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756114\Downloads\"/>
    </mc:Choice>
  </mc:AlternateContent>
  <xr:revisionPtr revIDLastSave="0" documentId="13_ncr:1_{171534CE-79CE-433A-A42B-757593313E0F}" xr6:coauthVersionLast="36" xr6:coauthVersionMax="47" xr10:uidLastSave="{00000000-0000-0000-0000-000000000000}"/>
  <bookViews>
    <workbookView xWindow="0" yWindow="0" windowWidth="20490" windowHeight="7545" xr2:uid="{4D6CDB6C-A56F-CB40-AA09-F2B6910A87A9}"/>
  </bookViews>
  <sheets>
    <sheet name="Summary" sheetId="2" r:id="rId1"/>
  </sheet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418" i="2" l="1"/>
  <c r="BI539" i="2"/>
  <c r="BG418" i="2"/>
  <c r="BH418" i="2"/>
  <c r="BG539" i="2"/>
  <c r="BH539" i="2"/>
  <c r="AZ12" i="2"/>
  <c r="AY12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AZ419" i="2" l="1"/>
  <c r="GK15" i="2"/>
  <c r="GM15" i="2"/>
  <c r="GQ15" i="2"/>
  <c r="AY420" i="2"/>
  <c r="AZ420" i="2"/>
  <c r="AY421" i="2"/>
  <c r="AZ421" i="2"/>
  <c r="AY422" i="2"/>
  <c r="AZ422" i="2"/>
  <c r="AY423" i="2"/>
  <c r="AZ423" i="2"/>
  <c r="AY424" i="2"/>
  <c r="AZ424" i="2"/>
  <c r="AY425" i="2"/>
  <c r="AZ425" i="2"/>
  <c r="AY426" i="2"/>
  <c r="AZ426" i="2"/>
  <c r="AY427" i="2"/>
  <c r="AZ427" i="2"/>
  <c r="AY428" i="2"/>
  <c r="AZ428" i="2"/>
  <c r="AY429" i="2"/>
  <c r="AZ429" i="2"/>
  <c r="AY430" i="2"/>
  <c r="AZ430" i="2"/>
  <c r="AY431" i="2"/>
  <c r="AZ431" i="2"/>
  <c r="AY432" i="2"/>
  <c r="AZ432" i="2"/>
  <c r="AY433" i="2"/>
  <c r="AZ433" i="2"/>
  <c r="AY434" i="2"/>
  <c r="AZ434" i="2"/>
  <c r="AY435" i="2"/>
  <c r="AZ435" i="2"/>
  <c r="AY436" i="2"/>
  <c r="AZ436" i="2"/>
  <c r="AY437" i="2"/>
  <c r="AZ437" i="2"/>
  <c r="AY438" i="2"/>
  <c r="AZ438" i="2"/>
  <c r="AY439" i="2"/>
  <c r="AZ439" i="2"/>
  <c r="AY440" i="2"/>
  <c r="AZ440" i="2"/>
  <c r="AY441" i="2"/>
  <c r="AZ441" i="2"/>
  <c r="AY442" i="2"/>
  <c r="AZ442" i="2"/>
  <c r="AY443" i="2"/>
  <c r="AZ443" i="2"/>
  <c r="AY444" i="2"/>
  <c r="AZ444" i="2"/>
  <c r="AY445" i="2"/>
  <c r="AZ445" i="2"/>
  <c r="AY446" i="2"/>
  <c r="AZ446" i="2"/>
  <c r="AY447" i="2"/>
  <c r="AZ447" i="2"/>
  <c r="AY448" i="2"/>
  <c r="AZ448" i="2"/>
  <c r="AY449" i="2"/>
  <c r="AZ449" i="2"/>
  <c r="AY450" i="2"/>
  <c r="AZ450" i="2"/>
  <c r="AY451" i="2"/>
  <c r="AZ451" i="2"/>
  <c r="AY452" i="2"/>
  <c r="AZ452" i="2"/>
  <c r="AY453" i="2"/>
  <c r="AZ453" i="2"/>
  <c r="AY454" i="2"/>
  <c r="AZ454" i="2"/>
  <c r="AY455" i="2"/>
  <c r="AZ455" i="2"/>
  <c r="AY456" i="2"/>
  <c r="AZ456" i="2"/>
  <c r="AY457" i="2"/>
  <c r="AZ457" i="2"/>
  <c r="AY458" i="2"/>
  <c r="AZ458" i="2"/>
  <c r="AY459" i="2"/>
  <c r="AZ459" i="2"/>
  <c r="AY460" i="2"/>
  <c r="AZ460" i="2"/>
  <c r="AY461" i="2"/>
  <c r="AZ461" i="2"/>
  <c r="AY462" i="2"/>
  <c r="AZ462" i="2"/>
  <c r="AY463" i="2"/>
  <c r="AZ463" i="2"/>
  <c r="AY464" i="2"/>
  <c r="AZ464" i="2"/>
  <c r="AY465" i="2"/>
  <c r="AZ465" i="2"/>
  <c r="AY466" i="2"/>
  <c r="AZ466" i="2"/>
  <c r="AY467" i="2"/>
  <c r="AZ467" i="2"/>
  <c r="AY468" i="2"/>
  <c r="AZ468" i="2"/>
  <c r="AY469" i="2"/>
  <c r="AZ469" i="2"/>
  <c r="AY470" i="2"/>
  <c r="AZ470" i="2"/>
  <c r="AY471" i="2"/>
  <c r="AZ471" i="2"/>
  <c r="AY472" i="2"/>
  <c r="AZ472" i="2"/>
  <c r="AY473" i="2"/>
  <c r="AZ473" i="2"/>
  <c r="AY474" i="2"/>
  <c r="AZ474" i="2"/>
  <c r="AY475" i="2"/>
  <c r="AZ475" i="2"/>
  <c r="AY476" i="2"/>
  <c r="AZ476" i="2"/>
  <c r="AY477" i="2"/>
  <c r="AZ477" i="2"/>
  <c r="AY478" i="2"/>
  <c r="AZ478" i="2"/>
  <c r="AY479" i="2"/>
  <c r="AZ479" i="2"/>
  <c r="AY480" i="2"/>
  <c r="AZ480" i="2"/>
  <c r="AY481" i="2"/>
  <c r="AZ481" i="2"/>
  <c r="AY482" i="2"/>
  <c r="AZ482" i="2"/>
  <c r="AY483" i="2"/>
  <c r="AZ483" i="2"/>
  <c r="AY484" i="2"/>
  <c r="AZ484" i="2"/>
  <c r="AY485" i="2"/>
  <c r="AZ485" i="2"/>
  <c r="AY486" i="2"/>
  <c r="AZ486" i="2"/>
  <c r="AY487" i="2"/>
  <c r="AZ487" i="2"/>
  <c r="AY488" i="2"/>
  <c r="AZ488" i="2"/>
  <c r="AY489" i="2"/>
  <c r="AZ489" i="2"/>
  <c r="AY490" i="2"/>
  <c r="AZ490" i="2"/>
  <c r="AY491" i="2"/>
  <c r="AZ491" i="2"/>
  <c r="AY492" i="2"/>
  <c r="AZ492" i="2"/>
  <c r="AY493" i="2"/>
  <c r="AZ493" i="2"/>
  <c r="AY494" i="2"/>
  <c r="AZ494" i="2"/>
  <c r="AY495" i="2"/>
  <c r="AZ495" i="2"/>
  <c r="AY496" i="2"/>
  <c r="AZ496" i="2"/>
  <c r="AY497" i="2"/>
  <c r="AZ497" i="2"/>
  <c r="AY498" i="2"/>
  <c r="AZ498" i="2"/>
  <c r="AY499" i="2"/>
  <c r="AZ499" i="2"/>
  <c r="AY500" i="2"/>
  <c r="AZ500" i="2"/>
  <c r="AY501" i="2"/>
  <c r="AZ501" i="2"/>
  <c r="AY502" i="2"/>
  <c r="AZ502" i="2"/>
  <c r="AY503" i="2"/>
  <c r="AZ503" i="2"/>
  <c r="AY504" i="2"/>
  <c r="AZ504" i="2"/>
  <c r="AY505" i="2"/>
  <c r="AZ505" i="2"/>
  <c r="AY506" i="2"/>
  <c r="AZ506" i="2"/>
  <c r="AY507" i="2"/>
  <c r="AZ507" i="2"/>
  <c r="AY508" i="2"/>
  <c r="AZ508" i="2"/>
  <c r="AY509" i="2"/>
  <c r="AZ509" i="2"/>
  <c r="AY510" i="2"/>
  <c r="AZ510" i="2"/>
  <c r="AY511" i="2"/>
  <c r="AZ511" i="2"/>
  <c r="AY512" i="2"/>
  <c r="AZ512" i="2"/>
  <c r="AY513" i="2"/>
  <c r="AZ513" i="2"/>
  <c r="AY514" i="2"/>
  <c r="AZ514" i="2"/>
  <c r="AY515" i="2"/>
  <c r="AZ515" i="2"/>
  <c r="AY516" i="2"/>
  <c r="AZ516" i="2"/>
  <c r="AY517" i="2"/>
  <c r="AZ517" i="2"/>
  <c r="AY518" i="2"/>
  <c r="AZ518" i="2"/>
  <c r="AY519" i="2"/>
  <c r="AZ519" i="2"/>
  <c r="AY520" i="2"/>
  <c r="AZ520" i="2"/>
  <c r="AY521" i="2"/>
  <c r="AZ521" i="2"/>
  <c r="AY522" i="2"/>
  <c r="AZ522" i="2"/>
  <c r="AY523" i="2"/>
  <c r="AZ523" i="2"/>
  <c r="AY524" i="2"/>
  <c r="AZ524" i="2"/>
  <c r="AY525" i="2"/>
  <c r="AZ525" i="2"/>
  <c r="AY526" i="2"/>
  <c r="AZ526" i="2"/>
  <c r="AY527" i="2"/>
  <c r="AZ527" i="2"/>
  <c r="AY528" i="2"/>
  <c r="AZ528" i="2"/>
  <c r="AY529" i="2"/>
  <c r="AZ529" i="2"/>
  <c r="AY530" i="2"/>
  <c r="AZ530" i="2"/>
  <c r="AY531" i="2"/>
  <c r="AZ531" i="2"/>
  <c r="AY532" i="2"/>
  <c r="AZ532" i="2"/>
  <c r="AY533" i="2"/>
  <c r="AZ533" i="2"/>
  <c r="AY534" i="2"/>
  <c r="AZ534" i="2"/>
  <c r="AY535" i="2"/>
  <c r="AZ535" i="2"/>
  <c r="AY536" i="2"/>
  <c r="AZ536" i="2"/>
  <c r="AY537" i="2"/>
  <c r="AZ537" i="2"/>
  <c r="AY538" i="2"/>
  <c r="AZ538" i="2"/>
  <c r="AY419" i="2"/>
  <c r="GR23" i="2" l="1"/>
  <c r="GR12" i="2"/>
  <c r="GR14" i="2" s="1"/>
  <c r="HK3" i="2"/>
  <c r="HT6" i="2"/>
  <c r="HU6" i="2" s="1"/>
  <c r="HV6" i="2" s="1"/>
  <c r="HW6" i="2" s="1"/>
  <c r="HX6" i="2" s="1"/>
  <c r="HT3" i="2"/>
  <c r="HU3" i="2" s="1"/>
  <c r="HV3" i="2" s="1"/>
  <c r="HW3" i="2" s="1"/>
  <c r="HX3" i="2" s="1"/>
  <c r="HC12" i="2"/>
  <c r="HB12" i="2"/>
  <c r="HA12" i="2"/>
  <c r="HM5" i="2"/>
  <c r="HM4" i="2"/>
  <c r="HM3" i="2"/>
  <c r="HT9" i="2"/>
  <c r="HU9" i="2" s="1"/>
  <c r="HV9" i="2" s="1"/>
  <c r="HN5" i="2"/>
  <c r="HL5" i="2"/>
  <c r="HJ5" i="2"/>
  <c r="HI5" i="2"/>
  <c r="HN4" i="2"/>
  <c r="HL4" i="2"/>
  <c r="HJ4" i="2"/>
  <c r="HI4" i="2"/>
  <c r="HN3" i="2"/>
  <c r="HL3" i="2"/>
  <c r="HJ3" i="2"/>
  <c r="HI3" i="2"/>
  <c r="HK5" i="2"/>
  <c r="HK4" i="2"/>
  <c r="GY12" i="2"/>
  <c r="GX12" i="2"/>
  <c r="GW12" i="2"/>
  <c r="CE29" i="2"/>
  <c r="CE37" i="2"/>
  <c r="GN15" i="2" l="1"/>
  <c r="GJ15" i="2"/>
  <c r="GP15" i="2"/>
  <c r="GL15" i="2"/>
  <c r="GR15" i="2"/>
  <c r="GR16" i="2" s="1"/>
  <c r="GR17" i="2" s="1"/>
  <c r="HI9" i="2"/>
  <c r="HS5" i="2" s="1"/>
  <c r="HI8" i="2"/>
  <c r="HS2" i="2" s="1"/>
  <c r="HI10" i="2"/>
  <c r="HX9" i="2"/>
  <c r="HW9" i="2"/>
  <c r="HM10" i="2"/>
  <c r="HM8" i="2"/>
  <c r="HM9" i="2"/>
  <c r="HN8" i="2"/>
  <c r="HJ10" i="2"/>
  <c r="HT10" i="2" s="1"/>
  <c r="HN9" i="2"/>
  <c r="HL9" i="2"/>
  <c r="HJ9" i="2"/>
  <c r="HL8" i="2"/>
  <c r="HL10" i="2"/>
  <c r="HJ8" i="2"/>
  <c r="HN10" i="2"/>
  <c r="CE45" i="2"/>
  <c r="CD44" i="2"/>
  <c r="CD43" i="2"/>
  <c r="CD42" i="2"/>
  <c r="CD41" i="2"/>
  <c r="CD40" i="2"/>
  <c r="CD39" i="2"/>
  <c r="CD36" i="2"/>
  <c r="CD35" i="2"/>
  <c r="CD34" i="2"/>
  <c r="CD33" i="2"/>
  <c r="CD32" i="2"/>
  <c r="CD31" i="2"/>
  <c r="CD28" i="2"/>
  <c r="CD27" i="2"/>
  <c r="CD26" i="2"/>
  <c r="CD25" i="2"/>
  <c r="CD24" i="2"/>
  <c r="CD23" i="2"/>
  <c r="CE21" i="2"/>
  <c r="CD15" i="2"/>
  <c r="CD16" i="2"/>
  <c r="CD17" i="2"/>
  <c r="CD18" i="2"/>
  <c r="CD19" i="2"/>
  <c r="CD20" i="2"/>
  <c r="HS7" i="2" l="1"/>
  <c r="HW10" i="2"/>
  <c r="HW8" i="2"/>
  <c r="HT7" i="2"/>
  <c r="HT5" i="2"/>
  <c r="HX7" i="2"/>
  <c r="HX5" i="2"/>
  <c r="HV5" i="2"/>
  <c r="HV7" i="2"/>
  <c r="HW5" i="2"/>
  <c r="HW7" i="2"/>
  <c r="HV4" i="2"/>
  <c r="HV2" i="2"/>
  <c r="HS4" i="2"/>
  <c r="HW4" i="2"/>
  <c r="HW2" i="2"/>
  <c r="HT2" i="2"/>
  <c r="HT4" i="2"/>
  <c r="HT8" i="2"/>
  <c r="HS10" i="2"/>
  <c r="HS8" i="2"/>
  <c r="HX4" i="2"/>
  <c r="HX2" i="2"/>
  <c r="HX10" i="2"/>
  <c r="HX8" i="2"/>
  <c r="HV10" i="2"/>
  <c r="HV8" i="2"/>
  <c r="FP13" i="2"/>
  <c r="FP31" i="2" s="1"/>
  <c r="FO70" i="2"/>
  <c r="FO60" i="2"/>
  <c r="FO44" i="2"/>
  <c r="EH13" i="2"/>
  <c r="EQ35" i="2" s="1"/>
  <c r="FG13" i="2" s="1"/>
  <c r="EH15" i="2"/>
  <c r="EQ56" i="2" s="1"/>
  <c r="FG16" i="2" s="1"/>
  <c r="EH17" i="2"/>
  <c r="EQ76" i="2" s="1"/>
  <c r="FG19" i="2" s="1"/>
  <c r="EH19" i="2"/>
  <c r="EQ95" i="2" s="1"/>
  <c r="FG22" i="2" s="1"/>
  <c r="EH21" i="2"/>
  <c r="EQ114" i="2" s="1"/>
  <c r="FG25" i="2" s="1"/>
  <c r="EH23" i="2"/>
  <c r="EQ36" i="2" s="1"/>
  <c r="EH25" i="2"/>
  <c r="EQ57" i="2" s="1"/>
  <c r="EH27" i="2"/>
  <c r="EQ37" i="2" s="1"/>
  <c r="EH29" i="2"/>
  <c r="EQ58" i="2" s="1"/>
  <c r="EH31" i="2"/>
  <c r="EQ77" i="2" s="1"/>
  <c r="EH33" i="2"/>
  <c r="EQ96" i="2" s="1"/>
  <c r="EH35" i="2"/>
  <c r="EQ17" i="2" s="1"/>
  <c r="EH37" i="2"/>
  <c r="EQ38" i="2" s="1"/>
  <c r="EH39" i="2"/>
  <c r="EQ59" i="2" s="1"/>
  <c r="EH41" i="2"/>
  <c r="EQ78" i="2" s="1"/>
  <c r="EH43" i="2"/>
  <c r="EQ97" i="2" s="1"/>
  <c r="EH45" i="2"/>
  <c r="EQ18" i="2" s="1"/>
  <c r="EH48" i="2"/>
  <c r="EQ39" i="2" s="1"/>
  <c r="EH50" i="2"/>
  <c r="EQ60" i="2" s="1"/>
  <c r="EH52" i="2"/>
  <c r="EQ79" i="2" s="1"/>
  <c r="EH54" i="2"/>
  <c r="EQ98" i="2" s="1"/>
  <c r="EH56" i="2"/>
  <c r="EQ19" i="2" s="1"/>
  <c r="EH58" i="2"/>
  <c r="EQ40" i="2" s="1"/>
  <c r="EH60" i="2"/>
  <c r="EQ61" i="2" s="1"/>
  <c r="EH62" i="2"/>
  <c r="EQ80" i="2" s="1"/>
  <c r="EH64" i="2"/>
  <c r="EQ99" i="2" s="1"/>
  <c r="EH66" i="2"/>
  <c r="EQ20" i="2" s="1"/>
  <c r="EH68" i="2"/>
  <c r="EQ41" i="2" s="1"/>
  <c r="EH70" i="2"/>
  <c r="EQ62" i="2" s="1"/>
  <c r="EH72" i="2"/>
  <c r="EQ81" i="2" s="1"/>
  <c r="EH74" i="2"/>
  <c r="EQ100" i="2" s="1"/>
  <c r="EH76" i="2"/>
  <c r="EQ21" i="2" s="1"/>
  <c r="EH78" i="2"/>
  <c r="EQ42" i="2" s="1"/>
  <c r="EH80" i="2"/>
  <c r="EQ63" i="2" s="1"/>
  <c r="EH82" i="2"/>
  <c r="EQ82" i="2" s="1"/>
  <c r="EH84" i="2"/>
  <c r="EQ101" i="2" s="1"/>
  <c r="EH86" i="2"/>
  <c r="EQ22" i="2" s="1"/>
  <c r="EH88" i="2"/>
  <c r="EQ43" i="2" s="1"/>
  <c r="EH90" i="2"/>
  <c r="EQ64" i="2" s="1"/>
  <c r="EH92" i="2"/>
  <c r="EQ83" i="2" s="1"/>
  <c r="EH94" i="2"/>
  <c r="EQ102" i="2" s="1"/>
  <c r="EH96" i="2"/>
  <c r="EQ23" i="2" s="1"/>
  <c r="EH99" i="2"/>
  <c r="EQ45" i="2" s="1"/>
  <c r="FG14" i="2" s="1"/>
  <c r="EH101" i="2"/>
  <c r="EQ66" i="2" s="1"/>
  <c r="FG17" i="2" s="1"/>
  <c r="EH103" i="2"/>
  <c r="EQ85" i="2" s="1"/>
  <c r="FG20" i="2" s="1"/>
  <c r="EH105" i="2"/>
  <c r="EQ104" i="2" s="1"/>
  <c r="FG23" i="2" s="1"/>
  <c r="EH107" i="2"/>
  <c r="EQ25" i="2" s="1"/>
  <c r="FG83" i="2" s="1"/>
  <c r="EH109" i="2"/>
  <c r="EQ46" i="2" s="1"/>
  <c r="EH111" i="2"/>
  <c r="EQ67" i="2" s="1"/>
  <c r="EH113" i="2"/>
  <c r="EQ86" i="2" s="1"/>
  <c r="EH115" i="2"/>
  <c r="EQ105" i="2" s="1"/>
  <c r="EH117" i="2"/>
  <c r="EQ26" i="2" s="1"/>
  <c r="EH119" i="2"/>
  <c r="EQ47" i="2" s="1"/>
  <c r="EH121" i="2"/>
  <c r="EQ68" i="2" s="1"/>
  <c r="EH123" i="2"/>
  <c r="EQ87" i="2" s="1"/>
  <c r="EH125" i="2"/>
  <c r="EQ106" i="2" s="1"/>
  <c r="EH127" i="2"/>
  <c r="EQ27" i="2" s="1"/>
  <c r="EH129" i="2"/>
  <c r="EQ48" i="2" s="1"/>
  <c r="EH131" i="2"/>
  <c r="EQ69" i="2" s="1"/>
  <c r="EH133" i="2"/>
  <c r="EQ88" i="2" s="1"/>
  <c r="EH135" i="2"/>
  <c r="EQ107" i="2" s="1"/>
  <c r="EH137" i="2"/>
  <c r="EQ28" i="2" s="1"/>
  <c r="EH139" i="2"/>
  <c r="EQ49" i="2" s="1"/>
  <c r="EH142" i="2"/>
  <c r="EQ50" i="2" s="1"/>
  <c r="EH144" i="2"/>
  <c r="EQ70" i="2" s="1"/>
  <c r="EH146" i="2"/>
  <c r="EQ89" i="2" s="1"/>
  <c r="EH148" i="2"/>
  <c r="EQ108" i="2" s="1"/>
  <c r="EH150" i="2"/>
  <c r="EQ29" i="2" s="1"/>
  <c r="EH152" i="2"/>
  <c r="EQ51" i="2" s="1"/>
  <c r="EH154" i="2"/>
  <c r="EQ71" i="2" s="1"/>
  <c r="EH156" i="2"/>
  <c r="EQ90" i="2" s="1"/>
  <c r="EH158" i="2"/>
  <c r="EQ109" i="2" s="1"/>
  <c r="EH160" i="2"/>
  <c r="EQ30" i="2" s="1"/>
  <c r="EH162" i="2"/>
  <c r="EQ52" i="2" s="1"/>
  <c r="EH164" i="2"/>
  <c r="EQ72" i="2" s="1"/>
  <c r="EH166" i="2"/>
  <c r="EQ91" i="2" s="1"/>
  <c r="EH168" i="2"/>
  <c r="EQ110" i="2" s="1"/>
  <c r="EH170" i="2"/>
  <c r="EQ31" i="2" s="1"/>
  <c r="EH172" i="2"/>
  <c r="EQ53" i="2" s="1"/>
  <c r="EH174" i="2"/>
  <c r="EQ73" i="2" s="1"/>
  <c r="EH176" i="2"/>
  <c r="EQ92" i="2" s="1"/>
  <c r="EH178" i="2"/>
  <c r="EQ111" i="2" s="1"/>
  <c r="EH180" i="2"/>
  <c r="EQ32" i="2" s="1"/>
  <c r="EH182" i="2"/>
  <c r="EQ54" i="2" s="1"/>
  <c r="EH184" i="2"/>
  <c r="EQ74" i="2" s="1"/>
  <c r="EH186" i="2"/>
  <c r="EQ93" i="2" s="1"/>
  <c r="EH188" i="2"/>
  <c r="EQ112" i="2" s="1"/>
  <c r="EH190" i="2"/>
  <c r="EQ33" i="2" s="1"/>
  <c r="EH193" i="2"/>
  <c r="EH195" i="2"/>
  <c r="EQ301" i="2" s="1"/>
  <c r="FG28" i="2" s="1"/>
  <c r="EH197" i="2"/>
  <c r="EH199" i="2"/>
  <c r="EH201" i="2"/>
  <c r="EH203" i="2"/>
  <c r="EH205" i="2"/>
  <c r="EQ302" i="2" s="1"/>
  <c r="EH207" i="2"/>
  <c r="EH209" i="2"/>
  <c r="EH211" i="2"/>
  <c r="EH213" i="2"/>
  <c r="EH215" i="2"/>
  <c r="EQ303" i="2" s="1"/>
  <c r="EH217" i="2"/>
  <c r="EH219" i="2"/>
  <c r="EH221" i="2"/>
  <c r="EH223" i="2"/>
  <c r="EH225" i="2"/>
  <c r="EQ304" i="2" s="1"/>
  <c r="EH227" i="2"/>
  <c r="EH229" i="2"/>
  <c r="EH231" i="2"/>
  <c r="EH233" i="2"/>
  <c r="EH235" i="2"/>
  <c r="EQ305" i="2" s="1"/>
  <c r="EH237" i="2"/>
  <c r="EH239" i="2"/>
  <c r="EH241" i="2"/>
  <c r="EH243" i="2"/>
  <c r="EH245" i="2"/>
  <c r="EQ306" i="2" s="1"/>
  <c r="EH247" i="2"/>
  <c r="EH249" i="2"/>
  <c r="EH251" i="2"/>
  <c r="EH254" i="2"/>
  <c r="EH256" i="2"/>
  <c r="EQ307" i="2" s="1"/>
  <c r="EH258" i="2"/>
  <c r="EH260" i="2"/>
  <c r="EH262" i="2"/>
  <c r="EH264" i="2"/>
  <c r="EH266" i="2"/>
  <c r="EQ308" i="2" s="1"/>
  <c r="EH268" i="2"/>
  <c r="EH270" i="2"/>
  <c r="EH272" i="2"/>
  <c r="EH274" i="2"/>
  <c r="EH276" i="2"/>
  <c r="EQ309" i="2" s="1"/>
  <c r="EH278" i="2"/>
  <c r="EH280" i="2"/>
  <c r="EH282" i="2"/>
  <c r="EH284" i="2"/>
  <c r="EH286" i="2"/>
  <c r="EQ310" i="2" s="1"/>
  <c r="EH288" i="2"/>
  <c r="EH290" i="2"/>
  <c r="EH292" i="2"/>
  <c r="EH294" i="2"/>
  <c r="EH297" i="2"/>
  <c r="EH299" i="2"/>
  <c r="EQ311" i="2" s="1"/>
  <c r="EH301" i="2"/>
  <c r="EH303" i="2"/>
  <c r="EH305" i="2"/>
  <c r="EH307" i="2"/>
  <c r="EH309" i="2"/>
  <c r="EQ312" i="2" s="1"/>
  <c r="EH311" i="2"/>
  <c r="EH313" i="2"/>
  <c r="EH315" i="2"/>
  <c r="EH317" i="2"/>
  <c r="EH319" i="2"/>
  <c r="EQ313" i="2" s="1"/>
  <c r="EH321" i="2"/>
  <c r="EH323" i="2"/>
  <c r="EH325" i="2"/>
  <c r="EH327" i="2"/>
  <c r="EH329" i="2"/>
  <c r="EQ314" i="2" s="1"/>
  <c r="EH331" i="2"/>
  <c r="EH333" i="2"/>
  <c r="EH335" i="2"/>
  <c r="EH337" i="2"/>
  <c r="EH339" i="2"/>
  <c r="EQ315" i="2" s="1"/>
  <c r="EH341" i="2"/>
  <c r="EH343" i="2"/>
  <c r="EH345" i="2"/>
  <c r="EH347" i="2"/>
  <c r="EH349" i="2"/>
  <c r="EQ316" i="2" s="1"/>
  <c r="EH351" i="2"/>
  <c r="EH353" i="2"/>
  <c r="EH355" i="2"/>
  <c r="EH358" i="2"/>
  <c r="EH360" i="2"/>
  <c r="EQ317" i="2" s="1"/>
  <c r="EH362" i="2"/>
  <c r="EH364" i="2"/>
  <c r="EH366" i="2"/>
  <c r="EH368" i="2"/>
  <c r="EH370" i="2"/>
  <c r="EQ318" i="2" s="1"/>
  <c r="EH372" i="2"/>
  <c r="EH374" i="2"/>
  <c r="EH376" i="2"/>
  <c r="EH378" i="2"/>
  <c r="EH380" i="2"/>
  <c r="EQ319" i="2" s="1"/>
  <c r="EH382" i="2"/>
  <c r="EH384" i="2"/>
  <c r="EH386" i="2"/>
  <c r="EH388" i="2"/>
  <c r="EH390" i="2"/>
  <c r="EQ320" i="2" s="1"/>
  <c r="EH392" i="2"/>
  <c r="EH394" i="2"/>
  <c r="EH396" i="2"/>
  <c r="EH398" i="2"/>
  <c r="EH400" i="2"/>
  <c r="EQ321" i="2" s="1"/>
  <c r="EH402" i="2"/>
  <c r="EH404" i="2"/>
  <c r="EH406" i="2"/>
  <c r="EH408" i="2"/>
  <c r="EH410" i="2"/>
  <c r="EQ322" i="2" s="1"/>
  <c r="EH412" i="2"/>
  <c r="EH414" i="2"/>
  <c r="EH416" i="2"/>
  <c r="EH420" i="2"/>
  <c r="EQ408" i="2" s="1"/>
  <c r="FG49" i="2" s="1"/>
  <c r="EH422" i="2"/>
  <c r="EQ324" i="2" s="1"/>
  <c r="FG31" i="2" s="1"/>
  <c r="EH424" i="2"/>
  <c r="EQ338" i="2" s="1"/>
  <c r="FG34" i="2" s="1"/>
  <c r="EH426" i="2"/>
  <c r="EQ352" i="2" s="1"/>
  <c r="FG37" i="2" s="1"/>
  <c r="EH428" i="2"/>
  <c r="EQ366" i="2" s="1"/>
  <c r="FG40" i="2" s="1"/>
  <c r="EH430" i="2"/>
  <c r="EQ380" i="2" s="1"/>
  <c r="FG43" i="2" s="1"/>
  <c r="EH432" i="2"/>
  <c r="EQ394" i="2" s="1"/>
  <c r="FG46" i="2" s="1"/>
  <c r="EH434" i="2"/>
  <c r="EQ325" i="2" s="1"/>
  <c r="EH436" i="2"/>
  <c r="EQ339" i="2" s="1"/>
  <c r="EH438" i="2"/>
  <c r="EQ353" i="2" s="1"/>
  <c r="EH440" i="2"/>
  <c r="EQ367" i="2" s="1"/>
  <c r="EH442" i="2"/>
  <c r="EQ381" i="2" s="1"/>
  <c r="EH444" i="2"/>
  <c r="EQ395" i="2" s="1"/>
  <c r="EH446" i="2"/>
  <c r="EQ326" i="2" s="1"/>
  <c r="EH448" i="2"/>
  <c r="EQ340" i="2" s="1"/>
  <c r="EH450" i="2"/>
  <c r="EQ354" i="2" s="1"/>
  <c r="EH452" i="2"/>
  <c r="EQ368" i="2" s="1"/>
  <c r="EH454" i="2"/>
  <c r="EQ382" i="2" s="1"/>
  <c r="EH456" i="2"/>
  <c r="EQ396" i="2" s="1"/>
  <c r="EH458" i="2"/>
  <c r="EQ327" i="2" s="1"/>
  <c r="EH460" i="2"/>
  <c r="EQ341" i="2" s="1"/>
  <c r="EH462" i="2"/>
  <c r="EQ355" i="2" s="1"/>
  <c r="EH464" i="2"/>
  <c r="EQ369" i="2" s="1"/>
  <c r="EH466" i="2"/>
  <c r="EQ383" i="2" s="1"/>
  <c r="EH468" i="2"/>
  <c r="EQ397" i="2" s="1"/>
  <c r="EH470" i="2"/>
  <c r="EQ328" i="2" s="1"/>
  <c r="EH472" i="2"/>
  <c r="EQ342" i="2" s="1"/>
  <c r="EH474" i="2"/>
  <c r="EQ356" i="2" s="1"/>
  <c r="EH476" i="2"/>
  <c r="EQ370" i="2" s="1"/>
  <c r="EH478" i="2"/>
  <c r="EQ384" i="2" s="1"/>
  <c r="EH480" i="2"/>
  <c r="EQ398" i="2" s="1"/>
  <c r="EH482" i="2"/>
  <c r="EQ329" i="2" s="1"/>
  <c r="EH484" i="2"/>
  <c r="EQ343" i="2" s="1"/>
  <c r="EH486" i="2"/>
  <c r="EQ357" i="2" s="1"/>
  <c r="EH488" i="2"/>
  <c r="EQ371" i="2" s="1"/>
  <c r="EH490" i="2"/>
  <c r="EQ385" i="2" s="1"/>
  <c r="EH492" i="2"/>
  <c r="EQ399" i="2" s="1"/>
  <c r="EH497" i="2"/>
  <c r="EQ331" i="2" s="1"/>
  <c r="FG32" i="2" s="1"/>
  <c r="EH498" i="2"/>
  <c r="EQ345" i="2" s="1"/>
  <c r="FG35" i="2" s="1"/>
  <c r="EH499" i="2"/>
  <c r="EQ359" i="2" s="1"/>
  <c r="FG38" i="2" s="1"/>
  <c r="EH500" i="2"/>
  <c r="EQ373" i="2" s="1"/>
  <c r="FG41" i="2" s="1"/>
  <c r="EH501" i="2"/>
  <c r="EQ387" i="2" s="1"/>
  <c r="FG44" i="2" s="1"/>
  <c r="EH502" i="2"/>
  <c r="EQ401" i="2" s="1"/>
  <c r="FG47" i="2" s="1"/>
  <c r="EH504" i="2"/>
  <c r="EQ332" i="2" s="1"/>
  <c r="EH505" i="2"/>
  <c r="EQ346" i="2" s="1"/>
  <c r="EH506" i="2"/>
  <c r="EQ360" i="2" s="1"/>
  <c r="EH507" i="2"/>
  <c r="EQ374" i="2" s="1"/>
  <c r="EH508" i="2"/>
  <c r="EQ388" i="2" s="1"/>
  <c r="EH509" i="2"/>
  <c r="EQ402" i="2" s="1"/>
  <c r="EH511" i="2"/>
  <c r="EQ333" i="2" s="1"/>
  <c r="EH512" i="2"/>
  <c r="EQ347" i="2" s="1"/>
  <c r="EH513" i="2"/>
  <c r="EQ361" i="2" s="1"/>
  <c r="EH514" i="2"/>
  <c r="EQ375" i="2" s="1"/>
  <c r="EH515" i="2"/>
  <c r="EQ389" i="2" s="1"/>
  <c r="EH516" i="2"/>
  <c r="EQ403" i="2" s="1"/>
  <c r="EH518" i="2"/>
  <c r="EQ334" i="2" s="1"/>
  <c r="EH519" i="2"/>
  <c r="EQ348" i="2" s="1"/>
  <c r="EH520" i="2"/>
  <c r="EQ362" i="2" s="1"/>
  <c r="EH521" i="2"/>
  <c r="EQ376" i="2" s="1"/>
  <c r="EH522" i="2"/>
  <c r="EQ390" i="2" s="1"/>
  <c r="EH523" i="2"/>
  <c r="EQ404" i="2" s="1"/>
  <c r="EH525" i="2"/>
  <c r="EQ335" i="2" s="1"/>
  <c r="EH526" i="2"/>
  <c r="EQ349" i="2" s="1"/>
  <c r="EH527" i="2"/>
  <c r="EQ363" i="2" s="1"/>
  <c r="EH528" i="2"/>
  <c r="EQ377" i="2" s="1"/>
  <c r="EH529" i="2"/>
  <c r="EQ391" i="2" s="1"/>
  <c r="EH530" i="2"/>
  <c r="EQ405" i="2" s="1"/>
  <c r="EH532" i="2"/>
  <c r="EQ336" i="2" s="1"/>
  <c r="EH533" i="2"/>
  <c r="EQ350" i="2" s="1"/>
  <c r="EH534" i="2"/>
  <c r="EQ364" i="2" s="1"/>
  <c r="EH535" i="2"/>
  <c r="EQ378" i="2" s="1"/>
  <c r="EH536" i="2"/>
  <c r="EQ392" i="2" s="1"/>
  <c r="EH537" i="2"/>
  <c r="EQ406" i="2" s="1"/>
  <c r="EH541" i="2"/>
  <c r="EQ454" i="2" s="1"/>
  <c r="FG54" i="2" s="1"/>
  <c r="EH543" i="2"/>
  <c r="EQ498" i="2" s="1"/>
  <c r="FG58" i="2" s="1"/>
  <c r="EH545" i="2"/>
  <c r="EQ540" i="2" s="1"/>
  <c r="FG62" i="2" s="1"/>
  <c r="EH547" i="2"/>
  <c r="EQ455" i="2" s="1"/>
  <c r="EH549" i="2"/>
  <c r="EQ499" i="2" s="1"/>
  <c r="EH551" i="2"/>
  <c r="EQ541" i="2" s="1"/>
  <c r="EH553" i="2"/>
  <c r="EQ456" i="2" s="1"/>
  <c r="EH555" i="2"/>
  <c r="EQ500" i="2" s="1"/>
  <c r="EH557" i="2"/>
  <c r="EQ542" i="2" s="1"/>
  <c r="EH559" i="2"/>
  <c r="EQ457" i="2" s="1"/>
  <c r="EH561" i="2"/>
  <c r="EQ501" i="2" s="1"/>
  <c r="EH563" i="2"/>
  <c r="EQ543" i="2" s="1"/>
  <c r="EH565" i="2"/>
  <c r="EQ458" i="2" s="1"/>
  <c r="EH567" i="2"/>
  <c r="EQ502" i="2" s="1"/>
  <c r="EH569" i="2"/>
  <c r="EQ544" i="2" s="1"/>
  <c r="EH571" i="2"/>
  <c r="EQ459" i="2" s="1"/>
  <c r="EH573" i="2"/>
  <c r="EQ503" i="2" s="1"/>
  <c r="EH575" i="2"/>
  <c r="EQ545" i="2" s="1"/>
  <c r="EH577" i="2"/>
  <c r="EQ460" i="2" s="1"/>
  <c r="EH579" i="2"/>
  <c r="EQ504" i="2" s="1"/>
  <c r="EH581" i="2"/>
  <c r="EQ546" i="2" s="1"/>
  <c r="EH583" i="2"/>
  <c r="EQ461" i="2" s="1"/>
  <c r="EH585" i="2"/>
  <c r="EQ505" i="2" s="1"/>
  <c r="EH587" i="2"/>
  <c r="EQ547" i="2" s="1"/>
  <c r="EH589" i="2"/>
  <c r="EQ462" i="2" s="1"/>
  <c r="EH591" i="2"/>
  <c r="EQ506" i="2" s="1"/>
  <c r="EH593" i="2"/>
  <c r="EQ548" i="2" s="1"/>
  <c r="EH596" i="2"/>
  <c r="EQ463" i="2" s="1"/>
  <c r="EH598" i="2"/>
  <c r="EQ507" i="2" s="1"/>
  <c r="EH600" i="2"/>
  <c r="EQ549" i="2" s="1"/>
  <c r="EH602" i="2"/>
  <c r="EQ464" i="2" s="1"/>
  <c r="EH604" i="2"/>
  <c r="EQ508" i="2" s="1"/>
  <c r="EH606" i="2"/>
  <c r="EQ550" i="2" s="1"/>
  <c r="EH608" i="2"/>
  <c r="EQ465" i="2" s="1"/>
  <c r="EH610" i="2"/>
  <c r="EQ509" i="2" s="1"/>
  <c r="EH612" i="2"/>
  <c r="EQ551" i="2" s="1"/>
  <c r="EH614" i="2"/>
  <c r="EQ466" i="2" s="1"/>
  <c r="EH616" i="2"/>
  <c r="EQ510" i="2" s="1"/>
  <c r="EH618" i="2"/>
  <c r="EQ552" i="2" s="1"/>
  <c r="EH620" i="2"/>
  <c r="EQ467" i="2" s="1"/>
  <c r="EH622" i="2"/>
  <c r="EQ511" i="2" s="1"/>
  <c r="EH624" i="2"/>
  <c r="EQ553" i="2" s="1"/>
  <c r="EH626" i="2"/>
  <c r="EQ468" i="2" s="1"/>
  <c r="EH628" i="2"/>
  <c r="EQ512" i="2" s="1"/>
  <c r="EH630" i="2"/>
  <c r="EQ554" i="2" s="1"/>
  <c r="EH632" i="2"/>
  <c r="EQ469" i="2" s="1"/>
  <c r="EH634" i="2"/>
  <c r="EQ513" i="2" s="1"/>
  <c r="EH636" i="2"/>
  <c r="EQ555" i="2" s="1"/>
  <c r="EH638" i="2"/>
  <c r="EQ470" i="2" s="1"/>
  <c r="EH640" i="2"/>
  <c r="EQ514" i="2" s="1"/>
  <c r="EH642" i="2"/>
  <c r="EQ556" i="2" s="1"/>
  <c r="EH644" i="2"/>
  <c r="EQ471" i="2" s="1"/>
  <c r="EH646" i="2"/>
  <c r="EQ515" i="2" s="1"/>
  <c r="EH648" i="2"/>
  <c r="EQ557" i="2" s="1"/>
  <c r="EH651" i="2"/>
  <c r="EQ473" i="2" s="1"/>
  <c r="FG55" i="2" s="1"/>
  <c r="EH653" i="2"/>
  <c r="EQ517" i="2" s="1"/>
  <c r="FG59" i="2" s="1"/>
  <c r="EH655" i="2"/>
  <c r="EQ474" i="2" s="1"/>
  <c r="EH657" i="2"/>
  <c r="EQ518" i="2" s="1"/>
  <c r="EH659" i="2"/>
  <c r="EQ475" i="2" s="1"/>
  <c r="EH661" i="2"/>
  <c r="EQ519" i="2" s="1"/>
  <c r="EH663" i="2"/>
  <c r="EQ476" i="2" s="1"/>
  <c r="EH665" i="2"/>
  <c r="EQ520" i="2" s="1"/>
  <c r="EH667" i="2"/>
  <c r="EQ477" i="2" s="1"/>
  <c r="EH669" i="2"/>
  <c r="EQ521" i="2" s="1"/>
  <c r="EH671" i="2"/>
  <c r="EQ478" i="2" s="1"/>
  <c r="EH673" i="2"/>
  <c r="EQ522" i="2" s="1"/>
  <c r="EH675" i="2"/>
  <c r="EQ479" i="2" s="1"/>
  <c r="EH677" i="2"/>
  <c r="EQ523" i="2" s="1"/>
  <c r="EH679" i="2"/>
  <c r="EQ480" i="2" s="1"/>
  <c r="EH681" i="2"/>
  <c r="EQ524" i="2" s="1"/>
  <c r="EH683" i="2"/>
  <c r="EQ481" i="2" s="1"/>
  <c r="EH685" i="2"/>
  <c r="EQ525" i="2" s="1"/>
  <c r="EH688" i="2"/>
  <c r="EQ585" i="2" s="1"/>
  <c r="FG66" i="2" s="1"/>
  <c r="EH690" i="2"/>
  <c r="EQ482" i="2" s="1"/>
  <c r="EH692" i="2"/>
  <c r="EQ611" i="2" s="1"/>
  <c r="FG69" i="2" s="1"/>
  <c r="EH694" i="2"/>
  <c r="EQ559" i="2" s="1"/>
  <c r="FG63" i="2" s="1"/>
  <c r="EH696" i="2"/>
  <c r="EQ586" i="2" s="1"/>
  <c r="EH698" i="2"/>
  <c r="EQ483" i="2" s="1"/>
  <c r="EH700" i="2"/>
  <c r="EQ612" i="2" s="1"/>
  <c r="EH702" i="2"/>
  <c r="EQ560" i="2" s="1"/>
  <c r="EH704" i="2"/>
  <c r="EQ587" i="2" s="1"/>
  <c r="EH706" i="2"/>
  <c r="EQ484" i="2" s="1"/>
  <c r="EH708" i="2"/>
  <c r="EQ613" i="2" s="1"/>
  <c r="EH710" i="2"/>
  <c r="EQ561" i="2" s="1"/>
  <c r="EH712" i="2"/>
  <c r="EQ588" i="2" s="1"/>
  <c r="EH714" i="2"/>
  <c r="EQ485" i="2" s="1"/>
  <c r="EH716" i="2"/>
  <c r="EQ614" i="2" s="1"/>
  <c r="EH718" i="2"/>
  <c r="EQ562" i="2" s="1"/>
  <c r="EH720" i="2"/>
  <c r="EQ589" i="2" s="1"/>
  <c r="EH722" i="2"/>
  <c r="EQ486" i="2" s="1"/>
  <c r="EH724" i="2"/>
  <c r="EQ615" i="2" s="1"/>
  <c r="EH726" i="2"/>
  <c r="EQ563" i="2" s="1"/>
  <c r="EH728" i="2"/>
  <c r="EQ590" i="2" s="1"/>
  <c r="EH730" i="2"/>
  <c r="EQ487" i="2" s="1"/>
  <c r="EH732" i="2"/>
  <c r="EQ616" i="2" s="1"/>
  <c r="EH734" i="2"/>
  <c r="EQ564" i="2" s="1"/>
  <c r="EH736" i="2"/>
  <c r="EQ591" i="2" s="1"/>
  <c r="EH738" i="2"/>
  <c r="EQ488" i="2" s="1"/>
  <c r="EH740" i="2"/>
  <c r="EQ617" i="2" s="1"/>
  <c r="EH742" i="2"/>
  <c r="EQ565" i="2" s="1"/>
  <c r="EH744" i="2"/>
  <c r="EQ592" i="2" s="1"/>
  <c r="EH746" i="2"/>
  <c r="EQ489" i="2" s="1"/>
  <c r="EH748" i="2"/>
  <c r="EQ618" i="2" s="1"/>
  <c r="EH750" i="2"/>
  <c r="EQ566" i="2" s="1"/>
  <c r="EH752" i="2"/>
  <c r="EQ593" i="2" s="1"/>
  <c r="EH754" i="2"/>
  <c r="EQ490" i="2" s="1"/>
  <c r="EH756" i="2"/>
  <c r="EQ619" i="2" s="1"/>
  <c r="EH759" i="2"/>
  <c r="EQ620" i="2" s="1"/>
  <c r="EH761" i="2"/>
  <c r="EQ526" i="2" s="1"/>
  <c r="EH763" i="2"/>
  <c r="EQ567" i="2" s="1"/>
  <c r="EH765" i="2"/>
  <c r="EQ594" i="2" s="1"/>
  <c r="EH767" i="2"/>
  <c r="EQ621" i="2" s="1"/>
  <c r="EH769" i="2"/>
  <c r="EQ527" i="2" s="1"/>
  <c r="EH771" i="2"/>
  <c r="EQ568" i="2" s="1"/>
  <c r="EH773" i="2"/>
  <c r="EQ595" i="2" s="1"/>
  <c r="EH775" i="2"/>
  <c r="EQ622" i="2" s="1"/>
  <c r="EH777" i="2"/>
  <c r="EQ528" i="2" s="1"/>
  <c r="EH779" i="2"/>
  <c r="EQ569" i="2" s="1"/>
  <c r="EH781" i="2"/>
  <c r="EQ596" i="2" s="1"/>
  <c r="EH783" i="2"/>
  <c r="EQ623" i="2" s="1"/>
  <c r="EH785" i="2"/>
  <c r="EQ529" i="2" s="1"/>
  <c r="EH787" i="2"/>
  <c r="EQ570" i="2" s="1"/>
  <c r="EH789" i="2"/>
  <c r="EQ597" i="2" s="1"/>
  <c r="EH791" i="2"/>
  <c r="EQ624" i="2" s="1"/>
  <c r="EH793" i="2"/>
  <c r="EQ530" i="2" s="1"/>
  <c r="EH795" i="2"/>
  <c r="EQ571" i="2" s="1"/>
  <c r="EH797" i="2"/>
  <c r="EQ598" i="2" s="1"/>
  <c r="EH799" i="2"/>
  <c r="EQ625" i="2" s="1"/>
  <c r="EH801" i="2"/>
  <c r="EQ531" i="2" s="1"/>
  <c r="EH803" i="2"/>
  <c r="EQ572" i="2" s="1"/>
  <c r="EH805" i="2"/>
  <c r="EQ599" i="2" s="1"/>
  <c r="EH807" i="2"/>
  <c r="EQ626" i="2" s="1"/>
  <c r="EH809" i="2"/>
  <c r="EQ532" i="2" s="1"/>
  <c r="EH811" i="2"/>
  <c r="EQ573" i="2" s="1"/>
  <c r="EH814" i="2"/>
  <c r="EQ575" i="2" s="1"/>
  <c r="FG64" i="2" s="1"/>
  <c r="EH816" i="2"/>
  <c r="EQ628" i="2" s="1"/>
  <c r="FG70" i="2" s="1"/>
  <c r="EH818" i="2"/>
  <c r="EQ576" i="2" s="1"/>
  <c r="EH820" i="2"/>
  <c r="EQ629" i="2" s="1"/>
  <c r="EH822" i="2"/>
  <c r="EQ577" i="2" s="1"/>
  <c r="EH824" i="2"/>
  <c r="EQ630" i="2" s="1"/>
  <c r="EH826" i="2"/>
  <c r="EQ578" i="2" s="1"/>
  <c r="EH828" i="2"/>
  <c r="EQ631" i="2" s="1"/>
  <c r="EH830" i="2"/>
  <c r="EQ579" i="2" s="1"/>
  <c r="EH832" i="2"/>
  <c r="EQ632" i="2" s="1"/>
  <c r="EH834" i="2"/>
  <c r="EQ580" i="2" s="1"/>
  <c r="EH836" i="2"/>
  <c r="EQ633" i="2" s="1"/>
  <c r="EH838" i="2"/>
  <c r="EQ581" i="2" s="1"/>
  <c r="EH840" i="2"/>
  <c r="EQ634" i="2" s="1"/>
  <c r="EH842" i="2"/>
  <c r="EQ582" i="2" s="1"/>
  <c r="EH844" i="2"/>
  <c r="EQ635" i="2" s="1"/>
  <c r="EH846" i="2"/>
  <c r="EQ583" i="2" s="1"/>
  <c r="EH848" i="2"/>
  <c r="EQ636" i="2" s="1"/>
  <c r="EH851" i="2"/>
  <c r="EQ492" i="2" s="1"/>
  <c r="FG56" i="2" s="1"/>
  <c r="EH853" i="2"/>
  <c r="EQ534" i="2" s="1"/>
  <c r="FG60" i="2" s="1"/>
  <c r="EH855" i="2"/>
  <c r="EQ601" i="2" s="1"/>
  <c r="FG67" i="2" s="1"/>
  <c r="EH857" i="2"/>
  <c r="EQ606" i="2" s="1"/>
  <c r="EH859" i="2"/>
  <c r="EQ493" i="2" s="1"/>
  <c r="EH861" i="2"/>
  <c r="EQ535" i="2" s="1"/>
  <c r="EH863" i="2"/>
  <c r="EQ602" i="2" s="1"/>
  <c r="EH865" i="2"/>
  <c r="EQ607" i="2" s="1"/>
  <c r="EH867" i="2"/>
  <c r="EQ494" i="2" s="1"/>
  <c r="EH869" i="2"/>
  <c r="EQ536" i="2" s="1"/>
  <c r="EH871" i="2"/>
  <c r="EQ603" i="2" s="1"/>
  <c r="EH873" i="2"/>
  <c r="EQ608" i="2" s="1"/>
  <c r="EH875" i="2"/>
  <c r="EQ495" i="2" s="1"/>
  <c r="EH877" i="2"/>
  <c r="EQ537" i="2" s="1"/>
  <c r="EH879" i="2"/>
  <c r="EQ604" i="2" s="1"/>
  <c r="EH881" i="2"/>
  <c r="EQ609" i="2" s="1"/>
  <c r="EH883" i="2"/>
  <c r="EQ496" i="2" s="1"/>
  <c r="EH885" i="2"/>
  <c r="EQ538" i="2" s="1"/>
  <c r="EH887" i="2"/>
  <c r="EQ605" i="2" s="1"/>
  <c r="DY14" i="2"/>
  <c r="EQ12" i="2" s="1"/>
  <c r="FG82" i="2" s="1"/>
  <c r="DY16" i="2"/>
  <c r="EQ13" i="2" s="1"/>
  <c r="DY18" i="2"/>
  <c r="EQ14" i="2" s="1"/>
  <c r="DY20" i="2"/>
  <c r="EQ15" i="2" s="1"/>
  <c r="DY22" i="2"/>
  <c r="EQ16" i="2" s="1"/>
  <c r="DY28" i="2"/>
  <c r="EQ115" i="2" s="1"/>
  <c r="DY30" i="2"/>
  <c r="EQ116" i="2" s="1"/>
  <c r="DY32" i="2"/>
  <c r="EQ117" i="2" s="1"/>
  <c r="DY34" i="2"/>
  <c r="EQ118" i="2" s="1"/>
  <c r="DY36" i="2"/>
  <c r="EQ119" i="2" s="1"/>
  <c r="DY38" i="2"/>
  <c r="EQ120" i="2" s="1"/>
  <c r="DY40" i="2"/>
  <c r="EQ121" i="2" s="1"/>
  <c r="DY42" i="2"/>
  <c r="EQ122" i="2" s="1"/>
  <c r="DY44" i="2"/>
  <c r="EQ123" i="2" s="1"/>
  <c r="DY49" i="2"/>
  <c r="EQ124" i="2" s="1"/>
  <c r="DY51" i="2"/>
  <c r="EQ125" i="2" s="1"/>
  <c r="DY53" i="2"/>
  <c r="EQ126" i="2" s="1"/>
  <c r="DY55" i="2"/>
  <c r="EQ127" i="2" s="1"/>
  <c r="DY57" i="2"/>
  <c r="EQ128" i="2" s="1"/>
  <c r="DY59" i="2"/>
  <c r="EQ129" i="2" s="1"/>
  <c r="DY61" i="2"/>
  <c r="EQ130" i="2" s="1"/>
  <c r="DY63" i="2"/>
  <c r="EQ131" i="2" s="1"/>
  <c r="DY65" i="2"/>
  <c r="EQ132" i="2" s="1"/>
  <c r="DY67" i="2"/>
  <c r="EQ133" i="2" s="1"/>
  <c r="DY69" i="2"/>
  <c r="EQ134" i="2" s="1"/>
  <c r="DY71" i="2"/>
  <c r="EQ135" i="2" s="1"/>
  <c r="DY73" i="2"/>
  <c r="EQ136" i="2" s="1"/>
  <c r="DY75" i="2"/>
  <c r="EQ137" i="2" s="1"/>
  <c r="DY77" i="2"/>
  <c r="EQ138" i="2" s="1"/>
  <c r="DY79" i="2"/>
  <c r="EQ139" i="2" s="1"/>
  <c r="DY81" i="2"/>
  <c r="EQ140" i="2" s="1"/>
  <c r="DY83" i="2"/>
  <c r="EQ141" i="2" s="1"/>
  <c r="DY85" i="2"/>
  <c r="EQ142" i="2" s="1"/>
  <c r="DY87" i="2"/>
  <c r="EQ143" i="2" s="1"/>
  <c r="DY89" i="2"/>
  <c r="EQ144" i="2" s="1"/>
  <c r="DY91" i="2"/>
  <c r="EQ145" i="2" s="1"/>
  <c r="DY93" i="2"/>
  <c r="EQ146" i="2" s="1"/>
  <c r="DY95" i="2"/>
  <c r="EQ147" i="2" s="1"/>
  <c r="DY100" i="2"/>
  <c r="EQ149" i="2" s="1"/>
  <c r="FG26" i="2" s="1"/>
  <c r="DY102" i="2"/>
  <c r="EQ150" i="2" s="1"/>
  <c r="DY104" i="2"/>
  <c r="EQ151" i="2" s="1"/>
  <c r="DY106" i="2"/>
  <c r="EQ152" i="2" s="1"/>
  <c r="DY108" i="2"/>
  <c r="EQ153" i="2" s="1"/>
  <c r="DY110" i="2"/>
  <c r="EQ154" i="2" s="1"/>
  <c r="DY112" i="2"/>
  <c r="EQ155" i="2" s="1"/>
  <c r="DY114" i="2"/>
  <c r="EQ156" i="2" s="1"/>
  <c r="DY116" i="2"/>
  <c r="EQ157" i="2" s="1"/>
  <c r="DY118" i="2"/>
  <c r="EQ158" i="2" s="1"/>
  <c r="DY120" i="2"/>
  <c r="EQ159" i="2" s="1"/>
  <c r="DY122" i="2"/>
  <c r="EQ160" i="2" s="1"/>
  <c r="DY124" i="2"/>
  <c r="EQ161" i="2" s="1"/>
  <c r="DY126" i="2"/>
  <c r="EQ162" i="2" s="1"/>
  <c r="DY128" i="2"/>
  <c r="EQ163" i="2" s="1"/>
  <c r="DY130" i="2"/>
  <c r="EQ164" i="2" s="1"/>
  <c r="DY132" i="2"/>
  <c r="EQ165" i="2" s="1"/>
  <c r="DY134" i="2"/>
  <c r="EQ166" i="2" s="1"/>
  <c r="DY136" i="2"/>
  <c r="EQ167" i="2" s="1"/>
  <c r="DY138" i="2"/>
  <c r="EQ168" i="2" s="1"/>
  <c r="DY143" i="2"/>
  <c r="EQ169" i="2" s="1"/>
  <c r="DY145" i="2"/>
  <c r="EQ170" i="2" s="1"/>
  <c r="DY147" i="2"/>
  <c r="EQ171" i="2" s="1"/>
  <c r="DY149" i="2"/>
  <c r="EQ172" i="2" s="1"/>
  <c r="DY151" i="2"/>
  <c r="EQ173" i="2" s="1"/>
  <c r="DY153" i="2"/>
  <c r="EQ174" i="2" s="1"/>
  <c r="DY155" i="2"/>
  <c r="EQ175" i="2" s="1"/>
  <c r="DY157" i="2"/>
  <c r="EQ176" i="2" s="1"/>
  <c r="DY159" i="2"/>
  <c r="EQ177" i="2" s="1"/>
  <c r="DY161" i="2"/>
  <c r="EQ178" i="2" s="1"/>
  <c r="DY163" i="2"/>
  <c r="EQ179" i="2" s="1"/>
  <c r="DY165" i="2"/>
  <c r="EQ180" i="2" s="1"/>
  <c r="DY167" i="2"/>
  <c r="EQ181" i="2" s="1"/>
  <c r="DY169" i="2"/>
  <c r="EQ182" i="2" s="1"/>
  <c r="DY171" i="2"/>
  <c r="EQ183" i="2" s="1"/>
  <c r="DY173" i="2"/>
  <c r="EQ184" i="2" s="1"/>
  <c r="DY175" i="2"/>
  <c r="EQ185" i="2" s="1"/>
  <c r="DY177" i="2"/>
  <c r="EQ186" i="2" s="1"/>
  <c r="DY179" i="2"/>
  <c r="EQ187" i="2" s="1"/>
  <c r="DY181" i="2"/>
  <c r="EQ188" i="2" s="1"/>
  <c r="DY183" i="2"/>
  <c r="EQ189" i="2" s="1"/>
  <c r="DY185" i="2"/>
  <c r="EQ190" i="2" s="1"/>
  <c r="DY187" i="2"/>
  <c r="EQ191" i="2" s="1"/>
  <c r="DY189" i="2"/>
  <c r="EQ192" i="2" s="1"/>
  <c r="DY194" i="2"/>
  <c r="EQ193" i="2" s="1"/>
  <c r="DY196" i="2"/>
  <c r="EQ194" i="2" s="1"/>
  <c r="DY198" i="2"/>
  <c r="EQ195" i="2" s="1"/>
  <c r="DY200" i="2"/>
  <c r="EQ196" i="2" s="1"/>
  <c r="DY202" i="2"/>
  <c r="EQ197" i="2" s="1"/>
  <c r="DY204" i="2"/>
  <c r="EQ198" i="2" s="1"/>
  <c r="DY206" i="2"/>
  <c r="EQ199" i="2" s="1"/>
  <c r="DY208" i="2"/>
  <c r="EQ200" i="2" s="1"/>
  <c r="DY210" i="2"/>
  <c r="EQ201" i="2" s="1"/>
  <c r="DY212" i="2"/>
  <c r="EQ202" i="2" s="1"/>
  <c r="DY214" i="2"/>
  <c r="EQ203" i="2" s="1"/>
  <c r="DY216" i="2"/>
  <c r="EQ204" i="2" s="1"/>
  <c r="DY218" i="2"/>
  <c r="EQ205" i="2" s="1"/>
  <c r="DY220" i="2"/>
  <c r="EQ206" i="2" s="1"/>
  <c r="DY222" i="2"/>
  <c r="EQ207" i="2" s="1"/>
  <c r="DY224" i="2"/>
  <c r="EQ208" i="2" s="1"/>
  <c r="DY226" i="2"/>
  <c r="EQ209" i="2" s="1"/>
  <c r="DY228" i="2"/>
  <c r="EQ210" i="2" s="1"/>
  <c r="DY230" i="2"/>
  <c r="EQ211" i="2" s="1"/>
  <c r="DY232" i="2"/>
  <c r="EQ212" i="2" s="1"/>
  <c r="DY234" i="2"/>
  <c r="EQ213" i="2" s="1"/>
  <c r="DY236" i="2"/>
  <c r="EQ214" i="2" s="1"/>
  <c r="DY238" i="2"/>
  <c r="EQ215" i="2" s="1"/>
  <c r="DY240" i="2"/>
  <c r="EQ216" i="2" s="1"/>
  <c r="DY242" i="2"/>
  <c r="EQ217" i="2" s="1"/>
  <c r="DY244" i="2"/>
  <c r="EQ218" i="2" s="1"/>
  <c r="DY246" i="2"/>
  <c r="EQ219" i="2" s="1"/>
  <c r="DY248" i="2"/>
  <c r="EQ220" i="2" s="1"/>
  <c r="DY250" i="2"/>
  <c r="EQ221" i="2" s="1"/>
  <c r="DY255" i="2"/>
  <c r="EQ222" i="2" s="1"/>
  <c r="DY257" i="2"/>
  <c r="EQ223" i="2" s="1"/>
  <c r="DY259" i="2"/>
  <c r="EQ224" i="2" s="1"/>
  <c r="DY261" i="2"/>
  <c r="EQ225" i="2" s="1"/>
  <c r="DY263" i="2"/>
  <c r="EQ226" i="2" s="1"/>
  <c r="DY265" i="2"/>
  <c r="EQ227" i="2" s="1"/>
  <c r="DY267" i="2"/>
  <c r="EQ228" i="2" s="1"/>
  <c r="DY269" i="2"/>
  <c r="EQ229" i="2" s="1"/>
  <c r="DY271" i="2"/>
  <c r="EQ230" i="2" s="1"/>
  <c r="DY273" i="2"/>
  <c r="EQ231" i="2" s="1"/>
  <c r="DY275" i="2"/>
  <c r="EQ232" i="2" s="1"/>
  <c r="DY277" i="2"/>
  <c r="EQ233" i="2" s="1"/>
  <c r="DY279" i="2"/>
  <c r="EQ234" i="2" s="1"/>
  <c r="DY281" i="2"/>
  <c r="EQ235" i="2" s="1"/>
  <c r="DY283" i="2"/>
  <c r="EQ236" i="2" s="1"/>
  <c r="DY285" i="2"/>
  <c r="EQ237" i="2" s="1"/>
  <c r="DY287" i="2"/>
  <c r="EQ238" i="2" s="1"/>
  <c r="DY289" i="2"/>
  <c r="EQ239" i="2" s="1"/>
  <c r="DY291" i="2"/>
  <c r="EQ240" i="2" s="1"/>
  <c r="DY293" i="2"/>
  <c r="EQ241" i="2" s="1"/>
  <c r="DY298" i="2"/>
  <c r="EQ242" i="2" s="1"/>
  <c r="DY300" i="2"/>
  <c r="EQ243" i="2" s="1"/>
  <c r="DY302" i="2"/>
  <c r="EQ244" i="2" s="1"/>
  <c r="DY304" i="2"/>
  <c r="EQ245" i="2" s="1"/>
  <c r="DY306" i="2"/>
  <c r="EQ246" i="2" s="1"/>
  <c r="DY308" i="2"/>
  <c r="EQ247" i="2" s="1"/>
  <c r="DY310" i="2"/>
  <c r="EQ248" i="2" s="1"/>
  <c r="DY312" i="2"/>
  <c r="EQ249" i="2" s="1"/>
  <c r="DY314" i="2"/>
  <c r="EQ250" i="2" s="1"/>
  <c r="DY316" i="2"/>
  <c r="EQ251" i="2" s="1"/>
  <c r="DY318" i="2"/>
  <c r="EQ252" i="2" s="1"/>
  <c r="DY320" i="2"/>
  <c r="EQ253" i="2" s="1"/>
  <c r="DY322" i="2"/>
  <c r="EQ254" i="2" s="1"/>
  <c r="DY324" i="2"/>
  <c r="EQ255" i="2" s="1"/>
  <c r="DY326" i="2"/>
  <c r="EQ256" i="2" s="1"/>
  <c r="DY328" i="2"/>
  <c r="EQ257" i="2" s="1"/>
  <c r="DY330" i="2"/>
  <c r="EQ258" i="2" s="1"/>
  <c r="DY332" i="2"/>
  <c r="EQ259" i="2" s="1"/>
  <c r="DY334" i="2"/>
  <c r="EQ260" i="2" s="1"/>
  <c r="DY336" i="2"/>
  <c r="EQ261" i="2" s="1"/>
  <c r="DY338" i="2"/>
  <c r="EQ262" i="2" s="1"/>
  <c r="DY340" i="2"/>
  <c r="EQ263" i="2" s="1"/>
  <c r="DY342" i="2"/>
  <c r="EQ264" i="2" s="1"/>
  <c r="DY344" i="2"/>
  <c r="EQ265" i="2" s="1"/>
  <c r="DY346" i="2"/>
  <c r="EQ266" i="2" s="1"/>
  <c r="DY348" i="2"/>
  <c r="EQ267" i="2" s="1"/>
  <c r="DY350" i="2"/>
  <c r="EQ268" i="2" s="1"/>
  <c r="DY352" i="2"/>
  <c r="EQ269" i="2" s="1"/>
  <c r="DY354" i="2"/>
  <c r="EQ270" i="2" s="1"/>
  <c r="DY359" i="2"/>
  <c r="EQ271" i="2" s="1"/>
  <c r="DY361" i="2"/>
  <c r="EQ272" i="2" s="1"/>
  <c r="DY363" i="2"/>
  <c r="EQ273" i="2" s="1"/>
  <c r="DY365" i="2"/>
  <c r="EQ274" i="2" s="1"/>
  <c r="DY367" i="2"/>
  <c r="EQ275" i="2" s="1"/>
  <c r="DY369" i="2"/>
  <c r="EQ276" i="2" s="1"/>
  <c r="DY371" i="2"/>
  <c r="EQ277" i="2" s="1"/>
  <c r="DY373" i="2"/>
  <c r="EQ278" i="2" s="1"/>
  <c r="DY375" i="2"/>
  <c r="EQ279" i="2" s="1"/>
  <c r="DY377" i="2"/>
  <c r="EQ280" i="2" s="1"/>
  <c r="DY379" i="2"/>
  <c r="EQ281" i="2" s="1"/>
  <c r="DY381" i="2"/>
  <c r="EQ282" i="2" s="1"/>
  <c r="DY383" i="2"/>
  <c r="EQ283" i="2" s="1"/>
  <c r="DY385" i="2"/>
  <c r="EQ284" i="2" s="1"/>
  <c r="DY387" i="2"/>
  <c r="EQ285" i="2" s="1"/>
  <c r="DY389" i="2"/>
  <c r="EQ286" i="2" s="1"/>
  <c r="DY391" i="2"/>
  <c r="EQ287" i="2" s="1"/>
  <c r="DY393" i="2"/>
  <c r="EQ288" i="2" s="1"/>
  <c r="DY395" i="2"/>
  <c r="EQ289" i="2" s="1"/>
  <c r="DY397" i="2"/>
  <c r="EQ290" i="2" s="1"/>
  <c r="DY399" i="2"/>
  <c r="EQ291" i="2" s="1"/>
  <c r="DY401" i="2"/>
  <c r="EQ292" i="2" s="1"/>
  <c r="DY403" i="2"/>
  <c r="EQ293" i="2" s="1"/>
  <c r="DY405" i="2"/>
  <c r="EQ294" i="2" s="1"/>
  <c r="DY407" i="2"/>
  <c r="EQ295" i="2" s="1"/>
  <c r="DY409" i="2"/>
  <c r="EQ296" i="2" s="1"/>
  <c r="DY411" i="2"/>
  <c r="EQ297" i="2" s="1"/>
  <c r="DY413" i="2"/>
  <c r="EQ298" i="2" s="1"/>
  <c r="DY415" i="2"/>
  <c r="EQ299" i="2" s="1"/>
  <c r="DY421" i="2"/>
  <c r="EQ409" i="2" s="1"/>
  <c r="DY423" i="2"/>
  <c r="EQ410" i="2" s="1"/>
  <c r="DY425" i="2"/>
  <c r="EQ411" i="2" s="1"/>
  <c r="DY427" i="2"/>
  <c r="EQ412" i="2" s="1"/>
  <c r="DY429" i="2"/>
  <c r="EQ413" i="2" s="1"/>
  <c r="DY431" i="2"/>
  <c r="EQ414" i="2" s="1"/>
  <c r="DY433" i="2"/>
  <c r="EQ415" i="2" s="1"/>
  <c r="DY435" i="2"/>
  <c r="EQ416" i="2" s="1"/>
  <c r="DY437" i="2"/>
  <c r="EQ417" i="2" s="1"/>
  <c r="DY439" i="2"/>
  <c r="EQ418" i="2" s="1"/>
  <c r="DY441" i="2"/>
  <c r="EQ419" i="2" s="1"/>
  <c r="DY443" i="2"/>
  <c r="EQ420" i="2" s="1"/>
  <c r="DY445" i="2"/>
  <c r="EQ421" i="2" s="1"/>
  <c r="DY447" i="2"/>
  <c r="EQ422" i="2" s="1"/>
  <c r="DY449" i="2"/>
  <c r="EQ423" i="2" s="1"/>
  <c r="DY451" i="2"/>
  <c r="EQ424" i="2" s="1"/>
  <c r="DY453" i="2"/>
  <c r="EQ425" i="2" s="1"/>
  <c r="DY455" i="2"/>
  <c r="EQ426" i="2" s="1"/>
  <c r="DY457" i="2"/>
  <c r="EQ427" i="2" s="1"/>
  <c r="DY459" i="2"/>
  <c r="EQ428" i="2" s="1"/>
  <c r="DY461" i="2"/>
  <c r="EQ429" i="2" s="1"/>
  <c r="DY463" i="2"/>
  <c r="EQ430" i="2" s="1"/>
  <c r="DY465" i="2"/>
  <c r="EQ431" i="2" s="1"/>
  <c r="DY467" i="2"/>
  <c r="EQ432" i="2" s="1"/>
  <c r="DY469" i="2"/>
  <c r="EQ433" i="2" s="1"/>
  <c r="DY471" i="2"/>
  <c r="EQ434" i="2" s="1"/>
  <c r="DY473" i="2"/>
  <c r="EQ435" i="2" s="1"/>
  <c r="DY475" i="2"/>
  <c r="EQ436" i="2" s="1"/>
  <c r="DY477" i="2"/>
  <c r="EQ437" i="2" s="1"/>
  <c r="DY479" i="2"/>
  <c r="EQ438" i="2" s="1"/>
  <c r="DY481" i="2"/>
  <c r="EQ439" i="2" s="1"/>
  <c r="DY483" i="2"/>
  <c r="EQ440" i="2" s="1"/>
  <c r="DY485" i="2"/>
  <c r="EQ441" i="2" s="1"/>
  <c r="DY487" i="2"/>
  <c r="EQ442" i="2" s="1"/>
  <c r="DY489" i="2"/>
  <c r="EQ443" i="2" s="1"/>
  <c r="DY491" i="2"/>
  <c r="EQ444" i="2" s="1"/>
  <c r="DY495" i="2"/>
  <c r="EQ446" i="2" s="1"/>
  <c r="FG50" i="2" s="1"/>
  <c r="DY496" i="2"/>
  <c r="EQ447" i="2" s="1"/>
  <c r="DY503" i="2"/>
  <c r="EQ448" i="2" s="1"/>
  <c r="DY510" i="2"/>
  <c r="EQ449" i="2" s="1"/>
  <c r="DY517" i="2"/>
  <c r="EQ450" i="2" s="1"/>
  <c r="DY524" i="2"/>
  <c r="EQ451" i="2" s="1"/>
  <c r="DY531" i="2"/>
  <c r="EQ452" i="2" s="1"/>
  <c r="DY542" i="2"/>
  <c r="EQ638" i="2" s="1"/>
  <c r="FG72" i="2" s="1"/>
  <c r="DY544" i="2"/>
  <c r="EQ639" i="2" s="1"/>
  <c r="DY546" i="2"/>
  <c r="EQ640" i="2" s="1"/>
  <c r="DY548" i="2"/>
  <c r="EQ641" i="2" s="1"/>
  <c r="DY550" i="2"/>
  <c r="EQ642" i="2" s="1"/>
  <c r="DY552" i="2"/>
  <c r="EQ643" i="2" s="1"/>
  <c r="DY554" i="2"/>
  <c r="EQ644" i="2" s="1"/>
  <c r="DY556" i="2"/>
  <c r="EQ645" i="2" s="1"/>
  <c r="DY558" i="2"/>
  <c r="EQ646" i="2" s="1"/>
  <c r="DY560" i="2"/>
  <c r="EQ647" i="2" s="1"/>
  <c r="DY562" i="2"/>
  <c r="EQ648" i="2" s="1"/>
  <c r="DY564" i="2"/>
  <c r="EQ649" i="2" s="1"/>
  <c r="DY566" i="2"/>
  <c r="EQ650" i="2" s="1"/>
  <c r="DY568" i="2"/>
  <c r="EQ651" i="2" s="1"/>
  <c r="DY570" i="2"/>
  <c r="EQ652" i="2" s="1"/>
  <c r="DY572" i="2"/>
  <c r="EQ653" i="2" s="1"/>
  <c r="DY574" i="2"/>
  <c r="EQ654" i="2" s="1"/>
  <c r="DY576" i="2"/>
  <c r="EQ655" i="2" s="1"/>
  <c r="DY578" i="2"/>
  <c r="EQ656" i="2" s="1"/>
  <c r="DY580" i="2"/>
  <c r="EQ657" i="2" s="1"/>
  <c r="DY582" i="2"/>
  <c r="EQ658" i="2" s="1"/>
  <c r="DY584" i="2"/>
  <c r="EQ659" i="2" s="1"/>
  <c r="DY586" i="2"/>
  <c r="EQ660" i="2" s="1"/>
  <c r="DY588" i="2"/>
  <c r="EQ661" i="2" s="1"/>
  <c r="DY590" i="2"/>
  <c r="EQ662" i="2" s="1"/>
  <c r="DY592" i="2"/>
  <c r="EQ663" i="2" s="1"/>
  <c r="DY597" i="2"/>
  <c r="EQ664" i="2" s="1"/>
  <c r="DY599" i="2"/>
  <c r="EQ665" i="2" s="1"/>
  <c r="DY601" i="2"/>
  <c r="EQ666" i="2" s="1"/>
  <c r="DY603" i="2"/>
  <c r="EQ667" i="2" s="1"/>
  <c r="DY605" i="2"/>
  <c r="EQ668" i="2" s="1"/>
  <c r="DY607" i="2"/>
  <c r="EQ669" i="2" s="1"/>
  <c r="DY609" i="2"/>
  <c r="EQ670" i="2" s="1"/>
  <c r="DY611" i="2"/>
  <c r="EQ671" i="2" s="1"/>
  <c r="DY613" i="2"/>
  <c r="EQ672" i="2" s="1"/>
  <c r="DY615" i="2"/>
  <c r="EQ673" i="2" s="1"/>
  <c r="DY617" i="2"/>
  <c r="EQ674" i="2" s="1"/>
  <c r="DY619" i="2"/>
  <c r="EQ675" i="2" s="1"/>
  <c r="DY621" i="2"/>
  <c r="EQ676" i="2" s="1"/>
  <c r="DY623" i="2"/>
  <c r="EQ677" i="2" s="1"/>
  <c r="DY625" i="2"/>
  <c r="EQ678" i="2" s="1"/>
  <c r="DY627" i="2"/>
  <c r="EQ679" i="2" s="1"/>
  <c r="DY629" i="2"/>
  <c r="EQ680" i="2" s="1"/>
  <c r="DY631" i="2"/>
  <c r="EQ681" i="2" s="1"/>
  <c r="DY633" i="2"/>
  <c r="EQ682" i="2" s="1"/>
  <c r="DY635" i="2"/>
  <c r="EQ683" i="2" s="1"/>
  <c r="DY637" i="2"/>
  <c r="EQ684" i="2" s="1"/>
  <c r="DY639" i="2"/>
  <c r="EQ685" i="2" s="1"/>
  <c r="DY641" i="2"/>
  <c r="EQ686" i="2" s="1"/>
  <c r="DY643" i="2"/>
  <c r="EQ687" i="2" s="1"/>
  <c r="DY645" i="2"/>
  <c r="EQ688" i="2" s="1"/>
  <c r="DY647" i="2"/>
  <c r="EQ689" i="2" s="1"/>
  <c r="DY652" i="2"/>
  <c r="EQ691" i="2" s="1"/>
  <c r="FG73" i="2" s="1"/>
  <c r="DY654" i="2"/>
  <c r="EQ692" i="2" s="1"/>
  <c r="DY656" i="2"/>
  <c r="EQ693" i="2" s="1"/>
  <c r="DY658" i="2"/>
  <c r="EQ694" i="2" s="1"/>
  <c r="DY660" i="2"/>
  <c r="EQ695" i="2" s="1"/>
  <c r="DY662" i="2"/>
  <c r="EQ696" i="2" s="1"/>
  <c r="DY664" i="2"/>
  <c r="EQ697" i="2" s="1"/>
  <c r="DY666" i="2"/>
  <c r="EQ698" i="2" s="1"/>
  <c r="DY668" i="2"/>
  <c r="EQ699" i="2" s="1"/>
  <c r="DY670" i="2"/>
  <c r="EQ700" i="2" s="1"/>
  <c r="DY672" i="2"/>
  <c r="EQ701" i="2" s="1"/>
  <c r="DY674" i="2"/>
  <c r="EQ702" i="2" s="1"/>
  <c r="DY676" i="2"/>
  <c r="EQ703" i="2" s="1"/>
  <c r="DY678" i="2"/>
  <c r="EQ704" i="2" s="1"/>
  <c r="DY680" i="2"/>
  <c r="EQ705" i="2" s="1"/>
  <c r="DY682" i="2"/>
  <c r="EQ706" i="2" s="1"/>
  <c r="DY684" i="2"/>
  <c r="EQ707" i="2" s="1"/>
  <c r="DY689" i="2"/>
  <c r="EQ708" i="2" s="1"/>
  <c r="DY691" i="2"/>
  <c r="EQ709" i="2" s="1"/>
  <c r="DY693" i="2"/>
  <c r="EQ710" i="2" s="1"/>
  <c r="DY695" i="2"/>
  <c r="EQ711" i="2" s="1"/>
  <c r="DY697" i="2"/>
  <c r="EQ712" i="2" s="1"/>
  <c r="DY699" i="2"/>
  <c r="EQ713" i="2" s="1"/>
  <c r="DY701" i="2"/>
  <c r="EQ714" i="2" s="1"/>
  <c r="DY703" i="2"/>
  <c r="EQ715" i="2" s="1"/>
  <c r="DY705" i="2"/>
  <c r="EQ716" i="2" s="1"/>
  <c r="DY707" i="2"/>
  <c r="EQ717" i="2" s="1"/>
  <c r="DY709" i="2"/>
  <c r="EQ718" i="2" s="1"/>
  <c r="DY711" i="2"/>
  <c r="EQ719" i="2" s="1"/>
  <c r="DY713" i="2"/>
  <c r="EQ720" i="2" s="1"/>
  <c r="DY715" i="2"/>
  <c r="EQ721" i="2" s="1"/>
  <c r="DY717" i="2"/>
  <c r="EQ722" i="2" s="1"/>
  <c r="DY719" i="2"/>
  <c r="EQ723" i="2" s="1"/>
  <c r="DY721" i="2"/>
  <c r="EQ724" i="2" s="1"/>
  <c r="DY723" i="2"/>
  <c r="EQ725" i="2" s="1"/>
  <c r="DY725" i="2"/>
  <c r="EQ726" i="2" s="1"/>
  <c r="DY727" i="2"/>
  <c r="EQ727" i="2" s="1"/>
  <c r="DY729" i="2"/>
  <c r="EQ728" i="2" s="1"/>
  <c r="DY731" i="2"/>
  <c r="EQ729" i="2" s="1"/>
  <c r="DY733" i="2"/>
  <c r="EQ730" i="2" s="1"/>
  <c r="DY735" i="2"/>
  <c r="EQ731" i="2" s="1"/>
  <c r="DY737" i="2"/>
  <c r="EQ732" i="2" s="1"/>
  <c r="DY739" i="2"/>
  <c r="EQ733" i="2" s="1"/>
  <c r="DY741" i="2"/>
  <c r="EQ734" i="2" s="1"/>
  <c r="DY743" i="2"/>
  <c r="EQ735" i="2" s="1"/>
  <c r="DY745" i="2"/>
  <c r="EQ736" i="2" s="1"/>
  <c r="DY747" i="2"/>
  <c r="EQ737" i="2" s="1"/>
  <c r="DY749" i="2"/>
  <c r="EQ738" i="2" s="1"/>
  <c r="DY751" i="2"/>
  <c r="EQ739" i="2" s="1"/>
  <c r="DY753" i="2"/>
  <c r="EQ740" i="2" s="1"/>
  <c r="DY755" i="2"/>
  <c r="EQ741" i="2" s="1"/>
  <c r="DY760" i="2"/>
  <c r="EQ742" i="2" s="1"/>
  <c r="DY762" i="2"/>
  <c r="EQ743" i="2" s="1"/>
  <c r="DY764" i="2"/>
  <c r="EQ744" i="2" s="1"/>
  <c r="DY766" i="2"/>
  <c r="EQ745" i="2" s="1"/>
  <c r="DY768" i="2"/>
  <c r="EQ746" i="2" s="1"/>
  <c r="DY770" i="2"/>
  <c r="EQ747" i="2" s="1"/>
  <c r="DY772" i="2"/>
  <c r="EQ748" i="2" s="1"/>
  <c r="DY774" i="2"/>
  <c r="EQ749" i="2" s="1"/>
  <c r="DY776" i="2"/>
  <c r="EQ750" i="2" s="1"/>
  <c r="DY778" i="2"/>
  <c r="EQ751" i="2" s="1"/>
  <c r="DY780" i="2"/>
  <c r="EQ752" i="2" s="1"/>
  <c r="DY782" i="2"/>
  <c r="EQ753" i="2" s="1"/>
  <c r="DY784" i="2"/>
  <c r="EQ754" i="2" s="1"/>
  <c r="DY786" i="2"/>
  <c r="EQ755" i="2" s="1"/>
  <c r="DY788" i="2"/>
  <c r="EQ756" i="2" s="1"/>
  <c r="DY790" i="2"/>
  <c r="EQ757" i="2" s="1"/>
  <c r="DY792" i="2"/>
  <c r="EQ758" i="2" s="1"/>
  <c r="DY794" i="2"/>
  <c r="EQ759" i="2" s="1"/>
  <c r="DY796" i="2"/>
  <c r="EQ760" i="2" s="1"/>
  <c r="DY798" i="2"/>
  <c r="EQ761" i="2" s="1"/>
  <c r="DY800" i="2"/>
  <c r="EQ762" i="2" s="1"/>
  <c r="DY802" i="2"/>
  <c r="EQ763" i="2" s="1"/>
  <c r="DY804" i="2"/>
  <c r="EQ764" i="2" s="1"/>
  <c r="DY806" i="2"/>
  <c r="EQ765" i="2" s="1"/>
  <c r="DY808" i="2"/>
  <c r="EQ766" i="2" s="1"/>
  <c r="DY810" i="2"/>
  <c r="EQ767" i="2" s="1"/>
  <c r="DY815" i="2"/>
  <c r="EQ769" i="2" s="1"/>
  <c r="FG74" i="2" s="1"/>
  <c r="DY817" i="2"/>
  <c r="EQ770" i="2" s="1"/>
  <c r="DY819" i="2"/>
  <c r="EQ771" i="2" s="1"/>
  <c r="DY821" i="2"/>
  <c r="EQ772" i="2" s="1"/>
  <c r="DY823" i="2"/>
  <c r="EQ773" i="2" s="1"/>
  <c r="DY825" i="2"/>
  <c r="EQ774" i="2" s="1"/>
  <c r="DY827" i="2"/>
  <c r="EQ775" i="2" s="1"/>
  <c r="DY829" i="2"/>
  <c r="EQ776" i="2" s="1"/>
  <c r="DY831" i="2"/>
  <c r="EQ777" i="2" s="1"/>
  <c r="DY833" i="2"/>
  <c r="EQ778" i="2" s="1"/>
  <c r="DY835" i="2"/>
  <c r="EQ779" i="2" s="1"/>
  <c r="DY837" i="2"/>
  <c r="EQ780" i="2" s="1"/>
  <c r="DY839" i="2"/>
  <c r="EQ781" i="2" s="1"/>
  <c r="DY841" i="2"/>
  <c r="EQ782" i="2" s="1"/>
  <c r="DY843" i="2"/>
  <c r="EQ783" i="2" s="1"/>
  <c r="DY845" i="2"/>
  <c r="EQ784" i="2" s="1"/>
  <c r="DY847" i="2"/>
  <c r="EQ785" i="2" s="1"/>
  <c r="DY852" i="2"/>
  <c r="EQ786" i="2" s="1"/>
  <c r="DY854" i="2"/>
  <c r="EQ787" i="2" s="1"/>
  <c r="DY856" i="2"/>
  <c r="EQ788" i="2" s="1"/>
  <c r="DY858" i="2"/>
  <c r="EQ789" i="2" s="1"/>
  <c r="DY860" i="2"/>
  <c r="EQ790" i="2" s="1"/>
  <c r="DY862" i="2"/>
  <c r="EQ791" i="2" s="1"/>
  <c r="DY864" i="2"/>
  <c r="EQ792" i="2" s="1"/>
  <c r="DY866" i="2"/>
  <c r="EQ793" i="2" s="1"/>
  <c r="DY868" i="2"/>
  <c r="EQ794" i="2" s="1"/>
  <c r="DY870" i="2"/>
  <c r="EQ795" i="2" s="1"/>
  <c r="DY872" i="2"/>
  <c r="EQ796" i="2" s="1"/>
  <c r="DY874" i="2"/>
  <c r="EQ797" i="2" s="1"/>
  <c r="DY876" i="2"/>
  <c r="EQ798" i="2" s="1"/>
  <c r="DY878" i="2"/>
  <c r="EQ799" i="2" s="1"/>
  <c r="DY880" i="2"/>
  <c r="EQ800" i="2" s="1"/>
  <c r="DY882" i="2"/>
  <c r="EQ801" i="2" s="1"/>
  <c r="DY884" i="2"/>
  <c r="EQ802" i="2" s="1"/>
  <c r="DY886" i="2"/>
  <c r="EQ803" i="2" s="1"/>
  <c r="FO74" i="2"/>
  <c r="FO73" i="2"/>
  <c r="FO72" i="2"/>
  <c r="FO69" i="2"/>
  <c r="FO67" i="2"/>
  <c r="FO66" i="2"/>
  <c r="FO64" i="2"/>
  <c r="FO63" i="2"/>
  <c r="FO62" i="2"/>
  <c r="FO59" i="2"/>
  <c r="FO58" i="2"/>
  <c r="FO56" i="2"/>
  <c r="FO55" i="2"/>
  <c r="FO54" i="2"/>
  <c r="FO50" i="2"/>
  <c r="FO47" i="2"/>
  <c r="FO41" i="2"/>
  <c r="FO38" i="2"/>
  <c r="FO35" i="2"/>
  <c r="FO32" i="2"/>
  <c r="FO49" i="2"/>
  <c r="FO46" i="2"/>
  <c r="FO43" i="2"/>
  <c r="FO40" i="2"/>
  <c r="FO37" i="2"/>
  <c r="FO34" i="2"/>
  <c r="FO31" i="2"/>
  <c r="FO83" i="2"/>
  <c r="FP32" i="2" l="1"/>
  <c r="FP33" i="2" s="1"/>
  <c r="FQ33" i="2" s="1"/>
  <c r="FP16" i="2"/>
  <c r="FP14" i="2"/>
  <c r="FP15" i="2" s="1"/>
  <c r="FQ15" i="2" s="1"/>
  <c r="FP34" i="2" l="1"/>
  <c r="FP17" i="2"/>
  <c r="FP18" i="2" s="1"/>
  <c r="FQ18" i="2" s="1"/>
  <c r="FP35" i="2" l="1"/>
  <c r="FP36" i="2" s="1"/>
  <c r="FQ36" i="2" s="1"/>
  <c r="FP37" i="2"/>
  <c r="FP40" i="2" l="1"/>
  <c r="FP38" i="2"/>
  <c r="FP39" i="2" s="1"/>
  <c r="FQ39" i="2" s="1"/>
  <c r="FP54" i="2" l="1"/>
  <c r="FP41" i="2"/>
  <c r="FP42" i="2" s="1"/>
  <c r="FQ42" i="2" s="1"/>
  <c r="FP43" i="2" l="1"/>
  <c r="FP55" i="2"/>
  <c r="FP56" i="2" s="1"/>
  <c r="FP57" i="2" s="1"/>
  <c r="FQ57" i="2" s="1"/>
  <c r="FP58" i="2" l="1"/>
  <c r="FP44" i="2"/>
  <c r="FP45" i="2" s="1"/>
  <c r="FQ45" i="2" s="1"/>
  <c r="EF887" i="2"/>
  <c r="EO605" i="2" s="1"/>
  <c r="EF885" i="2"/>
  <c r="EO538" i="2" s="1"/>
  <c r="EF883" i="2"/>
  <c r="EO496" i="2" s="1"/>
  <c r="EF881" i="2"/>
  <c r="EO609" i="2" s="1"/>
  <c r="EF879" i="2"/>
  <c r="EO604" i="2" s="1"/>
  <c r="EF877" i="2"/>
  <c r="EO537" i="2" s="1"/>
  <c r="EF875" i="2"/>
  <c r="EO495" i="2" s="1"/>
  <c r="EF873" i="2"/>
  <c r="EO608" i="2" s="1"/>
  <c r="EF871" i="2"/>
  <c r="EO603" i="2" s="1"/>
  <c r="EF869" i="2"/>
  <c r="EO536" i="2" s="1"/>
  <c r="EF867" i="2"/>
  <c r="EO494" i="2" s="1"/>
  <c r="EF865" i="2"/>
  <c r="EO607" i="2" s="1"/>
  <c r="EF863" i="2"/>
  <c r="EO602" i="2" s="1"/>
  <c r="EF861" i="2"/>
  <c r="EO535" i="2" s="1"/>
  <c r="EF859" i="2"/>
  <c r="EO493" i="2" s="1"/>
  <c r="EF857" i="2"/>
  <c r="EO606" i="2" s="1"/>
  <c r="EF855" i="2"/>
  <c r="EO601" i="2" s="1"/>
  <c r="FB67" i="2" s="1"/>
  <c r="EF853" i="2"/>
  <c r="EO534" i="2" s="1"/>
  <c r="FB60" i="2" s="1"/>
  <c r="EF851" i="2"/>
  <c r="EO492" i="2" s="1"/>
  <c r="FB56" i="2" s="1"/>
  <c r="EF848" i="2"/>
  <c r="EO636" i="2" s="1"/>
  <c r="EF846" i="2"/>
  <c r="EO583" i="2" s="1"/>
  <c r="EF844" i="2"/>
  <c r="EO635" i="2" s="1"/>
  <c r="EF842" i="2"/>
  <c r="EO582" i="2" s="1"/>
  <c r="EF840" i="2"/>
  <c r="EO634" i="2" s="1"/>
  <c r="EF838" i="2"/>
  <c r="EO581" i="2" s="1"/>
  <c r="EF836" i="2"/>
  <c r="EO633" i="2" s="1"/>
  <c r="EF834" i="2"/>
  <c r="EO580" i="2" s="1"/>
  <c r="EF832" i="2"/>
  <c r="EO632" i="2" s="1"/>
  <c r="EF830" i="2"/>
  <c r="EO579" i="2" s="1"/>
  <c r="EF828" i="2"/>
  <c r="EO631" i="2" s="1"/>
  <c r="EF826" i="2"/>
  <c r="EO578" i="2" s="1"/>
  <c r="EF824" i="2"/>
  <c r="EO630" i="2" s="1"/>
  <c r="EF822" i="2"/>
  <c r="EO577" i="2" s="1"/>
  <c r="EF820" i="2"/>
  <c r="EO629" i="2" s="1"/>
  <c r="EF818" i="2"/>
  <c r="EO576" i="2" s="1"/>
  <c r="EF816" i="2"/>
  <c r="EO628" i="2" s="1"/>
  <c r="FB70" i="2" s="1"/>
  <c r="EF814" i="2"/>
  <c r="EO575" i="2" s="1"/>
  <c r="FB64" i="2" s="1"/>
  <c r="EF811" i="2"/>
  <c r="EO573" i="2" s="1"/>
  <c r="EF809" i="2"/>
  <c r="EO532" i="2" s="1"/>
  <c r="EF807" i="2"/>
  <c r="EO626" i="2" s="1"/>
  <c r="EF805" i="2"/>
  <c r="EO599" i="2" s="1"/>
  <c r="EF803" i="2"/>
  <c r="EO572" i="2" s="1"/>
  <c r="EF801" i="2"/>
  <c r="EO531" i="2" s="1"/>
  <c r="EF799" i="2"/>
  <c r="EO625" i="2" s="1"/>
  <c r="EF797" i="2"/>
  <c r="EO598" i="2" s="1"/>
  <c r="EF795" i="2"/>
  <c r="EO571" i="2" s="1"/>
  <c r="EF793" i="2"/>
  <c r="EO530" i="2" s="1"/>
  <c r="EF791" i="2"/>
  <c r="EO624" i="2" s="1"/>
  <c r="EF789" i="2"/>
  <c r="EO597" i="2" s="1"/>
  <c r="EF787" i="2"/>
  <c r="EO570" i="2" s="1"/>
  <c r="EF785" i="2"/>
  <c r="EO529" i="2" s="1"/>
  <c r="EF783" i="2"/>
  <c r="EO623" i="2" s="1"/>
  <c r="EF781" i="2"/>
  <c r="EO596" i="2" s="1"/>
  <c r="EF779" i="2"/>
  <c r="EO569" i="2" s="1"/>
  <c r="EF777" i="2"/>
  <c r="EO528" i="2" s="1"/>
  <c r="EF775" i="2"/>
  <c r="EO622" i="2" s="1"/>
  <c r="EF773" i="2"/>
  <c r="EO595" i="2" s="1"/>
  <c r="EF771" i="2"/>
  <c r="EO568" i="2" s="1"/>
  <c r="EF769" i="2"/>
  <c r="EO527" i="2" s="1"/>
  <c r="EF767" i="2"/>
  <c r="EO621" i="2" s="1"/>
  <c r="EF765" i="2"/>
  <c r="EO594" i="2" s="1"/>
  <c r="EF763" i="2"/>
  <c r="EO567" i="2" s="1"/>
  <c r="EF761" i="2"/>
  <c r="EO526" i="2" s="1"/>
  <c r="EF759" i="2"/>
  <c r="EO620" i="2" s="1"/>
  <c r="EF756" i="2"/>
  <c r="EO619" i="2" s="1"/>
  <c r="EF754" i="2"/>
  <c r="EO490" i="2" s="1"/>
  <c r="EF752" i="2"/>
  <c r="EO593" i="2" s="1"/>
  <c r="EF750" i="2"/>
  <c r="EO566" i="2" s="1"/>
  <c r="EF748" i="2"/>
  <c r="EO618" i="2" s="1"/>
  <c r="EF746" i="2"/>
  <c r="EO489" i="2" s="1"/>
  <c r="EF744" i="2"/>
  <c r="EO592" i="2" s="1"/>
  <c r="EF742" i="2"/>
  <c r="EO565" i="2" s="1"/>
  <c r="EF740" i="2"/>
  <c r="EO617" i="2" s="1"/>
  <c r="EF738" i="2"/>
  <c r="EO488" i="2" s="1"/>
  <c r="EF736" i="2"/>
  <c r="EO591" i="2" s="1"/>
  <c r="EF734" i="2"/>
  <c r="EO564" i="2" s="1"/>
  <c r="EF732" i="2"/>
  <c r="EO616" i="2" s="1"/>
  <c r="EF730" i="2"/>
  <c r="EO487" i="2" s="1"/>
  <c r="EF728" i="2"/>
  <c r="EO590" i="2" s="1"/>
  <c r="EF726" i="2"/>
  <c r="EO563" i="2" s="1"/>
  <c r="EF724" i="2"/>
  <c r="EO615" i="2" s="1"/>
  <c r="EF722" i="2"/>
  <c r="EO486" i="2" s="1"/>
  <c r="EF720" i="2"/>
  <c r="EO589" i="2" s="1"/>
  <c r="EF718" i="2"/>
  <c r="EO562" i="2" s="1"/>
  <c r="EF716" i="2"/>
  <c r="EO614" i="2" s="1"/>
  <c r="EF714" i="2"/>
  <c r="EO485" i="2" s="1"/>
  <c r="EF712" i="2"/>
  <c r="EO588" i="2" s="1"/>
  <c r="EF710" i="2"/>
  <c r="EO561" i="2" s="1"/>
  <c r="EF708" i="2"/>
  <c r="EO613" i="2" s="1"/>
  <c r="EF706" i="2"/>
  <c r="EO484" i="2" s="1"/>
  <c r="EF704" i="2"/>
  <c r="EO587" i="2" s="1"/>
  <c r="EF702" i="2"/>
  <c r="EO560" i="2" s="1"/>
  <c r="EF700" i="2"/>
  <c r="EO612" i="2" s="1"/>
  <c r="EF698" i="2"/>
  <c r="EO483" i="2" s="1"/>
  <c r="EF696" i="2"/>
  <c r="EO586" i="2" s="1"/>
  <c r="EF694" i="2"/>
  <c r="EO559" i="2" s="1"/>
  <c r="FB63" i="2" s="1"/>
  <c r="EF692" i="2"/>
  <c r="EO611" i="2" s="1"/>
  <c r="FB69" i="2" s="1"/>
  <c r="EF690" i="2"/>
  <c r="EO482" i="2" s="1"/>
  <c r="EF688" i="2"/>
  <c r="EO585" i="2" s="1"/>
  <c r="FB66" i="2" s="1"/>
  <c r="EF685" i="2"/>
  <c r="EO525" i="2" s="1"/>
  <c r="EF683" i="2"/>
  <c r="EO481" i="2" s="1"/>
  <c r="EF681" i="2"/>
  <c r="EO524" i="2" s="1"/>
  <c r="EF679" i="2"/>
  <c r="EO480" i="2" s="1"/>
  <c r="EF677" i="2"/>
  <c r="EO523" i="2" s="1"/>
  <c r="EF675" i="2"/>
  <c r="EO479" i="2" s="1"/>
  <c r="EF673" i="2"/>
  <c r="EO522" i="2" s="1"/>
  <c r="EF671" i="2"/>
  <c r="EO478" i="2" s="1"/>
  <c r="EF669" i="2"/>
  <c r="EO521" i="2" s="1"/>
  <c r="EF667" i="2"/>
  <c r="EO477" i="2" s="1"/>
  <c r="EF665" i="2"/>
  <c r="EO520" i="2" s="1"/>
  <c r="EF663" i="2"/>
  <c r="EO476" i="2" s="1"/>
  <c r="EF661" i="2"/>
  <c r="EO519" i="2" s="1"/>
  <c r="EF659" i="2"/>
  <c r="EO475" i="2" s="1"/>
  <c r="EF657" i="2"/>
  <c r="EO518" i="2" s="1"/>
  <c r="EF655" i="2"/>
  <c r="EO474" i="2" s="1"/>
  <c r="EF653" i="2"/>
  <c r="EO517" i="2" s="1"/>
  <c r="FB59" i="2" s="1"/>
  <c r="EF651" i="2"/>
  <c r="EO473" i="2" s="1"/>
  <c r="FB55" i="2" s="1"/>
  <c r="EF648" i="2"/>
  <c r="EO557" i="2" s="1"/>
  <c r="EF646" i="2"/>
  <c r="EO515" i="2" s="1"/>
  <c r="EF644" i="2"/>
  <c r="EO471" i="2" s="1"/>
  <c r="EF642" i="2"/>
  <c r="EO556" i="2" s="1"/>
  <c r="EF640" i="2"/>
  <c r="EO514" i="2" s="1"/>
  <c r="EF638" i="2"/>
  <c r="EO470" i="2" s="1"/>
  <c r="EF636" i="2"/>
  <c r="EO555" i="2" s="1"/>
  <c r="EF634" i="2"/>
  <c r="EO513" i="2" s="1"/>
  <c r="EF632" i="2"/>
  <c r="EO469" i="2" s="1"/>
  <c r="EF630" i="2"/>
  <c r="EO554" i="2" s="1"/>
  <c r="EF628" i="2"/>
  <c r="EO512" i="2" s="1"/>
  <c r="EF626" i="2"/>
  <c r="EO468" i="2" s="1"/>
  <c r="EF624" i="2"/>
  <c r="EO553" i="2" s="1"/>
  <c r="EF622" i="2"/>
  <c r="EO511" i="2" s="1"/>
  <c r="EF620" i="2"/>
  <c r="EO467" i="2" s="1"/>
  <c r="EF618" i="2"/>
  <c r="EO552" i="2" s="1"/>
  <c r="EF616" i="2"/>
  <c r="EO510" i="2" s="1"/>
  <c r="EF614" i="2"/>
  <c r="EO466" i="2" s="1"/>
  <c r="EF612" i="2"/>
  <c r="EO551" i="2" s="1"/>
  <c r="EF610" i="2"/>
  <c r="EO509" i="2" s="1"/>
  <c r="EF608" i="2"/>
  <c r="EO465" i="2" s="1"/>
  <c r="EF606" i="2"/>
  <c r="EO550" i="2" s="1"/>
  <c r="EF604" i="2"/>
  <c r="EO508" i="2" s="1"/>
  <c r="EF602" i="2"/>
  <c r="EO464" i="2" s="1"/>
  <c r="EF600" i="2"/>
  <c r="EO549" i="2" s="1"/>
  <c r="EF598" i="2"/>
  <c r="EO507" i="2" s="1"/>
  <c r="EF596" i="2"/>
  <c r="EO463" i="2" s="1"/>
  <c r="EF593" i="2"/>
  <c r="EO548" i="2" s="1"/>
  <c r="EF591" i="2"/>
  <c r="EO506" i="2" s="1"/>
  <c r="EF589" i="2"/>
  <c r="EO462" i="2" s="1"/>
  <c r="EF587" i="2"/>
  <c r="EO547" i="2" s="1"/>
  <c r="EF585" i="2"/>
  <c r="EO505" i="2" s="1"/>
  <c r="EF583" i="2"/>
  <c r="EO461" i="2" s="1"/>
  <c r="EF581" i="2"/>
  <c r="EO546" i="2" s="1"/>
  <c r="EF579" i="2"/>
  <c r="EO504" i="2" s="1"/>
  <c r="EF577" i="2"/>
  <c r="EO460" i="2" s="1"/>
  <c r="EF575" i="2"/>
  <c r="EO545" i="2" s="1"/>
  <c r="EF573" i="2"/>
  <c r="EO503" i="2" s="1"/>
  <c r="EF571" i="2"/>
  <c r="EO459" i="2" s="1"/>
  <c r="EF569" i="2"/>
  <c r="EO544" i="2" s="1"/>
  <c r="EF567" i="2"/>
  <c r="EO502" i="2" s="1"/>
  <c r="EF565" i="2"/>
  <c r="EO458" i="2" s="1"/>
  <c r="EF563" i="2"/>
  <c r="EO543" i="2" s="1"/>
  <c r="EF561" i="2"/>
  <c r="EO501" i="2" s="1"/>
  <c r="EF559" i="2"/>
  <c r="EO457" i="2" s="1"/>
  <c r="EF557" i="2"/>
  <c r="EO542" i="2" s="1"/>
  <c r="EF555" i="2"/>
  <c r="EO500" i="2" s="1"/>
  <c r="EF553" i="2"/>
  <c r="EO456" i="2" s="1"/>
  <c r="EF551" i="2"/>
  <c r="EO541" i="2" s="1"/>
  <c r="EF549" i="2"/>
  <c r="EO499" i="2" s="1"/>
  <c r="EF547" i="2"/>
  <c r="EO455" i="2" s="1"/>
  <c r="EF545" i="2"/>
  <c r="EO540" i="2" s="1"/>
  <c r="FB62" i="2" s="1"/>
  <c r="EF543" i="2"/>
  <c r="EO498" i="2" s="1"/>
  <c r="FB58" i="2" s="1"/>
  <c r="EF541" i="2"/>
  <c r="EO454" i="2" s="1"/>
  <c r="FB54" i="2" s="1"/>
  <c r="EF537" i="2"/>
  <c r="EO406" i="2" s="1"/>
  <c r="EF536" i="2"/>
  <c r="EO392" i="2" s="1"/>
  <c r="EF535" i="2"/>
  <c r="EO378" i="2" s="1"/>
  <c r="EF534" i="2"/>
  <c r="EO364" i="2" s="1"/>
  <c r="EF533" i="2"/>
  <c r="EO350" i="2" s="1"/>
  <c r="EF532" i="2"/>
  <c r="EO336" i="2" s="1"/>
  <c r="EF530" i="2"/>
  <c r="EO405" i="2" s="1"/>
  <c r="EF529" i="2"/>
  <c r="EO391" i="2" s="1"/>
  <c r="EF528" i="2"/>
  <c r="EO377" i="2" s="1"/>
  <c r="EF527" i="2"/>
  <c r="EO363" i="2" s="1"/>
  <c r="EF526" i="2"/>
  <c r="EO349" i="2" s="1"/>
  <c r="EF525" i="2"/>
  <c r="EO335" i="2" s="1"/>
  <c r="EF523" i="2"/>
  <c r="EO404" i="2" s="1"/>
  <c r="EF522" i="2"/>
  <c r="EO390" i="2" s="1"/>
  <c r="EF521" i="2"/>
  <c r="EO376" i="2" s="1"/>
  <c r="EF520" i="2"/>
  <c r="EO362" i="2" s="1"/>
  <c r="EF519" i="2"/>
  <c r="EO348" i="2" s="1"/>
  <c r="EF518" i="2"/>
  <c r="EO334" i="2" s="1"/>
  <c r="EF516" i="2"/>
  <c r="EO403" i="2" s="1"/>
  <c r="EF515" i="2"/>
  <c r="EO389" i="2" s="1"/>
  <c r="EF514" i="2"/>
  <c r="EO375" i="2" s="1"/>
  <c r="EF513" i="2"/>
  <c r="EO361" i="2" s="1"/>
  <c r="EF512" i="2"/>
  <c r="EO347" i="2" s="1"/>
  <c r="EF511" i="2"/>
  <c r="EO333" i="2" s="1"/>
  <c r="EF509" i="2"/>
  <c r="EO402" i="2" s="1"/>
  <c r="EF508" i="2"/>
  <c r="EO388" i="2" s="1"/>
  <c r="EF507" i="2"/>
  <c r="EO374" i="2" s="1"/>
  <c r="EF506" i="2"/>
  <c r="EO360" i="2" s="1"/>
  <c r="EF505" i="2"/>
  <c r="EO346" i="2" s="1"/>
  <c r="EF504" i="2"/>
  <c r="EO332" i="2" s="1"/>
  <c r="EF502" i="2"/>
  <c r="EO401" i="2" s="1"/>
  <c r="FB47" i="2" s="1"/>
  <c r="EF501" i="2"/>
  <c r="EO387" i="2" s="1"/>
  <c r="FB44" i="2" s="1"/>
  <c r="EF500" i="2"/>
  <c r="EO373" i="2" s="1"/>
  <c r="FB41" i="2" s="1"/>
  <c r="EF499" i="2"/>
  <c r="EO359" i="2" s="1"/>
  <c r="FB38" i="2" s="1"/>
  <c r="EF498" i="2"/>
  <c r="EO345" i="2" s="1"/>
  <c r="FB35" i="2" s="1"/>
  <c r="EF497" i="2"/>
  <c r="EO331" i="2" s="1"/>
  <c r="FB32" i="2" s="1"/>
  <c r="EF492" i="2"/>
  <c r="EO399" i="2" s="1"/>
  <c r="EF490" i="2"/>
  <c r="EO385" i="2" s="1"/>
  <c r="EF488" i="2"/>
  <c r="EO371" i="2" s="1"/>
  <c r="EF486" i="2"/>
  <c r="EO357" i="2" s="1"/>
  <c r="EF484" i="2"/>
  <c r="EO343" i="2" s="1"/>
  <c r="EF482" i="2"/>
  <c r="EO329" i="2" s="1"/>
  <c r="EF480" i="2"/>
  <c r="EO398" i="2" s="1"/>
  <c r="EF478" i="2"/>
  <c r="EO384" i="2" s="1"/>
  <c r="EF476" i="2"/>
  <c r="EO370" i="2" s="1"/>
  <c r="EF474" i="2"/>
  <c r="EO356" i="2" s="1"/>
  <c r="EF472" i="2"/>
  <c r="EO342" i="2" s="1"/>
  <c r="EF470" i="2"/>
  <c r="EO328" i="2" s="1"/>
  <c r="EF468" i="2"/>
  <c r="EO397" i="2" s="1"/>
  <c r="EF466" i="2"/>
  <c r="EO383" i="2" s="1"/>
  <c r="EF464" i="2"/>
  <c r="EO369" i="2" s="1"/>
  <c r="EF462" i="2"/>
  <c r="EO355" i="2" s="1"/>
  <c r="EF460" i="2"/>
  <c r="EO341" i="2" s="1"/>
  <c r="EF458" i="2"/>
  <c r="EO327" i="2" s="1"/>
  <c r="EF456" i="2"/>
  <c r="EO396" i="2" s="1"/>
  <c r="EF454" i="2"/>
  <c r="EO382" i="2" s="1"/>
  <c r="EF452" i="2"/>
  <c r="EO368" i="2" s="1"/>
  <c r="EF450" i="2"/>
  <c r="EO354" i="2" s="1"/>
  <c r="EF448" i="2"/>
  <c r="EO340" i="2" s="1"/>
  <c r="EF446" i="2"/>
  <c r="EO326" i="2" s="1"/>
  <c r="EF444" i="2"/>
  <c r="EO395" i="2" s="1"/>
  <c r="EF442" i="2"/>
  <c r="EO381" i="2" s="1"/>
  <c r="EF440" i="2"/>
  <c r="EO367" i="2" s="1"/>
  <c r="EF438" i="2"/>
  <c r="EO353" i="2" s="1"/>
  <c r="EF436" i="2"/>
  <c r="EO339" i="2" s="1"/>
  <c r="EF434" i="2"/>
  <c r="EO325" i="2" s="1"/>
  <c r="EF432" i="2"/>
  <c r="EO394" i="2" s="1"/>
  <c r="FB46" i="2" s="1"/>
  <c r="EF430" i="2"/>
  <c r="EO380" i="2" s="1"/>
  <c r="FB43" i="2" s="1"/>
  <c r="EF428" i="2"/>
  <c r="EO366" i="2" s="1"/>
  <c r="FB40" i="2" s="1"/>
  <c r="EF426" i="2"/>
  <c r="EO352" i="2" s="1"/>
  <c r="FB37" i="2" s="1"/>
  <c r="EF424" i="2"/>
  <c r="EO338" i="2" s="1"/>
  <c r="FB34" i="2" s="1"/>
  <c r="EF422" i="2"/>
  <c r="EO324" i="2" s="1"/>
  <c r="FB31" i="2" s="1"/>
  <c r="EF420" i="2"/>
  <c r="EO408" i="2" s="1"/>
  <c r="FB49" i="2" s="1"/>
  <c r="EF416" i="2"/>
  <c r="EF414" i="2"/>
  <c r="EF412" i="2"/>
  <c r="EF410" i="2"/>
  <c r="EO322" i="2" s="1"/>
  <c r="EF408" i="2"/>
  <c r="EF406" i="2"/>
  <c r="EF404" i="2"/>
  <c r="EF402" i="2"/>
  <c r="EF400" i="2"/>
  <c r="EO321" i="2" s="1"/>
  <c r="EF398" i="2"/>
  <c r="EF396" i="2"/>
  <c r="EF394" i="2"/>
  <c r="EF392" i="2"/>
  <c r="EF390" i="2"/>
  <c r="EO320" i="2" s="1"/>
  <c r="EF388" i="2"/>
  <c r="EF386" i="2"/>
  <c r="EF384" i="2"/>
  <c r="EF382" i="2"/>
  <c r="EF380" i="2"/>
  <c r="EO319" i="2" s="1"/>
  <c r="EF378" i="2"/>
  <c r="EF376" i="2"/>
  <c r="EF374" i="2"/>
  <c r="EF372" i="2"/>
  <c r="EF370" i="2"/>
  <c r="EO318" i="2" s="1"/>
  <c r="EF368" i="2"/>
  <c r="EF366" i="2"/>
  <c r="EF364" i="2"/>
  <c r="EF362" i="2"/>
  <c r="EF360" i="2"/>
  <c r="EO317" i="2" s="1"/>
  <c r="EF358" i="2"/>
  <c r="EF355" i="2"/>
  <c r="EF353" i="2"/>
  <c r="EF351" i="2"/>
  <c r="EF349" i="2"/>
  <c r="EO316" i="2" s="1"/>
  <c r="EF347" i="2"/>
  <c r="EF345" i="2"/>
  <c r="EF343" i="2"/>
  <c r="EF341" i="2"/>
  <c r="EF339" i="2"/>
  <c r="EO315" i="2" s="1"/>
  <c r="EF337" i="2"/>
  <c r="EF335" i="2"/>
  <c r="EF333" i="2"/>
  <c r="EF331" i="2"/>
  <c r="EF329" i="2"/>
  <c r="EO314" i="2" s="1"/>
  <c r="EF327" i="2"/>
  <c r="EF325" i="2"/>
  <c r="EF323" i="2"/>
  <c r="EF321" i="2"/>
  <c r="EF319" i="2"/>
  <c r="EO313" i="2" s="1"/>
  <c r="EF317" i="2"/>
  <c r="EF315" i="2"/>
  <c r="EF313" i="2"/>
  <c r="EF311" i="2"/>
  <c r="EF309" i="2"/>
  <c r="EO312" i="2" s="1"/>
  <c r="EF307" i="2"/>
  <c r="EF305" i="2"/>
  <c r="EF303" i="2"/>
  <c r="EF301" i="2"/>
  <c r="EF299" i="2"/>
  <c r="EO311" i="2" s="1"/>
  <c r="EF297" i="2"/>
  <c r="EF294" i="2"/>
  <c r="EF292" i="2"/>
  <c r="EF290" i="2"/>
  <c r="EF288" i="2"/>
  <c r="EF286" i="2"/>
  <c r="EO310" i="2" s="1"/>
  <c r="EF284" i="2"/>
  <c r="EF282" i="2"/>
  <c r="EF280" i="2"/>
  <c r="EF278" i="2"/>
  <c r="EF276" i="2"/>
  <c r="EO309" i="2" s="1"/>
  <c r="EF274" i="2"/>
  <c r="EF272" i="2"/>
  <c r="EF270" i="2"/>
  <c r="EF268" i="2"/>
  <c r="EF266" i="2"/>
  <c r="EO308" i="2" s="1"/>
  <c r="EF264" i="2"/>
  <c r="EF262" i="2"/>
  <c r="EF260" i="2"/>
  <c r="EF258" i="2"/>
  <c r="EF256" i="2"/>
  <c r="EO307" i="2" s="1"/>
  <c r="EF254" i="2"/>
  <c r="EF251" i="2"/>
  <c r="EF249" i="2"/>
  <c r="EF247" i="2"/>
  <c r="EF245" i="2"/>
  <c r="EO306" i="2" s="1"/>
  <c r="EF243" i="2"/>
  <c r="EF241" i="2"/>
  <c r="EF239" i="2"/>
  <c r="EF237" i="2"/>
  <c r="EF235" i="2"/>
  <c r="EO305" i="2" s="1"/>
  <c r="EF233" i="2"/>
  <c r="EF231" i="2"/>
  <c r="EF229" i="2"/>
  <c r="EF227" i="2"/>
  <c r="EF225" i="2"/>
  <c r="EO304" i="2" s="1"/>
  <c r="EF223" i="2"/>
  <c r="EF221" i="2"/>
  <c r="EF219" i="2"/>
  <c r="EF217" i="2"/>
  <c r="EF215" i="2"/>
  <c r="EO303" i="2" s="1"/>
  <c r="EF213" i="2"/>
  <c r="EF211" i="2"/>
  <c r="EF209" i="2"/>
  <c r="EF207" i="2"/>
  <c r="EF205" i="2"/>
  <c r="EO302" i="2" s="1"/>
  <c r="EF203" i="2"/>
  <c r="EF201" i="2"/>
  <c r="EF199" i="2"/>
  <c r="EF197" i="2"/>
  <c r="EF195" i="2"/>
  <c r="EO301" i="2" s="1"/>
  <c r="FB28" i="2" s="1"/>
  <c r="EF193" i="2"/>
  <c r="EF190" i="2"/>
  <c r="EO33" i="2" s="1"/>
  <c r="EF188" i="2"/>
  <c r="EO112" i="2" s="1"/>
  <c r="EF186" i="2"/>
  <c r="EO93" i="2" s="1"/>
  <c r="EF184" i="2"/>
  <c r="EO74" i="2" s="1"/>
  <c r="EF182" i="2"/>
  <c r="EO54" i="2" s="1"/>
  <c r="EF180" i="2"/>
  <c r="EO32" i="2" s="1"/>
  <c r="EF178" i="2"/>
  <c r="EO111" i="2" s="1"/>
  <c r="EF176" i="2"/>
  <c r="EO92" i="2" s="1"/>
  <c r="EF174" i="2"/>
  <c r="EO73" i="2" s="1"/>
  <c r="EF172" i="2"/>
  <c r="EO53" i="2" s="1"/>
  <c r="EF170" i="2"/>
  <c r="EO31" i="2" s="1"/>
  <c r="EF168" i="2"/>
  <c r="EO110" i="2" s="1"/>
  <c r="EF166" i="2"/>
  <c r="EO91" i="2" s="1"/>
  <c r="EF164" i="2"/>
  <c r="EO72" i="2" s="1"/>
  <c r="EF162" i="2"/>
  <c r="EO52" i="2" s="1"/>
  <c r="EF160" i="2"/>
  <c r="EO30" i="2" s="1"/>
  <c r="EF158" i="2"/>
  <c r="EO109" i="2" s="1"/>
  <c r="EF156" i="2"/>
  <c r="EO90" i="2" s="1"/>
  <c r="EF154" i="2"/>
  <c r="EO71" i="2" s="1"/>
  <c r="EF152" i="2"/>
  <c r="EO51" i="2" s="1"/>
  <c r="EF150" i="2"/>
  <c r="EO29" i="2" s="1"/>
  <c r="EF148" i="2"/>
  <c r="EO108" i="2" s="1"/>
  <c r="EF146" i="2"/>
  <c r="EO89" i="2" s="1"/>
  <c r="EF144" i="2"/>
  <c r="EO70" i="2" s="1"/>
  <c r="EF142" i="2"/>
  <c r="EO50" i="2" s="1"/>
  <c r="EF139" i="2"/>
  <c r="EO49" i="2" s="1"/>
  <c r="EF137" i="2"/>
  <c r="EO28" i="2" s="1"/>
  <c r="EF135" i="2"/>
  <c r="EO107" i="2" s="1"/>
  <c r="EF133" i="2"/>
  <c r="EO88" i="2" s="1"/>
  <c r="EF131" i="2"/>
  <c r="EO69" i="2" s="1"/>
  <c r="EF129" i="2"/>
  <c r="EO48" i="2" s="1"/>
  <c r="EF127" i="2"/>
  <c r="EO27" i="2" s="1"/>
  <c r="EF125" i="2"/>
  <c r="EO106" i="2" s="1"/>
  <c r="EF123" i="2"/>
  <c r="EO87" i="2" s="1"/>
  <c r="EF121" i="2"/>
  <c r="EO68" i="2" s="1"/>
  <c r="EF119" i="2"/>
  <c r="EO47" i="2" s="1"/>
  <c r="EF117" i="2"/>
  <c r="EO26" i="2" s="1"/>
  <c r="EF115" i="2"/>
  <c r="EO105" i="2" s="1"/>
  <c r="EF113" i="2"/>
  <c r="EO86" i="2" s="1"/>
  <c r="EF111" i="2"/>
  <c r="EO67" i="2" s="1"/>
  <c r="EF109" i="2"/>
  <c r="EO46" i="2" s="1"/>
  <c r="EF107" i="2"/>
  <c r="EO25" i="2" s="1"/>
  <c r="FB83" i="2" s="1"/>
  <c r="EF105" i="2"/>
  <c r="EO104" i="2" s="1"/>
  <c r="FB23" i="2" s="1"/>
  <c r="EF103" i="2"/>
  <c r="EO85" i="2" s="1"/>
  <c r="FB20" i="2" s="1"/>
  <c r="EF101" i="2"/>
  <c r="EO66" i="2" s="1"/>
  <c r="FB17" i="2" s="1"/>
  <c r="EF99" i="2"/>
  <c r="EO45" i="2" s="1"/>
  <c r="FB14" i="2" s="1"/>
  <c r="EF96" i="2"/>
  <c r="EO23" i="2" s="1"/>
  <c r="EF94" i="2"/>
  <c r="EO102" i="2" s="1"/>
  <c r="EF92" i="2"/>
  <c r="EO83" i="2" s="1"/>
  <c r="EF90" i="2"/>
  <c r="EO64" i="2" s="1"/>
  <c r="EF88" i="2"/>
  <c r="EO43" i="2" s="1"/>
  <c r="EF86" i="2"/>
  <c r="EO22" i="2" s="1"/>
  <c r="EF84" i="2"/>
  <c r="EO101" i="2" s="1"/>
  <c r="EF82" i="2"/>
  <c r="EO82" i="2" s="1"/>
  <c r="EF80" i="2"/>
  <c r="EO63" i="2" s="1"/>
  <c r="EF78" i="2"/>
  <c r="EO42" i="2" s="1"/>
  <c r="EF76" i="2"/>
  <c r="EO21" i="2" s="1"/>
  <c r="EF74" i="2"/>
  <c r="EO100" i="2" s="1"/>
  <c r="EF72" i="2"/>
  <c r="EO81" i="2" s="1"/>
  <c r="EF70" i="2"/>
  <c r="EO62" i="2" s="1"/>
  <c r="EF68" i="2"/>
  <c r="EO41" i="2" s="1"/>
  <c r="EF66" i="2"/>
  <c r="EO20" i="2" s="1"/>
  <c r="EF64" i="2"/>
  <c r="EO99" i="2" s="1"/>
  <c r="EF62" i="2"/>
  <c r="EO80" i="2" s="1"/>
  <c r="EF60" i="2"/>
  <c r="EO61" i="2" s="1"/>
  <c r="EF58" i="2"/>
  <c r="EO40" i="2" s="1"/>
  <c r="EF56" i="2"/>
  <c r="EO19" i="2" s="1"/>
  <c r="EF54" i="2"/>
  <c r="EO98" i="2" s="1"/>
  <c r="EF52" i="2"/>
  <c r="EO79" i="2" s="1"/>
  <c r="EF50" i="2"/>
  <c r="EO60" i="2" s="1"/>
  <c r="EF48" i="2"/>
  <c r="EO39" i="2" s="1"/>
  <c r="EF45" i="2"/>
  <c r="EO18" i="2" s="1"/>
  <c r="EF43" i="2"/>
  <c r="EO97" i="2" s="1"/>
  <c r="EF41" i="2"/>
  <c r="EO78" i="2" s="1"/>
  <c r="EF39" i="2"/>
  <c r="EO59" i="2" s="1"/>
  <c r="EF37" i="2"/>
  <c r="EO38" i="2" s="1"/>
  <c r="EF35" i="2"/>
  <c r="EO17" i="2" s="1"/>
  <c r="EF33" i="2"/>
  <c r="EO96" i="2" s="1"/>
  <c r="EF31" i="2"/>
  <c r="EO77" i="2" s="1"/>
  <c r="EF29" i="2"/>
  <c r="EO58" i="2" s="1"/>
  <c r="EF27" i="2"/>
  <c r="EO37" i="2" s="1"/>
  <c r="EF25" i="2"/>
  <c r="EO57" i="2" s="1"/>
  <c r="EF23" i="2"/>
  <c r="EO36" i="2" s="1"/>
  <c r="EF21" i="2"/>
  <c r="EO114" i="2" s="1"/>
  <c r="FB25" i="2" s="1"/>
  <c r="EF19" i="2"/>
  <c r="EO95" i="2" s="1"/>
  <c r="FB22" i="2" s="1"/>
  <c r="EF17" i="2"/>
  <c r="EO76" i="2" s="1"/>
  <c r="FB19" i="2" s="1"/>
  <c r="EF15" i="2"/>
  <c r="EO56" i="2" s="1"/>
  <c r="FB16" i="2" s="1"/>
  <c r="EF13" i="2"/>
  <c r="EO35" i="2" s="1"/>
  <c r="FB13" i="2" s="1"/>
  <c r="DW886" i="2"/>
  <c r="EO803" i="2" s="1"/>
  <c r="DW884" i="2"/>
  <c r="EO802" i="2" s="1"/>
  <c r="DW882" i="2"/>
  <c r="EO801" i="2" s="1"/>
  <c r="DW880" i="2"/>
  <c r="EO800" i="2" s="1"/>
  <c r="DW878" i="2"/>
  <c r="EO799" i="2" s="1"/>
  <c r="DW876" i="2"/>
  <c r="EO798" i="2" s="1"/>
  <c r="DW874" i="2"/>
  <c r="EO797" i="2" s="1"/>
  <c r="DW872" i="2"/>
  <c r="EO796" i="2" s="1"/>
  <c r="DW870" i="2"/>
  <c r="EO795" i="2" s="1"/>
  <c r="DW868" i="2"/>
  <c r="EO794" i="2" s="1"/>
  <c r="DW866" i="2"/>
  <c r="EO793" i="2" s="1"/>
  <c r="DW864" i="2"/>
  <c r="EO792" i="2" s="1"/>
  <c r="DW862" i="2"/>
  <c r="EO791" i="2" s="1"/>
  <c r="DW860" i="2"/>
  <c r="EO790" i="2" s="1"/>
  <c r="DW858" i="2"/>
  <c r="EO789" i="2" s="1"/>
  <c r="DW856" i="2"/>
  <c r="EO788" i="2" s="1"/>
  <c r="DW854" i="2"/>
  <c r="EO787" i="2" s="1"/>
  <c r="DW852" i="2"/>
  <c r="EO786" i="2" s="1"/>
  <c r="DW847" i="2"/>
  <c r="EO785" i="2" s="1"/>
  <c r="DW845" i="2"/>
  <c r="EO784" i="2" s="1"/>
  <c r="DW843" i="2"/>
  <c r="EO783" i="2" s="1"/>
  <c r="DW841" i="2"/>
  <c r="EO782" i="2" s="1"/>
  <c r="DW839" i="2"/>
  <c r="EO781" i="2" s="1"/>
  <c r="DW837" i="2"/>
  <c r="EO780" i="2" s="1"/>
  <c r="DW835" i="2"/>
  <c r="EO779" i="2" s="1"/>
  <c r="DW833" i="2"/>
  <c r="EO778" i="2" s="1"/>
  <c r="DW831" i="2"/>
  <c r="EO777" i="2" s="1"/>
  <c r="DW829" i="2"/>
  <c r="EO776" i="2" s="1"/>
  <c r="DW827" i="2"/>
  <c r="EO775" i="2" s="1"/>
  <c r="DW825" i="2"/>
  <c r="EO774" i="2" s="1"/>
  <c r="DW823" i="2"/>
  <c r="EO773" i="2" s="1"/>
  <c r="DW821" i="2"/>
  <c r="EO772" i="2" s="1"/>
  <c r="DW819" i="2"/>
  <c r="EO771" i="2" s="1"/>
  <c r="DW817" i="2"/>
  <c r="EO770" i="2" s="1"/>
  <c r="DW815" i="2"/>
  <c r="EO769" i="2" s="1"/>
  <c r="FB74" i="2" s="1"/>
  <c r="DW810" i="2"/>
  <c r="EO767" i="2" s="1"/>
  <c r="DW808" i="2"/>
  <c r="EO766" i="2" s="1"/>
  <c r="DW806" i="2"/>
  <c r="EO765" i="2" s="1"/>
  <c r="DW804" i="2"/>
  <c r="EO764" i="2" s="1"/>
  <c r="DW802" i="2"/>
  <c r="EO763" i="2" s="1"/>
  <c r="DW800" i="2"/>
  <c r="EO762" i="2" s="1"/>
  <c r="DW798" i="2"/>
  <c r="EO761" i="2" s="1"/>
  <c r="DW796" i="2"/>
  <c r="EO760" i="2" s="1"/>
  <c r="DW794" i="2"/>
  <c r="EO759" i="2" s="1"/>
  <c r="DW792" i="2"/>
  <c r="EO758" i="2" s="1"/>
  <c r="DW790" i="2"/>
  <c r="EO757" i="2" s="1"/>
  <c r="DW788" i="2"/>
  <c r="EO756" i="2" s="1"/>
  <c r="DW786" i="2"/>
  <c r="EO755" i="2" s="1"/>
  <c r="DW784" i="2"/>
  <c r="EO754" i="2" s="1"/>
  <c r="DW782" i="2"/>
  <c r="EO753" i="2" s="1"/>
  <c r="DW780" i="2"/>
  <c r="EO752" i="2" s="1"/>
  <c r="DW778" i="2"/>
  <c r="EO751" i="2" s="1"/>
  <c r="DW776" i="2"/>
  <c r="EO750" i="2" s="1"/>
  <c r="DW774" i="2"/>
  <c r="EO749" i="2" s="1"/>
  <c r="DW772" i="2"/>
  <c r="EO748" i="2" s="1"/>
  <c r="DW770" i="2"/>
  <c r="EO747" i="2" s="1"/>
  <c r="DW768" i="2"/>
  <c r="EO746" i="2" s="1"/>
  <c r="DW766" i="2"/>
  <c r="EO745" i="2" s="1"/>
  <c r="DW764" i="2"/>
  <c r="EO744" i="2" s="1"/>
  <c r="DW762" i="2"/>
  <c r="EO743" i="2" s="1"/>
  <c r="DW760" i="2"/>
  <c r="EO742" i="2" s="1"/>
  <c r="DW755" i="2"/>
  <c r="EO741" i="2" s="1"/>
  <c r="DW753" i="2"/>
  <c r="EO740" i="2" s="1"/>
  <c r="DW751" i="2"/>
  <c r="EO739" i="2" s="1"/>
  <c r="DW749" i="2"/>
  <c r="EO738" i="2" s="1"/>
  <c r="DW747" i="2"/>
  <c r="EO737" i="2" s="1"/>
  <c r="DW745" i="2"/>
  <c r="EO736" i="2" s="1"/>
  <c r="DW743" i="2"/>
  <c r="EO735" i="2" s="1"/>
  <c r="DW741" i="2"/>
  <c r="EO734" i="2" s="1"/>
  <c r="DW739" i="2"/>
  <c r="EO733" i="2" s="1"/>
  <c r="DW737" i="2"/>
  <c r="EO732" i="2" s="1"/>
  <c r="DW735" i="2"/>
  <c r="EO731" i="2" s="1"/>
  <c r="DW733" i="2"/>
  <c r="EO730" i="2" s="1"/>
  <c r="DW731" i="2"/>
  <c r="EO729" i="2" s="1"/>
  <c r="DW729" i="2"/>
  <c r="EO728" i="2" s="1"/>
  <c r="DW727" i="2"/>
  <c r="EO727" i="2" s="1"/>
  <c r="DW725" i="2"/>
  <c r="EO726" i="2" s="1"/>
  <c r="DW723" i="2"/>
  <c r="EO725" i="2" s="1"/>
  <c r="DW721" i="2"/>
  <c r="EO724" i="2" s="1"/>
  <c r="DW719" i="2"/>
  <c r="EO723" i="2" s="1"/>
  <c r="DW717" i="2"/>
  <c r="EO722" i="2" s="1"/>
  <c r="DW715" i="2"/>
  <c r="EO721" i="2" s="1"/>
  <c r="DW713" i="2"/>
  <c r="EO720" i="2" s="1"/>
  <c r="DW711" i="2"/>
  <c r="EO719" i="2" s="1"/>
  <c r="DW709" i="2"/>
  <c r="EO718" i="2" s="1"/>
  <c r="DW707" i="2"/>
  <c r="EO717" i="2" s="1"/>
  <c r="DW705" i="2"/>
  <c r="EO716" i="2" s="1"/>
  <c r="DW703" i="2"/>
  <c r="EO715" i="2" s="1"/>
  <c r="DW701" i="2"/>
  <c r="EO714" i="2" s="1"/>
  <c r="DW699" i="2"/>
  <c r="EO713" i="2" s="1"/>
  <c r="DW697" i="2"/>
  <c r="EO712" i="2" s="1"/>
  <c r="DW695" i="2"/>
  <c r="EO711" i="2" s="1"/>
  <c r="DW693" i="2"/>
  <c r="EO710" i="2" s="1"/>
  <c r="DW691" i="2"/>
  <c r="EO709" i="2" s="1"/>
  <c r="DW689" i="2"/>
  <c r="EO708" i="2" s="1"/>
  <c r="DW684" i="2"/>
  <c r="EO707" i="2" s="1"/>
  <c r="DW682" i="2"/>
  <c r="EO706" i="2" s="1"/>
  <c r="DW680" i="2"/>
  <c r="EO705" i="2" s="1"/>
  <c r="DW678" i="2"/>
  <c r="EO704" i="2" s="1"/>
  <c r="DW676" i="2"/>
  <c r="EO703" i="2" s="1"/>
  <c r="DW674" i="2"/>
  <c r="EO702" i="2" s="1"/>
  <c r="DW672" i="2"/>
  <c r="EO701" i="2" s="1"/>
  <c r="DW670" i="2"/>
  <c r="EO700" i="2" s="1"/>
  <c r="DW668" i="2"/>
  <c r="EO699" i="2" s="1"/>
  <c r="DW666" i="2"/>
  <c r="EO698" i="2" s="1"/>
  <c r="DW664" i="2"/>
  <c r="EO697" i="2" s="1"/>
  <c r="DW662" i="2"/>
  <c r="EO696" i="2" s="1"/>
  <c r="DW660" i="2"/>
  <c r="EO695" i="2" s="1"/>
  <c r="DW658" i="2"/>
  <c r="EO694" i="2" s="1"/>
  <c r="DW656" i="2"/>
  <c r="EO693" i="2" s="1"/>
  <c r="DW654" i="2"/>
  <c r="EO692" i="2" s="1"/>
  <c r="DW652" i="2"/>
  <c r="EO691" i="2" s="1"/>
  <c r="FB73" i="2" s="1"/>
  <c r="DW647" i="2"/>
  <c r="EO689" i="2" s="1"/>
  <c r="DW645" i="2"/>
  <c r="EO688" i="2" s="1"/>
  <c r="DW643" i="2"/>
  <c r="EO687" i="2" s="1"/>
  <c r="DW641" i="2"/>
  <c r="EO686" i="2" s="1"/>
  <c r="DW639" i="2"/>
  <c r="EO685" i="2" s="1"/>
  <c r="DW637" i="2"/>
  <c r="EO684" i="2" s="1"/>
  <c r="DW635" i="2"/>
  <c r="EO683" i="2" s="1"/>
  <c r="DW633" i="2"/>
  <c r="EO682" i="2" s="1"/>
  <c r="DW631" i="2"/>
  <c r="EO681" i="2" s="1"/>
  <c r="DW629" i="2"/>
  <c r="EO680" i="2" s="1"/>
  <c r="DW627" i="2"/>
  <c r="EO679" i="2" s="1"/>
  <c r="DW625" i="2"/>
  <c r="EO678" i="2" s="1"/>
  <c r="DW623" i="2"/>
  <c r="EO677" i="2" s="1"/>
  <c r="DW621" i="2"/>
  <c r="EO676" i="2" s="1"/>
  <c r="DW619" i="2"/>
  <c r="EO675" i="2" s="1"/>
  <c r="DW617" i="2"/>
  <c r="EO674" i="2" s="1"/>
  <c r="DW615" i="2"/>
  <c r="EO673" i="2" s="1"/>
  <c r="DW613" i="2"/>
  <c r="EO672" i="2" s="1"/>
  <c r="DW611" i="2"/>
  <c r="EO671" i="2" s="1"/>
  <c r="DW609" i="2"/>
  <c r="EO670" i="2" s="1"/>
  <c r="DW607" i="2"/>
  <c r="EO669" i="2" s="1"/>
  <c r="DW605" i="2"/>
  <c r="EO668" i="2" s="1"/>
  <c r="DW603" i="2"/>
  <c r="EO667" i="2" s="1"/>
  <c r="DW601" i="2"/>
  <c r="EO666" i="2" s="1"/>
  <c r="DW599" i="2"/>
  <c r="EO665" i="2" s="1"/>
  <c r="DW597" i="2"/>
  <c r="EO664" i="2" s="1"/>
  <c r="DW592" i="2"/>
  <c r="EO663" i="2" s="1"/>
  <c r="DW590" i="2"/>
  <c r="EO662" i="2" s="1"/>
  <c r="DW588" i="2"/>
  <c r="EO661" i="2" s="1"/>
  <c r="DW586" i="2"/>
  <c r="EO660" i="2" s="1"/>
  <c r="DW584" i="2"/>
  <c r="EO659" i="2" s="1"/>
  <c r="DW582" i="2"/>
  <c r="EO658" i="2" s="1"/>
  <c r="DW580" i="2"/>
  <c r="EO657" i="2" s="1"/>
  <c r="DW578" i="2"/>
  <c r="EO656" i="2" s="1"/>
  <c r="DW576" i="2"/>
  <c r="EO655" i="2" s="1"/>
  <c r="DW574" i="2"/>
  <c r="EO654" i="2" s="1"/>
  <c r="DW572" i="2"/>
  <c r="EO653" i="2" s="1"/>
  <c r="DW570" i="2"/>
  <c r="EO652" i="2" s="1"/>
  <c r="DW568" i="2"/>
  <c r="EO651" i="2" s="1"/>
  <c r="DW566" i="2"/>
  <c r="EO650" i="2" s="1"/>
  <c r="DW564" i="2"/>
  <c r="EO649" i="2" s="1"/>
  <c r="DW562" i="2"/>
  <c r="EO648" i="2" s="1"/>
  <c r="DW560" i="2"/>
  <c r="EO647" i="2" s="1"/>
  <c r="DW558" i="2"/>
  <c r="EO646" i="2" s="1"/>
  <c r="DW556" i="2"/>
  <c r="EO645" i="2" s="1"/>
  <c r="DW554" i="2"/>
  <c r="EO644" i="2" s="1"/>
  <c r="DW552" i="2"/>
  <c r="EO643" i="2" s="1"/>
  <c r="DW550" i="2"/>
  <c r="EO642" i="2" s="1"/>
  <c r="DW548" i="2"/>
  <c r="EO641" i="2" s="1"/>
  <c r="DW546" i="2"/>
  <c r="EO640" i="2" s="1"/>
  <c r="DW544" i="2"/>
  <c r="EO639" i="2" s="1"/>
  <c r="DW542" i="2"/>
  <c r="EO638" i="2" s="1"/>
  <c r="FB72" i="2" s="1"/>
  <c r="DW531" i="2"/>
  <c r="EO452" i="2" s="1"/>
  <c r="DW524" i="2"/>
  <c r="EO451" i="2" s="1"/>
  <c r="DW517" i="2"/>
  <c r="EO450" i="2" s="1"/>
  <c r="DW510" i="2"/>
  <c r="EO449" i="2" s="1"/>
  <c r="DW503" i="2"/>
  <c r="EO448" i="2" s="1"/>
  <c r="DW496" i="2"/>
  <c r="EO447" i="2" s="1"/>
  <c r="DW495" i="2"/>
  <c r="EO446" i="2" s="1"/>
  <c r="FB50" i="2" s="1"/>
  <c r="DW491" i="2"/>
  <c r="EO444" i="2" s="1"/>
  <c r="DW489" i="2"/>
  <c r="EO443" i="2" s="1"/>
  <c r="DW487" i="2"/>
  <c r="EO442" i="2" s="1"/>
  <c r="DW485" i="2"/>
  <c r="EO441" i="2" s="1"/>
  <c r="DW483" i="2"/>
  <c r="EO440" i="2" s="1"/>
  <c r="DW481" i="2"/>
  <c r="EO439" i="2" s="1"/>
  <c r="DW479" i="2"/>
  <c r="EO438" i="2" s="1"/>
  <c r="DW477" i="2"/>
  <c r="EO437" i="2" s="1"/>
  <c r="DW475" i="2"/>
  <c r="EO436" i="2" s="1"/>
  <c r="DW473" i="2"/>
  <c r="EO435" i="2" s="1"/>
  <c r="DW471" i="2"/>
  <c r="EO434" i="2" s="1"/>
  <c r="DW469" i="2"/>
  <c r="EO433" i="2" s="1"/>
  <c r="DW467" i="2"/>
  <c r="EO432" i="2" s="1"/>
  <c r="DW465" i="2"/>
  <c r="EO431" i="2" s="1"/>
  <c r="DW463" i="2"/>
  <c r="EO430" i="2" s="1"/>
  <c r="DW461" i="2"/>
  <c r="EO429" i="2" s="1"/>
  <c r="DW459" i="2"/>
  <c r="EO428" i="2" s="1"/>
  <c r="DW457" i="2"/>
  <c r="EO427" i="2" s="1"/>
  <c r="DW455" i="2"/>
  <c r="EO426" i="2" s="1"/>
  <c r="DW453" i="2"/>
  <c r="EO425" i="2" s="1"/>
  <c r="DW451" i="2"/>
  <c r="EO424" i="2" s="1"/>
  <c r="DW449" i="2"/>
  <c r="EO423" i="2" s="1"/>
  <c r="DW447" i="2"/>
  <c r="EO422" i="2" s="1"/>
  <c r="DW445" i="2"/>
  <c r="EO421" i="2" s="1"/>
  <c r="DW443" i="2"/>
  <c r="EO420" i="2" s="1"/>
  <c r="DW441" i="2"/>
  <c r="EO419" i="2" s="1"/>
  <c r="DW439" i="2"/>
  <c r="EO418" i="2" s="1"/>
  <c r="DW437" i="2"/>
  <c r="EO417" i="2" s="1"/>
  <c r="DW435" i="2"/>
  <c r="EO416" i="2" s="1"/>
  <c r="DW433" i="2"/>
  <c r="EO415" i="2" s="1"/>
  <c r="DW431" i="2"/>
  <c r="EO414" i="2" s="1"/>
  <c r="DW429" i="2"/>
  <c r="EO413" i="2" s="1"/>
  <c r="DW427" i="2"/>
  <c r="EO412" i="2" s="1"/>
  <c r="DW425" i="2"/>
  <c r="EO411" i="2" s="1"/>
  <c r="DW423" i="2"/>
  <c r="EO410" i="2" s="1"/>
  <c r="DW421" i="2"/>
  <c r="EO409" i="2" s="1"/>
  <c r="DW415" i="2"/>
  <c r="EO299" i="2" s="1"/>
  <c r="DW413" i="2"/>
  <c r="EO298" i="2" s="1"/>
  <c r="DW411" i="2"/>
  <c r="EO297" i="2" s="1"/>
  <c r="DW409" i="2"/>
  <c r="EO296" i="2" s="1"/>
  <c r="DW407" i="2"/>
  <c r="EO295" i="2" s="1"/>
  <c r="DW405" i="2"/>
  <c r="EO294" i="2" s="1"/>
  <c r="DW403" i="2"/>
  <c r="EO293" i="2" s="1"/>
  <c r="DW401" i="2"/>
  <c r="EO292" i="2" s="1"/>
  <c r="DW399" i="2"/>
  <c r="EO291" i="2" s="1"/>
  <c r="DW397" i="2"/>
  <c r="EO290" i="2" s="1"/>
  <c r="DW395" i="2"/>
  <c r="EO289" i="2" s="1"/>
  <c r="DW393" i="2"/>
  <c r="EO288" i="2" s="1"/>
  <c r="DW391" i="2"/>
  <c r="EO287" i="2" s="1"/>
  <c r="DW389" i="2"/>
  <c r="EO286" i="2" s="1"/>
  <c r="DW387" i="2"/>
  <c r="EO285" i="2" s="1"/>
  <c r="DW385" i="2"/>
  <c r="EO284" i="2" s="1"/>
  <c r="DW383" i="2"/>
  <c r="EO283" i="2" s="1"/>
  <c r="DW381" i="2"/>
  <c r="EO282" i="2" s="1"/>
  <c r="DW379" i="2"/>
  <c r="EO281" i="2" s="1"/>
  <c r="DW377" i="2"/>
  <c r="EO280" i="2" s="1"/>
  <c r="DW375" i="2"/>
  <c r="EO279" i="2" s="1"/>
  <c r="DW373" i="2"/>
  <c r="EO278" i="2" s="1"/>
  <c r="DW371" i="2"/>
  <c r="EO277" i="2" s="1"/>
  <c r="DW369" i="2"/>
  <c r="EO276" i="2" s="1"/>
  <c r="DW367" i="2"/>
  <c r="EO275" i="2" s="1"/>
  <c r="DW365" i="2"/>
  <c r="EO274" i="2" s="1"/>
  <c r="DW363" i="2"/>
  <c r="EO273" i="2" s="1"/>
  <c r="DW361" i="2"/>
  <c r="EO272" i="2" s="1"/>
  <c r="DW359" i="2"/>
  <c r="EO271" i="2" s="1"/>
  <c r="DW354" i="2"/>
  <c r="EO270" i="2" s="1"/>
  <c r="DW352" i="2"/>
  <c r="EO269" i="2" s="1"/>
  <c r="DW350" i="2"/>
  <c r="EO268" i="2" s="1"/>
  <c r="DW348" i="2"/>
  <c r="EO267" i="2" s="1"/>
  <c r="DW346" i="2"/>
  <c r="EO266" i="2" s="1"/>
  <c r="DW344" i="2"/>
  <c r="EO265" i="2" s="1"/>
  <c r="DW342" i="2"/>
  <c r="EO264" i="2" s="1"/>
  <c r="DW340" i="2"/>
  <c r="EO263" i="2" s="1"/>
  <c r="DW338" i="2"/>
  <c r="EO262" i="2" s="1"/>
  <c r="DW336" i="2"/>
  <c r="EO261" i="2" s="1"/>
  <c r="DW334" i="2"/>
  <c r="EO260" i="2" s="1"/>
  <c r="DW332" i="2"/>
  <c r="EO259" i="2" s="1"/>
  <c r="DW330" i="2"/>
  <c r="EO258" i="2" s="1"/>
  <c r="DW328" i="2"/>
  <c r="EO257" i="2" s="1"/>
  <c r="DW326" i="2"/>
  <c r="EO256" i="2" s="1"/>
  <c r="DW324" i="2"/>
  <c r="EO255" i="2" s="1"/>
  <c r="DW322" i="2"/>
  <c r="EO254" i="2" s="1"/>
  <c r="DW320" i="2"/>
  <c r="EO253" i="2" s="1"/>
  <c r="DW318" i="2"/>
  <c r="EO252" i="2" s="1"/>
  <c r="DW316" i="2"/>
  <c r="EO251" i="2" s="1"/>
  <c r="DW314" i="2"/>
  <c r="EO250" i="2" s="1"/>
  <c r="DW312" i="2"/>
  <c r="EO249" i="2" s="1"/>
  <c r="DW310" i="2"/>
  <c r="DW308" i="2"/>
  <c r="DW306" i="2"/>
  <c r="DW304" i="2"/>
  <c r="DW302" i="2"/>
  <c r="EO244" i="2" s="1"/>
  <c r="DW300" i="2"/>
  <c r="EO243" i="2" s="1"/>
  <c r="DW298" i="2"/>
  <c r="EO242" i="2" s="1"/>
  <c r="DW293" i="2"/>
  <c r="EO241" i="2" s="1"/>
  <c r="DW291" i="2"/>
  <c r="EO240" i="2" s="1"/>
  <c r="DW289" i="2"/>
  <c r="EO239" i="2" s="1"/>
  <c r="DW287" i="2"/>
  <c r="EO238" i="2" s="1"/>
  <c r="DW285" i="2"/>
  <c r="EO237" i="2" s="1"/>
  <c r="DW283" i="2"/>
  <c r="EO236" i="2" s="1"/>
  <c r="DW281" i="2"/>
  <c r="EO235" i="2" s="1"/>
  <c r="DW279" i="2"/>
  <c r="EO234" i="2" s="1"/>
  <c r="DW277" i="2"/>
  <c r="EO233" i="2" s="1"/>
  <c r="DW275" i="2"/>
  <c r="EO232" i="2" s="1"/>
  <c r="DW273" i="2"/>
  <c r="EO231" i="2" s="1"/>
  <c r="DW271" i="2"/>
  <c r="EO230" i="2" s="1"/>
  <c r="DW269" i="2"/>
  <c r="EO229" i="2" s="1"/>
  <c r="DW267" i="2"/>
  <c r="EO228" i="2" s="1"/>
  <c r="DW265" i="2"/>
  <c r="EO227" i="2" s="1"/>
  <c r="DW263" i="2"/>
  <c r="EO226" i="2" s="1"/>
  <c r="DW261" i="2"/>
  <c r="EO225" i="2" s="1"/>
  <c r="DW259" i="2"/>
  <c r="EO224" i="2" s="1"/>
  <c r="DW257" i="2"/>
  <c r="EO223" i="2" s="1"/>
  <c r="DW255" i="2"/>
  <c r="EO222" i="2" s="1"/>
  <c r="DW250" i="2"/>
  <c r="EO221" i="2" s="1"/>
  <c r="DW248" i="2"/>
  <c r="EO220" i="2" s="1"/>
  <c r="DW246" i="2"/>
  <c r="EO219" i="2" s="1"/>
  <c r="DW244" i="2"/>
  <c r="EO218" i="2" s="1"/>
  <c r="DW242" i="2"/>
  <c r="EO217" i="2" s="1"/>
  <c r="DW240" i="2"/>
  <c r="EO216" i="2" s="1"/>
  <c r="DW238" i="2"/>
  <c r="EO215" i="2" s="1"/>
  <c r="DW236" i="2"/>
  <c r="EO214" i="2" s="1"/>
  <c r="DW234" i="2"/>
  <c r="EO213" i="2" s="1"/>
  <c r="DW232" i="2"/>
  <c r="EO212" i="2" s="1"/>
  <c r="DW230" i="2"/>
  <c r="EO211" i="2" s="1"/>
  <c r="DW228" i="2"/>
  <c r="EO210" i="2" s="1"/>
  <c r="DW226" i="2"/>
  <c r="EO209" i="2" s="1"/>
  <c r="DW224" i="2"/>
  <c r="EO208" i="2" s="1"/>
  <c r="DW222" i="2"/>
  <c r="EO207" i="2" s="1"/>
  <c r="DW220" i="2"/>
  <c r="EO206" i="2" s="1"/>
  <c r="DW218" i="2"/>
  <c r="EO205" i="2" s="1"/>
  <c r="DW216" i="2"/>
  <c r="EO204" i="2" s="1"/>
  <c r="DW214" i="2"/>
  <c r="EO203" i="2" s="1"/>
  <c r="DW212" i="2"/>
  <c r="EO202" i="2" s="1"/>
  <c r="DW210" i="2"/>
  <c r="EO201" i="2" s="1"/>
  <c r="DW208" i="2"/>
  <c r="EO200" i="2" s="1"/>
  <c r="DW206" i="2"/>
  <c r="EO199" i="2" s="1"/>
  <c r="DW204" i="2"/>
  <c r="EO198" i="2" s="1"/>
  <c r="DW202" i="2"/>
  <c r="EO197" i="2" s="1"/>
  <c r="DW200" i="2"/>
  <c r="EO196" i="2" s="1"/>
  <c r="DW198" i="2"/>
  <c r="EO195" i="2" s="1"/>
  <c r="DW196" i="2"/>
  <c r="EO194" i="2" s="1"/>
  <c r="DW194" i="2"/>
  <c r="EO193" i="2" s="1"/>
  <c r="DW189" i="2"/>
  <c r="EO192" i="2" s="1"/>
  <c r="DW187" i="2"/>
  <c r="EO191" i="2" s="1"/>
  <c r="DW185" i="2"/>
  <c r="EO190" i="2" s="1"/>
  <c r="DW183" i="2"/>
  <c r="EO189" i="2" s="1"/>
  <c r="DW181" i="2"/>
  <c r="EO188" i="2" s="1"/>
  <c r="DW179" i="2"/>
  <c r="EO187" i="2" s="1"/>
  <c r="DW177" i="2"/>
  <c r="EO186" i="2" s="1"/>
  <c r="DW175" i="2"/>
  <c r="EO185" i="2" s="1"/>
  <c r="DW173" i="2"/>
  <c r="EO184" i="2" s="1"/>
  <c r="DW171" i="2"/>
  <c r="EO183" i="2" s="1"/>
  <c r="DW169" i="2"/>
  <c r="EO182" i="2" s="1"/>
  <c r="DW167" i="2"/>
  <c r="EO181" i="2" s="1"/>
  <c r="DW165" i="2"/>
  <c r="EO180" i="2" s="1"/>
  <c r="DW163" i="2"/>
  <c r="EO179" i="2" s="1"/>
  <c r="DW161" i="2"/>
  <c r="EO178" i="2" s="1"/>
  <c r="DW159" i="2"/>
  <c r="EO177" i="2" s="1"/>
  <c r="DW157" i="2"/>
  <c r="EO176" i="2" s="1"/>
  <c r="DW155" i="2"/>
  <c r="EO175" i="2" s="1"/>
  <c r="DW153" i="2"/>
  <c r="EO174" i="2" s="1"/>
  <c r="DW151" i="2"/>
  <c r="EO173" i="2" s="1"/>
  <c r="DW149" i="2"/>
  <c r="EO172" i="2" s="1"/>
  <c r="DW147" i="2"/>
  <c r="EO171" i="2" s="1"/>
  <c r="DW145" i="2"/>
  <c r="EO170" i="2" s="1"/>
  <c r="DW143" i="2"/>
  <c r="EO169" i="2" s="1"/>
  <c r="DW138" i="2"/>
  <c r="EO168" i="2" s="1"/>
  <c r="DW136" i="2"/>
  <c r="EO167" i="2" s="1"/>
  <c r="DW134" i="2"/>
  <c r="EO166" i="2" s="1"/>
  <c r="DW132" i="2"/>
  <c r="EO165" i="2" s="1"/>
  <c r="DW130" i="2"/>
  <c r="EO164" i="2" s="1"/>
  <c r="DW128" i="2"/>
  <c r="EO163" i="2" s="1"/>
  <c r="DW126" i="2"/>
  <c r="EO162" i="2" s="1"/>
  <c r="DW124" i="2"/>
  <c r="EO161" i="2" s="1"/>
  <c r="DW122" i="2"/>
  <c r="EO160" i="2" s="1"/>
  <c r="DW120" i="2"/>
  <c r="EO159" i="2" s="1"/>
  <c r="DW118" i="2"/>
  <c r="EO158" i="2" s="1"/>
  <c r="DW116" i="2"/>
  <c r="EO157" i="2" s="1"/>
  <c r="DW114" i="2"/>
  <c r="EO156" i="2" s="1"/>
  <c r="DW112" i="2"/>
  <c r="EO155" i="2" s="1"/>
  <c r="DW110" i="2"/>
  <c r="EO154" i="2" s="1"/>
  <c r="DW108" i="2"/>
  <c r="EO153" i="2" s="1"/>
  <c r="DW106" i="2"/>
  <c r="EO152" i="2" s="1"/>
  <c r="DW104" i="2"/>
  <c r="EO151" i="2" s="1"/>
  <c r="DW102" i="2"/>
  <c r="EO150" i="2" s="1"/>
  <c r="DW100" i="2"/>
  <c r="EO149" i="2" s="1"/>
  <c r="FB26" i="2" s="1"/>
  <c r="DW95" i="2"/>
  <c r="EO147" i="2" s="1"/>
  <c r="DW93" i="2"/>
  <c r="EO146" i="2" s="1"/>
  <c r="DW91" i="2"/>
  <c r="EO145" i="2" s="1"/>
  <c r="DW89" i="2"/>
  <c r="EO144" i="2" s="1"/>
  <c r="DW87" i="2"/>
  <c r="EO143" i="2" s="1"/>
  <c r="DW85" i="2"/>
  <c r="EO142" i="2" s="1"/>
  <c r="DW83" i="2"/>
  <c r="EO141" i="2" s="1"/>
  <c r="DW81" i="2"/>
  <c r="EO140" i="2" s="1"/>
  <c r="DW79" i="2"/>
  <c r="EO139" i="2" s="1"/>
  <c r="DW77" i="2"/>
  <c r="EO138" i="2" s="1"/>
  <c r="DW75" i="2"/>
  <c r="EO137" i="2" s="1"/>
  <c r="DW73" i="2"/>
  <c r="EO136" i="2" s="1"/>
  <c r="DW71" i="2"/>
  <c r="EO135" i="2" s="1"/>
  <c r="DW69" i="2"/>
  <c r="EO134" i="2" s="1"/>
  <c r="DW67" i="2"/>
  <c r="EO133" i="2" s="1"/>
  <c r="DW65" i="2"/>
  <c r="EO132" i="2" s="1"/>
  <c r="DW63" i="2"/>
  <c r="EO131" i="2" s="1"/>
  <c r="DW61" i="2"/>
  <c r="EO130" i="2" s="1"/>
  <c r="DW59" i="2"/>
  <c r="EO129" i="2" s="1"/>
  <c r="DW57" i="2"/>
  <c r="EO128" i="2" s="1"/>
  <c r="DW55" i="2"/>
  <c r="EO127" i="2" s="1"/>
  <c r="DW53" i="2"/>
  <c r="EO126" i="2" s="1"/>
  <c r="DW51" i="2"/>
  <c r="EO125" i="2" s="1"/>
  <c r="DW49" i="2"/>
  <c r="EO124" i="2" s="1"/>
  <c r="DW44" i="2"/>
  <c r="EO123" i="2" s="1"/>
  <c r="DW42" i="2"/>
  <c r="EO122" i="2" s="1"/>
  <c r="DW40" i="2"/>
  <c r="EO121" i="2" s="1"/>
  <c r="DW38" i="2"/>
  <c r="EO120" i="2" s="1"/>
  <c r="DW36" i="2"/>
  <c r="EO119" i="2" s="1"/>
  <c r="DW34" i="2"/>
  <c r="EO118" i="2" s="1"/>
  <c r="DW32" i="2"/>
  <c r="EO117" i="2" s="1"/>
  <c r="DW30" i="2"/>
  <c r="EO116" i="2" s="1"/>
  <c r="DW28" i="2"/>
  <c r="EO115" i="2" s="1"/>
  <c r="DW22" i="2"/>
  <c r="EO16" i="2" s="1"/>
  <c r="DW20" i="2"/>
  <c r="EO15" i="2" s="1"/>
  <c r="DW18" i="2"/>
  <c r="EO14" i="2" s="1"/>
  <c r="DW16" i="2"/>
  <c r="EO13" i="2" s="1"/>
  <c r="DW14" i="2"/>
  <c r="EO12" i="2" s="1"/>
  <c r="FB82" i="2" s="1"/>
  <c r="EG887" i="2"/>
  <c r="EP605" i="2" s="1"/>
  <c r="EG885" i="2"/>
  <c r="EP538" i="2" s="1"/>
  <c r="EG883" i="2"/>
  <c r="EP496" i="2" s="1"/>
  <c r="EG881" i="2"/>
  <c r="EP609" i="2" s="1"/>
  <c r="EG879" i="2"/>
  <c r="EP604" i="2" s="1"/>
  <c r="EG877" i="2"/>
  <c r="EP537" i="2" s="1"/>
  <c r="EG875" i="2"/>
  <c r="EP495" i="2" s="1"/>
  <c r="EG873" i="2"/>
  <c r="EP608" i="2" s="1"/>
  <c r="EG871" i="2"/>
  <c r="EP603" i="2" s="1"/>
  <c r="EG869" i="2"/>
  <c r="EP536" i="2" s="1"/>
  <c r="EG867" i="2"/>
  <c r="EP494" i="2" s="1"/>
  <c r="EG865" i="2"/>
  <c r="EP607" i="2" s="1"/>
  <c r="EG863" i="2"/>
  <c r="EP602" i="2" s="1"/>
  <c r="EG861" i="2"/>
  <c r="EP535" i="2" s="1"/>
  <c r="EG859" i="2"/>
  <c r="EP493" i="2" s="1"/>
  <c r="EG857" i="2"/>
  <c r="EP606" i="2" s="1"/>
  <c r="EG855" i="2"/>
  <c r="EP601" i="2" s="1"/>
  <c r="FC67" i="2" s="1"/>
  <c r="EG853" i="2"/>
  <c r="EP534" i="2" s="1"/>
  <c r="FC60" i="2" s="1"/>
  <c r="EG851" i="2"/>
  <c r="EP492" i="2" s="1"/>
  <c r="FC56" i="2" s="1"/>
  <c r="EG848" i="2"/>
  <c r="EP636" i="2" s="1"/>
  <c r="EG846" i="2"/>
  <c r="EP583" i="2" s="1"/>
  <c r="EG844" i="2"/>
  <c r="EP635" i="2" s="1"/>
  <c r="EG842" i="2"/>
  <c r="EP582" i="2" s="1"/>
  <c r="EG840" i="2"/>
  <c r="EP634" i="2" s="1"/>
  <c r="EG838" i="2"/>
  <c r="EP581" i="2" s="1"/>
  <c r="EG836" i="2"/>
  <c r="EP633" i="2" s="1"/>
  <c r="EG834" i="2"/>
  <c r="EP580" i="2" s="1"/>
  <c r="EG832" i="2"/>
  <c r="EP632" i="2" s="1"/>
  <c r="EG830" i="2"/>
  <c r="EP579" i="2" s="1"/>
  <c r="EG828" i="2"/>
  <c r="EP631" i="2" s="1"/>
  <c r="EG826" i="2"/>
  <c r="EP578" i="2" s="1"/>
  <c r="EG824" i="2"/>
  <c r="EP630" i="2" s="1"/>
  <c r="EG822" i="2"/>
  <c r="EP577" i="2" s="1"/>
  <c r="EG820" i="2"/>
  <c r="EP629" i="2" s="1"/>
  <c r="EG818" i="2"/>
  <c r="EP576" i="2" s="1"/>
  <c r="EG816" i="2"/>
  <c r="EP628" i="2" s="1"/>
  <c r="FC70" i="2" s="1"/>
  <c r="EG814" i="2"/>
  <c r="EP575" i="2" s="1"/>
  <c r="FC64" i="2" s="1"/>
  <c r="EG811" i="2"/>
  <c r="EP573" i="2" s="1"/>
  <c r="EG809" i="2"/>
  <c r="EP532" i="2" s="1"/>
  <c r="EG807" i="2"/>
  <c r="EP626" i="2" s="1"/>
  <c r="EG805" i="2"/>
  <c r="EP599" i="2" s="1"/>
  <c r="EG803" i="2"/>
  <c r="EP572" i="2" s="1"/>
  <c r="EG801" i="2"/>
  <c r="EP531" i="2" s="1"/>
  <c r="EG799" i="2"/>
  <c r="EP625" i="2" s="1"/>
  <c r="EG797" i="2"/>
  <c r="EP598" i="2" s="1"/>
  <c r="EG795" i="2"/>
  <c r="EP571" i="2" s="1"/>
  <c r="EG793" i="2"/>
  <c r="EP530" i="2" s="1"/>
  <c r="EG791" i="2"/>
  <c r="EP624" i="2" s="1"/>
  <c r="EG789" i="2"/>
  <c r="EP597" i="2" s="1"/>
  <c r="EG787" i="2"/>
  <c r="EP570" i="2" s="1"/>
  <c r="EG785" i="2"/>
  <c r="EP529" i="2" s="1"/>
  <c r="EG783" i="2"/>
  <c r="EP623" i="2" s="1"/>
  <c r="EG781" i="2"/>
  <c r="EP596" i="2" s="1"/>
  <c r="EG779" i="2"/>
  <c r="EP569" i="2" s="1"/>
  <c r="EG777" i="2"/>
  <c r="EP528" i="2" s="1"/>
  <c r="EG775" i="2"/>
  <c r="EP622" i="2" s="1"/>
  <c r="EG773" i="2"/>
  <c r="EP595" i="2" s="1"/>
  <c r="EG771" i="2"/>
  <c r="EP568" i="2" s="1"/>
  <c r="EG769" i="2"/>
  <c r="EP527" i="2" s="1"/>
  <c r="EG767" i="2"/>
  <c r="EP621" i="2" s="1"/>
  <c r="EG765" i="2"/>
  <c r="EP594" i="2" s="1"/>
  <c r="EG763" i="2"/>
  <c r="EP567" i="2" s="1"/>
  <c r="EG761" i="2"/>
  <c r="EP526" i="2" s="1"/>
  <c r="EG759" i="2"/>
  <c r="EP620" i="2" s="1"/>
  <c r="EG756" i="2"/>
  <c r="EP619" i="2" s="1"/>
  <c r="EG754" i="2"/>
  <c r="EP490" i="2" s="1"/>
  <c r="EG752" i="2"/>
  <c r="EP593" i="2" s="1"/>
  <c r="EG750" i="2"/>
  <c r="EP566" i="2" s="1"/>
  <c r="EG748" i="2"/>
  <c r="EP618" i="2" s="1"/>
  <c r="EG746" i="2"/>
  <c r="EP489" i="2" s="1"/>
  <c r="EG744" i="2"/>
  <c r="EP592" i="2" s="1"/>
  <c r="EG742" i="2"/>
  <c r="EP565" i="2" s="1"/>
  <c r="EG740" i="2"/>
  <c r="EP617" i="2" s="1"/>
  <c r="EG738" i="2"/>
  <c r="EP488" i="2" s="1"/>
  <c r="EG736" i="2"/>
  <c r="EP591" i="2" s="1"/>
  <c r="EG734" i="2"/>
  <c r="EP564" i="2" s="1"/>
  <c r="EG732" i="2"/>
  <c r="EP616" i="2" s="1"/>
  <c r="EG730" i="2"/>
  <c r="EP487" i="2" s="1"/>
  <c r="EG728" i="2"/>
  <c r="EP590" i="2" s="1"/>
  <c r="EG726" i="2"/>
  <c r="EP563" i="2" s="1"/>
  <c r="EG724" i="2"/>
  <c r="EP615" i="2" s="1"/>
  <c r="EG722" i="2"/>
  <c r="EP486" i="2" s="1"/>
  <c r="EG720" i="2"/>
  <c r="EP589" i="2" s="1"/>
  <c r="EG718" i="2"/>
  <c r="EP562" i="2" s="1"/>
  <c r="EG716" i="2"/>
  <c r="EP614" i="2" s="1"/>
  <c r="EG714" i="2"/>
  <c r="EP485" i="2" s="1"/>
  <c r="EG712" i="2"/>
  <c r="EP588" i="2" s="1"/>
  <c r="EG710" i="2"/>
  <c r="EP561" i="2" s="1"/>
  <c r="EG708" i="2"/>
  <c r="EP613" i="2" s="1"/>
  <c r="EG706" i="2"/>
  <c r="EP484" i="2" s="1"/>
  <c r="EG704" i="2"/>
  <c r="EP587" i="2" s="1"/>
  <c r="EG702" i="2"/>
  <c r="EP560" i="2" s="1"/>
  <c r="EG700" i="2"/>
  <c r="EP612" i="2" s="1"/>
  <c r="EG698" i="2"/>
  <c r="EP483" i="2" s="1"/>
  <c r="EG696" i="2"/>
  <c r="EP586" i="2" s="1"/>
  <c r="EG694" i="2"/>
  <c r="EP559" i="2" s="1"/>
  <c r="FC63" i="2" s="1"/>
  <c r="EG692" i="2"/>
  <c r="EP611" i="2" s="1"/>
  <c r="FC69" i="2" s="1"/>
  <c r="EG690" i="2"/>
  <c r="EP482" i="2" s="1"/>
  <c r="EG688" i="2"/>
  <c r="EP585" i="2" s="1"/>
  <c r="FC66" i="2" s="1"/>
  <c r="EG685" i="2"/>
  <c r="EP525" i="2" s="1"/>
  <c r="EG683" i="2"/>
  <c r="EP481" i="2" s="1"/>
  <c r="EG681" i="2"/>
  <c r="EP524" i="2" s="1"/>
  <c r="EG679" i="2"/>
  <c r="EP480" i="2" s="1"/>
  <c r="EG677" i="2"/>
  <c r="EP523" i="2" s="1"/>
  <c r="EG675" i="2"/>
  <c r="EP479" i="2" s="1"/>
  <c r="EG673" i="2"/>
  <c r="EP522" i="2" s="1"/>
  <c r="EG671" i="2"/>
  <c r="EP478" i="2" s="1"/>
  <c r="EG669" i="2"/>
  <c r="EP521" i="2" s="1"/>
  <c r="EG667" i="2"/>
  <c r="EP477" i="2" s="1"/>
  <c r="EG665" i="2"/>
  <c r="EP520" i="2" s="1"/>
  <c r="EG663" i="2"/>
  <c r="EP476" i="2" s="1"/>
  <c r="EG661" i="2"/>
  <c r="EP519" i="2" s="1"/>
  <c r="EG659" i="2"/>
  <c r="EP475" i="2" s="1"/>
  <c r="EG657" i="2"/>
  <c r="EP518" i="2" s="1"/>
  <c r="EG655" i="2"/>
  <c r="EP474" i="2" s="1"/>
  <c r="EG653" i="2"/>
  <c r="EP517" i="2" s="1"/>
  <c r="FC59" i="2" s="1"/>
  <c r="EG651" i="2"/>
  <c r="EP473" i="2" s="1"/>
  <c r="FC55" i="2" s="1"/>
  <c r="EG648" i="2"/>
  <c r="EP557" i="2" s="1"/>
  <c r="EG646" i="2"/>
  <c r="EP515" i="2" s="1"/>
  <c r="EG644" i="2"/>
  <c r="EP471" i="2" s="1"/>
  <c r="EG642" i="2"/>
  <c r="EP556" i="2" s="1"/>
  <c r="EG640" i="2"/>
  <c r="EP514" i="2" s="1"/>
  <c r="EG638" i="2"/>
  <c r="EP470" i="2" s="1"/>
  <c r="EG636" i="2"/>
  <c r="EP555" i="2" s="1"/>
  <c r="EG634" i="2"/>
  <c r="EP513" i="2" s="1"/>
  <c r="EG632" i="2"/>
  <c r="EP469" i="2" s="1"/>
  <c r="EG630" i="2"/>
  <c r="EP554" i="2" s="1"/>
  <c r="EG628" i="2"/>
  <c r="EP512" i="2" s="1"/>
  <c r="EG626" i="2"/>
  <c r="EP468" i="2" s="1"/>
  <c r="EG624" i="2"/>
  <c r="EP553" i="2" s="1"/>
  <c r="EG622" i="2"/>
  <c r="EP511" i="2" s="1"/>
  <c r="EG620" i="2"/>
  <c r="EP467" i="2" s="1"/>
  <c r="EG618" i="2"/>
  <c r="EP552" i="2" s="1"/>
  <c r="EG616" i="2"/>
  <c r="EP510" i="2" s="1"/>
  <c r="EG614" i="2"/>
  <c r="EP466" i="2" s="1"/>
  <c r="EG612" i="2"/>
  <c r="EP551" i="2" s="1"/>
  <c r="EG610" i="2"/>
  <c r="EP509" i="2" s="1"/>
  <c r="EG608" i="2"/>
  <c r="EP465" i="2" s="1"/>
  <c r="EG606" i="2"/>
  <c r="EP550" i="2" s="1"/>
  <c r="EG604" i="2"/>
  <c r="EP508" i="2" s="1"/>
  <c r="EG602" i="2"/>
  <c r="EP464" i="2" s="1"/>
  <c r="EG600" i="2"/>
  <c r="EP549" i="2" s="1"/>
  <c r="EG598" i="2"/>
  <c r="EP507" i="2" s="1"/>
  <c r="EG596" i="2"/>
  <c r="EP463" i="2" s="1"/>
  <c r="EG593" i="2"/>
  <c r="EP548" i="2" s="1"/>
  <c r="EG591" i="2"/>
  <c r="EP506" i="2" s="1"/>
  <c r="EG589" i="2"/>
  <c r="EP462" i="2" s="1"/>
  <c r="EG587" i="2"/>
  <c r="EP547" i="2" s="1"/>
  <c r="EG585" i="2"/>
  <c r="EP505" i="2" s="1"/>
  <c r="EG583" i="2"/>
  <c r="EP461" i="2" s="1"/>
  <c r="EG581" i="2"/>
  <c r="EP546" i="2" s="1"/>
  <c r="EG579" i="2"/>
  <c r="EP504" i="2" s="1"/>
  <c r="EG577" i="2"/>
  <c r="EP460" i="2" s="1"/>
  <c r="EG575" i="2"/>
  <c r="EP545" i="2" s="1"/>
  <c r="EG573" i="2"/>
  <c r="EP503" i="2" s="1"/>
  <c r="EG571" i="2"/>
  <c r="EP459" i="2" s="1"/>
  <c r="EG569" i="2"/>
  <c r="EP544" i="2" s="1"/>
  <c r="EG567" i="2"/>
  <c r="EP502" i="2" s="1"/>
  <c r="EG565" i="2"/>
  <c r="EP458" i="2" s="1"/>
  <c r="EG563" i="2"/>
  <c r="EP543" i="2" s="1"/>
  <c r="EG561" i="2"/>
  <c r="EP501" i="2" s="1"/>
  <c r="EG559" i="2"/>
  <c r="EP457" i="2" s="1"/>
  <c r="EG557" i="2"/>
  <c r="EP542" i="2" s="1"/>
  <c r="EG555" i="2"/>
  <c r="EP500" i="2" s="1"/>
  <c r="EG553" i="2"/>
  <c r="EP456" i="2" s="1"/>
  <c r="EG551" i="2"/>
  <c r="EP541" i="2" s="1"/>
  <c r="EG549" i="2"/>
  <c r="EP499" i="2" s="1"/>
  <c r="EG547" i="2"/>
  <c r="EP455" i="2" s="1"/>
  <c r="EG545" i="2"/>
  <c r="EP540" i="2" s="1"/>
  <c r="FC62" i="2" s="1"/>
  <c r="EG543" i="2"/>
  <c r="EP498" i="2" s="1"/>
  <c r="FC58" i="2" s="1"/>
  <c r="EG541" i="2"/>
  <c r="EP454" i="2" s="1"/>
  <c r="FC54" i="2" s="1"/>
  <c r="EG537" i="2"/>
  <c r="EP406" i="2" s="1"/>
  <c r="EG536" i="2"/>
  <c r="EP392" i="2" s="1"/>
  <c r="EG535" i="2"/>
  <c r="EP378" i="2" s="1"/>
  <c r="EG534" i="2"/>
  <c r="EP364" i="2" s="1"/>
  <c r="EG533" i="2"/>
  <c r="EP350" i="2" s="1"/>
  <c r="EG532" i="2"/>
  <c r="EP336" i="2" s="1"/>
  <c r="EG530" i="2"/>
  <c r="EP405" i="2" s="1"/>
  <c r="EG529" i="2"/>
  <c r="EP391" i="2" s="1"/>
  <c r="EG528" i="2"/>
  <c r="EP377" i="2" s="1"/>
  <c r="EG527" i="2"/>
  <c r="EP363" i="2" s="1"/>
  <c r="EG526" i="2"/>
  <c r="EP349" i="2" s="1"/>
  <c r="EG525" i="2"/>
  <c r="EP335" i="2" s="1"/>
  <c r="EG523" i="2"/>
  <c r="EP404" i="2" s="1"/>
  <c r="EG522" i="2"/>
  <c r="EP390" i="2" s="1"/>
  <c r="EG521" i="2"/>
  <c r="EP376" i="2" s="1"/>
  <c r="EG520" i="2"/>
  <c r="EP362" i="2" s="1"/>
  <c r="EG519" i="2"/>
  <c r="EP348" i="2" s="1"/>
  <c r="EG518" i="2"/>
  <c r="EP334" i="2" s="1"/>
  <c r="EG516" i="2"/>
  <c r="EP403" i="2" s="1"/>
  <c r="EG515" i="2"/>
  <c r="EP389" i="2" s="1"/>
  <c r="EG514" i="2"/>
  <c r="EP375" i="2" s="1"/>
  <c r="EG513" i="2"/>
  <c r="EP361" i="2" s="1"/>
  <c r="EG512" i="2"/>
  <c r="EP347" i="2" s="1"/>
  <c r="EG511" i="2"/>
  <c r="EP333" i="2" s="1"/>
  <c r="EG509" i="2"/>
  <c r="EP402" i="2" s="1"/>
  <c r="EG508" i="2"/>
  <c r="EP388" i="2" s="1"/>
  <c r="EG507" i="2"/>
  <c r="EP374" i="2" s="1"/>
  <c r="EG506" i="2"/>
  <c r="EP360" i="2" s="1"/>
  <c r="EG505" i="2"/>
  <c r="EP346" i="2" s="1"/>
  <c r="EG504" i="2"/>
  <c r="EP332" i="2" s="1"/>
  <c r="EG502" i="2"/>
  <c r="EP401" i="2" s="1"/>
  <c r="FC47" i="2" s="1"/>
  <c r="EG501" i="2"/>
  <c r="EP387" i="2" s="1"/>
  <c r="FC44" i="2" s="1"/>
  <c r="EG500" i="2"/>
  <c r="EP373" i="2" s="1"/>
  <c r="FC41" i="2" s="1"/>
  <c r="EG499" i="2"/>
  <c r="EP359" i="2" s="1"/>
  <c r="FC38" i="2" s="1"/>
  <c r="EG498" i="2"/>
  <c r="EP345" i="2" s="1"/>
  <c r="FC35" i="2" s="1"/>
  <c r="EG497" i="2"/>
  <c r="EP331" i="2" s="1"/>
  <c r="FC32" i="2" s="1"/>
  <c r="EG492" i="2"/>
  <c r="EP399" i="2" s="1"/>
  <c r="EG490" i="2"/>
  <c r="EP385" i="2" s="1"/>
  <c r="EG488" i="2"/>
  <c r="EP371" i="2" s="1"/>
  <c r="EG486" i="2"/>
  <c r="EP357" i="2" s="1"/>
  <c r="EG484" i="2"/>
  <c r="EP343" i="2" s="1"/>
  <c r="EG482" i="2"/>
  <c r="EP329" i="2" s="1"/>
  <c r="EG480" i="2"/>
  <c r="EP398" i="2" s="1"/>
  <c r="EG478" i="2"/>
  <c r="EP384" i="2" s="1"/>
  <c r="EG476" i="2"/>
  <c r="EP370" i="2" s="1"/>
  <c r="EG474" i="2"/>
  <c r="EP356" i="2" s="1"/>
  <c r="EG472" i="2"/>
  <c r="EP342" i="2" s="1"/>
  <c r="EG470" i="2"/>
  <c r="EP328" i="2" s="1"/>
  <c r="EG468" i="2"/>
  <c r="EP397" i="2" s="1"/>
  <c r="EG466" i="2"/>
  <c r="EP383" i="2" s="1"/>
  <c r="EG464" i="2"/>
  <c r="EP369" i="2" s="1"/>
  <c r="EG462" i="2"/>
  <c r="EP355" i="2" s="1"/>
  <c r="EG460" i="2"/>
  <c r="EP341" i="2" s="1"/>
  <c r="EG458" i="2"/>
  <c r="EP327" i="2" s="1"/>
  <c r="EG456" i="2"/>
  <c r="EP396" i="2" s="1"/>
  <c r="EG454" i="2"/>
  <c r="EP382" i="2" s="1"/>
  <c r="EG452" i="2"/>
  <c r="EP368" i="2" s="1"/>
  <c r="EG450" i="2"/>
  <c r="EP354" i="2" s="1"/>
  <c r="EG448" i="2"/>
  <c r="EP340" i="2" s="1"/>
  <c r="EG446" i="2"/>
  <c r="EP326" i="2" s="1"/>
  <c r="EG444" i="2"/>
  <c r="EP395" i="2" s="1"/>
  <c r="EG442" i="2"/>
  <c r="EP381" i="2" s="1"/>
  <c r="EG440" i="2"/>
  <c r="EP367" i="2" s="1"/>
  <c r="EG438" i="2"/>
  <c r="EP353" i="2" s="1"/>
  <c r="EG436" i="2"/>
  <c r="EP339" i="2" s="1"/>
  <c r="EG434" i="2"/>
  <c r="EP325" i="2" s="1"/>
  <c r="EG432" i="2"/>
  <c r="EP394" i="2" s="1"/>
  <c r="FC46" i="2" s="1"/>
  <c r="EG430" i="2"/>
  <c r="EP380" i="2" s="1"/>
  <c r="FC43" i="2" s="1"/>
  <c r="EG428" i="2"/>
  <c r="EP366" i="2" s="1"/>
  <c r="FC40" i="2" s="1"/>
  <c r="EG426" i="2"/>
  <c r="EP352" i="2" s="1"/>
  <c r="FC37" i="2" s="1"/>
  <c r="EG424" i="2"/>
  <c r="EP338" i="2" s="1"/>
  <c r="FC34" i="2" s="1"/>
  <c r="EG422" i="2"/>
  <c r="EP324" i="2" s="1"/>
  <c r="FC31" i="2" s="1"/>
  <c r="EG420" i="2"/>
  <c r="EP408" i="2" s="1"/>
  <c r="FC49" i="2" s="1"/>
  <c r="EG416" i="2"/>
  <c r="EG414" i="2"/>
  <c r="EG412" i="2"/>
  <c r="EG410" i="2"/>
  <c r="EP322" i="2" s="1"/>
  <c r="EG408" i="2"/>
  <c r="EG406" i="2"/>
  <c r="EG404" i="2"/>
  <c r="EG402" i="2"/>
  <c r="EG400" i="2"/>
  <c r="EP321" i="2" s="1"/>
  <c r="EG398" i="2"/>
  <c r="EG396" i="2"/>
  <c r="EG394" i="2"/>
  <c r="EG392" i="2"/>
  <c r="EG390" i="2"/>
  <c r="EP320" i="2" s="1"/>
  <c r="EG388" i="2"/>
  <c r="EG386" i="2"/>
  <c r="EG384" i="2"/>
  <c r="EG382" i="2"/>
  <c r="EG380" i="2"/>
  <c r="EP319" i="2" s="1"/>
  <c r="EG378" i="2"/>
  <c r="EG376" i="2"/>
  <c r="EG374" i="2"/>
  <c r="EG372" i="2"/>
  <c r="EG370" i="2"/>
  <c r="EP318" i="2" s="1"/>
  <c r="EG368" i="2"/>
  <c r="EG366" i="2"/>
  <c r="EG364" i="2"/>
  <c r="EG362" i="2"/>
  <c r="EG360" i="2"/>
  <c r="EP317" i="2" s="1"/>
  <c r="EG358" i="2"/>
  <c r="EG355" i="2"/>
  <c r="EG353" i="2"/>
  <c r="EG351" i="2"/>
  <c r="EG349" i="2"/>
  <c r="EP316" i="2" s="1"/>
  <c r="EG347" i="2"/>
  <c r="EG345" i="2"/>
  <c r="EG343" i="2"/>
  <c r="EG341" i="2"/>
  <c r="EG339" i="2"/>
  <c r="EP315" i="2" s="1"/>
  <c r="EG337" i="2"/>
  <c r="EG335" i="2"/>
  <c r="EG333" i="2"/>
  <c r="EG331" i="2"/>
  <c r="EG329" i="2"/>
  <c r="EP314" i="2" s="1"/>
  <c r="EG327" i="2"/>
  <c r="EG325" i="2"/>
  <c r="EG323" i="2"/>
  <c r="EG321" i="2"/>
  <c r="EG319" i="2"/>
  <c r="EP313" i="2" s="1"/>
  <c r="EG317" i="2"/>
  <c r="EG315" i="2"/>
  <c r="EG313" i="2"/>
  <c r="EG311" i="2"/>
  <c r="EG309" i="2"/>
  <c r="EP312" i="2" s="1"/>
  <c r="EG307" i="2"/>
  <c r="EG305" i="2"/>
  <c r="EG303" i="2"/>
  <c r="EG301" i="2"/>
  <c r="EG299" i="2"/>
  <c r="EP311" i="2" s="1"/>
  <c r="EG297" i="2"/>
  <c r="EG294" i="2"/>
  <c r="EG292" i="2"/>
  <c r="EG290" i="2"/>
  <c r="EG288" i="2"/>
  <c r="EG286" i="2"/>
  <c r="EP310" i="2" s="1"/>
  <c r="EG284" i="2"/>
  <c r="EG282" i="2"/>
  <c r="EG280" i="2"/>
  <c r="EG278" i="2"/>
  <c r="EG276" i="2"/>
  <c r="EP309" i="2" s="1"/>
  <c r="EG274" i="2"/>
  <c r="EG272" i="2"/>
  <c r="EG270" i="2"/>
  <c r="EG268" i="2"/>
  <c r="EG266" i="2"/>
  <c r="EP308" i="2" s="1"/>
  <c r="EG264" i="2"/>
  <c r="EG262" i="2"/>
  <c r="EG260" i="2"/>
  <c r="EG258" i="2"/>
  <c r="EG256" i="2"/>
  <c r="EP307" i="2" s="1"/>
  <c r="EG254" i="2"/>
  <c r="EG251" i="2"/>
  <c r="EG249" i="2"/>
  <c r="EG247" i="2"/>
  <c r="EG245" i="2"/>
  <c r="EP306" i="2" s="1"/>
  <c r="EG243" i="2"/>
  <c r="EG241" i="2"/>
  <c r="EG239" i="2"/>
  <c r="EG237" i="2"/>
  <c r="EG235" i="2"/>
  <c r="EP305" i="2" s="1"/>
  <c r="EG233" i="2"/>
  <c r="EG231" i="2"/>
  <c r="EG229" i="2"/>
  <c r="EG227" i="2"/>
  <c r="EG225" i="2"/>
  <c r="EP304" i="2" s="1"/>
  <c r="EG223" i="2"/>
  <c r="EG221" i="2"/>
  <c r="EG219" i="2"/>
  <c r="EG217" i="2"/>
  <c r="EG215" i="2"/>
  <c r="EP303" i="2" s="1"/>
  <c r="EG213" i="2"/>
  <c r="EG211" i="2"/>
  <c r="EG209" i="2"/>
  <c r="EG207" i="2"/>
  <c r="EG205" i="2"/>
  <c r="EP302" i="2" s="1"/>
  <c r="EG203" i="2"/>
  <c r="EG201" i="2"/>
  <c r="EG199" i="2"/>
  <c r="EG197" i="2"/>
  <c r="EG195" i="2"/>
  <c r="EP301" i="2" s="1"/>
  <c r="FC28" i="2" s="1"/>
  <c r="EG193" i="2"/>
  <c r="EG190" i="2"/>
  <c r="EP33" i="2" s="1"/>
  <c r="EG188" i="2"/>
  <c r="EP112" i="2" s="1"/>
  <c r="EG186" i="2"/>
  <c r="EP93" i="2" s="1"/>
  <c r="EG184" i="2"/>
  <c r="EP74" i="2" s="1"/>
  <c r="EG182" i="2"/>
  <c r="EP54" i="2" s="1"/>
  <c r="EG180" i="2"/>
  <c r="EP32" i="2" s="1"/>
  <c r="EG178" i="2"/>
  <c r="EP111" i="2" s="1"/>
  <c r="EG176" i="2"/>
  <c r="EP92" i="2" s="1"/>
  <c r="EG174" i="2"/>
  <c r="EP73" i="2" s="1"/>
  <c r="EG172" i="2"/>
  <c r="EP53" i="2" s="1"/>
  <c r="EG170" i="2"/>
  <c r="EP31" i="2" s="1"/>
  <c r="EG168" i="2"/>
  <c r="EP110" i="2" s="1"/>
  <c r="EG166" i="2"/>
  <c r="EP91" i="2" s="1"/>
  <c r="EG164" i="2"/>
  <c r="EP72" i="2" s="1"/>
  <c r="EG162" i="2"/>
  <c r="EP52" i="2" s="1"/>
  <c r="EG160" i="2"/>
  <c r="EP30" i="2" s="1"/>
  <c r="EG158" i="2"/>
  <c r="EP109" i="2" s="1"/>
  <c r="EG156" i="2"/>
  <c r="EP90" i="2" s="1"/>
  <c r="EG154" i="2"/>
  <c r="EP71" i="2" s="1"/>
  <c r="EG152" i="2"/>
  <c r="EP51" i="2" s="1"/>
  <c r="EG150" i="2"/>
  <c r="EP29" i="2" s="1"/>
  <c r="EG148" i="2"/>
  <c r="EP108" i="2" s="1"/>
  <c r="EG146" i="2"/>
  <c r="EP89" i="2" s="1"/>
  <c r="EG144" i="2"/>
  <c r="EP70" i="2" s="1"/>
  <c r="EG142" i="2"/>
  <c r="EP50" i="2" s="1"/>
  <c r="EG139" i="2"/>
  <c r="EP49" i="2" s="1"/>
  <c r="EG137" i="2"/>
  <c r="EP28" i="2" s="1"/>
  <c r="EG135" i="2"/>
  <c r="EP107" i="2" s="1"/>
  <c r="EG133" i="2"/>
  <c r="EP88" i="2" s="1"/>
  <c r="EG131" i="2"/>
  <c r="EP69" i="2" s="1"/>
  <c r="EG129" i="2"/>
  <c r="EP48" i="2" s="1"/>
  <c r="EG127" i="2"/>
  <c r="EP27" i="2" s="1"/>
  <c r="EG125" i="2"/>
  <c r="EP106" i="2" s="1"/>
  <c r="EG123" i="2"/>
  <c r="EP87" i="2" s="1"/>
  <c r="EG121" i="2"/>
  <c r="EP68" i="2" s="1"/>
  <c r="EG119" i="2"/>
  <c r="EP47" i="2" s="1"/>
  <c r="EG117" i="2"/>
  <c r="EP26" i="2" s="1"/>
  <c r="EG115" i="2"/>
  <c r="EP105" i="2" s="1"/>
  <c r="EG113" i="2"/>
  <c r="EP86" i="2" s="1"/>
  <c r="EG111" i="2"/>
  <c r="EP67" i="2" s="1"/>
  <c r="EG109" i="2"/>
  <c r="EP46" i="2" s="1"/>
  <c r="EG107" i="2"/>
  <c r="EP25" i="2" s="1"/>
  <c r="FC83" i="2" s="1"/>
  <c r="EG105" i="2"/>
  <c r="EP104" i="2" s="1"/>
  <c r="FC23" i="2" s="1"/>
  <c r="EG103" i="2"/>
  <c r="EP85" i="2" s="1"/>
  <c r="FC20" i="2" s="1"/>
  <c r="EG101" i="2"/>
  <c r="EP66" i="2" s="1"/>
  <c r="FC17" i="2" s="1"/>
  <c r="EG99" i="2"/>
  <c r="EP45" i="2" s="1"/>
  <c r="FC14" i="2" s="1"/>
  <c r="EG96" i="2"/>
  <c r="EP23" i="2" s="1"/>
  <c r="EG94" i="2"/>
  <c r="EP102" i="2" s="1"/>
  <c r="EG92" i="2"/>
  <c r="EP83" i="2" s="1"/>
  <c r="EG90" i="2"/>
  <c r="EP64" i="2" s="1"/>
  <c r="EG88" i="2"/>
  <c r="EP43" i="2" s="1"/>
  <c r="EG86" i="2"/>
  <c r="EP22" i="2" s="1"/>
  <c r="EG84" i="2"/>
  <c r="EP101" i="2" s="1"/>
  <c r="EG82" i="2"/>
  <c r="EP82" i="2" s="1"/>
  <c r="EG80" i="2"/>
  <c r="EP63" i="2" s="1"/>
  <c r="EG78" i="2"/>
  <c r="EP42" i="2" s="1"/>
  <c r="EG76" i="2"/>
  <c r="EP21" i="2" s="1"/>
  <c r="EG74" i="2"/>
  <c r="EP100" i="2" s="1"/>
  <c r="EG72" i="2"/>
  <c r="EP81" i="2" s="1"/>
  <c r="EG70" i="2"/>
  <c r="EP62" i="2" s="1"/>
  <c r="EG68" i="2"/>
  <c r="EP41" i="2" s="1"/>
  <c r="EG66" i="2"/>
  <c r="EP20" i="2" s="1"/>
  <c r="EG64" i="2"/>
  <c r="EP99" i="2" s="1"/>
  <c r="EG62" i="2"/>
  <c r="EP80" i="2" s="1"/>
  <c r="EG60" i="2"/>
  <c r="EP61" i="2" s="1"/>
  <c r="EG58" i="2"/>
  <c r="EP40" i="2" s="1"/>
  <c r="EG56" i="2"/>
  <c r="EP19" i="2" s="1"/>
  <c r="EG54" i="2"/>
  <c r="EP98" i="2" s="1"/>
  <c r="EG52" i="2"/>
  <c r="EP79" i="2" s="1"/>
  <c r="EG50" i="2"/>
  <c r="EP60" i="2" s="1"/>
  <c r="EG48" i="2"/>
  <c r="EP39" i="2" s="1"/>
  <c r="EG45" i="2"/>
  <c r="EP18" i="2" s="1"/>
  <c r="EG43" i="2"/>
  <c r="EP97" i="2" s="1"/>
  <c r="EG41" i="2"/>
  <c r="EP78" i="2" s="1"/>
  <c r="EG39" i="2"/>
  <c r="EP59" i="2" s="1"/>
  <c r="EG37" i="2"/>
  <c r="EP38" i="2" s="1"/>
  <c r="EG35" i="2"/>
  <c r="EP17" i="2" s="1"/>
  <c r="EG33" i="2"/>
  <c r="EP96" i="2" s="1"/>
  <c r="EG31" i="2"/>
  <c r="EP77" i="2" s="1"/>
  <c r="EG29" i="2"/>
  <c r="EP58" i="2" s="1"/>
  <c r="EG27" i="2"/>
  <c r="EP37" i="2" s="1"/>
  <c r="EG25" i="2"/>
  <c r="EP57" i="2" s="1"/>
  <c r="EG23" i="2"/>
  <c r="EP36" i="2" s="1"/>
  <c r="EG21" i="2"/>
  <c r="EP114" i="2" s="1"/>
  <c r="FC25" i="2" s="1"/>
  <c r="EG19" i="2"/>
  <c r="EP95" i="2" s="1"/>
  <c r="FC22" i="2" s="1"/>
  <c r="EG17" i="2"/>
  <c r="EP76" i="2" s="1"/>
  <c r="FC19" i="2" s="1"/>
  <c r="EG15" i="2"/>
  <c r="EP56" i="2" s="1"/>
  <c r="FC16" i="2" s="1"/>
  <c r="EG13" i="2"/>
  <c r="EP35" i="2" s="1"/>
  <c r="FC13" i="2" s="1"/>
  <c r="DX886" i="2"/>
  <c r="EP803" i="2" s="1"/>
  <c r="DX884" i="2"/>
  <c r="EP802" i="2" s="1"/>
  <c r="DX882" i="2"/>
  <c r="EP801" i="2" s="1"/>
  <c r="DX880" i="2"/>
  <c r="EP800" i="2" s="1"/>
  <c r="DX878" i="2"/>
  <c r="EP799" i="2" s="1"/>
  <c r="DX876" i="2"/>
  <c r="EP798" i="2" s="1"/>
  <c r="DX874" i="2"/>
  <c r="EP797" i="2" s="1"/>
  <c r="DX872" i="2"/>
  <c r="EP796" i="2" s="1"/>
  <c r="DX870" i="2"/>
  <c r="EP795" i="2" s="1"/>
  <c r="DX868" i="2"/>
  <c r="EP794" i="2" s="1"/>
  <c r="DX866" i="2"/>
  <c r="EP793" i="2" s="1"/>
  <c r="DX864" i="2"/>
  <c r="EP792" i="2" s="1"/>
  <c r="DX862" i="2"/>
  <c r="EP791" i="2" s="1"/>
  <c r="DX860" i="2"/>
  <c r="EP790" i="2" s="1"/>
  <c r="DX858" i="2"/>
  <c r="EP789" i="2" s="1"/>
  <c r="DX856" i="2"/>
  <c r="EP788" i="2" s="1"/>
  <c r="DX854" i="2"/>
  <c r="EP787" i="2" s="1"/>
  <c r="DX852" i="2"/>
  <c r="EP786" i="2" s="1"/>
  <c r="DX847" i="2"/>
  <c r="EP785" i="2" s="1"/>
  <c r="DX845" i="2"/>
  <c r="EP784" i="2" s="1"/>
  <c r="DX843" i="2"/>
  <c r="EP783" i="2" s="1"/>
  <c r="DX841" i="2"/>
  <c r="EP782" i="2" s="1"/>
  <c r="DX839" i="2"/>
  <c r="EP781" i="2" s="1"/>
  <c r="DX837" i="2"/>
  <c r="EP780" i="2" s="1"/>
  <c r="DX835" i="2"/>
  <c r="EP779" i="2" s="1"/>
  <c r="DX833" i="2"/>
  <c r="EP778" i="2" s="1"/>
  <c r="DX831" i="2"/>
  <c r="EP777" i="2" s="1"/>
  <c r="DX829" i="2"/>
  <c r="EP776" i="2" s="1"/>
  <c r="DX827" i="2"/>
  <c r="EP775" i="2" s="1"/>
  <c r="DX825" i="2"/>
  <c r="EP774" i="2" s="1"/>
  <c r="DX823" i="2"/>
  <c r="EP773" i="2" s="1"/>
  <c r="DX821" i="2"/>
  <c r="EP772" i="2" s="1"/>
  <c r="DX819" i="2"/>
  <c r="EP771" i="2" s="1"/>
  <c r="DX817" i="2"/>
  <c r="EP770" i="2" s="1"/>
  <c r="DX815" i="2"/>
  <c r="EP769" i="2" s="1"/>
  <c r="FC74" i="2" s="1"/>
  <c r="DX810" i="2"/>
  <c r="EP767" i="2" s="1"/>
  <c r="DX808" i="2"/>
  <c r="EP766" i="2" s="1"/>
  <c r="DX806" i="2"/>
  <c r="EP765" i="2" s="1"/>
  <c r="DX804" i="2"/>
  <c r="EP764" i="2" s="1"/>
  <c r="DX802" i="2"/>
  <c r="EP763" i="2" s="1"/>
  <c r="DX800" i="2"/>
  <c r="EP762" i="2" s="1"/>
  <c r="DX798" i="2"/>
  <c r="EP761" i="2" s="1"/>
  <c r="DX796" i="2"/>
  <c r="EP760" i="2" s="1"/>
  <c r="DX794" i="2"/>
  <c r="EP759" i="2" s="1"/>
  <c r="DX792" i="2"/>
  <c r="EP758" i="2" s="1"/>
  <c r="DX790" i="2"/>
  <c r="EP757" i="2" s="1"/>
  <c r="DX788" i="2"/>
  <c r="EP756" i="2" s="1"/>
  <c r="DX786" i="2"/>
  <c r="EP755" i="2" s="1"/>
  <c r="DX784" i="2"/>
  <c r="EP754" i="2" s="1"/>
  <c r="DX782" i="2"/>
  <c r="EP753" i="2" s="1"/>
  <c r="DX780" i="2"/>
  <c r="EP752" i="2" s="1"/>
  <c r="DX778" i="2"/>
  <c r="EP751" i="2" s="1"/>
  <c r="DX776" i="2"/>
  <c r="EP750" i="2" s="1"/>
  <c r="DX774" i="2"/>
  <c r="EP749" i="2" s="1"/>
  <c r="DX772" i="2"/>
  <c r="EP748" i="2" s="1"/>
  <c r="DX770" i="2"/>
  <c r="EP747" i="2" s="1"/>
  <c r="DX768" i="2"/>
  <c r="EP746" i="2" s="1"/>
  <c r="DX766" i="2"/>
  <c r="EP745" i="2" s="1"/>
  <c r="DX764" i="2"/>
  <c r="EP744" i="2" s="1"/>
  <c r="DX762" i="2"/>
  <c r="EP743" i="2" s="1"/>
  <c r="DX760" i="2"/>
  <c r="EP742" i="2" s="1"/>
  <c r="DX755" i="2"/>
  <c r="EP741" i="2" s="1"/>
  <c r="DX753" i="2"/>
  <c r="EP740" i="2" s="1"/>
  <c r="DX751" i="2"/>
  <c r="EP739" i="2" s="1"/>
  <c r="DX749" i="2"/>
  <c r="EP738" i="2" s="1"/>
  <c r="DX747" i="2"/>
  <c r="EP737" i="2" s="1"/>
  <c r="DX745" i="2"/>
  <c r="EP736" i="2" s="1"/>
  <c r="DX743" i="2"/>
  <c r="EP735" i="2" s="1"/>
  <c r="DX741" i="2"/>
  <c r="EP734" i="2" s="1"/>
  <c r="DX739" i="2"/>
  <c r="EP733" i="2" s="1"/>
  <c r="DX737" i="2"/>
  <c r="EP732" i="2" s="1"/>
  <c r="DX735" i="2"/>
  <c r="EP731" i="2" s="1"/>
  <c r="DX733" i="2"/>
  <c r="EP730" i="2" s="1"/>
  <c r="DX731" i="2"/>
  <c r="EP729" i="2" s="1"/>
  <c r="DX729" i="2"/>
  <c r="EP728" i="2" s="1"/>
  <c r="DX727" i="2"/>
  <c r="EP727" i="2" s="1"/>
  <c r="DX725" i="2"/>
  <c r="EP726" i="2" s="1"/>
  <c r="DX723" i="2"/>
  <c r="EP725" i="2" s="1"/>
  <c r="DX721" i="2"/>
  <c r="EP724" i="2" s="1"/>
  <c r="DX719" i="2"/>
  <c r="EP723" i="2" s="1"/>
  <c r="DX717" i="2"/>
  <c r="EP722" i="2" s="1"/>
  <c r="DX715" i="2"/>
  <c r="EP721" i="2" s="1"/>
  <c r="DX713" i="2"/>
  <c r="EP720" i="2" s="1"/>
  <c r="DX711" i="2"/>
  <c r="EP719" i="2" s="1"/>
  <c r="DX709" i="2"/>
  <c r="EP718" i="2" s="1"/>
  <c r="DX707" i="2"/>
  <c r="EP717" i="2" s="1"/>
  <c r="DX705" i="2"/>
  <c r="EP716" i="2" s="1"/>
  <c r="DX703" i="2"/>
  <c r="EP715" i="2" s="1"/>
  <c r="DX701" i="2"/>
  <c r="EP714" i="2" s="1"/>
  <c r="DX699" i="2"/>
  <c r="EP713" i="2" s="1"/>
  <c r="DX697" i="2"/>
  <c r="EP712" i="2" s="1"/>
  <c r="DX695" i="2"/>
  <c r="EP711" i="2" s="1"/>
  <c r="DX693" i="2"/>
  <c r="EP710" i="2" s="1"/>
  <c r="DX691" i="2"/>
  <c r="EP709" i="2" s="1"/>
  <c r="DX689" i="2"/>
  <c r="EP708" i="2" s="1"/>
  <c r="DX684" i="2"/>
  <c r="EP707" i="2" s="1"/>
  <c r="DX682" i="2"/>
  <c r="EP706" i="2" s="1"/>
  <c r="DX680" i="2"/>
  <c r="EP705" i="2" s="1"/>
  <c r="DX678" i="2"/>
  <c r="EP704" i="2" s="1"/>
  <c r="DX676" i="2"/>
  <c r="EP703" i="2" s="1"/>
  <c r="DX674" i="2"/>
  <c r="EP702" i="2" s="1"/>
  <c r="DX672" i="2"/>
  <c r="EP701" i="2" s="1"/>
  <c r="DX670" i="2"/>
  <c r="EP700" i="2" s="1"/>
  <c r="DX668" i="2"/>
  <c r="EP699" i="2" s="1"/>
  <c r="DX666" i="2"/>
  <c r="EP698" i="2" s="1"/>
  <c r="DX664" i="2"/>
  <c r="EP697" i="2" s="1"/>
  <c r="DX662" i="2"/>
  <c r="EP696" i="2" s="1"/>
  <c r="DX660" i="2"/>
  <c r="EP695" i="2" s="1"/>
  <c r="DX658" i="2"/>
  <c r="EP694" i="2" s="1"/>
  <c r="DX656" i="2"/>
  <c r="EP693" i="2" s="1"/>
  <c r="DX654" i="2"/>
  <c r="EP692" i="2" s="1"/>
  <c r="DX652" i="2"/>
  <c r="EP691" i="2" s="1"/>
  <c r="FC73" i="2" s="1"/>
  <c r="DX647" i="2"/>
  <c r="EP689" i="2" s="1"/>
  <c r="DX645" i="2"/>
  <c r="EP688" i="2" s="1"/>
  <c r="DX643" i="2"/>
  <c r="EP687" i="2" s="1"/>
  <c r="DX641" i="2"/>
  <c r="EP686" i="2" s="1"/>
  <c r="DX639" i="2"/>
  <c r="EP685" i="2" s="1"/>
  <c r="DX637" i="2"/>
  <c r="EP684" i="2" s="1"/>
  <c r="DX635" i="2"/>
  <c r="EP683" i="2" s="1"/>
  <c r="DX633" i="2"/>
  <c r="EP682" i="2" s="1"/>
  <c r="DX631" i="2"/>
  <c r="EP681" i="2" s="1"/>
  <c r="DX629" i="2"/>
  <c r="EP680" i="2" s="1"/>
  <c r="DX627" i="2"/>
  <c r="EP679" i="2" s="1"/>
  <c r="DX625" i="2"/>
  <c r="EP678" i="2" s="1"/>
  <c r="DX623" i="2"/>
  <c r="EP677" i="2" s="1"/>
  <c r="DX621" i="2"/>
  <c r="EP676" i="2" s="1"/>
  <c r="DX619" i="2"/>
  <c r="EP675" i="2" s="1"/>
  <c r="DX617" i="2"/>
  <c r="EP674" i="2" s="1"/>
  <c r="DX615" i="2"/>
  <c r="EP673" i="2" s="1"/>
  <c r="DX613" i="2"/>
  <c r="EP672" i="2" s="1"/>
  <c r="DX611" i="2"/>
  <c r="EP671" i="2" s="1"/>
  <c r="DX609" i="2"/>
  <c r="EP670" i="2" s="1"/>
  <c r="DX607" i="2"/>
  <c r="EP669" i="2" s="1"/>
  <c r="DX605" i="2"/>
  <c r="EP668" i="2" s="1"/>
  <c r="DX603" i="2"/>
  <c r="EP667" i="2" s="1"/>
  <c r="DX601" i="2"/>
  <c r="EP666" i="2" s="1"/>
  <c r="DX599" i="2"/>
  <c r="EP665" i="2" s="1"/>
  <c r="DX597" i="2"/>
  <c r="EP664" i="2" s="1"/>
  <c r="DX592" i="2"/>
  <c r="EP663" i="2" s="1"/>
  <c r="DX590" i="2"/>
  <c r="EP662" i="2" s="1"/>
  <c r="DX588" i="2"/>
  <c r="EP661" i="2" s="1"/>
  <c r="DX586" i="2"/>
  <c r="EP660" i="2" s="1"/>
  <c r="DX584" i="2"/>
  <c r="EP659" i="2" s="1"/>
  <c r="DX582" i="2"/>
  <c r="EP658" i="2" s="1"/>
  <c r="DX580" i="2"/>
  <c r="EP657" i="2" s="1"/>
  <c r="DX578" i="2"/>
  <c r="EP656" i="2" s="1"/>
  <c r="DX576" i="2"/>
  <c r="EP655" i="2" s="1"/>
  <c r="DX574" i="2"/>
  <c r="EP654" i="2" s="1"/>
  <c r="DX572" i="2"/>
  <c r="EP653" i="2" s="1"/>
  <c r="DX570" i="2"/>
  <c r="EP652" i="2" s="1"/>
  <c r="DX568" i="2"/>
  <c r="EP651" i="2" s="1"/>
  <c r="DX566" i="2"/>
  <c r="EP650" i="2" s="1"/>
  <c r="DX564" i="2"/>
  <c r="EP649" i="2" s="1"/>
  <c r="DX562" i="2"/>
  <c r="EP648" i="2" s="1"/>
  <c r="DX560" i="2"/>
  <c r="EP647" i="2" s="1"/>
  <c r="DX558" i="2"/>
  <c r="EP646" i="2" s="1"/>
  <c r="DX556" i="2"/>
  <c r="EP645" i="2" s="1"/>
  <c r="DX554" i="2"/>
  <c r="EP644" i="2" s="1"/>
  <c r="DX552" i="2"/>
  <c r="EP643" i="2" s="1"/>
  <c r="DX550" i="2"/>
  <c r="EP642" i="2" s="1"/>
  <c r="DX548" i="2"/>
  <c r="EP641" i="2" s="1"/>
  <c r="DX546" i="2"/>
  <c r="EP640" i="2" s="1"/>
  <c r="DX544" i="2"/>
  <c r="EP639" i="2" s="1"/>
  <c r="DX542" i="2"/>
  <c r="EP638" i="2" s="1"/>
  <c r="FC72" i="2" s="1"/>
  <c r="DX531" i="2"/>
  <c r="EP452" i="2" s="1"/>
  <c r="DX524" i="2"/>
  <c r="EP451" i="2" s="1"/>
  <c r="DX517" i="2"/>
  <c r="EP450" i="2" s="1"/>
  <c r="DX510" i="2"/>
  <c r="EP449" i="2" s="1"/>
  <c r="DX503" i="2"/>
  <c r="EP448" i="2" s="1"/>
  <c r="DX496" i="2"/>
  <c r="EP447" i="2" s="1"/>
  <c r="DX495" i="2"/>
  <c r="EP446" i="2" s="1"/>
  <c r="FC50" i="2" s="1"/>
  <c r="DX491" i="2"/>
  <c r="EP444" i="2" s="1"/>
  <c r="DX489" i="2"/>
  <c r="EP443" i="2" s="1"/>
  <c r="DX487" i="2"/>
  <c r="EP442" i="2" s="1"/>
  <c r="DX485" i="2"/>
  <c r="EP441" i="2" s="1"/>
  <c r="DX483" i="2"/>
  <c r="EP440" i="2" s="1"/>
  <c r="DX481" i="2"/>
  <c r="EP439" i="2" s="1"/>
  <c r="DX479" i="2"/>
  <c r="EP438" i="2" s="1"/>
  <c r="DX477" i="2"/>
  <c r="EP437" i="2" s="1"/>
  <c r="DX475" i="2"/>
  <c r="EP436" i="2" s="1"/>
  <c r="DX473" i="2"/>
  <c r="EP435" i="2" s="1"/>
  <c r="DX471" i="2"/>
  <c r="EP434" i="2" s="1"/>
  <c r="DX469" i="2"/>
  <c r="EP433" i="2" s="1"/>
  <c r="DX467" i="2"/>
  <c r="EP432" i="2" s="1"/>
  <c r="DX465" i="2"/>
  <c r="EP431" i="2" s="1"/>
  <c r="DX463" i="2"/>
  <c r="EP430" i="2" s="1"/>
  <c r="DX461" i="2"/>
  <c r="EP429" i="2" s="1"/>
  <c r="DX459" i="2"/>
  <c r="EP428" i="2" s="1"/>
  <c r="DX457" i="2"/>
  <c r="EP427" i="2" s="1"/>
  <c r="DX455" i="2"/>
  <c r="EP426" i="2" s="1"/>
  <c r="DX453" i="2"/>
  <c r="EP425" i="2" s="1"/>
  <c r="DX451" i="2"/>
  <c r="EP424" i="2" s="1"/>
  <c r="DX449" i="2"/>
  <c r="EP423" i="2" s="1"/>
  <c r="DX447" i="2"/>
  <c r="EP422" i="2" s="1"/>
  <c r="DX445" i="2"/>
  <c r="EP421" i="2" s="1"/>
  <c r="DX443" i="2"/>
  <c r="EP420" i="2" s="1"/>
  <c r="DX441" i="2"/>
  <c r="EP419" i="2" s="1"/>
  <c r="DX439" i="2"/>
  <c r="EP418" i="2" s="1"/>
  <c r="DX437" i="2"/>
  <c r="EP417" i="2" s="1"/>
  <c r="DX435" i="2"/>
  <c r="EP416" i="2" s="1"/>
  <c r="DX433" i="2"/>
  <c r="EP415" i="2" s="1"/>
  <c r="DX431" i="2"/>
  <c r="EP414" i="2" s="1"/>
  <c r="DX429" i="2"/>
  <c r="EP413" i="2" s="1"/>
  <c r="DX427" i="2"/>
  <c r="EP412" i="2" s="1"/>
  <c r="DX425" i="2"/>
  <c r="EP411" i="2" s="1"/>
  <c r="DX423" i="2"/>
  <c r="EP410" i="2" s="1"/>
  <c r="DX421" i="2"/>
  <c r="EP409" i="2" s="1"/>
  <c r="DX415" i="2"/>
  <c r="EP299" i="2" s="1"/>
  <c r="DX413" i="2"/>
  <c r="EP298" i="2" s="1"/>
  <c r="DX411" i="2"/>
  <c r="EP297" i="2" s="1"/>
  <c r="DX409" i="2"/>
  <c r="EP296" i="2" s="1"/>
  <c r="DX407" i="2"/>
  <c r="EP295" i="2" s="1"/>
  <c r="DX405" i="2"/>
  <c r="EP294" i="2" s="1"/>
  <c r="DX403" i="2"/>
  <c r="EP293" i="2" s="1"/>
  <c r="DX401" i="2"/>
  <c r="EP292" i="2" s="1"/>
  <c r="DX399" i="2"/>
  <c r="EP291" i="2" s="1"/>
  <c r="DX397" i="2"/>
  <c r="EP290" i="2" s="1"/>
  <c r="DX395" i="2"/>
  <c r="EP289" i="2" s="1"/>
  <c r="DX393" i="2"/>
  <c r="EP288" i="2" s="1"/>
  <c r="DX391" i="2"/>
  <c r="EP287" i="2" s="1"/>
  <c r="DX389" i="2"/>
  <c r="EP286" i="2" s="1"/>
  <c r="DX387" i="2"/>
  <c r="EP285" i="2" s="1"/>
  <c r="DX385" i="2"/>
  <c r="EP284" i="2" s="1"/>
  <c r="DX383" i="2"/>
  <c r="EP283" i="2" s="1"/>
  <c r="DX381" i="2"/>
  <c r="EP282" i="2" s="1"/>
  <c r="DX379" i="2"/>
  <c r="EP281" i="2" s="1"/>
  <c r="DX377" i="2"/>
  <c r="EP280" i="2" s="1"/>
  <c r="DX375" i="2"/>
  <c r="EP279" i="2" s="1"/>
  <c r="DX373" i="2"/>
  <c r="EP278" i="2" s="1"/>
  <c r="DX371" i="2"/>
  <c r="EP277" i="2" s="1"/>
  <c r="DX369" i="2"/>
  <c r="EP276" i="2" s="1"/>
  <c r="DX367" i="2"/>
  <c r="EP275" i="2" s="1"/>
  <c r="DX365" i="2"/>
  <c r="EP274" i="2" s="1"/>
  <c r="DX363" i="2"/>
  <c r="EP273" i="2" s="1"/>
  <c r="DX361" i="2"/>
  <c r="EP272" i="2" s="1"/>
  <c r="DX359" i="2"/>
  <c r="EP271" i="2" s="1"/>
  <c r="DX354" i="2"/>
  <c r="EP270" i="2" s="1"/>
  <c r="DX352" i="2"/>
  <c r="EP269" i="2" s="1"/>
  <c r="DX350" i="2"/>
  <c r="EP268" i="2" s="1"/>
  <c r="DX348" i="2"/>
  <c r="EP267" i="2" s="1"/>
  <c r="DX346" i="2"/>
  <c r="EP266" i="2" s="1"/>
  <c r="DX344" i="2"/>
  <c r="EP265" i="2" s="1"/>
  <c r="DX342" i="2"/>
  <c r="EP264" i="2" s="1"/>
  <c r="DX340" i="2"/>
  <c r="EP263" i="2" s="1"/>
  <c r="DX338" i="2"/>
  <c r="EP262" i="2" s="1"/>
  <c r="DX336" i="2"/>
  <c r="EP261" i="2" s="1"/>
  <c r="DX334" i="2"/>
  <c r="EP260" i="2" s="1"/>
  <c r="DX332" i="2"/>
  <c r="EP259" i="2" s="1"/>
  <c r="DX330" i="2"/>
  <c r="EP258" i="2" s="1"/>
  <c r="DX328" i="2"/>
  <c r="EP257" i="2" s="1"/>
  <c r="DX326" i="2"/>
  <c r="EP256" i="2" s="1"/>
  <c r="DX324" i="2"/>
  <c r="EP255" i="2" s="1"/>
  <c r="DX322" i="2"/>
  <c r="EP254" i="2" s="1"/>
  <c r="DX320" i="2"/>
  <c r="EP253" i="2" s="1"/>
  <c r="DX318" i="2"/>
  <c r="EP252" i="2" s="1"/>
  <c r="DX316" i="2"/>
  <c r="EP251" i="2" s="1"/>
  <c r="DX314" i="2"/>
  <c r="EP250" i="2" s="1"/>
  <c r="DX312" i="2"/>
  <c r="DX310" i="2"/>
  <c r="DX308" i="2"/>
  <c r="EP247" i="2" s="1"/>
  <c r="DX306" i="2"/>
  <c r="EP246" i="2" s="1"/>
  <c r="DX304" i="2"/>
  <c r="EP245" i="2" s="1"/>
  <c r="DX302" i="2"/>
  <c r="EP244" i="2" s="1"/>
  <c r="DX300" i="2"/>
  <c r="EP243" i="2" s="1"/>
  <c r="DX298" i="2"/>
  <c r="EP242" i="2" s="1"/>
  <c r="DX293" i="2"/>
  <c r="EP241" i="2" s="1"/>
  <c r="DX291" i="2"/>
  <c r="EP240" i="2" s="1"/>
  <c r="DX289" i="2"/>
  <c r="EP239" i="2" s="1"/>
  <c r="DX287" i="2"/>
  <c r="EP238" i="2" s="1"/>
  <c r="DX285" i="2"/>
  <c r="EP237" i="2" s="1"/>
  <c r="DX283" i="2"/>
  <c r="EP236" i="2" s="1"/>
  <c r="DX281" i="2"/>
  <c r="EP235" i="2" s="1"/>
  <c r="DX279" i="2"/>
  <c r="EP234" i="2" s="1"/>
  <c r="DX277" i="2"/>
  <c r="EP233" i="2" s="1"/>
  <c r="DX275" i="2"/>
  <c r="EP232" i="2" s="1"/>
  <c r="DX273" i="2"/>
  <c r="EP231" i="2" s="1"/>
  <c r="DX271" i="2"/>
  <c r="EP230" i="2" s="1"/>
  <c r="DX269" i="2"/>
  <c r="EP229" i="2" s="1"/>
  <c r="DX267" i="2"/>
  <c r="EP228" i="2" s="1"/>
  <c r="DX265" i="2"/>
  <c r="EP227" i="2" s="1"/>
  <c r="DX263" i="2"/>
  <c r="EP226" i="2" s="1"/>
  <c r="DX261" i="2"/>
  <c r="EP225" i="2" s="1"/>
  <c r="DX259" i="2"/>
  <c r="EP224" i="2" s="1"/>
  <c r="DX257" i="2"/>
  <c r="EP223" i="2" s="1"/>
  <c r="DX255" i="2"/>
  <c r="EP222" i="2" s="1"/>
  <c r="DX250" i="2"/>
  <c r="EP221" i="2" s="1"/>
  <c r="DX248" i="2"/>
  <c r="EP220" i="2" s="1"/>
  <c r="DX246" i="2"/>
  <c r="EP219" i="2" s="1"/>
  <c r="DX244" i="2"/>
  <c r="EP218" i="2" s="1"/>
  <c r="DX242" i="2"/>
  <c r="EP217" i="2" s="1"/>
  <c r="DX240" i="2"/>
  <c r="EP216" i="2" s="1"/>
  <c r="DX238" i="2"/>
  <c r="EP215" i="2" s="1"/>
  <c r="DX236" i="2"/>
  <c r="EP214" i="2" s="1"/>
  <c r="DX234" i="2"/>
  <c r="EP213" i="2" s="1"/>
  <c r="DX232" i="2"/>
  <c r="EP212" i="2" s="1"/>
  <c r="DX230" i="2"/>
  <c r="EP211" i="2" s="1"/>
  <c r="DX228" i="2"/>
  <c r="EP210" i="2" s="1"/>
  <c r="DX226" i="2"/>
  <c r="EP209" i="2" s="1"/>
  <c r="DX224" i="2"/>
  <c r="EP208" i="2" s="1"/>
  <c r="DX222" i="2"/>
  <c r="EP207" i="2" s="1"/>
  <c r="DX220" i="2"/>
  <c r="EP206" i="2" s="1"/>
  <c r="DX218" i="2"/>
  <c r="EP205" i="2" s="1"/>
  <c r="DX216" i="2"/>
  <c r="EP204" i="2" s="1"/>
  <c r="DX214" i="2"/>
  <c r="EP203" i="2" s="1"/>
  <c r="DX212" i="2"/>
  <c r="EP202" i="2" s="1"/>
  <c r="DX210" i="2"/>
  <c r="EP201" i="2" s="1"/>
  <c r="DX208" i="2"/>
  <c r="EP200" i="2" s="1"/>
  <c r="DX206" i="2"/>
  <c r="EP199" i="2" s="1"/>
  <c r="DX204" i="2"/>
  <c r="EP198" i="2" s="1"/>
  <c r="DX202" i="2"/>
  <c r="EP197" i="2" s="1"/>
  <c r="DX200" i="2"/>
  <c r="EP196" i="2" s="1"/>
  <c r="DX198" i="2"/>
  <c r="EP195" i="2" s="1"/>
  <c r="DX196" i="2"/>
  <c r="EP194" i="2" s="1"/>
  <c r="DX194" i="2"/>
  <c r="EP193" i="2" s="1"/>
  <c r="DX189" i="2"/>
  <c r="EP192" i="2" s="1"/>
  <c r="DX187" i="2"/>
  <c r="EP191" i="2" s="1"/>
  <c r="DX185" i="2"/>
  <c r="EP190" i="2" s="1"/>
  <c r="DX183" i="2"/>
  <c r="EP189" i="2" s="1"/>
  <c r="DX181" i="2"/>
  <c r="EP188" i="2" s="1"/>
  <c r="DX179" i="2"/>
  <c r="EP187" i="2" s="1"/>
  <c r="DX177" i="2"/>
  <c r="EP186" i="2" s="1"/>
  <c r="DX175" i="2"/>
  <c r="EP185" i="2" s="1"/>
  <c r="DX173" i="2"/>
  <c r="EP184" i="2" s="1"/>
  <c r="DX171" i="2"/>
  <c r="EP183" i="2" s="1"/>
  <c r="DX169" i="2"/>
  <c r="EP182" i="2" s="1"/>
  <c r="DX167" i="2"/>
  <c r="EP181" i="2" s="1"/>
  <c r="DX165" i="2"/>
  <c r="EP180" i="2" s="1"/>
  <c r="DX163" i="2"/>
  <c r="EP179" i="2" s="1"/>
  <c r="DX161" i="2"/>
  <c r="EP178" i="2" s="1"/>
  <c r="DX159" i="2"/>
  <c r="EP177" i="2" s="1"/>
  <c r="DX157" i="2"/>
  <c r="EP176" i="2" s="1"/>
  <c r="DX155" i="2"/>
  <c r="EP175" i="2" s="1"/>
  <c r="DX153" i="2"/>
  <c r="EP174" i="2" s="1"/>
  <c r="DX151" i="2"/>
  <c r="EP173" i="2" s="1"/>
  <c r="DX149" i="2"/>
  <c r="EP172" i="2" s="1"/>
  <c r="DX147" i="2"/>
  <c r="EP171" i="2" s="1"/>
  <c r="DX145" i="2"/>
  <c r="EP170" i="2" s="1"/>
  <c r="DX143" i="2"/>
  <c r="EP169" i="2" s="1"/>
  <c r="DX138" i="2"/>
  <c r="EP168" i="2" s="1"/>
  <c r="DX136" i="2"/>
  <c r="EP167" i="2" s="1"/>
  <c r="DX134" i="2"/>
  <c r="EP166" i="2" s="1"/>
  <c r="DX132" i="2"/>
  <c r="EP165" i="2" s="1"/>
  <c r="DX130" i="2"/>
  <c r="EP164" i="2" s="1"/>
  <c r="DX128" i="2"/>
  <c r="EP163" i="2" s="1"/>
  <c r="DX126" i="2"/>
  <c r="EP162" i="2" s="1"/>
  <c r="DX124" i="2"/>
  <c r="EP161" i="2" s="1"/>
  <c r="DX122" i="2"/>
  <c r="EP160" i="2" s="1"/>
  <c r="DX120" i="2"/>
  <c r="EP159" i="2" s="1"/>
  <c r="DX118" i="2"/>
  <c r="EP158" i="2" s="1"/>
  <c r="DX116" i="2"/>
  <c r="EP157" i="2" s="1"/>
  <c r="DX114" i="2"/>
  <c r="EP156" i="2" s="1"/>
  <c r="DX112" i="2"/>
  <c r="EP155" i="2" s="1"/>
  <c r="DX110" i="2"/>
  <c r="EP154" i="2" s="1"/>
  <c r="DX108" i="2"/>
  <c r="EP153" i="2" s="1"/>
  <c r="DX106" i="2"/>
  <c r="EP152" i="2" s="1"/>
  <c r="DX104" i="2"/>
  <c r="EP151" i="2" s="1"/>
  <c r="DX102" i="2"/>
  <c r="EP150" i="2" s="1"/>
  <c r="DX100" i="2"/>
  <c r="EP149" i="2" s="1"/>
  <c r="FC26" i="2" s="1"/>
  <c r="DX95" i="2"/>
  <c r="EP147" i="2" s="1"/>
  <c r="DX93" i="2"/>
  <c r="EP146" i="2" s="1"/>
  <c r="DX91" i="2"/>
  <c r="EP145" i="2" s="1"/>
  <c r="DX89" i="2"/>
  <c r="EP144" i="2" s="1"/>
  <c r="DX87" i="2"/>
  <c r="EP143" i="2" s="1"/>
  <c r="DX85" i="2"/>
  <c r="EP142" i="2" s="1"/>
  <c r="DX83" i="2"/>
  <c r="EP141" i="2" s="1"/>
  <c r="DX81" i="2"/>
  <c r="EP140" i="2" s="1"/>
  <c r="DX79" i="2"/>
  <c r="EP139" i="2" s="1"/>
  <c r="DX77" i="2"/>
  <c r="EP138" i="2" s="1"/>
  <c r="DX75" i="2"/>
  <c r="EP137" i="2" s="1"/>
  <c r="DX73" i="2"/>
  <c r="EP136" i="2" s="1"/>
  <c r="DX71" i="2"/>
  <c r="EP135" i="2" s="1"/>
  <c r="DX69" i="2"/>
  <c r="EP134" i="2" s="1"/>
  <c r="DX67" i="2"/>
  <c r="EP133" i="2" s="1"/>
  <c r="DX65" i="2"/>
  <c r="EP132" i="2" s="1"/>
  <c r="DX63" i="2"/>
  <c r="EP131" i="2" s="1"/>
  <c r="DX61" i="2"/>
  <c r="EP130" i="2" s="1"/>
  <c r="DX59" i="2"/>
  <c r="EP129" i="2" s="1"/>
  <c r="DX57" i="2"/>
  <c r="EP128" i="2" s="1"/>
  <c r="DX55" i="2"/>
  <c r="EP127" i="2" s="1"/>
  <c r="DX53" i="2"/>
  <c r="EP126" i="2" s="1"/>
  <c r="DX51" i="2"/>
  <c r="EP125" i="2" s="1"/>
  <c r="DX49" i="2"/>
  <c r="EP124" i="2" s="1"/>
  <c r="DX44" i="2"/>
  <c r="EP123" i="2" s="1"/>
  <c r="DX42" i="2"/>
  <c r="EP122" i="2" s="1"/>
  <c r="DX40" i="2"/>
  <c r="EP121" i="2" s="1"/>
  <c r="DX38" i="2"/>
  <c r="EP120" i="2" s="1"/>
  <c r="DX36" i="2"/>
  <c r="EP119" i="2" s="1"/>
  <c r="DX34" i="2"/>
  <c r="EP118" i="2" s="1"/>
  <c r="DX32" i="2"/>
  <c r="EP117" i="2" s="1"/>
  <c r="DX30" i="2"/>
  <c r="EP116" i="2" s="1"/>
  <c r="DX28" i="2"/>
  <c r="EP115" i="2" s="1"/>
  <c r="DX22" i="2"/>
  <c r="EP16" i="2" s="1"/>
  <c r="DX20" i="2"/>
  <c r="EP15" i="2" s="1"/>
  <c r="DX18" i="2"/>
  <c r="EP14" i="2" s="1"/>
  <c r="DX16" i="2"/>
  <c r="EP13" i="2" s="1"/>
  <c r="DX14" i="2"/>
  <c r="EP12" i="2" s="1"/>
  <c r="FC82" i="2" s="1"/>
  <c r="FP59" i="2" l="1"/>
  <c r="FP60" i="2" s="1"/>
  <c r="FP61" i="2" s="1"/>
  <c r="FQ61" i="2" s="1"/>
  <c r="FP46" i="2"/>
  <c r="EO245" i="2"/>
  <c r="EO246" i="2"/>
  <c r="EP248" i="2"/>
  <c r="EO247" i="2"/>
  <c r="EO248" i="2"/>
  <c r="EP249" i="2"/>
  <c r="FP62" i="2" l="1"/>
  <c r="FP47" i="2"/>
  <c r="FP48" i="2" s="1"/>
  <c r="FQ48" i="2" s="1"/>
  <c r="GR18" i="2"/>
  <c r="GR19" i="2" s="1"/>
  <c r="GR22" i="2"/>
  <c r="GR21" i="2"/>
  <c r="AY13" i="2"/>
  <c r="AZ13" i="2"/>
  <c r="BB13" i="2"/>
  <c r="BC13" i="2"/>
  <c r="AY14" i="2"/>
  <c r="AZ14" i="2"/>
  <c r="BB14" i="2"/>
  <c r="BC14" i="2"/>
  <c r="AY15" i="2"/>
  <c r="AZ15" i="2"/>
  <c r="BB15" i="2"/>
  <c r="BC15" i="2"/>
  <c r="AY16" i="2"/>
  <c r="AZ16" i="2"/>
  <c r="BB16" i="2"/>
  <c r="BC16" i="2"/>
  <c r="AY17" i="2"/>
  <c r="AZ17" i="2"/>
  <c r="BB17" i="2"/>
  <c r="BC17" i="2"/>
  <c r="AY18" i="2"/>
  <c r="AZ18" i="2"/>
  <c r="BB18" i="2"/>
  <c r="BC18" i="2"/>
  <c r="AY19" i="2"/>
  <c r="AZ19" i="2"/>
  <c r="BB19" i="2"/>
  <c r="BC19" i="2"/>
  <c r="AY20" i="2"/>
  <c r="AZ20" i="2"/>
  <c r="BB20" i="2"/>
  <c r="BC20" i="2"/>
  <c r="AY21" i="2"/>
  <c r="AZ21" i="2"/>
  <c r="BB21" i="2"/>
  <c r="BC21" i="2"/>
  <c r="AY22" i="2"/>
  <c r="AZ22" i="2"/>
  <c r="BB22" i="2"/>
  <c r="BC22" i="2"/>
  <c r="AY23" i="2"/>
  <c r="AZ23" i="2"/>
  <c r="BB23" i="2"/>
  <c r="BC23" i="2"/>
  <c r="AY24" i="2"/>
  <c r="AZ24" i="2"/>
  <c r="BB24" i="2"/>
  <c r="BC24" i="2"/>
  <c r="AY25" i="2"/>
  <c r="AZ25" i="2"/>
  <c r="BB25" i="2"/>
  <c r="BC25" i="2"/>
  <c r="AY26" i="2"/>
  <c r="AZ26" i="2"/>
  <c r="BB26" i="2"/>
  <c r="BC26" i="2"/>
  <c r="AY27" i="2"/>
  <c r="AZ27" i="2"/>
  <c r="BB27" i="2"/>
  <c r="BC27" i="2"/>
  <c r="AY28" i="2"/>
  <c r="AZ28" i="2"/>
  <c r="BB28" i="2"/>
  <c r="BC28" i="2"/>
  <c r="AY29" i="2"/>
  <c r="AZ29" i="2"/>
  <c r="BB29" i="2"/>
  <c r="BC29" i="2"/>
  <c r="AY30" i="2"/>
  <c r="AZ30" i="2"/>
  <c r="BB30" i="2"/>
  <c r="BC30" i="2"/>
  <c r="AY31" i="2"/>
  <c r="AZ31" i="2"/>
  <c r="BB31" i="2"/>
  <c r="BC31" i="2"/>
  <c r="AY32" i="2"/>
  <c r="AZ32" i="2"/>
  <c r="BB32" i="2"/>
  <c r="BC32" i="2"/>
  <c r="AY33" i="2"/>
  <c r="AZ33" i="2"/>
  <c r="BB33" i="2"/>
  <c r="BC33" i="2"/>
  <c r="AY34" i="2"/>
  <c r="AZ34" i="2"/>
  <c r="BB34" i="2"/>
  <c r="BC34" i="2"/>
  <c r="AY35" i="2"/>
  <c r="AZ35" i="2"/>
  <c r="BB35" i="2"/>
  <c r="BC35" i="2"/>
  <c r="AY36" i="2"/>
  <c r="AZ36" i="2"/>
  <c r="BB36" i="2"/>
  <c r="BC36" i="2"/>
  <c r="AY37" i="2"/>
  <c r="AZ37" i="2"/>
  <c r="BB37" i="2"/>
  <c r="BC37" i="2"/>
  <c r="AY38" i="2"/>
  <c r="AZ38" i="2"/>
  <c r="BB38" i="2"/>
  <c r="BC38" i="2"/>
  <c r="AY39" i="2"/>
  <c r="AZ39" i="2"/>
  <c r="BB39" i="2"/>
  <c r="BC39" i="2"/>
  <c r="AY40" i="2"/>
  <c r="AZ40" i="2"/>
  <c r="BB40" i="2"/>
  <c r="BC40" i="2"/>
  <c r="AY41" i="2"/>
  <c r="AZ41" i="2"/>
  <c r="BB41" i="2"/>
  <c r="BC41" i="2"/>
  <c r="AY42" i="2"/>
  <c r="AZ42" i="2"/>
  <c r="BB42" i="2"/>
  <c r="BC42" i="2"/>
  <c r="AY43" i="2"/>
  <c r="AZ43" i="2"/>
  <c r="BB43" i="2"/>
  <c r="BC43" i="2"/>
  <c r="AY44" i="2"/>
  <c r="AZ44" i="2"/>
  <c r="BB44" i="2"/>
  <c r="BC44" i="2"/>
  <c r="AY45" i="2"/>
  <c r="AZ45" i="2"/>
  <c r="BB45" i="2"/>
  <c r="BC45" i="2"/>
  <c r="AY46" i="2"/>
  <c r="AZ46" i="2"/>
  <c r="BB46" i="2"/>
  <c r="BC46" i="2"/>
  <c r="AY47" i="2"/>
  <c r="AZ47" i="2"/>
  <c r="BB47" i="2"/>
  <c r="BC47" i="2"/>
  <c r="AY48" i="2"/>
  <c r="AZ48" i="2"/>
  <c r="BB48" i="2"/>
  <c r="BC48" i="2"/>
  <c r="AY49" i="2"/>
  <c r="AZ49" i="2"/>
  <c r="BB49" i="2"/>
  <c r="BC49" i="2"/>
  <c r="AY50" i="2"/>
  <c r="AZ50" i="2"/>
  <c r="BB50" i="2"/>
  <c r="BC50" i="2"/>
  <c r="AY51" i="2"/>
  <c r="AZ51" i="2"/>
  <c r="BB51" i="2"/>
  <c r="BC51" i="2"/>
  <c r="AY52" i="2"/>
  <c r="AZ52" i="2"/>
  <c r="BB52" i="2"/>
  <c r="BC52" i="2"/>
  <c r="AY53" i="2"/>
  <c r="AZ53" i="2"/>
  <c r="BB53" i="2"/>
  <c r="BC53" i="2"/>
  <c r="AY54" i="2"/>
  <c r="AZ54" i="2"/>
  <c r="BB54" i="2"/>
  <c r="BC54" i="2"/>
  <c r="AY55" i="2"/>
  <c r="AZ55" i="2"/>
  <c r="BB55" i="2"/>
  <c r="BC55" i="2"/>
  <c r="AY56" i="2"/>
  <c r="AZ56" i="2"/>
  <c r="BB56" i="2"/>
  <c r="BC56" i="2"/>
  <c r="AY57" i="2"/>
  <c r="AZ57" i="2"/>
  <c r="BB57" i="2"/>
  <c r="BC57" i="2"/>
  <c r="AY58" i="2"/>
  <c r="AZ58" i="2"/>
  <c r="BB58" i="2"/>
  <c r="BC58" i="2"/>
  <c r="AY59" i="2"/>
  <c r="AZ59" i="2"/>
  <c r="BB59" i="2"/>
  <c r="BC59" i="2"/>
  <c r="AY60" i="2"/>
  <c r="AZ60" i="2"/>
  <c r="BB60" i="2"/>
  <c r="BC60" i="2"/>
  <c r="AY61" i="2"/>
  <c r="AZ61" i="2"/>
  <c r="BB61" i="2"/>
  <c r="BC61" i="2"/>
  <c r="AY62" i="2"/>
  <c r="AZ62" i="2"/>
  <c r="BB62" i="2"/>
  <c r="BC62" i="2"/>
  <c r="AY63" i="2"/>
  <c r="AZ63" i="2"/>
  <c r="BB63" i="2"/>
  <c r="BC63" i="2"/>
  <c r="AY64" i="2"/>
  <c r="AZ64" i="2"/>
  <c r="BB64" i="2"/>
  <c r="BC64" i="2"/>
  <c r="AY65" i="2"/>
  <c r="AZ65" i="2"/>
  <c r="BB65" i="2"/>
  <c r="BC65" i="2"/>
  <c r="AY66" i="2"/>
  <c r="AZ66" i="2"/>
  <c r="BB66" i="2"/>
  <c r="BC66" i="2"/>
  <c r="AY67" i="2"/>
  <c r="AZ67" i="2"/>
  <c r="BB67" i="2"/>
  <c r="BC67" i="2"/>
  <c r="AY68" i="2"/>
  <c r="AZ68" i="2"/>
  <c r="BB68" i="2"/>
  <c r="BC68" i="2"/>
  <c r="AY69" i="2"/>
  <c r="AZ69" i="2"/>
  <c r="BB69" i="2"/>
  <c r="BC69" i="2"/>
  <c r="AY70" i="2"/>
  <c r="AZ70" i="2"/>
  <c r="BB70" i="2"/>
  <c r="BC70" i="2"/>
  <c r="AY71" i="2"/>
  <c r="AZ71" i="2"/>
  <c r="BB71" i="2"/>
  <c r="BC71" i="2"/>
  <c r="AY72" i="2"/>
  <c r="AZ72" i="2"/>
  <c r="BB72" i="2"/>
  <c r="BC72" i="2"/>
  <c r="AY73" i="2"/>
  <c r="AZ73" i="2"/>
  <c r="BB73" i="2"/>
  <c r="BC73" i="2"/>
  <c r="AY74" i="2"/>
  <c r="AZ74" i="2"/>
  <c r="BB74" i="2"/>
  <c r="BC74" i="2"/>
  <c r="AY75" i="2"/>
  <c r="AZ75" i="2"/>
  <c r="BB75" i="2"/>
  <c r="BC75" i="2"/>
  <c r="AY76" i="2"/>
  <c r="AZ76" i="2"/>
  <c r="BB76" i="2"/>
  <c r="BC76" i="2"/>
  <c r="AY77" i="2"/>
  <c r="AZ77" i="2"/>
  <c r="BB77" i="2"/>
  <c r="BC77" i="2"/>
  <c r="AY78" i="2"/>
  <c r="AZ78" i="2"/>
  <c r="BB78" i="2"/>
  <c r="BC78" i="2"/>
  <c r="AY79" i="2"/>
  <c r="AZ79" i="2"/>
  <c r="BB79" i="2"/>
  <c r="BC79" i="2"/>
  <c r="AY80" i="2"/>
  <c r="AZ80" i="2"/>
  <c r="BB80" i="2"/>
  <c r="BC80" i="2"/>
  <c r="AY81" i="2"/>
  <c r="AZ81" i="2"/>
  <c r="BB81" i="2"/>
  <c r="BC81" i="2"/>
  <c r="AY82" i="2"/>
  <c r="AZ82" i="2"/>
  <c r="BB82" i="2"/>
  <c r="BC82" i="2"/>
  <c r="AY83" i="2"/>
  <c r="AZ83" i="2"/>
  <c r="BB83" i="2"/>
  <c r="BC83" i="2"/>
  <c r="AY84" i="2"/>
  <c r="AZ84" i="2"/>
  <c r="BB84" i="2"/>
  <c r="BC84" i="2"/>
  <c r="AY85" i="2"/>
  <c r="AZ85" i="2"/>
  <c r="BB85" i="2"/>
  <c r="BC85" i="2"/>
  <c r="AY86" i="2"/>
  <c r="AZ86" i="2"/>
  <c r="BB86" i="2"/>
  <c r="BC86" i="2"/>
  <c r="AY87" i="2"/>
  <c r="AZ87" i="2"/>
  <c r="BB87" i="2"/>
  <c r="BC87" i="2"/>
  <c r="AY88" i="2"/>
  <c r="AZ88" i="2"/>
  <c r="BB88" i="2"/>
  <c r="BC88" i="2"/>
  <c r="AY89" i="2"/>
  <c r="AZ89" i="2"/>
  <c r="BB89" i="2"/>
  <c r="BC89" i="2"/>
  <c r="AY90" i="2"/>
  <c r="AZ90" i="2"/>
  <c r="BB90" i="2"/>
  <c r="BC90" i="2"/>
  <c r="AY91" i="2"/>
  <c r="AZ91" i="2"/>
  <c r="BB91" i="2"/>
  <c r="BC91" i="2"/>
  <c r="AY92" i="2"/>
  <c r="AZ92" i="2"/>
  <c r="BB92" i="2"/>
  <c r="BC92" i="2"/>
  <c r="AY93" i="2"/>
  <c r="AZ93" i="2"/>
  <c r="BB93" i="2"/>
  <c r="BC93" i="2"/>
  <c r="AY94" i="2"/>
  <c r="AZ94" i="2"/>
  <c r="BB94" i="2"/>
  <c r="BC94" i="2"/>
  <c r="AY95" i="2"/>
  <c r="AZ95" i="2"/>
  <c r="BB95" i="2"/>
  <c r="BC95" i="2"/>
  <c r="AY96" i="2"/>
  <c r="AZ96" i="2"/>
  <c r="BB96" i="2"/>
  <c r="BC96" i="2"/>
  <c r="AY97" i="2"/>
  <c r="AZ97" i="2"/>
  <c r="BB97" i="2"/>
  <c r="BC97" i="2"/>
  <c r="AY98" i="2"/>
  <c r="AZ98" i="2"/>
  <c r="BB98" i="2"/>
  <c r="BC98" i="2"/>
  <c r="AY99" i="2"/>
  <c r="AZ99" i="2"/>
  <c r="BB99" i="2"/>
  <c r="BC99" i="2"/>
  <c r="AY100" i="2"/>
  <c r="AZ100" i="2"/>
  <c r="BB100" i="2"/>
  <c r="BC100" i="2"/>
  <c r="AY101" i="2"/>
  <c r="AZ101" i="2"/>
  <c r="BB101" i="2"/>
  <c r="BC101" i="2"/>
  <c r="AY102" i="2"/>
  <c r="AZ102" i="2"/>
  <c r="BB102" i="2"/>
  <c r="BC102" i="2"/>
  <c r="AY103" i="2"/>
  <c r="AZ103" i="2"/>
  <c r="BB103" i="2"/>
  <c r="BC103" i="2"/>
  <c r="AY104" i="2"/>
  <c r="AZ104" i="2"/>
  <c r="BB104" i="2"/>
  <c r="BC104" i="2"/>
  <c r="AY105" i="2"/>
  <c r="AZ105" i="2"/>
  <c r="BB105" i="2"/>
  <c r="BC105" i="2"/>
  <c r="AY106" i="2"/>
  <c r="AZ106" i="2"/>
  <c r="BB106" i="2"/>
  <c r="BC106" i="2"/>
  <c r="AY107" i="2"/>
  <c r="AZ107" i="2"/>
  <c r="BB107" i="2"/>
  <c r="BC107" i="2"/>
  <c r="AY108" i="2"/>
  <c r="AZ108" i="2"/>
  <c r="BB108" i="2"/>
  <c r="BC108" i="2"/>
  <c r="AY109" i="2"/>
  <c r="AZ109" i="2"/>
  <c r="BB109" i="2"/>
  <c r="BC109" i="2"/>
  <c r="AY110" i="2"/>
  <c r="AZ110" i="2"/>
  <c r="BB110" i="2"/>
  <c r="BC110" i="2"/>
  <c r="AY111" i="2"/>
  <c r="AZ111" i="2"/>
  <c r="BB111" i="2"/>
  <c r="BC111" i="2"/>
  <c r="AY112" i="2"/>
  <c r="AZ112" i="2"/>
  <c r="BB112" i="2"/>
  <c r="BC112" i="2"/>
  <c r="AY113" i="2"/>
  <c r="AZ113" i="2"/>
  <c r="BB113" i="2"/>
  <c r="BC113" i="2"/>
  <c r="AY114" i="2"/>
  <c r="AZ114" i="2"/>
  <c r="BB114" i="2"/>
  <c r="BC114" i="2"/>
  <c r="AY115" i="2"/>
  <c r="AZ115" i="2"/>
  <c r="BB115" i="2"/>
  <c r="BC115" i="2"/>
  <c r="AY116" i="2"/>
  <c r="AZ116" i="2"/>
  <c r="BB116" i="2"/>
  <c r="BC116" i="2"/>
  <c r="AY117" i="2"/>
  <c r="AZ117" i="2"/>
  <c r="BB117" i="2"/>
  <c r="BC117" i="2"/>
  <c r="AY118" i="2"/>
  <c r="AZ118" i="2"/>
  <c r="BB118" i="2"/>
  <c r="BC118" i="2"/>
  <c r="AY119" i="2"/>
  <c r="AZ119" i="2"/>
  <c r="BB119" i="2"/>
  <c r="BC119" i="2"/>
  <c r="AY120" i="2"/>
  <c r="AZ120" i="2"/>
  <c r="BB120" i="2"/>
  <c r="BC120" i="2"/>
  <c r="AY121" i="2"/>
  <c r="AZ121" i="2"/>
  <c r="BB121" i="2"/>
  <c r="BC121" i="2"/>
  <c r="AY122" i="2"/>
  <c r="AZ122" i="2"/>
  <c r="BB122" i="2"/>
  <c r="BC122" i="2"/>
  <c r="AY123" i="2"/>
  <c r="AZ123" i="2"/>
  <c r="BB123" i="2"/>
  <c r="BC123" i="2"/>
  <c r="AY124" i="2"/>
  <c r="AZ124" i="2"/>
  <c r="BB124" i="2"/>
  <c r="BC124" i="2"/>
  <c r="AY125" i="2"/>
  <c r="AZ125" i="2"/>
  <c r="BB125" i="2"/>
  <c r="BC125" i="2"/>
  <c r="AY126" i="2"/>
  <c r="AZ126" i="2"/>
  <c r="BB126" i="2"/>
  <c r="BC126" i="2"/>
  <c r="AY127" i="2"/>
  <c r="AZ127" i="2"/>
  <c r="BB127" i="2"/>
  <c r="BC127" i="2"/>
  <c r="AY128" i="2"/>
  <c r="AZ128" i="2"/>
  <c r="BB128" i="2"/>
  <c r="BC128" i="2"/>
  <c r="AY129" i="2"/>
  <c r="AZ129" i="2"/>
  <c r="BB129" i="2"/>
  <c r="BC129" i="2"/>
  <c r="AY130" i="2"/>
  <c r="AZ130" i="2"/>
  <c r="BB130" i="2"/>
  <c r="BC130" i="2"/>
  <c r="AY131" i="2"/>
  <c r="AZ131" i="2"/>
  <c r="BB131" i="2"/>
  <c r="BC131" i="2"/>
  <c r="AY132" i="2"/>
  <c r="AZ132" i="2"/>
  <c r="BB132" i="2"/>
  <c r="BC132" i="2"/>
  <c r="AY133" i="2"/>
  <c r="AZ133" i="2"/>
  <c r="BB133" i="2"/>
  <c r="BC133" i="2"/>
  <c r="AY134" i="2"/>
  <c r="AZ134" i="2"/>
  <c r="BB134" i="2"/>
  <c r="BC134" i="2"/>
  <c r="AY135" i="2"/>
  <c r="AZ135" i="2"/>
  <c r="BB135" i="2"/>
  <c r="BC135" i="2"/>
  <c r="AY136" i="2"/>
  <c r="AZ136" i="2"/>
  <c r="BB136" i="2"/>
  <c r="BC136" i="2"/>
  <c r="AY137" i="2"/>
  <c r="AZ137" i="2"/>
  <c r="BB137" i="2"/>
  <c r="BC137" i="2"/>
  <c r="AY138" i="2"/>
  <c r="AZ138" i="2"/>
  <c r="BB138" i="2"/>
  <c r="BC138" i="2"/>
  <c r="AY139" i="2"/>
  <c r="AZ139" i="2"/>
  <c r="BB139" i="2"/>
  <c r="BC139" i="2"/>
  <c r="AY140" i="2"/>
  <c r="AZ140" i="2"/>
  <c r="BB140" i="2"/>
  <c r="BC140" i="2"/>
  <c r="AY141" i="2"/>
  <c r="AZ141" i="2"/>
  <c r="BB141" i="2"/>
  <c r="BC141" i="2"/>
  <c r="AY142" i="2"/>
  <c r="AZ142" i="2"/>
  <c r="BB142" i="2"/>
  <c r="BC142" i="2"/>
  <c r="AY143" i="2"/>
  <c r="AZ143" i="2"/>
  <c r="BB143" i="2"/>
  <c r="BC143" i="2"/>
  <c r="AY144" i="2"/>
  <c r="AZ144" i="2"/>
  <c r="BB144" i="2"/>
  <c r="BC144" i="2"/>
  <c r="AY145" i="2"/>
  <c r="AZ145" i="2"/>
  <c r="BB145" i="2"/>
  <c r="BC145" i="2"/>
  <c r="AY146" i="2"/>
  <c r="AZ146" i="2"/>
  <c r="BB146" i="2"/>
  <c r="BC146" i="2"/>
  <c r="AY147" i="2"/>
  <c r="AZ147" i="2"/>
  <c r="BB147" i="2"/>
  <c r="BC147" i="2"/>
  <c r="AY148" i="2"/>
  <c r="AZ148" i="2"/>
  <c r="BB148" i="2"/>
  <c r="BC148" i="2"/>
  <c r="AY149" i="2"/>
  <c r="AZ149" i="2"/>
  <c r="BB149" i="2"/>
  <c r="BC149" i="2"/>
  <c r="AY150" i="2"/>
  <c r="AZ150" i="2"/>
  <c r="BB150" i="2"/>
  <c r="BC150" i="2"/>
  <c r="AY151" i="2"/>
  <c r="AZ151" i="2"/>
  <c r="BB151" i="2"/>
  <c r="BC151" i="2"/>
  <c r="AY152" i="2"/>
  <c r="AZ152" i="2"/>
  <c r="BB152" i="2"/>
  <c r="BC152" i="2"/>
  <c r="AY153" i="2"/>
  <c r="AZ153" i="2"/>
  <c r="BB153" i="2"/>
  <c r="BC153" i="2"/>
  <c r="AY154" i="2"/>
  <c r="AZ154" i="2"/>
  <c r="BB154" i="2"/>
  <c r="BC154" i="2"/>
  <c r="AY155" i="2"/>
  <c r="AZ155" i="2"/>
  <c r="BB155" i="2"/>
  <c r="BC155" i="2"/>
  <c r="AY156" i="2"/>
  <c r="AZ156" i="2"/>
  <c r="BB156" i="2"/>
  <c r="BC156" i="2"/>
  <c r="AY157" i="2"/>
  <c r="AZ157" i="2"/>
  <c r="BB157" i="2"/>
  <c r="BC157" i="2"/>
  <c r="AY158" i="2"/>
  <c r="AZ158" i="2"/>
  <c r="BB158" i="2"/>
  <c r="BC158" i="2"/>
  <c r="AY159" i="2"/>
  <c r="AZ159" i="2"/>
  <c r="BB159" i="2"/>
  <c r="BC159" i="2"/>
  <c r="AY160" i="2"/>
  <c r="AZ160" i="2"/>
  <c r="BB160" i="2"/>
  <c r="BC160" i="2"/>
  <c r="AY161" i="2"/>
  <c r="AZ161" i="2"/>
  <c r="BB161" i="2"/>
  <c r="BC161" i="2"/>
  <c r="AY162" i="2"/>
  <c r="AZ162" i="2"/>
  <c r="BB162" i="2"/>
  <c r="BC162" i="2"/>
  <c r="AY163" i="2"/>
  <c r="AZ163" i="2"/>
  <c r="BB163" i="2"/>
  <c r="BC163" i="2"/>
  <c r="AY164" i="2"/>
  <c r="AZ164" i="2"/>
  <c r="BB164" i="2"/>
  <c r="BC164" i="2"/>
  <c r="AY165" i="2"/>
  <c r="AZ165" i="2"/>
  <c r="BB165" i="2"/>
  <c r="BC165" i="2"/>
  <c r="AY166" i="2"/>
  <c r="AZ166" i="2"/>
  <c r="BB166" i="2"/>
  <c r="BC166" i="2"/>
  <c r="AY167" i="2"/>
  <c r="AZ167" i="2"/>
  <c r="BB167" i="2"/>
  <c r="BC167" i="2"/>
  <c r="AY168" i="2"/>
  <c r="AZ168" i="2"/>
  <c r="BB168" i="2"/>
  <c r="BC168" i="2"/>
  <c r="AY169" i="2"/>
  <c r="AZ169" i="2"/>
  <c r="BB169" i="2"/>
  <c r="BC169" i="2"/>
  <c r="AY170" i="2"/>
  <c r="AZ170" i="2"/>
  <c r="BB170" i="2"/>
  <c r="BC170" i="2"/>
  <c r="AY171" i="2"/>
  <c r="AZ171" i="2"/>
  <c r="BB171" i="2"/>
  <c r="BC171" i="2"/>
  <c r="AY172" i="2"/>
  <c r="AZ172" i="2"/>
  <c r="BB172" i="2"/>
  <c r="BC172" i="2"/>
  <c r="AY173" i="2"/>
  <c r="AZ173" i="2"/>
  <c r="BB173" i="2"/>
  <c r="BC173" i="2"/>
  <c r="AY174" i="2"/>
  <c r="AZ174" i="2"/>
  <c r="BB174" i="2"/>
  <c r="BC174" i="2"/>
  <c r="AY175" i="2"/>
  <c r="AZ175" i="2"/>
  <c r="BB175" i="2"/>
  <c r="BC175" i="2"/>
  <c r="AY176" i="2"/>
  <c r="AZ176" i="2"/>
  <c r="BB176" i="2"/>
  <c r="BC176" i="2"/>
  <c r="AY177" i="2"/>
  <c r="AZ177" i="2"/>
  <c r="BB177" i="2"/>
  <c r="BC177" i="2"/>
  <c r="AY178" i="2"/>
  <c r="AZ178" i="2"/>
  <c r="BB178" i="2"/>
  <c r="BC178" i="2"/>
  <c r="AY179" i="2"/>
  <c r="AZ179" i="2"/>
  <c r="BB179" i="2"/>
  <c r="BC179" i="2"/>
  <c r="AY180" i="2"/>
  <c r="AZ180" i="2"/>
  <c r="BB180" i="2"/>
  <c r="BC180" i="2"/>
  <c r="AY181" i="2"/>
  <c r="AZ181" i="2"/>
  <c r="BB181" i="2"/>
  <c r="BC181" i="2"/>
  <c r="AY182" i="2"/>
  <c r="AZ182" i="2"/>
  <c r="BB182" i="2"/>
  <c r="BC182" i="2"/>
  <c r="AY183" i="2"/>
  <c r="AZ183" i="2"/>
  <c r="BB183" i="2"/>
  <c r="BC183" i="2"/>
  <c r="AY184" i="2"/>
  <c r="AZ184" i="2"/>
  <c r="BB184" i="2"/>
  <c r="BC184" i="2"/>
  <c r="AY185" i="2"/>
  <c r="AZ185" i="2"/>
  <c r="BB185" i="2"/>
  <c r="BC185" i="2"/>
  <c r="AY186" i="2"/>
  <c r="AZ186" i="2"/>
  <c r="BB186" i="2"/>
  <c r="BC186" i="2"/>
  <c r="AY187" i="2"/>
  <c r="AZ187" i="2"/>
  <c r="BB187" i="2"/>
  <c r="BC187" i="2"/>
  <c r="AY188" i="2"/>
  <c r="AZ188" i="2"/>
  <c r="BB188" i="2"/>
  <c r="BC188" i="2"/>
  <c r="AY189" i="2"/>
  <c r="AZ189" i="2"/>
  <c r="BB189" i="2"/>
  <c r="BC189" i="2"/>
  <c r="AY190" i="2"/>
  <c r="AZ190" i="2"/>
  <c r="BB190" i="2"/>
  <c r="BC190" i="2"/>
  <c r="AY191" i="2"/>
  <c r="AZ191" i="2"/>
  <c r="BB191" i="2"/>
  <c r="BC191" i="2"/>
  <c r="AY192" i="2"/>
  <c r="AZ192" i="2"/>
  <c r="BB192" i="2"/>
  <c r="BC192" i="2"/>
  <c r="AY193" i="2"/>
  <c r="AZ193" i="2"/>
  <c r="BB193" i="2"/>
  <c r="BC193" i="2"/>
  <c r="AY194" i="2"/>
  <c r="AZ194" i="2"/>
  <c r="BB194" i="2"/>
  <c r="BC194" i="2"/>
  <c r="AY195" i="2"/>
  <c r="AZ195" i="2"/>
  <c r="BB195" i="2"/>
  <c r="BC195" i="2"/>
  <c r="AY196" i="2"/>
  <c r="AZ196" i="2"/>
  <c r="BB196" i="2"/>
  <c r="BC196" i="2"/>
  <c r="AY197" i="2"/>
  <c r="AZ197" i="2"/>
  <c r="BB197" i="2"/>
  <c r="BC197" i="2"/>
  <c r="AY198" i="2"/>
  <c r="AZ198" i="2"/>
  <c r="BB198" i="2"/>
  <c r="BC198" i="2"/>
  <c r="AY199" i="2"/>
  <c r="AZ199" i="2"/>
  <c r="BB199" i="2"/>
  <c r="BC199" i="2"/>
  <c r="AY200" i="2"/>
  <c r="AZ200" i="2"/>
  <c r="BB200" i="2"/>
  <c r="BC200" i="2"/>
  <c r="AY201" i="2"/>
  <c r="AZ201" i="2"/>
  <c r="BB201" i="2"/>
  <c r="BC201" i="2"/>
  <c r="AY202" i="2"/>
  <c r="AZ202" i="2"/>
  <c r="BB202" i="2"/>
  <c r="BC202" i="2"/>
  <c r="AY203" i="2"/>
  <c r="AZ203" i="2"/>
  <c r="BB203" i="2"/>
  <c r="BC203" i="2"/>
  <c r="AY204" i="2"/>
  <c r="AZ204" i="2"/>
  <c r="BB204" i="2"/>
  <c r="BC204" i="2"/>
  <c r="AY205" i="2"/>
  <c r="AZ205" i="2"/>
  <c r="BB205" i="2"/>
  <c r="BC205" i="2"/>
  <c r="AY206" i="2"/>
  <c r="AZ206" i="2"/>
  <c r="BB206" i="2"/>
  <c r="BC206" i="2"/>
  <c r="AY207" i="2"/>
  <c r="AZ207" i="2"/>
  <c r="BB207" i="2"/>
  <c r="BC207" i="2"/>
  <c r="AY208" i="2"/>
  <c r="AZ208" i="2"/>
  <c r="BB208" i="2"/>
  <c r="BC208" i="2"/>
  <c r="AY209" i="2"/>
  <c r="AZ209" i="2"/>
  <c r="BB209" i="2"/>
  <c r="BC209" i="2"/>
  <c r="AY210" i="2"/>
  <c r="AZ210" i="2"/>
  <c r="BB210" i="2"/>
  <c r="BC210" i="2"/>
  <c r="AY211" i="2"/>
  <c r="AZ211" i="2"/>
  <c r="BB211" i="2"/>
  <c r="BC211" i="2"/>
  <c r="AY212" i="2"/>
  <c r="AZ212" i="2"/>
  <c r="BB212" i="2"/>
  <c r="BC212" i="2"/>
  <c r="AY213" i="2"/>
  <c r="AZ213" i="2"/>
  <c r="BB213" i="2"/>
  <c r="BC213" i="2"/>
  <c r="AY214" i="2"/>
  <c r="AZ214" i="2"/>
  <c r="BB214" i="2"/>
  <c r="BC214" i="2"/>
  <c r="AY215" i="2"/>
  <c r="AZ215" i="2"/>
  <c r="BB215" i="2"/>
  <c r="BC215" i="2"/>
  <c r="AY216" i="2"/>
  <c r="AZ216" i="2"/>
  <c r="BB216" i="2"/>
  <c r="BC216" i="2"/>
  <c r="AY217" i="2"/>
  <c r="AZ217" i="2"/>
  <c r="BB217" i="2"/>
  <c r="BC217" i="2"/>
  <c r="AY218" i="2"/>
  <c r="AZ218" i="2"/>
  <c r="BB218" i="2"/>
  <c r="BC218" i="2"/>
  <c r="AY219" i="2"/>
  <c r="AZ219" i="2"/>
  <c r="BB219" i="2"/>
  <c r="BC219" i="2"/>
  <c r="AY220" i="2"/>
  <c r="AZ220" i="2"/>
  <c r="BB220" i="2"/>
  <c r="BC220" i="2"/>
  <c r="AY221" i="2"/>
  <c r="AZ221" i="2"/>
  <c r="BB221" i="2"/>
  <c r="BC221" i="2"/>
  <c r="AY222" i="2"/>
  <c r="AZ222" i="2"/>
  <c r="BB222" i="2"/>
  <c r="BC222" i="2"/>
  <c r="AY223" i="2"/>
  <c r="AZ223" i="2"/>
  <c r="BB223" i="2"/>
  <c r="BC223" i="2"/>
  <c r="AY224" i="2"/>
  <c r="AZ224" i="2"/>
  <c r="BB224" i="2"/>
  <c r="BC224" i="2"/>
  <c r="AY225" i="2"/>
  <c r="AZ225" i="2"/>
  <c r="BB225" i="2"/>
  <c r="BC225" i="2"/>
  <c r="AY226" i="2"/>
  <c r="AZ226" i="2"/>
  <c r="BB226" i="2"/>
  <c r="BC226" i="2"/>
  <c r="AY227" i="2"/>
  <c r="AZ227" i="2"/>
  <c r="BB227" i="2"/>
  <c r="BC227" i="2"/>
  <c r="AY228" i="2"/>
  <c r="AZ228" i="2"/>
  <c r="BB228" i="2"/>
  <c r="BC228" i="2"/>
  <c r="AY229" i="2"/>
  <c r="AZ229" i="2"/>
  <c r="BB229" i="2"/>
  <c r="BC229" i="2"/>
  <c r="AY230" i="2"/>
  <c r="AZ230" i="2"/>
  <c r="BB230" i="2"/>
  <c r="BC230" i="2"/>
  <c r="AY231" i="2"/>
  <c r="AZ231" i="2"/>
  <c r="BB231" i="2"/>
  <c r="BC231" i="2"/>
  <c r="AY232" i="2"/>
  <c r="AZ232" i="2"/>
  <c r="BB232" i="2"/>
  <c r="BC232" i="2"/>
  <c r="AY233" i="2"/>
  <c r="AZ233" i="2"/>
  <c r="BB233" i="2"/>
  <c r="BC233" i="2"/>
  <c r="AY234" i="2"/>
  <c r="AZ234" i="2"/>
  <c r="BB234" i="2"/>
  <c r="BC234" i="2"/>
  <c r="AY235" i="2"/>
  <c r="AZ235" i="2"/>
  <c r="BB235" i="2"/>
  <c r="BC235" i="2"/>
  <c r="AY236" i="2"/>
  <c r="AZ236" i="2"/>
  <c r="BB236" i="2"/>
  <c r="BC236" i="2"/>
  <c r="AY237" i="2"/>
  <c r="AZ237" i="2"/>
  <c r="BB237" i="2"/>
  <c r="BC237" i="2"/>
  <c r="AY238" i="2"/>
  <c r="AZ238" i="2"/>
  <c r="BB238" i="2"/>
  <c r="BC238" i="2"/>
  <c r="AY239" i="2"/>
  <c r="AZ239" i="2"/>
  <c r="BB239" i="2"/>
  <c r="BC239" i="2"/>
  <c r="AY240" i="2"/>
  <c r="AZ240" i="2"/>
  <c r="BB240" i="2"/>
  <c r="BC240" i="2"/>
  <c r="AY241" i="2"/>
  <c r="AZ241" i="2"/>
  <c r="BB241" i="2"/>
  <c r="BC241" i="2"/>
  <c r="AY242" i="2"/>
  <c r="AZ242" i="2"/>
  <c r="BB242" i="2"/>
  <c r="BC242" i="2"/>
  <c r="AY243" i="2"/>
  <c r="AZ243" i="2"/>
  <c r="BB243" i="2"/>
  <c r="BC243" i="2"/>
  <c r="AY244" i="2"/>
  <c r="AZ244" i="2"/>
  <c r="BB244" i="2"/>
  <c r="BC244" i="2"/>
  <c r="AY245" i="2"/>
  <c r="AZ245" i="2"/>
  <c r="BB245" i="2"/>
  <c r="BC245" i="2"/>
  <c r="AY246" i="2"/>
  <c r="AZ246" i="2"/>
  <c r="BB246" i="2"/>
  <c r="BC246" i="2"/>
  <c r="AY247" i="2"/>
  <c r="AZ247" i="2"/>
  <c r="BB247" i="2"/>
  <c r="BC247" i="2"/>
  <c r="AY248" i="2"/>
  <c r="AZ248" i="2"/>
  <c r="BB248" i="2"/>
  <c r="BC248" i="2"/>
  <c r="AY249" i="2"/>
  <c r="AZ249" i="2"/>
  <c r="BB249" i="2"/>
  <c r="BC249" i="2"/>
  <c r="AY250" i="2"/>
  <c r="AZ250" i="2"/>
  <c r="BB250" i="2"/>
  <c r="BC250" i="2"/>
  <c r="AY251" i="2"/>
  <c r="AZ251" i="2"/>
  <c r="BB251" i="2"/>
  <c r="BC251" i="2"/>
  <c r="AY252" i="2"/>
  <c r="AZ252" i="2"/>
  <c r="BB252" i="2"/>
  <c r="BC252" i="2"/>
  <c r="AY253" i="2"/>
  <c r="AZ253" i="2"/>
  <c r="BB253" i="2"/>
  <c r="BC253" i="2"/>
  <c r="AY254" i="2"/>
  <c r="AZ254" i="2"/>
  <c r="BB254" i="2"/>
  <c r="BC254" i="2"/>
  <c r="AY255" i="2"/>
  <c r="AZ255" i="2"/>
  <c r="BB255" i="2"/>
  <c r="BC255" i="2"/>
  <c r="AY256" i="2"/>
  <c r="AZ256" i="2"/>
  <c r="BB256" i="2"/>
  <c r="BC256" i="2"/>
  <c r="AY257" i="2"/>
  <c r="AZ257" i="2"/>
  <c r="BB257" i="2"/>
  <c r="BC257" i="2"/>
  <c r="AY258" i="2"/>
  <c r="AZ258" i="2"/>
  <c r="BB258" i="2"/>
  <c r="BC258" i="2"/>
  <c r="AY259" i="2"/>
  <c r="AZ259" i="2"/>
  <c r="BB259" i="2"/>
  <c r="BC259" i="2"/>
  <c r="AY260" i="2"/>
  <c r="AZ260" i="2"/>
  <c r="BB260" i="2"/>
  <c r="BC260" i="2"/>
  <c r="AY261" i="2"/>
  <c r="AZ261" i="2"/>
  <c r="BB261" i="2"/>
  <c r="BC261" i="2"/>
  <c r="AY262" i="2"/>
  <c r="AZ262" i="2"/>
  <c r="BB262" i="2"/>
  <c r="BC262" i="2"/>
  <c r="AY263" i="2"/>
  <c r="AZ263" i="2"/>
  <c r="BB263" i="2"/>
  <c r="BC263" i="2"/>
  <c r="AY264" i="2"/>
  <c r="AZ264" i="2"/>
  <c r="BB264" i="2"/>
  <c r="BC264" i="2"/>
  <c r="AY265" i="2"/>
  <c r="AZ265" i="2"/>
  <c r="BB265" i="2"/>
  <c r="BC265" i="2"/>
  <c r="AY266" i="2"/>
  <c r="AZ266" i="2"/>
  <c r="BB266" i="2"/>
  <c r="BC266" i="2"/>
  <c r="AY267" i="2"/>
  <c r="AZ267" i="2"/>
  <c r="BB267" i="2"/>
  <c r="BC267" i="2"/>
  <c r="AY268" i="2"/>
  <c r="AZ268" i="2"/>
  <c r="BB268" i="2"/>
  <c r="BC268" i="2"/>
  <c r="AY269" i="2"/>
  <c r="AZ269" i="2"/>
  <c r="BB269" i="2"/>
  <c r="BC269" i="2"/>
  <c r="AY270" i="2"/>
  <c r="AZ270" i="2"/>
  <c r="BB270" i="2"/>
  <c r="BC270" i="2"/>
  <c r="AY271" i="2"/>
  <c r="AZ271" i="2"/>
  <c r="BB271" i="2"/>
  <c r="BC271" i="2"/>
  <c r="AY272" i="2"/>
  <c r="AZ272" i="2"/>
  <c r="BB272" i="2"/>
  <c r="BC272" i="2"/>
  <c r="AY273" i="2"/>
  <c r="AZ273" i="2"/>
  <c r="BB273" i="2"/>
  <c r="BC273" i="2"/>
  <c r="AY274" i="2"/>
  <c r="AZ274" i="2"/>
  <c r="BB274" i="2"/>
  <c r="BC274" i="2"/>
  <c r="AY275" i="2"/>
  <c r="AZ275" i="2"/>
  <c r="BB275" i="2"/>
  <c r="BC275" i="2"/>
  <c r="AY276" i="2"/>
  <c r="AZ276" i="2"/>
  <c r="BB276" i="2"/>
  <c r="BC276" i="2"/>
  <c r="AY277" i="2"/>
  <c r="AZ277" i="2"/>
  <c r="BB277" i="2"/>
  <c r="BC277" i="2"/>
  <c r="AY278" i="2"/>
  <c r="AZ278" i="2"/>
  <c r="BB278" i="2"/>
  <c r="BC278" i="2"/>
  <c r="AY279" i="2"/>
  <c r="AZ279" i="2"/>
  <c r="BB279" i="2"/>
  <c r="BC279" i="2"/>
  <c r="AY280" i="2"/>
  <c r="AZ280" i="2"/>
  <c r="BB280" i="2"/>
  <c r="BC280" i="2"/>
  <c r="AY281" i="2"/>
  <c r="AZ281" i="2"/>
  <c r="BB281" i="2"/>
  <c r="BC281" i="2"/>
  <c r="AY282" i="2"/>
  <c r="AZ282" i="2"/>
  <c r="BB282" i="2"/>
  <c r="BC282" i="2"/>
  <c r="AY283" i="2"/>
  <c r="AZ283" i="2"/>
  <c r="BB283" i="2"/>
  <c r="BC283" i="2"/>
  <c r="AY284" i="2"/>
  <c r="AZ284" i="2"/>
  <c r="BB284" i="2"/>
  <c r="BC284" i="2"/>
  <c r="AY285" i="2"/>
  <c r="AZ285" i="2"/>
  <c r="BB285" i="2"/>
  <c r="BC285" i="2"/>
  <c r="AY286" i="2"/>
  <c r="AZ286" i="2"/>
  <c r="BB286" i="2"/>
  <c r="BC286" i="2"/>
  <c r="AY287" i="2"/>
  <c r="AZ287" i="2"/>
  <c r="BB287" i="2"/>
  <c r="BC287" i="2"/>
  <c r="AY288" i="2"/>
  <c r="AZ288" i="2"/>
  <c r="BB288" i="2"/>
  <c r="BC288" i="2"/>
  <c r="AY289" i="2"/>
  <c r="AZ289" i="2"/>
  <c r="BB289" i="2"/>
  <c r="BC289" i="2"/>
  <c r="AY290" i="2"/>
  <c r="AZ290" i="2"/>
  <c r="BB290" i="2"/>
  <c r="BC290" i="2"/>
  <c r="AY291" i="2"/>
  <c r="AZ291" i="2"/>
  <c r="BB291" i="2"/>
  <c r="BC291" i="2"/>
  <c r="AY292" i="2"/>
  <c r="AZ292" i="2"/>
  <c r="BB292" i="2"/>
  <c r="BC292" i="2"/>
  <c r="AY293" i="2"/>
  <c r="AZ293" i="2"/>
  <c r="BB293" i="2"/>
  <c r="BC293" i="2"/>
  <c r="AY294" i="2"/>
  <c r="AZ294" i="2"/>
  <c r="BB294" i="2"/>
  <c r="BC294" i="2"/>
  <c r="AY295" i="2"/>
  <c r="AZ295" i="2"/>
  <c r="BB295" i="2"/>
  <c r="BC295" i="2"/>
  <c r="AY296" i="2"/>
  <c r="AZ296" i="2"/>
  <c r="BB296" i="2"/>
  <c r="BC296" i="2"/>
  <c r="AY297" i="2"/>
  <c r="AZ297" i="2"/>
  <c r="BB297" i="2"/>
  <c r="BC297" i="2"/>
  <c r="AY298" i="2"/>
  <c r="AZ298" i="2"/>
  <c r="BB298" i="2"/>
  <c r="BC298" i="2"/>
  <c r="AY299" i="2"/>
  <c r="AZ299" i="2"/>
  <c r="BB299" i="2"/>
  <c r="BC299" i="2"/>
  <c r="AY300" i="2"/>
  <c r="AZ300" i="2"/>
  <c r="BB300" i="2"/>
  <c r="BC300" i="2"/>
  <c r="AY301" i="2"/>
  <c r="AZ301" i="2"/>
  <c r="BB301" i="2"/>
  <c r="BC301" i="2"/>
  <c r="AY302" i="2"/>
  <c r="AZ302" i="2"/>
  <c r="BB302" i="2"/>
  <c r="BC302" i="2"/>
  <c r="AY303" i="2"/>
  <c r="AZ303" i="2"/>
  <c r="BB303" i="2"/>
  <c r="BC303" i="2"/>
  <c r="AY304" i="2"/>
  <c r="AZ304" i="2"/>
  <c r="BB304" i="2"/>
  <c r="BC304" i="2"/>
  <c r="AY305" i="2"/>
  <c r="AZ305" i="2"/>
  <c r="BB305" i="2"/>
  <c r="BC305" i="2"/>
  <c r="AY306" i="2"/>
  <c r="AZ306" i="2"/>
  <c r="BB306" i="2"/>
  <c r="BC306" i="2"/>
  <c r="AY307" i="2"/>
  <c r="AZ307" i="2"/>
  <c r="BB307" i="2"/>
  <c r="BC307" i="2"/>
  <c r="AY308" i="2"/>
  <c r="AZ308" i="2"/>
  <c r="BB308" i="2"/>
  <c r="BC308" i="2"/>
  <c r="AY309" i="2"/>
  <c r="AZ309" i="2"/>
  <c r="BB309" i="2"/>
  <c r="BC309" i="2"/>
  <c r="AY310" i="2"/>
  <c r="AZ310" i="2"/>
  <c r="BB310" i="2"/>
  <c r="BC310" i="2"/>
  <c r="AY311" i="2"/>
  <c r="AZ311" i="2"/>
  <c r="BB311" i="2"/>
  <c r="BC311" i="2"/>
  <c r="AY312" i="2"/>
  <c r="AZ312" i="2"/>
  <c r="BB312" i="2"/>
  <c r="BC312" i="2"/>
  <c r="AY313" i="2"/>
  <c r="AZ313" i="2"/>
  <c r="BB313" i="2"/>
  <c r="BC313" i="2"/>
  <c r="AY314" i="2"/>
  <c r="AZ314" i="2"/>
  <c r="BB314" i="2"/>
  <c r="BC314" i="2"/>
  <c r="AY315" i="2"/>
  <c r="AZ315" i="2"/>
  <c r="BB315" i="2"/>
  <c r="BC315" i="2"/>
  <c r="AY316" i="2"/>
  <c r="AZ316" i="2"/>
  <c r="BB316" i="2"/>
  <c r="BC316" i="2"/>
  <c r="AY317" i="2"/>
  <c r="AZ317" i="2"/>
  <c r="BB317" i="2"/>
  <c r="BC317" i="2"/>
  <c r="AY318" i="2"/>
  <c r="AZ318" i="2"/>
  <c r="BB318" i="2"/>
  <c r="BC318" i="2"/>
  <c r="AY319" i="2"/>
  <c r="AZ319" i="2"/>
  <c r="BB319" i="2"/>
  <c r="BC319" i="2"/>
  <c r="AY320" i="2"/>
  <c r="AZ320" i="2"/>
  <c r="BB320" i="2"/>
  <c r="BC320" i="2"/>
  <c r="AY321" i="2"/>
  <c r="AZ321" i="2"/>
  <c r="BB321" i="2"/>
  <c r="BC321" i="2"/>
  <c r="AY322" i="2"/>
  <c r="AZ322" i="2"/>
  <c r="BB322" i="2"/>
  <c r="BC322" i="2"/>
  <c r="AY323" i="2"/>
  <c r="AZ323" i="2"/>
  <c r="BB323" i="2"/>
  <c r="BC323" i="2"/>
  <c r="AY324" i="2"/>
  <c r="AZ324" i="2"/>
  <c r="BB324" i="2"/>
  <c r="BC324" i="2"/>
  <c r="AY325" i="2"/>
  <c r="AZ325" i="2"/>
  <c r="BB325" i="2"/>
  <c r="BC325" i="2"/>
  <c r="AY326" i="2"/>
  <c r="AZ326" i="2"/>
  <c r="BB326" i="2"/>
  <c r="BC326" i="2"/>
  <c r="AY327" i="2"/>
  <c r="AZ327" i="2"/>
  <c r="BB327" i="2"/>
  <c r="BC327" i="2"/>
  <c r="AY328" i="2"/>
  <c r="AZ328" i="2"/>
  <c r="BB328" i="2"/>
  <c r="BC328" i="2"/>
  <c r="AY329" i="2"/>
  <c r="AZ329" i="2"/>
  <c r="BB329" i="2"/>
  <c r="BC329" i="2"/>
  <c r="AY330" i="2"/>
  <c r="AZ330" i="2"/>
  <c r="BB330" i="2"/>
  <c r="BC330" i="2"/>
  <c r="AY331" i="2"/>
  <c r="AZ331" i="2"/>
  <c r="BB331" i="2"/>
  <c r="BC331" i="2"/>
  <c r="AY332" i="2"/>
  <c r="AZ332" i="2"/>
  <c r="BB332" i="2"/>
  <c r="BC332" i="2"/>
  <c r="AY333" i="2"/>
  <c r="AZ333" i="2"/>
  <c r="BB333" i="2"/>
  <c r="BC333" i="2"/>
  <c r="AY334" i="2"/>
  <c r="AZ334" i="2"/>
  <c r="BB334" i="2"/>
  <c r="BC334" i="2"/>
  <c r="AY335" i="2"/>
  <c r="AZ335" i="2"/>
  <c r="BB335" i="2"/>
  <c r="BC335" i="2"/>
  <c r="AY336" i="2"/>
  <c r="AZ336" i="2"/>
  <c r="BB336" i="2"/>
  <c r="BC336" i="2"/>
  <c r="AY337" i="2"/>
  <c r="AZ337" i="2"/>
  <c r="BB337" i="2"/>
  <c r="BC337" i="2"/>
  <c r="AY338" i="2"/>
  <c r="AZ338" i="2"/>
  <c r="BB338" i="2"/>
  <c r="BC338" i="2"/>
  <c r="AY339" i="2"/>
  <c r="AZ339" i="2"/>
  <c r="BB339" i="2"/>
  <c r="BC339" i="2"/>
  <c r="AY340" i="2"/>
  <c r="AZ340" i="2"/>
  <c r="BB340" i="2"/>
  <c r="BC340" i="2"/>
  <c r="AY341" i="2"/>
  <c r="AZ341" i="2"/>
  <c r="BB341" i="2"/>
  <c r="BC341" i="2"/>
  <c r="AY342" i="2"/>
  <c r="AZ342" i="2"/>
  <c r="BB342" i="2"/>
  <c r="BC342" i="2"/>
  <c r="AY343" i="2"/>
  <c r="AZ343" i="2"/>
  <c r="BB343" i="2"/>
  <c r="BC343" i="2"/>
  <c r="AY344" i="2"/>
  <c r="AZ344" i="2"/>
  <c r="BB344" i="2"/>
  <c r="BC344" i="2"/>
  <c r="AY345" i="2"/>
  <c r="AZ345" i="2"/>
  <c r="BB345" i="2"/>
  <c r="BC345" i="2"/>
  <c r="AY346" i="2"/>
  <c r="AZ346" i="2"/>
  <c r="BB346" i="2"/>
  <c r="BC346" i="2"/>
  <c r="AY347" i="2"/>
  <c r="AZ347" i="2"/>
  <c r="BB347" i="2"/>
  <c r="BC347" i="2"/>
  <c r="AY348" i="2"/>
  <c r="AZ348" i="2"/>
  <c r="BB348" i="2"/>
  <c r="BC348" i="2"/>
  <c r="AY349" i="2"/>
  <c r="AZ349" i="2"/>
  <c r="BB349" i="2"/>
  <c r="BC349" i="2"/>
  <c r="AY350" i="2"/>
  <c r="AZ350" i="2"/>
  <c r="BB350" i="2"/>
  <c r="BC350" i="2"/>
  <c r="AY351" i="2"/>
  <c r="AZ351" i="2"/>
  <c r="BB351" i="2"/>
  <c r="BC351" i="2"/>
  <c r="AY352" i="2"/>
  <c r="AZ352" i="2"/>
  <c r="BB352" i="2"/>
  <c r="BC352" i="2"/>
  <c r="AY353" i="2"/>
  <c r="AZ353" i="2"/>
  <c r="BB353" i="2"/>
  <c r="BC353" i="2"/>
  <c r="AY354" i="2"/>
  <c r="AZ354" i="2"/>
  <c r="BB354" i="2"/>
  <c r="BC354" i="2"/>
  <c r="AY355" i="2"/>
  <c r="AZ355" i="2"/>
  <c r="BB355" i="2"/>
  <c r="BC355" i="2"/>
  <c r="AY356" i="2"/>
  <c r="AZ356" i="2"/>
  <c r="BB356" i="2"/>
  <c r="BC356" i="2"/>
  <c r="AY357" i="2"/>
  <c r="AZ357" i="2"/>
  <c r="BB357" i="2"/>
  <c r="BC357" i="2"/>
  <c r="AY358" i="2"/>
  <c r="AZ358" i="2"/>
  <c r="BB358" i="2"/>
  <c r="BC358" i="2"/>
  <c r="AY359" i="2"/>
  <c r="AZ359" i="2"/>
  <c r="BB359" i="2"/>
  <c r="BC359" i="2"/>
  <c r="AY360" i="2"/>
  <c r="AZ360" i="2"/>
  <c r="BB360" i="2"/>
  <c r="BC360" i="2"/>
  <c r="AY361" i="2"/>
  <c r="AZ361" i="2"/>
  <c r="BB361" i="2"/>
  <c r="BC361" i="2"/>
  <c r="AY362" i="2"/>
  <c r="AZ362" i="2"/>
  <c r="BB362" i="2"/>
  <c r="BC362" i="2"/>
  <c r="AY363" i="2"/>
  <c r="AZ363" i="2"/>
  <c r="BB363" i="2"/>
  <c r="BC363" i="2"/>
  <c r="AY364" i="2"/>
  <c r="AZ364" i="2"/>
  <c r="BB364" i="2"/>
  <c r="BC364" i="2"/>
  <c r="AY365" i="2"/>
  <c r="AZ365" i="2"/>
  <c r="BB365" i="2"/>
  <c r="BC365" i="2"/>
  <c r="AY366" i="2"/>
  <c r="AZ366" i="2"/>
  <c r="BB366" i="2"/>
  <c r="BC366" i="2"/>
  <c r="AY367" i="2"/>
  <c r="AZ367" i="2"/>
  <c r="BB367" i="2"/>
  <c r="BC367" i="2"/>
  <c r="AY368" i="2"/>
  <c r="AZ368" i="2"/>
  <c r="BB368" i="2"/>
  <c r="BC368" i="2"/>
  <c r="AY369" i="2"/>
  <c r="AZ369" i="2"/>
  <c r="BB369" i="2"/>
  <c r="BC369" i="2"/>
  <c r="AY370" i="2"/>
  <c r="AZ370" i="2"/>
  <c r="BB370" i="2"/>
  <c r="BC370" i="2"/>
  <c r="AY371" i="2"/>
  <c r="AZ371" i="2"/>
  <c r="BB371" i="2"/>
  <c r="BC371" i="2"/>
  <c r="AY372" i="2"/>
  <c r="AZ372" i="2"/>
  <c r="BB372" i="2"/>
  <c r="BC372" i="2"/>
  <c r="AY373" i="2"/>
  <c r="AZ373" i="2"/>
  <c r="BB373" i="2"/>
  <c r="BC373" i="2"/>
  <c r="AY374" i="2"/>
  <c r="AZ374" i="2"/>
  <c r="BB374" i="2"/>
  <c r="BC374" i="2"/>
  <c r="AY375" i="2"/>
  <c r="AZ375" i="2"/>
  <c r="BB375" i="2"/>
  <c r="BC375" i="2"/>
  <c r="AY376" i="2"/>
  <c r="AZ376" i="2"/>
  <c r="BB376" i="2"/>
  <c r="BC376" i="2"/>
  <c r="AY377" i="2"/>
  <c r="AZ377" i="2"/>
  <c r="BB377" i="2"/>
  <c r="BC377" i="2"/>
  <c r="AY378" i="2"/>
  <c r="AZ378" i="2"/>
  <c r="BB378" i="2"/>
  <c r="BC378" i="2"/>
  <c r="AY379" i="2"/>
  <c r="AZ379" i="2"/>
  <c r="BB379" i="2"/>
  <c r="BC379" i="2"/>
  <c r="AY380" i="2"/>
  <c r="AZ380" i="2"/>
  <c r="BB380" i="2"/>
  <c r="BC380" i="2"/>
  <c r="AY381" i="2"/>
  <c r="AZ381" i="2"/>
  <c r="BB381" i="2"/>
  <c r="BC381" i="2"/>
  <c r="AY382" i="2"/>
  <c r="AZ382" i="2"/>
  <c r="BB382" i="2"/>
  <c r="BC382" i="2"/>
  <c r="AY383" i="2"/>
  <c r="AZ383" i="2"/>
  <c r="BB383" i="2"/>
  <c r="BC383" i="2"/>
  <c r="AY384" i="2"/>
  <c r="AZ384" i="2"/>
  <c r="BB384" i="2"/>
  <c r="BC384" i="2"/>
  <c r="AY385" i="2"/>
  <c r="AZ385" i="2"/>
  <c r="BB385" i="2"/>
  <c r="BC385" i="2"/>
  <c r="AY386" i="2"/>
  <c r="AZ386" i="2"/>
  <c r="BB386" i="2"/>
  <c r="BC386" i="2"/>
  <c r="AY387" i="2"/>
  <c r="AZ387" i="2"/>
  <c r="BB387" i="2"/>
  <c r="BC387" i="2"/>
  <c r="AY388" i="2"/>
  <c r="AZ388" i="2"/>
  <c r="BB388" i="2"/>
  <c r="BC388" i="2"/>
  <c r="AY389" i="2"/>
  <c r="AZ389" i="2"/>
  <c r="BB389" i="2"/>
  <c r="BC389" i="2"/>
  <c r="AY390" i="2"/>
  <c r="AZ390" i="2"/>
  <c r="BB390" i="2"/>
  <c r="BC390" i="2"/>
  <c r="AY391" i="2"/>
  <c r="AZ391" i="2"/>
  <c r="BB391" i="2"/>
  <c r="BC391" i="2"/>
  <c r="AY392" i="2"/>
  <c r="AZ392" i="2"/>
  <c r="BB392" i="2"/>
  <c r="BC392" i="2"/>
  <c r="AY393" i="2"/>
  <c r="AZ393" i="2"/>
  <c r="BB393" i="2"/>
  <c r="BC393" i="2"/>
  <c r="AY394" i="2"/>
  <c r="AZ394" i="2"/>
  <c r="BB394" i="2"/>
  <c r="BC394" i="2"/>
  <c r="AY395" i="2"/>
  <c r="AZ395" i="2"/>
  <c r="BB395" i="2"/>
  <c r="BC395" i="2"/>
  <c r="AY396" i="2"/>
  <c r="AZ396" i="2"/>
  <c r="BB396" i="2"/>
  <c r="BC396" i="2"/>
  <c r="AY397" i="2"/>
  <c r="AZ397" i="2"/>
  <c r="BB397" i="2"/>
  <c r="BC397" i="2"/>
  <c r="AY398" i="2"/>
  <c r="AZ398" i="2"/>
  <c r="BB398" i="2"/>
  <c r="BC398" i="2"/>
  <c r="AY399" i="2"/>
  <c r="AZ399" i="2"/>
  <c r="BB399" i="2"/>
  <c r="BC399" i="2"/>
  <c r="AY400" i="2"/>
  <c r="AZ400" i="2"/>
  <c r="BB400" i="2"/>
  <c r="BC400" i="2"/>
  <c r="AY401" i="2"/>
  <c r="AZ401" i="2"/>
  <c r="BB401" i="2"/>
  <c r="BC401" i="2"/>
  <c r="AY402" i="2"/>
  <c r="AZ402" i="2"/>
  <c r="BB402" i="2"/>
  <c r="BC402" i="2"/>
  <c r="AY403" i="2"/>
  <c r="AZ403" i="2"/>
  <c r="BB403" i="2"/>
  <c r="BC403" i="2"/>
  <c r="AY404" i="2"/>
  <c r="AZ404" i="2"/>
  <c r="BB404" i="2"/>
  <c r="BC404" i="2"/>
  <c r="AY405" i="2"/>
  <c r="AZ405" i="2"/>
  <c r="BB405" i="2"/>
  <c r="BC405" i="2"/>
  <c r="AY406" i="2"/>
  <c r="AZ406" i="2"/>
  <c r="BB406" i="2"/>
  <c r="BC406" i="2"/>
  <c r="AY407" i="2"/>
  <c r="AZ407" i="2"/>
  <c r="BB407" i="2"/>
  <c r="BC407" i="2"/>
  <c r="AY408" i="2"/>
  <c r="AZ408" i="2"/>
  <c r="BB408" i="2"/>
  <c r="BC408" i="2"/>
  <c r="AY409" i="2"/>
  <c r="AZ409" i="2"/>
  <c r="BB409" i="2"/>
  <c r="BC409" i="2"/>
  <c r="AY410" i="2"/>
  <c r="AZ410" i="2"/>
  <c r="BB410" i="2"/>
  <c r="BC410" i="2"/>
  <c r="AY411" i="2"/>
  <c r="AZ411" i="2"/>
  <c r="BB411" i="2"/>
  <c r="BC411" i="2"/>
  <c r="AY412" i="2"/>
  <c r="AZ412" i="2"/>
  <c r="BB412" i="2"/>
  <c r="BC412" i="2"/>
  <c r="AY413" i="2"/>
  <c r="AZ413" i="2"/>
  <c r="BB413" i="2"/>
  <c r="BC413" i="2"/>
  <c r="AY414" i="2"/>
  <c r="AZ414" i="2"/>
  <c r="BB414" i="2"/>
  <c r="BC414" i="2"/>
  <c r="AY415" i="2"/>
  <c r="AZ415" i="2"/>
  <c r="BB415" i="2"/>
  <c r="BC415" i="2"/>
  <c r="AY416" i="2"/>
  <c r="AZ416" i="2"/>
  <c r="BB416" i="2"/>
  <c r="BC416" i="2"/>
  <c r="AY417" i="2"/>
  <c r="AZ417" i="2"/>
  <c r="BB417" i="2"/>
  <c r="BC417" i="2"/>
  <c r="BB419" i="2"/>
  <c r="BC419" i="2"/>
  <c r="BB420" i="2"/>
  <c r="BC420" i="2"/>
  <c r="BB421" i="2"/>
  <c r="BC421" i="2"/>
  <c r="BB422" i="2"/>
  <c r="BC422" i="2"/>
  <c r="BB423" i="2"/>
  <c r="BC423" i="2"/>
  <c r="BB424" i="2"/>
  <c r="BC424" i="2"/>
  <c r="BB425" i="2"/>
  <c r="BC425" i="2"/>
  <c r="BB426" i="2"/>
  <c r="BC426" i="2"/>
  <c r="BB427" i="2"/>
  <c r="BC427" i="2"/>
  <c r="BB428" i="2"/>
  <c r="BC428" i="2"/>
  <c r="BB429" i="2"/>
  <c r="BC429" i="2"/>
  <c r="BB430" i="2"/>
  <c r="BC430" i="2"/>
  <c r="BB431" i="2"/>
  <c r="BC431" i="2"/>
  <c r="BB432" i="2"/>
  <c r="BC432" i="2"/>
  <c r="BB433" i="2"/>
  <c r="BC433" i="2"/>
  <c r="BB434" i="2"/>
  <c r="BC434" i="2"/>
  <c r="BB435" i="2"/>
  <c r="BC435" i="2"/>
  <c r="BB436" i="2"/>
  <c r="BC436" i="2"/>
  <c r="BB437" i="2"/>
  <c r="BC437" i="2"/>
  <c r="BB438" i="2"/>
  <c r="BC438" i="2"/>
  <c r="BB439" i="2"/>
  <c r="BC439" i="2"/>
  <c r="BB440" i="2"/>
  <c r="BC440" i="2"/>
  <c r="BB441" i="2"/>
  <c r="BC441" i="2"/>
  <c r="BB442" i="2"/>
  <c r="BC442" i="2"/>
  <c r="BB443" i="2"/>
  <c r="BC443" i="2"/>
  <c r="BB444" i="2"/>
  <c r="BC444" i="2"/>
  <c r="BB445" i="2"/>
  <c r="BC445" i="2"/>
  <c r="BB446" i="2"/>
  <c r="BC446" i="2"/>
  <c r="BB447" i="2"/>
  <c r="BC447" i="2"/>
  <c r="BB448" i="2"/>
  <c r="BC448" i="2"/>
  <c r="BB449" i="2"/>
  <c r="BC449" i="2"/>
  <c r="BB450" i="2"/>
  <c r="BC450" i="2"/>
  <c r="BB451" i="2"/>
  <c r="BC451" i="2"/>
  <c r="BB452" i="2"/>
  <c r="BC452" i="2"/>
  <c r="BB453" i="2"/>
  <c r="BC453" i="2"/>
  <c r="BB454" i="2"/>
  <c r="BC454" i="2"/>
  <c r="BB455" i="2"/>
  <c r="BC455" i="2"/>
  <c r="BB456" i="2"/>
  <c r="BC456" i="2"/>
  <c r="BB457" i="2"/>
  <c r="BC457" i="2"/>
  <c r="BB458" i="2"/>
  <c r="BC458" i="2"/>
  <c r="BB459" i="2"/>
  <c r="BC459" i="2"/>
  <c r="BB460" i="2"/>
  <c r="BC460" i="2"/>
  <c r="BB461" i="2"/>
  <c r="BC461" i="2"/>
  <c r="BB462" i="2"/>
  <c r="BC462" i="2"/>
  <c r="BB463" i="2"/>
  <c r="BC463" i="2"/>
  <c r="BB464" i="2"/>
  <c r="BC464" i="2"/>
  <c r="BB465" i="2"/>
  <c r="BC465" i="2"/>
  <c r="BB466" i="2"/>
  <c r="BC466" i="2"/>
  <c r="BB467" i="2"/>
  <c r="BC467" i="2"/>
  <c r="BB468" i="2"/>
  <c r="BC468" i="2"/>
  <c r="BB469" i="2"/>
  <c r="BC469" i="2"/>
  <c r="BB470" i="2"/>
  <c r="BC470" i="2"/>
  <c r="BB471" i="2"/>
  <c r="BC471" i="2"/>
  <c r="BB472" i="2"/>
  <c r="BC472" i="2"/>
  <c r="BB473" i="2"/>
  <c r="BC473" i="2"/>
  <c r="BB474" i="2"/>
  <c r="BC474" i="2"/>
  <c r="BB475" i="2"/>
  <c r="BC475" i="2"/>
  <c r="BB476" i="2"/>
  <c r="BC476" i="2"/>
  <c r="BB477" i="2"/>
  <c r="BC477" i="2"/>
  <c r="BB478" i="2"/>
  <c r="BC478" i="2"/>
  <c r="BB479" i="2"/>
  <c r="BC479" i="2"/>
  <c r="BB480" i="2"/>
  <c r="BC480" i="2"/>
  <c r="BB481" i="2"/>
  <c r="BC481" i="2"/>
  <c r="BB482" i="2"/>
  <c r="BC482" i="2"/>
  <c r="BB483" i="2"/>
  <c r="BC483" i="2"/>
  <c r="BB484" i="2"/>
  <c r="BC484" i="2"/>
  <c r="BB485" i="2"/>
  <c r="BC485" i="2"/>
  <c r="BB486" i="2"/>
  <c r="BC486" i="2"/>
  <c r="BB487" i="2"/>
  <c r="BC487" i="2"/>
  <c r="BB488" i="2"/>
  <c r="BC488" i="2"/>
  <c r="BB489" i="2"/>
  <c r="BC489" i="2"/>
  <c r="BB490" i="2"/>
  <c r="BC490" i="2"/>
  <c r="BB491" i="2"/>
  <c r="BC491" i="2"/>
  <c r="BB492" i="2"/>
  <c r="BC492" i="2"/>
  <c r="BB493" i="2"/>
  <c r="BC493" i="2"/>
  <c r="BB494" i="2"/>
  <c r="BC494" i="2"/>
  <c r="BB495" i="2"/>
  <c r="BC495" i="2"/>
  <c r="BB496" i="2"/>
  <c r="BC496" i="2"/>
  <c r="BB497" i="2"/>
  <c r="BC497" i="2"/>
  <c r="BB498" i="2"/>
  <c r="BC498" i="2"/>
  <c r="BB499" i="2"/>
  <c r="BC499" i="2"/>
  <c r="BB500" i="2"/>
  <c r="BC500" i="2"/>
  <c r="BB501" i="2"/>
  <c r="BC501" i="2"/>
  <c r="BB502" i="2"/>
  <c r="BC502" i="2"/>
  <c r="BB503" i="2"/>
  <c r="BC503" i="2"/>
  <c r="BB504" i="2"/>
  <c r="BC504" i="2"/>
  <c r="BB505" i="2"/>
  <c r="BC505" i="2"/>
  <c r="BB506" i="2"/>
  <c r="BC506" i="2"/>
  <c r="BB507" i="2"/>
  <c r="BC507" i="2"/>
  <c r="BB508" i="2"/>
  <c r="BC508" i="2"/>
  <c r="BB509" i="2"/>
  <c r="BC509" i="2"/>
  <c r="BB510" i="2"/>
  <c r="BC510" i="2"/>
  <c r="BB511" i="2"/>
  <c r="BC511" i="2"/>
  <c r="BB512" i="2"/>
  <c r="BC512" i="2"/>
  <c r="BB513" i="2"/>
  <c r="BC513" i="2"/>
  <c r="BB514" i="2"/>
  <c r="BC514" i="2"/>
  <c r="BB515" i="2"/>
  <c r="BC515" i="2"/>
  <c r="BB516" i="2"/>
  <c r="BC516" i="2"/>
  <c r="BB517" i="2"/>
  <c r="BC517" i="2"/>
  <c r="BB518" i="2"/>
  <c r="BC518" i="2"/>
  <c r="BB519" i="2"/>
  <c r="BC519" i="2"/>
  <c r="BB520" i="2"/>
  <c r="BC520" i="2"/>
  <c r="BB521" i="2"/>
  <c r="BC521" i="2"/>
  <c r="BB522" i="2"/>
  <c r="BC522" i="2"/>
  <c r="BB523" i="2"/>
  <c r="BC523" i="2"/>
  <c r="BB524" i="2"/>
  <c r="BC524" i="2"/>
  <c r="BB525" i="2"/>
  <c r="BC525" i="2"/>
  <c r="BB526" i="2"/>
  <c r="BC526" i="2"/>
  <c r="BB527" i="2"/>
  <c r="BC527" i="2"/>
  <c r="BB528" i="2"/>
  <c r="BC528" i="2"/>
  <c r="BB529" i="2"/>
  <c r="BC529" i="2"/>
  <c r="BB530" i="2"/>
  <c r="BC530" i="2"/>
  <c r="BB531" i="2"/>
  <c r="BC531" i="2"/>
  <c r="BB532" i="2"/>
  <c r="BC532" i="2"/>
  <c r="BB533" i="2"/>
  <c r="BC533" i="2"/>
  <c r="BB534" i="2"/>
  <c r="BC534" i="2"/>
  <c r="BB535" i="2"/>
  <c r="BC535" i="2"/>
  <c r="BB536" i="2"/>
  <c r="BC536" i="2"/>
  <c r="BB537" i="2"/>
  <c r="BC537" i="2"/>
  <c r="BB538" i="2"/>
  <c r="BC538" i="2"/>
  <c r="AY540" i="2"/>
  <c r="AZ540" i="2"/>
  <c r="BB540" i="2"/>
  <c r="BC540" i="2"/>
  <c r="AY541" i="2"/>
  <c r="AZ541" i="2"/>
  <c r="BB541" i="2"/>
  <c r="BC541" i="2"/>
  <c r="AY542" i="2"/>
  <c r="AZ542" i="2"/>
  <c r="BB542" i="2"/>
  <c r="BC542" i="2"/>
  <c r="AY543" i="2"/>
  <c r="AZ543" i="2"/>
  <c r="BB543" i="2"/>
  <c r="BC543" i="2"/>
  <c r="AY544" i="2"/>
  <c r="AZ544" i="2"/>
  <c r="BB544" i="2"/>
  <c r="BC544" i="2"/>
  <c r="AY545" i="2"/>
  <c r="AZ545" i="2"/>
  <c r="BB545" i="2"/>
  <c r="BC545" i="2"/>
  <c r="AY546" i="2"/>
  <c r="AZ546" i="2"/>
  <c r="BB546" i="2"/>
  <c r="BC546" i="2"/>
  <c r="AY547" i="2"/>
  <c r="AZ547" i="2"/>
  <c r="BB547" i="2"/>
  <c r="BC547" i="2"/>
  <c r="AY548" i="2"/>
  <c r="AZ548" i="2"/>
  <c r="BB548" i="2"/>
  <c r="BC548" i="2"/>
  <c r="AY549" i="2"/>
  <c r="AZ549" i="2"/>
  <c r="BB549" i="2"/>
  <c r="BC549" i="2"/>
  <c r="AY550" i="2"/>
  <c r="AZ550" i="2"/>
  <c r="BB550" i="2"/>
  <c r="BC550" i="2"/>
  <c r="AY551" i="2"/>
  <c r="AZ551" i="2"/>
  <c r="BB551" i="2"/>
  <c r="BC551" i="2"/>
  <c r="AY552" i="2"/>
  <c r="AZ552" i="2"/>
  <c r="BB552" i="2"/>
  <c r="BC552" i="2"/>
  <c r="AY553" i="2"/>
  <c r="AZ553" i="2"/>
  <c r="BB553" i="2"/>
  <c r="BC553" i="2"/>
  <c r="AY554" i="2"/>
  <c r="AZ554" i="2"/>
  <c r="BB554" i="2"/>
  <c r="BC554" i="2"/>
  <c r="AY555" i="2"/>
  <c r="AZ555" i="2"/>
  <c r="BB555" i="2"/>
  <c r="BC555" i="2"/>
  <c r="AY556" i="2"/>
  <c r="AZ556" i="2"/>
  <c r="BB556" i="2"/>
  <c r="BC556" i="2"/>
  <c r="AY557" i="2"/>
  <c r="AZ557" i="2"/>
  <c r="BB557" i="2"/>
  <c r="BC557" i="2"/>
  <c r="AY558" i="2"/>
  <c r="AZ558" i="2"/>
  <c r="BB558" i="2"/>
  <c r="BC558" i="2"/>
  <c r="AY559" i="2"/>
  <c r="AZ559" i="2"/>
  <c r="BB559" i="2"/>
  <c r="BC559" i="2"/>
  <c r="AY560" i="2"/>
  <c r="AZ560" i="2"/>
  <c r="BB560" i="2"/>
  <c r="BC560" i="2"/>
  <c r="AY561" i="2"/>
  <c r="AZ561" i="2"/>
  <c r="BB561" i="2"/>
  <c r="BC561" i="2"/>
  <c r="AY562" i="2"/>
  <c r="AZ562" i="2"/>
  <c r="BB562" i="2"/>
  <c r="BC562" i="2"/>
  <c r="AY563" i="2"/>
  <c r="AZ563" i="2"/>
  <c r="BB563" i="2"/>
  <c r="BC563" i="2"/>
  <c r="AY564" i="2"/>
  <c r="AZ564" i="2"/>
  <c r="BB564" i="2"/>
  <c r="BC564" i="2"/>
  <c r="AY565" i="2"/>
  <c r="AZ565" i="2"/>
  <c r="BB565" i="2"/>
  <c r="BC565" i="2"/>
  <c r="AY566" i="2"/>
  <c r="AZ566" i="2"/>
  <c r="BB566" i="2"/>
  <c r="BC566" i="2"/>
  <c r="AY567" i="2"/>
  <c r="AZ567" i="2"/>
  <c r="BB567" i="2"/>
  <c r="BC567" i="2"/>
  <c r="AY568" i="2"/>
  <c r="AZ568" i="2"/>
  <c r="BB568" i="2"/>
  <c r="BC568" i="2"/>
  <c r="AY569" i="2"/>
  <c r="AZ569" i="2"/>
  <c r="BB569" i="2"/>
  <c r="BC569" i="2"/>
  <c r="AY570" i="2"/>
  <c r="AZ570" i="2"/>
  <c r="BB570" i="2"/>
  <c r="BC570" i="2"/>
  <c r="AY571" i="2"/>
  <c r="AZ571" i="2"/>
  <c r="BB571" i="2"/>
  <c r="BC571" i="2"/>
  <c r="AY572" i="2"/>
  <c r="AZ572" i="2"/>
  <c r="BB572" i="2"/>
  <c r="BC572" i="2"/>
  <c r="AY573" i="2"/>
  <c r="AZ573" i="2"/>
  <c r="BB573" i="2"/>
  <c r="BC573" i="2"/>
  <c r="AY574" i="2"/>
  <c r="AZ574" i="2"/>
  <c r="BB574" i="2"/>
  <c r="BC574" i="2"/>
  <c r="AY575" i="2"/>
  <c r="AZ575" i="2"/>
  <c r="BB575" i="2"/>
  <c r="BC575" i="2"/>
  <c r="AY576" i="2"/>
  <c r="AZ576" i="2"/>
  <c r="BB576" i="2"/>
  <c r="BC576" i="2"/>
  <c r="AY577" i="2"/>
  <c r="AZ577" i="2"/>
  <c r="BB577" i="2"/>
  <c r="BC577" i="2"/>
  <c r="AY578" i="2"/>
  <c r="AZ578" i="2"/>
  <c r="BB578" i="2"/>
  <c r="BC578" i="2"/>
  <c r="AY579" i="2"/>
  <c r="AZ579" i="2"/>
  <c r="BB579" i="2"/>
  <c r="BC579" i="2"/>
  <c r="AY580" i="2"/>
  <c r="AZ580" i="2"/>
  <c r="BB580" i="2"/>
  <c r="BC580" i="2"/>
  <c r="AY581" i="2"/>
  <c r="AZ581" i="2"/>
  <c r="BB581" i="2"/>
  <c r="BC581" i="2"/>
  <c r="AY582" i="2"/>
  <c r="AZ582" i="2"/>
  <c r="BB582" i="2"/>
  <c r="BC582" i="2"/>
  <c r="AY583" i="2"/>
  <c r="AZ583" i="2"/>
  <c r="BB583" i="2"/>
  <c r="BC583" i="2"/>
  <c r="AY584" i="2"/>
  <c r="AZ584" i="2"/>
  <c r="BB584" i="2"/>
  <c r="BC584" i="2"/>
  <c r="AY585" i="2"/>
  <c r="AZ585" i="2"/>
  <c r="BB585" i="2"/>
  <c r="BC585" i="2"/>
  <c r="AY586" i="2"/>
  <c r="AZ586" i="2"/>
  <c r="BB586" i="2"/>
  <c r="BC586" i="2"/>
  <c r="AY587" i="2"/>
  <c r="AZ587" i="2"/>
  <c r="BB587" i="2"/>
  <c r="BC587" i="2"/>
  <c r="AY588" i="2"/>
  <c r="AZ588" i="2"/>
  <c r="BB588" i="2"/>
  <c r="BC588" i="2"/>
  <c r="AY589" i="2"/>
  <c r="AZ589" i="2"/>
  <c r="BB589" i="2"/>
  <c r="BC589" i="2"/>
  <c r="AY590" i="2"/>
  <c r="AZ590" i="2"/>
  <c r="BB590" i="2"/>
  <c r="BC590" i="2"/>
  <c r="AY591" i="2"/>
  <c r="AZ591" i="2"/>
  <c r="BB591" i="2"/>
  <c r="BC591" i="2"/>
  <c r="AY592" i="2"/>
  <c r="AZ592" i="2"/>
  <c r="BB592" i="2"/>
  <c r="BC592" i="2"/>
  <c r="AY593" i="2"/>
  <c r="AZ593" i="2"/>
  <c r="BB593" i="2"/>
  <c r="BC593" i="2"/>
  <c r="AY594" i="2"/>
  <c r="AZ594" i="2"/>
  <c r="BB594" i="2"/>
  <c r="BC594" i="2"/>
  <c r="AY595" i="2"/>
  <c r="AZ595" i="2"/>
  <c r="BB595" i="2"/>
  <c r="BC595" i="2"/>
  <c r="AY596" i="2"/>
  <c r="AZ596" i="2"/>
  <c r="BB596" i="2"/>
  <c r="BC596" i="2"/>
  <c r="AY597" i="2"/>
  <c r="AZ597" i="2"/>
  <c r="BB597" i="2"/>
  <c r="BC597" i="2"/>
  <c r="AY598" i="2"/>
  <c r="AZ598" i="2"/>
  <c r="BB598" i="2"/>
  <c r="BC598" i="2"/>
  <c r="AY599" i="2"/>
  <c r="AZ599" i="2"/>
  <c r="BB599" i="2"/>
  <c r="BC599" i="2"/>
  <c r="AY600" i="2"/>
  <c r="AZ600" i="2"/>
  <c r="BB600" i="2"/>
  <c r="BC600" i="2"/>
  <c r="AY601" i="2"/>
  <c r="AZ601" i="2"/>
  <c r="BB601" i="2"/>
  <c r="BC601" i="2"/>
  <c r="AY602" i="2"/>
  <c r="AZ602" i="2"/>
  <c r="BB602" i="2"/>
  <c r="BC602" i="2"/>
  <c r="AY603" i="2"/>
  <c r="AZ603" i="2"/>
  <c r="BB603" i="2"/>
  <c r="BC603" i="2"/>
  <c r="AY604" i="2"/>
  <c r="AZ604" i="2"/>
  <c r="BB604" i="2"/>
  <c r="BC604" i="2"/>
  <c r="AY605" i="2"/>
  <c r="AZ605" i="2"/>
  <c r="BB605" i="2"/>
  <c r="BC605" i="2"/>
  <c r="AY606" i="2"/>
  <c r="AZ606" i="2"/>
  <c r="BB606" i="2"/>
  <c r="BC606" i="2"/>
  <c r="AY607" i="2"/>
  <c r="AZ607" i="2"/>
  <c r="BB607" i="2"/>
  <c r="BC607" i="2"/>
  <c r="AY608" i="2"/>
  <c r="AZ608" i="2"/>
  <c r="BB608" i="2"/>
  <c r="BC608" i="2"/>
  <c r="AY609" i="2"/>
  <c r="AZ609" i="2"/>
  <c r="BB609" i="2"/>
  <c r="BC609" i="2"/>
  <c r="AY610" i="2"/>
  <c r="AZ610" i="2"/>
  <c r="BB610" i="2"/>
  <c r="BC610" i="2"/>
  <c r="AY611" i="2"/>
  <c r="AZ611" i="2"/>
  <c r="BB611" i="2"/>
  <c r="BC611" i="2"/>
  <c r="AY612" i="2"/>
  <c r="AZ612" i="2"/>
  <c r="BB612" i="2"/>
  <c r="BC612" i="2"/>
  <c r="AY613" i="2"/>
  <c r="AZ613" i="2"/>
  <c r="BB613" i="2"/>
  <c r="BC613" i="2"/>
  <c r="AY614" i="2"/>
  <c r="AZ614" i="2"/>
  <c r="BB614" i="2"/>
  <c r="BC614" i="2"/>
  <c r="AY615" i="2"/>
  <c r="AZ615" i="2"/>
  <c r="BB615" i="2"/>
  <c r="BC615" i="2"/>
  <c r="AY616" i="2"/>
  <c r="AZ616" i="2"/>
  <c r="BB616" i="2"/>
  <c r="BC616" i="2"/>
  <c r="AY617" i="2"/>
  <c r="AZ617" i="2"/>
  <c r="BB617" i="2"/>
  <c r="BC617" i="2"/>
  <c r="AY618" i="2"/>
  <c r="AZ618" i="2"/>
  <c r="BB618" i="2"/>
  <c r="BC618" i="2"/>
  <c r="AY619" i="2"/>
  <c r="AZ619" i="2"/>
  <c r="BB619" i="2"/>
  <c r="BC619" i="2"/>
  <c r="AY620" i="2"/>
  <c r="AZ620" i="2"/>
  <c r="BB620" i="2"/>
  <c r="BC620" i="2"/>
  <c r="AY621" i="2"/>
  <c r="AZ621" i="2"/>
  <c r="BB621" i="2"/>
  <c r="BC621" i="2"/>
  <c r="AY622" i="2"/>
  <c r="AZ622" i="2"/>
  <c r="BB622" i="2"/>
  <c r="BC622" i="2"/>
  <c r="AY623" i="2"/>
  <c r="AZ623" i="2"/>
  <c r="BB623" i="2"/>
  <c r="BC623" i="2"/>
  <c r="AY624" i="2"/>
  <c r="AZ624" i="2"/>
  <c r="BB624" i="2"/>
  <c r="BC624" i="2"/>
  <c r="AY625" i="2"/>
  <c r="AZ625" i="2"/>
  <c r="BB625" i="2"/>
  <c r="BC625" i="2"/>
  <c r="AY626" i="2"/>
  <c r="AZ626" i="2"/>
  <c r="BB626" i="2"/>
  <c r="BC626" i="2"/>
  <c r="AY627" i="2"/>
  <c r="AZ627" i="2"/>
  <c r="BB627" i="2"/>
  <c r="BC627" i="2"/>
  <c r="AY628" i="2"/>
  <c r="AZ628" i="2"/>
  <c r="BB628" i="2"/>
  <c r="BC628" i="2"/>
  <c r="AY629" i="2"/>
  <c r="AZ629" i="2"/>
  <c r="BB629" i="2"/>
  <c r="BC629" i="2"/>
  <c r="AY630" i="2"/>
  <c r="AZ630" i="2"/>
  <c r="BB630" i="2"/>
  <c r="BC630" i="2"/>
  <c r="AY631" i="2"/>
  <c r="AZ631" i="2"/>
  <c r="BB631" i="2"/>
  <c r="BC631" i="2"/>
  <c r="AY632" i="2"/>
  <c r="AZ632" i="2"/>
  <c r="BB632" i="2"/>
  <c r="BC632" i="2"/>
  <c r="AY633" i="2"/>
  <c r="AZ633" i="2"/>
  <c r="BB633" i="2"/>
  <c r="BC633" i="2"/>
  <c r="AY634" i="2"/>
  <c r="AZ634" i="2"/>
  <c r="BB634" i="2"/>
  <c r="BC634" i="2"/>
  <c r="AY635" i="2"/>
  <c r="AZ635" i="2"/>
  <c r="BB635" i="2"/>
  <c r="BC635" i="2"/>
  <c r="AY636" i="2"/>
  <c r="AZ636" i="2"/>
  <c r="BB636" i="2"/>
  <c r="BC636" i="2"/>
  <c r="AY637" i="2"/>
  <c r="AZ637" i="2"/>
  <c r="BB637" i="2"/>
  <c r="BC637" i="2"/>
  <c r="AY638" i="2"/>
  <c r="AZ638" i="2"/>
  <c r="BB638" i="2"/>
  <c r="BC638" i="2"/>
  <c r="AY639" i="2"/>
  <c r="AZ639" i="2"/>
  <c r="BB639" i="2"/>
  <c r="BC639" i="2"/>
  <c r="AY640" i="2"/>
  <c r="AZ640" i="2"/>
  <c r="BB640" i="2"/>
  <c r="BC640" i="2"/>
  <c r="AY641" i="2"/>
  <c r="AZ641" i="2"/>
  <c r="BB641" i="2"/>
  <c r="BC641" i="2"/>
  <c r="AY642" i="2"/>
  <c r="AZ642" i="2"/>
  <c r="BB642" i="2"/>
  <c r="BC642" i="2"/>
  <c r="AY643" i="2"/>
  <c r="AZ643" i="2"/>
  <c r="BB643" i="2"/>
  <c r="BC643" i="2"/>
  <c r="AY644" i="2"/>
  <c r="AZ644" i="2"/>
  <c r="BB644" i="2"/>
  <c r="BC644" i="2"/>
  <c r="AY645" i="2"/>
  <c r="AZ645" i="2"/>
  <c r="BB645" i="2"/>
  <c r="BC645" i="2"/>
  <c r="AY646" i="2"/>
  <c r="AZ646" i="2"/>
  <c r="BB646" i="2"/>
  <c r="BC646" i="2"/>
  <c r="AY647" i="2"/>
  <c r="AZ647" i="2"/>
  <c r="BB647" i="2"/>
  <c r="BC647" i="2"/>
  <c r="AY648" i="2"/>
  <c r="AZ648" i="2"/>
  <c r="BB648" i="2"/>
  <c r="BC648" i="2"/>
  <c r="AY649" i="2"/>
  <c r="AZ649" i="2"/>
  <c r="BB649" i="2"/>
  <c r="BC649" i="2"/>
  <c r="AY650" i="2"/>
  <c r="AZ650" i="2"/>
  <c r="BB650" i="2"/>
  <c r="BC650" i="2"/>
  <c r="AY651" i="2"/>
  <c r="AZ651" i="2"/>
  <c r="BB651" i="2"/>
  <c r="BC651" i="2"/>
  <c r="AY652" i="2"/>
  <c r="AZ652" i="2"/>
  <c r="BB652" i="2"/>
  <c r="BC652" i="2"/>
  <c r="AY653" i="2"/>
  <c r="AZ653" i="2"/>
  <c r="BB653" i="2"/>
  <c r="BC653" i="2"/>
  <c r="AY654" i="2"/>
  <c r="AZ654" i="2"/>
  <c r="BB654" i="2"/>
  <c r="BC654" i="2"/>
  <c r="AY655" i="2"/>
  <c r="AZ655" i="2"/>
  <c r="BB655" i="2"/>
  <c r="BC655" i="2"/>
  <c r="AY656" i="2"/>
  <c r="AZ656" i="2"/>
  <c r="BB656" i="2"/>
  <c r="BC656" i="2"/>
  <c r="AY657" i="2"/>
  <c r="AZ657" i="2"/>
  <c r="BB657" i="2"/>
  <c r="BC657" i="2"/>
  <c r="AY658" i="2"/>
  <c r="AZ658" i="2"/>
  <c r="BB658" i="2"/>
  <c r="BC658" i="2"/>
  <c r="AY659" i="2"/>
  <c r="AZ659" i="2"/>
  <c r="BB659" i="2"/>
  <c r="BC659" i="2"/>
  <c r="AY660" i="2"/>
  <c r="AZ660" i="2"/>
  <c r="BB660" i="2"/>
  <c r="BC660" i="2"/>
  <c r="AY661" i="2"/>
  <c r="AZ661" i="2"/>
  <c r="BB661" i="2"/>
  <c r="BC661" i="2"/>
  <c r="AY662" i="2"/>
  <c r="AZ662" i="2"/>
  <c r="BB662" i="2"/>
  <c r="BC662" i="2"/>
  <c r="AY663" i="2"/>
  <c r="AZ663" i="2"/>
  <c r="BB663" i="2"/>
  <c r="BC663" i="2"/>
  <c r="AY664" i="2"/>
  <c r="AZ664" i="2"/>
  <c r="BB664" i="2"/>
  <c r="BC664" i="2"/>
  <c r="AY665" i="2"/>
  <c r="AZ665" i="2"/>
  <c r="BB665" i="2"/>
  <c r="BC665" i="2"/>
  <c r="AY666" i="2"/>
  <c r="AZ666" i="2"/>
  <c r="BB666" i="2"/>
  <c r="BC666" i="2"/>
  <c r="AY667" i="2"/>
  <c r="AZ667" i="2"/>
  <c r="BB667" i="2"/>
  <c r="BC667" i="2"/>
  <c r="AY668" i="2"/>
  <c r="AZ668" i="2"/>
  <c r="BB668" i="2"/>
  <c r="BC668" i="2"/>
  <c r="AY669" i="2"/>
  <c r="AZ669" i="2"/>
  <c r="BB669" i="2"/>
  <c r="BC669" i="2"/>
  <c r="AY670" i="2"/>
  <c r="AZ670" i="2"/>
  <c r="BB670" i="2"/>
  <c r="BC670" i="2"/>
  <c r="AY671" i="2"/>
  <c r="AZ671" i="2"/>
  <c r="BB671" i="2"/>
  <c r="BC671" i="2"/>
  <c r="AY672" i="2"/>
  <c r="AZ672" i="2"/>
  <c r="BB672" i="2"/>
  <c r="BC672" i="2"/>
  <c r="AY673" i="2"/>
  <c r="AZ673" i="2"/>
  <c r="BB673" i="2"/>
  <c r="BC673" i="2"/>
  <c r="AY674" i="2"/>
  <c r="AZ674" i="2"/>
  <c r="BB674" i="2"/>
  <c r="BC674" i="2"/>
  <c r="AY675" i="2"/>
  <c r="AZ675" i="2"/>
  <c r="BB675" i="2"/>
  <c r="BC675" i="2"/>
  <c r="AY676" i="2"/>
  <c r="AZ676" i="2"/>
  <c r="BB676" i="2"/>
  <c r="BC676" i="2"/>
  <c r="AY677" i="2"/>
  <c r="AZ677" i="2"/>
  <c r="BB677" i="2"/>
  <c r="BC677" i="2"/>
  <c r="AY678" i="2"/>
  <c r="AZ678" i="2"/>
  <c r="BB678" i="2"/>
  <c r="BC678" i="2"/>
  <c r="AY679" i="2"/>
  <c r="AZ679" i="2"/>
  <c r="BB679" i="2"/>
  <c r="BC679" i="2"/>
  <c r="AY680" i="2"/>
  <c r="AZ680" i="2"/>
  <c r="BB680" i="2"/>
  <c r="BC680" i="2"/>
  <c r="AY681" i="2"/>
  <c r="AZ681" i="2"/>
  <c r="BB681" i="2"/>
  <c r="BC681" i="2"/>
  <c r="AY682" i="2"/>
  <c r="AZ682" i="2"/>
  <c r="BB682" i="2"/>
  <c r="BC682" i="2"/>
  <c r="AY683" i="2"/>
  <c r="AZ683" i="2"/>
  <c r="BB683" i="2"/>
  <c r="BC683" i="2"/>
  <c r="AY684" i="2"/>
  <c r="AZ684" i="2"/>
  <c r="BB684" i="2"/>
  <c r="BC684" i="2"/>
  <c r="AY685" i="2"/>
  <c r="AZ685" i="2"/>
  <c r="BB685" i="2"/>
  <c r="BC685" i="2"/>
  <c r="AY686" i="2"/>
  <c r="AZ686" i="2"/>
  <c r="BB686" i="2"/>
  <c r="BC686" i="2"/>
  <c r="AY687" i="2"/>
  <c r="AZ687" i="2"/>
  <c r="BB687" i="2"/>
  <c r="BC687" i="2"/>
  <c r="AY688" i="2"/>
  <c r="AZ688" i="2"/>
  <c r="BB688" i="2"/>
  <c r="BC688" i="2"/>
  <c r="AY689" i="2"/>
  <c r="AZ689" i="2"/>
  <c r="BB689" i="2"/>
  <c r="BC689" i="2"/>
  <c r="AY690" i="2"/>
  <c r="AZ690" i="2"/>
  <c r="BB690" i="2"/>
  <c r="BC690" i="2"/>
  <c r="AY691" i="2"/>
  <c r="AZ691" i="2"/>
  <c r="BB691" i="2"/>
  <c r="BC691" i="2"/>
  <c r="AY692" i="2"/>
  <c r="AZ692" i="2"/>
  <c r="BB692" i="2"/>
  <c r="BC692" i="2"/>
  <c r="AY693" i="2"/>
  <c r="AZ693" i="2"/>
  <c r="BB693" i="2"/>
  <c r="BC693" i="2"/>
  <c r="AY694" i="2"/>
  <c r="AZ694" i="2"/>
  <c r="BB694" i="2"/>
  <c r="BC694" i="2"/>
  <c r="AY695" i="2"/>
  <c r="AZ695" i="2"/>
  <c r="BB695" i="2"/>
  <c r="BC695" i="2"/>
  <c r="AY696" i="2"/>
  <c r="AZ696" i="2"/>
  <c r="BB696" i="2"/>
  <c r="BC696" i="2"/>
  <c r="AY697" i="2"/>
  <c r="AZ697" i="2"/>
  <c r="BB697" i="2"/>
  <c r="BC697" i="2"/>
  <c r="AY698" i="2"/>
  <c r="AZ698" i="2"/>
  <c r="BB698" i="2"/>
  <c r="BC698" i="2"/>
  <c r="AY699" i="2"/>
  <c r="AZ699" i="2"/>
  <c r="BB699" i="2"/>
  <c r="BC699" i="2"/>
  <c r="AY700" i="2"/>
  <c r="AZ700" i="2"/>
  <c r="BB700" i="2"/>
  <c r="BC700" i="2"/>
  <c r="AY701" i="2"/>
  <c r="AZ701" i="2"/>
  <c r="BB701" i="2"/>
  <c r="BC701" i="2"/>
  <c r="AY702" i="2"/>
  <c r="AZ702" i="2"/>
  <c r="BB702" i="2"/>
  <c r="BC702" i="2"/>
  <c r="AY703" i="2"/>
  <c r="AZ703" i="2"/>
  <c r="BB703" i="2"/>
  <c r="BC703" i="2"/>
  <c r="AY704" i="2"/>
  <c r="AZ704" i="2"/>
  <c r="BB704" i="2"/>
  <c r="BC704" i="2"/>
  <c r="AY705" i="2"/>
  <c r="AZ705" i="2"/>
  <c r="BB705" i="2"/>
  <c r="BC705" i="2"/>
  <c r="AY706" i="2"/>
  <c r="AZ706" i="2"/>
  <c r="BB706" i="2"/>
  <c r="BC706" i="2"/>
  <c r="AY707" i="2"/>
  <c r="AZ707" i="2"/>
  <c r="BB707" i="2"/>
  <c r="BC707" i="2"/>
  <c r="AY708" i="2"/>
  <c r="AZ708" i="2"/>
  <c r="BB708" i="2"/>
  <c r="BC708" i="2"/>
  <c r="AY709" i="2"/>
  <c r="AZ709" i="2"/>
  <c r="BB709" i="2"/>
  <c r="BC709" i="2"/>
  <c r="AY710" i="2"/>
  <c r="AZ710" i="2"/>
  <c r="BB710" i="2"/>
  <c r="BC710" i="2"/>
  <c r="AY711" i="2"/>
  <c r="AZ711" i="2"/>
  <c r="BB711" i="2"/>
  <c r="BC711" i="2"/>
  <c r="AY712" i="2"/>
  <c r="AZ712" i="2"/>
  <c r="BB712" i="2"/>
  <c r="BC712" i="2"/>
  <c r="AY713" i="2"/>
  <c r="AZ713" i="2"/>
  <c r="BB713" i="2"/>
  <c r="BC713" i="2"/>
  <c r="AY714" i="2"/>
  <c r="AZ714" i="2"/>
  <c r="BB714" i="2"/>
  <c r="BC714" i="2"/>
  <c r="AY715" i="2"/>
  <c r="AZ715" i="2"/>
  <c r="BB715" i="2"/>
  <c r="BC715" i="2"/>
  <c r="AY716" i="2"/>
  <c r="AZ716" i="2"/>
  <c r="BB716" i="2"/>
  <c r="BC716" i="2"/>
  <c r="AY717" i="2"/>
  <c r="AZ717" i="2"/>
  <c r="BB717" i="2"/>
  <c r="BC717" i="2"/>
  <c r="AY718" i="2"/>
  <c r="AZ718" i="2"/>
  <c r="BB718" i="2"/>
  <c r="BC718" i="2"/>
  <c r="AY719" i="2"/>
  <c r="AZ719" i="2"/>
  <c r="BB719" i="2"/>
  <c r="BC719" i="2"/>
  <c r="AY720" i="2"/>
  <c r="AZ720" i="2"/>
  <c r="BB720" i="2"/>
  <c r="BC720" i="2"/>
  <c r="AY721" i="2"/>
  <c r="AZ721" i="2"/>
  <c r="BB721" i="2"/>
  <c r="BC721" i="2"/>
  <c r="AY722" i="2"/>
  <c r="AZ722" i="2"/>
  <c r="BB722" i="2"/>
  <c r="BC722" i="2"/>
  <c r="AY723" i="2"/>
  <c r="AZ723" i="2"/>
  <c r="BB723" i="2"/>
  <c r="BC723" i="2"/>
  <c r="AY724" i="2"/>
  <c r="AZ724" i="2"/>
  <c r="BB724" i="2"/>
  <c r="BC724" i="2"/>
  <c r="AY725" i="2"/>
  <c r="AZ725" i="2"/>
  <c r="BB725" i="2"/>
  <c r="BC725" i="2"/>
  <c r="AY726" i="2"/>
  <c r="AZ726" i="2"/>
  <c r="BB726" i="2"/>
  <c r="BC726" i="2"/>
  <c r="AY727" i="2"/>
  <c r="AZ727" i="2"/>
  <c r="BB727" i="2"/>
  <c r="BC727" i="2"/>
  <c r="AY728" i="2"/>
  <c r="AZ728" i="2"/>
  <c r="BB728" i="2"/>
  <c r="BC728" i="2"/>
  <c r="AY729" i="2"/>
  <c r="AZ729" i="2"/>
  <c r="BB729" i="2"/>
  <c r="BC729" i="2"/>
  <c r="AY730" i="2"/>
  <c r="AZ730" i="2"/>
  <c r="BB730" i="2"/>
  <c r="BC730" i="2"/>
  <c r="AY731" i="2"/>
  <c r="AZ731" i="2"/>
  <c r="BB731" i="2"/>
  <c r="BC731" i="2"/>
  <c r="AY732" i="2"/>
  <c r="AZ732" i="2"/>
  <c r="BB732" i="2"/>
  <c r="BC732" i="2"/>
  <c r="AY733" i="2"/>
  <c r="AZ733" i="2"/>
  <c r="BB733" i="2"/>
  <c r="BC733" i="2"/>
  <c r="AY734" i="2"/>
  <c r="AZ734" i="2"/>
  <c r="BB734" i="2"/>
  <c r="BC734" i="2"/>
  <c r="AY735" i="2"/>
  <c r="AZ735" i="2"/>
  <c r="BB735" i="2"/>
  <c r="BC735" i="2"/>
  <c r="AY736" i="2"/>
  <c r="AZ736" i="2"/>
  <c r="BB736" i="2"/>
  <c r="BC736" i="2"/>
  <c r="AY737" i="2"/>
  <c r="AZ737" i="2"/>
  <c r="BB737" i="2"/>
  <c r="BC737" i="2"/>
  <c r="AY738" i="2"/>
  <c r="AZ738" i="2"/>
  <c r="BB738" i="2"/>
  <c r="BC738" i="2"/>
  <c r="AY739" i="2"/>
  <c r="AZ739" i="2"/>
  <c r="BB739" i="2"/>
  <c r="BC739" i="2"/>
  <c r="AY740" i="2"/>
  <c r="AZ740" i="2"/>
  <c r="BB740" i="2"/>
  <c r="BC740" i="2"/>
  <c r="AY741" i="2"/>
  <c r="AZ741" i="2"/>
  <c r="BB741" i="2"/>
  <c r="BC741" i="2"/>
  <c r="AY742" i="2"/>
  <c r="AZ742" i="2"/>
  <c r="BB742" i="2"/>
  <c r="BC742" i="2"/>
  <c r="AY743" i="2"/>
  <c r="AZ743" i="2"/>
  <c r="BB743" i="2"/>
  <c r="BC743" i="2"/>
  <c r="AY744" i="2"/>
  <c r="AZ744" i="2"/>
  <c r="BB744" i="2"/>
  <c r="BC744" i="2"/>
  <c r="AY745" i="2"/>
  <c r="AZ745" i="2"/>
  <c r="BB745" i="2"/>
  <c r="BC745" i="2"/>
  <c r="AY746" i="2"/>
  <c r="AZ746" i="2"/>
  <c r="BB746" i="2"/>
  <c r="BC746" i="2"/>
  <c r="AY747" i="2"/>
  <c r="AZ747" i="2"/>
  <c r="BB747" i="2"/>
  <c r="BC747" i="2"/>
  <c r="AY748" i="2"/>
  <c r="AZ748" i="2"/>
  <c r="BB748" i="2"/>
  <c r="BC748" i="2"/>
  <c r="AY749" i="2"/>
  <c r="AZ749" i="2"/>
  <c r="BB749" i="2"/>
  <c r="BC749" i="2"/>
  <c r="AY750" i="2"/>
  <c r="AZ750" i="2"/>
  <c r="BB750" i="2"/>
  <c r="BC750" i="2"/>
  <c r="AY751" i="2"/>
  <c r="AZ751" i="2"/>
  <c r="BB751" i="2"/>
  <c r="BC751" i="2"/>
  <c r="AY752" i="2"/>
  <c r="AZ752" i="2"/>
  <c r="BB752" i="2"/>
  <c r="BC752" i="2"/>
  <c r="AY753" i="2"/>
  <c r="AZ753" i="2"/>
  <c r="BB753" i="2"/>
  <c r="BC753" i="2"/>
  <c r="AY754" i="2"/>
  <c r="AZ754" i="2"/>
  <c r="BB754" i="2"/>
  <c r="BC754" i="2"/>
  <c r="AY755" i="2"/>
  <c r="AZ755" i="2"/>
  <c r="BB755" i="2"/>
  <c r="BC755" i="2"/>
  <c r="AY756" i="2"/>
  <c r="AZ756" i="2"/>
  <c r="BB756" i="2"/>
  <c r="BC756" i="2"/>
  <c r="AY757" i="2"/>
  <c r="AZ757" i="2"/>
  <c r="BB757" i="2"/>
  <c r="BC757" i="2"/>
  <c r="AY758" i="2"/>
  <c r="AZ758" i="2"/>
  <c r="BB758" i="2"/>
  <c r="BC758" i="2"/>
  <c r="AY759" i="2"/>
  <c r="AZ759" i="2"/>
  <c r="BB759" i="2"/>
  <c r="BC759" i="2"/>
  <c r="AY760" i="2"/>
  <c r="AZ760" i="2"/>
  <c r="BB760" i="2"/>
  <c r="BC760" i="2"/>
  <c r="AY761" i="2"/>
  <c r="AZ761" i="2"/>
  <c r="BB761" i="2"/>
  <c r="BC761" i="2"/>
  <c r="AY762" i="2"/>
  <c r="AZ762" i="2"/>
  <c r="BB762" i="2"/>
  <c r="BC762" i="2"/>
  <c r="AY763" i="2"/>
  <c r="AZ763" i="2"/>
  <c r="BB763" i="2"/>
  <c r="BC763" i="2"/>
  <c r="AY764" i="2"/>
  <c r="AZ764" i="2"/>
  <c r="BB764" i="2"/>
  <c r="BC764" i="2"/>
  <c r="AY765" i="2"/>
  <c r="AZ765" i="2"/>
  <c r="BB765" i="2"/>
  <c r="BC765" i="2"/>
  <c r="AY766" i="2"/>
  <c r="AZ766" i="2"/>
  <c r="BB766" i="2"/>
  <c r="BC766" i="2"/>
  <c r="AY767" i="2"/>
  <c r="AZ767" i="2"/>
  <c r="BB767" i="2"/>
  <c r="BC767" i="2"/>
  <c r="AY768" i="2"/>
  <c r="AZ768" i="2"/>
  <c r="BB768" i="2"/>
  <c r="BC768" i="2"/>
  <c r="AY769" i="2"/>
  <c r="AZ769" i="2"/>
  <c r="BB769" i="2"/>
  <c r="BC769" i="2"/>
  <c r="AY770" i="2"/>
  <c r="AZ770" i="2"/>
  <c r="BB770" i="2"/>
  <c r="BC770" i="2"/>
  <c r="AY771" i="2"/>
  <c r="AZ771" i="2"/>
  <c r="BB771" i="2"/>
  <c r="BC771" i="2"/>
  <c r="AY772" i="2"/>
  <c r="AZ772" i="2"/>
  <c r="BB772" i="2"/>
  <c r="BC772" i="2"/>
  <c r="AY773" i="2"/>
  <c r="AZ773" i="2"/>
  <c r="BB773" i="2"/>
  <c r="BC773" i="2"/>
  <c r="AY774" i="2"/>
  <c r="AZ774" i="2"/>
  <c r="BB774" i="2"/>
  <c r="BC774" i="2"/>
  <c r="AY775" i="2"/>
  <c r="AZ775" i="2"/>
  <c r="BB775" i="2"/>
  <c r="BC775" i="2"/>
  <c r="AY776" i="2"/>
  <c r="AZ776" i="2"/>
  <c r="BB776" i="2"/>
  <c r="BC776" i="2"/>
  <c r="AY777" i="2"/>
  <c r="AZ777" i="2"/>
  <c r="BB777" i="2"/>
  <c r="BC777" i="2"/>
  <c r="AY778" i="2"/>
  <c r="AZ778" i="2"/>
  <c r="BB778" i="2"/>
  <c r="BC778" i="2"/>
  <c r="AY779" i="2"/>
  <c r="AZ779" i="2"/>
  <c r="BB779" i="2"/>
  <c r="BC779" i="2"/>
  <c r="AY780" i="2"/>
  <c r="AZ780" i="2"/>
  <c r="BB780" i="2"/>
  <c r="BC780" i="2"/>
  <c r="AY781" i="2"/>
  <c r="AZ781" i="2"/>
  <c r="BB781" i="2"/>
  <c r="BC781" i="2"/>
  <c r="AY782" i="2"/>
  <c r="AZ782" i="2"/>
  <c r="BB782" i="2"/>
  <c r="BC782" i="2"/>
  <c r="AY783" i="2"/>
  <c r="AZ783" i="2"/>
  <c r="BB783" i="2"/>
  <c r="BC783" i="2"/>
  <c r="AY784" i="2"/>
  <c r="AZ784" i="2"/>
  <c r="BB784" i="2"/>
  <c r="BC784" i="2"/>
  <c r="AY785" i="2"/>
  <c r="AZ785" i="2"/>
  <c r="BB785" i="2"/>
  <c r="BC785" i="2"/>
  <c r="AY786" i="2"/>
  <c r="AZ786" i="2"/>
  <c r="BB786" i="2"/>
  <c r="BC786" i="2"/>
  <c r="AY787" i="2"/>
  <c r="AZ787" i="2"/>
  <c r="BB787" i="2"/>
  <c r="BC787" i="2"/>
  <c r="AY788" i="2"/>
  <c r="AZ788" i="2"/>
  <c r="BB788" i="2"/>
  <c r="BC788" i="2"/>
  <c r="AY789" i="2"/>
  <c r="AZ789" i="2"/>
  <c r="BB789" i="2"/>
  <c r="BC789" i="2"/>
  <c r="AY790" i="2"/>
  <c r="AZ790" i="2"/>
  <c r="BB790" i="2"/>
  <c r="BC790" i="2"/>
  <c r="AY791" i="2"/>
  <c r="AZ791" i="2"/>
  <c r="BB791" i="2"/>
  <c r="BC791" i="2"/>
  <c r="AY792" i="2"/>
  <c r="AZ792" i="2"/>
  <c r="BB792" i="2"/>
  <c r="BC792" i="2"/>
  <c r="AY793" i="2"/>
  <c r="AZ793" i="2"/>
  <c r="BB793" i="2"/>
  <c r="BC793" i="2"/>
  <c r="AY794" i="2"/>
  <c r="AZ794" i="2"/>
  <c r="BB794" i="2"/>
  <c r="BC794" i="2"/>
  <c r="AY795" i="2"/>
  <c r="AZ795" i="2"/>
  <c r="BB795" i="2"/>
  <c r="BC795" i="2"/>
  <c r="AY796" i="2"/>
  <c r="AZ796" i="2"/>
  <c r="BB796" i="2"/>
  <c r="BC796" i="2"/>
  <c r="AY797" i="2"/>
  <c r="AZ797" i="2"/>
  <c r="BB797" i="2"/>
  <c r="BC797" i="2"/>
  <c r="AY798" i="2"/>
  <c r="AZ798" i="2"/>
  <c r="BB798" i="2"/>
  <c r="BC798" i="2"/>
  <c r="AY799" i="2"/>
  <c r="AZ799" i="2"/>
  <c r="BB799" i="2"/>
  <c r="BC799" i="2"/>
  <c r="AY800" i="2"/>
  <c r="AZ800" i="2"/>
  <c r="BB800" i="2"/>
  <c r="BC800" i="2"/>
  <c r="AY801" i="2"/>
  <c r="AZ801" i="2"/>
  <c r="BB801" i="2"/>
  <c r="BC801" i="2"/>
  <c r="AY802" i="2"/>
  <c r="AZ802" i="2"/>
  <c r="BB802" i="2"/>
  <c r="BC802" i="2"/>
  <c r="AY803" i="2"/>
  <c r="AZ803" i="2"/>
  <c r="BB803" i="2"/>
  <c r="BC803" i="2"/>
  <c r="AY804" i="2"/>
  <c r="AZ804" i="2"/>
  <c r="BB804" i="2"/>
  <c r="BC804" i="2"/>
  <c r="AY805" i="2"/>
  <c r="AZ805" i="2"/>
  <c r="BB805" i="2"/>
  <c r="BC805" i="2"/>
  <c r="AY806" i="2"/>
  <c r="AZ806" i="2"/>
  <c r="BB806" i="2"/>
  <c r="BC806" i="2"/>
  <c r="AY807" i="2"/>
  <c r="AZ807" i="2"/>
  <c r="BB807" i="2"/>
  <c r="BC807" i="2"/>
  <c r="AY808" i="2"/>
  <c r="AZ808" i="2"/>
  <c r="BB808" i="2"/>
  <c r="BC808" i="2"/>
  <c r="AY809" i="2"/>
  <c r="AZ809" i="2"/>
  <c r="BB809" i="2"/>
  <c r="BC809" i="2"/>
  <c r="AY810" i="2"/>
  <c r="AZ810" i="2"/>
  <c r="BB810" i="2"/>
  <c r="BC810" i="2"/>
  <c r="AY811" i="2"/>
  <c r="AZ811" i="2"/>
  <c r="BB811" i="2"/>
  <c r="BC811" i="2"/>
  <c r="AY812" i="2"/>
  <c r="AZ812" i="2"/>
  <c r="BB812" i="2"/>
  <c r="BC812" i="2"/>
  <c r="AY813" i="2"/>
  <c r="AZ813" i="2"/>
  <c r="BB813" i="2"/>
  <c r="BC813" i="2"/>
  <c r="AY814" i="2"/>
  <c r="AZ814" i="2"/>
  <c r="BB814" i="2"/>
  <c r="BC814" i="2"/>
  <c r="AY815" i="2"/>
  <c r="AZ815" i="2"/>
  <c r="BB815" i="2"/>
  <c r="BC815" i="2"/>
  <c r="AY816" i="2"/>
  <c r="AZ816" i="2"/>
  <c r="BB816" i="2"/>
  <c r="BC816" i="2"/>
  <c r="AY817" i="2"/>
  <c r="AZ817" i="2"/>
  <c r="BB817" i="2"/>
  <c r="BC817" i="2"/>
  <c r="AY818" i="2"/>
  <c r="AZ818" i="2"/>
  <c r="BB818" i="2"/>
  <c r="BC818" i="2"/>
  <c r="AY819" i="2"/>
  <c r="AZ819" i="2"/>
  <c r="BB819" i="2"/>
  <c r="BC819" i="2"/>
  <c r="AY820" i="2"/>
  <c r="AZ820" i="2"/>
  <c r="BB820" i="2"/>
  <c r="BC820" i="2"/>
  <c r="AY821" i="2"/>
  <c r="AZ821" i="2"/>
  <c r="BB821" i="2"/>
  <c r="BC821" i="2"/>
  <c r="AY822" i="2"/>
  <c r="AZ822" i="2"/>
  <c r="BB822" i="2"/>
  <c r="BC822" i="2"/>
  <c r="AY823" i="2"/>
  <c r="AZ823" i="2"/>
  <c r="BB823" i="2"/>
  <c r="BC823" i="2"/>
  <c r="AY824" i="2"/>
  <c r="AZ824" i="2"/>
  <c r="BB824" i="2"/>
  <c r="BC824" i="2"/>
  <c r="AY825" i="2"/>
  <c r="AZ825" i="2"/>
  <c r="BB825" i="2"/>
  <c r="BC825" i="2"/>
  <c r="AY826" i="2"/>
  <c r="AZ826" i="2"/>
  <c r="BB826" i="2"/>
  <c r="BC826" i="2"/>
  <c r="AY827" i="2"/>
  <c r="AZ827" i="2"/>
  <c r="BB827" i="2"/>
  <c r="BC827" i="2"/>
  <c r="AY828" i="2"/>
  <c r="AZ828" i="2"/>
  <c r="BB828" i="2"/>
  <c r="BC828" i="2"/>
  <c r="AY829" i="2"/>
  <c r="AZ829" i="2"/>
  <c r="BB829" i="2"/>
  <c r="BC829" i="2"/>
  <c r="AY830" i="2"/>
  <c r="AZ830" i="2"/>
  <c r="BB830" i="2"/>
  <c r="BC830" i="2"/>
  <c r="AY831" i="2"/>
  <c r="AZ831" i="2"/>
  <c r="BB831" i="2"/>
  <c r="BC831" i="2"/>
  <c r="AY832" i="2"/>
  <c r="AZ832" i="2"/>
  <c r="BB832" i="2"/>
  <c r="BC832" i="2"/>
  <c r="AY833" i="2"/>
  <c r="AZ833" i="2"/>
  <c r="BB833" i="2"/>
  <c r="BC833" i="2"/>
  <c r="AY834" i="2"/>
  <c r="AZ834" i="2"/>
  <c r="BB834" i="2"/>
  <c r="BC834" i="2"/>
  <c r="AY835" i="2"/>
  <c r="AZ835" i="2"/>
  <c r="BB835" i="2"/>
  <c r="BC835" i="2"/>
  <c r="AY836" i="2"/>
  <c r="AZ836" i="2"/>
  <c r="BB836" i="2"/>
  <c r="BC836" i="2"/>
  <c r="AY837" i="2"/>
  <c r="AZ837" i="2"/>
  <c r="BB837" i="2"/>
  <c r="BC837" i="2"/>
  <c r="AY838" i="2"/>
  <c r="AZ838" i="2"/>
  <c r="BB838" i="2"/>
  <c r="BC838" i="2"/>
  <c r="AY839" i="2"/>
  <c r="AZ839" i="2"/>
  <c r="BB839" i="2"/>
  <c r="BC839" i="2"/>
  <c r="AY840" i="2"/>
  <c r="AZ840" i="2"/>
  <c r="BB840" i="2"/>
  <c r="BC840" i="2"/>
  <c r="AY841" i="2"/>
  <c r="AZ841" i="2"/>
  <c r="BB841" i="2"/>
  <c r="BC841" i="2"/>
  <c r="AY842" i="2"/>
  <c r="AZ842" i="2"/>
  <c r="BB842" i="2"/>
  <c r="BC842" i="2"/>
  <c r="AY843" i="2"/>
  <c r="AZ843" i="2"/>
  <c r="BB843" i="2"/>
  <c r="BC843" i="2"/>
  <c r="AY844" i="2"/>
  <c r="AZ844" i="2"/>
  <c r="BB844" i="2"/>
  <c r="BC844" i="2"/>
  <c r="AY845" i="2"/>
  <c r="AZ845" i="2"/>
  <c r="BB845" i="2"/>
  <c r="BC845" i="2"/>
  <c r="AY846" i="2"/>
  <c r="AZ846" i="2"/>
  <c r="BB846" i="2"/>
  <c r="BC846" i="2"/>
  <c r="AY847" i="2"/>
  <c r="AZ847" i="2"/>
  <c r="BB847" i="2"/>
  <c r="BC847" i="2"/>
  <c r="AY848" i="2"/>
  <c r="AZ848" i="2"/>
  <c r="BB848" i="2"/>
  <c r="BC848" i="2"/>
  <c r="AY849" i="2"/>
  <c r="AZ849" i="2"/>
  <c r="BB849" i="2"/>
  <c r="BC849" i="2"/>
  <c r="AY850" i="2"/>
  <c r="AZ850" i="2"/>
  <c r="BB850" i="2"/>
  <c r="BC850" i="2"/>
  <c r="AY851" i="2"/>
  <c r="AZ851" i="2"/>
  <c r="BB851" i="2"/>
  <c r="BC851" i="2"/>
  <c r="AY852" i="2"/>
  <c r="AZ852" i="2"/>
  <c r="BB852" i="2"/>
  <c r="BC852" i="2"/>
  <c r="AY853" i="2"/>
  <c r="AZ853" i="2"/>
  <c r="BB853" i="2"/>
  <c r="BC853" i="2"/>
  <c r="AY854" i="2"/>
  <c r="AZ854" i="2"/>
  <c r="BB854" i="2"/>
  <c r="BC854" i="2"/>
  <c r="AY855" i="2"/>
  <c r="AZ855" i="2"/>
  <c r="BB855" i="2"/>
  <c r="BC855" i="2"/>
  <c r="AY856" i="2"/>
  <c r="AZ856" i="2"/>
  <c r="BB856" i="2"/>
  <c r="BC856" i="2"/>
  <c r="AY857" i="2"/>
  <c r="AZ857" i="2"/>
  <c r="BB857" i="2"/>
  <c r="BC857" i="2"/>
  <c r="AY858" i="2"/>
  <c r="AZ858" i="2"/>
  <c r="BB858" i="2"/>
  <c r="BC858" i="2"/>
  <c r="AY859" i="2"/>
  <c r="AZ859" i="2"/>
  <c r="BB859" i="2"/>
  <c r="BC859" i="2"/>
  <c r="AY860" i="2"/>
  <c r="AZ860" i="2"/>
  <c r="BB860" i="2"/>
  <c r="BC860" i="2"/>
  <c r="AY861" i="2"/>
  <c r="AZ861" i="2"/>
  <c r="BB861" i="2"/>
  <c r="BC861" i="2"/>
  <c r="AY862" i="2"/>
  <c r="AZ862" i="2"/>
  <c r="BB862" i="2"/>
  <c r="BC862" i="2"/>
  <c r="AY863" i="2"/>
  <c r="AZ863" i="2"/>
  <c r="BB863" i="2"/>
  <c r="BC863" i="2"/>
  <c r="AY864" i="2"/>
  <c r="AZ864" i="2"/>
  <c r="BB864" i="2"/>
  <c r="BC864" i="2"/>
  <c r="AY865" i="2"/>
  <c r="AZ865" i="2"/>
  <c r="BB865" i="2"/>
  <c r="BC865" i="2"/>
  <c r="AY866" i="2"/>
  <c r="AZ866" i="2"/>
  <c r="BB866" i="2"/>
  <c r="BC866" i="2"/>
  <c r="AY867" i="2"/>
  <c r="AZ867" i="2"/>
  <c r="BB867" i="2"/>
  <c r="BC867" i="2"/>
  <c r="AY868" i="2"/>
  <c r="AZ868" i="2"/>
  <c r="BB868" i="2"/>
  <c r="BC868" i="2"/>
  <c r="AY869" i="2"/>
  <c r="AZ869" i="2"/>
  <c r="BB869" i="2"/>
  <c r="BC869" i="2"/>
  <c r="AY870" i="2"/>
  <c r="AZ870" i="2"/>
  <c r="BB870" i="2"/>
  <c r="BC870" i="2"/>
  <c r="AY871" i="2"/>
  <c r="AZ871" i="2"/>
  <c r="BB871" i="2"/>
  <c r="BC871" i="2"/>
  <c r="AY872" i="2"/>
  <c r="AZ872" i="2"/>
  <c r="BB872" i="2"/>
  <c r="BC872" i="2"/>
  <c r="AY873" i="2"/>
  <c r="AZ873" i="2"/>
  <c r="BB873" i="2"/>
  <c r="BC873" i="2"/>
  <c r="AY874" i="2"/>
  <c r="AZ874" i="2"/>
  <c r="BB874" i="2"/>
  <c r="BC874" i="2"/>
  <c r="AY875" i="2"/>
  <c r="AZ875" i="2"/>
  <c r="BB875" i="2"/>
  <c r="BC875" i="2"/>
  <c r="AY876" i="2"/>
  <c r="AZ876" i="2"/>
  <c r="BB876" i="2"/>
  <c r="BC876" i="2"/>
  <c r="AY877" i="2"/>
  <c r="AZ877" i="2"/>
  <c r="BB877" i="2"/>
  <c r="BC877" i="2"/>
  <c r="AY878" i="2"/>
  <c r="AZ878" i="2"/>
  <c r="BB878" i="2"/>
  <c r="BC878" i="2"/>
  <c r="AY879" i="2"/>
  <c r="AZ879" i="2"/>
  <c r="BB879" i="2"/>
  <c r="BC879" i="2"/>
  <c r="AY880" i="2"/>
  <c r="AZ880" i="2"/>
  <c r="BB880" i="2"/>
  <c r="BC880" i="2"/>
  <c r="AY881" i="2"/>
  <c r="AZ881" i="2"/>
  <c r="BB881" i="2"/>
  <c r="BC881" i="2"/>
  <c r="AY882" i="2"/>
  <c r="AZ882" i="2"/>
  <c r="BB882" i="2"/>
  <c r="BC882" i="2"/>
  <c r="AY883" i="2"/>
  <c r="AZ883" i="2"/>
  <c r="BB883" i="2"/>
  <c r="BC883" i="2"/>
  <c r="AY884" i="2"/>
  <c r="AZ884" i="2"/>
  <c r="BB884" i="2"/>
  <c r="BC884" i="2"/>
  <c r="AY885" i="2"/>
  <c r="AZ885" i="2"/>
  <c r="BB885" i="2"/>
  <c r="BC885" i="2"/>
  <c r="AY886" i="2"/>
  <c r="AZ886" i="2"/>
  <c r="BB886" i="2"/>
  <c r="BC886" i="2"/>
  <c r="AY887" i="2"/>
  <c r="AZ887" i="2"/>
  <c r="BB887" i="2"/>
  <c r="BC887" i="2"/>
  <c r="AY888" i="2"/>
  <c r="AZ888" i="2"/>
  <c r="BB888" i="2"/>
  <c r="BC888" i="2"/>
  <c r="BC12" i="2"/>
  <c r="BB12" i="2"/>
  <c r="GJ12" i="2" l="1"/>
  <c r="GL12" i="2"/>
  <c r="GP12" i="2"/>
  <c r="GN12" i="2"/>
  <c r="FP63" i="2"/>
  <c r="FP64" i="2" s="1"/>
  <c r="FP65" i="2" s="1"/>
  <c r="FQ65" i="2" s="1"/>
  <c r="FP19" i="2"/>
  <c r="CK12" i="2"/>
  <c r="FP66" i="2" l="1"/>
  <c r="FP20" i="2"/>
  <c r="FP21" i="2" s="1"/>
  <c r="FQ21" i="2" s="1"/>
  <c r="CK495" i="2"/>
  <c r="CK498" i="2"/>
  <c r="CK499" i="2"/>
  <c r="CK500" i="2"/>
  <c r="CK501" i="2"/>
  <c r="CK502" i="2"/>
  <c r="CK503" i="2"/>
  <c r="CK504" i="2"/>
  <c r="CK505" i="2"/>
  <c r="CK506" i="2"/>
  <c r="CK507" i="2"/>
  <c r="CK508" i="2"/>
  <c r="CK509" i="2"/>
  <c r="CK510" i="2"/>
  <c r="CK511" i="2"/>
  <c r="CK512" i="2"/>
  <c r="CK513" i="2"/>
  <c r="CK514" i="2"/>
  <c r="CK515" i="2"/>
  <c r="CK516" i="2"/>
  <c r="CK517" i="2"/>
  <c r="CK518" i="2"/>
  <c r="CK519" i="2"/>
  <c r="CK520" i="2"/>
  <c r="CK521" i="2"/>
  <c r="CK522" i="2"/>
  <c r="CK523" i="2"/>
  <c r="CK524" i="2"/>
  <c r="CK525" i="2"/>
  <c r="CK526" i="2"/>
  <c r="CK527" i="2"/>
  <c r="CK528" i="2"/>
  <c r="CK529" i="2"/>
  <c r="CK530" i="2"/>
  <c r="CK531" i="2"/>
  <c r="CK532" i="2"/>
  <c r="CK533" i="2"/>
  <c r="CK534" i="2"/>
  <c r="CK535" i="2"/>
  <c r="CK536" i="2"/>
  <c r="CK537" i="2"/>
  <c r="CK538" i="2"/>
  <c r="CK494" i="2"/>
  <c r="CK419" i="2"/>
  <c r="FP22" i="2" l="1"/>
  <c r="FP67" i="2"/>
  <c r="FP68" i="2" s="1"/>
  <c r="FQ68" i="2" s="1"/>
  <c r="CK497" i="2"/>
  <c r="CK496" i="2"/>
  <c r="FP69" i="2" l="1"/>
  <c r="FP23" i="2"/>
  <c r="FP24" i="2" s="1"/>
  <c r="FQ24" i="2" s="1"/>
  <c r="CK541" i="2"/>
  <c r="CK542" i="2"/>
  <c r="CK543" i="2"/>
  <c r="CK544" i="2"/>
  <c r="CK545" i="2"/>
  <c r="CK546" i="2"/>
  <c r="CK547" i="2"/>
  <c r="CK548" i="2"/>
  <c r="CK549" i="2"/>
  <c r="CK550" i="2"/>
  <c r="CK551" i="2"/>
  <c r="CK552" i="2"/>
  <c r="CK553" i="2"/>
  <c r="CK554" i="2"/>
  <c r="CK555" i="2"/>
  <c r="CK556" i="2"/>
  <c r="CK557" i="2"/>
  <c r="CK558" i="2"/>
  <c r="CK559" i="2"/>
  <c r="CK560" i="2"/>
  <c r="CK561" i="2"/>
  <c r="CK562" i="2"/>
  <c r="CK563" i="2"/>
  <c r="CK564" i="2"/>
  <c r="CK565" i="2"/>
  <c r="CK566" i="2"/>
  <c r="CK567" i="2"/>
  <c r="CK568" i="2"/>
  <c r="CK569" i="2"/>
  <c r="CK570" i="2"/>
  <c r="CK571" i="2"/>
  <c r="CK572" i="2"/>
  <c r="CK573" i="2"/>
  <c r="CK574" i="2"/>
  <c r="CK575" i="2"/>
  <c r="CK576" i="2"/>
  <c r="CK577" i="2"/>
  <c r="CK578" i="2"/>
  <c r="CK579" i="2"/>
  <c r="CK580" i="2"/>
  <c r="CK581" i="2"/>
  <c r="CK582" i="2"/>
  <c r="CK583" i="2"/>
  <c r="CK584" i="2"/>
  <c r="CK585" i="2"/>
  <c r="CK586" i="2"/>
  <c r="CK587" i="2"/>
  <c r="CK588" i="2"/>
  <c r="CK589" i="2"/>
  <c r="CK590" i="2"/>
  <c r="CK591" i="2"/>
  <c r="CK592" i="2"/>
  <c r="CK593" i="2"/>
  <c r="CK594" i="2"/>
  <c r="CK595" i="2"/>
  <c r="CK596" i="2"/>
  <c r="CK597" i="2"/>
  <c r="CK598" i="2"/>
  <c r="CK599" i="2"/>
  <c r="CK600" i="2"/>
  <c r="CK601" i="2"/>
  <c r="CK602" i="2"/>
  <c r="CK603" i="2"/>
  <c r="CK604" i="2"/>
  <c r="CK605" i="2"/>
  <c r="CK606" i="2"/>
  <c r="CK607" i="2"/>
  <c r="CK608" i="2"/>
  <c r="CK609" i="2"/>
  <c r="CK610" i="2"/>
  <c r="CK611" i="2"/>
  <c r="CK612" i="2"/>
  <c r="CK613" i="2"/>
  <c r="CK614" i="2"/>
  <c r="CK615" i="2"/>
  <c r="CK616" i="2"/>
  <c r="CK617" i="2"/>
  <c r="CK618" i="2"/>
  <c r="CK619" i="2"/>
  <c r="CK620" i="2"/>
  <c r="CK621" i="2"/>
  <c r="CK622" i="2"/>
  <c r="CK623" i="2"/>
  <c r="CK624" i="2"/>
  <c r="CK625" i="2"/>
  <c r="CK626" i="2"/>
  <c r="CK627" i="2"/>
  <c r="CK628" i="2"/>
  <c r="CK629" i="2"/>
  <c r="CK630" i="2"/>
  <c r="CK631" i="2"/>
  <c r="CK632" i="2"/>
  <c r="CK633" i="2"/>
  <c r="CK634" i="2"/>
  <c r="CK635" i="2"/>
  <c r="CK636" i="2"/>
  <c r="CK637" i="2"/>
  <c r="CK638" i="2"/>
  <c r="CK639" i="2"/>
  <c r="CK640" i="2"/>
  <c r="CK641" i="2"/>
  <c r="CK642" i="2"/>
  <c r="CK643" i="2"/>
  <c r="CK644" i="2"/>
  <c r="CK645" i="2"/>
  <c r="CK646" i="2"/>
  <c r="CK647" i="2"/>
  <c r="CK648" i="2"/>
  <c r="CK649" i="2"/>
  <c r="CK650" i="2"/>
  <c r="CK651" i="2"/>
  <c r="CK652" i="2"/>
  <c r="CK653" i="2"/>
  <c r="CK654" i="2"/>
  <c r="CK655" i="2"/>
  <c r="CK656" i="2"/>
  <c r="CK657" i="2"/>
  <c r="CK658" i="2"/>
  <c r="CK659" i="2"/>
  <c r="CK660" i="2"/>
  <c r="CK661" i="2"/>
  <c r="CK662" i="2"/>
  <c r="CK663" i="2"/>
  <c r="CK664" i="2"/>
  <c r="CK665" i="2"/>
  <c r="CK666" i="2"/>
  <c r="CK667" i="2"/>
  <c r="CK668" i="2"/>
  <c r="CK669" i="2"/>
  <c r="CK670" i="2"/>
  <c r="CK671" i="2"/>
  <c r="CK672" i="2"/>
  <c r="CK673" i="2"/>
  <c r="CK674" i="2"/>
  <c r="CK675" i="2"/>
  <c r="CK676" i="2"/>
  <c r="CK677" i="2"/>
  <c r="CK678" i="2"/>
  <c r="CK679" i="2"/>
  <c r="CK680" i="2"/>
  <c r="CK681" i="2"/>
  <c r="CK682" i="2"/>
  <c r="CK683" i="2"/>
  <c r="CK684" i="2"/>
  <c r="CK685" i="2"/>
  <c r="CK686" i="2"/>
  <c r="CK687" i="2"/>
  <c r="CK688" i="2"/>
  <c r="CK689" i="2"/>
  <c r="CK690" i="2"/>
  <c r="CK691" i="2"/>
  <c r="CK692" i="2"/>
  <c r="CK693" i="2"/>
  <c r="CK694" i="2"/>
  <c r="CK695" i="2"/>
  <c r="CK696" i="2"/>
  <c r="CK697" i="2"/>
  <c r="CK698" i="2"/>
  <c r="CK699" i="2"/>
  <c r="CK700" i="2"/>
  <c r="CK701" i="2"/>
  <c r="CK702" i="2"/>
  <c r="CK703" i="2"/>
  <c r="CK704" i="2"/>
  <c r="CK705" i="2"/>
  <c r="CK706" i="2"/>
  <c r="CK707" i="2"/>
  <c r="CK708" i="2"/>
  <c r="CK709" i="2"/>
  <c r="CK710" i="2"/>
  <c r="CK711" i="2"/>
  <c r="CK712" i="2"/>
  <c r="CK713" i="2"/>
  <c r="CK714" i="2"/>
  <c r="CK715" i="2"/>
  <c r="CK716" i="2"/>
  <c r="CK717" i="2"/>
  <c r="CK718" i="2"/>
  <c r="CK719" i="2"/>
  <c r="CK720" i="2"/>
  <c r="CK721" i="2"/>
  <c r="CK722" i="2"/>
  <c r="CK723" i="2"/>
  <c r="CK724" i="2"/>
  <c r="CK725" i="2"/>
  <c r="CK726" i="2"/>
  <c r="CK727" i="2"/>
  <c r="CK728" i="2"/>
  <c r="CK729" i="2"/>
  <c r="CK730" i="2"/>
  <c r="CK731" i="2"/>
  <c r="CK732" i="2"/>
  <c r="CK733" i="2"/>
  <c r="CK734" i="2"/>
  <c r="CK735" i="2"/>
  <c r="CK736" i="2"/>
  <c r="CK737" i="2"/>
  <c r="CK738" i="2"/>
  <c r="CK739" i="2"/>
  <c r="CK740" i="2"/>
  <c r="CK741" i="2"/>
  <c r="CK742" i="2"/>
  <c r="CK743" i="2"/>
  <c r="CK744" i="2"/>
  <c r="CK745" i="2"/>
  <c r="CK746" i="2"/>
  <c r="CK747" i="2"/>
  <c r="CK748" i="2"/>
  <c r="CK749" i="2"/>
  <c r="CK750" i="2"/>
  <c r="CK751" i="2"/>
  <c r="CK752" i="2"/>
  <c r="CK753" i="2"/>
  <c r="CK754" i="2"/>
  <c r="CK755" i="2"/>
  <c r="CK756" i="2"/>
  <c r="CK757" i="2"/>
  <c r="CK758" i="2"/>
  <c r="CK759" i="2"/>
  <c r="CK760" i="2"/>
  <c r="CK761" i="2"/>
  <c r="CK762" i="2"/>
  <c r="CK763" i="2"/>
  <c r="CK764" i="2"/>
  <c r="CK765" i="2"/>
  <c r="CK766" i="2"/>
  <c r="CK767" i="2"/>
  <c r="CK768" i="2"/>
  <c r="CK769" i="2"/>
  <c r="CK770" i="2"/>
  <c r="CK771" i="2"/>
  <c r="CK772" i="2"/>
  <c r="CK773" i="2"/>
  <c r="CK774" i="2"/>
  <c r="CK775" i="2"/>
  <c r="CK776" i="2"/>
  <c r="CK777" i="2"/>
  <c r="CK778" i="2"/>
  <c r="CK779" i="2"/>
  <c r="CK780" i="2"/>
  <c r="CK781" i="2"/>
  <c r="CK782" i="2"/>
  <c r="CK783" i="2"/>
  <c r="CK784" i="2"/>
  <c r="CK785" i="2"/>
  <c r="CK786" i="2"/>
  <c r="CK787" i="2"/>
  <c r="CK788" i="2"/>
  <c r="CK789" i="2"/>
  <c r="CK790" i="2"/>
  <c r="CK791" i="2"/>
  <c r="CK792" i="2"/>
  <c r="CK793" i="2"/>
  <c r="CK794" i="2"/>
  <c r="CK795" i="2"/>
  <c r="CK796" i="2"/>
  <c r="CK797" i="2"/>
  <c r="CK798" i="2"/>
  <c r="CK799" i="2"/>
  <c r="CK800" i="2"/>
  <c r="CK801" i="2"/>
  <c r="CK802" i="2"/>
  <c r="CK803" i="2"/>
  <c r="CK804" i="2"/>
  <c r="CK805" i="2"/>
  <c r="CK806" i="2"/>
  <c r="CK807" i="2"/>
  <c r="CK808" i="2"/>
  <c r="CK809" i="2"/>
  <c r="CK810" i="2"/>
  <c r="CK811" i="2"/>
  <c r="CK812" i="2"/>
  <c r="CK813" i="2"/>
  <c r="CK814" i="2"/>
  <c r="CK815" i="2"/>
  <c r="CK816" i="2"/>
  <c r="CK817" i="2"/>
  <c r="CK818" i="2"/>
  <c r="CK819" i="2"/>
  <c r="CK820" i="2"/>
  <c r="CK821" i="2"/>
  <c r="CK822" i="2"/>
  <c r="CK823" i="2"/>
  <c r="CK824" i="2"/>
  <c r="CK825" i="2"/>
  <c r="CK826" i="2"/>
  <c r="CK827" i="2"/>
  <c r="CK828" i="2"/>
  <c r="CK829" i="2"/>
  <c r="CK830" i="2"/>
  <c r="CK831" i="2"/>
  <c r="CK832" i="2"/>
  <c r="CK833" i="2"/>
  <c r="CK834" i="2"/>
  <c r="CK835" i="2"/>
  <c r="CK836" i="2"/>
  <c r="CK837" i="2"/>
  <c r="CK838" i="2"/>
  <c r="CK839" i="2"/>
  <c r="CK840" i="2"/>
  <c r="CK841" i="2"/>
  <c r="CK842" i="2"/>
  <c r="CK843" i="2"/>
  <c r="CK844" i="2"/>
  <c r="CK845" i="2"/>
  <c r="CK846" i="2"/>
  <c r="CK847" i="2"/>
  <c r="CK848" i="2"/>
  <c r="CK849" i="2"/>
  <c r="CK850" i="2"/>
  <c r="CK851" i="2"/>
  <c r="CK852" i="2"/>
  <c r="CK853" i="2"/>
  <c r="CK854" i="2"/>
  <c r="CK855" i="2"/>
  <c r="CK856" i="2"/>
  <c r="CK857" i="2"/>
  <c r="CK858" i="2"/>
  <c r="CK859" i="2"/>
  <c r="CK860" i="2"/>
  <c r="CK861" i="2"/>
  <c r="CK862" i="2"/>
  <c r="CK863" i="2"/>
  <c r="CK864" i="2"/>
  <c r="CK865" i="2"/>
  <c r="CK866" i="2"/>
  <c r="CK867" i="2"/>
  <c r="CK868" i="2"/>
  <c r="CK869" i="2"/>
  <c r="CK870" i="2"/>
  <c r="CK871" i="2"/>
  <c r="CK872" i="2"/>
  <c r="CK873" i="2"/>
  <c r="CK874" i="2"/>
  <c r="CK875" i="2"/>
  <c r="CK876" i="2"/>
  <c r="CK877" i="2"/>
  <c r="CK878" i="2"/>
  <c r="CK879" i="2"/>
  <c r="CK880" i="2"/>
  <c r="CK881" i="2"/>
  <c r="CK882" i="2"/>
  <c r="CK883" i="2"/>
  <c r="CK884" i="2"/>
  <c r="CK885" i="2"/>
  <c r="CK886" i="2"/>
  <c r="CK887" i="2"/>
  <c r="CK888" i="2"/>
  <c r="CK540" i="2"/>
  <c r="CK420" i="2"/>
  <c r="CK421" i="2"/>
  <c r="CK422" i="2"/>
  <c r="CK423" i="2"/>
  <c r="CK424" i="2"/>
  <c r="CK425" i="2"/>
  <c r="CK426" i="2"/>
  <c r="CK427" i="2"/>
  <c r="CK428" i="2"/>
  <c r="CK429" i="2"/>
  <c r="CK430" i="2"/>
  <c r="CK431" i="2"/>
  <c r="CK432" i="2"/>
  <c r="CK433" i="2"/>
  <c r="CK434" i="2"/>
  <c r="CK435" i="2"/>
  <c r="CK436" i="2"/>
  <c r="CK437" i="2"/>
  <c r="CK438" i="2"/>
  <c r="CK439" i="2"/>
  <c r="CK440" i="2"/>
  <c r="CK441" i="2"/>
  <c r="CK442" i="2"/>
  <c r="CK443" i="2"/>
  <c r="CK444" i="2"/>
  <c r="CK445" i="2"/>
  <c r="CK446" i="2"/>
  <c r="CK447" i="2"/>
  <c r="CK448" i="2"/>
  <c r="CK449" i="2"/>
  <c r="CK450" i="2"/>
  <c r="CK451" i="2"/>
  <c r="CK452" i="2"/>
  <c r="CK453" i="2"/>
  <c r="CK454" i="2"/>
  <c r="CK455" i="2"/>
  <c r="CK456" i="2"/>
  <c r="CK457" i="2"/>
  <c r="CK458" i="2"/>
  <c r="CK459" i="2"/>
  <c r="CK460" i="2"/>
  <c r="CK461" i="2"/>
  <c r="CK462" i="2"/>
  <c r="CK463" i="2"/>
  <c r="CK464" i="2"/>
  <c r="CK465" i="2"/>
  <c r="CK466" i="2"/>
  <c r="CK467" i="2"/>
  <c r="CK468" i="2"/>
  <c r="CK469" i="2"/>
  <c r="CK470" i="2"/>
  <c r="CK471" i="2"/>
  <c r="CK472" i="2"/>
  <c r="CK473" i="2"/>
  <c r="CK474" i="2"/>
  <c r="CK475" i="2"/>
  <c r="CK476" i="2"/>
  <c r="CK477" i="2"/>
  <c r="CK478" i="2"/>
  <c r="CK479" i="2"/>
  <c r="CK480" i="2"/>
  <c r="CK481" i="2"/>
  <c r="CK482" i="2"/>
  <c r="CK483" i="2"/>
  <c r="CK484" i="2"/>
  <c r="CK485" i="2"/>
  <c r="CK486" i="2"/>
  <c r="CK487" i="2"/>
  <c r="CK488" i="2"/>
  <c r="CK489" i="2"/>
  <c r="CK490" i="2"/>
  <c r="CK491" i="2"/>
  <c r="CK492" i="2"/>
  <c r="CK493" i="2"/>
  <c r="CK417" i="2"/>
  <c r="CK416" i="2"/>
  <c r="CK415" i="2"/>
  <c r="CK414" i="2"/>
  <c r="CK413" i="2"/>
  <c r="CK412" i="2"/>
  <c r="CK411" i="2"/>
  <c r="CK410" i="2"/>
  <c r="CK409" i="2"/>
  <c r="CK408" i="2"/>
  <c r="CK407" i="2"/>
  <c r="CK406" i="2"/>
  <c r="CK405" i="2"/>
  <c r="CK404" i="2"/>
  <c r="CK403" i="2"/>
  <c r="CK402" i="2"/>
  <c r="CK401" i="2"/>
  <c r="CK400" i="2"/>
  <c r="CK399" i="2"/>
  <c r="CK398" i="2"/>
  <c r="CK397" i="2"/>
  <c r="CK396" i="2"/>
  <c r="CK395" i="2"/>
  <c r="CK394" i="2"/>
  <c r="CK393" i="2"/>
  <c r="CK392" i="2"/>
  <c r="CK391" i="2"/>
  <c r="CK390" i="2"/>
  <c r="CK389" i="2"/>
  <c r="CK388" i="2"/>
  <c r="CK387" i="2"/>
  <c r="CK386" i="2"/>
  <c r="CK385" i="2"/>
  <c r="CK384" i="2"/>
  <c r="CK383" i="2"/>
  <c r="CK382" i="2"/>
  <c r="CK381" i="2"/>
  <c r="CK380" i="2"/>
  <c r="CK379" i="2"/>
  <c r="CK378" i="2"/>
  <c r="CK377" i="2"/>
  <c r="CK376" i="2"/>
  <c r="CK375" i="2"/>
  <c r="CK374" i="2"/>
  <c r="CK373" i="2"/>
  <c r="CK372" i="2"/>
  <c r="CK371" i="2"/>
  <c r="CK370" i="2"/>
  <c r="CK369" i="2"/>
  <c r="CK368" i="2"/>
  <c r="CK367" i="2"/>
  <c r="CK366" i="2"/>
  <c r="CK365" i="2"/>
  <c r="CK364" i="2"/>
  <c r="CK363" i="2"/>
  <c r="CK362" i="2"/>
  <c r="CK361" i="2"/>
  <c r="CK360" i="2"/>
  <c r="CK359" i="2"/>
  <c r="CK358" i="2"/>
  <c r="CK357" i="2"/>
  <c r="CK356" i="2"/>
  <c r="CK355" i="2"/>
  <c r="CK354" i="2"/>
  <c r="CK353" i="2"/>
  <c r="CK352" i="2"/>
  <c r="CK351" i="2"/>
  <c r="CK350" i="2"/>
  <c r="CK349" i="2"/>
  <c r="CK348" i="2"/>
  <c r="CK347" i="2"/>
  <c r="CK346" i="2"/>
  <c r="CK345" i="2"/>
  <c r="CK344" i="2"/>
  <c r="CK343" i="2"/>
  <c r="CK342" i="2"/>
  <c r="CK341" i="2"/>
  <c r="CK340" i="2"/>
  <c r="CK339" i="2"/>
  <c r="CK338" i="2"/>
  <c r="CK337" i="2"/>
  <c r="CK336" i="2"/>
  <c r="CK335" i="2"/>
  <c r="CK334" i="2"/>
  <c r="CK333" i="2"/>
  <c r="CK332" i="2"/>
  <c r="CK331" i="2"/>
  <c r="CK330" i="2"/>
  <c r="CK329" i="2"/>
  <c r="CK328" i="2"/>
  <c r="CK327" i="2"/>
  <c r="CK326" i="2"/>
  <c r="CK325" i="2"/>
  <c r="CK324" i="2"/>
  <c r="CK323" i="2"/>
  <c r="CK322" i="2"/>
  <c r="CK321" i="2"/>
  <c r="CK320" i="2"/>
  <c r="CK319" i="2"/>
  <c r="CK318" i="2"/>
  <c r="CK317" i="2"/>
  <c r="CK316" i="2"/>
  <c r="CK315" i="2"/>
  <c r="CK314" i="2"/>
  <c r="CK313" i="2"/>
  <c r="CK312" i="2"/>
  <c r="CK311" i="2"/>
  <c r="CK310" i="2"/>
  <c r="CK309" i="2"/>
  <c r="CK308" i="2"/>
  <c r="CK307" i="2"/>
  <c r="CK306" i="2"/>
  <c r="CK305" i="2"/>
  <c r="CK304" i="2"/>
  <c r="CK303" i="2"/>
  <c r="CK302" i="2"/>
  <c r="CK301" i="2"/>
  <c r="CK300" i="2"/>
  <c r="CK299" i="2"/>
  <c r="CK298" i="2"/>
  <c r="CK297" i="2"/>
  <c r="CK296" i="2"/>
  <c r="CK295" i="2"/>
  <c r="CK294" i="2"/>
  <c r="CK293" i="2"/>
  <c r="CK292" i="2"/>
  <c r="CK291" i="2"/>
  <c r="CK290" i="2"/>
  <c r="CK289" i="2"/>
  <c r="CK288" i="2"/>
  <c r="CK287" i="2"/>
  <c r="CK286" i="2"/>
  <c r="CK285" i="2"/>
  <c r="CK284" i="2"/>
  <c r="CK283" i="2"/>
  <c r="CK282" i="2"/>
  <c r="CK281" i="2"/>
  <c r="CK280" i="2"/>
  <c r="CK279" i="2"/>
  <c r="CK278" i="2"/>
  <c r="CK277" i="2"/>
  <c r="CK276" i="2"/>
  <c r="CK275" i="2"/>
  <c r="CK274" i="2"/>
  <c r="CK273" i="2"/>
  <c r="CK272" i="2"/>
  <c r="CK271" i="2"/>
  <c r="CK270" i="2"/>
  <c r="CK269" i="2"/>
  <c r="CK268" i="2"/>
  <c r="CK267" i="2"/>
  <c r="CK266" i="2"/>
  <c r="CK265" i="2"/>
  <c r="CK264" i="2"/>
  <c r="CK263" i="2"/>
  <c r="CK262" i="2"/>
  <c r="CK261" i="2"/>
  <c r="CK260" i="2"/>
  <c r="CK259" i="2"/>
  <c r="CK258" i="2"/>
  <c r="CK257" i="2"/>
  <c r="CK256" i="2"/>
  <c r="CK255" i="2"/>
  <c r="CK254" i="2"/>
  <c r="CK253" i="2"/>
  <c r="CK252" i="2"/>
  <c r="CK251" i="2"/>
  <c r="CK250" i="2"/>
  <c r="CK249" i="2"/>
  <c r="CK248" i="2"/>
  <c r="CK247" i="2"/>
  <c r="CK246" i="2"/>
  <c r="CK245" i="2"/>
  <c r="CK244" i="2"/>
  <c r="CK243" i="2"/>
  <c r="CK242" i="2"/>
  <c r="CK241" i="2"/>
  <c r="CK240" i="2"/>
  <c r="CK239" i="2"/>
  <c r="CK238" i="2"/>
  <c r="CK237" i="2"/>
  <c r="CK236" i="2"/>
  <c r="CK235" i="2"/>
  <c r="CK234" i="2"/>
  <c r="CK233" i="2"/>
  <c r="CK232" i="2"/>
  <c r="CK231" i="2"/>
  <c r="CK230" i="2"/>
  <c r="CK229" i="2"/>
  <c r="CK228" i="2"/>
  <c r="CK227" i="2"/>
  <c r="CK226" i="2"/>
  <c r="CK225" i="2"/>
  <c r="CK224" i="2"/>
  <c r="CK223" i="2"/>
  <c r="CK222" i="2"/>
  <c r="CK221" i="2"/>
  <c r="CK220" i="2"/>
  <c r="CK219" i="2"/>
  <c r="CK218" i="2"/>
  <c r="CK217" i="2"/>
  <c r="CK216" i="2"/>
  <c r="CK215" i="2"/>
  <c r="CK214" i="2"/>
  <c r="CK213" i="2"/>
  <c r="CK212" i="2"/>
  <c r="CK211" i="2"/>
  <c r="CK210" i="2"/>
  <c r="CK209" i="2"/>
  <c r="CK208" i="2"/>
  <c r="CK207" i="2"/>
  <c r="CK206" i="2"/>
  <c r="CK205" i="2"/>
  <c r="CK204" i="2"/>
  <c r="CK203" i="2"/>
  <c r="CK202" i="2"/>
  <c r="CK201" i="2"/>
  <c r="CK200" i="2"/>
  <c r="CK199" i="2"/>
  <c r="CK198" i="2"/>
  <c r="CK197" i="2"/>
  <c r="CK196" i="2"/>
  <c r="CK195" i="2"/>
  <c r="CK194" i="2"/>
  <c r="CK193" i="2"/>
  <c r="CK192" i="2"/>
  <c r="CK191" i="2"/>
  <c r="CK190" i="2"/>
  <c r="CK189" i="2"/>
  <c r="CK188" i="2"/>
  <c r="CK187" i="2"/>
  <c r="CK186" i="2"/>
  <c r="CK185" i="2"/>
  <c r="CK184" i="2"/>
  <c r="CK183" i="2"/>
  <c r="CK182" i="2"/>
  <c r="CK181" i="2"/>
  <c r="CK180" i="2"/>
  <c r="CK179" i="2"/>
  <c r="CK178" i="2"/>
  <c r="CK177" i="2"/>
  <c r="CK176" i="2"/>
  <c r="CK175" i="2"/>
  <c r="CK174" i="2"/>
  <c r="CK173" i="2"/>
  <c r="CK172" i="2"/>
  <c r="CK171" i="2"/>
  <c r="CK170" i="2"/>
  <c r="CK169" i="2"/>
  <c r="CK168" i="2"/>
  <c r="CK167" i="2"/>
  <c r="CK166" i="2"/>
  <c r="CK165" i="2"/>
  <c r="CK164" i="2"/>
  <c r="CK163" i="2"/>
  <c r="CK162" i="2"/>
  <c r="CK161" i="2"/>
  <c r="CK160" i="2"/>
  <c r="CK159" i="2"/>
  <c r="CK158" i="2"/>
  <c r="CK157" i="2"/>
  <c r="CK156" i="2"/>
  <c r="CK155" i="2"/>
  <c r="CK154" i="2"/>
  <c r="CK153" i="2"/>
  <c r="CK152" i="2"/>
  <c r="CK151" i="2"/>
  <c r="CK150" i="2"/>
  <c r="CK149" i="2"/>
  <c r="CK148" i="2"/>
  <c r="CK147" i="2"/>
  <c r="CK146" i="2"/>
  <c r="CK145" i="2"/>
  <c r="CK144" i="2"/>
  <c r="CK143" i="2"/>
  <c r="CK142" i="2"/>
  <c r="CK141" i="2"/>
  <c r="CK140" i="2"/>
  <c r="CK139" i="2"/>
  <c r="CK138" i="2"/>
  <c r="CK137" i="2"/>
  <c r="CK136" i="2"/>
  <c r="CK135" i="2"/>
  <c r="CK134" i="2"/>
  <c r="CK133" i="2"/>
  <c r="CK132" i="2"/>
  <c r="CK131" i="2"/>
  <c r="CK130" i="2"/>
  <c r="CK129" i="2"/>
  <c r="CK128" i="2"/>
  <c r="CK127" i="2"/>
  <c r="CK126" i="2"/>
  <c r="CK125" i="2"/>
  <c r="CK124" i="2"/>
  <c r="CK123" i="2"/>
  <c r="CK122" i="2"/>
  <c r="CK121" i="2"/>
  <c r="CK120" i="2"/>
  <c r="CK119" i="2"/>
  <c r="CK118" i="2"/>
  <c r="CK117" i="2"/>
  <c r="CK116" i="2"/>
  <c r="CK115" i="2"/>
  <c r="CK114" i="2"/>
  <c r="CK113" i="2"/>
  <c r="CK112" i="2"/>
  <c r="CK111" i="2"/>
  <c r="CK110" i="2"/>
  <c r="CK109" i="2"/>
  <c r="CK108" i="2"/>
  <c r="CK107" i="2"/>
  <c r="CK106" i="2"/>
  <c r="CK105" i="2"/>
  <c r="CK104" i="2"/>
  <c r="CK103" i="2"/>
  <c r="CK102" i="2"/>
  <c r="CK101" i="2"/>
  <c r="CK100" i="2"/>
  <c r="CK99" i="2"/>
  <c r="CK98" i="2"/>
  <c r="CK97" i="2"/>
  <c r="CK96" i="2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L758" i="2" s="1"/>
  <c r="BE758" i="2" s="1"/>
  <c r="AI759" i="2"/>
  <c r="AI760" i="2"/>
  <c r="AI761" i="2"/>
  <c r="AI762" i="2"/>
  <c r="AI763" i="2"/>
  <c r="AI764" i="2"/>
  <c r="AI765" i="2"/>
  <c r="AI766" i="2"/>
  <c r="AN766" i="2" s="1"/>
  <c r="AI767" i="2"/>
  <c r="AI768" i="2"/>
  <c r="AI769" i="2"/>
  <c r="AI770" i="2"/>
  <c r="AI771" i="2"/>
  <c r="AI772" i="2"/>
  <c r="AI773" i="2"/>
  <c r="AI774" i="2"/>
  <c r="AU774" i="2" s="1"/>
  <c r="AI775" i="2"/>
  <c r="AI776" i="2"/>
  <c r="AI777" i="2"/>
  <c r="AI778" i="2"/>
  <c r="AI779" i="2"/>
  <c r="AI780" i="2"/>
  <c r="AI781" i="2"/>
  <c r="AI782" i="2"/>
  <c r="AK782" i="2" s="1"/>
  <c r="AI783" i="2"/>
  <c r="AI784" i="2"/>
  <c r="AI785" i="2"/>
  <c r="AI786" i="2"/>
  <c r="AI787" i="2"/>
  <c r="AI788" i="2"/>
  <c r="AI789" i="2"/>
  <c r="AI790" i="2"/>
  <c r="AN790" i="2" s="1"/>
  <c r="AI791" i="2"/>
  <c r="AI792" i="2"/>
  <c r="AI793" i="2"/>
  <c r="AI794" i="2"/>
  <c r="AI795" i="2"/>
  <c r="AI796" i="2"/>
  <c r="AI797" i="2"/>
  <c r="AI798" i="2"/>
  <c r="AL798" i="2" s="1"/>
  <c r="BE798" i="2" s="1"/>
  <c r="AI799" i="2"/>
  <c r="AI800" i="2"/>
  <c r="AI801" i="2"/>
  <c r="AI802" i="2"/>
  <c r="AI803" i="2"/>
  <c r="AI804" i="2"/>
  <c r="AI805" i="2"/>
  <c r="AI806" i="2"/>
  <c r="AQ806" i="2" s="1"/>
  <c r="AI807" i="2"/>
  <c r="AJ807" i="2" s="1"/>
  <c r="AI808" i="2"/>
  <c r="AI809" i="2"/>
  <c r="AO809" i="2" s="1"/>
  <c r="AI810" i="2"/>
  <c r="AI811" i="2"/>
  <c r="AI812" i="2"/>
  <c r="AI813" i="2"/>
  <c r="AL813" i="2" s="1"/>
  <c r="BE813" i="2" s="1"/>
  <c r="AI814" i="2"/>
  <c r="AQ814" i="2" s="1"/>
  <c r="AI815" i="2"/>
  <c r="AI816" i="2"/>
  <c r="AI817" i="2"/>
  <c r="AM817" i="2" s="1"/>
  <c r="BF817" i="2" s="1"/>
  <c r="AI818" i="2"/>
  <c r="AI819" i="2"/>
  <c r="AI820" i="2"/>
  <c r="AI821" i="2"/>
  <c r="AW821" i="2" s="1"/>
  <c r="AI822" i="2"/>
  <c r="AQ822" i="2" s="1"/>
  <c r="AI823" i="2"/>
  <c r="AJ823" i="2" s="1"/>
  <c r="AI824" i="2"/>
  <c r="AI825" i="2"/>
  <c r="AO825" i="2" s="1"/>
  <c r="AI826" i="2"/>
  <c r="AI827" i="2"/>
  <c r="AI828" i="2"/>
  <c r="AI829" i="2"/>
  <c r="AL829" i="2" s="1"/>
  <c r="BE829" i="2" s="1"/>
  <c r="AI830" i="2"/>
  <c r="AQ830" i="2" s="1"/>
  <c r="AI831" i="2"/>
  <c r="AI832" i="2"/>
  <c r="AI833" i="2"/>
  <c r="AM833" i="2" s="1"/>
  <c r="BF833" i="2" s="1"/>
  <c r="AI834" i="2"/>
  <c r="AI835" i="2"/>
  <c r="AI836" i="2"/>
  <c r="AI837" i="2"/>
  <c r="AN837" i="2" s="1"/>
  <c r="AI838" i="2"/>
  <c r="AR838" i="2" s="1"/>
  <c r="AI839" i="2"/>
  <c r="AT839" i="2" s="1"/>
  <c r="AI840" i="2"/>
  <c r="AI841" i="2"/>
  <c r="AR841" i="2" s="1"/>
  <c r="AI842" i="2"/>
  <c r="AI843" i="2"/>
  <c r="AI844" i="2"/>
  <c r="AI845" i="2"/>
  <c r="AK845" i="2" s="1"/>
  <c r="AI846" i="2"/>
  <c r="AJ846" i="2" s="1"/>
  <c r="AI847" i="2"/>
  <c r="AQ847" i="2" s="1"/>
  <c r="AI848" i="2"/>
  <c r="AI849" i="2"/>
  <c r="AP849" i="2" s="1"/>
  <c r="AI850" i="2"/>
  <c r="AI851" i="2"/>
  <c r="AI852" i="2"/>
  <c r="AI853" i="2"/>
  <c r="AJ853" i="2" s="1"/>
  <c r="AI854" i="2"/>
  <c r="AQ854" i="2" s="1"/>
  <c r="AI855" i="2"/>
  <c r="AO855" i="2" s="1"/>
  <c r="AI856" i="2"/>
  <c r="AI857" i="2"/>
  <c r="AN857" i="2" s="1"/>
  <c r="AI858" i="2"/>
  <c r="AI859" i="2"/>
  <c r="AI860" i="2"/>
  <c r="AI861" i="2"/>
  <c r="AN861" i="2" s="1"/>
  <c r="AI862" i="2"/>
  <c r="AO862" i="2" s="1"/>
  <c r="AI863" i="2"/>
  <c r="AW863" i="2" s="1"/>
  <c r="AI864" i="2"/>
  <c r="AI865" i="2"/>
  <c r="AL865" i="2" s="1"/>
  <c r="BE865" i="2" s="1"/>
  <c r="AI866" i="2"/>
  <c r="AI867" i="2"/>
  <c r="AI868" i="2"/>
  <c r="AI869" i="2"/>
  <c r="AV869" i="2" s="1"/>
  <c r="AI870" i="2"/>
  <c r="AM870" i="2" s="1"/>
  <c r="BF870" i="2" s="1"/>
  <c r="AI871" i="2"/>
  <c r="AT871" i="2" s="1"/>
  <c r="AI872" i="2"/>
  <c r="AI873" i="2"/>
  <c r="AJ873" i="2" s="1"/>
  <c r="AI874" i="2"/>
  <c r="AI875" i="2"/>
  <c r="AI876" i="2"/>
  <c r="AI877" i="2"/>
  <c r="AT877" i="2" s="1"/>
  <c r="AI878" i="2"/>
  <c r="AJ878" i="2" s="1"/>
  <c r="AI879" i="2"/>
  <c r="AR879" i="2" s="1"/>
  <c r="AI880" i="2"/>
  <c r="AI881" i="2"/>
  <c r="AJ881" i="2" s="1"/>
  <c r="AI882" i="2"/>
  <c r="AN882" i="2" s="1"/>
  <c r="AI883" i="2"/>
  <c r="AP883" i="2" s="1"/>
  <c r="AI884" i="2"/>
  <c r="AI885" i="2"/>
  <c r="AK885" i="2" s="1"/>
  <c r="AI886" i="2"/>
  <c r="AP886" i="2" s="1"/>
  <c r="AI887" i="2"/>
  <c r="AV887" i="2" s="1"/>
  <c r="AI888" i="2"/>
  <c r="AI540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6" i="2"/>
  <c r="AI477" i="2"/>
  <c r="AI478" i="2"/>
  <c r="AI479" i="2"/>
  <c r="AI480" i="2"/>
  <c r="AI481" i="2"/>
  <c r="AK481" i="2" s="1"/>
  <c r="AI482" i="2"/>
  <c r="AM482" i="2" s="1"/>
  <c r="BF482" i="2" s="1"/>
  <c r="AI483" i="2"/>
  <c r="AI484" i="2"/>
  <c r="AI485" i="2"/>
  <c r="AI486" i="2"/>
  <c r="AI487" i="2"/>
  <c r="AO487" i="2" s="1"/>
  <c r="AI488" i="2"/>
  <c r="AI489" i="2"/>
  <c r="AS489" i="2" s="1"/>
  <c r="AI490" i="2"/>
  <c r="AL490" i="2" s="1"/>
  <c r="BE490" i="2" s="1"/>
  <c r="AI491" i="2"/>
  <c r="AI492" i="2"/>
  <c r="AR492" i="2" s="1"/>
  <c r="AI493" i="2"/>
  <c r="AJ493" i="2" s="1"/>
  <c r="AI494" i="2"/>
  <c r="AI495" i="2"/>
  <c r="AN495" i="2" s="1"/>
  <c r="AI496" i="2"/>
  <c r="AL496" i="2" s="1"/>
  <c r="BE496" i="2" s="1"/>
  <c r="AI497" i="2"/>
  <c r="AM497" i="2" s="1"/>
  <c r="BF497" i="2" s="1"/>
  <c r="AI498" i="2"/>
  <c r="AN498" i="2" s="1"/>
  <c r="AI499" i="2"/>
  <c r="AO499" i="2" s="1"/>
  <c r="AI500" i="2"/>
  <c r="AP500" i="2" s="1"/>
  <c r="AI501" i="2"/>
  <c r="AN501" i="2" s="1"/>
  <c r="AI502" i="2"/>
  <c r="AI503" i="2"/>
  <c r="AL503" i="2" s="1"/>
  <c r="BE503" i="2" s="1"/>
  <c r="AI504" i="2"/>
  <c r="AJ504" i="2" s="1"/>
  <c r="AI505" i="2"/>
  <c r="AN505" i="2" s="1"/>
  <c r="AI506" i="2"/>
  <c r="AP506" i="2" s="1"/>
  <c r="AI507" i="2"/>
  <c r="AJ507" i="2" s="1"/>
  <c r="AI508" i="2"/>
  <c r="AL508" i="2" s="1"/>
  <c r="BE508" i="2" s="1"/>
  <c r="AI509" i="2"/>
  <c r="AN509" i="2" s="1"/>
  <c r="AI510" i="2"/>
  <c r="AP510" i="2" s="1"/>
  <c r="AI511" i="2"/>
  <c r="AJ511" i="2" s="1"/>
  <c r="AI512" i="2"/>
  <c r="AL512" i="2" s="1"/>
  <c r="BE512" i="2" s="1"/>
  <c r="AI513" i="2"/>
  <c r="AN513" i="2" s="1"/>
  <c r="AI514" i="2"/>
  <c r="AP514" i="2" s="1"/>
  <c r="AI515" i="2"/>
  <c r="AJ515" i="2" s="1"/>
  <c r="AI516" i="2"/>
  <c r="AL516" i="2" s="1"/>
  <c r="BE516" i="2" s="1"/>
  <c r="AI517" i="2"/>
  <c r="AN517" i="2" s="1"/>
  <c r="AI518" i="2"/>
  <c r="AP518" i="2" s="1"/>
  <c r="AI519" i="2"/>
  <c r="AJ519" i="2" s="1"/>
  <c r="AI520" i="2"/>
  <c r="AL520" i="2" s="1"/>
  <c r="BE520" i="2" s="1"/>
  <c r="AI521" i="2"/>
  <c r="AN521" i="2" s="1"/>
  <c r="AI522" i="2"/>
  <c r="AP522" i="2" s="1"/>
  <c r="AI523" i="2"/>
  <c r="AJ523" i="2" s="1"/>
  <c r="AI524" i="2"/>
  <c r="AL524" i="2" s="1"/>
  <c r="BE524" i="2" s="1"/>
  <c r="AI525" i="2"/>
  <c r="AN525" i="2" s="1"/>
  <c r="AI526" i="2"/>
  <c r="AP526" i="2" s="1"/>
  <c r="AI527" i="2"/>
  <c r="AJ527" i="2" s="1"/>
  <c r="AI528" i="2"/>
  <c r="AL528" i="2" s="1"/>
  <c r="BE528" i="2" s="1"/>
  <c r="AI529" i="2"/>
  <c r="AN529" i="2" s="1"/>
  <c r="AI530" i="2"/>
  <c r="AP530" i="2" s="1"/>
  <c r="AI531" i="2"/>
  <c r="AJ531" i="2" s="1"/>
  <c r="AI532" i="2"/>
  <c r="AL532" i="2" s="1"/>
  <c r="BE532" i="2" s="1"/>
  <c r="AI533" i="2"/>
  <c r="AN533" i="2" s="1"/>
  <c r="AI534" i="2"/>
  <c r="AP534" i="2" s="1"/>
  <c r="AI535" i="2"/>
  <c r="AJ535" i="2" s="1"/>
  <c r="AI536" i="2"/>
  <c r="AL536" i="2" s="1"/>
  <c r="BE536" i="2" s="1"/>
  <c r="AI537" i="2"/>
  <c r="AN537" i="2" s="1"/>
  <c r="AI538" i="2"/>
  <c r="AP538" i="2" s="1"/>
  <c r="AI419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T102" i="2" s="1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W119" i="2" s="1"/>
  <c r="AI120" i="2"/>
  <c r="AT120" i="2" s="1"/>
  <c r="AI121" i="2"/>
  <c r="AI122" i="2"/>
  <c r="AI123" i="2"/>
  <c r="AI124" i="2"/>
  <c r="AI125" i="2"/>
  <c r="AI126" i="2"/>
  <c r="AI127" i="2"/>
  <c r="AI128" i="2"/>
  <c r="AT128" i="2" s="1"/>
  <c r="AI129" i="2"/>
  <c r="AI130" i="2"/>
  <c r="AI131" i="2"/>
  <c r="AI132" i="2"/>
  <c r="AI133" i="2"/>
  <c r="AI134" i="2"/>
  <c r="AP134" i="2" s="1"/>
  <c r="AI135" i="2"/>
  <c r="AI136" i="2"/>
  <c r="AI137" i="2"/>
  <c r="AI138" i="2"/>
  <c r="AI139" i="2"/>
  <c r="AI140" i="2"/>
  <c r="AI141" i="2"/>
  <c r="AI142" i="2"/>
  <c r="AU142" i="2" s="1"/>
  <c r="AI143" i="2"/>
  <c r="AR143" i="2" s="1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T160" i="2" s="1"/>
  <c r="AI161" i="2"/>
  <c r="AI162" i="2"/>
  <c r="AI163" i="2"/>
  <c r="AI164" i="2"/>
  <c r="AI165" i="2"/>
  <c r="AN165" i="2" s="1"/>
  <c r="AI166" i="2"/>
  <c r="AP166" i="2" s="1"/>
  <c r="AI167" i="2"/>
  <c r="AI168" i="2"/>
  <c r="AI169" i="2"/>
  <c r="AI170" i="2"/>
  <c r="AI171" i="2"/>
  <c r="AI172" i="2"/>
  <c r="AI173" i="2"/>
  <c r="AI174" i="2"/>
  <c r="AP174" i="2" s="1"/>
  <c r="AI175" i="2"/>
  <c r="AR175" i="2" s="1"/>
  <c r="AI176" i="2"/>
  <c r="AI177" i="2"/>
  <c r="AI178" i="2"/>
  <c r="AI179" i="2"/>
  <c r="AI180" i="2"/>
  <c r="AI181" i="2"/>
  <c r="AI182" i="2"/>
  <c r="AI183" i="2"/>
  <c r="AR183" i="2" s="1"/>
  <c r="AI184" i="2"/>
  <c r="AT184" i="2" s="1"/>
  <c r="AI185" i="2"/>
  <c r="AI186" i="2"/>
  <c r="AJ186" i="2" s="1"/>
  <c r="AI187" i="2"/>
  <c r="AI188" i="2"/>
  <c r="AI189" i="2"/>
  <c r="AV189" i="2" s="1"/>
  <c r="AI190" i="2"/>
  <c r="AM190" i="2" s="1"/>
  <c r="BF190" i="2" s="1"/>
  <c r="AI191" i="2"/>
  <c r="AL191" i="2" s="1"/>
  <c r="BE191" i="2" s="1"/>
  <c r="AI192" i="2"/>
  <c r="AQ192" i="2" s="1"/>
  <c r="AI193" i="2"/>
  <c r="AI194" i="2"/>
  <c r="AI195" i="2"/>
  <c r="AI196" i="2"/>
  <c r="AQ196" i="2" s="1"/>
  <c r="AI197" i="2"/>
  <c r="AI198" i="2"/>
  <c r="AT198" i="2" s="1"/>
  <c r="AI199" i="2"/>
  <c r="AJ199" i="2" s="1"/>
  <c r="AI200" i="2"/>
  <c r="AI201" i="2"/>
  <c r="AI202" i="2"/>
  <c r="AI203" i="2"/>
  <c r="AI204" i="2"/>
  <c r="AI205" i="2"/>
  <c r="AS205" i="2" s="1"/>
  <c r="AI206" i="2"/>
  <c r="AT206" i="2" s="1"/>
  <c r="AI207" i="2"/>
  <c r="AJ207" i="2" s="1"/>
  <c r="AI208" i="2"/>
  <c r="AL208" i="2" s="1"/>
  <c r="BE208" i="2" s="1"/>
  <c r="AI209" i="2"/>
  <c r="AI210" i="2"/>
  <c r="AP210" i="2" s="1"/>
  <c r="AI211" i="2"/>
  <c r="AI212" i="2"/>
  <c r="AL212" i="2" s="1"/>
  <c r="BE212" i="2" s="1"/>
  <c r="AI213" i="2"/>
  <c r="AI214" i="2"/>
  <c r="AI215" i="2"/>
  <c r="AJ215" i="2" s="1"/>
  <c r="AI216" i="2"/>
  <c r="AL216" i="2" s="1"/>
  <c r="BE216" i="2" s="1"/>
  <c r="AI217" i="2"/>
  <c r="AV217" i="2" s="1"/>
  <c r="AI218" i="2"/>
  <c r="AI219" i="2"/>
  <c r="AJ219" i="2" s="1"/>
  <c r="AI220" i="2"/>
  <c r="AL220" i="2" s="1"/>
  <c r="BE220" i="2" s="1"/>
  <c r="AI221" i="2"/>
  <c r="AN221" i="2" s="1"/>
  <c r="AI222" i="2"/>
  <c r="AI223" i="2"/>
  <c r="AI224" i="2"/>
  <c r="AI225" i="2"/>
  <c r="AV225" i="2" s="1"/>
  <c r="AI226" i="2"/>
  <c r="AI227" i="2"/>
  <c r="AI228" i="2"/>
  <c r="AL228" i="2" s="1"/>
  <c r="BE228" i="2" s="1"/>
  <c r="AI229" i="2"/>
  <c r="AI230" i="2"/>
  <c r="AI231" i="2"/>
  <c r="AJ231" i="2" s="1"/>
  <c r="AI232" i="2"/>
  <c r="AI233" i="2"/>
  <c r="AI234" i="2"/>
  <c r="AI235" i="2"/>
  <c r="AI236" i="2"/>
  <c r="AL236" i="2" s="1"/>
  <c r="BE236" i="2" s="1"/>
  <c r="AI237" i="2"/>
  <c r="AN237" i="2" s="1"/>
  <c r="AI238" i="2"/>
  <c r="AI239" i="2"/>
  <c r="AJ239" i="2" s="1"/>
  <c r="AI240" i="2"/>
  <c r="AL240" i="2" s="1"/>
  <c r="BE240" i="2" s="1"/>
  <c r="AI241" i="2"/>
  <c r="AI242" i="2"/>
  <c r="AI243" i="2"/>
  <c r="AI244" i="2"/>
  <c r="AL244" i="2" s="1"/>
  <c r="BE244" i="2" s="1"/>
  <c r="AI245" i="2"/>
  <c r="AN245" i="2" s="1"/>
  <c r="AI246" i="2"/>
  <c r="AI247" i="2"/>
  <c r="AI248" i="2"/>
  <c r="AI249" i="2"/>
  <c r="AI250" i="2"/>
  <c r="AI251" i="2"/>
  <c r="AI252" i="2"/>
  <c r="AL252" i="2" s="1"/>
  <c r="BE252" i="2" s="1"/>
  <c r="AI253" i="2"/>
  <c r="AN253" i="2" s="1"/>
  <c r="AI254" i="2"/>
  <c r="AU254" i="2" s="1"/>
  <c r="AI255" i="2"/>
  <c r="AI256" i="2"/>
  <c r="AL256" i="2" s="1"/>
  <c r="BE256" i="2" s="1"/>
  <c r="AI257" i="2"/>
  <c r="AV257" i="2" s="1"/>
  <c r="AI258" i="2"/>
  <c r="AI259" i="2"/>
  <c r="AI260" i="2"/>
  <c r="AL260" i="2" s="1"/>
  <c r="BE260" i="2" s="1"/>
  <c r="AI261" i="2"/>
  <c r="AI262" i="2"/>
  <c r="AI263" i="2"/>
  <c r="AI264" i="2"/>
  <c r="AL264" i="2" s="1"/>
  <c r="BE264" i="2" s="1"/>
  <c r="AI265" i="2"/>
  <c r="AV265" i="2" s="1"/>
  <c r="AI266" i="2"/>
  <c r="AI267" i="2"/>
  <c r="AJ267" i="2" s="1"/>
  <c r="AI268" i="2"/>
  <c r="AL268" i="2" s="1"/>
  <c r="BE268" i="2" s="1"/>
  <c r="AI269" i="2"/>
  <c r="AI270" i="2"/>
  <c r="AU270" i="2" s="1"/>
  <c r="AI271" i="2"/>
  <c r="AI272" i="2"/>
  <c r="AI273" i="2"/>
  <c r="AV273" i="2" s="1"/>
  <c r="AI274" i="2"/>
  <c r="AI275" i="2"/>
  <c r="AJ275" i="2" s="1"/>
  <c r="AI276" i="2"/>
  <c r="AL276" i="2" s="1"/>
  <c r="BE276" i="2" s="1"/>
  <c r="AI277" i="2"/>
  <c r="AI278" i="2"/>
  <c r="AU278" i="2" s="1"/>
  <c r="AI279" i="2"/>
  <c r="AI280" i="2"/>
  <c r="AI281" i="2"/>
  <c r="AI282" i="2"/>
  <c r="AI283" i="2"/>
  <c r="AI284" i="2"/>
  <c r="AT284" i="2" s="1"/>
  <c r="AI285" i="2"/>
  <c r="AI286" i="2"/>
  <c r="AJ286" i="2" s="1"/>
  <c r="AI287" i="2"/>
  <c r="AI288" i="2"/>
  <c r="AI289" i="2"/>
  <c r="AI290" i="2"/>
  <c r="AM290" i="2" s="1"/>
  <c r="BF290" i="2" s="1"/>
  <c r="AI291" i="2"/>
  <c r="AI292" i="2"/>
  <c r="AI293" i="2"/>
  <c r="AI294" i="2"/>
  <c r="AM294" i="2" s="1"/>
  <c r="BF294" i="2" s="1"/>
  <c r="AI295" i="2"/>
  <c r="AN295" i="2" s="1"/>
  <c r="AI296" i="2"/>
  <c r="AI297" i="2"/>
  <c r="AI298" i="2"/>
  <c r="AM298" i="2" s="1"/>
  <c r="BF298" i="2" s="1"/>
  <c r="AI299" i="2"/>
  <c r="AQ299" i="2" s="1"/>
  <c r="AI300" i="2"/>
  <c r="AO300" i="2" s="1"/>
  <c r="AI301" i="2"/>
  <c r="AS301" i="2" s="1"/>
  <c r="AI302" i="2"/>
  <c r="AW302" i="2" s="1"/>
  <c r="AI303" i="2"/>
  <c r="AU303" i="2" s="1"/>
  <c r="AI304" i="2"/>
  <c r="AI305" i="2"/>
  <c r="AI306" i="2"/>
  <c r="AI307" i="2"/>
  <c r="AI308" i="2"/>
  <c r="AK308" i="2" s="1"/>
  <c r="AI309" i="2"/>
  <c r="AI310" i="2"/>
  <c r="AW310" i="2" s="1"/>
  <c r="AI311" i="2"/>
  <c r="AM311" i="2" s="1"/>
  <c r="BF311" i="2" s="1"/>
  <c r="AI312" i="2"/>
  <c r="AI313" i="2"/>
  <c r="AI314" i="2"/>
  <c r="AI315" i="2"/>
  <c r="AQ315" i="2" s="1"/>
  <c r="AI316" i="2"/>
  <c r="AI317" i="2"/>
  <c r="AI318" i="2"/>
  <c r="AM318" i="2" s="1"/>
  <c r="BF318" i="2" s="1"/>
  <c r="AI319" i="2"/>
  <c r="AI320" i="2"/>
  <c r="AI321" i="2"/>
  <c r="AI322" i="2"/>
  <c r="AM322" i="2" s="1"/>
  <c r="BF322" i="2" s="1"/>
  <c r="AI323" i="2"/>
  <c r="AQ323" i="2" s="1"/>
  <c r="AI324" i="2"/>
  <c r="AP324" i="2" s="1"/>
  <c r="AI325" i="2"/>
  <c r="AU325" i="2" s="1"/>
  <c r="AI326" i="2"/>
  <c r="AK326" i="2" s="1"/>
  <c r="AI327" i="2"/>
  <c r="AW327" i="2" s="1"/>
  <c r="AI328" i="2"/>
  <c r="AO328" i="2" s="1"/>
  <c r="AI329" i="2"/>
  <c r="AI330" i="2"/>
  <c r="AI331" i="2"/>
  <c r="AI332" i="2"/>
  <c r="AO332" i="2" s="1"/>
  <c r="AI333" i="2"/>
  <c r="AI334" i="2"/>
  <c r="AI335" i="2"/>
  <c r="AN335" i="2" s="1"/>
  <c r="AI336" i="2"/>
  <c r="AI337" i="2"/>
  <c r="AI338" i="2"/>
  <c r="AM338" i="2" s="1"/>
  <c r="BF338" i="2" s="1"/>
  <c r="AI339" i="2"/>
  <c r="AI340" i="2"/>
  <c r="AK340" i="2" s="1"/>
  <c r="AI341" i="2"/>
  <c r="AI342" i="2"/>
  <c r="AO342" i="2" s="1"/>
  <c r="AI343" i="2"/>
  <c r="AI344" i="2"/>
  <c r="AI345" i="2"/>
  <c r="AI346" i="2"/>
  <c r="AI347" i="2"/>
  <c r="AQ347" i="2" s="1"/>
  <c r="AI348" i="2"/>
  <c r="AQ348" i="2" s="1"/>
  <c r="AI349" i="2"/>
  <c r="AJ349" i="2" s="1"/>
  <c r="AI350" i="2"/>
  <c r="AL350" i="2" s="1"/>
  <c r="BE350" i="2" s="1"/>
  <c r="AI351" i="2"/>
  <c r="AI352" i="2"/>
  <c r="AP352" i="2" s="1"/>
  <c r="AI353" i="2"/>
  <c r="AI354" i="2"/>
  <c r="AM354" i="2" s="1"/>
  <c r="BF354" i="2" s="1"/>
  <c r="AI355" i="2"/>
  <c r="AI356" i="2"/>
  <c r="AP356" i="2" s="1"/>
  <c r="AI357" i="2"/>
  <c r="AJ357" i="2" s="1"/>
  <c r="AI358" i="2"/>
  <c r="AI359" i="2"/>
  <c r="AO359" i="2" s="1"/>
  <c r="AI360" i="2"/>
  <c r="AI361" i="2"/>
  <c r="AI362" i="2"/>
  <c r="AM362" i="2" s="1"/>
  <c r="BF362" i="2" s="1"/>
  <c r="AI363" i="2"/>
  <c r="AQ363" i="2" s="1"/>
  <c r="AI364" i="2"/>
  <c r="AO364" i="2" s="1"/>
  <c r="AI365" i="2"/>
  <c r="AS365" i="2" s="1"/>
  <c r="AI366" i="2"/>
  <c r="AS366" i="2" s="1"/>
  <c r="AI367" i="2"/>
  <c r="AI368" i="2"/>
  <c r="AI369" i="2"/>
  <c r="AI370" i="2"/>
  <c r="AI371" i="2"/>
  <c r="AI372" i="2"/>
  <c r="AS372" i="2" s="1"/>
  <c r="AI373" i="2"/>
  <c r="AS373" i="2" s="1"/>
  <c r="AI374" i="2"/>
  <c r="AK374" i="2" s="1"/>
  <c r="AI375" i="2"/>
  <c r="AI376" i="2"/>
  <c r="AQ376" i="2" s="1"/>
  <c r="AI377" i="2"/>
  <c r="AI378" i="2"/>
  <c r="AI379" i="2"/>
  <c r="AQ379" i="2" s="1"/>
  <c r="AI380" i="2"/>
  <c r="AQ380" i="2" s="1"/>
  <c r="AI381" i="2"/>
  <c r="AR381" i="2" s="1"/>
  <c r="AI382" i="2"/>
  <c r="AI383" i="2"/>
  <c r="AQ383" i="2" s="1"/>
  <c r="AI384" i="2"/>
  <c r="AI385" i="2"/>
  <c r="AI386" i="2"/>
  <c r="AM386" i="2" s="1"/>
  <c r="BF386" i="2" s="1"/>
  <c r="AI387" i="2"/>
  <c r="AQ387" i="2" s="1"/>
  <c r="AI388" i="2"/>
  <c r="AK388" i="2" s="1"/>
  <c r="AI389" i="2"/>
  <c r="AU389" i="2" s="1"/>
  <c r="AI390" i="2"/>
  <c r="AT390" i="2" s="1"/>
  <c r="AI391" i="2"/>
  <c r="AM391" i="2" s="1"/>
  <c r="BF391" i="2" s="1"/>
  <c r="AI392" i="2"/>
  <c r="AI393" i="2"/>
  <c r="AI394" i="2"/>
  <c r="AI395" i="2"/>
  <c r="AI396" i="2"/>
  <c r="AW396" i="2" s="1"/>
  <c r="AI397" i="2"/>
  <c r="AU397" i="2" s="1"/>
  <c r="AI398" i="2"/>
  <c r="AK398" i="2" s="1"/>
  <c r="AI399" i="2"/>
  <c r="AI400" i="2"/>
  <c r="AS400" i="2" s="1"/>
  <c r="AI401" i="2"/>
  <c r="AI402" i="2"/>
  <c r="AM402" i="2" s="1"/>
  <c r="BF402" i="2" s="1"/>
  <c r="AI403" i="2"/>
  <c r="AI404" i="2"/>
  <c r="AK404" i="2" s="1"/>
  <c r="AI405" i="2"/>
  <c r="AJ405" i="2" s="1"/>
  <c r="AI406" i="2"/>
  <c r="AI407" i="2"/>
  <c r="AU407" i="2" s="1"/>
  <c r="AI408" i="2"/>
  <c r="AI409" i="2"/>
  <c r="AI410" i="2"/>
  <c r="AI411" i="2"/>
  <c r="AQ411" i="2" s="1"/>
  <c r="AI412" i="2"/>
  <c r="AK412" i="2" s="1"/>
  <c r="AI413" i="2"/>
  <c r="AJ413" i="2" s="1"/>
  <c r="AI414" i="2"/>
  <c r="AU414" i="2" s="1"/>
  <c r="AI415" i="2"/>
  <c r="AN415" i="2" s="1"/>
  <c r="AI416" i="2"/>
  <c r="AI417" i="2"/>
  <c r="AI12" i="2"/>
  <c r="AO12" i="2" s="1"/>
  <c r="BH3" i="2"/>
  <c r="BG3" i="2"/>
  <c r="BF3" i="2"/>
  <c r="BE3" i="2"/>
  <c r="BD3" i="2"/>
  <c r="DV874" i="2"/>
  <c r="EN797" i="2" s="1"/>
  <c r="EE875" i="2"/>
  <c r="EN495" i="2" s="1"/>
  <c r="DV876" i="2"/>
  <c r="EN798" i="2" s="1"/>
  <c r="EE877" i="2"/>
  <c r="EN537" i="2" s="1"/>
  <c r="DV878" i="2"/>
  <c r="EN799" i="2" s="1"/>
  <c r="EE879" i="2"/>
  <c r="EN604" i="2" s="1"/>
  <c r="DV880" i="2"/>
  <c r="EN800" i="2" s="1"/>
  <c r="EE881" i="2"/>
  <c r="EN609" i="2" s="1"/>
  <c r="DV882" i="2"/>
  <c r="EN801" i="2" s="1"/>
  <c r="EE883" i="2"/>
  <c r="EN496" i="2" s="1"/>
  <c r="DV884" i="2"/>
  <c r="EN802" i="2" s="1"/>
  <c r="EE885" i="2"/>
  <c r="EN538" i="2" s="1"/>
  <c r="DV886" i="2"/>
  <c r="EN803" i="2" s="1"/>
  <c r="EE887" i="2"/>
  <c r="EN605" i="2" s="1"/>
  <c r="EE873" i="2"/>
  <c r="EN608" i="2" s="1"/>
  <c r="DV872" i="2"/>
  <c r="EN796" i="2" s="1"/>
  <c r="EE871" i="2"/>
  <c r="EN603" i="2" s="1"/>
  <c r="DV870" i="2"/>
  <c r="EN795" i="2" s="1"/>
  <c r="EE869" i="2"/>
  <c r="EN536" i="2" s="1"/>
  <c r="DV868" i="2"/>
  <c r="EN794" i="2" s="1"/>
  <c r="EE867" i="2"/>
  <c r="EN494" i="2" s="1"/>
  <c r="DV866" i="2"/>
  <c r="EN793" i="2" s="1"/>
  <c r="EE865" i="2"/>
  <c r="EN607" i="2" s="1"/>
  <c r="DV864" i="2"/>
  <c r="EN792" i="2" s="1"/>
  <c r="EE863" i="2"/>
  <c r="EN602" i="2" s="1"/>
  <c r="DV862" i="2"/>
  <c r="EN791" i="2" s="1"/>
  <c r="EE861" i="2"/>
  <c r="EN535" i="2" s="1"/>
  <c r="DV860" i="2"/>
  <c r="EN790" i="2" s="1"/>
  <c r="EE859" i="2"/>
  <c r="EN493" i="2" s="1"/>
  <c r="DV858" i="2"/>
  <c r="EN789" i="2" s="1"/>
  <c r="EE857" i="2"/>
  <c r="EN606" i="2" s="1"/>
  <c r="DV856" i="2"/>
  <c r="EN788" i="2" s="1"/>
  <c r="EE855" i="2"/>
  <c r="EN601" i="2" s="1"/>
  <c r="DV854" i="2"/>
  <c r="EN787" i="2" s="1"/>
  <c r="EE853" i="2"/>
  <c r="EN534" i="2" s="1"/>
  <c r="DV852" i="2"/>
  <c r="EN786" i="2" s="1"/>
  <c r="EE851" i="2"/>
  <c r="EN492" i="2" s="1"/>
  <c r="DV845" i="2"/>
  <c r="EN784" i="2" s="1"/>
  <c r="EE846" i="2"/>
  <c r="EN583" i="2" s="1"/>
  <c r="DV847" i="2"/>
  <c r="EN785" i="2" s="1"/>
  <c r="EE848" i="2"/>
  <c r="EN636" i="2" s="1"/>
  <c r="EE844" i="2"/>
  <c r="EN635" i="2" s="1"/>
  <c r="DV843" i="2"/>
  <c r="EN783" i="2" s="1"/>
  <c r="EE842" i="2"/>
  <c r="EN582" i="2" s="1"/>
  <c r="DV841" i="2"/>
  <c r="EN782" i="2" s="1"/>
  <c r="EE840" i="2"/>
  <c r="EN634" i="2" s="1"/>
  <c r="DV839" i="2"/>
  <c r="EN781" i="2" s="1"/>
  <c r="EE838" i="2"/>
  <c r="EN581" i="2" s="1"/>
  <c r="DV837" i="2"/>
  <c r="EN780" i="2" s="1"/>
  <c r="EE836" i="2"/>
  <c r="EN633" i="2" s="1"/>
  <c r="DV835" i="2"/>
  <c r="EN779" i="2" s="1"/>
  <c r="EE834" i="2"/>
  <c r="EN580" i="2" s="1"/>
  <c r="DV833" i="2"/>
  <c r="EN778" i="2" s="1"/>
  <c r="EE832" i="2"/>
  <c r="EN632" i="2" s="1"/>
  <c r="DV831" i="2"/>
  <c r="EN777" i="2" s="1"/>
  <c r="EE830" i="2"/>
  <c r="EN579" i="2" s="1"/>
  <c r="DV829" i="2"/>
  <c r="EN776" i="2" s="1"/>
  <c r="EE828" i="2"/>
  <c r="EN631" i="2" s="1"/>
  <c r="DV827" i="2"/>
  <c r="EN775" i="2" s="1"/>
  <c r="EE826" i="2"/>
  <c r="EN578" i="2" s="1"/>
  <c r="DV825" i="2"/>
  <c r="EN774" i="2" s="1"/>
  <c r="EE824" i="2"/>
  <c r="EN630" i="2" s="1"/>
  <c r="DV823" i="2"/>
  <c r="EN773" i="2" s="1"/>
  <c r="EE822" i="2"/>
  <c r="EN577" i="2" s="1"/>
  <c r="DV821" i="2"/>
  <c r="EN772" i="2" s="1"/>
  <c r="EE820" i="2"/>
  <c r="EN629" i="2" s="1"/>
  <c r="DV819" i="2"/>
  <c r="EN771" i="2" s="1"/>
  <c r="EE818" i="2"/>
  <c r="DV817" i="2"/>
  <c r="EN770" i="2" s="1"/>
  <c r="EE816" i="2"/>
  <c r="EN628" i="2" s="1"/>
  <c r="DV815" i="2"/>
  <c r="EN769" i="2" s="1"/>
  <c r="EE814" i="2"/>
  <c r="DV802" i="2"/>
  <c r="EN763" i="2" s="1"/>
  <c r="EE803" i="2"/>
  <c r="EN572" i="2" s="1"/>
  <c r="DV804" i="2"/>
  <c r="EN764" i="2" s="1"/>
  <c r="EE805" i="2"/>
  <c r="EN599" i="2" s="1"/>
  <c r="DV806" i="2"/>
  <c r="EN765" i="2" s="1"/>
  <c r="EE807" i="2"/>
  <c r="EN626" i="2" s="1"/>
  <c r="DV808" i="2"/>
  <c r="EN766" i="2" s="1"/>
  <c r="EE809" i="2"/>
  <c r="EN532" i="2" s="1"/>
  <c r="DV810" i="2"/>
  <c r="EN767" i="2" s="1"/>
  <c r="EE811" i="2"/>
  <c r="EN573" i="2" s="1"/>
  <c r="EE801" i="2"/>
  <c r="EN531" i="2" s="1"/>
  <c r="DV800" i="2"/>
  <c r="EN762" i="2" s="1"/>
  <c r="EE799" i="2"/>
  <c r="EN625" i="2" s="1"/>
  <c r="DV798" i="2"/>
  <c r="EN761" i="2" s="1"/>
  <c r="EE797" i="2"/>
  <c r="EN598" i="2" s="1"/>
  <c r="DV796" i="2"/>
  <c r="EN760" i="2" s="1"/>
  <c r="EE795" i="2"/>
  <c r="EN571" i="2" s="1"/>
  <c r="DV794" i="2"/>
  <c r="EN759" i="2" s="1"/>
  <c r="EE793" i="2"/>
  <c r="EN530" i="2" s="1"/>
  <c r="DV792" i="2"/>
  <c r="EN758" i="2" s="1"/>
  <c r="EE791" i="2"/>
  <c r="EN624" i="2" s="1"/>
  <c r="DV790" i="2"/>
  <c r="EN757" i="2" s="1"/>
  <c r="EE789" i="2"/>
  <c r="EN597" i="2" s="1"/>
  <c r="DV788" i="2"/>
  <c r="EN756" i="2" s="1"/>
  <c r="EE787" i="2"/>
  <c r="EN570" i="2" s="1"/>
  <c r="DV786" i="2"/>
  <c r="EN755" i="2" s="1"/>
  <c r="EE785" i="2"/>
  <c r="EN529" i="2" s="1"/>
  <c r="DV784" i="2"/>
  <c r="EN754" i="2" s="1"/>
  <c r="EE783" i="2"/>
  <c r="EN623" i="2" s="1"/>
  <c r="DV782" i="2"/>
  <c r="EN753" i="2" s="1"/>
  <c r="EE781" i="2"/>
  <c r="EN596" i="2" s="1"/>
  <c r="DV780" i="2"/>
  <c r="EN752" i="2" s="1"/>
  <c r="EE779" i="2"/>
  <c r="EN569" i="2" s="1"/>
  <c r="DV778" i="2"/>
  <c r="EN751" i="2" s="1"/>
  <c r="EE777" i="2"/>
  <c r="EN528" i="2" s="1"/>
  <c r="DV776" i="2"/>
  <c r="EN750" i="2" s="1"/>
  <c r="EE775" i="2"/>
  <c r="EN622" i="2" s="1"/>
  <c r="DV774" i="2"/>
  <c r="EN749" i="2" s="1"/>
  <c r="EE773" i="2"/>
  <c r="EN595" i="2" s="1"/>
  <c r="DV772" i="2"/>
  <c r="EN748" i="2" s="1"/>
  <c r="EE771" i="2"/>
  <c r="EN568" i="2" s="1"/>
  <c r="DV770" i="2"/>
  <c r="EN747" i="2" s="1"/>
  <c r="EE769" i="2"/>
  <c r="EN527" i="2" s="1"/>
  <c r="DV768" i="2"/>
  <c r="EN746" i="2" s="1"/>
  <c r="EE767" i="2"/>
  <c r="EN621" i="2" s="1"/>
  <c r="DV766" i="2"/>
  <c r="EN745" i="2" s="1"/>
  <c r="EE765" i="2"/>
  <c r="EN594" i="2" s="1"/>
  <c r="DV764" i="2"/>
  <c r="EN744" i="2" s="1"/>
  <c r="EE763" i="2"/>
  <c r="EN567" i="2" s="1"/>
  <c r="DV762" i="2"/>
  <c r="EN743" i="2" s="1"/>
  <c r="EE761" i="2"/>
  <c r="EN526" i="2" s="1"/>
  <c r="DV760" i="2"/>
  <c r="EN742" i="2" s="1"/>
  <c r="EE759" i="2"/>
  <c r="EN620" i="2" s="1"/>
  <c r="DV751" i="2"/>
  <c r="EN739" i="2" s="1"/>
  <c r="EE752" i="2"/>
  <c r="EN593" i="2" s="1"/>
  <c r="DV753" i="2"/>
  <c r="EN740" i="2" s="1"/>
  <c r="EE754" i="2"/>
  <c r="EN490" i="2" s="1"/>
  <c r="DV755" i="2"/>
  <c r="EN741" i="2" s="1"/>
  <c r="EE756" i="2"/>
  <c r="EN619" i="2" s="1"/>
  <c r="DV749" i="2"/>
  <c r="EN738" i="2" s="1"/>
  <c r="EE750" i="2"/>
  <c r="EN566" i="2" s="1"/>
  <c r="DV747" i="2"/>
  <c r="EN737" i="2" s="1"/>
  <c r="EE748" i="2"/>
  <c r="EN618" i="2" s="1"/>
  <c r="EE746" i="2"/>
  <c r="EN489" i="2" s="1"/>
  <c r="DV745" i="2"/>
  <c r="EN736" i="2" s="1"/>
  <c r="EE744" i="2"/>
  <c r="EN592" i="2" s="1"/>
  <c r="DV743" i="2"/>
  <c r="EN735" i="2" s="1"/>
  <c r="EE742" i="2"/>
  <c r="EN565" i="2" s="1"/>
  <c r="DV741" i="2"/>
  <c r="EN734" i="2" s="1"/>
  <c r="EE740" i="2"/>
  <c r="EN617" i="2" s="1"/>
  <c r="DV739" i="2"/>
  <c r="EN733" i="2" s="1"/>
  <c r="EE738" i="2"/>
  <c r="EN488" i="2" s="1"/>
  <c r="DV737" i="2"/>
  <c r="EN732" i="2" s="1"/>
  <c r="EE736" i="2"/>
  <c r="EN591" i="2" s="1"/>
  <c r="DV735" i="2"/>
  <c r="EN731" i="2" s="1"/>
  <c r="EE734" i="2"/>
  <c r="EN564" i="2" s="1"/>
  <c r="DV733" i="2"/>
  <c r="EN730" i="2" s="1"/>
  <c r="EE732" i="2"/>
  <c r="EN616" i="2" s="1"/>
  <c r="DV731" i="2"/>
  <c r="EN729" i="2" s="1"/>
  <c r="EE730" i="2"/>
  <c r="EN487" i="2" s="1"/>
  <c r="DV729" i="2"/>
  <c r="EN728" i="2" s="1"/>
  <c r="EE728" i="2"/>
  <c r="EN590" i="2" s="1"/>
  <c r="DV727" i="2"/>
  <c r="EN727" i="2" s="1"/>
  <c r="EE726" i="2"/>
  <c r="EN563" i="2" s="1"/>
  <c r="DV725" i="2"/>
  <c r="EN726" i="2" s="1"/>
  <c r="EE724" i="2"/>
  <c r="EN615" i="2" s="1"/>
  <c r="DV723" i="2"/>
  <c r="EN725" i="2" s="1"/>
  <c r="EE722" i="2"/>
  <c r="EN486" i="2" s="1"/>
  <c r="DV721" i="2"/>
  <c r="EN724" i="2" s="1"/>
  <c r="EE720" i="2"/>
  <c r="EN589" i="2" s="1"/>
  <c r="DV719" i="2"/>
  <c r="EN723" i="2" s="1"/>
  <c r="EE718" i="2"/>
  <c r="EN562" i="2" s="1"/>
  <c r="DV717" i="2"/>
  <c r="EN722" i="2" s="1"/>
  <c r="EE716" i="2"/>
  <c r="EN614" i="2" s="1"/>
  <c r="DV715" i="2"/>
  <c r="EN721" i="2" s="1"/>
  <c r="EE714" i="2"/>
  <c r="EN485" i="2" s="1"/>
  <c r="DV713" i="2"/>
  <c r="EN720" i="2" s="1"/>
  <c r="EE712" i="2"/>
  <c r="EN588" i="2" s="1"/>
  <c r="DV711" i="2"/>
  <c r="EN719" i="2" s="1"/>
  <c r="EE710" i="2"/>
  <c r="EN561" i="2" s="1"/>
  <c r="DV709" i="2"/>
  <c r="EN718" i="2" s="1"/>
  <c r="EE708" i="2"/>
  <c r="EN613" i="2" s="1"/>
  <c r="DV707" i="2"/>
  <c r="EN717" i="2" s="1"/>
  <c r="EE706" i="2"/>
  <c r="EN484" i="2" s="1"/>
  <c r="DV705" i="2"/>
  <c r="EN716" i="2" s="1"/>
  <c r="EE704" i="2"/>
  <c r="EN587" i="2" s="1"/>
  <c r="DV703" i="2"/>
  <c r="EN715" i="2" s="1"/>
  <c r="EE702" i="2"/>
  <c r="EN560" i="2" s="1"/>
  <c r="DV701" i="2"/>
  <c r="EN714" i="2" s="1"/>
  <c r="EE700" i="2"/>
  <c r="EN612" i="2" s="1"/>
  <c r="DV699" i="2"/>
  <c r="EN713" i="2" s="1"/>
  <c r="EE698" i="2"/>
  <c r="EN483" i="2" s="1"/>
  <c r="DV697" i="2"/>
  <c r="EN712" i="2" s="1"/>
  <c r="EE696" i="2"/>
  <c r="EN586" i="2" s="1"/>
  <c r="DV695" i="2"/>
  <c r="EN711" i="2" s="1"/>
  <c r="EE694" i="2"/>
  <c r="EN559" i="2" s="1"/>
  <c r="DV693" i="2"/>
  <c r="EN710" i="2" s="1"/>
  <c r="EE692" i="2"/>
  <c r="EN611" i="2" s="1"/>
  <c r="DV691" i="2"/>
  <c r="EN709" i="2" s="1"/>
  <c r="EE690" i="2"/>
  <c r="EN482" i="2" s="1"/>
  <c r="DV689" i="2"/>
  <c r="EN708" i="2" s="1"/>
  <c r="EE688" i="2"/>
  <c r="EN585" i="2" s="1"/>
  <c r="EE685" i="2"/>
  <c r="EN525" i="2" s="1"/>
  <c r="DV684" i="2"/>
  <c r="EN707" i="2" s="1"/>
  <c r="EE683" i="2"/>
  <c r="EN481" i="2" s="1"/>
  <c r="DV682" i="2"/>
  <c r="EN706" i="2" s="1"/>
  <c r="EE681" i="2"/>
  <c r="EN524" i="2" s="1"/>
  <c r="DV680" i="2"/>
  <c r="EN705" i="2" s="1"/>
  <c r="EE679" i="2"/>
  <c r="EN480" i="2" s="1"/>
  <c r="DV678" i="2"/>
  <c r="EN704" i="2" s="1"/>
  <c r="EE677" i="2"/>
  <c r="EN523" i="2" s="1"/>
  <c r="DV676" i="2"/>
  <c r="EN703" i="2" s="1"/>
  <c r="EE675" i="2"/>
  <c r="EN479" i="2" s="1"/>
  <c r="DV674" i="2"/>
  <c r="EN702" i="2" s="1"/>
  <c r="EE673" i="2"/>
  <c r="EN522" i="2" s="1"/>
  <c r="DV672" i="2"/>
  <c r="EN701" i="2" s="1"/>
  <c r="EE671" i="2"/>
  <c r="EN478" i="2" s="1"/>
  <c r="DV670" i="2"/>
  <c r="EN700" i="2" s="1"/>
  <c r="EE669" i="2"/>
  <c r="EN521" i="2" s="1"/>
  <c r="DV668" i="2"/>
  <c r="EN699" i="2" s="1"/>
  <c r="EE667" i="2"/>
  <c r="EN477" i="2" s="1"/>
  <c r="DV666" i="2"/>
  <c r="EN698" i="2" s="1"/>
  <c r="EE665" i="2"/>
  <c r="EN520" i="2" s="1"/>
  <c r="DV664" i="2"/>
  <c r="EN697" i="2" s="1"/>
  <c r="EE663" i="2"/>
  <c r="EN476" i="2" s="1"/>
  <c r="DV662" i="2"/>
  <c r="EN696" i="2" s="1"/>
  <c r="EE661" i="2"/>
  <c r="EN519" i="2" s="1"/>
  <c r="DV660" i="2"/>
  <c r="EN695" i="2" s="1"/>
  <c r="EE659" i="2"/>
  <c r="EN475" i="2" s="1"/>
  <c r="DV658" i="2"/>
  <c r="EN694" i="2" s="1"/>
  <c r="EE657" i="2"/>
  <c r="EN518" i="2" s="1"/>
  <c r="DV656" i="2"/>
  <c r="EN693" i="2" s="1"/>
  <c r="EE655" i="2"/>
  <c r="EN474" i="2" s="1"/>
  <c r="DV654" i="2"/>
  <c r="EN692" i="2" s="1"/>
  <c r="EE653" i="2"/>
  <c r="EN517" i="2" s="1"/>
  <c r="DV652" i="2"/>
  <c r="EN691" i="2" s="1"/>
  <c r="EE651" i="2"/>
  <c r="EN473" i="2" s="1"/>
  <c r="EE648" i="2"/>
  <c r="EN557" i="2" s="1"/>
  <c r="DV647" i="2"/>
  <c r="EN689" i="2" s="1"/>
  <c r="EE646" i="2"/>
  <c r="EN515" i="2" s="1"/>
  <c r="DV645" i="2"/>
  <c r="EN688" i="2" s="1"/>
  <c r="EE644" i="2"/>
  <c r="EN471" i="2" s="1"/>
  <c r="DV643" i="2"/>
  <c r="EN687" i="2" s="1"/>
  <c r="EE642" i="2"/>
  <c r="EN556" i="2" s="1"/>
  <c r="DV641" i="2"/>
  <c r="EN686" i="2" s="1"/>
  <c r="EE640" i="2"/>
  <c r="EN514" i="2" s="1"/>
  <c r="DV639" i="2"/>
  <c r="EN685" i="2" s="1"/>
  <c r="EE638" i="2"/>
  <c r="DV637" i="2"/>
  <c r="EN684" i="2" s="1"/>
  <c r="EE636" i="2"/>
  <c r="EN555" i="2" s="1"/>
  <c r="DV635" i="2"/>
  <c r="EN683" i="2" s="1"/>
  <c r="EE634" i="2"/>
  <c r="EN513" i="2" s="1"/>
  <c r="DV633" i="2"/>
  <c r="EN682" i="2" s="1"/>
  <c r="EE632" i="2"/>
  <c r="DV631" i="2"/>
  <c r="EN681" i="2" s="1"/>
  <c r="EE630" i="2"/>
  <c r="EN554" i="2" s="1"/>
  <c r="DV629" i="2"/>
  <c r="EN680" i="2" s="1"/>
  <c r="EE628" i="2"/>
  <c r="EN512" i="2" s="1"/>
  <c r="DV627" i="2"/>
  <c r="EN679" i="2" s="1"/>
  <c r="EE626" i="2"/>
  <c r="DV625" i="2"/>
  <c r="EN678" i="2" s="1"/>
  <c r="EE624" i="2"/>
  <c r="EN553" i="2" s="1"/>
  <c r="DV623" i="2"/>
  <c r="EN677" i="2" s="1"/>
  <c r="EE622" i="2"/>
  <c r="EN511" i="2" s="1"/>
  <c r="DV621" i="2"/>
  <c r="EN676" i="2" s="1"/>
  <c r="EE620" i="2"/>
  <c r="DV619" i="2"/>
  <c r="EN675" i="2" s="1"/>
  <c r="EE618" i="2"/>
  <c r="EN552" i="2" s="1"/>
  <c r="DV617" i="2"/>
  <c r="EN674" i="2" s="1"/>
  <c r="EE616" i="2"/>
  <c r="EN510" i="2" s="1"/>
  <c r="DV615" i="2"/>
  <c r="EN673" i="2" s="1"/>
  <c r="EE614" i="2"/>
  <c r="DV613" i="2"/>
  <c r="EN672" i="2" s="1"/>
  <c r="EE612" i="2"/>
  <c r="EN551" i="2" s="1"/>
  <c r="DV611" i="2"/>
  <c r="EN671" i="2" s="1"/>
  <c r="EE610" i="2"/>
  <c r="EN509" i="2" s="1"/>
  <c r="DV609" i="2"/>
  <c r="EN670" i="2" s="1"/>
  <c r="EE608" i="2"/>
  <c r="DV607" i="2"/>
  <c r="EN669" i="2" s="1"/>
  <c r="EE606" i="2"/>
  <c r="DV605" i="2"/>
  <c r="EN668" i="2" s="1"/>
  <c r="EE604" i="2"/>
  <c r="DV603" i="2"/>
  <c r="EN667" i="2" s="1"/>
  <c r="EE602" i="2"/>
  <c r="DV601" i="2"/>
  <c r="EN666" i="2" s="1"/>
  <c r="EE600" i="2"/>
  <c r="DV599" i="2"/>
  <c r="EN665" i="2" s="1"/>
  <c r="EE598" i="2"/>
  <c r="DV597" i="2"/>
  <c r="EN664" i="2" s="1"/>
  <c r="EE596" i="2"/>
  <c r="DV588" i="2"/>
  <c r="EN661" i="2" s="1"/>
  <c r="EE589" i="2"/>
  <c r="EN462" i="2" s="1"/>
  <c r="DV590" i="2"/>
  <c r="EN662" i="2" s="1"/>
  <c r="EE591" i="2"/>
  <c r="EN506" i="2" s="1"/>
  <c r="DV592" i="2"/>
  <c r="EN663" i="2" s="1"/>
  <c r="EE593" i="2"/>
  <c r="EN548" i="2" s="1"/>
  <c r="DV586" i="2"/>
  <c r="EN660" i="2" s="1"/>
  <c r="EE587" i="2"/>
  <c r="EN547" i="2" s="1"/>
  <c r="EE585" i="2"/>
  <c r="EN505" i="2" s="1"/>
  <c r="DV584" i="2"/>
  <c r="EN659" i="2" s="1"/>
  <c r="EE583" i="2"/>
  <c r="EN461" i="2" s="1"/>
  <c r="DV582" i="2"/>
  <c r="EN658" i="2" s="1"/>
  <c r="EE581" i="2"/>
  <c r="EN546" i="2" s="1"/>
  <c r="DV580" i="2"/>
  <c r="EN657" i="2" s="1"/>
  <c r="EE579" i="2"/>
  <c r="EN504" i="2" s="1"/>
  <c r="DV578" i="2"/>
  <c r="EN656" i="2" s="1"/>
  <c r="EE577" i="2"/>
  <c r="EN460" i="2" s="1"/>
  <c r="DV576" i="2"/>
  <c r="EN655" i="2" s="1"/>
  <c r="EE575" i="2"/>
  <c r="EN545" i="2" s="1"/>
  <c r="DV574" i="2"/>
  <c r="EN654" i="2" s="1"/>
  <c r="EE573" i="2"/>
  <c r="EN503" i="2" s="1"/>
  <c r="DV572" i="2"/>
  <c r="EN653" i="2" s="1"/>
  <c r="EE571" i="2"/>
  <c r="EN459" i="2" s="1"/>
  <c r="DV570" i="2"/>
  <c r="EN652" i="2" s="1"/>
  <c r="EE569" i="2"/>
  <c r="EN544" i="2" s="1"/>
  <c r="DV568" i="2"/>
  <c r="EN651" i="2" s="1"/>
  <c r="EE565" i="2"/>
  <c r="EN458" i="2" s="1"/>
  <c r="DV566" i="2"/>
  <c r="EN650" i="2" s="1"/>
  <c r="EE567" i="2"/>
  <c r="EN502" i="2" s="1"/>
  <c r="EE561" i="2"/>
  <c r="EN501" i="2" s="1"/>
  <c r="DV562" i="2"/>
  <c r="EN648" i="2" s="1"/>
  <c r="EE563" i="2"/>
  <c r="EN543" i="2" s="1"/>
  <c r="DV564" i="2"/>
  <c r="EN649" i="2" s="1"/>
  <c r="EE557" i="2"/>
  <c r="EN542" i="2" s="1"/>
  <c r="DV558" i="2"/>
  <c r="EN646" i="2" s="1"/>
  <c r="EE559" i="2"/>
  <c r="EN457" i="2" s="1"/>
  <c r="DV560" i="2"/>
  <c r="EN647" i="2" s="1"/>
  <c r="EE553" i="2"/>
  <c r="EN456" i="2" s="1"/>
  <c r="DV554" i="2"/>
  <c r="EN644" i="2" s="1"/>
  <c r="EE555" i="2"/>
  <c r="EN500" i="2" s="1"/>
  <c r="DV556" i="2"/>
  <c r="EN645" i="2" s="1"/>
  <c r="EE549" i="2"/>
  <c r="DV550" i="2"/>
  <c r="EN642" i="2" s="1"/>
  <c r="EE551" i="2"/>
  <c r="EN541" i="2" s="1"/>
  <c r="DV552" i="2"/>
  <c r="EN643" i="2" s="1"/>
  <c r="EE545" i="2"/>
  <c r="EN540" i="2" s="1"/>
  <c r="DV546" i="2"/>
  <c r="EN640" i="2" s="1"/>
  <c r="EE547" i="2"/>
  <c r="DV548" i="2"/>
  <c r="EN641" i="2" s="1"/>
  <c r="DV544" i="2"/>
  <c r="EN639" i="2" s="1"/>
  <c r="EE543" i="2"/>
  <c r="DV542" i="2"/>
  <c r="EN638" i="2" s="1"/>
  <c r="EE541" i="2"/>
  <c r="EE537" i="2"/>
  <c r="EN406" i="2" s="1"/>
  <c r="EE536" i="2"/>
  <c r="EN392" i="2" s="1"/>
  <c r="EE535" i="2"/>
  <c r="EN378" i="2" s="1"/>
  <c r="EE534" i="2"/>
  <c r="EN364" i="2" s="1"/>
  <c r="EE533" i="2"/>
  <c r="EN350" i="2" s="1"/>
  <c r="EE532" i="2"/>
  <c r="EN336" i="2" s="1"/>
  <c r="DV524" i="2"/>
  <c r="EN451" i="2" s="1"/>
  <c r="EE525" i="2"/>
  <c r="EN335" i="2" s="1"/>
  <c r="EE526" i="2"/>
  <c r="EN349" i="2" s="1"/>
  <c r="EE527" i="2"/>
  <c r="EN363" i="2" s="1"/>
  <c r="EE528" i="2"/>
  <c r="EN377" i="2" s="1"/>
  <c r="EE529" i="2"/>
  <c r="EN391" i="2" s="1"/>
  <c r="EE530" i="2"/>
  <c r="EN405" i="2" s="1"/>
  <c r="DV531" i="2"/>
  <c r="EN452" i="2" s="1"/>
  <c r="DV517" i="2"/>
  <c r="EN450" i="2" s="1"/>
  <c r="EE518" i="2"/>
  <c r="EN334" i="2" s="1"/>
  <c r="EE519" i="2"/>
  <c r="EN348" i="2" s="1"/>
  <c r="EE520" i="2"/>
  <c r="EN362" i="2" s="1"/>
  <c r="EE521" i="2"/>
  <c r="EN376" i="2" s="1"/>
  <c r="EE522" i="2"/>
  <c r="EN390" i="2" s="1"/>
  <c r="EE523" i="2"/>
  <c r="EN404" i="2" s="1"/>
  <c r="DV510" i="2"/>
  <c r="EN449" i="2" s="1"/>
  <c r="EE511" i="2"/>
  <c r="EN333" i="2" s="1"/>
  <c r="EE512" i="2"/>
  <c r="EN347" i="2" s="1"/>
  <c r="EE513" i="2"/>
  <c r="EN361" i="2" s="1"/>
  <c r="EE514" i="2"/>
  <c r="EN375" i="2" s="1"/>
  <c r="EE515" i="2"/>
  <c r="EN389" i="2" s="1"/>
  <c r="EE516" i="2"/>
  <c r="EN403" i="2" s="1"/>
  <c r="EE509" i="2"/>
  <c r="EN402" i="2" s="1"/>
  <c r="EE508" i="2"/>
  <c r="EN388" i="2" s="1"/>
  <c r="EE507" i="2"/>
  <c r="EN374" i="2" s="1"/>
  <c r="EE506" i="2"/>
  <c r="EN360" i="2" s="1"/>
  <c r="EE505" i="2"/>
  <c r="EN346" i="2" s="1"/>
  <c r="EE504" i="2"/>
  <c r="EN332" i="2" s="1"/>
  <c r="DV503" i="2"/>
  <c r="EN448" i="2" s="1"/>
  <c r="EE502" i="2"/>
  <c r="EN401" i="2" s="1"/>
  <c r="FD47" i="2" s="1"/>
  <c r="EE501" i="2"/>
  <c r="EN387" i="2" s="1"/>
  <c r="FD44" i="2" s="1"/>
  <c r="EE500" i="2"/>
  <c r="EN373" i="2" s="1"/>
  <c r="FD41" i="2" s="1"/>
  <c r="EE499" i="2"/>
  <c r="EN359" i="2" s="1"/>
  <c r="FD38" i="2" s="1"/>
  <c r="EE498" i="2"/>
  <c r="EN345" i="2" s="1"/>
  <c r="FD35" i="2" s="1"/>
  <c r="EE497" i="2"/>
  <c r="EN331" i="2" s="1"/>
  <c r="FD32" i="2" s="1"/>
  <c r="DV496" i="2"/>
  <c r="EN447" i="2" s="1"/>
  <c r="DV495" i="2"/>
  <c r="EN446" i="2" s="1"/>
  <c r="FD50" i="2" s="1"/>
  <c r="EE492" i="2"/>
  <c r="EN399" i="2" s="1"/>
  <c r="DV491" i="2"/>
  <c r="EN444" i="2" s="1"/>
  <c r="EE490" i="2"/>
  <c r="EN385" i="2" s="1"/>
  <c r="DV489" i="2"/>
  <c r="EN443" i="2" s="1"/>
  <c r="EE488" i="2"/>
  <c r="EN371" i="2" s="1"/>
  <c r="DV487" i="2"/>
  <c r="EN442" i="2" s="1"/>
  <c r="EE486" i="2"/>
  <c r="EN357" i="2" s="1"/>
  <c r="DV485" i="2"/>
  <c r="EN441" i="2" s="1"/>
  <c r="EE484" i="2"/>
  <c r="EN343" i="2" s="1"/>
  <c r="DV483" i="2"/>
  <c r="EN440" i="2" s="1"/>
  <c r="EE482" i="2"/>
  <c r="EN329" i="2" s="1"/>
  <c r="DV481" i="2"/>
  <c r="EN439" i="2" s="1"/>
  <c r="EE480" i="2"/>
  <c r="EN398" i="2" s="1"/>
  <c r="DV479" i="2"/>
  <c r="EN438" i="2" s="1"/>
  <c r="EE478" i="2"/>
  <c r="EN384" i="2" s="1"/>
  <c r="DV477" i="2"/>
  <c r="EN437" i="2" s="1"/>
  <c r="EE476" i="2"/>
  <c r="EN370" i="2" s="1"/>
  <c r="DV475" i="2"/>
  <c r="EN436" i="2" s="1"/>
  <c r="EE474" i="2"/>
  <c r="EN356" i="2" s="1"/>
  <c r="DV473" i="2"/>
  <c r="EN435" i="2" s="1"/>
  <c r="EE472" i="2"/>
  <c r="EN342" i="2" s="1"/>
  <c r="DV471" i="2"/>
  <c r="EN434" i="2" s="1"/>
  <c r="EE470" i="2"/>
  <c r="EN328" i="2" s="1"/>
  <c r="DV469" i="2"/>
  <c r="EN433" i="2" s="1"/>
  <c r="EE468" i="2"/>
  <c r="EN397" i="2" s="1"/>
  <c r="DV467" i="2"/>
  <c r="EN432" i="2" s="1"/>
  <c r="EE466" i="2"/>
  <c r="EN383" i="2" s="1"/>
  <c r="DV465" i="2"/>
  <c r="EN431" i="2" s="1"/>
  <c r="EE464" i="2"/>
  <c r="EN369" i="2" s="1"/>
  <c r="DV463" i="2"/>
  <c r="EN430" i="2" s="1"/>
  <c r="EE462" i="2"/>
  <c r="EN355" i="2" s="1"/>
  <c r="DV461" i="2"/>
  <c r="EN429" i="2" s="1"/>
  <c r="EE460" i="2"/>
  <c r="EN341" i="2" s="1"/>
  <c r="DV459" i="2"/>
  <c r="EN428" i="2" s="1"/>
  <c r="EE458" i="2"/>
  <c r="EN327" i="2" s="1"/>
  <c r="DV457" i="2"/>
  <c r="EN427" i="2" s="1"/>
  <c r="EE456" i="2"/>
  <c r="EN396" i="2" s="1"/>
  <c r="DV455" i="2"/>
  <c r="EN426" i="2" s="1"/>
  <c r="EE454" i="2"/>
  <c r="EN382" i="2" s="1"/>
  <c r="DV453" i="2"/>
  <c r="EN425" i="2" s="1"/>
  <c r="EE452" i="2"/>
  <c r="EN368" i="2" s="1"/>
  <c r="DV451" i="2"/>
  <c r="EN424" i="2" s="1"/>
  <c r="EE450" i="2"/>
  <c r="EN354" i="2" s="1"/>
  <c r="DV449" i="2"/>
  <c r="EN423" i="2" s="1"/>
  <c r="EE448" i="2"/>
  <c r="EN340" i="2" s="1"/>
  <c r="DV447" i="2"/>
  <c r="EN422" i="2" s="1"/>
  <c r="EE446" i="2"/>
  <c r="EN326" i="2" s="1"/>
  <c r="DV445" i="2"/>
  <c r="EN421" i="2" s="1"/>
  <c r="EE444" i="2"/>
  <c r="EN395" i="2" s="1"/>
  <c r="DV443" i="2"/>
  <c r="EN420" i="2" s="1"/>
  <c r="EE442" i="2"/>
  <c r="EN381" i="2" s="1"/>
  <c r="DV441" i="2"/>
  <c r="EN419" i="2" s="1"/>
  <c r="EE440" i="2"/>
  <c r="EN367" i="2" s="1"/>
  <c r="DV439" i="2"/>
  <c r="EN418" i="2" s="1"/>
  <c r="EE438" i="2"/>
  <c r="EN353" i="2" s="1"/>
  <c r="DV437" i="2"/>
  <c r="EN417" i="2" s="1"/>
  <c r="EE436" i="2"/>
  <c r="EN339" i="2" s="1"/>
  <c r="DV435" i="2"/>
  <c r="EN416" i="2" s="1"/>
  <c r="EE434" i="2"/>
  <c r="EN325" i="2" s="1"/>
  <c r="DV433" i="2"/>
  <c r="EN415" i="2" s="1"/>
  <c r="EE432" i="2"/>
  <c r="EN394" i="2" s="1"/>
  <c r="FD46" i="2" s="1"/>
  <c r="DV431" i="2"/>
  <c r="EN414" i="2" s="1"/>
  <c r="EE430" i="2"/>
  <c r="EN380" i="2" s="1"/>
  <c r="FD43" i="2" s="1"/>
  <c r="DV429" i="2"/>
  <c r="EN413" i="2" s="1"/>
  <c r="EE428" i="2"/>
  <c r="EN366" i="2" s="1"/>
  <c r="FD40" i="2" s="1"/>
  <c r="DV427" i="2"/>
  <c r="EN412" i="2" s="1"/>
  <c r="EE426" i="2"/>
  <c r="EN352" i="2" s="1"/>
  <c r="FD37" i="2" s="1"/>
  <c r="DV425" i="2"/>
  <c r="EN411" i="2" s="1"/>
  <c r="EE424" i="2"/>
  <c r="EN338" i="2" s="1"/>
  <c r="FD34" i="2" s="1"/>
  <c r="DV423" i="2"/>
  <c r="EN410" i="2" s="1"/>
  <c r="EE422" i="2"/>
  <c r="EN324" i="2" s="1"/>
  <c r="FD31" i="2" s="1"/>
  <c r="DV421" i="2"/>
  <c r="EN409" i="2" s="1"/>
  <c r="EE420" i="2"/>
  <c r="EN408" i="2" s="1"/>
  <c r="FD49" i="2" s="1"/>
  <c r="EE416" i="2"/>
  <c r="DV415" i="2"/>
  <c r="EN299" i="2" s="1"/>
  <c r="EE414" i="2"/>
  <c r="DV413" i="2"/>
  <c r="EN298" i="2" s="1"/>
  <c r="EE412" i="2"/>
  <c r="DV411" i="2"/>
  <c r="EN297" i="2" s="1"/>
  <c r="EE410" i="2"/>
  <c r="EN322" i="2" s="1"/>
  <c r="DV409" i="2"/>
  <c r="EN296" i="2" s="1"/>
  <c r="EE408" i="2"/>
  <c r="DV407" i="2"/>
  <c r="EN295" i="2" s="1"/>
  <c r="EE406" i="2"/>
  <c r="DV405" i="2"/>
  <c r="EN294" i="2" s="1"/>
  <c r="EE404" i="2"/>
  <c r="DV403" i="2"/>
  <c r="EN293" i="2" s="1"/>
  <c r="EE402" i="2"/>
  <c r="DV401" i="2"/>
  <c r="EN292" i="2" s="1"/>
  <c r="EE400" i="2"/>
  <c r="EN321" i="2" s="1"/>
  <c r="DV399" i="2"/>
  <c r="EN291" i="2" s="1"/>
  <c r="EE398" i="2"/>
  <c r="DV397" i="2"/>
  <c r="EN290" i="2" s="1"/>
  <c r="EE396" i="2"/>
  <c r="DV395" i="2"/>
  <c r="EN289" i="2" s="1"/>
  <c r="EE394" i="2"/>
  <c r="DV393" i="2"/>
  <c r="EN288" i="2" s="1"/>
  <c r="EE392" i="2"/>
  <c r="DV391" i="2"/>
  <c r="EN287" i="2" s="1"/>
  <c r="EE390" i="2"/>
  <c r="EN320" i="2" s="1"/>
  <c r="DV389" i="2"/>
  <c r="EN286" i="2" s="1"/>
  <c r="EE388" i="2"/>
  <c r="DV387" i="2"/>
  <c r="EN285" i="2" s="1"/>
  <c r="EE386" i="2"/>
  <c r="DV385" i="2"/>
  <c r="EN284" i="2" s="1"/>
  <c r="EE384" i="2"/>
  <c r="DV383" i="2"/>
  <c r="EN283" i="2" s="1"/>
  <c r="EE382" i="2"/>
  <c r="DV381" i="2"/>
  <c r="EN282" i="2" s="1"/>
  <c r="EE380" i="2"/>
  <c r="EN319" i="2" s="1"/>
  <c r="DV379" i="2"/>
  <c r="EN281" i="2" s="1"/>
  <c r="EE378" i="2"/>
  <c r="DV377" i="2"/>
  <c r="EN280" i="2" s="1"/>
  <c r="EE376" i="2"/>
  <c r="DV375" i="2"/>
  <c r="EN279" i="2" s="1"/>
  <c r="EE374" i="2"/>
  <c r="DV373" i="2"/>
  <c r="EN278" i="2" s="1"/>
  <c r="EE372" i="2"/>
  <c r="DV371" i="2"/>
  <c r="EN277" i="2" s="1"/>
  <c r="EE370" i="2"/>
  <c r="EN318" i="2" s="1"/>
  <c r="DV369" i="2"/>
  <c r="EN276" i="2" s="1"/>
  <c r="EE368" i="2"/>
  <c r="DV367" i="2"/>
  <c r="EN275" i="2" s="1"/>
  <c r="EE366" i="2"/>
  <c r="DV365" i="2"/>
  <c r="EN274" i="2" s="1"/>
  <c r="EE364" i="2"/>
  <c r="DV363" i="2"/>
  <c r="EN273" i="2" s="1"/>
  <c r="EE362" i="2"/>
  <c r="DV361" i="2"/>
  <c r="EN272" i="2" s="1"/>
  <c r="EE360" i="2"/>
  <c r="EN317" i="2" s="1"/>
  <c r="DV359" i="2"/>
  <c r="EN271" i="2" s="1"/>
  <c r="EE358" i="2"/>
  <c r="EE355" i="2"/>
  <c r="DV354" i="2"/>
  <c r="EN270" i="2" s="1"/>
  <c r="EE353" i="2"/>
  <c r="DV352" i="2"/>
  <c r="EN269" i="2" s="1"/>
  <c r="EE351" i="2"/>
  <c r="DV350" i="2"/>
  <c r="EN268" i="2" s="1"/>
  <c r="EE349" i="2"/>
  <c r="EN316" i="2" s="1"/>
  <c r="DV348" i="2"/>
  <c r="EN267" i="2" s="1"/>
  <c r="EE347" i="2"/>
  <c r="DV346" i="2"/>
  <c r="EN266" i="2" s="1"/>
  <c r="EE345" i="2"/>
  <c r="DV344" i="2"/>
  <c r="EN265" i="2" s="1"/>
  <c r="EE343" i="2"/>
  <c r="DV342" i="2"/>
  <c r="EN264" i="2" s="1"/>
  <c r="EE341" i="2"/>
  <c r="DV340" i="2"/>
  <c r="EN263" i="2" s="1"/>
  <c r="EE339" i="2"/>
  <c r="EN315" i="2" s="1"/>
  <c r="DV338" i="2"/>
  <c r="EN262" i="2" s="1"/>
  <c r="EE337" i="2"/>
  <c r="DV336" i="2"/>
  <c r="EN261" i="2" s="1"/>
  <c r="EE335" i="2"/>
  <c r="DV334" i="2"/>
  <c r="EN260" i="2" s="1"/>
  <c r="EE333" i="2"/>
  <c r="DV332" i="2"/>
  <c r="EN259" i="2" s="1"/>
  <c r="EE331" i="2"/>
  <c r="DV330" i="2"/>
  <c r="EN258" i="2" s="1"/>
  <c r="EE329" i="2"/>
  <c r="EN314" i="2" s="1"/>
  <c r="DV328" i="2"/>
  <c r="EN257" i="2" s="1"/>
  <c r="EE327" i="2"/>
  <c r="DV326" i="2"/>
  <c r="EN256" i="2" s="1"/>
  <c r="EE325" i="2"/>
  <c r="DV324" i="2"/>
  <c r="EN255" i="2" s="1"/>
  <c r="EE323" i="2"/>
  <c r="DV322" i="2"/>
  <c r="EN254" i="2" s="1"/>
  <c r="EE321" i="2"/>
  <c r="DV320" i="2"/>
  <c r="EN253" i="2" s="1"/>
  <c r="EE319" i="2"/>
  <c r="EN313" i="2" s="1"/>
  <c r="DV318" i="2"/>
  <c r="EN252" i="2" s="1"/>
  <c r="EE317" i="2"/>
  <c r="DV316" i="2"/>
  <c r="EN251" i="2" s="1"/>
  <c r="EE315" i="2"/>
  <c r="DV314" i="2"/>
  <c r="EN250" i="2" s="1"/>
  <c r="EE313" i="2"/>
  <c r="DV312" i="2"/>
  <c r="EE311" i="2"/>
  <c r="DV310" i="2"/>
  <c r="EE309" i="2"/>
  <c r="EN312" i="2" s="1"/>
  <c r="DV308" i="2"/>
  <c r="EE307" i="2"/>
  <c r="DV306" i="2"/>
  <c r="EE305" i="2"/>
  <c r="DV304" i="2"/>
  <c r="EE303" i="2"/>
  <c r="DV302" i="2"/>
  <c r="EN244" i="2" s="1"/>
  <c r="EE301" i="2"/>
  <c r="DV300" i="2"/>
  <c r="EN243" i="2" s="1"/>
  <c r="EE299" i="2"/>
  <c r="EN311" i="2" s="1"/>
  <c r="DV298" i="2"/>
  <c r="EN242" i="2" s="1"/>
  <c r="EE297" i="2"/>
  <c r="EE294" i="2"/>
  <c r="DV293" i="2"/>
  <c r="EN241" i="2" s="1"/>
  <c r="EE292" i="2"/>
  <c r="DV291" i="2"/>
  <c r="EN240" i="2" s="1"/>
  <c r="EE290" i="2"/>
  <c r="DV289" i="2"/>
  <c r="EN239" i="2" s="1"/>
  <c r="EE288" i="2"/>
  <c r="DV287" i="2"/>
  <c r="EN238" i="2" s="1"/>
  <c r="EE286" i="2"/>
  <c r="EN310" i="2" s="1"/>
  <c r="DV285" i="2"/>
  <c r="EN237" i="2" s="1"/>
  <c r="EE284" i="2"/>
  <c r="DV283" i="2"/>
  <c r="EN236" i="2" s="1"/>
  <c r="EE282" i="2"/>
  <c r="EE268" i="2"/>
  <c r="DV269" i="2"/>
  <c r="EN229" i="2" s="1"/>
  <c r="EE270" i="2"/>
  <c r="DV271" i="2"/>
  <c r="EN230" i="2" s="1"/>
  <c r="EE272" i="2"/>
  <c r="DV273" i="2"/>
  <c r="EN231" i="2" s="1"/>
  <c r="EE274" i="2"/>
  <c r="DV275" i="2"/>
  <c r="EN232" i="2" s="1"/>
  <c r="EE276" i="2"/>
  <c r="EN309" i="2" s="1"/>
  <c r="DV277" i="2"/>
  <c r="EN233" i="2" s="1"/>
  <c r="EE278" i="2"/>
  <c r="DV279" i="2"/>
  <c r="EN234" i="2" s="1"/>
  <c r="EE280" i="2"/>
  <c r="DV281" i="2"/>
  <c r="EN235" i="2" s="1"/>
  <c r="DV267" i="2"/>
  <c r="EN228" i="2" s="1"/>
  <c r="EE266" i="2"/>
  <c r="EN308" i="2" s="1"/>
  <c r="DV265" i="2"/>
  <c r="EN227" i="2" s="1"/>
  <c r="EE264" i="2"/>
  <c r="DV263" i="2"/>
  <c r="EN226" i="2" s="1"/>
  <c r="EE262" i="2"/>
  <c r="DV261" i="2"/>
  <c r="EN225" i="2" s="1"/>
  <c r="EE260" i="2"/>
  <c r="DV259" i="2"/>
  <c r="EN224" i="2" s="1"/>
  <c r="EE258" i="2"/>
  <c r="DV257" i="2"/>
  <c r="EN223" i="2" s="1"/>
  <c r="EE256" i="2"/>
  <c r="EN307" i="2" s="1"/>
  <c r="DV255" i="2"/>
  <c r="EN222" i="2" s="1"/>
  <c r="EE254" i="2"/>
  <c r="EE251" i="2"/>
  <c r="DV250" i="2"/>
  <c r="EN221" i="2" s="1"/>
  <c r="DV240" i="2"/>
  <c r="EN216" i="2" s="1"/>
  <c r="EE241" i="2"/>
  <c r="DV242" i="2"/>
  <c r="EN217" i="2" s="1"/>
  <c r="EE243" i="2"/>
  <c r="DV244" i="2"/>
  <c r="EN218" i="2" s="1"/>
  <c r="EE245" i="2"/>
  <c r="EN306" i="2" s="1"/>
  <c r="DV246" i="2"/>
  <c r="EN219" i="2" s="1"/>
  <c r="EE247" i="2"/>
  <c r="DV248" i="2"/>
  <c r="EN220" i="2" s="1"/>
  <c r="EE249" i="2"/>
  <c r="DV232" i="2"/>
  <c r="EN212" i="2" s="1"/>
  <c r="EE233" i="2"/>
  <c r="DV234" i="2"/>
  <c r="EN213" i="2" s="1"/>
  <c r="EE235" i="2"/>
  <c r="EN305" i="2" s="1"/>
  <c r="DV236" i="2"/>
  <c r="EN214" i="2" s="1"/>
  <c r="EE237" i="2"/>
  <c r="DV238" i="2"/>
  <c r="EN215" i="2" s="1"/>
  <c r="EE239" i="2"/>
  <c r="EE231" i="2"/>
  <c r="DV230" i="2"/>
  <c r="EN211" i="2" s="1"/>
  <c r="EE229" i="2"/>
  <c r="DV228" i="2"/>
  <c r="EN210" i="2" s="1"/>
  <c r="EE227" i="2"/>
  <c r="DV226" i="2"/>
  <c r="EN209" i="2" s="1"/>
  <c r="EE225" i="2"/>
  <c r="EN304" i="2" s="1"/>
  <c r="DV224" i="2"/>
  <c r="EN208" i="2" s="1"/>
  <c r="EE223" i="2"/>
  <c r="DV222" i="2"/>
  <c r="EN207" i="2" s="1"/>
  <c r="EE221" i="2"/>
  <c r="DV220" i="2"/>
  <c r="EN206" i="2" s="1"/>
  <c r="EE219" i="2"/>
  <c r="DV218" i="2"/>
  <c r="EN205" i="2" s="1"/>
  <c r="EE217" i="2"/>
  <c r="DV216" i="2"/>
  <c r="EN204" i="2" s="1"/>
  <c r="EE215" i="2"/>
  <c r="EN303" i="2" s="1"/>
  <c r="DV214" i="2"/>
  <c r="EN203" i="2" s="1"/>
  <c r="EE213" i="2"/>
  <c r="DV212" i="2"/>
  <c r="EN202" i="2" s="1"/>
  <c r="EE211" i="2"/>
  <c r="DV210" i="2"/>
  <c r="EN201" i="2" s="1"/>
  <c r="EE209" i="2"/>
  <c r="DV208" i="2"/>
  <c r="EN200" i="2" s="1"/>
  <c r="EE207" i="2"/>
  <c r="DV206" i="2"/>
  <c r="EN199" i="2" s="1"/>
  <c r="EE205" i="2"/>
  <c r="EN302" i="2" s="1"/>
  <c r="DV204" i="2"/>
  <c r="EN198" i="2" s="1"/>
  <c r="EE203" i="2"/>
  <c r="DV202" i="2"/>
  <c r="EN197" i="2" s="1"/>
  <c r="EE201" i="2"/>
  <c r="DV200" i="2"/>
  <c r="EN196" i="2" s="1"/>
  <c r="EE199" i="2"/>
  <c r="DV198" i="2"/>
  <c r="EN195" i="2" s="1"/>
  <c r="EE197" i="2"/>
  <c r="DV196" i="2"/>
  <c r="EN194" i="2" s="1"/>
  <c r="EE195" i="2"/>
  <c r="EN301" i="2" s="1"/>
  <c r="DV194" i="2"/>
  <c r="EN193" i="2" s="1"/>
  <c r="EE193" i="2"/>
  <c r="FP70" i="2" l="1"/>
  <c r="FP71" i="2" s="1"/>
  <c r="FQ71" i="2" s="1"/>
  <c r="FP25" i="2"/>
  <c r="EN576" i="2"/>
  <c r="EN575" i="2"/>
  <c r="EN463" i="2"/>
  <c r="EN508" i="2"/>
  <c r="EN467" i="2"/>
  <c r="EN465" i="2"/>
  <c r="EN469" i="2"/>
  <c r="EN468" i="2"/>
  <c r="EN549" i="2"/>
  <c r="EN464" i="2"/>
  <c r="EN507" i="2"/>
  <c r="EN550" i="2"/>
  <c r="EN466" i="2"/>
  <c r="EN470" i="2"/>
  <c r="EN498" i="2"/>
  <c r="EN454" i="2"/>
  <c r="EN455" i="2"/>
  <c r="EN499" i="2"/>
  <c r="EN247" i="2"/>
  <c r="EN245" i="2"/>
  <c r="EN249" i="2"/>
  <c r="EN248" i="2"/>
  <c r="EN246" i="2"/>
  <c r="AM887" i="2"/>
  <c r="BF887" i="2" s="1"/>
  <c r="AQ417" i="2"/>
  <c r="AR417" i="2"/>
  <c r="AQ409" i="2"/>
  <c r="AM409" i="2"/>
  <c r="BF409" i="2" s="1"/>
  <c r="AR409" i="2"/>
  <c r="AJ409" i="2"/>
  <c r="AQ401" i="2"/>
  <c r="AJ401" i="2"/>
  <c r="AK401" i="2"/>
  <c r="AQ393" i="2"/>
  <c r="AM393" i="2"/>
  <c r="BF393" i="2" s="1"/>
  <c r="AQ385" i="2"/>
  <c r="AK385" i="2"/>
  <c r="AM385" i="2"/>
  <c r="BF385" i="2" s="1"/>
  <c r="AR385" i="2"/>
  <c r="AQ377" i="2"/>
  <c r="AJ377" i="2"/>
  <c r="AQ369" i="2"/>
  <c r="AR369" i="2"/>
  <c r="AK369" i="2"/>
  <c r="AQ361" i="2"/>
  <c r="AJ361" i="2"/>
  <c r="AK361" i="2"/>
  <c r="AM361" i="2"/>
  <c r="BF361" i="2" s="1"/>
  <c r="AQ353" i="2"/>
  <c r="AR353" i="2"/>
  <c r="AQ345" i="2"/>
  <c r="AM345" i="2"/>
  <c r="BF345" i="2" s="1"/>
  <c r="AR345" i="2"/>
  <c r="AJ345" i="2"/>
  <c r="AQ337" i="2"/>
  <c r="AJ337" i="2"/>
  <c r="AK337" i="2"/>
  <c r="AQ329" i="2"/>
  <c r="AM329" i="2"/>
  <c r="BF329" i="2" s="1"/>
  <c r="AQ321" i="2"/>
  <c r="AK321" i="2"/>
  <c r="AM321" i="2"/>
  <c r="BF321" i="2" s="1"/>
  <c r="AR321" i="2"/>
  <c r="AQ313" i="2"/>
  <c r="AJ313" i="2"/>
  <c r="AQ305" i="2"/>
  <c r="AR305" i="2"/>
  <c r="AK305" i="2"/>
  <c r="AQ297" i="2"/>
  <c r="AJ297" i="2"/>
  <c r="AK297" i="2"/>
  <c r="AM297" i="2"/>
  <c r="BF297" i="2" s="1"/>
  <c r="AR297" i="2"/>
  <c r="AQ289" i="2"/>
  <c r="AJ289" i="2"/>
  <c r="AR289" i="2"/>
  <c r="AQ412" i="2"/>
  <c r="AW407" i="2"/>
  <c r="AS405" i="2"/>
  <c r="AO398" i="2"/>
  <c r="AR393" i="2"/>
  <c r="AP388" i="2"/>
  <c r="AV383" i="2"/>
  <c r="AM374" i="2"/>
  <c r="BF374" i="2" s="1"/>
  <c r="AM369" i="2"/>
  <c r="BF369" i="2" s="1"/>
  <c r="AW366" i="2"/>
  <c r="AU359" i="2"/>
  <c r="AK345" i="2"/>
  <c r="AU342" i="2"/>
  <c r="AQ335" i="2"/>
  <c r="AW332" i="2"/>
  <c r="AJ321" i="2"/>
  <c r="AT318" i="2"/>
  <c r="AV315" i="2"/>
  <c r="AO311" i="2"/>
  <c r="AS308" i="2"/>
  <c r="AV303" i="2"/>
  <c r="AM289" i="2"/>
  <c r="BF289" i="2" s="1"/>
  <c r="AT264" i="2"/>
  <c r="AL416" i="2"/>
  <c r="BE416" i="2" s="1"/>
  <c r="AQ416" i="2"/>
  <c r="AS416" i="2"/>
  <c r="AW416" i="2"/>
  <c r="AO416" i="2"/>
  <c r="AL408" i="2"/>
  <c r="BE408" i="2" s="1"/>
  <c r="AK408" i="2"/>
  <c r="AO408" i="2"/>
  <c r="AP408" i="2"/>
  <c r="AL400" i="2"/>
  <c r="BE400" i="2" s="1"/>
  <c r="AW400" i="2"/>
  <c r="AQ400" i="2"/>
  <c r="AL392" i="2"/>
  <c r="BE392" i="2" s="1"/>
  <c r="AP392" i="2"/>
  <c r="AQ392" i="2"/>
  <c r="AS392" i="2"/>
  <c r="AK392" i="2"/>
  <c r="AL384" i="2"/>
  <c r="BE384" i="2" s="1"/>
  <c r="AK384" i="2"/>
  <c r="AO384" i="2"/>
  <c r="AW384" i="2"/>
  <c r="AL376" i="2"/>
  <c r="BE376" i="2" s="1"/>
  <c r="AS376" i="2"/>
  <c r="AW376" i="2"/>
  <c r="AP376" i="2"/>
  <c r="AL368" i="2"/>
  <c r="BE368" i="2" s="1"/>
  <c r="AO368" i="2"/>
  <c r="AP368" i="2"/>
  <c r="AQ368" i="2"/>
  <c r="AL360" i="2"/>
  <c r="BE360" i="2" s="1"/>
  <c r="AK360" i="2"/>
  <c r="AS360" i="2"/>
  <c r="AL352" i="2"/>
  <c r="BE352" i="2" s="1"/>
  <c r="AQ352" i="2"/>
  <c r="AS352" i="2"/>
  <c r="AW352" i="2"/>
  <c r="AO352" i="2"/>
  <c r="AL344" i="2"/>
  <c r="BE344" i="2" s="1"/>
  <c r="AK344" i="2"/>
  <c r="AO344" i="2"/>
  <c r="AP344" i="2"/>
  <c r="AL336" i="2"/>
  <c r="BE336" i="2" s="1"/>
  <c r="AW336" i="2"/>
  <c r="AQ336" i="2"/>
  <c r="AL328" i="2"/>
  <c r="BE328" i="2" s="1"/>
  <c r="AP328" i="2"/>
  <c r="AQ328" i="2"/>
  <c r="AS328" i="2"/>
  <c r="AK328" i="2"/>
  <c r="AL320" i="2"/>
  <c r="BE320" i="2" s="1"/>
  <c r="AK320" i="2"/>
  <c r="AO320" i="2"/>
  <c r="AW320" i="2"/>
  <c r="AL312" i="2"/>
  <c r="BE312" i="2" s="1"/>
  <c r="AS312" i="2"/>
  <c r="AW312" i="2"/>
  <c r="AP312" i="2"/>
  <c r="AL304" i="2"/>
  <c r="BE304" i="2" s="1"/>
  <c r="AO304" i="2"/>
  <c r="AP304" i="2"/>
  <c r="AQ304" i="2"/>
  <c r="AS304" i="2"/>
  <c r="AL296" i="2"/>
  <c r="BE296" i="2" s="1"/>
  <c r="AK296" i="2"/>
  <c r="AO296" i="2"/>
  <c r="AS296" i="2"/>
  <c r="AL288" i="2"/>
  <c r="BE288" i="2" s="1"/>
  <c r="AQ288" i="2"/>
  <c r="AS288" i="2"/>
  <c r="AW288" i="2"/>
  <c r="AO288" i="2"/>
  <c r="AR280" i="2"/>
  <c r="AL280" i="2"/>
  <c r="BE280" i="2" s="1"/>
  <c r="AP280" i="2"/>
  <c r="AQ280" i="2"/>
  <c r="AL272" i="2"/>
  <c r="BE272" i="2" s="1"/>
  <c r="AT272" i="2"/>
  <c r="AL248" i="2"/>
  <c r="BE248" i="2" s="1"/>
  <c r="AT248" i="2"/>
  <c r="AL232" i="2"/>
  <c r="BE232" i="2" s="1"/>
  <c r="AT232" i="2"/>
  <c r="AL224" i="2"/>
  <c r="BE224" i="2" s="1"/>
  <c r="AT224" i="2"/>
  <c r="AM417" i="2"/>
  <c r="BF417" i="2" s="1"/>
  <c r="AW414" i="2"/>
  <c r="AO412" i="2"/>
  <c r="AP400" i="2"/>
  <c r="AL398" i="2"/>
  <c r="BE398" i="2" s="1"/>
  <c r="AK393" i="2"/>
  <c r="AU390" i="2"/>
  <c r="AW380" i="2"/>
  <c r="AO376" i="2"/>
  <c r="AJ369" i="2"/>
  <c r="AT366" i="2"/>
  <c r="AV363" i="2"/>
  <c r="AS356" i="2"/>
  <c r="AK352" i="2"/>
  <c r="AU349" i="2"/>
  <c r="AW344" i="2"/>
  <c r="AS342" i="2"/>
  <c r="AT338" i="2"/>
  <c r="AQ332" i="2"/>
  <c r="AS325" i="2"/>
  <c r="AS320" i="2"/>
  <c r="AO318" i="2"/>
  <c r="AR313" i="2"/>
  <c r="AP308" i="2"/>
  <c r="AV299" i="2"/>
  <c r="AS294" i="2"/>
  <c r="AK289" i="2"/>
  <c r="AL284" i="2"/>
  <c r="BE284" i="2" s="1"/>
  <c r="AT256" i="2"/>
  <c r="AJ415" i="2"/>
  <c r="AO415" i="2"/>
  <c r="AQ415" i="2"/>
  <c r="AU415" i="2"/>
  <c r="AM415" i="2"/>
  <c r="BF415" i="2" s="1"/>
  <c r="AJ407" i="2"/>
  <c r="AM407" i="2"/>
  <c r="BF407" i="2" s="1"/>
  <c r="AN407" i="2"/>
  <c r="AV407" i="2"/>
  <c r="AJ399" i="2"/>
  <c r="AU399" i="2"/>
  <c r="AV399" i="2"/>
  <c r="AW399" i="2"/>
  <c r="AO399" i="2"/>
  <c r="AJ391" i="2"/>
  <c r="AN391" i="2"/>
  <c r="AO391" i="2"/>
  <c r="AQ391" i="2"/>
  <c r="AJ383" i="2"/>
  <c r="AW383" i="2"/>
  <c r="AM383" i="2"/>
  <c r="BF383" i="2" s="1"/>
  <c r="AU383" i="2"/>
  <c r="AJ375" i="2"/>
  <c r="AQ375" i="2"/>
  <c r="AU375" i="2"/>
  <c r="AV375" i="2"/>
  <c r="AN375" i="2"/>
  <c r="AJ367" i="2"/>
  <c r="AM367" i="2"/>
  <c r="BF367" i="2" s="1"/>
  <c r="AN367" i="2"/>
  <c r="AO367" i="2"/>
  <c r="AW367" i="2"/>
  <c r="AJ359" i="2"/>
  <c r="AV359" i="2"/>
  <c r="AW359" i="2"/>
  <c r="AQ359" i="2"/>
  <c r="AJ351" i="2"/>
  <c r="AO351" i="2"/>
  <c r="AQ351" i="2"/>
  <c r="AU351" i="2"/>
  <c r="AM351" i="2"/>
  <c r="BF351" i="2" s="1"/>
  <c r="AJ343" i="2"/>
  <c r="AM343" i="2"/>
  <c r="BF343" i="2" s="1"/>
  <c r="AN343" i="2"/>
  <c r="AV343" i="2"/>
  <c r="AJ335" i="2"/>
  <c r="AU335" i="2"/>
  <c r="AV335" i="2"/>
  <c r="AW335" i="2"/>
  <c r="AO335" i="2"/>
  <c r="AJ327" i="2"/>
  <c r="AN327" i="2"/>
  <c r="AO327" i="2"/>
  <c r="AQ327" i="2"/>
  <c r="AJ319" i="2"/>
  <c r="AW319" i="2"/>
  <c r="AM319" i="2"/>
  <c r="BF319" i="2" s="1"/>
  <c r="AU319" i="2"/>
  <c r="AJ311" i="2"/>
  <c r="AQ311" i="2"/>
  <c r="AU311" i="2"/>
  <c r="AV311" i="2"/>
  <c r="AN311" i="2"/>
  <c r="AJ303" i="2"/>
  <c r="AM303" i="2"/>
  <c r="BF303" i="2" s="1"/>
  <c r="AN303" i="2"/>
  <c r="AO303" i="2"/>
  <c r="AQ303" i="2"/>
  <c r="AW303" i="2"/>
  <c r="AJ295" i="2"/>
  <c r="AV295" i="2"/>
  <c r="AW295" i="2"/>
  <c r="AM295" i="2"/>
  <c r="BF295" i="2" s="1"/>
  <c r="AQ295" i="2"/>
  <c r="AJ287" i="2"/>
  <c r="AO287" i="2"/>
  <c r="AQ287" i="2"/>
  <c r="AU287" i="2"/>
  <c r="AV287" i="2"/>
  <c r="AM287" i="2"/>
  <c r="BF287" i="2" s="1"/>
  <c r="AP279" i="2"/>
  <c r="AR279" i="2"/>
  <c r="AN279" i="2"/>
  <c r="AJ271" i="2"/>
  <c r="AR271" i="2"/>
  <c r="AJ263" i="2"/>
  <c r="AR263" i="2"/>
  <c r="AJ255" i="2"/>
  <c r="AR255" i="2"/>
  <c r="AJ247" i="2"/>
  <c r="AR247" i="2"/>
  <c r="AJ223" i="2"/>
  <c r="AR223" i="2"/>
  <c r="AR151" i="2"/>
  <c r="AW151" i="2"/>
  <c r="AK417" i="2"/>
  <c r="AQ407" i="2"/>
  <c r="AW404" i="2"/>
  <c r="AO400" i="2"/>
  <c r="AJ393" i="2"/>
  <c r="AV387" i="2"/>
  <c r="AO383" i="2"/>
  <c r="AS380" i="2"/>
  <c r="AK376" i="2"/>
  <c r="AU373" i="2"/>
  <c r="AW368" i="2"/>
  <c r="AT362" i="2"/>
  <c r="AN359" i="2"/>
  <c r="AQ356" i="2"/>
  <c r="AW351" i="2"/>
  <c r="AS349" i="2"/>
  <c r="AS344" i="2"/>
  <c r="AR337" i="2"/>
  <c r="AM335" i="2"/>
  <c r="BF335" i="2" s="1"/>
  <c r="AP332" i="2"/>
  <c r="AV327" i="2"/>
  <c r="AR325" i="2"/>
  <c r="AQ320" i="2"/>
  <c r="AM313" i="2"/>
  <c r="BF313" i="2" s="1"/>
  <c r="AO308" i="2"/>
  <c r="AT298" i="2"/>
  <c r="AP288" i="2"/>
  <c r="AT280" i="2"/>
  <c r="AP254" i="2"/>
  <c r="AP414" i="2"/>
  <c r="AM414" i="2"/>
  <c r="BF414" i="2" s="1"/>
  <c r="AO414" i="2"/>
  <c r="AS414" i="2"/>
  <c r="AK414" i="2"/>
  <c r="AP406" i="2"/>
  <c r="AW406" i="2"/>
  <c r="AK406" i="2"/>
  <c r="AL406" i="2"/>
  <c r="BE406" i="2" s="1"/>
  <c r="AT406" i="2"/>
  <c r="AP398" i="2"/>
  <c r="AS398" i="2"/>
  <c r="AT398" i="2"/>
  <c r="AU398" i="2"/>
  <c r="AM398" i="2"/>
  <c r="BF398" i="2" s="1"/>
  <c r="AP390" i="2"/>
  <c r="AL390" i="2"/>
  <c r="BE390" i="2" s="1"/>
  <c r="AM390" i="2"/>
  <c r="BF390" i="2" s="1"/>
  <c r="AO390" i="2"/>
  <c r="AW390" i="2"/>
  <c r="AP382" i="2"/>
  <c r="AU382" i="2"/>
  <c r="AW382" i="2"/>
  <c r="AK382" i="2"/>
  <c r="AS382" i="2"/>
  <c r="AP374" i="2"/>
  <c r="AO374" i="2"/>
  <c r="AS374" i="2"/>
  <c r="AT374" i="2"/>
  <c r="AL374" i="2"/>
  <c r="BE374" i="2" s="1"/>
  <c r="AP366" i="2"/>
  <c r="AK366" i="2"/>
  <c r="AL366" i="2"/>
  <c r="BE366" i="2" s="1"/>
  <c r="AM366" i="2"/>
  <c r="BF366" i="2" s="1"/>
  <c r="AU366" i="2"/>
  <c r="AP358" i="2"/>
  <c r="AT358" i="2"/>
  <c r="AU358" i="2"/>
  <c r="AW358" i="2"/>
  <c r="AO358" i="2"/>
  <c r="AP350" i="2"/>
  <c r="AM350" i="2"/>
  <c r="BF350" i="2" s="1"/>
  <c r="AO350" i="2"/>
  <c r="AS350" i="2"/>
  <c r="AK350" i="2"/>
  <c r="AP342" i="2"/>
  <c r="AW342" i="2"/>
  <c r="AK342" i="2"/>
  <c r="AL342" i="2"/>
  <c r="BE342" i="2" s="1"/>
  <c r="AT342" i="2"/>
  <c r="AP334" i="2"/>
  <c r="AS334" i="2"/>
  <c r="AT334" i="2"/>
  <c r="AU334" i="2"/>
  <c r="AM334" i="2"/>
  <c r="BF334" i="2" s="1"/>
  <c r="AP326" i="2"/>
  <c r="AL326" i="2"/>
  <c r="BE326" i="2" s="1"/>
  <c r="AM326" i="2"/>
  <c r="BF326" i="2" s="1"/>
  <c r="AO326" i="2"/>
  <c r="AW326" i="2"/>
  <c r="AP318" i="2"/>
  <c r="AU318" i="2"/>
  <c r="AW318" i="2"/>
  <c r="AK318" i="2"/>
  <c r="AS318" i="2"/>
  <c r="AP310" i="2"/>
  <c r="AO310" i="2"/>
  <c r="AS310" i="2"/>
  <c r="AT310" i="2"/>
  <c r="AL310" i="2"/>
  <c r="BE310" i="2" s="1"/>
  <c r="AP302" i="2"/>
  <c r="AK302" i="2"/>
  <c r="AL302" i="2"/>
  <c r="BE302" i="2" s="1"/>
  <c r="AM302" i="2"/>
  <c r="BF302" i="2" s="1"/>
  <c r="AO302" i="2"/>
  <c r="AU302" i="2"/>
  <c r="AP294" i="2"/>
  <c r="AT294" i="2"/>
  <c r="AU294" i="2"/>
  <c r="AW294" i="2"/>
  <c r="AK294" i="2"/>
  <c r="AO294" i="2"/>
  <c r="AP286" i="2"/>
  <c r="AL286" i="2"/>
  <c r="BE286" i="2" s="1"/>
  <c r="AN286" i="2"/>
  <c r="AS286" i="2"/>
  <c r="AT286" i="2"/>
  <c r="AU262" i="2"/>
  <c r="AP262" i="2"/>
  <c r="AU246" i="2"/>
  <c r="AP246" i="2"/>
  <c r="AU238" i="2"/>
  <c r="AP238" i="2"/>
  <c r="AU230" i="2"/>
  <c r="AP230" i="2"/>
  <c r="AU222" i="2"/>
  <c r="AP222" i="2"/>
  <c r="AU214" i="2"/>
  <c r="AP214" i="2"/>
  <c r="AK12" i="2"/>
  <c r="AJ417" i="2"/>
  <c r="AT414" i="2"/>
  <c r="AV411" i="2"/>
  <c r="AO407" i="2"/>
  <c r="AS404" i="2"/>
  <c r="AK400" i="2"/>
  <c r="AW392" i="2"/>
  <c r="AS390" i="2"/>
  <c r="AT386" i="2"/>
  <c r="AN383" i="2"/>
  <c r="AW375" i="2"/>
  <c r="AS368" i="2"/>
  <c r="AO366" i="2"/>
  <c r="AR361" i="2"/>
  <c r="AM359" i="2"/>
  <c r="BF359" i="2" s="1"/>
  <c r="AV351" i="2"/>
  <c r="AR349" i="2"/>
  <c r="AQ344" i="2"/>
  <c r="AM342" i="2"/>
  <c r="BF342" i="2" s="1"/>
  <c r="AM337" i="2"/>
  <c r="BF337" i="2" s="1"/>
  <c r="AW334" i="2"/>
  <c r="AU327" i="2"/>
  <c r="AJ325" i="2"/>
  <c r="AP320" i="2"/>
  <c r="AL318" i="2"/>
  <c r="BE318" i="2" s="1"/>
  <c r="AK313" i="2"/>
  <c r="AU310" i="2"/>
  <c r="AT302" i="2"/>
  <c r="AW296" i="2"/>
  <c r="AL294" i="2"/>
  <c r="BE294" i="2" s="1"/>
  <c r="AK288" i="2"/>
  <c r="AO279" i="2"/>
  <c r="AT216" i="2"/>
  <c r="AU405" i="2"/>
  <c r="AR405" i="2"/>
  <c r="AJ397" i="2"/>
  <c r="AR397" i="2"/>
  <c r="AS397" i="2"/>
  <c r="AS381" i="2"/>
  <c r="AU381" i="2"/>
  <c r="AJ381" i="2"/>
  <c r="AJ373" i="2"/>
  <c r="AR373" i="2"/>
  <c r="AR357" i="2"/>
  <c r="AS357" i="2"/>
  <c r="AU357" i="2"/>
  <c r="AU341" i="2"/>
  <c r="AR341" i="2"/>
  <c r="AJ333" i="2"/>
  <c r="AR333" i="2"/>
  <c r="AS333" i="2"/>
  <c r="AS317" i="2"/>
  <c r="AU317" i="2"/>
  <c r="AJ317" i="2"/>
  <c r="AJ309" i="2"/>
  <c r="AR309" i="2"/>
  <c r="AR293" i="2"/>
  <c r="AS293" i="2"/>
  <c r="AU293" i="2"/>
  <c r="AP416" i="2"/>
  <c r="AL414" i="2"/>
  <c r="BE414" i="2" s="1"/>
  <c r="AK409" i="2"/>
  <c r="AU406" i="2"/>
  <c r="AQ399" i="2"/>
  <c r="AO392" i="2"/>
  <c r="AK390" i="2"/>
  <c r="AJ385" i="2"/>
  <c r="AT382" i="2"/>
  <c r="AV379" i="2"/>
  <c r="AO375" i="2"/>
  <c r="AK368" i="2"/>
  <c r="AU365" i="2"/>
  <c r="AW360" i="2"/>
  <c r="AS358" i="2"/>
  <c r="AT354" i="2"/>
  <c r="AN351" i="2"/>
  <c r="AW343" i="2"/>
  <c r="AS341" i="2"/>
  <c r="AS336" i="2"/>
  <c r="AO334" i="2"/>
  <c r="AR329" i="2"/>
  <c r="AM327" i="2"/>
  <c r="BF327" i="2" s="1"/>
  <c r="AV319" i="2"/>
  <c r="AR317" i="2"/>
  <c r="AQ312" i="2"/>
  <c r="AM310" i="2"/>
  <c r="BF310" i="2" s="1"/>
  <c r="AM305" i="2"/>
  <c r="BF305" i="2" s="1"/>
  <c r="AS302" i="2"/>
  <c r="AQ296" i="2"/>
  <c r="AJ293" i="2"/>
  <c r="AW287" i="2"/>
  <c r="AJ279" i="2"/>
  <c r="AR215" i="2"/>
  <c r="AL412" i="2"/>
  <c r="BE412" i="2" s="1"/>
  <c r="AS412" i="2"/>
  <c r="AW412" i="2"/>
  <c r="AP412" i="2"/>
  <c r="AL404" i="2"/>
  <c r="BE404" i="2" s="1"/>
  <c r="AO404" i="2"/>
  <c r="AP404" i="2"/>
  <c r="AQ404" i="2"/>
  <c r="AL396" i="2"/>
  <c r="BE396" i="2" s="1"/>
  <c r="AK396" i="2"/>
  <c r="AS396" i="2"/>
  <c r="AL388" i="2"/>
  <c r="BE388" i="2" s="1"/>
  <c r="AQ388" i="2"/>
  <c r="AS388" i="2"/>
  <c r="AW388" i="2"/>
  <c r="AO388" i="2"/>
  <c r="AL380" i="2"/>
  <c r="BE380" i="2" s="1"/>
  <c r="AK380" i="2"/>
  <c r="AO380" i="2"/>
  <c r="AP380" i="2"/>
  <c r="AL372" i="2"/>
  <c r="BE372" i="2" s="1"/>
  <c r="AW372" i="2"/>
  <c r="AQ372" i="2"/>
  <c r="AL364" i="2"/>
  <c r="BE364" i="2" s="1"/>
  <c r="AP364" i="2"/>
  <c r="AQ364" i="2"/>
  <c r="AS364" i="2"/>
  <c r="AK364" i="2"/>
  <c r="AL356" i="2"/>
  <c r="BE356" i="2" s="1"/>
  <c r="AK356" i="2"/>
  <c r="AO356" i="2"/>
  <c r="AW356" i="2"/>
  <c r="AL348" i="2"/>
  <c r="BE348" i="2" s="1"/>
  <c r="AS348" i="2"/>
  <c r="AW348" i="2"/>
  <c r="AP348" i="2"/>
  <c r="AL340" i="2"/>
  <c r="BE340" i="2" s="1"/>
  <c r="AO340" i="2"/>
  <c r="AP340" i="2"/>
  <c r="AQ340" i="2"/>
  <c r="AL332" i="2"/>
  <c r="BE332" i="2" s="1"/>
  <c r="AK332" i="2"/>
  <c r="AS332" i="2"/>
  <c r="AL324" i="2"/>
  <c r="BE324" i="2" s="1"/>
  <c r="AQ324" i="2"/>
  <c r="AS324" i="2"/>
  <c r="AW324" i="2"/>
  <c r="AO324" i="2"/>
  <c r="AL316" i="2"/>
  <c r="BE316" i="2" s="1"/>
  <c r="AK316" i="2"/>
  <c r="AO316" i="2"/>
  <c r="AP316" i="2"/>
  <c r="AL308" i="2"/>
  <c r="BE308" i="2" s="1"/>
  <c r="AW308" i="2"/>
  <c r="AQ308" i="2"/>
  <c r="AL300" i="2"/>
  <c r="BE300" i="2" s="1"/>
  <c r="AP300" i="2"/>
  <c r="AQ300" i="2"/>
  <c r="AS300" i="2"/>
  <c r="AW300" i="2"/>
  <c r="AK300" i="2"/>
  <c r="AL292" i="2"/>
  <c r="BE292" i="2" s="1"/>
  <c r="AK292" i="2"/>
  <c r="AO292" i="2"/>
  <c r="AP292" i="2"/>
  <c r="AW292" i="2"/>
  <c r="AK416" i="2"/>
  <c r="AU413" i="2"/>
  <c r="AW408" i="2"/>
  <c r="AS406" i="2"/>
  <c r="AT402" i="2"/>
  <c r="AN399" i="2"/>
  <c r="AQ396" i="2"/>
  <c r="AW391" i="2"/>
  <c r="AS389" i="2"/>
  <c r="AS384" i="2"/>
  <c r="AO382" i="2"/>
  <c r="AR377" i="2"/>
  <c r="AM375" i="2"/>
  <c r="BF375" i="2" s="1"/>
  <c r="AP372" i="2"/>
  <c r="AV367" i="2"/>
  <c r="AR365" i="2"/>
  <c r="AQ360" i="2"/>
  <c r="AM358" i="2"/>
  <c r="BF358" i="2" s="1"/>
  <c r="AM353" i="2"/>
  <c r="BF353" i="2" s="1"/>
  <c r="AW350" i="2"/>
  <c r="AO348" i="2"/>
  <c r="AU343" i="2"/>
  <c r="AJ341" i="2"/>
  <c r="AP336" i="2"/>
  <c r="AL334" i="2"/>
  <c r="BE334" i="2" s="1"/>
  <c r="AK329" i="2"/>
  <c r="AU326" i="2"/>
  <c r="AK324" i="2"/>
  <c r="AQ319" i="2"/>
  <c r="AW316" i="2"/>
  <c r="AO312" i="2"/>
  <c r="AK310" i="2"/>
  <c r="AJ305" i="2"/>
  <c r="AU301" i="2"/>
  <c r="AP296" i="2"/>
  <c r="AS292" i="2"/>
  <c r="AN287" i="2"/>
  <c r="AP278" i="2"/>
  <c r="AT240" i="2"/>
  <c r="AV199" i="2"/>
  <c r="AQ403" i="2"/>
  <c r="AV403" i="2"/>
  <c r="AQ395" i="2"/>
  <c r="AV395" i="2"/>
  <c r="AQ371" i="2"/>
  <c r="AV371" i="2"/>
  <c r="AQ355" i="2"/>
  <c r="AV355" i="2"/>
  <c r="AQ339" i="2"/>
  <c r="AV339" i="2"/>
  <c r="AQ331" i="2"/>
  <c r="AV331" i="2"/>
  <c r="AQ307" i="2"/>
  <c r="AV307" i="2"/>
  <c r="AQ291" i="2"/>
  <c r="AV291" i="2"/>
  <c r="AW415" i="2"/>
  <c r="AS413" i="2"/>
  <c r="AS408" i="2"/>
  <c r="AO406" i="2"/>
  <c r="AR401" i="2"/>
  <c r="AM399" i="2"/>
  <c r="BF399" i="2" s="1"/>
  <c r="AP396" i="2"/>
  <c r="AV391" i="2"/>
  <c r="AR389" i="2"/>
  <c r="AQ384" i="2"/>
  <c r="AM382" i="2"/>
  <c r="BF382" i="2" s="1"/>
  <c r="AM377" i="2"/>
  <c r="BF377" i="2" s="1"/>
  <c r="AW374" i="2"/>
  <c r="AO372" i="2"/>
  <c r="AU367" i="2"/>
  <c r="AJ365" i="2"/>
  <c r="AP360" i="2"/>
  <c r="AL358" i="2"/>
  <c r="BE358" i="2" s="1"/>
  <c r="AK353" i="2"/>
  <c r="AU350" i="2"/>
  <c r="AK348" i="2"/>
  <c r="AQ343" i="2"/>
  <c r="AW340" i="2"/>
  <c r="AO336" i="2"/>
  <c r="AK334" i="2"/>
  <c r="AJ329" i="2"/>
  <c r="AT326" i="2"/>
  <c r="AV323" i="2"/>
  <c r="AO319" i="2"/>
  <c r="AS316" i="2"/>
  <c r="AK312" i="2"/>
  <c r="AU309" i="2"/>
  <c r="AW304" i="2"/>
  <c r="AR301" i="2"/>
  <c r="AU295" i="2"/>
  <c r="AQ292" i="2"/>
  <c r="AW286" i="2"/>
  <c r="AP270" i="2"/>
  <c r="AR239" i="2"/>
  <c r="AU192" i="2"/>
  <c r="AM410" i="2"/>
  <c r="BF410" i="2" s="1"/>
  <c r="AT410" i="2"/>
  <c r="AM394" i="2"/>
  <c r="BF394" i="2" s="1"/>
  <c r="AT394" i="2"/>
  <c r="AM378" i="2"/>
  <c r="BF378" i="2" s="1"/>
  <c r="AT378" i="2"/>
  <c r="AM370" i="2"/>
  <c r="BF370" i="2" s="1"/>
  <c r="AT370" i="2"/>
  <c r="AM346" i="2"/>
  <c r="BF346" i="2" s="1"/>
  <c r="AT346" i="2"/>
  <c r="AM330" i="2"/>
  <c r="BF330" i="2" s="1"/>
  <c r="AT330" i="2"/>
  <c r="AM314" i="2"/>
  <c r="BF314" i="2" s="1"/>
  <c r="AT314" i="2"/>
  <c r="AM306" i="2"/>
  <c r="BF306" i="2" s="1"/>
  <c r="AT306" i="2"/>
  <c r="AV415" i="2"/>
  <c r="AR413" i="2"/>
  <c r="AQ408" i="2"/>
  <c r="AM406" i="2"/>
  <c r="BF406" i="2" s="1"/>
  <c r="AM401" i="2"/>
  <c r="BF401" i="2" s="1"/>
  <c r="AW398" i="2"/>
  <c r="AO396" i="2"/>
  <c r="AU391" i="2"/>
  <c r="AJ389" i="2"/>
  <c r="AP384" i="2"/>
  <c r="AL382" i="2"/>
  <c r="BE382" i="2" s="1"/>
  <c r="AK377" i="2"/>
  <c r="AU374" i="2"/>
  <c r="AK372" i="2"/>
  <c r="AQ367" i="2"/>
  <c r="AW364" i="2"/>
  <c r="AO360" i="2"/>
  <c r="AK358" i="2"/>
  <c r="AJ353" i="2"/>
  <c r="AT350" i="2"/>
  <c r="AV347" i="2"/>
  <c r="AO343" i="2"/>
  <c r="AS340" i="2"/>
  <c r="AK336" i="2"/>
  <c r="AU333" i="2"/>
  <c r="AW328" i="2"/>
  <c r="AS326" i="2"/>
  <c r="AT322" i="2"/>
  <c r="AN319" i="2"/>
  <c r="AQ316" i="2"/>
  <c r="AW311" i="2"/>
  <c r="AS309" i="2"/>
  <c r="AK304" i="2"/>
  <c r="AJ301" i="2"/>
  <c r="AO295" i="2"/>
  <c r="AT290" i="2"/>
  <c r="AU286" i="2"/>
  <c r="AR231" i="2"/>
  <c r="AN413" i="2"/>
  <c r="AV413" i="2"/>
  <c r="AO413" i="2"/>
  <c r="AW413" i="2"/>
  <c r="AP413" i="2"/>
  <c r="AL413" i="2"/>
  <c r="BE413" i="2" s="1"/>
  <c r="AT413" i="2"/>
  <c r="AN405" i="2"/>
  <c r="AV405" i="2"/>
  <c r="AO405" i="2"/>
  <c r="AW405" i="2"/>
  <c r="AP405" i="2"/>
  <c r="AL405" i="2"/>
  <c r="BE405" i="2" s="1"/>
  <c r="AT405" i="2"/>
  <c r="AN397" i="2"/>
  <c r="AV397" i="2"/>
  <c r="AO397" i="2"/>
  <c r="AW397" i="2"/>
  <c r="AP397" i="2"/>
  <c r="AL397" i="2"/>
  <c r="BE397" i="2" s="1"/>
  <c r="AT397" i="2"/>
  <c r="AN389" i="2"/>
  <c r="AV389" i="2"/>
  <c r="AO389" i="2"/>
  <c r="AW389" i="2"/>
  <c r="AP389" i="2"/>
  <c r="AL389" i="2"/>
  <c r="BE389" i="2" s="1"/>
  <c r="AT389" i="2"/>
  <c r="AN381" i="2"/>
  <c r="AV381" i="2"/>
  <c r="AO381" i="2"/>
  <c r="AW381" i="2"/>
  <c r="AP381" i="2"/>
  <c r="AL381" i="2"/>
  <c r="BE381" i="2" s="1"/>
  <c r="AT381" i="2"/>
  <c r="AN373" i="2"/>
  <c r="AV373" i="2"/>
  <c r="AO373" i="2"/>
  <c r="AW373" i="2"/>
  <c r="AP373" i="2"/>
  <c r="AL373" i="2"/>
  <c r="BE373" i="2" s="1"/>
  <c r="AT373" i="2"/>
  <c r="AN365" i="2"/>
  <c r="AV365" i="2"/>
  <c r="AO365" i="2"/>
  <c r="AW365" i="2"/>
  <c r="AP365" i="2"/>
  <c r="AL365" i="2"/>
  <c r="BE365" i="2" s="1"/>
  <c r="AT365" i="2"/>
  <c r="AN357" i="2"/>
  <c r="AV357" i="2"/>
  <c r="AO357" i="2"/>
  <c r="AW357" i="2"/>
  <c r="AP357" i="2"/>
  <c r="AL357" i="2"/>
  <c r="BE357" i="2" s="1"/>
  <c r="AT357" i="2"/>
  <c r="AN349" i="2"/>
  <c r="AV349" i="2"/>
  <c r="AO349" i="2"/>
  <c r="AW349" i="2"/>
  <c r="AP349" i="2"/>
  <c r="AL349" i="2"/>
  <c r="BE349" i="2" s="1"/>
  <c r="AT349" i="2"/>
  <c r="AN341" i="2"/>
  <c r="AV341" i="2"/>
  <c r="AO341" i="2"/>
  <c r="AW341" i="2"/>
  <c r="AP341" i="2"/>
  <c r="AL341" i="2"/>
  <c r="BE341" i="2" s="1"/>
  <c r="AT341" i="2"/>
  <c r="AN333" i="2"/>
  <c r="AV333" i="2"/>
  <c r="AO333" i="2"/>
  <c r="AW333" i="2"/>
  <c r="AP333" i="2"/>
  <c r="AL333" i="2"/>
  <c r="BE333" i="2" s="1"/>
  <c r="AT333" i="2"/>
  <c r="AN325" i="2"/>
  <c r="AV325" i="2"/>
  <c r="AO325" i="2"/>
  <c r="AW325" i="2"/>
  <c r="AP325" i="2"/>
  <c r="AL325" i="2"/>
  <c r="BE325" i="2" s="1"/>
  <c r="AT325" i="2"/>
  <c r="AN317" i="2"/>
  <c r="AV317" i="2"/>
  <c r="AO317" i="2"/>
  <c r="AW317" i="2"/>
  <c r="AP317" i="2"/>
  <c r="AL317" i="2"/>
  <c r="BE317" i="2" s="1"/>
  <c r="AT317" i="2"/>
  <c r="AN309" i="2"/>
  <c r="AV309" i="2"/>
  <c r="AO309" i="2"/>
  <c r="AW309" i="2"/>
  <c r="AP309" i="2"/>
  <c r="AL309" i="2"/>
  <c r="BE309" i="2" s="1"/>
  <c r="AT309" i="2"/>
  <c r="AN301" i="2"/>
  <c r="AV301" i="2"/>
  <c r="AO301" i="2"/>
  <c r="AW301" i="2"/>
  <c r="AP301" i="2"/>
  <c r="AL301" i="2"/>
  <c r="BE301" i="2" s="1"/>
  <c r="AT301" i="2"/>
  <c r="AN293" i="2"/>
  <c r="AV293" i="2"/>
  <c r="AO293" i="2"/>
  <c r="AW293" i="2"/>
  <c r="AP293" i="2"/>
  <c r="AL293" i="2"/>
  <c r="BE293" i="2" s="1"/>
  <c r="AT293" i="2"/>
  <c r="AO285" i="2"/>
  <c r="AW285" i="2"/>
  <c r="AP285" i="2"/>
  <c r="AQ285" i="2"/>
  <c r="AM285" i="2"/>
  <c r="BF285" i="2" s="1"/>
  <c r="AU285" i="2"/>
  <c r="AR285" i="2"/>
  <c r="AS285" i="2"/>
  <c r="AT285" i="2"/>
  <c r="AV285" i="2"/>
  <c r="AJ285" i="2"/>
  <c r="AK285" i="2"/>
  <c r="AL285" i="2"/>
  <c r="BE285" i="2" s="1"/>
  <c r="AO277" i="2"/>
  <c r="AW277" i="2"/>
  <c r="AP277" i="2"/>
  <c r="AQ277" i="2"/>
  <c r="AM277" i="2"/>
  <c r="BF277" i="2" s="1"/>
  <c r="AU277" i="2"/>
  <c r="AR277" i="2"/>
  <c r="AS277" i="2"/>
  <c r="AT277" i="2"/>
  <c r="AV277" i="2"/>
  <c r="AJ277" i="2"/>
  <c r="AK277" i="2"/>
  <c r="AL277" i="2"/>
  <c r="BE277" i="2" s="1"/>
  <c r="AO269" i="2"/>
  <c r="AW269" i="2"/>
  <c r="AP269" i="2"/>
  <c r="AQ269" i="2"/>
  <c r="AM269" i="2"/>
  <c r="BF269" i="2" s="1"/>
  <c r="AU269" i="2"/>
  <c r="AR269" i="2"/>
  <c r="AS269" i="2"/>
  <c r="AT269" i="2"/>
  <c r="AV269" i="2"/>
  <c r="AJ269" i="2"/>
  <c r="AK269" i="2"/>
  <c r="AL269" i="2"/>
  <c r="BE269" i="2" s="1"/>
  <c r="AO261" i="2"/>
  <c r="AW261" i="2"/>
  <c r="AP261" i="2"/>
  <c r="AQ261" i="2"/>
  <c r="AM261" i="2"/>
  <c r="BF261" i="2" s="1"/>
  <c r="AU261" i="2"/>
  <c r="AR261" i="2"/>
  <c r="AS261" i="2"/>
  <c r="AT261" i="2"/>
  <c r="AV261" i="2"/>
  <c r="AJ261" i="2"/>
  <c r="AK261" i="2"/>
  <c r="AL261" i="2"/>
  <c r="BE261" i="2" s="1"/>
  <c r="AO253" i="2"/>
  <c r="AW253" i="2"/>
  <c r="AP253" i="2"/>
  <c r="AQ253" i="2"/>
  <c r="AM253" i="2"/>
  <c r="BF253" i="2" s="1"/>
  <c r="AU253" i="2"/>
  <c r="AR253" i="2"/>
  <c r="AS253" i="2"/>
  <c r="AT253" i="2"/>
  <c r="AV253" i="2"/>
  <c r="AJ253" i="2"/>
  <c r="AK253" i="2"/>
  <c r="AL253" i="2"/>
  <c r="BE253" i="2" s="1"/>
  <c r="AO245" i="2"/>
  <c r="AW245" i="2"/>
  <c r="AP245" i="2"/>
  <c r="AQ245" i="2"/>
  <c r="AM245" i="2"/>
  <c r="BF245" i="2" s="1"/>
  <c r="AU245" i="2"/>
  <c r="AR245" i="2"/>
  <c r="AS245" i="2"/>
  <c r="AT245" i="2"/>
  <c r="AV245" i="2"/>
  <c r="AJ245" i="2"/>
  <c r="AK245" i="2"/>
  <c r="AL245" i="2"/>
  <c r="BE245" i="2" s="1"/>
  <c r="AO237" i="2"/>
  <c r="AW237" i="2"/>
  <c r="AP237" i="2"/>
  <c r="AQ237" i="2"/>
  <c r="AM237" i="2"/>
  <c r="BF237" i="2" s="1"/>
  <c r="AU237" i="2"/>
  <c r="AR237" i="2"/>
  <c r="AS237" i="2"/>
  <c r="AT237" i="2"/>
  <c r="AV237" i="2"/>
  <c r="AJ237" i="2"/>
  <c r="AK237" i="2"/>
  <c r="AL237" i="2"/>
  <c r="BE237" i="2" s="1"/>
  <c r="AO229" i="2"/>
  <c r="AW229" i="2"/>
  <c r="AP229" i="2"/>
  <c r="AQ229" i="2"/>
  <c r="AM229" i="2"/>
  <c r="BF229" i="2" s="1"/>
  <c r="AU229" i="2"/>
  <c r="AR229" i="2"/>
  <c r="AS229" i="2"/>
  <c r="AT229" i="2"/>
  <c r="AV229" i="2"/>
  <c r="AJ229" i="2"/>
  <c r="AK229" i="2"/>
  <c r="AL229" i="2"/>
  <c r="BE229" i="2" s="1"/>
  <c r="AO221" i="2"/>
  <c r="AW221" i="2"/>
  <c r="AP221" i="2"/>
  <c r="AQ221" i="2"/>
  <c r="AM221" i="2"/>
  <c r="BF221" i="2" s="1"/>
  <c r="AU221" i="2"/>
  <c r="AR221" i="2"/>
  <c r="AS221" i="2"/>
  <c r="AT221" i="2"/>
  <c r="AV221" i="2"/>
  <c r="AJ221" i="2"/>
  <c r="AK221" i="2"/>
  <c r="AL221" i="2"/>
  <c r="BE221" i="2" s="1"/>
  <c r="AO213" i="2"/>
  <c r="AW213" i="2"/>
  <c r="AP213" i="2"/>
  <c r="AQ213" i="2"/>
  <c r="AM213" i="2"/>
  <c r="BF213" i="2" s="1"/>
  <c r="AU213" i="2"/>
  <c r="AR213" i="2"/>
  <c r="AS213" i="2"/>
  <c r="AT213" i="2"/>
  <c r="AV213" i="2"/>
  <c r="AJ213" i="2"/>
  <c r="AK213" i="2"/>
  <c r="AL213" i="2"/>
  <c r="BE213" i="2" s="1"/>
  <c r="AO205" i="2"/>
  <c r="AW205" i="2"/>
  <c r="AP205" i="2"/>
  <c r="AQ205" i="2"/>
  <c r="AM205" i="2"/>
  <c r="BF205" i="2" s="1"/>
  <c r="AU205" i="2"/>
  <c r="AJ205" i="2"/>
  <c r="AK205" i="2"/>
  <c r="AL205" i="2"/>
  <c r="BE205" i="2" s="1"/>
  <c r="AN205" i="2"/>
  <c r="AT205" i="2"/>
  <c r="AV205" i="2"/>
  <c r="AR205" i="2"/>
  <c r="AO197" i="2"/>
  <c r="AW197" i="2"/>
  <c r="AP197" i="2"/>
  <c r="AQ197" i="2"/>
  <c r="AM197" i="2"/>
  <c r="BF197" i="2" s="1"/>
  <c r="AU197" i="2"/>
  <c r="AJ197" i="2"/>
  <c r="AK197" i="2"/>
  <c r="AL197" i="2"/>
  <c r="BE197" i="2" s="1"/>
  <c r="AN197" i="2"/>
  <c r="AT197" i="2"/>
  <c r="AR197" i="2"/>
  <c r="AS197" i="2"/>
  <c r="AV197" i="2"/>
  <c r="AQ189" i="2"/>
  <c r="AJ189" i="2"/>
  <c r="AS189" i="2"/>
  <c r="AK189" i="2"/>
  <c r="AT189" i="2"/>
  <c r="AL189" i="2"/>
  <c r="BE189" i="2" s="1"/>
  <c r="AU189" i="2"/>
  <c r="AP189" i="2"/>
  <c r="AM189" i="2"/>
  <c r="BF189" i="2" s="1"/>
  <c r="AN189" i="2"/>
  <c r="AO189" i="2"/>
  <c r="AR189" i="2"/>
  <c r="AW189" i="2"/>
  <c r="AP181" i="2"/>
  <c r="AQ181" i="2"/>
  <c r="AJ181" i="2"/>
  <c r="AR181" i="2"/>
  <c r="AO181" i="2"/>
  <c r="AW181" i="2"/>
  <c r="AT181" i="2"/>
  <c r="AU181" i="2"/>
  <c r="AV181" i="2"/>
  <c r="AL181" i="2"/>
  <c r="BE181" i="2" s="1"/>
  <c r="AK181" i="2"/>
  <c r="AM181" i="2"/>
  <c r="BF181" i="2" s="1"/>
  <c r="AN181" i="2"/>
  <c r="AS181" i="2"/>
  <c r="AP173" i="2"/>
  <c r="AQ173" i="2"/>
  <c r="AJ173" i="2"/>
  <c r="AR173" i="2"/>
  <c r="AO173" i="2"/>
  <c r="AW173" i="2"/>
  <c r="AT173" i="2"/>
  <c r="AU173" i="2"/>
  <c r="AV173" i="2"/>
  <c r="AL173" i="2"/>
  <c r="BE173" i="2" s="1"/>
  <c r="AS173" i="2"/>
  <c r="AM173" i="2"/>
  <c r="BF173" i="2" s="1"/>
  <c r="AK173" i="2"/>
  <c r="AN173" i="2"/>
  <c r="AP165" i="2"/>
  <c r="AQ165" i="2"/>
  <c r="AJ165" i="2"/>
  <c r="AR165" i="2"/>
  <c r="AO165" i="2"/>
  <c r="AW165" i="2"/>
  <c r="AT165" i="2"/>
  <c r="AU165" i="2"/>
  <c r="AV165" i="2"/>
  <c r="AL165" i="2"/>
  <c r="BE165" i="2" s="1"/>
  <c r="AK165" i="2"/>
  <c r="AM165" i="2"/>
  <c r="BF165" i="2" s="1"/>
  <c r="AS165" i="2"/>
  <c r="AP157" i="2"/>
  <c r="AQ157" i="2"/>
  <c r="AJ157" i="2"/>
  <c r="AR157" i="2"/>
  <c r="AO157" i="2"/>
  <c r="AW157" i="2"/>
  <c r="AT157" i="2"/>
  <c r="AU157" i="2"/>
  <c r="AV157" i="2"/>
  <c r="AL157" i="2"/>
  <c r="BE157" i="2" s="1"/>
  <c r="AS157" i="2"/>
  <c r="AM157" i="2"/>
  <c r="BF157" i="2" s="1"/>
  <c r="AK157" i="2"/>
  <c r="AN157" i="2"/>
  <c r="AP149" i="2"/>
  <c r="AQ149" i="2"/>
  <c r="AJ149" i="2"/>
  <c r="AR149" i="2"/>
  <c r="AO149" i="2"/>
  <c r="AW149" i="2"/>
  <c r="AT149" i="2"/>
  <c r="AU149" i="2"/>
  <c r="AV149" i="2"/>
  <c r="AL149" i="2"/>
  <c r="BE149" i="2" s="1"/>
  <c r="AK149" i="2"/>
  <c r="AM149" i="2"/>
  <c r="BF149" i="2" s="1"/>
  <c r="AN149" i="2"/>
  <c r="AS149" i="2"/>
  <c r="AP141" i="2"/>
  <c r="AQ141" i="2"/>
  <c r="AJ141" i="2"/>
  <c r="AR141" i="2"/>
  <c r="AO141" i="2"/>
  <c r="AW141" i="2"/>
  <c r="AT141" i="2"/>
  <c r="AU141" i="2"/>
  <c r="AV141" i="2"/>
  <c r="AL141" i="2"/>
  <c r="BE141" i="2" s="1"/>
  <c r="AS141" i="2"/>
  <c r="AM141" i="2"/>
  <c r="BF141" i="2" s="1"/>
  <c r="AK141" i="2"/>
  <c r="AN141" i="2"/>
  <c r="AP133" i="2"/>
  <c r="AQ133" i="2"/>
  <c r="AJ133" i="2"/>
  <c r="AR133" i="2"/>
  <c r="AO133" i="2"/>
  <c r="AW133" i="2"/>
  <c r="AT133" i="2"/>
  <c r="AU133" i="2"/>
  <c r="AV133" i="2"/>
  <c r="AL133" i="2"/>
  <c r="BE133" i="2" s="1"/>
  <c r="AK133" i="2"/>
  <c r="AM133" i="2"/>
  <c r="BF133" i="2" s="1"/>
  <c r="AN133" i="2"/>
  <c r="AS133" i="2"/>
  <c r="AP125" i="2"/>
  <c r="AQ125" i="2"/>
  <c r="AJ125" i="2"/>
  <c r="AR125" i="2"/>
  <c r="AO125" i="2"/>
  <c r="AW125" i="2"/>
  <c r="AT125" i="2"/>
  <c r="AU125" i="2"/>
  <c r="AV125" i="2"/>
  <c r="AL125" i="2"/>
  <c r="BE125" i="2" s="1"/>
  <c r="AS125" i="2"/>
  <c r="AM125" i="2"/>
  <c r="BF125" i="2" s="1"/>
  <c r="AK125" i="2"/>
  <c r="AN125" i="2"/>
  <c r="AP117" i="2"/>
  <c r="AQ117" i="2"/>
  <c r="AJ117" i="2"/>
  <c r="AR117" i="2"/>
  <c r="AO117" i="2"/>
  <c r="AW117" i="2"/>
  <c r="AT117" i="2"/>
  <c r="AU117" i="2"/>
  <c r="AV117" i="2"/>
  <c r="AL117" i="2"/>
  <c r="BE117" i="2" s="1"/>
  <c r="AK117" i="2"/>
  <c r="AM117" i="2"/>
  <c r="BF117" i="2" s="1"/>
  <c r="AN117" i="2"/>
  <c r="AS117" i="2"/>
  <c r="AO109" i="2"/>
  <c r="AW109" i="2"/>
  <c r="AP109" i="2"/>
  <c r="AQ109" i="2"/>
  <c r="AN109" i="2"/>
  <c r="AV109" i="2"/>
  <c r="AT109" i="2"/>
  <c r="AU109" i="2"/>
  <c r="AJ109" i="2"/>
  <c r="AS109" i="2"/>
  <c r="AL109" i="2"/>
  <c r="BE109" i="2" s="1"/>
  <c r="AK109" i="2"/>
  <c r="AM109" i="2"/>
  <c r="BF109" i="2" s="1"/>
  <c r="AR109" i="2"/>
  <c r="AO101" i="2"/>
  <c r="AW101" i="2"/>
  <c r="AP101" i="2"/>
  <c r="AQ101" i="2"/>
  <c r="AN101" i="2"/>
  <c r="AV101" i="2"/>
  <c r="AT101" i="2"/>
  <c r="AU101" i="2"/>
  <c r="AJ101" i="2"/>
  <c r="AS101" i="2"/>
  <c r="AL101" i="2"/>
  <c r="BE101" i="2" s="1"/>
  <c r="AM101" i="2"/>
  <c r="BF101" i="2" s="1"/>
  <c r="AR101" i="2"/>
  <c r="AK101" i="2"/>
  <c r="AO93" i="2"/>
  <c r="AW93" i="2"/>
  <c r="AP93" i="2"/>
  <c r="AQ93" i="2"/>
  <c r="AN93" i="2"/>
  <c r="AV93" i="2"/>
  <c r="AT93" i="2"/>
  <c r="AU93" i="2"/>
  <c r="AJ93" i="2"/>
  <c r="AS93" i="2"/>
  <c r="AL93" i="2"/>
  <c r="BE93" i="2" s="1"/>
  <c r="AM93" i="2"/>
  <c r="BF93" i="2" s="1"/>
  <c r="AK93" i="2"/>
  <c r="AR93" i="2"/>
  <c r="AK85" i="2"/>
  <c r="AL85" i="2"/>
  <c r="BE85" i="2" s="1"/>
  <c r="AM85" i="2"/>
  <c r="BF85" i="2" s="1"/>
  <c r="AO85" i="2"/>
  <c r="AW85" i="2"/>
  <c r="AP85" i="2"/>
  <c r="AQ85" i="2"/>
  <c r="AN85" i="2"/>
  <c r="AV85" i="2"/>
  <c r="AT85" i="2"/>
  <c r="AU85" i="2"/>
  <c r="AS85" i="2"/>
  <c r="AJ85" i="2"/>
  <c r="AR85" i="2"/>
  <c r="AK77" i="2"/>
  <c r="AS77" i="2"/>
  <c r="AL77" i="2"/>
  <c r="BE77" i="2" s="1"/>
  <c r="AT77" i="2"/>
  <c r="AM77" i="2"/>
  <c r="BF77" i="2" s="1"/>
  <c r="AU77" i="2"/>
  <c r="AO77" i="2"/>
  <c r="AW77" i="2"/>
  <c r="AP77" i="2"/>
  <c r="AQ77" i="2"/>
  <c r="AR77" i="2"/>
  <c r="AN77" i="2"/>
  <c r="AJ77" i="2"/>
  <c r="AV77" i="2"/>
  <c r="AK69" i="2"/>
  <c r="AS69" i="2"/>
  <c r="AL69" i="2"/>
  <c r="BE69" i="2" s="1"/>
  <c r="AT69" i="2"/>
  <c r="AM69" i="2"/>
  <c r="BF69" i="2" s="1"/>
  <c r="AU69" i="2"/>
  <c r="AO69" i="2"/>
  <c r="AW69" i="2"/>
  <c r="AP69" i="2"/>
  <c r="AQ69" i="2"/>
  <c r="AR69" i="2"/>
  <c r="AN69" i="2"/>
  <c r="AJ69" i="2"/>
  <c r="AV69" i="2"/>
  <c r="AJ61" i="2"/>
  <c r="AK61" i="2"/>
  <c r="AS61" i="2"/>
  <c r="AL61" i="2"/>
  <c r="BE61" i="2" s="1"/>
  <c r="AT61" i="2"/>
  <c r="AM61" i="2"/>
  <c r="BF61" i="2" s="1"/>
  <c r="AU61" i="2"/>
  <c r="AO61" i="2"/>
  <c r="AW61" i="2"/>
  <c r="AP61" i="2"/>
  <c r="AQ61" i="2"/>
  <c r="AR61" i="2"/>
  <c r="AN61" i="2"/>
  <c r="AV61" i="2"/>
  <c r="AJ53" i="2"/>
  <c r="AR53" i="2"/>
  <c r="AK53" i="2"/>
  <c r="AS53" i="2"/>
  <c r="AL53" i="2"/>
  <c r="BE53" i="2" s="1"/>
  <c r="AT53" i="2"/>
  <c r="AM53" i="2"/>
  <c r="BF53" i="2" s="1"/>
  <c r="AU53" i="2"/>
  <c r="AN53" i="2"/>
  <c r="AO53" i="2"/>
  <c r="AP53" i="2"/>
  <c r="AV53" i="2"/>
  <c r="AQ53" i="2"/>
  <c r="AW53" i="2"/>
  <c r="AJ45" i="2"/>
  <c r="AR45" i="2"/>
  <c r="AK45" i="2"/>
  <c r="AS45" i="2"/>
  <c r="AL45" i="2"/>
  <c r="BE45" i="2" s="1"/>
  <c r="AT45" i="2"/>
  <c r="AM45" i="2"/>
  <c r="BF45" i="2" s="1"/>
  <c r="AU45" i="2"/>
  <c r="AN45" i="2"/>
  <c r="AO45" i="2"/>
  <c r="AP45" i="2"/>
  <c r="AV45" i="2"/>
  <c r="AW45" i="2"/>
  <c r="AQ45" i="2"/>
  <c r="AJ37" i="2"/>
  <c r="AR37" i="2"/>
  <c r="AK37" i="2"/>
  <c r="AS37" i="2"/>
  <c r="AL37" i="2"/>
  <c r="BE37" i="2" s="1"/>
  <c r="AT37" i="2"/>
  <c r="AM37" i="2"/>
  <c r="BF37" i="2" s="1"/>
  <c r="AU37" i="2"/>
  <c r="AN37" i="2"/>
  <c r="AO37" i="2"/>
  <c r="AP37" i="2"/>
  <c r="AV37" i="2"/>
  <c r="AW37" i="2"/>
  <c r="AQ37" i="2"/>
  <c r="AJ29" i="2"/>
  <c r="AR29" i="2"/>
  <c r="AK29" i="2"/>
  <c r="AS29" i="2"/>
  <c r="AL29" i="2"/>
  <c r="BE29" i="2" s="1"/>
  <c r="AT29" i="2"/>
  <c r="AM29" i="2"/>
  <c r="BF29" i="2" s="1"/>
  <c r="AU29" i="2"/>
  <c r="AN29" i="2"/>
  <c r="AO29" i="2"/>
  <c r="AP29" i="2"/>
  <c r="AV29" i="2"/>
  <c r="AW29" i="2"/>
  <c r="AQ29" i="2"/>
  <c r="AJ21" i="2"/>
  <c r="AR21" i="2"/>
  <c r="AK21" i="2"/>
  <c r="AS21" i="2"/>
  <c r="AL21" i="2"/>
  <c r="BE21" i="2" s="1"/>
  <c r="AT21" i="2"/>
  <c r="AM21" i="2"/>
  <c r="BF21" i="2" s="1"/>
  <c r="AU21" i="2"/>
  <c r="AN21" i="2"/>
  <c r="AO21" i="2"/>
  <c r="AP21" i="2"/>
  <c r="AQ21" i="2"/>
  <c r="AV21" i="2"/>
  <c r="AW21" i="2"/>
  <c r="AJ13" i="2"/>
  <c r="AR13" i="2"/>
  <c r="AK13" i="2"/>
  <c r="AS13" i="2"/>
  <c r="AL13" i="2"/>
  <c r="BE13" i="2" s="1"/>
  <c r="AT13" i="2"/>
  <c r="AM13" i="2"/>
  <c r="BF13" i="2" s="1"/>
  <c r="AU13" i="2"/>
  <c r="AN13" i="2"/>
  <c r="AO13" i="2"/>
  <c r="AP13" i="2"/>
  <c r="AQ13" i="2"/>
  <c r="AV13" i="2"/>
  <c r="AW13" i="2"/>
  <c r="AM12" i="2"/>
  <c r="BF12" i="2" s="1"/>
  <c r="AU411" i="2"/>
  <c r="AS410" i="2"/>
  <c r="AU403" i="2"/>
  <c r="AS402" i="2"/>
  <c r="AU395" i="2"/>
  <c r="AS394" i="2"/>
  <c r="AU387" i="2"/>
  <c r="AS386" i="2"/>
  <c r="AU379" i="2"/>
  <c r="AS378" i="2"/>
  <c r="AU371" i="2"/>
  <c r="AS370" i="2"/>
  <c r="AU363" i="2"/>
  <c r="AS362" i="2"/>
  <c r="AU355" i="2"/>
  <c r="AS354" i="2"/>
  <c r="AU347" i="2"/>
  <c r="AS346" i="2"/>
  <c r="AU339" i="2"/>
  <c r="AS338" i="2"/>
  <c r="AU331" i="2"/>
  <c r="AS330" i="2"/>
  <c r="AU323" i="2"/>
  <c r="AS322" i="2"/>
  <c r="AU315" i="2"/>
  <c r="AS314" i="2"/>
  <c r="AU307" i="2"/>
  <c r="AS306" i="2"/>
  <c r="AU299" i="2"/>
  <c r="AS298" i="2"/>
  <c r="AU291" i="2"/>
  <c r="AS290" i="2"/>
  <c r="AN285" i="2"/>
  <c r="AN229" i="2"/>
  <c r="AN12" i="2"/>
  <c r="AO410" i="2"/>
  <c r="AO402" i="2"/>
  <c r="AO394" i="2"/>
  <c r="AO386" i="2"/>
  <c r="AO378" i="2"/>
  <c r="AO370" i="2"/>
  <c r="AO362" i="2"/>
  <c r="AO354" i="2"/>
  <c r="AO346" i="2"/>
  <c r="AO338" i="2"/>
  <c r="AO330" i="2"/>
  <c r="AO322" i="2"/>
  <c r="AO314" i="2"/>
  <c r="AO306" i="2"/>
  <c r="AO298" i="2"/>
  <c r="AO290" i="2"/>
  <c r="AJ411" i="2"/>
  <c r="AR411" i="2"/>
  <c r="AK411" i="2"/>
  <c r="AS411" i="2"/>
  <c r="AL411" i="2"/>
  <c r="BE411" i="2" s="1"/>
  <c r="AT411" i="2"/>
  <c r="AP411" i="2"/>
  <c r="AJ403" i="2"/>
  <c r="AR403" i="2"/>
  <c r="AK403" i="2"/>
  <c r="AS403" i="2"/>
  <c r="AL403" i="2"/>
  <c r="BE403" i="2" s="1"/>
  <c r="AT403" i="2"/>
  <c r="AP403" i="2"/>
  <c r="AJ395" i="2"/>
  <c r="AR395" i="2"/>
  <c r="AK395" i="2"/>
  <c r="AS395" i="2"/>
  <c r="AL395" i="2"/>
  <c r="BE395" i="2" s="1"/>
  <c r="AT395" i="2"/>
  <c r="AP395" i="2"/>
  <c r="AJ387" i="2"/>
  <c r="AR387" i="2"/>
  <c r="AK387" i="2"/>
  <c r="AS387" i="2"/>
  <c r="AL387" i="2"/>
  <c r="BE387" i="2" s="1"/>
  <c r="AT387" i="2"/>
  <c r="AP387" i="2"/>
  <c r="AJ379" i="2"/>
  <c r="AR379" i="2"/>
  <c r="AK379" i="2"/>
  <c r="AS379" i="2"/>
  <c r="AL379" i="2"/>
  <c r="BE379" i="2" s="1"/>
  <c r="AT379" i="2"/>
  <c r="AP379" i="2"/>
  <c r="AJ371" i="2"/>
  <c r="AR371" i="2"/>
  <c r="AK371" i="2"/>
  <c r="AS371" i="2"/>
  <c r="AL371" i="2"/>
  <c r="BE371" i="2" s="1"/>
  <c r="AT371" i="2"/>
  <c r="AP371" i="2"/>
  <c r="AJ363" i="2"/>
  <c r="AR363" i="2"/>
  <c r="AK363" i="2"/>
  <c r="AS363" i="2"/>
  <c r="AL363" i="2"/>
  <c r="BE363" i="2" s="1"/>
  <c r="AT363" i="2"/>
  <c r="AP363" i="2"/>
  <c r="AJ355" i="2"/>
  <c r="AR355" i="2"/>
  <c r="AK355" i="2"/>
  <c r="AS355" i="2"/>
  <c r="AL355" i="2"/>
  <c r="BE355" i="2" s="1"/>
  <c r="AT355" i="2"/>
  <c r="AP355" i="2"/>
  <c r="AJ347" i="2"/>
  <c r="AR347" i="2"/>
  <c r="AK347" i="2"/>
  <c r="AS347" i="2"/>
  <c r="AL347" i="2"/>
  <c r="BE347" i="2" s="1"/>
  <c r="AT347" i="2"/>
  <c r="AP347" i="2"/>
  <c r="AJ339" i="2"/>
  <c r="AR339" i="2"/>
  <c r="AK339" i="2"/>
  <c r="AS339" i="2"/>
  <c r="AL339" i="2"/>
  <c r="BE339" i="2" s="1"/>
  <c r="AT339" i="2"/>
  <c r="AP339" i="2"/>
  <c r="AJ331" i="2"/>
  <c r="AR331" i="2"/>
  <c r="AK331" i="2"/>
  <c r="AS331" i="2"/>
  <c r="AL331" i="2"/>
  <c r="BE331" i="2" s="1"/>
  <c r="AT331" i="2"/>
  <c r="AP331" i="2"/>
  <c r="AJ323" i="2"/>
  <c r="AR323" i="2"/>
  <c r="AK323" i="2"/>
  <c r="AS323" i="2"/>
  <c r="AL323" i="2"/>
  <c r="BE323" i="2" s="1"/>
  <c r="AT323" i="2"/>
  <c r="AP323" i="2"/>
  <c r="AJ315" i="2"/>
  <c r="AR315" i="2"/>
  <c r="AK315" i="2"/>
  <c r="AS315" i="2"/>
  <c r="AL315" i="2"/>
  <c r="BE315" i="2" s="1"/>
  <c r="AT315" i="2"/>
  <c r="AP315" i="2"/>
  <c r="AJ307" i="2"/>
  <c r="AR307" i="2"/>
  <c r="AK307" i="2"/>
  <c r="AS307" i="2"/>
  <c r="AL307" i="2"/>
  <c r="BE307" i="2" s="1"/>
  <c r="AT307" i="2"/>
  <c r="AP307" i="2"/>
  <c r="AJ299" i="2"/>
  <c r="AR299" i="2"/>
  <c r="AK299" i="2"/>
  <c r="AS299" i="2"/>
  <c r="AL299" i="2"/>
  <c r="BE299" i="2" s="1"/>
  <c r="AT299" i="2"/>
  <c r="AP299" i="2"/>
  <c r="AJ291" i="2"/>
  <c r="AR291" i="2"/>
  <c r="AK291" i="2"/>
  <c r="AS291" i="2"/>
  <c r="AL291" i="2"/>
  <c r="BE291" i="2" s="1"/>
  <c r="AT291" i="2"/>
  <c r="AP291" i="2"/>
  <c r="AK283" i="2"/>
  <c r="AS283" i="2"/>
  <c r="AL283" i="2"/>
  <c r="BE283" i="2" s="1"/>
  <c r="AT283" i="2"/>
  <c r="AM283" i="2"/>
  <c r="BF283" i="2" s="1"/>
  <c r="AU283" i="2"/>
  <c r="AQ283" i="2"/>
  <c r="AN283" i="2"/>
  <c r="AO283" i="2"/>
  <c r="AP283" i="2"/>
  <c r="AR283" i="2"/>
  <c r="AV283" i="2"/>
  <c r="AW283" i="2"/>
  <c r="AK275" i="2"/>
  <c r="AS275" i="2"/>
  <c r="AL275" i="2"/>
  <c r="BE275" i="2" s="1"/>
  <c r="AT275" i="2"/>
  <c r="AM275" i="2"/>
  <c r="BF275" i="2" s="1"/>
  <c r="AU275" i="2"/>
  <c r="AQ275" i="2"/>
  <c r="AN275" i="2"/>
  <c r="AO275" i="2"/>
  <c r="AP275" i="2"/>
  <c r="AR275" i="2"/>
  <c r="AV275" i="2"/>
  <c r="AW275" i="2"/>
  <c r="AK267" i="2"/>
  <c r="AS267" i="2"/>
  <c r="AL267" i="2"/>
  <c r="BE267" i="2" s="1"/>
  <c r="AT267" i="2"/>
  <c r="AM267" i="2"/>
  <c r="BF267" i="2" s="1"/>
  <c r="AU267" i="2"/>
  <c r="AQ267" i="2"/>
  <c r="AN267" i="2"/>
  <c r="AO267" i="2"/>
  <c r="AP267" i="2"/>
  <c r="AR267" i="2"/>
  <c r="AV267" i="2"/>
  <c r="AW267" i="2"/>
  <c r="AK259" i="2"/>
  <c r="AS259" i="2"/>
  <c r="AL259" i="2"/>
  <c r="BE259" i="2" s="1"/>
  <c r="AT259" i="2"/>
  <c r="AM259" i="2"/>
  <c r="BF259" i="2" s="1"/>
  <c r="AU259" i="2"/>
  <c r="AQ259" i="2"/>
  <c r="AN259" i="2"/>
  <c r="AO259" i="2"/>
  <c r="AP259" i="2"/>
  <c r="AR259" i="2"/>
  <c r="AV259" i="2"/>
  <c r="AW259" i="2"/>
  <c r="AK251" i="2"/>
  <c r="AS251" i="2"/>
  <c r="AL251" i="2"/>
  <c r="BE251" i="2" s="1"/>
  <c r="AT251" i="2"/>
  <c r="AM251" i="2"/>
  <c r="BF251" i="2" s="1"/>
  <c r="AU251" i="2"/>
  <c r="AQ251" i="2"/>
  <c r="AN251" i="2"/>
  <c r="AO251" i="2"/>
  <c r="AP251" i="2"/>
  <c r="AR251" i="2"/>
  <c r="AV251" i="2"/>
  <c r="AW251" i="2"/>
  <c r="AK243" i="2"/>
  <c r="AS243" i="2"/>
  <c r="AL243" i="2"/>
  <c r="BE243" i="2" s="1"/>
  <c r="AT243" i="2"/>
  <c r="AM243" i="2"/>
  <c r="BF243" i="2" s="1"/>
  <c r="AU243" i="2"/>
  <c r="AQ243" i="2"/>
  <c r="AN243" i="2"/>
  <c r="AO243" i="2"/>
  <c r="AP243" i="2"/>
  <c r="AR243" i="2"/>
  <c r="AV243" i="2"/>
  <c r="AW243" i="2"/>
  <c r="AK235" i="2"/>
  <c r="AS235" i="2"/>
  <c r="AL235" i="2"/>
  <c r="BE235" i="2" s="1"/>
  <c r="AT235" i="2"/>
  <c r="AM235" i="2"/>
  <c r="BF235" i="2" s="1"/>
  <c r="AU235" i="2"/>
  <c r="AQ235" i="2"/>
  <c r="AN235" i="2"/>
  <c r="AO235" i="2"/>
  <c r="AP235" i="2"/>
  <c r="AR235" i="2"/>
  <c r="AV235" i="2"/>
  <c r="AW235" i="2"/>
  <c r="AK227" i="2"/>
  <c r="AS227" i="2"/>
  <c r="AL227" i="2"/>
  <c r="BE227" i="2" s="1"/>
  <c r="AT227" i="2"/>
  <c r="AM227" i="2"/>
  <c r="BF227" i="2" s="1"/>
  <c r="AU227" i="2"/>
  <c r="AQ227" i="2"/>
  <c r="AN227" i="2"/>
  <c r="AO227" i="2"/>
  <c r="AP227" i="2"/>
  <c r="AR227" i="2"/>
  <c r="AV227" i="2"/>
  <c r="AW227" i="2"/>
  <c r="AK219" i="2"/>
  <c r="AS219" i="2"/>
  <c r="AL219" i="2"/>
  <c r="BE219" i="2" s="1"/>
  <c r="AT219" i="2"/>
  <c r="AM219" i="2"/>
  <c r="BF219" i="2" s="1"/>
  <c r="AU219" i="2"/>
  <c r="AQ219" i="2"/>
  <c r="AN219" i="2"/>
  <c r="AO219" i="2"/>
  <c r="AP219" i="2"/>
  <c r="AR219" i="2"/>
  <c r="AV219" i="2"/>
  <c r="AW219" i="2"/>
  <c r="AK211" i="2"/>
  <c r="AS211" i="2"/>
  <c r="AL211" i="2"/>
  <c r="BE211" i="2" s="1"/>
  <c r="AM211" i="2"/>
  <c r="BF211" i="2" s="1"/>
  <c r="AR211" i="2"/>
  <c r="AT211" i="2"/>
  <c r="AU211" i="2"/>
  <c r="AP211" i="2"/>
  <c r="AJ211" i="2"/>
  <c r="AN211" i="2"/>
  <c r="AO211" i="2"/>
  <c r="AQ211" i="2"/>
  <c r="AV211" i="2"/>
  <c r="AW211" i="2"/>
  <c r="AK203" i="2"/>
  <c r="AS203" i="2"/>
  <c r="AL203" i="2"/>
  <c r="BE203" i="2" s="1"/>
  <c r="AT203" i="2"/>
  <c r="AM203" i="2"/>
  <c r="BF203" i="2" s="1"/>
  <c r="AU203" i="2"/>
  <c r="AQ203" i="2"/>
  <c r="AV203" i="2"/>
  <c r="AW203" i="2"/>
  <c r="AJ203" i="2"/>
  <c r="AP203" i="2"/>
  <c r="AN203" i="2"/>
  <c r="AO203" i="2"/>
  <c r="AR203" i="2"/>
  <c r="AM195" i="2"/>
  <c r="BF195" i="2" s="1"/>
  <c r="AU195" i="2"/>
  <c r="AQ195" i="2"/>
  <c r="AR195" i="2"/>
  <c r="AJ195" i="2"/>
  <c r="AS195" i="2"/>
  <c r="AO195" i="2"/>
  <c r="AT195" i="2"/>
  <c r="AV195" i="2"/>
  <c r="AW195" i="2"/>
  <c r="AN195" i="2"/>
  <c r="AK195" i="2"/>
  <c r="AL195" i="2"/>
  <c r="BE195" i="2" s="1"/>
  <c r="AP195" i="2"/>
  <c r="AM187" i="2"/>
  <c r="BF187" i="2" s="1"/>
  <c r="AU187" i="2"/>
  <c r="AJ187" i="2"/>
  <c r="AS187" i="2"/>
  <c r="AK187" i="2"/>
  <c r="AT187" i="2"/>
  <c r="AL187" i="2"/>
  <c r="BE187" i="2" s="1"/>
  <c r="AV187" i="2"/>
  <c r="AQ187" i="2"/>
  <c r="AW187" i="2"/>
  <c r="AP187" i="2"/>
  <c r="AN187" i="2"/>
  <c r="AO187" i="2"/>
  <c r="AR187" i="2"/>
  <c r="AL179" i="2"/>
  <c r="BE179" i="2" s="1"/>
  <c r="AT179" i="2"/>
  <c r="AM179" i="2"/>
  <c r="BF179" i="2" s="1"/>
  <c r="AU179" i="2"/>
  <c r="AN179" i="2"/>
  <c r="AV179" i="2"/>
  <c r="AK179" i="2"/>
  <c r="AS179" i="2"/>
  <c r="AP179" i="2"/>
  <c r="AQ179" i="2"/>
  <c r="AR179" i="2"/>
  <c r="AW179" i="2"/>
  <c r="AJ179" i="2"/>
  <c r="AO179" i="2"/>
  <c r="AL171" i="2"/>
  <c r="BE171" i="2" s="1"/>
  <c r="AT171" i="2"/>
  <c r="AM171" i="2"/>
  <c r="BF171" i="2" s="1"/>
  <c r="AU171" i="2"/>
  <c r="AN171" i="2"/>
  <c r="AV171" i="2"/>
  <c r="AK171" i="2"/>
  <c r="AS171" i="2"/>
  <c r="AP171" i="2"/>
  <c r="AQ171" i="2"/>
  <c r="AR171" i="2"/>
  <c r="AO171" i="2"/>
  <c r="AW171" i="2"/>
  <c r="AJ171" i="2"/>
  <c r="AL163" i="2"/>
  <c r="BE163" i="2" s="1"/>
  <c r="AT163" i="2"/>
  <c r="AM163" i="2"/>
  <c r="BF163" i="2" s="1"/>
  <c r="AU163" i="2"/>
  <c r="AN163" i="2"/>
  <c r="AV163" i="2"/>
  <c r="AK163" i="2"/>
  <c r="AS163" i="2"/>
  <c r="AP163" i="2"/>
  <c r="AQ163" i="2"/>
  <c r="AR163" i="2"/>
  <c r="AJ163" i="2"/>
  <c r="AO163" i="2"/>
  <c r="AW163" i="2"/>
  <c r="AL155" i="2"/>
  <c r="BE155" i="2" s="1"/>
  <c r="AT155" i="2"/>
  <c r="AM155" i="2"/>
  <c r="BF155" i="2" s="1"/>
  <c r="AU155" i="2"/>
  <c r="AN155" i="2"/>
  <c r="AV155" i="2"/>
  <c r="AK155" i="2"/>
  <c r="AS155" i="2"/>
  <c r="AP155" i="2"/>
  <c r="AQ155" i="2"/>
  <c r="AR155" i="2"/>
  <c r="AO155" i="2"/>
  <c r="AW155" i="2"/>
  <c r="AJ155" i="2"/>
  <c r="AL147" i="2"/>
  <c r="BE147" i="2" s="1"/>
  <c r="AT147" i="2"/>
  <c r="AM147" i="2"/>
  <c r="BF147" i="2" s="1"/>
  <c r="AU147" i="2"/>
  <c r="AN147" i="2"/>
  <c r="AV147" i="2"/>
  <c r="AK147" i="2"/>
  <c r="AS147" i="2"/>
  <c r="AP147" i="2"/>
  <c r="AQ147" i="2"/>
  <c r="AR147" i="2"/>
  <c r="AW147" i="2"/>
  <c r="AJ147" i="2"/>
  <c r="AO147" i="2"/>
  <c r="AL139" i="2"/>
  <c r="BE139" i="2" s="1"/>
  <c r="AT139" i="2"/>
  <c r="AM139" i="2"/>
  <c r="BF139" i="2" s="1"/>
  <c r="AU139" i="2"/>
  <c r="AN139" i="2"/>
  <c r="AV139" i="2"/>
  <c r="AK139" i="2"/>
  <c r="AS139" i="2"/>
  <c r="AP139" i="2"/>
  <c r="AQ139" i="2"/>
  <c r="AR139" i="2"/>
  <c r="AO139" i="2"/>
  <c r="AW139" i="2"/>
  <c r="AL131" i="2"/>
  <c r="BE131" i="2" s="1"/>
  <c r="AT131" i="2"/>
  <c r="AM131" i="2"/>
  <c r="BF131" i="2" s="1"/>
  <c r="AU131" i="2"/>
  <c r="AN131" i="2"/>
  <c r="AV131" i="2"/>
  <c r="AK131" i="2"/>
  <c r="AS131" i="2"/>
  <c r="AP131" i="2"/>
  <c r="AQ131" i="2"/>
  <c r="AR131" i="2"/>
  <c r="AJ131" i="2"/>
  <c r="AO131" i="2"/>
  <c r="AW131" i="2"/>
  <c r="AL123" i="2"/>
  <c r="BE123" i="2" s="1"/>
  <c r="AT123" i="2"/>
  <c r="AM123" i="2"/>
  <c r="BF123" i="2" s="1"/>
  <c r="AU123" i="2"/>
  <c r="AN123" i="2"/>
  <c r="AV123" i="2"/>
  <c r="AK123" i="2"/>
  <c r="AS123" i="2"/>
  <c r="AP123" i="2"/>
  <c r="AQ123" i="2"/>
  <c r="AR123" i="2"/>
  <c r="AO123" i="2"/>
  <c r="AW123" i="2"/>
  <c r="AJ123" i="2"/>
  <c r="AL115" i="2"/>
  <c r="BE115" i="2" s="1"/>
  <c r="AT115" i="2"/>
  <c r="AM115" i="2"/>
  <c r="BF115" i="2" s="1"/>
  <c r="AU115" i="2"/>
  <c r="AN115" i="2"/>
  <c r="AV115" i="2"/>
  <c r="AK115" i="2"/>
  <c r="AS115" i="2"/>
  <c r="AP115" i="2"/>
  <c r="AQ115" i="2"/>
  <c r="AR115" i="2"/>
  <c r="AJ115" i="2"/>
  <c r="AO115" i="2"/>
  <c r="AW115" i="2"/>
  <c r="AK107" i="2"/>
  <c r="AS107" i="2"/>
  <c r="AL107" i="2"/>
  <c r="BE107" i="2" s="1"/>
  <c r="AT107" i="2"/>
  <c r="AM107" i="2"/>
  <c r="BF107" i="2" s="1"/>
  <c r="AU107" i="2"/>
  <c r="AJ107" i="2"/>
  <c r="AR107" i="2"/>
  <c r="AP107" i="2"/>
  <c r="AQ107" i="2"/>
  <c r="AV107" i="2"/>
  <c r="AO107" i="2"/>
  <c r="AW107" i="2"/>
  <c r="AN107" i="2"/>
  <c r="AK99" i="2"/>
  <c r="AS99" i="2"/>
  <c r="AL99" i="2"/>
  <c r="BE99" i="2" s="1"/>
  <c r="AT99" i="2"/>
  <c r="AM99" i="2"/>
  <c r="BF99" i="2" s="1"/>
  <c r="AU99" i="2"/>
  <c r="AJ99" i="2"/>
  <c r="AR99" i="2"/>
  <c r="AP99" i="2"/>
  <c r="AQ99" i="2"/>
  <c r="AV99" i="2"/>
  <c r="AO99" i="2"/>
  <c r="AN99" i="2"/>
  <c r="AW99" i="2"/>
  <c r="AK91" i="2"/>
  <c r="AS91" i="2"/>
  <c r="AL91" i="2"/>
  <c r="BE91" i="2" s="1"/>
  <c r="AT91" i="2"/>
  <c r="AM91" i="2"/>
  <c r="BF91" i="2" s="1"/>
  <c r="AU91" i="2"/>
  <c r="AJ91" i="2"/>
  <c r="AR91" i="2"/>
  <c r="AP91" i="2"/>
  <c r="AQ91" i="2"/>
  <c r="AV91" i="2"/>
  <c r="AO91" i="2"/>
  <c r="AN91" i="2"/>
  <c r="AW91" i="2"/>
  <c r="AO83" i="2"/>
  <c r="AW83" i="2"/>
  <c r="AP83" i="2"/>
  <c r="AQ83" i="2"/>
  <c r="AK83" i="2"/>
  <c r="AS83" i="2"/>
  <c r="AL83" i="2"/>
  <c r="BE83" i="2" s="1"/>
  <c r="AM83" i="2"/>
  <c r="BF83" i="2" s="1"/>
  <c r="AN83" i="2"/>
  <c r="AJ83" i="2"/>
  <c r="AU83" i="2"/>
  <c r="AV83" i="2"/>
  <c r="AT83" i="2"/>
  <c r="AR83" i="2"/>
  <c r="AO75" i="2"/>
  <c r="AW75" i="2"/>
  <c r="AP75" i="2"/>
  <c r="AQ75" i="2"/>
  <c r="AK75" i="2"/>
  <c r="AS75" i="2"/>
  <c r="AL75" i="2"/>
  <c r="BE75" i="2" s="1"/>
  <c r="AM75" i="2"/>
  <c r="BF75" i="2" s="1"/>
  <c r="AN75" i="2"/>
  <c r="AJ75" i="2"/>
  <c r="AR75" i="2"/>
  <c r="AU75" i="2"/>
  <c r="AV75" i="2"/>
  <c r="AT75" i="2"/>
  <c r="AO67" i="2"/>
  <c r="AW67" i="2"/>
  <c r="AP67" i="2"/>
  <c r="AQ67" i="2"/>
  <c r="AK67" i="2"/>
  <c r="AS67" i="2"/>
  <c r="AL67" i="2"/>
  <c r="BE67" i="2" s="1"/>
  <c r="AM67" i="2"/>
  <c r="BF67" i="2" s="1"/>
  <c r="AN67" i="2"/>
  <c r="AJ67" i="2"/>
  <c r="AU67" i="2"/>
  <c r="AV67" i="2"/>
  <c r="AT67" i="2"/>
  <c r="AR67" i="2"/>
  <c r="AN59" i="2"/>
  <c r="AV59" i="2"/>
  <c r="AO59" i="2"/>
  <c r="AW59" i="2"/>
  <c r="AP59" i="2"/>
  <c r="AQ59" i="2"/>
  <c r="AJ59" i="2"/>
  <c r="AK59" i="2"/>
  <c r="AL59" i="2"/>
  <c r="BE59" i="2" s="1"/>
  <c r="AR59" i="2"/>
  <c r="AS59" i="2"/>
  <c r="AT59" i="2"/>
  <c r="AU59" i="2"/>
  <c r="AM59" i="2"/>
  <c r="BF59" i="2" s="1"/>
  <c r="AN51" i="2"/>
  <c r="AV51" i="2"/>
  <c r="AO51" i="2"/>
  <c r="AW51" i="2"/>
  <c r="AP51" i="2"/>
  <c r="AQ51" i="2"/>
  <c r="AJ51" i="2"/>
  <c r="AK51" i="2"/>
  <c r="AL51" i="2"/>
  <c r="BE51" i="2" s="1"/>
  <c r="AR51" i="2"/>
  <c r="AT51" i="2"/>
  <c r="AU51" i="2"/>
  <c r="AS51" i="2"/>
  <c r="AM51" i="2"/>
  <c r="BF51" i="2" s="1"/>
  <c r="AN43" i="2"/>
  <c r="AV43" i="2"/>
  <c r="AO43" i="2"/>
  <c r="AW43" i="2"/>
  <c r="AP43" i="2"/>
  <c r="AQ43" i="2"/>
  <c r="AJ43" i="2"/>
  <c r="AK43" i="2"/>
  <c r="AL43" i="2"/>
  <c r="BE43" i="2" s="1"/>
  <c r="AR43" i="2"/>
  <c r="AS43" i="2"/>
  <c r="AT43" i="2"/>
  <c r="AU43" i="2"/>
  <c r="AM43" i="2"/>
  <c r="BF43" i="2" s="1"/>
  <c r="AN35" i="2"/>
  <c r="AV35" i="2"/>
  <c r="AO35" i="2"/>
  <c r="AW35" i="2"/>
  <c r="AP35" i="2"/>
  <c r="AQ35" i="2"/>
  <c r="AJ35" i="2"/>
  <c r="AK35" i="2"/>
  <c r="AL35" i="2"/>
  <c r="BE35" i="2" s="1"/>
  <c r="AR35" i="2"/>
  <c r="AM35" i="2"/>
  <c r="BF35" i="2" s="1"/>
  <c r="AT35" i="2"/>
  <c r="AU35" i="2"/>
  <c r="AS35" i="2"/>
  <c r="AN27" i="2"/>
  <c r="AV27" i="2"/>
  <c r="AO27" i="2"/>
  <c r="AW27" i="2"/>
  <c r="AP27" i="2"/>
  <c r="AQ27" i="2"/>
  <c r="AJ27" i="2"/>
  <c r="AK27" i="2"/>
  <c r="AL27" i="2"/>
  <c r="BE27" i="2" s="1"/>
  <c r="AR27" i="2"/>
  <c r="AS27" i="2"/>
  <c r="AT27" i="2"/>
  <c r="AU27" i="2"/>
  <c r="AM27" i="2"/>
  <c r="BF27" i="2" s="1"/>
  <c r="AN19" i="2"/>
  <c r="AV19" i="2"/>
  <c r="AO19" i="2"/>
  <c r="AW19" i="2"/>
  <c r="AP19" i="2"/>
  <c r="AQ19" i="2"/>
  <c r="AJ19" i="2"/>
  <c r="AK19" i="2"/>
  <c r="AL19" i="2"/>
  <c r="BE19" i="2" s="1"/>
  <c r="AM19" i="2"/>
  <c r="BF19" i="2" s="1"/>
  <c r="AR19" i="2"/>
  <c r="AS19" i="2"/>
  <c r="AT19" i="2"/>
  <c r="AU19" i="2"/>
  <c r="AO411" i="2"/>
  <c r="AO403" i="2"/>
  <c r="AO395" i="2"/>
  <c r="AO387" i="2"/>
  <c r="AO379" i="2"/>
  <c r="AO371" i="2"/>
  <c r="AO363" i="2"/>
  <c r="AO355" i="2"/>
  <c r="AO347" i="2"/>
  <c r="AO339" i="2"/>
  <c r="AO331" i="2"/>
  <c r="AO323" i="2"/>
  <c r="AO315" i="2"/>
  <c r="AO307" i="2"/>
  <c r="AO299" i="2"/>
  <c r="AO291" i="2"/>
  <c r="AJ227" i="2"/>
  <c r="AR12" i="2"/>
  <c r="AJ12" i="2"/>
  <c r="AQ12" i="2"/>
  <c r="AP12" i="2"/>
  <c r="AT12" i="2"/>
  <c r="AL12" i="2"/>
  <c r="BE12" i="2" s="1"/>
  <c r="AP410" i="2"/>
  <c r="AQ410" i="2"/>
  <c r="AJ410" i="2"/>
  <c r="AR410" i="2"/>
  <c r="AN410" i="2"/>
  <c r="AV410" i="2"/>
  <c r="AP402" i="2"/>
  <c r="AQ402" i="2"/>
  <c r="AJ402" i="2"/>
  <c r="AR402" i="2"/>
  <c r="AN402" i="2"/>
  <c r="AV402" i="2"/>
  <c r="AP394" i="2"/>
  <c r="AQ394" i="2"/>
  <c r="AJ394" i="2"/>
  <c r="AR394" i="2"/>
  <c r="AN394" i="2"/>
  <c r="AV394" i="2"/>
  <c r="AP386" i="2"/>
  <c r="AQ386" i="2"/>
  <c r="AJ386" i="2"/>
  <c r="AR386" i="2"/>
  <c r="AN386" i="2"/>
  <c r="AV386" i="2"/>
  <c r="AP378" i="2"/>
  <c r="AQ378" i="2"/>
  <c r="AJ378" i="2"/>
  <c r="AR378" i="2"/>
  <c r="AN378" i="2"/>
  <c r="AV378" i="2"/>
  <c r="AP370" i="2"/>
  <c r="AQ370" i="2"/>
  <c r="AJ370" i="2"/>
  <c r="AR370" i="2"/>
  <c r="AN370" i="2"/>
  <c r="AV370" i="2"/>
  <c r="AP362" i="2"/>
  <c r="AQ362" i="2"/>
  <c r="AJ362" i="2"/>
  <c r="AR362" i="2"/>
  <c r="AN362" i="2"/>
  <c r="AV362" i="2"/>
  <c r="AP354" i="2"/>
  <c r="AQ354" i="2"/>
  <c r="AJ354" i="2"/>
  <c r="AR354" i="2"/>
  <c r="AN354" i="2"/>
  <c r="AV354" i="2"/>
  <c r="AP346" i="2"/>
  <c r="AQ346" i="2"/>
  <c r="AJ346" i="2"/>
  <c r="AR346" i="2"/>
  <c r="AN346" i="2"/>
  <c r="AV346" i="2"/>
  <c r="AP338" i="2"/>
  <c r="AQ338" i="2"/>
  <c r="AJ338" i="2"/>
  <c r="AR338" i="2"/>
  <c r="AN338" i="2"/>
  <c r="AV338" i="2"/>
  <c r="AP330" i="2"/>
  <c r="AQ330" i="2"/>
  <c r="AJ330" i="2"/>
  <c r="AR330" i="2"/>
  <c r="AN330" i="2"/>
  <c r="AV330" i="2"/>
  <c r="AP322" i="2"/>
  <c r="AQ322" i="2"/>
  <c r="AJ322" i="2"/>
  <c r="AR322" i="2"/>
  <c r="AN322" i="2"/>
  <c r="AV322" i="2"/>
  <c r="AP314" i="2"/>
  <c r="AQ314" i="2"/>
  <c r="AJ314" i="2"/>
  <c r="AR314" i="2"/>
  <c r="AN314" i="2"/>
  <c r="AV314" i="2"/>
  <c r="AP306" i="2"/>
  <c r="AQ306" i="2"/>
  <c r="AJ306" i="2"/>
  <c r="AR306" i="2"/>
  <c r="AN306" i="2"/>
  <c r="AV306" i="2"/>
  <c r="AP298" i="2"/>
  <c r="AQ298" i="2"/>
  <c r="AJ298" i="2"/>
  <c r="AR298" i="2"/>
  <c r="AN298" i="2"/>
  <c r="AV298" i="2"/>
  <c r="AP290" i="2"/>
  <c r="AQ290" i="2"/>
  <c r="AJ290" i="2"/>
  <c r="AR290" i="2"/>
  <c r="AN290" i="2"/>
  <c r="AV290" i="2"/>
  <c r="AQ282" i="2"/>
  <c r="AJ282" i="2"/>
  <c r="AR282" i="2"/>
  <c r="AK282" i="2"/>
  <c r="AS282" i="2"/>
  <c r="AO282" i="2"/>
  <c r="AW282" i="2"/>
  <c r="AL282" i="2"/>
  <c r="BE282" i="2" s="1"/>
  <c r="AM282" i="2"/>
  <c r="BF282" i="2" s="1"/>
  <c r="AN282" i="2"/>
  <c r="AP282" i="2"/>
  <c r="AT282" i="2"/>
  <c r="AU282" i="2"/>
  <c r="AV282" i="2"/>
  <c r="AQ274" i="2"/>
  <c r="AJ274" i="2"/>
  <c r="AR274" i="2"/>
  <c r="AK274" i="2"/>
  <c r="AS274" i="2"/>
  <c r="AO274" i="2"/>
  <c r="AW274" i="2"/>
  <c r="AL274" i="2"/>
  <c r="BE274" i="2" s="1"/>
  <c r="AM274" i="2"/>
  <c r="BF274" i="2" s="1"/>
  <c r="AN274" i="2"/>
  <c r="AP274" i="2"/>
  <c r="AT274" i="2"/>
  <c r="AU274" i="2"/>
  <c r="AV274" i="2"/>
  <c r="AQ266" i="2"/>
  <c r="AJ266" i="2"/>
  <c r="AR266" i="2"/>
  <c r="AK266" i="2"/>
  <c r="AS266" i="2"/>
  <c r="AO266" i="2"/>
  <c r="AW266" i="2"/>
  <c r="AL266" i="2"/>
  <c r="BE266" i="2" s="1"/>
  <c r="AM266" i="2"/>
  <c r="BF266" i="2" s="1"/>
  <c r="AN266" i="2"/>
  <c r="AP266" i="2"/>
  <c r="AT266" i="2"/>
  <c r="AU266" i="2"/>
  <c r="AV266" i="2"/>
  <c r="AQ258" i="2"/>
  <c r="AJ258" i="2"/>
  <c r="AR258" i="2"/>
  <c r="AK258" i="2"/>
  <c r="AS258" i="2"/>
  <c r="AO258" i="2"/>
  <c r="AW258" i="2"/>
  <c r="AL258" i="2"/>
  <c r="BE258" i="2" s="1"/>
  <c r="AM258" i="2"/>
  <c r="BF258" i="2" s="1"/>
  <c r="AN258" i="2"/>
  <c r="AP258" i="2"/>
  <c r="AT258" i="2"/>
  <c r="AU258" i="2"/>
  <c r="AV258" i="2"/>
  <c r="AQ250" i="2"/>
  <c r="AJ250" i="2"/>
  <c r="AR250" i="2"/>
  <c r="AK250" i="2"/>
  <c r="AS250" i="2"/>
  <c r="AO250" i="2"/>
  <c r="AW250" i="2"/>
  <c r="AL250" i="2"/>
  <c r="BE250" i="2" s="1"/>
  <c r="AM250" i="2"/>
  <c r="BF250" i="2" s="1"/>
  <c r="AN250" i="2"/>
  <c r="AP250" i="2"/>
  <c r="AT250" i="2"/>
  <c r="AU250" i="2"/>
  <c r="AV250" i="2"/>
  <c r="AQ242" i="2"/>
  <c r="AJ242" i="2"/>
  <c r="AR242" i="2"/>
  <c r="AK242" i="2"/>
  <c r="AS242" i="2"/>
  <c r="AO242" i="2"/>
  <c r="AW242" i="2"/>
  <c r="AL242" i="2"/>
  <c r="AM242" i="2"/>
  <c r="BF242" i="2" s="1"/>
  <c r="AN242" i="2"/>
  <c r="AP242" i="2"/>
  <c r="AT242" i="2"/>
  <c r="AU242" i="2"/>
  <c r="AV242" i="2"/>
  <c r="AQ234" i="2"/>
  <c r="AJ234" i="2"/>
  <c r="AR234" i="2"/>
  <c r="AK234" i="2"/>
  <c r="AS234" i="2"/>
  <c r="AO234" i="2"/>
  <c r="AW234" i="2"/>
  <c r="AL234" i="2"/>
  <c r="BE234" i="2" s="1"/>
  <c r="AM234" i="2"/>
  <c r="BF234" i="2" s="1"/>
  <c r="AN234" i="2"/>
  <c r="AP234" i="2"/>
  <c r="AT234" i="2"/>
  <c r="AU234" i="2"/>
  <c r="AV234" i="2"/>
  <c r="AQ226" i="2"/>
  <c r="AJ226" i="2"/>
  <c r="AR226" i="2"/>
  <c r="AK226" i="2"/>
  <c r="AS226" i="2"/>
  <c r="AO226" i="2"/>
  <c r="AW226" i="2"/>
  <c r="AL226" i="2"/>
  <c r="BE226" i="2" s="1"/>
  <c r="AM226" i="2"/>
  <c r="BF226" i="2" s="1"/>
  <c r="AN226" i="2"/>
  <c r="AP226" i="2"/>
  <c r="AT226" i="2"/>
  <c r="AU226" i="2"/>
  <c r="AV226" i="2"/>
  <c r="AQ218" i="2"/>
  <c r="AJ218" i="2"/>
  <c r="AR218" i="2"/>
  <c r="AK218" i="2"/>
  <c r="AS218" i="2"/>
  <c r="AO218" i="2"/>
  <c r="AW218" i="2"/>
  <c r="AL218" i="2"/>
  <c r="AM218" i="2"/>
  <c r="BF218" i="2" s="1"/>
  <c r="AN218" i="2"/>
  <c r="AP218" i="2"/>
  <c r="AT218" i="2"/>
  <c r="AU218" i="2"/>
  <c r="AV218" i="2"/>
  <c r="AQ210" i="2"/>
  <c r="AJ210" i="2"/>
  <c r="AR210" i="2"/>
  <c r="AK210" i="2"/>
  <c r="AS210" i="2"/>
  <c r="AO210" i="2"/>
  <c r="AW210" i="2"/>
  <c r="AT210" i="2"/>
  <c r="AU210" i="2"/>
  <c r="AV210" i="2"/>
  <c r="AN210" i="2"/>
  <c r="AL210" i="2"/>
  <c r="AM210" i="2"/>
  <c r="BF210" i="2" s="1"/>
  <c r="AQ202" i="2"/>
  <c r="AJ202" i="2"/>
  <c r="AR202" i="2"/>
  <c r="AK202" i="2"/>
  <c r="AS202" i="2"/>
  <c r="AO202" i="2"/>
  <c r="AW202" i="2"/>
  <c r="AT202" i="2"/>
  <c r="AU202" i="2"/>
  <c r="AV202" i="2"/>
  <c r="AN202" i="2"/>
  <c r="AL202" i="2"/>
  <c r="BE202" i="2" s="1"/>
  <c r="AM202" i="2"/>
  <c r="BF202" i="2" s="1"/>
  <c r="AK194" i="2"/>
  <c r="AS194" i="2"/>
  <c r="AM194" i="2"/>
  <c r="BF194" i="2" s="1"/>
  <c r="AV194" i="2"/>
  <c r="AN194" i="2"/>
  <c r="AW194" i="2"/>
  <c r="AO194" i="2"/>
  <c r="AJ194" i="2"/>
  <c r="AT194" i="2"/>
  <c r="AP194" i="2"/>
  <c r="AQ194" i="2"/>
  <c r="AR194" i="2"/>
  <c r="AU194" i="2"/>
  <c r="AL194" i="2"/>
  <c r="BE194" i="2" s="1"/>
  <c r="AK186" i="2"/>
  <c r="AS186" i="2"/>
  <c r="AO186" i="2"/>
  <c r="AP186" i="2"/>
  <c r="AQ186" i="2"/>
  <c r="AM186" i="2"/>
  <c r="BF186" i="2" s="1"/>
  <c r="AV186" i="2"/>
  <c r="AR186" i="2"/>
  <c r="AT186" i="2"/>
  <c r="AU186" i="2"/>
  <c r="AW186" i="2"/>
  <c r="AL186" i="2"/>
  <c r="BE186" i="2" s="1"/>
  <c r="AN186" i="2"/>
  <c r="AJ178" i="2"/>
  <c r="AR178" i="2"/>
  <c r="AK178" i="2"/>
  <c r="AS178" i="2"/>
  <c r="AL178" i="2"/>
  <c r="BE178" i="2" s="1"/>
  <c r="AT178" i="2"/>
  <c r="AQ178" i="2"/>
  <c r="AN178" i="2"/>
  <c r="AO178" i="2"/>
  <c r="AP178" i="2"/>
  <c r="AV178" i="2"/>
  <c r="AM178" i="2"/>
  <c r="BF178" i="2" s="1"/>
  <c r="AU178" i="2"/>
  <c r="AW178" i="2"/>
  <c r="AJ170" i="2"/>
  <c r="AR170" i="2"/>
  <c r="AK170" i="2"/>
  <c r="AS170" i="2"/>
  <c r="AL170" i="2"/>
  <c r="BE170" i="2" s="1"/>
  <c r="AT170" i="2"/>
  <c r="AQ170" i="2"/>
  <c r="AN170" i="2"/>
  <c r="AO170" i="2"/>
  <c r="AP170" i="2"/>
  <c r="AV170" i="2"/>
  <c r="AW170" i="2"/>
  <c r="AU170" i="2"/>
  <c r="AM170" i="2"/>
  <c r="BF170" i="2" s="1"/>
  <c r="AJ162" i="2"/>
  <c r="AR162" i="2"/>
  <c r="AK162" i="2"/>
  <c r="AS162" i="2"/>
  <c r="AL162" i="2"/>
  <c r="BE162" i="2" s="1"/>
  <c r="AT162" i="2"/>
  <c r="AQ162" i="2"/>
  <c r="AN162" i="2"/>
  <c r="AO162" i="2"/>
  <c r="AP162" i="2"/>
  <c r="AV162" i="2"/>
  <c r="AM162" i="2"/>
  <c r="BF162" i="2" s="1"/>
  <c r="AU162" i="2"/>
  <c r="AW162" i="2"/>
  <c r="AJ154" i="2"/>
  <c r="AR154" i="2"/>
  <c r="AK154" i="2"/>
  <c r="AS154" i="2"/>
  <c r="AL154" i="2"/>
  <c r="BE154" i="2" s="1"/>
  <c r="AT154" i="2"/>
  <c r="AQ154" i="2"/>
  <c r="AN154" i="2"/>
  <c r="AO154" i="2"/>
  <c r="AP154" i="2"/>
  <c r="AV154" i="2"/>
  <c r="AW154" i="2"/>
  <c r="AM154" i="2"/>
  <c r="AU154" i="2"/>
  <c r="AJ146" i="2"/>
  <c r="AR146" i="2"/>
  <c r="AK146" i="2"/>
  <c r="AS146" i="2"/>
  <c r="AL146" i="2"/>
  <c r="BE146" i="2" s="1"/>
  <c r="AT146" i="2"/>
  <c r="AQ146" i="2"/>
  <c r="AN146" i="2"/>
  <c r="AO146" i="2"/>
  <c r="AP146" i="2"/>
  <c r="AV146" i="2"/>
  <c r="AM146" i="2"/>
  <c r="BF146" i="2" s="1"/>
  <c r="AU146" i="2"/>
  <c r="AW146" i="2"/>
  <c r="AJ138" i="2"/>
  <c r="AR138" i="2"/>
  <c r="AK138" i="2"/>
  <c r="AS138" i="2"/>
  <c r="AL138" i="2"/>
  <c r="BE138" i="2" s="1"/>
  <c r="AT138" i="2"/>
  <c r="AQ138" i="2"/>
  <c r="AN138" i="2"/>
  <c r="AO138" i="2"/>
  <c r="AP138" i="2"/>
  <c r="AV138" i="2"/>
  <c r="AW138" i="2"/>
  <c r="AU138" i="2"/>
  <c r="AM138" i="2"/>
  <c r="BF138" i="2" s="1"/>
  <c r="AJ130" i="2"/>
  <c r="AR130" i="2"/>
  <c r="AK130" i="2"/>
  <c r="AS130" i="2"/>
  <c r="AL130" i="2"/>
  <c r="BE130" i="2" s="1"/>
  <c r="AT130" i="2"/>
  <c r="AQ130" i="2"/>
  <c r="AN130" i="2"/>
  <c r="AO130" i="2"/>
  <c r="AP130" i="2"/>
  <c r="AV130" i="2"/>
  <c r="AM130" i="2"/>
  <c r="BF130" i="2" s="1"/>
  <c r="AU130" i="2"/>
  <c r="AW130" i="2"/>
  <c r="AJ122" i="2"/>
  <c r="AR122" i="2"/>
  <c r="AK122" i="2"/>
  <c r="AS122" i="2"/>
  <c r="AL122" i="2"/>
  <c r="BE122" i="2" s="1"/>
  <c r="AT122" i="2"/>
  <c r="AQ122" i="2"/>
  <c r="AN122" i="2"/>
  <c r="AO122" i="2"/>
  <c r="AP122" i="2"/>
  <c r="AV122" i="2"/>
  <c r="AW122" i="2"/>
  <c r="AM122" i="2"/>
  <c r="AU122" i="2"/>
  <c r="AJ114" i="2"/>
  <c r="AR114" i="2"/>
  <c r="AK114" i="2"/>
  <c r="AS114" i="2"/>
  <c r="AL114" i="2"/>
  <c r="BE114" i="2" s="1"/>
  <c r="AT114" i="2"/>
  <c r="AQ114" i="2"/>
  <c r="AN114" i="2"/>
  <c r="AO114" i="2"/>
  <c r="AP114" i="2"/>
  <c r="AV114" i="2"/>
  <c r="AM114" i="2"/>
  <c r="BF114" i="2" s="1"/>
  <c r="AU114" i="2"/>
  <c r="AW114" i="2"/>
  <c r="AQ106" i="2"/>
  <c r="AJ106" i="2"/>
  <c r="AR106" i="2"/>
  <c r="AK106" i="2"/>
  <c r="AS106" i="2"/>
  <c r="AP106" i="2"/>
  <c r="AN106" i="2"/>
  <c r="AO106" i="2"/>
  <c r="AT106" i="2"/>
  <c r="AM106" i="2"/>
  <c r="BF106" i="2" s="1"/>
  <c r="AL106" i="2"/>
  <c r="BE106" i="2" s="1"/>
  <c r="AV106" i="2"/>
  <c r="AW106" i="2"/>
  <c r="AU106" i="2"/>
  <c r="AQ98" i="2"/>
  <c r="AJ98" i="2"/>
  <c r="AR98" i="2"/>
  <c r="AK98" i="2"/>
  <c r="AS98" i="2"/>
  <c r="AP98" i="2"/>
  <c r="AN98" i="2"/>
  <c r="AO98" i="2"/>
  <c r="AT98" i="2"/>
  <c r="AM98" i="2"/>
  <c r="BF98" i="2" s="1"/>
  <c r="AV98" i="2"/>
  <c r="AW98" i="2"/>
  <c r="AU98" i="2"/>
  <c r="AL98" i="2"/>
  <c r="BE98" i="2" s="1"/>
  <c r="AQ90" i="2"/>
  <c r="AJ90" i="2"/>
  <c r="AR90" i="2"/>
  <c r="AK90" i="2"/>
  <c r="AS90" i="2"/>
  <c r="AP90" i="2"/>
  <c r="AN90" i="2"/>
  <c r="AO90" i="2"/>
  <c r="AT90" i="2"/>
  <c r="AM90" i="2"/>
  <c r="BF90" i="2" s="1"/>
  <c r="AL90" i="2"/>
  <c r="BE90" i="2" s="1"/>
  <c r="AV90" i="2"/>
  <c r="AU90" i="2"/>
  <c r="AW90" i="2"/>
  <c r="AM82" i="2"/>
  <c r="BF82" i="2" s="1"/>
  <c r="AU82" i="2"/>
  <c r="AN82" i="2"/>
  <c r="AV82" i="2"/>
  <c r="AO82" i="2"/>
  <c r="AW82" i="2"/>
  <c r="AQ82" i="2"/>
  <c r="AJ82" i="2"/>
  <c r="AK82" i="2"/>
  <c r="AL82" i="2"/>
  <c r="BE82" i="2" s="1"/>
  <c r="AP82" i="2"/>
  <c r="AS82" i="2"/>
  <c r="AT82" i="2"/>
  <c r="AR82" i="2"/>
  <c r="AM74" i="2"/>
  <c r="BF74" i="2" s="1"/>
  <c r="AU74" i="2"/>
  <c r="AN74" i="2"/>
  <c r="AV74" i="2"/>
  <c r="AO74" i="2"/>
  <c r="AW74" i="2"/>
  <c r="AQ74" i="2"/>
  <c r="AJ74" i="2"/>
  <c r="AK74" i="2"/>
  <c r="AL74" i="2"/>
  <c r="BE74" i="2" s="1"/>
  <c r="AS74" i="2"/>
  <c r="AT74" i="2"/>
  <c r="AR74" i="2"/>
  <c r="AP74" i="2"/>
  <c r="AM66" i="2"/>
  <c r="BF66" i="2" s="1"/>
  <c r="AU66" i="2"/>
  <c r="AN66" i="2"/>
  <c r="AV66" i="2"/>
  <c r="AO66" i="2"/>
  <c r="AW66" i="2"/>
  <c r="AQ66" i="2"/>
  <c r="AJ66" i="2"/>
  <c r="AK66" i="2"/>
  <c r="AL66" i="2"/>
  <c r="BE66" i="2" s="1"/>
  <c r="AP66" i="2"/>
  <c r="AS66" i="2"/>
  <c r="AT66" i="2"/>
  <c r="AR66" i="2"/>
  <c r="AL58" i="2"/>
  <c r="BE58" i="2" s="1"/>
  <c r="AT58" i="2"/>
  <c r="AM58" i="2"/>
  <c r="BF58" i="2" s="1"/>
  <c r="AU58" i="2"/>
  <c r="AN58" i="2"/>
  <c r="AV58" i="2"/>
  <c r="AO58" i="2"/>
  <c r="AW58" i="2"/>
  <c r="AJ58" i="2"/>
  <c r="AP58" i="2"/>
  <c r="AK58" i="2"/>
  <c r="AR58" i="2"/>
  <c r="AQ58" i="2"/>
  <c r="AS58" i="2"/>
  <c r="AL50" i="2"/>
  <c r="BE50" i="2" s="1"/>
  <c r="AT50" i="2"/>
  <c r="AM50" i="2"/>
  <c r="BF50" i="2" s="1"/>
  <c r="AU50" i="2"/>
  <c r="AN50" i="2"/>
  <c r="AV50" i="2"/>
  <c r="AO50" i="2"/>
  <c r="AW50" i="2"/>
  <c r="AJ50" i="2"/>
  <c r="AP50" i="2"/>
  <c r="AQ50" i="2"/>
  <c r="AR50" i="2"/>
  <c r="AS50" i="2"/>
  <c r="AK50" i="2"/>
  <c r="AL42" i="2"/>
  <c r="BE42" i="2" s="1"/>
  <c r="AT42" i="2"/>
  <c r="AM42" i="2"/>
  <c r="BF42" i="2" s="1"/>
  <c r="AU42" i="2"/>
  <c r="AN42" i="2"/>
  <c r="AV42" i="2"/>
  <c r="AO42" i="2"/>
  <c r="AW42" i="2"/>
  <c r="AJ42" i="2"/>
  <c r="AP42" i="2"/>
  <c r="AR42" i="2"/>
  <c r="AS42" i="2"/>
  <c r="AQ42" i="2"/>
  <c r="AK42" i="2"/>
  <c r="AL34" i="2"/>
  <c r="BE34" i="2" s="1"/>
  <c r="AT34" i="2"/>
  <c r="AM34" i="2"/>
  <c r="BF34" i="2" s="1"/>
  <c r="AU34" i="2"/>
  <c r="AN34" i="2"/>
  <c r="AV34" i="2"/>
  <c r="AO34" i="2"/>
  <c r="AW34" i="2"/>
  <c r="AJ34" i="2"/>
  <c r="AP34" i="2"/>
  <c r="AQ34" i="2"/>
  <c r="AR34" i="2"/>
  <c r="AS34" i="2"/>
  <c r="AK34" i="2"/>
  <c r="AL26" i="2"/>
  <c r="BE26" i="2" s="1"/>
  <c r="AT26" i="2"/>
  <c r="AM26" i="2"/>
  <c r="BF26" i="2" s="1"/>
  <c r="AU26" i="2"/>
  <c r="AN26" i="2"/>
  <c r="AV26" i="2"/>
  <c r="AO26" i="2"/>
  <c r="AW26" i="2"/>
  <c r="AJ26" i="2"/>
  <c r="AP26" i="2"/>
  <c r="AK26" i="2"/>
  <c r="AQ26" i="2"/>
  <c r="AR26" i="2"/>
  <c r="AS26" i="2"/>
  <c r="AL18" i="2"/>
  <c r="BE18" i="2" s="1"/>
  <c r="AT18" i="2"/>
  <c r="AM18" i="2"/>
  <c r="BF18" i="2" s="1"/>
  <c r="AU18" i="2"/>
  <c r="AN18" i="2"/>
  <c r="AV18" i="2"/>
  <c r="AO18" i="2"/>
  <c r="AW18" i="2"/>
  <c r="AJ18" i="2"/>
  <c r="AK18" i="2"/>
  <c r="AP18" i="2"/>
  <c r="AQ18" i="2"/>
  <c r="AR18" i="2"/>
  <c r="AS18" i="2"/>
  <c r="AS12" i="2"/>
  <c r="AN411" i="2"/>
  <c r="AL410" i="2"/>
  <c r="BE410" i="2" s="1"/>
  <c r="AN403" i="2"/>
  <c r="AL402" i="2"/>
  <c r="AN395" i="2"/>
  <c r="AL394" i="2"/>
  <c r="BE394" i="2" s="1"/>
  <c r="AN387" i="2"/>
  <c r="AL386" i="2"/>
  <c r="AN379" i="2"/>
  <c r="AL378" i="2"/>
  <c r="BE378" i="2" s="1"/>
  <c r="AN371" i="2"/>
  <c r="AL370" i="2"/>
  <c r="BE370" i="2" s="1"/>
  <c r="AN363" i="2"/>
  <c r="AL362" i="2"/>
  <c r="BE362" i="2" s="1"/>
  <c r="AN355" i="2"/>
  <c r="AL354" i="2"/>
  <c r="BE354" i="2" s="1"/>
  <c r="AN347" i="2"/>
  <c r="AL346" i="2"/>
  <c r="BE346" i="2" s="1"/>
  <c r="AN339" i="2"/>
  <c r="AL338" i="2"/>
  <c r="AN331" i="2"/>
  <c r="AL330" i="2"/>
  <c r="BE330" i="2" s="1"/>
  <c r="AN323" i="2"/>
  <c r="AL322" i="2"/>
  <c r="BE322" i="2" s="1"/>
  <c r="AN315" i="2"/>
  <c r="AL314" i="2"/>
  <c r="BE314" i="2" s="1"/>
  <c r="AN307" i="2"/>
  <c r="AL306" i="2"/>
  <c r="BE306" i="2" s="1"/>
  <c r="AN299" i="2"/>
  <c r="AL298" i="2"/>
  <c r="BE298" i="2" s="1"/>
  <c r="AN291" i="2"/>
  <c r="AL290" i="2"/>
  <c r="AJ283" i="2"/>
  <c r="AJ235" i="2"/>
  <c r="AP202" i="2"/>
  <c r="AN417" i="2"/>
  <c r="AV417" i="2"/>
  <c r="AO417" i="2"/>
  <c r="AW417" i="2"/>
  <c r="AP417" i="2"/>
  <c r="AL417" i="2"/>
  <c r="BE417" i="2" s="1"/>
  <c r="AT417" i="2"/>
  <c r="AN409" i="2"/>
  <c r="AV409" i="2"/>
  <c r="AO409" i="2"/>
  <c r="AW409" i="2"/>
  <c r="AP409" i="2"/>
  <c r="AL409" i="2"/>
  <c r="BE409" i="2" s="1"/>
  <c r="AT409" i="2"/>
  <c r="AN401" i="2"/>
  <c r="AV401" i="2"/>
  <c r="AO401" i="2"/>
  <c r="AW401" i="2"/>
  <c r="AP401" i="2"/>
  <c r="AL401" i="2"/>
  <c r="BE401" i="2" s="1"/>
  <c r="AT401" i="2"/>
  <c r="AN393" i="2"/>
  <c r="AV393" i="2"/>
  <c r="AO393" i="2"/>
  <c r="AW393" i="2"/>
  <c r="AP393" i="2"/>
  <c r="AL393" i="2"/>
  <c r="BE393" i="2" s="1"/>
  <c r="AT393" i="2"/>
  <c r="AN385" i="2"/>
  <c r="AV385" i="2"/>
  <c r="AO385" i="2"/>
  <c r="AW385" i="2"/>
  <c r="AP385" i="2"/>
  <c r="AL385" i="2"/>
  <c r="BE385" i="2" s="1"/>
  <c r="AT385" i="2"/>
  <c r="AN377" i="2"/>
  <c r="AV377" i="2"/>
  <c r="AO377" i="2"/>
  <c r="AW377" i="2"/>
  <c r="AP377" i="2"/>
  <c r="AL377" i="2"/>
  <c r="BE377" i="2" s="1"/>
  <c r="AT377" i="2"/>
  <c r="AN369" i="2"/>
  <c r="AV369" i="2"/>
  <c r="AO369" i="2"/>
  <c r="AW369" i="2"/>
  <c r="AP369" i="2"/>
  <c r="AL369" i="2"/>
  <c r="BE369" i="2" s="1"/>
  <c r="AT369" i="2"/>
  <c r="AN361" i="2"/>
  <c r="AV361" i="2"/>
  <c r="AO361" i="2"/>
  <c r="AW361" i="2"/>
  <c r="AP361" i="2"/>
  <c r="AL361" i="2"/>
  <c r="BE361" i="2" s="1"/>
  <c r="AT361" i="2"/>
  <c r="AN353" i="2"/>
  <c r="AV353" i="2"/>
  <c r="AO353" i="2"/>
  <c r="AW353" i="2"/>
  <c r="AP353" i="2"/>
  <c r="AL353" i="2"/>
  <c r="BE353" i="2" s="1"/>
  <c r="AT353" i="2"/>
  <c r="AN345" i="2"/>
  <c r="AV345" i="2"/>
  <c r="AO345" i="2"/>
  <c r="AW345" i="2"/>
  <c r="AP345" i="2"/>
  <c r="AL345" i="2"/>
  <c r="BE345" i="2" s="1"/>
  <c r="AT345" i="2"/>
  <c r="AN337" i="2"/>
  <c r="AV337" i="2"/>
  <c r="AO337" i="2"/>
  <c r="AW337" i="2"/>
  <c r="AP337" i="2"/>
  <c r="AL337" i="2"/>
  <c r="BE337" i="2" s="1"/>
  <c r="AT337" i="2"/>
  <c r="AN329" i="2"/>
  <c r="AV329" i="2"/>
  <c r="AO329" i="2"/>
  <c r="AW329" i="2"/>
  <c r="AP329" i="2"/>
  <c r="AL329" i="2"/>
  <c r="BE329" i="2" s="1"/>
  <c r="AT329" i="2"/>
  <c r="AN321" i="2"/>
  <c r="AV321" i="2"/>
  <c r="AO321" i="2"/>
  <c r="AW321" i="2"/>
  <c r="AP321" i="2"/>
  <c r="AL321" i="2"/>
  <c r="BE321" i="2" s="1"/>
  <c r="AT321" i="2"/>
  <c r="AN313" i="2"/>
  <c r="AV313" i="2"/>
  <c r="AO313" i="2"/>
  <c r="AW313" i="2"/>
  <c r="AP313" i="2"/>
  <c r="AL313" i="2"/>
  <c r="BE313" i="2" s="1"/>
  <c r="AT313" i="2"/>
  <c r="AN305" i="2"/>
  <c r="AV305" i="2"/>
  <c r="AO305" i="2"/>
  <c r="AW305" i="2"/>
  <c r="AP305" i="2"/>
  <c r="AL305" i="2"/>
  <c r="BE305" i="2" s="1"/>
  <c r="AT305" i="2"/>
  <c r="AN297" i="2"/>
  <c r="AV297" i="2"/>
  <c r="AO297" i="2"/>
  <c r="AW297" i="2"/>
  <c r="AP297" i="2"/>
  <c r="AL297" i="2"/>
  <c r="BE297" i="2" s="1"/>
  <c r="AT297" i="2"/>
  <c r="AN289" i="2"/>
  <c r="AV289" i="2"/>
  <c r="AO289" i="2"/>
  <c r="AW289" i="2"/>
  <c r="AP289" i="2"/>
  <c r="AL289" i="2"/>
  <c r="BE289" i="2" s="1"/>
  <c r="AT289" i="2"/>
  <c r="AO281" i="2"/>
  <c r="AW281" i="2"/>
  <c r="AP281" i="2"/>
  <c r="AQ281" i="2"/>
  <c r="AM281" i="2"/>
  <c r="BF281" i="2" s="1"/>
  <c r="AU281" i="2"/>
  <c r="AJ281" i="2"/>
  <c r="AK281" i="2"/>
  <c r="AL281" i="2"/>
  <c r="BE281" i="2" s="1"/>
  <c r="AN281" i="2"/>
  <c r="AR281" i="2"/>
  <c r="AS281" i="2"/>
  <c r="AT281" i="2"/>
  <c r="AO273" i="2"/>
  <c r="AW273" i="2"/>
  <c r="AP273" i="2"/>
  <c r="AQ273" i="2"/>
  <c r="AM273" i="2"/>
  <c r="BF273" i="2" s="1"/>
  <c r="AU273" i="2"/>
  <c r="AJ273" i="2"/>
  <c r="AK273" i="2"/>
  <c r="AL273" i="2"/>
  <c r="BE273" i="2" s="1"/>
  <c r="AN273" i="2"/>
  <c r="AR273" i="2"/>
  <c r="AS273" i="2"/>
  <c r="AT273" i="2"/>
  <c r="AO265" i="2"/>
  <c r="AW265" i="2"/>
  <c r="AP265" i="2"/>
  <c r="AQ265" i="2"/>
  <c r="AM265" i="2"/>
  <c r="BF265" i="2" s="1"/>
  <c r="AU265" i="2"/>
  <c r="AJ265" i="2"/>
  <c r="AK265" i="2"/>
  <c r="AL265" i="2"/>
  <c r="BE265" i="2" s="1"/>
  <c r="AN265" i="2"/>
  <c r="AR265" i="2"/>
  <c r="AS265" i="2"/>
  <c r="AT265" i="2"/>
  <c r="AO257" i="2"/>
  <c r="AW257" i="2"/>
  <c r="AP257" i="2"/>
  <c r="AQ257" i="2"/>
  <c r="AM257" i="2"/>
  <c r="BF257" i="2" s="1"/>
  <c r="AU257" i="2"/>
  <c r="AJ257" i="2"/>
  <c r="AK257" i="2"/>
  <c r="AL257" i="2"/>
  <c r="BE257" i="2" s="1"/>
  <c r="AN257" i="2"/>
  <c r="AR257" i="2"/>
  <c r="AS257" i="2"/>
  <c r="AT257" i="2"/>
  <c r="AO249" i="2"/>
  <c r="AW249" i="2"/>
  <c r="AP249" i="2"/>
  <c r="AQ249" i="2"/>
  <c r="AM249" i="2"/>
  <c r="BF249" i="2" s="1"/>
  <c r="AU249" i="2"/>
  <c r="AJ249" i="2"/>
  <c r="AK249" i="2"/>
  <c r="AL249" i="2"/>
  <c r="BE249" i="2" s="1"/>
  <c r="AN249" i="2"/>
  <c r="AR249" i="2"/>
  <c r="AS249" i="2"/>
  <c r="AT249" i="2"/>
  <c r="AO241" i="2"/>
  <c r="AW241" i="2"/>
  <c r="AP241" i="2"/>
  <c r="AQ241" i="2"/>
  <c r="AM241" i="2"/>
  <c r="BF241" i="2" s="1"/>
  <c r="AU241" i="2"/>
  <c r="AJ241" i="2"/>
  <c r="AK241" i="2"/>
  <c r="AL241" i="2"/>
  <c r="BE241" i="2" s="1"/>
  <c r="AN241" i="2"/>
  <c r="AR241" i="2"/>
  <c r="AS241" i="2"/>
  <c r="AT241" i="2"/>
  <c r="AO233" i="2"/>
  <c r="AW233" i="2"/>
  <c r="AP233" i="2"/>
  <c r="AQ233" i="2"/>
  <c r="AM233" i="2"/>
  <c r="BF233" i="2" s="1"/>
  <c r="AU233" i="2"/>
  <c r="AJ233" i="2"/>
  <c r="AK233" i="2"/>
  <c r="AL233" i="2"/>
  <c r="BE233" i="2" s="1"/>
  <c r="AN233" i="2"/>
  <c r="AR233" i="2"/>
  <c r="AS233" i="2"/>
  <c r="AT233" i="2"/>
  <c r="AO225" i="2"/>
  <c r="AW225" i="2"/>
  <c r="AP225" i="2"/>
  <c r="AQ225" i="2"/>
  <c r="AM225" i="2"/>
  <c r="BF225" i="2" s="1"/>
  <c r="AU225" i="2"/>
  <c r="AJ225" i="2"/>
  <c r="AK225" i="2"/>
  <c r="AL225" i="2"/>
  <c r="BE225" i="2" s="1"/>
  <c r="AN225" i="2"/>
  <c r="AR225" i="2"/>
  <c r="AS225" i="2"/>
  <c r="AT225" i="2"/>
  <c r="AO217" i="2"/>
  <c r="AW217" i="2"/>
  <c r="AP217" i="2"/>
  <c r="AQ217" i="2"/>
  <c r="AM217" i="2"/>
  <c r="BF217" i="2" s="1"/>
  <c r="AU217" i="2"/>
  <c r="AJ217" i="2"/>
  <c r="AK217" i="2"/>
  <c r="AL217" i="2"/>
  <c r="BE217" i="2" s="1"/>
  <c r="AN217" i="2"/>
  <c r="AR217" i="2"/>
  <c r="AS217" i="2"/>
  <c r="AT217" i="2"/>
  <c r="AO209" i="2"/>
  <c r="AW209" i="2"/>
  <c r="AP209" i="2"/>
  <c r="AQ209" i="2"/>
  <c r="AM209" i="2"/>
  <c r="BF209" i="2" s="1"/>
  <c r="AU209" i="2"/>
  <c r="AR209" i="2"/>
  <c r="AS209" i="2"/>
  <c r="AT209" i="2"/>
  <c r="AL209" i="2"/>
  <c r="BE209" i="2" s="1"/>
  <c r="AJ209" i="2"/>
  <c r="AK209" i="2"/>
  <c r="AN209" i="2"/>
  <c r="AV209" i="2"/>
  <c r="AO201" i="2"/>
  <c r="AW201" i="2"/>
  <c r="AP201" i="2"/>
  <c r="AQ201" i="2"/>
  <c r="AM201" i="2"/>
  <c r="BF201" i="2" s="1"/>
  <c r="AU201" i="2"/>
  <c r="AR201" i="2"/>
  <c r="AS201" i="2"/>
  <c r="AT201" i="2"/>
  <c r="AV201" i="2"/>
  <c r="AL201" i="2"/>
  <c r="BE201" i="2" s="1"/>
  <c r="AJ201" i="2"/>
  <c r="AK201" i="2"/>
  <c r="AN201" i="2"/>
  <c r="AQ193" i="2"/>
  <c r="AR193" i="2"/>
  <c r="AJ193" i="2"/>
  <c r="AS193" i="2"/>
  <c r="AK193" i="2"/>
  <c r="AT193" i="2"/>
  <c r="AO193" i="2"/>
  <c r="AL193" i="2"/>
  <c r="BE193" i="2" s="1"/>
  <c r="AM193" i="2"/>
  <c r="BF193" i="2" s="1"/>
  <c r="AN193" i="2"/>
  <c r="AP193" i="2"/>
  <c r="AW193" i="2"/>
  <c r="AU193" i="2"/>
  <c r="AV193" i="2"/>
  <c r="AQ185" i="2"/>
  <c r="AJ185" i="2"/>
  <c r="AK185" i="2"/>
  <c r="AT185" i="2"/>
  <c r="AL185" i="2"/>
  <c r="BE185" i="2" s="1"/>
  <c r="AU185" i="2"/>
  <c r="AM185" i="2"/>
  <c r="BF185" i="2" s="1"/>
  <c r="AV185" i="2"/>
  <c r="AR185" i="2"/>
  <c r="AN185" i="2"/>
  <c r="AO185" i="2"/>
  <c r="AP185" i="2"/>
  <c r="AS185" i="2"/>
  <c r="AW185" i="2"/>
  <c r="AP177" i="2"/>
  <c r="AQ177" i="2"/>
  <c r="AJ177" i="2"/>
  <c r="AR177" i="2"/>
  <c r="AO177" i="2"/>
  <c r="AW177" i="2"/>
  <c r="AL177" i="2"/>
  <c r="BE177" i="2" s="1"/>
  <c r="AM177" i="2"/>
  <c r="BF177" i="2" s="1"/>
  <c r="AN177" i="2"/>
  <c r="AT177" i="2"/>
  <c r="AU177" i="2"/>
  <c r="AK177" i="2"/>
  <c r="AS177" i="2"/>
  <c r="AV177" i="2"/>
  <c r="AP169" i="2"/>
  <c r="AQ169" i="2"/>
  <c r="AJ169" i="2"/>
  <c r="AR169" i="2"/>
  <c r="AO169" i="2"/>
  <c r="AW169" i="2"/>
  <c r="AL169" i="2"/>
  <c r="BE169" i="2" s="1"/>
  <c r="AM169" i="2"/>
  <c r="BF169" i="2" s="1"/>
  <c r="AN169" i="2"/>
  <c r="AT169" i="2"/>
  <c r="AK169" i="2"/>
  <c r="AS169" i="2"/>
  <c r="AU169" i="2"/>
  <c r="AV169" i="2"/>
  <c r="AP161" i="2"/>
  <c r="AQ161" i="2"/>
  <c r="AJ161" i="2"/>
  <c r="AR161" i="2"/>
  <c r="AO161" i="2"/>
  <c r="AW161" i="2"/>
  <c r="AL161" i="2"/>
  <c r="BE161" i="2" s="1"/>
  <c r="AM161" i="2"/>
  <c r="BF161" i="2" s="1"/>
  <c r="AN161" i="2"/>
  <c r="AT161" i="2"/>
  <c r="AU161" i="2"/>
  <c r="AS161" i="2"/>
  <c r="AK161" i="2"/>
  <c r="AV161" i="2"/>
  <c r="AP153" i="2"/>
  <c r="AQ153" i="2"/>
  <c r="AJ153" i="2"/>
  <c r="AR153" i="2"/>
  <c r="AO153" i="2"/>
  <c r="AW153" i="2"/>
  <c r="AL153" i="2"/>
  <c r="BE153" i="2" s="1"/>
  <c r="AM153" i="2"/>
  <c r="BF153" i="2" s="1"/>
  <c r="AN153" i="2"/>
  <c r="AT153" i="2"/>
  <c r="AK153" i="2"/>
  <c r="AS153" i="2"/>
  <c r="AU153" i="2"/>
  <c r="AV153" i="2"/>
  <c r="AP145" i="2"/>
  <c r="AQ145" i="2"/>
  <c r="AJ145" i="2"/>
  <c r="AR145" i="2"/>
  <c r="AO145" i="2"/>
  <c r="AW145" i="2"/>
  <c r="AL145" i="2"/>
  <c r="BE145" i="2" s="1"/>
  <c r="AM145" i="2"/>
  <c r="BF145" i="2" s="1"/>
  <c r="AN145" i="2"/>
  <c r="AT145" i="2"/>
  <c r="AU145" i="2"/>
  <c r="AK145" i="2"/>
  <c r="AS145" i="2"/>
  <c r="AV145" i="2"/>
  <c r="AP137" i="2"/>
  <c r="AQ137" i="2"/>
  <c r="AJ137" i="2"/>
  <c r="AR137" i="2"/>
  <c r="AO137" i="2"/>
  <c r="AW137" i="2"/>
  <c r="AL137" i="2"/>
  <c r="BE137" i="2" s="1"/>
  <c r="AM137" i="2"/>
  <c r="BF137" i="2" s="1"/>
  <c r="AN137" i="2"/>
  <c r="AT137" i="2"/>
  <c r="AK137" i="2"/>
  <c r="AS137" i="2"/>
  <c r="AU137" i="2"/>
  <c r="AV137" i="2"/>
  <c r="AP129" i="2"/>
  <c r="AQ129" i="2"/>
  <c r="AJ129" i="2"/>
  <c r="AR129" i="2"/>
  <c r="AO129" i="2"/>
  <c r="AW129" i="2"/>
  <c r="AL129" i="2"/>
  <c r="BE129" i="2" s="1"/>
  <c r="AM129" i="2"/>
  <c r="BF129" i="2" s="1"/>
  <c r="AN129" i="2"/>
  <c r="AT129" i="2"/>
  <c r="AU129" i="2"/>
  <c r="AS129" i="2"/>
  <c r="AK129" i="2"/>
  <c r="AV129" i="2"/>
  <c r="AP121" i="2"/>
  <c r="AQ121" i="2"/>
  <c r="AJ121" i="2"/>
  <c r="AR121" i="2"/>
  <c r="AO121" i="2"/>
  <c r="AW121" i="2"/>
  <c r="AL121" i="2"/>
  <c r="BE121" i="2" s="1"/>
  <c r="AM121" i="2"/>
  <c r="BF121" i="2" s="1"/>
  <c r="AN121" i="2"/>
  <c r="AT121" i="2"/>
  <c r="AK121" i="2"/>
  <c r="AS121" i="2"/>
  <c r="AU121" i="2"/>
  <c r="AV121" i="2"/>
  <c r="AP113" i="2"/>
  <c r="AQ113" i="2"/>
  <c r="AJ113" i="2"/>
  <c r="AR113" i="2"/>
  <c r="AO113" i="2"/>
  <c r="AW113" i="2"/>
  <c r="AL113" i="2"/>
  <c r="BE113" i="2" s="1"/>
  <c r="AM113" i="2"/>
  <c r="BF113" i="2" s="1"/>
  <c r="AN113" i="2"/>
  <c r="AT113" i="2"/>
  <c r="AK113" i="2"/>
  <c r="AU113" i="2"/>
  <c r="AS113" i="2"/>
  <c r="AO105" i="2"/>
  <c r="AW105" i="2"/>
  <c r="AP105" i="2"/>
  <c r="AQ105" i="2"/>
  <c r="AN105" i="2"/>
  <c r="AV105" i="2"/>
  <c r="AL105" i="2"/>
  <c r="BE105" i="2" s="1"/>
  <c r="AM105" i="2"/>
  <c r="BF105" i="2" s="1"/>
  <c r="AR105" i="2"/>
  <c r="AK105" i="2"/>
  <c r="AT105" i="2"/>
  <c r="AU105" i="2"/>
  <c r="AJ105" i="2"/>
  <c r="AS105" i="2"/>
  <c r="AO97" i="2"/>
  <c r="AW97" i="2"/>
  <c r="AP97" i="2"/>
  <c r="AQ97" i="2"/>
  <c r="AN97" i="2"/>
  <c r="AV97" i="2"/>
  <c r="AL97" i="2"/>
  <c r="BE97" i="2" s="1"/>
  <c r="AM97" i="2"/>
  <c r="BF97" i="2" s="1"/>
  <c r="AR97" i="2"/>
  <c r="AK97" i="2"/>
  <c r="AJ97" i="2"/>
  <c r="AT97" i="2"/>
  <c r="AU97" i="2"/>
  <c r="AS97" i="2"/>
  <c r="AO89" i="2"/>
  <c r="AW89" i="2"/>
  <c r="AP89" i="2"/>
  <c r="AQ89" i="2"/>
  <c r="AN89" i="2"/>
  <c r="AV89" i="2"/>
  <c r="AL89" i="2"/>
  <c r="BE89" i="2" s="1"/>
  <c r="AM89" i="2"/>
  <c r="BF89" i="2" s="1"/>
  <c r="AR89" i="2"/>
  <c r="AK89" i="2"/>
  <c r="AT89" i="2"/>
  <c r="AU89" i="2"/>
  <c r="AS89" i="2"/>
  <c r="AJ89" i="2"/>
  <c r="AK81" i="2"/>
  <c r="AS81" i="2"/>
  <c r="AL81" i="2"/>
  <c r="BE81" i="2" s="1"/>
  <c r="AT81" i="2"/>
  <c r="AM81" i="2"/>
  <c r="BF81" i="2" s="1"/>
  <c r="AU81" i="2"/>
  <c r="AO81" i="2"/>
  <c r="AW81" i="2"/>
  <c r="AJ81" i="2"/>
  <c r="AV81" i="2"/>
  <c r="AQ81" i="2"/>
  <c r="AR81" i="2"/>
  <c r="AP81" i="2"/>
  <c r="AN81" i="2"/>
  <c r="AK73" i="2"/>
  <c r="AS73" i="2"/>
  <c r="AL73" i="2"/>
  <c r="BE73" i="2" s="1"/>
  <c r="AT73" i="2"/>
  <c r="AM73" i="2"/>
  <c r="BF73" i="2" s="1"/>
  <c r="AU73" i="2"/>
  <c r="AO73" i="2"/>
  <c r="AW73" i="2"/>
  <c r="AJ73" i="2"/>
  <c r="AV73" i="2"/>
  <c r="AN73" i="2"/>
  <c r="AQ73" i="2"/>
  <c r="AR73" i="2"/>
  <c r="AP73" i="2"/>
  <c r="AK65" i="2"/>
  <c r="AS65" i="2"/>
  <c r="AL65" i="2"/>
  <c r="BE65" i="2" s="1"/>
  <c r="AT65" i="2"/>
  <c r="AM65" i="2"/>
  <c r="BF65" i="2" s="1"/>
  <c r="AU65" i="2"/>
  <c r="AO65" i="2"/>
  <c r="AW65" i="2"/>
  <c r="AJ65" i="2"/>
  <c r="AV65" i="2"/>
  <c r="AQ65" i="2"/>
  <c r="AR65" i="2"/>
  <c r="AP65" i="2"/>
  <c r="AN65" i="2"/>
  <c r="AJ57" i="2"/>
  <c r="AR57" i="2"/>
  <c r="AK57" i="2"/>
  <c r="AS57" i="2"/>
  <c r="AL57" i="2"/>
  <c r="BE57" i="2" s="1"/>
  <c r="AT57" i="2"/>
  <c r="AM57" i="2"/>
  <c r="BF57" i="2" s="1"/>
  <c r="AU57" i="2"/>
  <c r="AV57" i="2"/>
  <c r="AW57" i="2"/>
  <c r="AN57" i="2"/>
  <c r="AO57" i="2"/>
  <c r="AP57" i="2"/>
  <c r="AQ57" i="2"/>
  <c r="AJ49" i="2"/>
  <c r="AR49" i="2"/>
  <c r="AK49" i="2"/>
  <c r="AS49" i="2"/>
  <c r="AL49" i="2"/>
  <c r="BE49" i="2" s="1"/>
  <c r="AT49" i="2"/>
  <c r="AM49" i="2"/>
  <c r="BF49" i="2" s="1"/>
  <c r="AU49" i="2"/>
  <c r="AV49" i="2"/>
  <c r="AW49" i="2"/>
  <c r="AN49" i="2"/>
  <c r="AO49" i="2"/>
  <c r="AP49" i="2"/>
  <c r="AQ49" i="2"/>
  <c r="AJ41" i="2"/>
  <c r="AR41" i="2"/>
  <c r="AK41" i="2"/>
  <c r="AS41" i="2"/>
  <c r="AL41" i="2"/>
  <c r="BE41" i="2" s="1"/>
  <c r="AT41" i="2"/>
  <c r="AM41" i="2"/>
  <c r="BF41" i="2" s="1"/>
  <c r="AU41" i="2"/>
  <c r="AV41" i="2"/>
  <c r="AW41" i="2"/>
  <c r="AN41" i="2"/>
  <c r="AO41" i="2"/>
  <c r="AP41" i="2"/>
  <c r="AQ41" i="2"/>
  <c r="AJ33" i="2"/>
  <c r="AR33" i="2"/>
  <c r="AK33" i="2"/>
  <c r="AS33" i="2"/>
  <c r="AL33" i="2"/>
  <c r="BE33" i="2" s="1"/>
  <c r="AT33" i="2"/>
  <c r="AM33" i="2"/>
  <c r="BF33" i="2" s="1"/>
  <c r="AU33" i="2"/>
  <c r="AV33" i="2"/>
  <c r="AW33" i="2"/>
  <c r="AN33" i="2"/>
  <c r="AP33" i="2"/>
  <c r="AQ33" i="2"/>
  <c r="AO33" i="2"/>
  <c r="AJ25" i="2"/>
  <c r="AR25" i="2"/>
  <c r="AK25" i="2"/>
  <c r="AS25" i="2"/>
  <c r="AL25" i="2"/>
  <c r="BE25" i="2" s="1"/>
  <c r="AT25" i="2"/>
  <c r="AM25" i="2"/>
  <c r="BF25" i="2" s="1"/>
  <c r="AU25" i="2"/>
  <c r="AV25" i="2"/>
  <c r="AW25" i="2"/>
  <c r="AN25" i="2"/>
  <c r="AO25" i="2"/>
  <c r="AP25" i="2"/>
  <c r="AQ25" i="2"/>
  <c r="AJ17" i="2"/>
  <c r="AR17" i="2"/>
  <c r="AK17" i="2"/>
  <c r="AS17" i="2"/>
  <c r="AL17" i="2"/>
  <c r="BE17" i="2" s="1"/>
  <c r="AT17" i="2"/>
  <c r="AM17" i="2"/>
  <c r="BF17" i="2" s="1"/>
  <c r="AU17" i="2"/>
  <c r="AV17" i="2"/>
  <c r="AW17" i="2"/>
  <c r="AN17" i="2"/>
  <c r="AO17" i="2"/>
  <c r="AP17" i="2"/>
  <c r="AQ17" i="2"/>
  <c r="AU12" i="2"/>
  <c r="AQ413" i="2"/>
  <c r="AM411" i="2"/>
  <c r="BF411" i="2" s="1"/>
  <c r="AK410" i="2"/>
  <c r="AQ405" i="2"/>
  <c r="AM403" i="2"/>
  <c r="BF403" i="2" s="1"/>
  <c r="AK402" i="2"/>
  <c r="AQ397" i="2"/>
  <c r="AM395" i="2"/>
  <c r="BF395" i="2" s="1"/>
  <c r="AK394" i="2"/>
  <c r="AQ389" i="2"/>
  <c r="AM387" i="2"/>
  <c r="BF387" i="2" s="1"/>
  <c r="AK386" i="2"/>
  <c r="AQ381" i="2"/>
  <c r="AM379" i="2"/>
  <c r="BF379" i="2" s="1"/>
  <c r="AK378" i="2"/>
  <c r="AQ373" i="2"/>
  <c r="AM371" i="2"/>
  <c r="BF371" i="2" s="1"/>
  <c r="AK370" i="2"/>
  <c r="AQ365" i="2"/>
  <c r="AM363" i="2"/>
  <c r="BF363" i="2" s="1"/>
  <c r="AK362" i="2"/>
  <c r="AQ357" i="2"/>
  <c r="AM355" i="2"/>
  <c r="BF355" i="2" s="1"/>
  <c r="AK354" i="2"/>
  <c r="AQ349" i="2"/>
  <c r="AM347" i="2"/>
  <c r="BF347" i="2" s="1"/>
  <c r="AK346" i="2"/>
  <c r="AQ341" i="2"/>
  <c r="AM339" i="2"/>
  <c r="BF339" i="2" s="1"/>
  <c r="AK338" i="2"/>
  <c r="AQ333" i="2"/>
  <c r="AM331" i="2"/>
  <c r="BF331" i="2" s="1"/>
  <c r="AK330" i="2"/>
  <c r="AQ325" i="2"/>
  <c r="AM323" i="2"/>
  <c r="BF323" i="2" s="1"/>
  <c r="AK322" i="2"/>
  <c r="AQ317" i="2"/>
  <c r="AM315" i="2"/>
  <c r="BF315" i="2" s="1"/>
  <c r="AK314" i="2"/>
  <c r="AQ309" i="2"/>
  <c r="AM307" i="2"/>
  <c r="BF307" i="2" s="1"/>
  <c r="AK306" i="2"/>
  <c r="AQ301" i="2"/>
  <c r="AM299" i="2"/>
  <c r="BF299" i="2" s="1"/>
  <c r="AK298" i="2"/>
  <c r="AQ293" i="2"/>
  <c r="AM291" i="2"/>
  <c r="BF291" i="2" s="1"/>
  <c r="AK290" i="2"/>
  <c r="AV281" i="2"/>
  <c r="AN261" i="2"/>
  <c r="AJ243" i="2"/>
  <c r="AV233" i="2"/>
  <c r="AJ139" i="2"/>
  <c r="AV12" i="2"/>
  <c r="AU417" i="2"/>
  <c r="AM413" i="2"/>
  <c r="BF413" i="2" s="1"/>
  <c r="AW410" i="2"/>
  <c r="AU409" i="2"/>
  <c r="AM405" i="2"/>
  <c r="BF405" i="2" s="1"/>
  <c r="AW402" i="2"/>
  <c r="AU401" i="2"/>
  <c r="AM397" i="2"/>
  <c r="BF397" i="2" s="1"/>
  <c r="AW394" i="2"/>
  <c r="AU393" i="2"/>
  <c r="AM389" i="2"/>
  <c r="BF389" i="2" s="1"/>
  <c r="AW386" i="2"/>
  <c r="AU385" i="2"/>
  <c r="AM381" i="2"/>
  <c r="BF381" i="2" s="1"/>
  <c r="AW378" i="2"/>
  <c r="AU377" i="2"/>
  <c r="AM373" i="2"/>
  <c r="BF373" i="2" s="1"/>
  <c r="AW370" i="2"/>
  <c r="AU369" i="2"/>
  <c r="AM365" i="2"/>
  <c r="BF365" i="2" s="1"/>
  <c r="AW362" i="2"/>
  <c r="AU361" i="2"/>
  <c r="AM357" i="2"/>
  <c r="BF357" i="2" s="1"/>
  <c r="AW354" i="2"/>
  <c r="AU353" i="2"/>
  <c r="AM349" i="2"/>
  <c r="BF349" i="2" s="1"/>
  <c r="AW346" i="2"/>
  <c r="AU345" i="2"/>
  <c r="AM341" i="2"/>
  <c r="BF341" i="2" s="1"/>
  <c r="AW338" i="2"/>
  <c r="AU337" i="2"/>
  <c r="AM333" i="2"/>
  <c r="BF333" i="2" s="1"/>
  <c r="AW330" i="2"/>
  <c r="AU329" i="2"/>
  <c r="AM325" i="2"/>
  <c r="BF325" i="2" s="1"/>
  <c r="AW322" i="2"/>
  <c r="AU321" i="2"/>
  <c r="AM317" i="2"/>
  <c r="BF317" i="2" s="1"/>
  <c r="AW314" i="2"/>
  <c r="AU313" i="2"/>
  <c r="AM309" i="2"/>
  <c r="BF309" i="2" s="1"/>
  <c r="AW306" i="2"/>
  <c r="AU305" i="2"/>
  <c r="AM301" i="2"/>
  <c r="BF301" i="2" s="1"/>
  <c r="AW298" i="2"/>
  <c r="AU297" i="2"/>
  <c r="AM293" i="2"/>
  <c r="BF293" i="2" s="1"/>
  <c r="AW290" i="2"/>
  <c r="AU289" i="2"/>
  <c r="AN269" i="2"/>
  <c r="AJ251" i="2"/>
  <c r="AV241" i="2"/>
  <c r="AW12" i="2"/>
  <c r="AS417" i="2"/>
  <c r="AK413" i="2"/>
  <c r="AW411" i="2"/>
  <c r="AU410" i="2"/>
  <c r="AS409" i="2"/>
  <c r="AK405" i="2"/>
  <c r="AW403" i="2"/>
  <c r="AU402" i="2"/>
  <c r="AS401" i="2"/>
  <c r="AK397" i="2"/>
  <c r="AW395" i="2"/>
  <c r="AU394" i="2"/>
  <c r="AS393" i="2"/>
  <c r="AK389" i="2"/>
  <c r="AW387" i="2"/>
  <c r="AU386" i="2"/>
  <c r="AS385" i="2"/>
  <c r="AK381" i="2"/>
  <c r="AW379" i="2"/>
  <c r="AU378" i="2"/>
  <c r="AS377" i="2"/>
  <c r="AK373" i="2"/>
  <c r="AW371" i="2"/>
  <c r="AU370" i="2"/>
  <c r="AS369" i="2"/>
  <c r="AK365" i="2"/>
  <c r="AW363" i="2"/>
  <c r="AU362" i="2"/>
  <c r="AS361" i="2"/>
  <c r="AK357" i="2"/>
  <c r="AW355" i="2"/>
  <c r="AU354" i="2"/>
  <c r="AS353" i="2"/>
  <c r="AK349" i="2"/>
  <c r="AW347" i="2"/>
  <c r="AU346" i="2"/>
  <c r="AS345" i="2"/>
  <c r="AK341" i="2"/>
  <c r="AW339" i="2"/>
  <c r="AU338" i="2"/>
  <c r="AS337" i="2"/>
  <c r="AK333" i="2"/>
  <c r="AW331" i="2"/>
  <c r="AU330" i="2"/>
  <c r="AS329" i="2"/>
  <c r="AK325" i="2"/>
  <c r="AW323" i="2"/>
  <c r="AU322" i="2"/>
  <c r="AS321" i="2"/>
  <c r="AK317" i="2"/>
  <c r="AW315" i="2"/>
  <c r="AU314" i="2"/>
  <c r="AS313" i="2"/>
  <c r="AK309" i="2"/>
  <c r="AW307" i="2"/>
  <c r="AU306" i="2"/>
  <c r="AS305" i="2"/>
  <c r="AK301" i="2"/>
  <c r="AW299" i="2"/>
  <c r="AU298" i="2"/>
  <c r="AS297" i="2"/>
  <c r="AK293" i="2"/>
  <c r="AW291" i="2"/>
  <c r="AU290" i="2"/>
  <c r="AS289" i="2"/>
  <c r="AN277" i="2"/>
  <c r="AJ259" i="2"/>
  <c r="AV249" i="2"/>
  <c r="AN213" i="2"/>
  <c r="AV113" i="2"/>
  <c r="AM284" i="2"/>
  <c r="BF284" i="2" s="1"/>
  <c r="AU284" i="2"/>
  <c r="AN284" i="2"/>
  <c r="AV284" i="2"/>
  <c r="AO284" i="2"/>
  <c r="AW284" i="2"/>
  <c r="AK284" i="2"/>
  <c r="AS284" i="2"/>
  <c r="AM276" i="2"/>
  <c r="AU276" i="2"/>
  <c r="AN276" i="2"/>
  <c r="AV276" i="2"/>
  <c r="AO276" i="2"/>
  <c r="AW276" i="2"/>
  <c r="AK276" i="2"/>
  <c r="AS276" i="2"/>
  <c r="AM268" i="2"/>
  <c r="BF268" i="2" s="1"/>
  <c r="AU268" i="2"/>
  <c r="AN268" i="2"/>
  <c r="AV268" i="2"/>
  <c r="AO268" i="2"/>
  <c r="AW268" i="2"/>
  <c r="AK268" i="2"/>
  <c r="AS268" i="2"/>
  <c r="AM260" i="2"/>
  <c r="BF260" i="2" s="1"/>
  <c r="AU260" i="2"/>
  <c r="AN260" i="2"/>
  <c r="AV260" i="2"/>
  <c r="AO260" i="2"/>
  <c r="AW260" i="2"/>
  <c r="AK260" i="2"/>
  <c r="AS260" i="2"/>
  <c r="AM252" i="2"/>
  <c r="BF252" i="2" s="1"/>
  <c r="AU252" i="2"/>
  <c r="AN252" i="2"/>
  <c r="AV252" i="2"/>
  <c r="AO252" i="2"/>
  <c r="AW252" i="2"/>
  <c r="AK252" i="2"/>
  <c r="AS252" i="2"/>
  <c r="AM244" i="2"/>
  <c r="AU244" i="2"/>
  <c r="AN244" i="2"/>
  <c r="AV244" i="2"/>
  <c r="AO244" i="2"/>
  <c r="AW244" i="2"/>
  <c r="AK244" i="2"/>
  <c r="AS244" i="2"/>
  <c r="AM236" i="2"/>
  <c r="AU236" i="2"/>
  <c r="AN236" i="2"/>
  <c r="AV236" i="2"/>
  <c r="AO236" i="2"/>
  <c r="AW236" i="2"/>
  <c r="AK236" i="2"/>
  <c r="AS236" i="2"/>
  <c r="AM228" i="2"/>
  <c r="BF228" i="2" s="1"/>
  <c r="AU228" i="2"/>
  <c r="AN228" i="2"/>
  <c r="AV228" i="2"/>
  <c r="AO228" i="2"/>
  <c r="AW228" i="2"/>
  <c r="AK228" i="2"/>
  <c r="AS228" i="2"/>
  <c r="AM220" i="2"/>
  <c r="BF220" i="2" s="1"/>
  <c r="AU220" i="2"/>
  <c r="AN220" i="2"/>
  <c r="AV220" i="2"/>
  <c r="AO220" i="2"/>
  <c r="AW220" i="2"/>
  <c r="AK220" i="2"/>
  <c r="AS220" i="2"/>
  <c r="AM212" i="2"/>
  <c r="BF212" i="2" s="1"/>
  <c r="AU212" i="2"/>
  <c r="AN212" i="2"/>
  <c r="AV212" i="2"/>
  <c r="AO212" i="2"/>
  <c r="AW212" i="2"/>
  <c r="AK212" i="2"/>
  <c r="AS212" i="2"/>
  <c r="AM204" i="2"/>
  <c r="BF204" i="2" s="1"/>
  <c r="AU204" i="2"/>
  <c r="AN204" i="2"/>
  <c r="AV204" i="2"/>
  <c r="AO204" i="2"/>
  <c r="AW204" i="2"/>
  <c r="AK204" i="2"/>
  <c r="AS204" i="2"/>
  <c r="AJ204" i="2"/>
  <c r="AL204" i="2"/>
  <c r="BE204" i="2" s="1"/>
  <c r="AR204" i="2"/>
  <c r="AO196" i="2"/>
  <c r="AL196" i="2"/>
  <c r="BE196" i="2" s="1"/>
  <c r="AU196" i="2"/>
  <c r="AM196" i="2"/>
  <c r="BF196" i="2" s="1"/>
  <c r="AV196" i="2"/>
  <c r="AN196" i="2"/>
  <c r="AW196" i="2"/>
  <c r="AJ196" i="2"/>
  <c r="AS196" i="2"/>
  <c r="AK196" i="2"/>
  <c r="AR196" i="2"/>
  <c r="AO188" i="2"/>
  <c r="AW188" i="2"/>
  <c r="AN188" i="2"/>
  <c r="AP188" i="2"/>
  <c r="AQ188" i="2"/>
  <c r="AL188" i="2"/>
  <c r="BE188" i="2" s="1"/>
  <c r="AU188" i="2"/>
  <c r="AJ188" i="2"/>
  <c r="AK188" i="2"/>
  <c r="AM188" i="2"/>
  <c r="BF188" i="2" s="1"/>
  <c r="AT188" i="2"/>
  <c r="AN180" i="2"/>
  <c r="AV180" i="2"/>
  <c r="AO180" i="2"/>
  <c r="AW180" i="2"/>
  <c r="AP180" i="2"/>
  <c r="AM180" i="2"/>
  <c r="BF180" i="2" s="1"/>
  <c r="AU180" i="2"/>
  <c r="AR180" i="2"/>
  <c r="AS180" i="2"/>
  <c r="AT180" i="2"/>
  <c r="AJ180" i="2"/>
  <c r="AQ180" i="2"/>
  <c r="AK180" i="2"/>
  <c r="AN172" i="2"/>
  <c r="AV172" i="2"/>
  <c r="AO172" i="2"/>
  <c r="AW172" i="2"/>
  <c r="AP172" i="2"/>
  <c r="AM172" i="2"/>
  <c r="BF172" i="2" s="1"/>
  <c r="AU172" i="2"/>
  <c r="AR172" i="2"/>
  <c r="AS172" i="2"/>
  <c r="AT172" i="2"/>
  <c r="AJ172" i="2"/>
  <c r="AK172" i="2"/>
  <c r="AL172" i="2"/>
  <c r="BE172" i="2" s="1"/>
  <c r="AQ172" i="2"/>
  <c r="AN164" i="2"/>
  <c r="AV164" i="2"/>
  <c r="AO164" i="2"/>
  <c r="AW164" i="2"/>
  <c r="AP164" i="2"/>
  <c r="AM164" i="2"/>
  <c r="BF164" i="2" s="1"/>
  <c r="AU164" i="2"/>
  <c r="AR164" i="2"/>
  <c r="AS164" i="2"/>
  <c r="AT164" i="2"/>
  <c r="AJ164" i="2"/>
  <c r="AQ164" i="2"/>
  <c r="AK164" i="2"/>
  <c r="AL164" i="2"/>
  <c r="BE164" i="2" s="1"/>
  <c r="AN156" i="2"/>
  <c r="AV156" i="2"/>
  <c r="AO156" i="2"/>
  <c r="AW156" i="2"/>
  <c r="AP156" i="2"/>
  <c r="AM156" i="2"/>
  <c r="BF156" i="2" s="1"/>
  <c r="AU156" i="2"/>
  <c r="AR156" i="2"/>
  <c r="AS156" i="2"/>
  <c r="AT156" i="2"/>
  <c r="AJ156" i="2"/>
  <c r="AK156" i="2"/>
  <c r="AN148" i="2"/>
  <c r="AV148" i="2"/>
  <c r="AO148" i="2"/>
  <c r="AW148" i="2"/>
  <c r="AP148" i="2"/>
  <c r="AM148" i="2"/>
  <c r="BF148" i="2" s="1"/>
  <c r="AU148" i="2"/>
  <c r="AR148" i="2"/>
  <c r="AS148" i="2"/>
  <c r="AT148" i="2"/>
  <c r="AJ148" i="2"/>
  <c r="AQ148" i="2"/>
  <c r="AK148" i="2"/>
  <c r="AN140" i="2"/>
  <c r="AV140" i="2"/>
  <c r="AO140" i="2"/>
  <c r="AW140" i="2"/>
  <c r="AP140" i="2"/>
  <c r="AM140" i="2"/>
  <c r="BF140" i="2" s="1"/>
  <c r="AU140" i="2"/>
  <c r="AR140" i="2"/>
  <c r="AS140" i="2"/>
  <c r="AT140" i="2"/>
  <c r="AJ140" i="2"/>
  <c r="AK140" i="2"/>
  <c r="AL140" i="2"/>
  <c r="BE140" i="2" s="1"/>
  <c r="AQ140" i="2"/>
  <c r="AN132" i="2"/>
  <c r="AV132" i="2"/>
  <c r="AO132" i="2"/>
  <c r="AW132" i="2"/>
  <c r="AP132" i="2"/>
  <c r="AM132" i="2"/>
  <c r="BF132" i="2" s="1"/>
  <c r="AU132" i="2"/>
  <c r="AR132" i="2"/>
  <c r="AS132" i="2"/>
  <c r="AT132" i="2"/>
  <c r="AJ132" i="2"/>
  <c r="AQ132" i="2"/>
  <c r="AK132" i="2"/>
  <c r="AL132" i="2"/>
  <c r="BE132" i="2" s="1"/>
  <c r="AN124" i="2"/>
  <c r="AV124" i="2"/>
  <c r="AO124" i="2"/>
  <c r="AW124" i="2"/>
  <c r="AP124" i="2"/>
  <c r="AM124" i="2"/>
  <c r="BF124" i="2" s="1"/>
  <c r="AU124" i="2"/>
  <c r="AR124" i="2"/>
  <c r="AS124" i="2"/>
  <c r="AT124" i="2"/>
  <c r="AJ124" i="2"/>
  <c r="AK124" i="2"/>
  <c r="AN116" i="2"/>
  <c r="AV116" i="2"/>
  <c r="AO116" i="2"/>
  <c r="AW116" i="2"/>
  <c r="AP116" i="2"/>
  <c r="AM116" i="2"/>
  <c r="BF116" i="2" s="1"/>
  <c r="AU116" i="2"/>
  <c r="AR116" i="2"/>
  <c r="AS116" i="2"/>
  <c r="AT116" i="2"/>
  <c r="AJ116" i="2"/>
  <c r="AQ116" i="2"/>
  <c r="AK116" i="2"/>
  <c r="AM108" i="2"/>
  <c r="BF108" i="2" s="1"/>
  <c r="AU108" i="2"/>
  <c r="AN108" i="2"/>
  <c r="AV108" i="2"/>
  <c r="AO108" i="2"/>
  <c r="AW108" i="2"/>
  <c r="AL108" i="2"/>
  <c r="BE108" i="2" s="1"/>
  <c r="AT108" i="2"/>
  <c r="AR108" i="2"/>
  <c r="AS108" i="2"/>
  <c r="AQ108" i="2"/>
  <c r="AJ108" i="2"/>
  <c r="AK108" i="2"/>
  <c r="AP108" i="2"/>
  <c r="AM100" i="2"/>
  <c r="BF100" i="2" s="1"/>
  <c r="AU100" i="2"/>
  <c r="AN100" i="2"/>
  <c r="AV100" i="2"/>
  <c r="AO100" i="2"/>
  <c r="AW100" i="2"/>
  <c r="AL100" i="2"/>
  <c r="BE100" i="2" s="1"/>
  <c r="AT100" i="2"/>
  <c r="AR100" i="2"/>
  <c r="AS100" i="2"/>
  <c r="AQ100" i="2"/>
  <c r="AJ100" i="2"/>
  <c r="AK100" i="2"/>
  <c r="AP100" i="2"/>
  <c r="AM92" i="2"/>
  <c r="BF92" i="2" s="1"/>
  <c r="AU92" i="2"/>
  <c r="AN92" i="2"/>
  <c r="AV92" i="2"/>
  <c r="AO92" i="2"/>
  <c r="AW92" i="2"/>
  <c r="AL92" i="2"/>
  <c r="BE92" i="2" s="1"/>
  <c r="AT92" i="2"/>
  <c r="AR92" i="2"/>
  <c r="AS92" i="2"/>
  <c r="AQ92" i="2"/>
  <c r="AJ92" i="2"/>
  <c r="AK92" i="2"/>
  <c r="AP92" i="2"/>
  <c r="AQ84" i="2"/>
  <c r="AJ84" i="2"/>
  <c r="AR84" i="2"/>
  <c r="AK84" i="2"/>
  <c r="AS84" i="2"/>
  <c r="AM84" i="2"/>
  <c r="BF84" i="2" s="1"/>
  <c r="AU84" i="2"/>
  <c r="AN84" i="2"/>
  <c r="AO84" i="2"/>
  <c r="AP84" i="2"/>
  <c r="AL84" i="2"/>
  <c r="BE84" i="2" s="1"/>
  <c r="AT84" i="2"/>
  <c r="AW84" i="2"/>
  <c r="AV84" i="2"/>
  <c r="AQ76" i="2"/>
  <c r="AJ76" i="2"/>
  <c r="AR76" i="2"/>
  <c r="AK76" i="2"/>
  <c r="AS76" i="2"/>
  <c r="AM76" i="2"/>
  <c r="BF76" i="2" s="1"/>
  <c r="AU76" i="2"/>
  <c r="AN76" i="2"/>
  <c r="AO76" i="2"/>
  <c r="AP76" i="2"/>
  <c r="AL76" i="2"/>
  <c r="BE76" i="2" s="1"/>
  <c r="AW76" i="2"/>
  <c r="AV76" i="2"/>
  <c r="AT76" i="2"/>
  <c r="AQ68" i="2"/>
  <c r="AJ68" i="2"/>
  <c r="AR68" i="2"/>
  <c r="AK68" i="2"/>
  <c r="AS68" i="2"/>
  <c r="AM68" i="2"/>
  <c r="BF68" i="2" s="1"/>
  <c r="AU68" i="2"/>
  <c r="AN68" i="2"/>
  <c r="AO68" i="2"/>
  <c r="AP68" i="2"/>
  <c r="AL68" i="2"/>
  <c r="BE68" i="2" s="1"/>
  <c r="AT68" i="2"/>
  <c r="AW68" i="2"/>
  <c r="AV68" i="2"/>
  <c r="AP60" i="2"/>
  <c r="AQ60" i="2"/>
  <c r="AJ60" i="2"/>
  <c r="AR60" i="2"/>
  <c r="AK60" i="2"/>
  <c r="AS60" i="2"/>
  <c r="AL60" i="2"/>
  <c r="BE60" i="2" s="1"/>
  <c r="AM60" i="2"/>
  <c r="BF60" i="2" s="1"/>
  <c r="AN60" i="2"/>
  <c r="AT60" i="2"/>
  <c r="AV60" i="2"/>
  <c r="AW60" i="2"/>
  <c r="AU60" i="2"/>
  <c r="AO60" i="2"/>
  <c r="AP52" i="2"/>
  <c r="AQ52" i="2"/>
  <c r="AJ52" i="2"/>
  <c r="AR52" i="2"/>
  <c r="AK52" i="2"/>
  <c r="AS52" i="2"/>
  <c r="AL52" i="2"/>
  <c r="BE52" i="2" s="1"/>
  <c r="AM52" i="2"/>
  <c r="BF52" i="2" s="1"/>
  <c r="AN52" i="2"/>
  <c r="AT52" i="2"/>
  <c r="AU52" i="2"/>
  <c r="AV52" i="2"/>
  <c r="AW52" i="2"/>
  <c r="AO52" i="2"/>
  <c r="AP44" i="2"/>
  <c r="AQ44" i="2"/>
  <c r="AJ44" i="2"/>
  <c r="AR44" i="2"/>
  <c r="AK44" i="2"/>
  <c r="AS44" i="2"/>
  <c r="AL44" i="2"/>
  <c r="BE44" i="2" s="1"/>
  <c r="AM44" i="2"/>
  <c r="BF44" i="2" s="1"/>
  <c r="AN44" i="2"/>
  <c r="AT44" i="2"/>
  <c r="AO44" i="2"/>
  <c r="AV44" i="2"/>
  <c r="AW44" i="2"/>
  <c r="AU44" i="2"/>
  <c r="AP36" i="2"/>
  <c r="AQ36" i="2"/>
  <c r="AJ36" i="2"/>
  <c r="AR36" i="2"/>
  <c r="AK36" i="2"/>
  <c r="AS36" i="2"/>
  <c r="AL36" i="2"/>
  <c r="BE36" i="2" s="1"/>
  <c r="AM36" i="2"/>
  <c r="BF36" i="2" s="1"/>
  <c r="AN36" i="2"/>
  <c r="AT36" i="2"/>
  <c r="AU36" i="2"/>
  <c r="AV36" i="2"/>
  <c r="AW36" i="2"/>
  <c r="AO36" i="2"/>
  <c r="AP28" i="2"/>
  <c r="AQ28" i="2"/>
  <c r="AJ28" i="2"/>
  <c r="AR28" i="2"/>
  <c r="AK28" i="2"/>
  <c r="AS28" i="2"/>
  <c r="AL28" i="2"/>
  <c r="BE28" i="2" s="1"/>
  <c r="AM28" i="2"/>
  <c r="BF28" i="2" s="1"/>
  <c r="AN28" i="2"/>
  <c r="AT28" i="2"/>
  <c r="AV28" i="2"/>
  <c r="AW28" i="2"/>
  <c r="AU28" i="2"/>
  <c r="AO28" i="2"/>
  <c r="AP20" i="2"/>
  <c r="AQ20" i="2"/>
  <c r="AJ20" i="2"/>
  <c r="AR20" i="2"/>
  <c r="AK20" i="2"/>
  <c r="AS20" i="2"/>
  <c r="AL20" i="2"/>
  <c r="BE20" i="2" s="1"/>
  <c r="AM20" i="2"/>
  <c r="BF20" i="2" s="1"/>
  <c r="AN20" i="2"/>
  <c r="AO20" i="2"/>
  <c r="AT20" i="2"/>
  <c r="AU20" i="2"/>
  <c r="AV20" i="2"/>
  <c r="AW20" i="2"/>
  <c r="AR416" i="2"/>
  <c r="AJ416" i="2"/>
  <c r="AP415" i="2"/>
  <c r="AV414" i="2"/>
  <c r="AN414" i="2"/>
  <c r="AR412" i="2"/>
  <c r="AJ412" i="2"/>
  <c r="AR408" i="2"/>
  <c r="AJ408" i="2"/>
  <c r="AP407" i="2"/>
  <c r="AV406" i="2"/>
  <c r="AN406" i="2"/>
  <c r="AR404" i="2"/>
  <c r="AJ404" i="2"/>
  <c r="AR400" i="2"/>
  <c r="AJ400" i="2"/>
  <c r="AP399" i="2"/>
  <c r="AV398" i="2"/>
  <c r="AN398" i="2"/>
  <c r="AR396" i="2"/>
  <c r="AJ396" i="2"/>
  <c r="AR392" i="2"/>
  <c r="AJ392" i="2"/>
  <c r="AP391" i="2"/>
  <c r="AV390" i="2"/>
  <c r="AN390" i="2"/>
  <c r="AR388" i="2"/>
  <c r="AJ388" i="2"/>
  <c r="AR384" i="2"/>
  <c r="AJ384" i="2"/>
  <c r="AP383" i="2"/>
  <c r="AV382" i="2"/>
  <c r="AN382" i="2"/>
  <c r="AR380" i="2"/>
  <c r="AJ380" i="2"/>
  <c r="AR376" i="2"/>
  <c r="AJ376" i="2"/>
  <c r="AP375" i="2"/>
  <c r="AV374" i="2"/>
  <c r="AN374" i="2"/>
  <c r="AR372" i="2"/>
  <c r="AJ372" i="2"/>
  <c r="AR368" i="2"/>
  <c r="AJ368" i="2"/>
  <c r="AP367" i="2"/>
  <c r="AV366" i="2"/>
  <c r="AN366" i="2"/>
  <c r="AR364" i="2"/>
  <c r="AJ364" i="2"/>
  <c r="AR360" i="2"/>
  <c r="AJ360" i="2"/>
  <c r="AP359" i="2"/>
  <c r="AV358" i="2"/>
  <c r="AN358" i="2"/>
  <c r="AR356" i="2"/>
  <c r="AJ356" i="2"/>
  <c r="AR352" i="2"/>
  <c r="AJ352" i="2"/>
  <c r="AP351" i="2"/>
  <c r="AV350" i="2"/>
  <c r="AN350" i="2"/>
  <c r="AR348" i="2"/>
  <c r="AJ348" i="2"/>
  <c r="AR344" i="2"/>
  <c r="AJ344" i="2"/>
  <c r="AP343" i="2"/>
  <c r="AV342" i="2"/>
  <c r="AN342" i="2"/>
  <c r="AR340" i="2"/>
  <c r="AJ340" i="2"/>
  <c r="AR336" i="2"/>
  <c r="AJ336" i="2"/>
  <c r="AP335" i="2"/>
  <c r="AV334" i="2"/>
  <c r="AN334" i="2"/>
  <c r="AR332" i="2"/>
  <c r="AJ332" i="2"/>
  <c r="AR328" i="2"/>
  <c r="AJ328" i="2"/>
  <c r="AP327" i="2"/>
  <c r="AV326" i="2"/>
  <c r="AN326" i="2"/>
  <c r="AR324" i="2"/>
  <c r="AJ324" i="2"/>
  <c r="AR320" i="2"/>
  <c r="AJ320" i="2"/>
  <c r="AP319" i="2"/>
  <c r="AV318" i="2"/>
  <c r="AN318" i="2"/>
  <c r="AR316" i="2"/>
  <c r="AJ316" i="2"/>
  <c r="AR312" i="2"/>
  <c r="AJ312" i="2"/>
  <c r="AP311" i="2"/>
  <c r="AV310" i="2"/>
  <c r="AN310" i="2"/>
  <c r="AR308" i="2"/>
  <c r="AJ308" i="2"/>
  <c r="AR304" i="2"/>
  <c r="AJ304" i="2"/>
  <c r="AP303" i="2"/>
  <c r="AV302" i="2"/>
  <c r="AN302" i="2"/>
  <c r="AR300" i="2"/>
  <c r="AJ300" i="2"/>
  <c r="AR296" i="2"/>
  <c r="AJ296" i="2"/>
  <c r="AP295" i="2"/>
  <c r="AV294" i="2"/>
  <c r="AN294" i="2"/>
  <c r="AR292" i="2"/>
  <c r="AJ292" i="2"/>
  <c r="AR288" i="2"/>
  <c r="AJ288" i="2"/>
  <c r="AP287" i="2"/>
  <c r="AV286" i="2"/>
  <c r="AM286" i="2"/>
  <c r="BF286" i="2" s="1"/>
  <c r="AJ284" i="2"/>
  <c r="AN278" i="2"/>
  <c r="AJ276" i="2"/>
  <c r="AR272" i="2"/>
  <c r="AP271" i="2"/>
  <c r="AN270" i="2"/>
  <c r="AJ268" i="2"/>
  <c r="AR264" i="2"/>
  <c r="AP263" i="2"/>
  <c r="AN262" i="2"/>
  <c r="AJ260" i="2"/>
  <c r="AR256" i="2"/>
  <c r="AP255" i="2"/>
  <c r="AN254" i="2"/>
  <c r="AJ252" i="2"/>
  <c r="AR248" i="2"/>
  <c r="AP247" i="2"/>
  <c r="AN246" i="2"/>
  <c r="AJ244" i="2"/>
  <c r="AR240" i="2"/>
  <c r="AP239" i="2"/>
  <c r="AN238" i="2"/>
  <c r="AJ236" i="2"/>
  <c r="AR232" i="2"/>
  <c r="AP231" i="2"/>
  <c r="AN230" i="2"/>
  <c r="AJ228" i="2"/>
  <c r="AR224" i="2"/>
  <c r="AP223" i="2"/>
  <c r="AN222" i="2"/>
  <c r="AJ220" i="2"/>
  <c r="AR216" i="2"/>
  <c r="AP215" i="2"/>
  <c r="AN214" i="2"/>
  <c r="AJ212" i="2"/>
  <c r="AW207" i="2"/>
  <c r="AP196" i="2"/>
  <c r="AR192" i="2"/>
  <c r="AV188" i="2"/>
  <c r="AU174" i="2"/>
  <c r="AM278" i="2"/>
  <c r="BF278" i="2" s="1"/>
  <c r="AQ272" i="2"/>
  <c r="AO271" i="2"/>
  <c r="AM270" i="2"/>
  <c r="BF270" i="2" s="1"/>
  <c r="AQ264" i="2"/>
  <c r="AO263" i="2"/>
  <c r="AM262" i="2"/>
  <c r="BF262" i="2" s="1"/>
  <c r="AQ256" i="2"/>
  <c r="AO255" i="2"/>
  <c r="AM254" i="2"/>
  <c r="BF254" i="2" s="1"/>
  <c r="AQ248" i="2"/>
  <c r="AO247" i="2"/>
  <c r="AM246" i="2"/>
  <c r="BF246" i="2" s="1"/>
  <c r="AQ240" i="2"/>
  <c r="AO239" i="2"/>
  <c r="AM238" i="2"/>
  <c r="BF238" i="2" s="1"/>
  <c r="AQ232" i="2"/>
  <c r="AO231" i="2"/>
  <c r="AM230" i="2"/>
  <c r="BF230" i="2" s="1"/>
  <c r="AQ224" i="2"/>
  <c r="AO223" i="2"/>
  <c r="AM222" i="2"/>
  <c r="BF222" i="2" s="1"/>
  <c r="AQ216" i="2"/>
  <c r="AO215" i="2"/>
  <c r="AM214" i="2"/>
  <c r="BF214" i="2" s="1"/>
  <c r="AV207" i="2"/>
  <c r="AT204" i="2"/>
  <c r="AU198" i="2"/>
  <c r="AS188" i="2"/>
  <c r="AL148" i="2"/>
  <c r="BE148" i="2" s="1"/>
  <c r="AQ124" i="2"/>
  <c r="AL278" i="2"/>
  <c r="BE278" i="2" s="1"/>
  <c r="AP272" i="2"/>
  <c r="AN271" i="2"/>
  <c r="AL270" i="2"/>
  <c r="BE270" i="2" s="1"/>
  <c r="AP264" i="2"/>
  <c r="AN263" i="2"/>
  <c r="AL262" i="2"/>
  <c r="BE262" i="2" s="1"/>
  <c r="AP256" i="2"/>
  <c r="AN255" i="2"/>
  <c r="AL254" i="2"/>
  <c r="BE254" i="2" s="1"/>
  <c r="AP248" i="2"/>
  <c r="AN247" i="2"/>
  <c r="AL246" i="2"/>
  <c r="AP240" i="2"/>
  <c r="AN239" i="2"/>
  <c r="AL238" i="2"/>
  <c r="AP232" i="2"/>
  <c r="AN231" i="2"/>
  <c r="AL230" i="2"/>
  <c r="BE230" i="2" s="1"/>
  <c r="AP224" i="2"/>
  <c r="AN223" i="2"/>
  <c r="AL222" i="2"/>
  <c r="BE222" i="2" s="1"/>
  <c r="AP216" i="2"/>
  <c r="AN215" i="2"/>
  <c r="AL214" i="2"/>
  <c r="AR207" i="2"/>
  <c r="AQ204" i="2"/>
  <c r="AQ191" i="2"/>
  <c r="AR188" i="2"/>
  <c r="AW183" i="2"/>
  <c r="AL124" i="2"/>
  <c r="BE124" i="2" s="1"/>
  <c r="AT276" i="2"/>
  <c r="AT268" i="2"/>
  <c r="AT260" i="2"/>
  <c r="AT252" i="2"/>
  <c r="AT244" i="2"/>
  <c r="AT236" i="2"/>
  <c r="AT228" i="2"/>
  <c r="AT220" i="2"/>
  <c r="AT212" i="2"/>
  <c r="AP204" i="2"/>
  <c r="AN191" i="2"/>
  <c r="AM280" i="2"/>
  <c r="BF280" i="2" s="1"/>
  <c r="AU280" i="2"/>
  <c r="AN280" i="2"/>
  <c r="AV280" i="2"/>
  <c r="AO280" i="2"/>
  <c r="AW280" i="2"/>
  <c r="AK280" i="2"/>
  <c r="AS280" i="2"/>
  <c r="AM272" i="2"/>
  <c r="BF272" i="2" s="1"/>
  <c r="AU272" i="2"/>
  <c r="AN272" i="2"/>
  <c r="AV272" i="2"/>
  <c r="AO272" i="2"/>
  <c r="AW272" i="2"/>
  <c r="AK272" i="2"/>
  <c r="AS272" i="2"/>
  <c r="AM264" i="2"/>
  <c r="BF264" i="2" s="1"/>
  <c r="AU264" i="2"/>
  <c r="AN264" i="2"/>
  <c r="AV264" i="2"/>
  <c r="AO264" i="2"/>
  <c r="AW264" i="2"/>
  <c r="AK264" i="2"/>
  <c r="AS264" i="2"/>
  <c r="AM256" i="2"/>
  <c r="AU256" i="2"/>
  <c r="AN256" i="2"/>
  <c r="AV256" i="2"/>
  <c r="AO256" i="2"/>
  <c r="AW256" i="2"/>
  <c r="AK256" i="2"/>
  <c r="AS256" i="2"/>
  <c r="AM248" i="2"/>
  <c r="AU248" i="2"/>
  <c r="AN248" i="2"/>
  <c r="AV248" i="2"/>
  <c r="AO248" i="2"/>
  <c r="AW248" i="2"/>
  <c r="AK248" i="2"/>
  <c r="AS248" i="2"/>
  <c r="AM240" i="2"/>
  <c r="AU240" i="2"/>
  <c r="AN240" i="2"/>
  <c r="AV240" i="2"/>
  <c r="AO240" i="2"/>
  <c r="AW240" i="2"/>
  <c r="AK240" i="2"/>
  <c r="AS240" i="2"/>
  <c r="AM232" i="2"/>
  <c r="BF232" i="2" s="1"/>
  <c r="AU232" i="2"/>
  <c r="AN232" i="2"/>
  <c r="AV232" i="2"/>
  <c r="AO232" i="2"/>
  <c r="AW232" i="2"/>
  <c r="AK232" i="2"/>
  <c r="AS232" i="2"/>
  <c r="AM224" i="2"/>
  <c r="BF224" i="2" s="1"/>
  <c r="AU224" i="2"/>
  <c r="AN224" i="2"/>
  <c r="AV224" i="2"/>
  <c r="AO224" i="2"/>
  <c r="AW224" i="2"/>
  <c r="AK224" i="2"/>
  <c r="AS224" i="2"/>
  <c r="AM216" i="2"/>
  <c r="BF216" i="2" s="1"/>
  <c r="AU216" i="2"/>
  <c r="AN216" i="2"/>
  <c r="AV216" i="2"/>
  <c r="AO216" i="2"/>
  <c r="AW216" i="2"/>
  <c r="AK216" i="2"/>
  <c r="AS216" i="2"/>
  <c r="AM208" i="2"/>
  <c r="AU208" i="2"/>
  <c r="AN208" i="2"/>
  <c r="AV208" i="2"/>
  <c r="AO208" i="2"/>
  <c r="AW208" i="2"/>
  <c r="AK208" i="2"/>
  <c r="AS208" i="2"/>
  <c r="AP208" i="2"/>
  <c r="AQ208" i="2"/>
  <c r="AR208" i="2"/>
  <c r="AJ208" i="2"/>
  <c r="AM200" i="2"/>
  <c r="BF200" i="2" s="1"/>
  <c r="AU200" i="2"/>
  <c r="AN200" i="2"/>
  <c r="AV200" i="2"/>
  <c r="AO200" i="2"/>
  <c r="AW200" i="2"/>
  <c r="AK200" i="2"/>
  <c r="AS200" i="2"/>
  <c r="AP200" i="2"/>
  <c r="AQ200" i="2"/>
  <c r="AR200" i="2"/>
  <c r="AT200" i="2"/>
  <c r="AJ200" i="2"/>
  <c r="AO192" i="2"/>
  <c r="AW192" i="2"/>
  <c r="AM192" i="2"/>
  <c r="BF192" i="2" s="1"/>
  <c r="AV192" i="2"/>
  <c r="AN192" i="2"/>
  <c r="AP192" i="2"/>
  <c r="AK192" i="2"/>
  <c r="AT192" i="2"/>
  <c r="AJ192" i="2"/>
  <c r="AL192" i="2"/>
  <c r="BE192" i="2" s="1"/>
  <c r="AS192" i="2"/>
  <c r="AN184" i="2"/>
  <c r="AO184" i="2"/>
  <c r="AP184" i="2"/>
  <c r="AM184" i="2"/>
  <c r="BF184" i="2" s="1"/>
  <c r="AU184" i="2"/>
  <c r="AJ184" i="2"/>
  <c r="AW184" i="2"/>
  <c r="AK184" i="2"/>
  <c r="AL184" i="2"/>
  <c r="BE184" i="2" s="1"/>
  <c r="AR184" i="2"/>
  <c r="AV184" i="2"/>
  <c r="AS184" i="2"/>
  <c r="AQ184" i="2"/>
  <c r="AN176" i="2"/>
  <c r="AV176" i="2"/>
  <c r="AO176" i="2"/>
  <c r="AW176" i="2"/>
  <c r="AP176" i="2"/>
  <c r="AM176" i="2"/>
  <c r="BF176" i="2" s="1"/>
  <c r="AU176" i="2"/>
  <c r="AJ176" i="2"/>
  <c r="AK176" i="2"/>
  <c r="AL176" i="2"/>
  <c r="BE176" i="2" s="1"/>
  <c r="AR176" i="2"/>
  <c r="AQ176" i="2"/>
  <c r="AS176" i="2"/>
  <c r="AT176" i="2"/>
  <c r="AN168" i="2"/>
  <c r="AV168" i="2"/>
  <c r="AO168" i="2"/>
  <c r="AW168" i="2"/>
  <c r="AP168" i="2"/>
  <c r="AM168" i="2"/>
  <c r="BF168" i="2" s="1"/>
  <c r="AU168" i="2"/>
  <c r="AJ168" i="2"/>
  <c r="AK168" i="2"/>
  <c r="AL168" i="2"/>
  <c r="BE168" i="2" s="1"/>
  <c r="AR168" i="2"/>
  <c r="AS168" i="2"/>
  <c r="AQ168" i="2"/>
  <c r="AT168" i="2"/>
  <c r="AN160" i="2"/>
  <c r="AV160" i="2"/>
  <c r="AO160" i="2"/>
  <c r="AW160" i="2"/>
  <c r="AP160" i="2"/>
  <c r="AM160" i="2"/>
  <c r="BF160" i="2" s="1"/>
  <c r="AU160" i="2"/>
  <c r="AJ160" i="2"/>
  <c r="AK160" i="2"/>
  <c r="AL160" i="2"/>
  <c r="BE160" i="2" s="1"/>
  <c r="AR160" i="2"/>
  <c r="AQ160" i="2"/>
  <c r="AS160" i="2"/>
  <c r="AN152" i="2"/>
  <c r="AV152" i="2"/>
  <c r="AO152" i="2"/>
  <c r="AW152" i="2"/>
  <c r="AP152" i="2"/>
  <c r="AM152" i="2"/>
  <c r="BF152" i="2" s="1"/>
  <c r="AU152" i="2"/>
  <c r="AJ152" i="2"/>
  <c r="AK152" i="2"/>
  <c r="AL152" i="2"/>
  <c r="BE152" i="2" s="1"/>
  <c r="AR152" i="2"/>
  <c r="AS152" i="2"/>
  <c r="AQ152" i="2"/>
  <c r="AN144" i="2"/>
  <c r="AV144" i="2"/>
  <c r="AO144" i="2"/>
  <c r="AW144" i="2"/>
  <c r="AP144" i="2"/>
  <c r="AM144" i="2"/>
  <c r="BF144" i="2" s="1"/>
  <c r="AU144" i="2"/>
  <c r="AJ144" i="2"/>
  <c r="AK144" i="2"/>
  <c r="AL144" i="2"/>
  <c r="BE144" i="2" s="1"/>
  <c r="AR144" i="2"/>
  <c r="AQ144" i="2"/>
  <c r="AS144" i="2"/>
  <c r="AT144" i="2"/>
  <c r="AN136" i="2"/>
  <c r="AV136" i="2"/>
  <c r="AO136" i="2"/>
  <c r="AW136" i="2"/>
  <c r="AP136" i="2"/>
  <c r="AM136" i="2"/>
  <c r="BF136" i="2" s="1"/>
  <c r="AU136" i="2"/>
  <c r="AJ136" i="2"/>
  <c r="AK136" i="2"/>
  <c r="AL136" i="2"/>
  <c r="BE136" i="2" s="1"/>
  <c r="AR136" i="2"/>
  <c r="AS136" i="2"/>
  <c r="AQ136" i="2"/>
  <c r="AT136" i="2"/>
  <c r="AN128" i="2"/>
  <c r="AV128" i="2"/>
  <c r="AO128" i="2"/>
  <c r="AW128" i="2"/>
  <c r="AP128" i="2"/>
  <c r="AM128" i="2"/>
  <c r="BF128" i="2" s="1"/>
  <c r="AU128" i="2"/>
  <c r="AJ128" i="2"/>
  <c r="AK128" i="2"/>
  <c r="AL128" i="2"/>
  <c r="BE128" i="2" s="1"/>
  <c r="AR128" i="2"/>
  <c r="AQ128" i="2"/>
  <c r="AS128" i="2"/>
  <c r="AN120" i="2"/>
  <c r="AV120" i="2"/>
  <c r="AO120" i="2"/>
  <c r="AW120" i="2"/>
  <c r="AP120" i="2"/>
  <c r="AM120" i="2"/>
  <c r="BF120" i="2" s="1"/>
  <c r="AU120" i="2"/>
  <c r="AJ120" i="2"/>
  <c r="AK120" i="2"/>
  <c r="AL120" i="2"/>
  <c r="BE120" i="2" s="1"/>
  <c r="AR120" i="2"/>
  <c r="AS120" i="2"/>
  <c r="AQ120" i="2"/>
  <c r="AN112" i="2"/>
  <c r="AV112" i="2"/>
  <c r="AO112" i="2"/>
  <c r="AW112" i="2"/>
  <c r="AP112" i="2"/>
  <c r="AM112" i="2"/>
  <c r="BF112" i="2" s="1"/>
  <c r="AU112" i="2"/>
  <c r="AJ112" i="2"/>
  <c r="AK112" i="2"/>
  <c r="AL112" i="2"/>
  <c r="BE112" i="2" s="1"/>
  <c r="AR112" i="2"/>
  <c r="AQ112" i="2"/>
  <c r="AS112" i="2"/>
  <c r="AT112" i="2"/>
  <c r="AM104" i="2"/>
  <c r="BF104" i="2" s="1"/>
  <c r="AU104" i="2"/>
  <c r="AN104" i="2"/>
  <c r="AV104" i="2"/>
  <c r="AO104" i="2"/>
  <c r="AW104" i="2"/>
  <c r="AL104" i="2"/>
  <c r="BE104" i="2" s="1"/>
  <c r="AT104" i="2"/>
  <c r="AJ104" i="2"/>
  <c r="AK104" i="2"/>
  <c r="AP104" i="2"/>
  <c r="AR104" i="2"/>
  <c r="AQ104" i="2"/>
  <c r="AS104" i="2"/>
  <c r="AM96" i="2"/>
  <c r="BF96" i="2" s="1"/>
  <c r="AU96" i="2"/>
  <c r="AN96" i="2"/>
  <c r="AV96" i="2"/>
  <c r="AO96" i="2"/>
  <c r="AW96" i="2"/>
  <c r="AL96" i="2"/>
  <c r="BE96" i="2" s="1"/>
  <c r="AT96" i="2"/>
  <c r="AJ96" i="2"/>
  <c r="AK96" i="2"/>
  <c r="AP96" i="2"/>
  <c r="AR96" i="2"/>
  <c r="AS96" i="2"/>
  <c r="AQ96" i="2"/>
  <c r="AM88" i="2"/>
  <c r="BF88" i="2" s="1"/>
  <c r="AU88" i="2"/>
  <c r="AN88" i="2"/>
  <c r="AV88" i="2"/>
  <c r="AO88" i="2"/>
  <c r="AW88" i="2"/>
  <c r="AL88" i="2"/>
  <c r="BE88" i="2" s="1"/>
  <c r="AT88" i="2"/>
  <c r="AJ88" i="2"/>
  <c r="AK88" i="2"/>
  <c r="AP88" i="2"/>
  <c r="AR88" i="2"/>
  <c r="AS88" i="2"/>
  <c r="AQ88" i="2"/>
  <c r="AQ80" i="2"/>
  <c r="AJ80" i="2"/>
  <c r="AR80" i="2"/>
  <c r="AK80" i="2"/>
  <c r="AS80" i="2"/>
  <c r="AM80" i="2"/>
  <c r="BF80" i="2" s="1"/>
  <c r="AU80" i="2"/>
  <c r="AV80" i="2"/>
  <c r="AW80" i="2"/>
  <c r="AT80" i="2"/>
  <c r="AL80" i="2"/>
  <c r="BE80" i="2" s="1"/>
  <c r="AO80" i="2"/>
  <c r="AP80" i="2"/>
  <c r="AN80" i="2"/>
  <c r="AQ72" i="2"/>
  <c r="AJ72" i="2"/>
  <c r="AR72" i="2"/>
  <c r="AK72" i="2"/>
  <c r="AS72" i="2"/>
  <c r="AM72" i="2"/>
  <c r="BF72" i="2" s="1"/>
  <c r="AU72" i="2"/>
  <c r="AV72" i="2"/>
  <c r="AW72" i="2"/>
  <c r="AT72" i="2"/>
  <c r="AO72" i="2"/>
  <c r="AP72" i="2"/>
  <c r="AN72" i="2"/>
  <c r="AL72" i="2"/>
  <c r="BE72" i="2" s="1"/>
  <c r="AQ64" i="2"/>
  <c r="AJ64" i="2"/>
  <c r="AR64" i="2"/>
  <c r="AK64" i="2"/>
  <c r="AS64" i="2"/>
  <c r="AM64" i="2"/>
  <c r="BF64" i="2" s="1"/>
  <c r="AU64" i="2"/>
  <c r="AV64" i="2"/>
  <c r="AW64" i="2"/>
  <c r="AT64" i="2"/>
  <c r="AL64" i="2"/>
  <c r="BE64" i="2" s="1"/>
  <c r="AO64" i="2"/>
  <c r="AP64" i="2"/>
  <c r="AN64" i="2"/>
  <c r="AP56" i="2"/>
  <c r="AQ56" i="2"/>
  <c r="AJ56" i="2"/>
  <c r="AR56" i="2"/>
  <c r="AK56" i="2"/>
  <c r="AS56" i="2"/>
  <c r="AT56" i="2"/>
  <c r="AU56" i="2"/>
  <c r="AV56" i="2"/>
  <c r="AL56" i="2"/>
  <c r="BE56" i="2" s="1"/>
  <c r="AW56" i="2"/>
  <c r="AN56" i="2"/>
  <c r="AO56" i="2"/>
  <c r="AM56" i="2"/>
  <c r="BF56" i="2" s="1"/>
  <c r="AP48" i="2"/>
  <c r="AQ48" i="2"/>
  <c r="AJ48" i="2"/>
  <c r="AR48" i="2"/>
  <c r="AK48" i="2"/>
  <c r="AS48" i="2"/>
  <c r="AT48" i="2"/>
  <c r="AU48" i="2"/>
  <c r="AV48" i="2"/>
  <c r="AL48" i="2"/>
  <c r="BE48" i="2" s="1"/>
  <c r="AM48" i="2"/>
  <c r="BF48" i="2" s="1"/>
  <c r="AN48" i="2"/>
  <c r="AO48" i="2"/>
  <c r="AW48" i="2"/>
  <c r="AP40" i="2"/>
  <c r="AQ40" i="2"/>
  <c r="AJ40" i="2"/>
  <c r="AR40" i="2"/>
  <c r="AK40" i="2"/>
  <c r="AS40" i="2"/>
  <c r="AT40" i="2"/>
  <c r="AU40" i="2"/>
  <c r="AV40" i="2"/>
  <c r="AL40" i="2"/>
  <c r="BE40" i="2" s="1"/>
  <c r="AW40" i="2"/>
  <c r="AM40" i="2"/>
  <c r="BF40" i="2" s="1"/>
  <c r="AN40" i="2"/>
  <c r="AO40" i="2"/>
  <c r="AP32" i="2"/>
  <c r="AQ32" i="2"/>
  <c r="AJ32" i="2"/>
  <c r="AR32" i="2"/>
  <c r="AK32" i="2"/>
  <c r="AS32" i="2"/>
  <c r="AT32" i="2"/>
  <c r="AU32" i="2"/>
  <c r="AV32" i="2"/>
  <c r="AL32" i="2"/>
  <c r="BE32" i="2" s="1"/>
  <c r="AM32" i="2"/>
  <c r="BF32" i="2" s="1"/>
  <c r="AN32" i="2"/>
  <c r="AO32" i="2"/>
  <c r="AW32" i="2"/>
  <c r="AP24" i="2"/>
  <c r="AQ24" i="2"/>
  <c r="AJ24" i="2"/>
  <c r="AR24" i="2"/>
  <c r="AK24" i="2"/>
  <c r="AS24" i="2"/>
  <c r="AT24" i="2"/>
  <c r="AU24" i="2"/>
  <c r="AV24" i="2"/>
  <c r="AL24" i="2"/>
  <c r="BE24" i="2" s="1"/>
  <c r="AM24" i="2"/>
  <c r="BF24" i="2" s="1"/>
  <c r="AN24" i="2"/>
  <c r="AW24" i="2"/>
  <c r="AO24" i="2"/>
  <c r="AP16" i="2"/>
  <c r="AQ16" i="2"/>
  <c r="AJ16" i="2"/>
  <c r="AR16" i="2"/>
  <c r="AK16" i="2"/>
  <c r="AS16" i="2"/>
  <c r="AT16" i="2"/>
  <c r="AU16" i="2"/>
  <c r="AV16" i="2"/>
  <c r="AW16" i="2"/>
  <c r="AL16" i="2"/>
  <c r="BE16" i="2" s="1"/>
  <c r="AM16" i="2"/>
  <c r="BF16" i="2" s="1"/>
  <c r="AN16" i="2"/>
  <c r="AO16" i="2"/>
  <c r="AV416" i="2"/>
  <c r="AN416" i="2"/>
  <c r="AT415" i="2"/>
  <c r="AL415" i="2"/>
  <c r="BE415" i="2" s="1"/>
  <c r="AR414" i="2"/>
  <c r="AJ414" i="2"/>
  <c r="AV412" i="2"/>
  <c r="AN412" i="2"/>
  <c r="AV408" i="2"/>
  <c r="AN408" i="2"/>
  <c r="AT407" i="2"/>
  <c r="AL407" i="2"/>
  <c r="BE407" i="2" s="1"/>
  <c r="AR406" i="2"/>
  <c r="AJ406" i="2"/>
  <c r="AV404" i="2"/>
  <c r="AN404" i="2"/>
  <c r="AV400" i="2"/>
  <c r="AN400" i="2"/>
  <c r="AT399" i="2"/>
  <c r="AL399" i="2"/>
  <c r="BE399" i="2" s="1"/>
  <c r="AR398" i="2"/>
  <c r="AJ398" i="2"/>
  <c r="AV396" i="2"/>
  <c r="AN396" i="2"/>
  <c r="AV392" i="2"/>
  <c r="AN392" i="2"/>
  <c r="AT391" i="2"/>
  <c r="AL391" i="2"/>
  <c r="BE391" i="2" s="1"/>
  <c r="AR390" i="2"/>
  <c r="AJ390" i="2"/>
  <c r="AV388" i="2"/>
  <c r="AN388" i="2"/>
  <c r="AV384" i="2"/>
  <c r="AN384" i="2"/>
  <c r="AT383" i="2"/>
  <c r="AL383" i="2"/>
  <c r="BE383" i="2" s="1"/>
  <c r="AR382" i="2"/>
  <c r="AJ382" i="2"/>
  <c r="AV380" i="2"/>
  <c r="AN380" i="2"/>
  <c r="AV376" i="2"/>
  <c r="AN376" i="2"/>
  <c r="AT375" i="2"/>
  <c r="AL375" i="2"/>
  <c r="BE375" i="2" s="1"/>
  <c r="AR374" i="2"/>
  <c r="AJ374" i="2"/>
  <c r="AV372" i="2"/>
  <c r="AN372" i="2"/>
  <c r="AV368" i="2"/>
  <c r="AN368" i="2"/>
  <c r="AT367" i="2"/>
  <c r="AL367" i="2"/>
  <c r="BE367" i="2" s="1"/>
  <c r="AR366" i="2"/>
  <c r="AJ366" i="2"/>
  <c r="AV364" i="2"/>
  <c r="AN364" i="2"/>
  <c r="AV360" i="2"/>
  <c r="AN360" i="2"/>
  <c r="AT359" i="2"/>
  <c r="AL359" i="2"/>
  <c r="BE359" i="2" s="1"/>
  <c r="AR358" i="2"/>
  <c r="AJ358" i="2"/>
  <c r="AV356" i="2"/>
  <c r="AN356" i="2"/>
  <c r="AV352" i="2"/>
  <c r="AN352" i="2"/>
  <c r="AT351" i="2"/>
  <c r="AL351" i="2"/>
  <c r="BE351" i="2" s="1"/>
  <c r="AR350" i="2"/>
  <c r="AJ350" i="2"/>
  <c r="AV348" i="2"/>
  <c r="AN348" i="2"/>
  <c r="AV344" i="2"/>
  <c r="AN344" i="2"/>
  <c r="AT343" i="2"/>
  <c r="AL343" i="2"/>
  <c r="BE343" i="2" s="1"/>
  <c r="AR342" i="2"/>
  <c r="AJ342" i="2"/>
  <c r="AV340" i="2"/>
  <c r="AN340" i="2"/>
  <c r="AV336" i="2"/>
  <c r="AN336" i="2"/>
  <c r="AT335" i="2"/>
  <c r="AL335" i="2"/>
  <c r="BE335" i="2" s="1"/>
  <c r="AR334" i="2"/>
  <c r="AJ334" i="2"/>
  <c r="AV332" i="2"/>
  <c r="AN332" i="2"/>
  <c r="AV328" i="2"/>
  <c r="AN328" i="2"/>
  <c r="AT327" i="2"/>
  <c r="AL327" i="2"/>
  <c r="BE327" i="2" s="1"/>
  <c r="AR326" i="2"/>
  <c r="AJ326" i="2"/>
  <c r="AV324" i="2"/>
  <c r="AN324" i="2"/>
  <c r="AV320" i="2"/>
  <c r="AN320" i="2"/>
  <c r="AT319" i="2"/>
  <c r="AL319" i="2"/>
  <c r="BE319" i="2" s="1"/>
  <c r="AR318" i="2"/>
  <c r="AJ318" i="2"/>
  <c r="AV316" i="2"/>
  <c r="AN316" i="2"/>
  <c r="AV312" i="2"/>
  <c r="AN312" i="2"/>
  <c r="AT311" i="2"/>
  <c r="AL311" i="2"/>
  <c r="BE311" i="2" s="1"/>
  <c r="AR310" i="2"/>
  <c r="AJ310" i="2"/>
  <c r="AV308" i="2"/>
  <c r="AN308" i="2"/>
  <c r="AV304" i="2"/>
  <c r="AN304" i="2"/>
  <c r="AT303" i="2"/>
  <c r="AL303" i="2"/>
  <c r="BE303" i="2" s="1"/>
  <c r="AR302" i="2"/>
  <c r="AJ302" i="2"/>
  <c r="AV300" i="2"/>
  <c r="AN300" i="2"/>
  <c r="AV296" i="2"/>
  <c r="AN296" i="2"/>
  <c r="AT295" i="2"/>
  <c r="AL295" i="2"/>
  <c r="BE295" i="2" s="1"/>
  <c r="AR294" i="2"/>
  <c r="AJ294" i="2"/>
  <c r="AV292" i="2"/>
  <c r="AN292" i="2"/>
  <c r="AV288" i="2"/>
  <c r="AN288" i="2"/>
  <c r="AT287" i="2"/>
  <c r="AL287" i="2"/>
  <c r="BE287" i="2" s="1"/>
  <c r="AR286" i="2"/>
  <c r="AR284" i="2"/>
  <c r="AJ280" i="2"/>
  <c r="AV278" i="2"/>
  <c r="AR276" i="2"/>
  <c r="AJ272" i="2"/>
  <c r="AV270" i="2"/>
  <c r="AR268" i="2"/>
  <c r="AJ264" i="2"/>
  <c r="AV262" i="2"/>
  <c r="AR260" i="2"/>
  <c r="AJ256" i="2"/>
  <c r="AV254" i="2"/>
  <c r="AR252" i="2"/>
  <c r="AJ248" i="2"/>
  <c r="AV246" i="2"/>
  <c r="AR244" i="2"/>
  <c r="AJ240" i="2"/>
  <c r="AV238" i="2"/>
  <c r="AR236" i="2"/>
  <c r="AJ232" i="2"/>
  <c r="AV230" i="2"/>
  <c r="AR228" i="2"/>
  <c r="AJ224" i="2"/>
  <c r="AV222" i="2"/>
  <c r="AR220" i="2"/>
  <c r="AJ216" i="2"/>
  <c r="AV214" i="2"/>
  <c r="AR212" i="2"/>
  <c r="AU206" i="2"/>
  <c r="AL180" i="2"/>
  <c r="BE180" i="2" s="1"/>
  <c r="AQ156" i="2"/>
  <c r="AK279" i="2"/>
  <c r="AS279" i="2"/>
  <c r="AL279" i="2"/>
  <c r="BE279" i="2" s="1"/>
  <c r="AT279" i="2"/>
  <c r="AM279" i="2"/>
  <c r="BF279" i="2" s="1"/>
  <c r="AU279" i="2"/>
  <c r="AQ279" i="2"/>
  <c r="AK271" i="2"/>
  <c r="AS271" i="2"/>
  <c r="AL271" i="2"/>
  <c r="BE271" i="2" s="1"/>
  <c r="AT271" i="2"/>
  <c r="AM271" i="2"/>
  <c r="BF271" i="2" s="1"/>
  <c r="AU271" i="2"/>
  <c r="AQ271" i="2"/>
  <c r="AK263" i="2"/>
  <c r="AS263" i="2"/>
  <c r="AL263" i="2"/>
  <c r="BE263" i="2" s="1"/>
  <c r="AT263" i="2"/>
  <c r="AM263" i="2"/>
  <c r="BF263" i="2" s="1"/>
  <c r="AU263" i="2"/>
  <c r="AQ263" i="2"/>
  <c r="AK255" i="2"/>
  <c r="AS255" i="2"/>
  <c r="AL255" i="2"/>
  <c r="BE255" i="2" s="1"/>
  <c r="AT255" i="2"/>
  <c r="AM255" i="2"/>
  <c r="BF255" i="2" s="1"/>
  <c r="AU255" i="2"/>
  <c r="AQ255" i="2"/>
  <c r="AK247" i="2"/>
  <c r="AS247" i="2"/>
  <c r="AL247" i="2"/>
  <c r="BE247" i="2" s="1"/>
  <c r="AT247" i="2"/>
  <c r="AM247" i="2"/>
  <c r="BF247" i="2" s="1"/>
  <c r="AU247" i="2"/>
  <c r="AQ247" i="2"/>
  <c r="AK239" i="2"/>
  <c r="AS239" i="2"/>
  <c r="AL239" i="2"/>
  <c r="BE239" i="2" s="1"/>
  <c r="AT239" i="2"/>
  <c r="AM239" i="2"/>
  <c r="BF239" i="2" s="1"/>
  <c r="AU239" i="2"/>
  <c r="AQ239" i="2"/>
  <c r="AK231" i="2"/>
  <c r="AS231" i="2"/>
  <c r="AL231" i="2"/>
  <c r="BE231" i="2" s="1"/>
  <c r="AT231" i="2"/>
  <c r="AM231" i="2"/>
  <c r="BF231" i="2" s="1"/>
  <c r="AU231" i="2"/>
  <c r="AQ231" i="2"/>
  <c r="AK223" i="2"/>
  <c r="AS223" i="2"/>
  <c r="AL223" i="2"/>
  <c r="BE223" i="2" s="1"/>
  <c r="AT223" i="2"/>
  <c r="AM223" i="2"/>
  <c r="BF223" i="2" s="1"/>
  <c r="AU223" i="2"/>
  <c r="AQ223" i="2"/>
  <c r="AK215" i="2"/>
  <c r="AS215" i="2"/>
  <c r="AL215" i="2"/>
  <c r="BE215" i="2" s="1"/>
  <c r="AT215" i="2"/>
  <c r="AM215" i="2"/>
  <c r="BF215" i="2" s="1"/>
  <c r="AU215" i="2"/>
  <c r="AQ215" i="2"/>
  <c r="AK207" i="2"/>
  <c r="AS207" i="2"/>
  <c r="AL207" i="2"/>
  <c r="BE207" i="2" s="1"/>
  <c r="AT207" i="2"/>
  <c r="AM207" i="2"/>
  <c r="BF207" i="2" s="1"/>
  <c r="AU207" i="2"/>
  <c r="AQ207" i="2"/>
  <c r="AN207" i="2"/>
  <c r="AO207" i="2"/>
  <c r="AP207" i="2"/>
  <c r="AK199" i="2"/>
  <c r="AS199" i="2"/>
  <c r="AL199" i="2"/>
  <c r="BE199" i="2" s="1"/>
  <c r="AT199" i="2"/>
  <c r="AM199" i="2"/>
  <c r="BF199" i="2" s="1"/>
  <c r="AU199" i="2"/>
  <c r="AQ199" i="2"/>
  <c r="AN199" i="2"/>
  <c r="AO199" i="2"/>
  <c r="AP199" i="2"/>
  <c r="AR199" i="2"/>
  <c r="AM191" i="2"/>
  <c r="BF191" i="2" s="1"/>
  <c r="AU191" i="2"/>
  <c r="AR191" i="2"/>
  <c r="AJ191" i="2"/>
  <c r="AS191" i="2"/>
  <c r="AK191" i="2"/>
  <c r="AT191" i="2"/>
  <c r="AP191" i="2"/>
  <c r="AV191" i="2"/>
  <c r="AW191" i="2"/>
  <c r="AO191" i="2"/>
  <c r="AL183" i="2"/>
  <c r="BE183" i="2" s="1"/>
  <c r="AT183" i="2"/>
  <c r="AM183" i="2"/>
  <c r="BF183" i="2" s="1"/>
  <c r="AU183" i="2"/>
  <c r="AN183" i="2"/>
  <c r="AV183" i="2"/>
  <c r="AK183" i="2"/>
  <c r="AS183" i="2"/>
  <c r="AJ183" i="2"/>
  <c r="AP183" i="2"/>
  <c r="AO183" i="2"/>
  <c r="AQ183" i="2"/>
  <c r="AL175" i="2"/>
  <c r="BE175" i="2" s="1"/>
  <c r="AT175" i="2"/>
  <c r="AM175" i="2"/>
  <c r="BF175" i="2" s="1"/>
  <c r="AU175" i="2"/>
  <c r="AN175" i="2"/>
  <c r="AV175" i="2"/>
  <c r="AK175" i="2"/>
  <c r="AS175" i="2"/>
  <c r="AJ175" i="2"/>
  <c r="AP175" i="2"/>
  <c r="AW175" i="2"/>
  <c r="AQ175" i="2"/>
  <c r="AO175" i="2"/>
  <c r="AL167" i="2"/>
  <c r="AT167" i="2"/>
  <c r="AM167" i="2"/>
  <c r="BF167" i="2" s="1"/>
  <c r="AU167" i="2"/>
  <c r="AN167" i="2"/>
  <c r="AV167" i="2"/>
  <c r="AK167" i="2"/>
  <c r="AS167" i="2"/>
  <c r="AJ167" i="2"/>
  <c r="AP167" i="2"/>
  <c r="AO167" i="2"/>
  <c r="AQ167" i="2"/>
  <c r="AR167" i="2"/>
  <c r="AW167" i="2"/>
  <c r="AL159" i="2"/>
  <c r="BE159" i="2" s="1"/>
  <c r="AT159" i="2"/>
  <c r="AM159" i="2"/>
  <c r="BF159" i="2" s="1"/>
  <c r="AU159" i="2"/>
  <c r="AN159" i="2"/>
  <c r="AV159" i="2"/>
  <c r="AK159" i="2"/>
  <c r="AS159" i="2"/>
  <c r="AJ159" i="2"/>
  <c r="AP159" i="2"/>
  <c r="AW159" i="2"/>
  <c r="AQ159" i="2"/>
  <c r="AO159" i="2"/>
  <c r="AR159" i="2"/>
  <c r="AL151" i="2"/>
  <c r="BE151" i="2" s="1"/>
  <c r="AT151" i="2"/>
  <c r="AM151" i="2"/>
  <c r="BF151" i="2" s="1"/>
  <c r="AU151" i="2"/>
  <c r="AN151" i="2"/>
  <c r="AV151" i="2"/>
  <c r="AK151" i="2"/>
  <c r="AS151" i="2"/>
  <c r="AJ151" i="2"/>
  <c r="AP151" i="2"/>
  <c r="AO151" i="2"/>
  <c r="AQ151" i="2"/>
  <c r="AL143" i="2"/>
  <c r="BE143" i="2" s="1"/>
  <c r="AT143" i="2"/>
  <c r="AM143" i="2"/>
  <c r="BF143" i="2" s="1"/>
  <c r="AU143" i="2"/>
  <c r="AN143" i="2"/>
  <c r="AV143" i="2"/>
  <c r="AK143" i="2"/>
  <c r="AS143" i="2"/>
  <c r="AJ143" i="2"/>
  <c r="AP143" i="2"/>
  <c r="AW143" i="2"/>
  <c r="AQ143" i="2"/>
  <c r="AO143" i="2"/>
  <c r="AL135" i="2"/>
  <c r="BE135" i="2" s="1"/>
  <c r="AT135" i="2"/>
  <c r="AM135" i="2"/>
  <c r="BF135" i="2" s="1"/>
  <c r="AU135" i="2"/>
  <c r="AN135" i="2"/>
  <c r="AV135" i="2"/>
  <c r="AK135" i="2"/>
  <c r="AS135" i="2"/>
  <c r="AJ135" i="2"/>
  <c r="AP135" i="2"/>
  <c r="AO135" i="2"/>
  <c r="AQ135" i="2"/>
  <c r="AR135" i="2"/>
  <c r="AW135" i="2"/>
  <c r="AL127" i="2"/>
  <c r="BE127" i="2" s="1"/>
  <c r="AT127" i="2"/>
  <c r="AM127" i="2"/>
  <c r="BF127" i="2" s="1"/>
  <c r="AU127" i="2"/>
  <c r="AN127" i="2"/>
  <c r="AV127" i="2"/>
  <c r="AK127" i="2"/>
  <c r="AS127" i="2"/>
  <c r="AJ127" i="2"/>
  <c r="AP127" i="2"/>
  <c r="AW127" i="2"/>
  <c r="AQ127" i="2"/>
  <c r="AO127" i="2"/>
  <c r="AR127" i="2"/>
  <c r="AL119" i="2"/>
  <c r="BE119" i="2" s="1"/>
  <c r="AT119" i="2"/>
  <c r="AM119" i="2"/>
  <c r="BF119" i="2" s="1"/>
  <c r="AU119" i="2"/>
  <c r="AN119" i="2"/>
  <c r="AV119" i="2"/>
  <c r="AK119" i="2"/>
  <c r="AS119" i="2"/>
  <c r="AJ119" i="2"/>
  <c r="AP119" i="2"/>
  <c r="AO119" i="2"/>
  <c r="AQ119" i="2"/>
  <c r="AK111" i="2"/>
  <c r="AM111" i="2"/>
  <c r="BF111" i="2" s="1"/>
  <c r="AU111" i="2"/>
  <c r="AJ111" i="2"/>
  <c r="AS111" i="2"/>
  <c r="AT111" i="2"/>
  <c r="AL111" i="2"/>
  <c r="BE111" i="2" s="1"/>
  <c r="AV111" i="2"/>
  <c r="AR111" i="2"/>
  <c r="AO111" i="2"/>
  <c r="AW111" i="2"/>
  <c r="AP111" i="2"/>
  <c r="AN111" i="2"/>
  <c r="AQ111" i="2"/>
  <c r="AK103" i="2"/>
  <c r="AS103" i="2"/>
  <c r="AL103" i="2"/>
  <c r="BE103" i="2" s="1"/>
  <c r="AT103" i="2"/>
  <c r="AM103" i="2"/>
  <c r="BF103" i="2" s="1"/>
  <c r="AU103" i="2"/>
  <c r="AJ103" i="2"/>
  <c r="AR103" i="2"/>
  <c r="AN103" i="2"/>
  <c r="AW103" i="2"/>
  <c r="AP103" i="2"/>
  <c r="AQ103" i="2"/>
  <c r="AV103" i="2"/>
  <c r="AO103" i="2"/>
  <c r="AK95" i="2"/>
  <c r="AS95" i="2"/>
  <c r="AL95" i="2"/>
  <c r="BE95" i="2" s="1"/>
  <c r="AT95" i="2"/>
  <c r="AM95" i="2"/>
  <c r="BF95" i="2" s="1"/>
  <c r="AU95" i="2"/>
  <c r="AJ95" i="2"/>
  <c r="AR95" i="2"/>
  <c r="AN95" i="2"/>
  <c r="AW95" i="2"/>
  <c r="AP95" i="2"/>
  <c r="AO95" i="2"/>
  <c r="AQ95" i="2"/>
  <c r="AV95" i="2"/>
  <c r="AK87" i="2"/>
  <c r="AS87" i="2"/>
  <c r="AL87" i="2"/>
  <c r="BE87" i="2" s="1"/>
  <c r="AT87" i="2"/>
  <c r="AM87" i="2"/>
  <c r="BF87" i="2" s="1"/>
  <c r="AU87" i="2"/>
  <c r="AJ87" i="2"/>
  <c r="AR87" i="2"/>
  <c r="AN87" i="2"/>
  <c r="AW87" i="2"/>
  <c r="AP87" i="2"/>
  <c r="AQ87" i="2"/>
  <c r="AV87" i="2"/>
  <c r="AO87" i="2"/>
  <c r="AO79" i="2"/>
  <c r="AW79" i="2"/>
  <c r="AP79" i="2"/>
  <c r="AQ79" i="2"/>
  <c r="AK79" i="2"/>
  <c r="AS79" i="2"/>
  <c r="AT79" i="2"/>
  <c r="AU79" i="2"/>
  <c r="AV79" i="2"/>
  <c r="AR79" i="2"/>
  <c r="AM79" i="2"/>
  <c r="BF79" i="2" s="1"/>
  <c r="AN79" i="2"/>
  <c r="AL79" i="2"/>
  <c r="BE79" i="2" s="1"/>
  <c r="AJ79" i="2"/>
  <c r="AO71" i="2"/>
  <c r="AW71" i="2"/>
  <c r="AP71" i="2"/>
  <c r="AQ71" i="2"/>
  <c r="AK71" i="2"/>
  <c r="AS71" i="2"/>
  <c r="AT71" i="2"/>
  <c r="AU71" i="2"/>
  <c r="AV71" i="2"/>
  <c r="AR71" i="2"/>
  <c r="AJ71" i="2"/>
  <c r="AM71" i="2"/>
  <c r="BF71" i="2" s="1"/>
  <c r="AN71" i="2"/>
  <c r="AL71" i="2"/>
  <c r="BE71" i="2" s="1"/>
  <c r="AO63" i="2"/>
  <c r="AW63" i="2"/>
  <c r="AP63" i="2"/>
  <c r="AQ63" i="2"/>
  <c r="AK63" i="2"/>
  <c r="AS63" i="2"/>
  <c r="AT63" i="2"/>
  <c r="AU63" i="2"/>
  <c r="AV63" i="2"/>
  <c r="AR63" i="2"/>
  <c r="AM63" i="2"/>
  <c r="BF63" i="2" s="1"/>
  <c r="AN63" i="2"/>
  <c r="AL63" i="2"/>
  <c r="BE63" i="2" s="1"/>
  <c r="AJ63" i="2"/>
  <c r="AN55" i="2"/>
  <c r="AV55" i="2"/>
  <c r="AO55" i="2"/>
  <c r="AW55" i="2"/>
  <c r="AP55" i="2"/>
  <c r="AQ55" i="2"/>
  <c r="AR55" i="2"/>
  <c r="AS55" i="2"/>
  <c r="AT55" i="2"/>
  <c r="AJ55" i="2"/>
  <c r="AK55" i="2"/>
  <c r="AL55" i="2"/>
  <c r="BE55" i="2" s="1"/>
  <c r="AM55" i="2"/>
  <c r="BF55" i="2" s="1"/>
  <c r="AU55" i="2"/>
  <c r="AN47" i="2"/>
  <c r="AV47" i="2"/>
  <c r="AO47" i="2"/>
  <c r="AW47" i="2"/>
  <c r="AP47" i="2"/>
  <c r="AQ47" i="2"/>
  <c r="AR47" i="2"/>
  <c r="AS47" i="2"/>
  <c r="AT47" i="2"/>
  <c r="AJ47" i="2"/>
  <c r="AU47" i="2"/>
  <c r="AL47" i="2"/>
  <c r="BE47" i="2" s="1"/>
  <c r="AM47" i="2"/>
  <c r="BF47" i="2" s="1"/>
  <c r="AK47" i="2"/>
  <c r="AN39" i="2"/>
  <c r="AV39" i="2"/>
  <c r="AO39" i="2"/>
  <c r="AW39" i="2"/>
  <c r="AP39" i="2"/>
  <c r="AQ39" i="2"/>
  <c r="AR39" i="2"/>
  <c r="AS39" i="2"/>
  <c r="AT39" i="2"/>
  <c r="AJ39" i="2"/>
  <c r="AK39" i="2"/>
  <c r="AL39" i="2"/>
  <c r="BE39" i="2" s="1"/>
  <c r="AM39" i="2"/>
  <c r="BF39" i="2" s="1"/>
  <c r="AU39" i="2"/>
  <c r="AN31" i="2"/>
  <c r="AV31" i="2"/>
  <c r="AO31" i="2"/>
  <c r="AW31" i="2"/>
  <c r="AP31" i="2"/>
  <c r="AQ31" i="2"/>
  <c r="AR31" i="2"/>
  <c r="AS31" i="2"/>
  <c r="AT31" i="2"/>
  <c r="AJ31" i="2"/>
  <c r="AU31" i="2"/>
  <c r="AK31" i="2"/>
  <c r="AL31" i="2"/>
  <c r="BE31" i="2" s="1"/>
  <c r="AM31" i="2"/>
  <c r="BF31" i="2" s="1"/>
  <c r="AN23" i="2"/>
  <c r="AV23" i="2"/>
  <c r="AO23" i="2"/>
  <c r="AW23" i="2"/>
  <c r="AP23" i="2"/>
  <c r="AQ23" i="2"/>
  <c r="AR23" i="2"/>
  <c r="AS23" i="2"/>
  <c r="AT23" i="2"/>
  <c r="AJ23" i="2"/>
  <c r="AK23" i="2"/>
  <c r="AL23" i="2"/>
  <c r="BE23" i="2" s="1"/>
  <c r="AM23" i="2"/>
  <c r="BF23" i="2" s="1"/>
  <c r="AU23" i="2"/>
  <c r="AN15" i="2"/>
  <c r="AV15" i="2"/>
  <c r="AO15" i="2"/>
  <c r="AW15" i="2"/>
  <c r="AP15" i="2"/>
  <c r="AQ15" i="2"/>
  <c r="AR15" i="2"/>
  <c r="AS15" i="2"/>
  <c r="AT15" i="2"/>
  <c r="AU15" i="2"/>
  <c r="AJ15" i="2"/>
  <c r="AK15" i="2"/>
  <c r="AL15" i="2"/>
  <c r="BE15" i="2" s="1"/>
  <c r="AM15" i="2"/>
  <c r="BF15" i="2" s="1"/>
  <c r="AU416" i="2"/>
  <c r="AM416" i="2"/>
  <c r="BF416" i="2" s="1"/>
  <c r="AS415" i="2"/>
  <c r="AK415" i="2"/>
  <c r="AQ414" i="2"/>
  <c r="AU412" i="2"/>
  <c r="AM412" i="2"/>
  <c r="BF412" i="2" s="1"/>
  <c r="AU408" i="2"/>
  <c r="AM408" i="2"/>
  <c r="BF408" i="2" s="1"/>
  <c r="AS407" i="2"/>
  <c r="AK407" i="2"/>
  <c r="AQ406" i="2"/>
  <c r="AU404" i="2"/>
  <c r="AM404" i="2"/>
  <c r="BF404" i="2" s="1"/>
  <c r="AU400" i="2"/>
  <c r="AM400" i="2"/>
  <c r="BF400" i="2" s="1"/>
  <c r="AS399" i="2"/>
  <c r="AK399" i="2"/>
  <c r="AQ398" i="2"/>
  <c r="AU396" i="2"/>
  <c r="AM396" i="2"/>
  <c r="BF396" i="2" s="1"/>
  <c r="AU392" i="2"/>
  <c r="AM392" i="2"/>
  <c r="BF392" i="2" s="1"/>
  <c r="AS391" i="2"/>
  <c r="AK391" i="2"/>
  <c r="AQ390" i="2"/>
  <c r="AU388" i="2"/>
  <c r="AM388" i="2"/>
  <c r="BF388" i="2" s="1"/>
  <c r="AU384" i="2"/>
  <c r="AM384" i="2"/>
  <c r="BF384" i="2" s="1"/>
  <c r="AS383" i="2"/>
  <c r="AK383" i="2"/>
  <c r="AQ382" i="2"/>
  <c r="AU380" i="2"/>
  <c r="AM380" i="2"/>
  <c r="BF380" i="2" s="1"/>
  <c r="AU376" i="2"/>
  <c r="AM376" i="2"/>
  <c r="BF376" i="2" s="1"/>
  <c r="AS375" i="2"/>
  <c r="AK375" i="2"/>
  <c r="AQ374" i="2"/>
  <c r="AU372" i="2"/>
  <c r="AM372" i="2"/>
  <c r="BF372" i="2" s="1"/>
  <c r="AU368" i="2"/>
  <c r="AM368" i="2"/>
  <c r="BF368" i="2" s="1"/>
  <c r="AS367" i="2"/>
  <c r="AK367" i="2"/>
  <c r="AQ366" i="2"/>
  <c r="AU364" i="2"/>
  <c r="AM364" i="2"/>
  <c r="BF364" i="2" s="1"/>
  <c r="AU360" i="2"/>
  <c r="AM360" i="2"/>
  <c r="BF360" i="2" s="1"/>
  <c r="AS359" i="2"/>
  <c r="AK359" i="2"/>
  <c r="AQ358" i="2"/>
  <c r="AU356" i="2"/>
  <c r="AM356" i="2"/>
  <c r="BF356" i="2" s="1"/>
  <c r="AU352" i="2"/>
  <c r="AM352" i="2"/>
  <c r="BF352" i="2" s="1"/>
  <c r="AS351" i="2"/>
  <c r="AK351" i="2"/>
  <c r="AQ350" i="2"/>
  <c r="AU348" i="2"/>
  <c r="AM348" i="2"/>
  <c r="BF348" i="2" s="1"/>
  <c r="AU344" i="2"/>
  <c r="AM344" i="2"/>
  <c r="AS343" i="2"/>
  <c r="AK343" i="2"/>
  <c r="AQ342" i="2"/>
  <c r="AU340" i="2"/>
  <c r="AM340" i="2"/>
  <c r="BF340" i="2" s="1"/>
  <c r="AU336" i="2"/>
  <c r="AM336" i="2"/>
  <c r="BF336" i="2" s="1"/>
  <c r="AS335" i="2"/>
  <c r="AK335" i="2"/>
  <c r="AQ334" i="2"/>
  <c r="AU332" i="2"/>
  <c r="AM332" i="2"/>
  <c r="BF332" i="2" s="1"/>
  <c r="AU328" i="2"/>
  <c r="AM328" i="2"/>
  <c r="BF328" i="2" s="1"/>
  <c r="AS327" i="2"/>
  <c r="AK327" i="2"/>
  <c r="AQ326" i="2"/>
  <c r="AU324" i="2"/>
  <c r="AM324" i="2"/>
  <c r="BF324" i="2" s="1"/>
  <c r="AU320" i="2"/>
  <c r="AM320" i="2"/>
  <c r="BF320" i="2" s="1"/>
  <c r="AS319" i="2"/>
  <c r="AK319" i="2"/>
  <c r="AQ318" i="2"/>
  <c r="AU316" i="2"/>
  <c r="AM316" i="2"/>
  <c r="BF316" i="2" s="1"/>
  <c r="AU312" i="2"/>
  <c r="AM312" i="2"/>
  <c r="BF312" i="2" s="1"/>
  <c r="AS311" i="2"/>
  <c r="AK311" i="2"/>
  <c r="AQ310" i="2"/>
  <c r="AU308" i="2"/>
  <c r="AM308" i="2"/>
  <c r="BF308" i="2" s="1"/>
  <c r="AU304" i="2"/>
  <c r="AM304" i="2"/>
  <c r="BF304" i="2" s="1"/>
  <c r="AS303" i="2"/>
  <c r="AK303" i="2"/>
  <c r="AQ302" i="2"/>
  <c r="AU300" i="2"/>
  <c r="AM300" i="2"/>
  <c r="BF300" i="2" s="1"/>
  <c r="AU296" i="2"/>
  <c r="AM296" i="2"/>
  <c r="BF296" i="2" s="1"/>
  <c r="AS295" i="2"/>
  <c r="AK295" i="2"/>
  <c r="AQ294" i="2"/>
  <c r="AU292" i="2"/>
  <c r="AM292" i="2"/>
  <c r="BF292" i="2" s="1"/>
  <c r="AU288" i="2"/>
  <c r="AM288" i="2"/>
  <c r="BF288" i="2" s="1"/>
  <c r="AS287" i="2"/>
  <c r="AK287" i="2"/>
  <c r="AQ284" i="2"/>
  <c r="AW279" i="2"/>
  <c r="AQ276" i="2"/>
  <c r="AW271" i="2"/>
  <c r="AQ268" i="2"/>
  <c r="AW263" i="2"/>
  <c r="AQ260" i="2"/>
  <c r="AW255" i="2"/>
  <c r="AQ252" i="2"/>
  <c r="AW247" i="2"/>
  <c r="AQ244" i="2"/>
  <c r="AW239" i="2"/>
  <c r="AQ236" i="2"/>
  <c r="AW231" i="2"/>
  <c r="AQ228" i="2"/>
  <c r="AW223" i="2"/>
  <c r="AQ220" i="2"/>
  <c r="AW215" i="2"/>
  <c r="AQ212" i="2"/>
  <c r="AL200" i="2"/>
  <c r="BE200" i="2" s="1"/>
  <c r="AL156" i="2"/>
  <c r="BE156" i="2" s="1"/>
  <c r="AR119" i="2"/>
  <c r="AQ286" i="2"/>
  <c r="AK286" i="2"/>
  <c r="AQ278" i="2"/>
  <c r="AJ278" i="2"/>
  <c r="AR278" i="2"/>
  <c r="AK278" i="2"/>
  <c r="AS278" i="2"/>
  <c r="AO278" i="2"/>
  <c r="AW278" i="2"/>
  <c r="AQ270" i="2"/>
  <c r="AJ270" i="2"/>
  <c r="AR270" i="2"/>
  <c r="AK270" i="2"/>
  <c r="AS270" i="2"/>
  <c r="AO270" i="2"/>
  <c r="AW270" i="2"/>
  <c r="AQ262" i="2"/>
  <c r="AJ262" i="2"/>
  <c r="AR262" i="2"/>
  <c r="AK262" i="2"/>
  <c r="AS262" i="2"/>
  <c r="AO262" i="2"/>
  <c r="AW262" i="2"/>
  <c r="AQ254" i="2"/>
  <c r="AJ254" i="2"/>
  <c r="AR254" i="2"/>
  <c r="AK254" i="2"/>
  <c r="AS254" i="2"/>
  <c r="AO254" i="2"/>
  <c r="AW254" i="2"/>
  <c r="AQ246" i="2"/>
  <c r="AJ246" i="2"/>
  <c r="AR246" i="2"/>
  <c r="AK246" i="2"/>
  <c r="AS246" i="2"/>
  <c r="AO246" i="2"/>
  <c r="AW246" i="2"/>
  <c r="AQ238" i="2"/>
  <c r="AJ238" i="2"/>
  <c r="AR238" i="2"/>
  <c r="AK238" i="2"/>
  <c r="AS238" i="2"/>
  <c r="AO238" i="2"/>
  <c r="AW238" i="2"/>
  <c r="AQ230" i="2"/>
  <c r="AJ230" i="2"/>
  <c r="AR230" i="2"/>
  <c r="AK230" i="2"/>
  <c r="AS230" i="2"/>
  <c r="AO230" i="2"/>
  <c r="AW230" i="2"/>
  <c r="AQ222" i="2"/>
  <c r="AJ222" i="2"/>
  <c r="AR222" i="2"/>
  <c r="AK222" i="2"/>
  <c r="AS222" i="2"/>
  <c r="AO222" i="2"/>
  <c r="AW222" i="2"/>
  <c r="AQ214" i="2"/>
  <c r="AJ214" i="2"/>
  <c r="AR214" i="2"/>
  <c r="AK214" i="2"/>
  <c r="AS214" i="2"/>
  <c r="AO214" i="2"/>
  <c r="AW214" i="2"/>
  <c r="AQ206" i="2"/>
  <c r="AJ206" i="2"/>
  <c r="AR206" i="2"/>
  <c r="AK206" i="2"/>
  <c r="AS206" i="2"/>
  <c r="AO206" i="2"/>
  <c r="AW206" i="2"/>
  <c r="AL206" i="2"/>
  <c r="BE206" i="2" s="1"/>
  <c r="AM206" i="2"/>
  <c r="BF206" i="2" s="1"/>
  <c r="AN206" i="2"/>
  <c r="AP206" i="2"/>
  <c r="AV206" i="2"/>
  <c r="AQ198" i="2"/>
  <c r="AJ198" i="2"/>
  <c r="AR198" i="2"/>
  <c r="AK198" i="2"/>
  <c r="AS198" i="2"/>
  <c r="AO198" i="2"/>
  <c r="AW198" i="2"/>
  <c r="AL198" i="2"/>
  <c r="BE198" i="2" s="1"/>
  <c r="AM198" i="2"/>
  <c r="BF198" i="2" s="1"/>
  <c r="AN198" i="2"/>
  <c r="AP198" i="2"/>
  <c r="AV198" i="2"/>
  <c r="AK190" i="2"/>
  <c r="AS190" i="2"/>
  <c r="AN190" i="2"/>
  <c r="AW190" i="2"/>
  <c r="AO190" i="2"/>
  <c r="AP190" i="2"/>
  <c r="AL190" i="2"/>
  <c r="BE190" i="2" s="1"/>
  <c r="AU190" i="2"/>
  <c r="AQ190" i="2"/>
  <c r="AR190" i="2"/>
  <c r="AT190" i="2"/>
  <c r="AV190" i="2"/>
  <c r="AJ190" i="2"/>
  <c r="AJ182" i="2"/>
  <c r="AR182" i="2"/>
  <c r="AK182" i="2"/>
  <c r="AS182" i="2"/>
  <c r="AL182" i="2"/>
  <c r="BE182" i="2" s="1"/>
  <c r="AT182" i="2"/>
  <c r="AQ182" i="2"/>
  <c r="AV182" i="2"/>
  <c r="AW182" i="2"/>
  <c r="AN182" i="2"/>
  <c r="AU182" i="2"/>
  <c r="AO182" i="2"/>
  <c r="AM182" i="2"/>
  <c r="BF182" i="2" s="1"/>
  <c r="AP182" i="2"/>
  <c r="AJ174" i="2"/>
  <c r="AR174" i="2"/>
  <c r="AK174" i="2"/>
  <c r="AS174" i="2"/>
  <c r="AL174" i="2"/>
  <c r="BE174" i="2" s="1"/>
  <c r="AT174" i="2"/>
  <c r="AQ174" i="2"/>
  <c r="AV174" i="2"/>
  <c r="AW174" i="2"/>
  <c r="AN174" i="2"/>
  <c r="AM174" i="2"/>
  <c r="BF174" i="2" s="1"/>
  <c r="AO174" i="2"/>
  <c r="AJ166" i="2"/>
  <c r="AR166" i="2"/>
  <c r="AK166" i="2"/>
  <c r="AS166" i="2"/>
  <c r="AL166" i="2"/>
  <c r="BE166" i="2" s="1"/>
  <c r="AT166" i="2"/>
  <c r="AQ166" i="2"/>
  <c r="AV166" i="2"/>
  <c r="AW166" i="2"/>
  <c r="AN166" i="2"/>
  <c r="AU166" i="2"/>
  <c r="AO166" i="2"/>
  <c r="AM166" i="2"/>
  <c r="BF166" i="2" s="1"/>
  <c r="AJ158" i="2"/>
  <c r="AR158" i="2"/>
  <c r="AK158" i="2"/>
  <c r="AS158" i="2"/>
  <c r="AL158" i="2"/>
  <c r="BE158" i="2" s="1"/>
  <c r="AT158" i="2"/>
  <c r="AQ158" i="2"/>
  <c r="AV158" i="2"/>
  <c r="AW158" i="2"/>
  <c r="AN158" i="2"/>
  <c r="AM158" i="2"/>
  <c r="BF158" i="2" s="1"/>
  <c r="AO158" i="2"/>
  <c r="AP158" i="2"/>
  <c r="AU158" i="2"/>
  <c r="AJ150" i="2"/>
  <c r="AR150" i="2"/>
  <c r="AK150" i="2"/>
  <c r="AS150" i="2"/>
  <c r="AL150" i="2"/>
  <c r="BE150" i="2" s="1"/>
  <c r="AT150" i="2"/>
  <c r="AQ150" i="2"/>
  <c r="AV150" i="2"/>
  <c r="AW150" i="2"/>
  <c r="AN150" i="2"/>
  <c r="AU150" i="2"/>
  <c r="AO150" i="2"/>
  <c r="AM150" i="2"/>
  <c r="BF150" i="2" s="1"/>
  <c r="AP150" i="2"/>
  <c r="AJ142" i="2"/>
  <c r="AR142" i="2"/>
  <c r="AK142" i="2"/>
  <c r="AS142" i="2"/>
  <c r="AL142" i="2"/>
  <c r="BE142" i="2" s="1"/>
  <c r="AT142" i="2"/>
  <c r="AQ142" i="2"/>
  <c r="AV142" i="2"/>
  <c r="AW142" i="2"/>
  <c r="AN142" i="2"/>
  <c r="AM142" i="2"/>
  <c r="BF142" i="2" s="1"/>
  <c r="AO142" i="2"/>
  <c r="AJ134" i="2"/>
  <c r="AR134" i="2"/>
  <c r="AK134" i="2"/>
  <c r="AS134" i="2"/>
  <c r="AL134" i="2"/>
  <c r="BE134" i="2" s="1"/>
  <c r="AT134" i="2"/>
  <c r="AQ134" i="2"/>
  <c r="AV134" i="2"/>
  <c r="AW134" i="2"/>
  <c r="AN134" i="2"/>
  <c r="AU134" i="2"/>
  <c r="AO134" i="2"/>
  <c r="AM134" i="2"/>
  <c r="BF134" i="2" s="1"/>
  <c r="AJ126" i="2"/>
  <c r="AR126" i="2"/>
  <c r="AK126" i="2"/>
  <c r="AS126" i="2"/>
  <c r="AL126" i="2"/>
  <c r="BE126" i="2" s="1"/>
  <c r="AT126" i="2"/>
  <c r="AQ126" i="2"/>
  <c r="AV126" i="2"/>
  <c r="AW126" i="2"/>
  <c r="AN126" i="2"/>
  <c r="AM126" i="2"/>
  <c r="BF126" i="2" s="1"/>
  <c r="AO126" i="2"/>
  <c r="AP126" i="2"/>
  <c r="AU126" i="2"/>
  <c r="AJ118" i="2"/>
  <c r="AR118" i="2"/>
  <c r="AK118" i="2"/>
  <c r="AS118" i="2"/>
  <c r="AL118" i="2"/>
  <c r="BE118" i="2" s="1"/>
  <c r="AT118" i="2"/>
  <c r="AQ118" i="2"/>
  <c r="AV118" i="2"/>
  <c r="AW118" i="2"/>
  <c r="AN118" i="2"/>
  <c r="AU118" i="2"/>
  <c r="AO118" i="2"/>
  <c r="AM118" i="2"/>
  <c r="BF118" i="2" s="1"/>
  <c r="AP118" i="2"/>
  <c r="AQ110" i="2"/>
  <c r="AJ110" i="2"/>
  <c r="AR110" i="2"/>
  <c r="AK110" i="2"/>
  <c r="AS110" i="2"/>
  <c r="AP110" i="2"/>
  <c r="AV110" i="2"/>
  <c r="AW110" i="2"/>
  <c r="AL110" i="2"/>
  <c r="BE110" i="2" s="1"/>
  <c r="AU110" i="2"/>
  <c r="AN110" i="2"/>
  <c r="AO110" i="2"/>
  <c r="AT110" i="2"/>
  <c r="AM110" i="2"/>
  <c r="BF110" i="2" s="1"/>
  <c r="AQ102" i="2"/>
  <c r="AJ102" i="2"/>
  <c r="AR102" i="2"/>
  <c r="AK102" i="2"/>
  <c r="AS102" i="2"/>
  <c r="AP102" i="2"/>
  <c r="AV102" i="2"/>
  <c r="AW102" i="2"/>
  <c r="AL102" i="2"/>
  <c r="BE102" i="2" s="1"/>
  <c r="AU102" i="2"/>
  <c r="AN102" i="2"/>
  <c r="AO102" i="2"/>
  <c r="AM102" i="2"/>
  <c r="BF102" i="2" s="1"/>
  <c r="AQ94" i="2"/>
  <c r="AJ94" i="2"/>
  <c r="AR94" i="2"/>
  <c r="AK94" i="2"/>
  <c r="AS94" i="2"/>
  <c r="AP94" i="2"/>
  <c r="AV94" i="2"/>
  <c r="AW94" i="2"/>
  <c r="AL94" i="2"/>
  <c r="BE94" i="2" s="1"/>
  <c r="AU94" i="2"/>
  <c r="AN94" i="2"/>
  <c r="AO94" i="2"/>
  <c r="AT94" i="2"/>
  <c r="AM94" i="2"/>
  <c r="BF94" i="2" s="1"/>
  <c r="AQ86" i="2"/>
  <c r="AJ86" i="2"/>
  <c r="AR86" i="2"/>
  <c r="AK86" i="2"/>
  <c r="AS86" i="2"/>
  <c r="AP86" i="2"/>
  <c r="AV86" i="2"/>
  <c r="AW86" i="2"/>
  <c r="AL86" i="2"/>
  <c r="BE86" i="2" s="1"/>
  <c r="AU86" i="2"/>
  <c r="AN86" i="2"/>
  <c r="AM86" i="2"/>
  <c r="BF86" i="2" s="1"/>
  <c r="AO86" i="2"/>
  <c r="AT86" i="2"/>
  <c r="AM78" i="2"/>
  <c r="BF78" i="2" s="1"/>
  <c r="AU78" i="2"/>
  <c r="AN78" i="2"/>
  <c r="AV78" i="2"/>
  <c r="AO78" i="2"/>
  <c r="AW78" i="2"/>
  <c r="AQ78" i="2"/>
  <c r="AR78" i="2"/>
  <c r="AS78" i="2"/>
  <c r="AT78" i="2"/>
  <c r="AP78" i="2"/>
  <c r="AK78" i="2"/>
  <c r="AJ78" i="2"/>
  <c r="AL78" i="2"/>
  <c r="BE78" i="2" s="1"/>
  <c r="AM70" i="2"/>
  <c r="BF70" i="2" s="1"/>
  <c r="AU70" i="2"/>
  <c r="AN70" i="2"/>
  <c r="AV70" i="2"/>
  <c r="AO70" i="2"/>
  <c r="AW70" i="2"/>
  <c r="AQ70" i="2"/>
  <c r="AR70" i="2"/>
  <c r="AS70" i="2"/>
  <c r="AT70" i="2"/>
  <c r="AP70" i="2"/>
  <c r="AK70" i="2"/>
  <c r="AL70" i="2"/>
  <c r="BE70" i="2" s="1"/>
  <c r="AJ70" i="2"/>
  <c r="AM62" i="2"/>
  <c r="BF62" i="2" s="1"/>
  <c r="AU62" i="2"/>
  <c r="AN62" i="2"/>
  <c r="AV62" i="2"/>
  <c r="AO62" i="2"/>
  <c r="AW62" i="2"/>
  <c r="AQ62" i="2"/>
  <c r="AR62" i="2"/>
  <c r="AS62" i="2"/>
  <c r="AT62" i="2"/>
  <c r="AP62" i="2"/>
  <c r="AK62" i="2"/>
  <c r="AL62" i="2"/>
  <c r="BE62" i="2" s="1"/>
  <c r="AJ62" i="2"/>
  <c r="AL54" i="2"/>
  <c r="BE54" i="2" s="1"/>
  <c r="AT54" i="2"/>
  <c r="AM54" i="2"/>
  <c r="BF54" i="2" s="1"/>
  <c r="AU54" i="2"/>
  <c r="AN54" i="2"/>
  <c r="AV54" i="2"/>
  <c r="AO54" i="2"/>
  <c r="AW54" i="2"/>
  <c r="AP54" i="2"/>
  <c r="AQ54" i="2"/>
  <c r="AR54" i="2"/>
  <c r="AS54" i="2"/>
  <c r="AJ54" i="2"/>
  <c r="AK54" i="2"/>
  <c r="AL46" i="2"/>
  <c r="BE46" i="2" s="1"/>
  <c r="AT46" i="2"/>
  <c r="AM46" i="2"/>
  <c r="BF46" i="2" s="1"/>
  <c r="AU46" i="2"/>
  <c r="AN46" i="2"/>
  <c r="AV46" i="2"/>
  <c r="AO46" i="2"/>
  <c r="AW46" i="2"/>
  <c r="AP46" i="2"/>
  <c r="AQ46" i="2"/>
  <c r="AR46" i="2"/>
  <c r="AJ46" i="2"/>
  <c r="AK46" i="2"/>
  <c r="AS46" i="2"/>
  <c r="AL38" i="2"/>
  <c r="BE38" i="2" s="1"/>
  <c r="AT38" i="2"/>
  <c r="AM38" i="2"/>
  <c r="BF38" i="2" s="1"/>
  <c r="AU38" i="2"/>
  <c r="AN38" i="2"/>
  <c r="AV38" i="2"/>
  <c r="AO38" i="2"/>
  <c r="AW38" i="2"/>
  <c r="AP38" i="2"/>
  <c r="AQ38" i="2"/>
  <c r="AR38" i="2"/>
  <c r="AS38" i="2"/>
  <c r="AJ38" i="2"/>
  <c r="AK38" i="2"/>
  <c r="AL30" i="2"/>
  <c r="BE30" i="2" s="1"/>
  <c r="AT30" i="2"/>
  <c r="AM30" i="2"/>
  <c r="BF30" i="2" s="1"/>
  <c r="AU30" i="2"/>
  <c r="AN30" i="2"/>
  <c r="AV30" i="2"/>
  <c r="AO30" i="2"/>
  <c r="AW30" i="2"/>
  <c r="AP30" i="2"/>
  <c r="AQ30" i="2"/>
  <c r="AR30" i="2"/>
  <c r="AJ30" i="2"/>
  <c r="AK30" i="2"/>
  <c r="AS30" i="2"/>
  <c r="AL22" i="2"/>
  <c r="BE22" i="2" s="1"/>
  <c r="AT22" i="2"/>
  <c r="AM22" i="2"/>
  <c r="BF22" i="2" s="1"/>
  <c r="AU22" i="2"/>
  <c r="AN22" i="2"/>
  <c r="AV22" i="2"/>
  <c r="AO22" i="2"/>
  <c r="AW22" i="2"/>
  <c r="AP22" i="2"/>
  <c r="AQ22" i="2"/>
  <c r="AR22" i="2"/>
  <c r="AS22" i="2"/>
  <c r="AK22" i="2"/>
  <c r="AJ22" i="2"/>
  <c r="AL14" i="2"/>
  <c r="BE14" i="2" s="1"/>
  <c r="AT14" i="2"/>
  <c r="AM14" i="2"/>
  <c r="BF14" i="2" s="1"/>
  <c r="AU14" i="2"/>
  <c r="AN14" i="2"/>
  <c r="AV14" i="2"/>
  <c r="AO14" i="2"/>
  <c r="AW14" i="2"/>
  <c r="AP14" i="2"/>
  <c r="AQ14" i="2"/>
  <c r="AR14" i="2"/>
  <c r="AS14" i="2"/>
  <c r="AJ14" i="2"/>
  <c r="AK14" i="2"/>
  <c r="AT416" i="2"/>
  <c r="AR415" i="2"/>
  <c r="AT412" i="2"/>
  <c r="AT408" i="2"/>
  <c r="AR407" i="2"/>
  <c r="AT404" i="2"/>
  <c r="AT400" i="2"/>
  <c r="AR399" i="2"/>
  <c r="AT396" i="2"/>
  <c r="AT392" i="2"/>
  <c r="AR391" i="2"/>
  <c r="AT388" i="2"/>
  <c r="AT384" i="2"/>
  <c r="AR383" i="2"/>
  <c r="AT380" i="2"/>
  <c r="AT376" i="2"/>
  <c r="AR375" i="2"/>
  <c r="AT372" i="2"/>
  <c r="AT368" i="2"/>
  <c r="AR367" i="2"/>
  <c r="AT364" i="2"/>
  <c r="AT360" i="2"/>
  <c r="AR359" i="2"/>
  <c r="AT356" i="2"/>
  <c r="AT352" i="2"/>
  <c r="AR351" i="2"/>
  <c r="AT348" i="2"/>
  <c r="AT344" i="2"/>
  <c r="AR343" i="2"/>
  <c r="AT340" i="2"/>
  <c r="AT336" i="2"/>
  <c r="AR335" i="2"/>
  <c r="AT332" i="2"/>
  <c r="AT328" i="2"/>
  <c r="AR327" i="2"/>
  <c r="AT324" i="2"/>
  <c r="AT320" i="2"/>
  <c r="AR319" i="2"/>
  <c r="AT316" i="2"/>
  <c r="AT312" i="2"/>
  <c r="AR311" i="2"/>
  <c r="AT308" i="2"/>
  <c r="AT304" i="2"/>
  <c r="AR303" i="2"/>
  <c r="AT300" i="2"/>
  <c r="AT296" i="2"/>
  <c r="AR295" i="2"/>
  <c r="AT292" i="2"/>
  <c r="AT288" i="2"/>
  <c r="AR287" i="2"/>
  <c r="AO286" i="2"/>
  <c r="AP284" i="2"/>
  <c r="AV279" i="2"/>
  <c r="AT278" i="2"/>
  <c r="AP276" i="2"/>
  <c r="AV271" i="2"/>
  <c r="AT270" i="2"/>
  <c r="AP268" i="2"/>
  <c r="AV263" i="2"/>
  <c r="AT262" i="2"/>
  <c r="AP260" i="2"/>
  <c r="AV255" i="2"/>
  <c r="AT254" i="2"/>
  <c r="AP252" i="2"/>
  <c r="AV247" i="2"/>
  <c r="AT246" i="2"/>
  <c r="AP244" i="2"/>
  <c r="AV239" i="2"/>
  <c r="AT238" i="2"/>
  <c r="AP236" i="2"/>
  <c r="AV231" i="2"/>
  <c r="AT230" i="2"/>
  <c r="AP228" i="2"/>
  <c r="AV223" i="2"/>
  <c r="AT222" i="2"/>
  <c r="AP220" i="2"/>
  <c r="AV215" i="2"/>
  <c r="AT214" i="2"/>
  <c r="AP212" i="2"/>
  <c r="AT208" i="2"/>
  <c r="AW199" i="2"/>
  <c r="AT196" i="2"/>
  <c r="AT152" i="2"/>
  <c r="AP142" i="2"/>
  <c r="AL116" i="2"/>
  <c r="BE116" i="2" s="1"/>
  <c r="AQ502" i="2"/>
  <c r="AK502" i="2"/>
  <c r="AS502" i="2"/>
  <c r="AQ494" i="2"/>
  <c r="AJ494" i="2"/>
  <c r="AR494" i="2"/>
  <c r="AK494" i="2"/>
  <c r="AS494" i="2"/>
  <c r="AQ486" i="2"/>
  <c r="AJ486" i="2"/>
  <c r="AR486" i="2"/>
  <c r="AK486" i="2"/>
  <c r="AS486" i="2"/>
  <c r="AL486" i="2"/>
  <c r="BE486" i="2" s="1"/>
  <c r="AT486" i="2"/>
  <c r="AN486" i="2"/>
  <c r="AV486" i="2"/>
  <c r="AO486" i="2"/>
  <c r="AW486" i="2"/>
  <c r="AP486" i="2"/>
  <c r="AQ478" i="2"/>
  <c r="AJ478" i="2"/>
  <c r="AR478" i="2"/>
  <c r="AK478" i="2"/>
  <c r="AS478" i="2"/>
  <c r="AL478" i="2"/>
  <c r="BE478" i="2" s="1"/>
  <c r="AT478" i="2"/>
  <c r="AM478" i="2"/>
  <c r="BF478" i="2" s="1"/>
  <c r="AU478" i="2"/>
  <c r="AN478" i="2"/>
  <c r="AV478" i="2"/>
  <c r="AO478" i="2"/>
  <c r="AW478" i="2"/>
  <c r="AP478" i="2"/>
  <c r="AQ470" i="2"/>
  <c r="AJ470" i="2"/>
  <c r="AR470" i="2"/>
  <c r="AK470" i="2"/>
  <c r="AS470" i="2"/>
  <c r="AL470" i="2"/>
  <c r="BE470" i="2" s="1"/>
  <c r="AT470" i="2"/>
  <c r="AM470" i="2"/>
  <c r="BF470" i="2" s="1"/>
  <c r="AU470" i="2"/>
  <c r="AN470" i="2"/>
  <c r="AV470" i="2"/>
  <c r="AO470" i="2"/>
  <c r="AW470" i="2"/>
  <c r="AP470" i="2"/>
  <c r="AL462" i="2"/>
  <c r="BE462" i="2" s="1"/>
  <c r="AT462" i="2"/>
  <c r="AM462" i="2"/>
  <c r="BF462" i="2" s="1"/>
  <c r="AU462" i="2"/>
  <c r="AN462" i="2"/>
  <c r="AV462" i="2"/>
  <c r="AK462" i="2"/>
  <c r="AS462" i="2"/>
  <c r="AP462" i="2"/>
  <c r="AQ462" i="2"/>
  <c r="AR462" i="2"/>
  <c r="AW462" i="2"/>
  <c r="AJ462" i="2"/>
  <c r="AO462" i="2"/>
  <c r="AL454" i="2"/>
  <c r="BE454" i="2" s="1"/>
  <c r="AT454" i="2"/>
  <c r="AM454" i="2"/>
  <c r="BF454" i="2" s="1"/>
  <c r="AU454" i="2"/>
  <c r="AN454" i="2"/>
  <c r="AV454" i="2"/>
  <c r="AK454" i="2"/>
  <c r="AS454" i="2"/>
  <c r="AP454" i="2"/>
  <c r="AQ454" i="2"/>
  <c r="AR454" i="2"/>
  <c r="AW454" i="2"/>
  <c r="AJ454" i="2"/>
  <c r="AO454" i="2"/>
  <c r="AL446" i="2"/>
  <c r="BE446" i="2" s="1"/>
  <c r="AT446" i="2"/>
  <c r="AM446" i="2"/>
  <c r="BF446" i="2" s="1"/>
  <c r="AU446" i="2"/>
  <c r="AN446" i="2"/>
  <c r="AV446" i="2"/>
  <c r="AP446" i="2"/>
  <c r="AQ446" i="2"/>
  <c r="AJ446" i="2"/>
  <c r="AR446" i="2"/>
  <c r="AK446" i="2"/>
  <c r="AS446" i="2"/>
  <c r="AO446" i="2"/>
  <c r="AW446" i="2"/>
  <c r="AL438" i="2"/>
  <c r="BE438" i="2" s="1"/>
  <c r="AT438" i="2"/>
  <c r="AM438" i="2"/>
  <c r="BF438" i="2" s="1"/>
  <c r="AU438" i="2"/>
  <c r="AN438" i="2"/>
  <c r="AV438" i="2"/>
  <c r="AO438" i="2"/>
  <c r="AW438" i="2"/>
  <c r="AP438" i="2"/>
  <c r="AQ438" i="2"/>
  <c r="AJ438" i="2"/>
  <c r="AR438" i="2"/>
  <c r="AK438" i="2"/>
  <c r="AS438" i="2"/>
  <c r="AL430" i="2"/>
  <c r="BE430" i="2" s="1"/>
  <c r="AT430" i="2"/>
  <c r="AM430" i="2"/>
  <c r="BF430" i="2" s="1"/>
  <c r="AU430" i="2"/>
  <c r="AN430" i="2"/>
  <c r="AV430" i="2"/>
  <c r="AO430" i="2"/>
  <c r="AW430" i="2"/>
  <c r="AP430" i="2"/>
  <c r="AQ430" i="2"/>
  <c r="AJ430" i="2"/>
  <c r="AR430" i="2"/>
  <c r="AK430" i="2"/>
  <c r="AS430" i="2"/>
  <c r="AL422" i="2"/>
  <c r="BE422" i="2" s="1"/>
  <c r="AT422" i="2"/>
  <c r="AM422" i="2"/>
  <c r="BF422" i="2" s="1"/>
  <c r="AU422" i="2"/>
  <c r="AN422" i="2"/>
  <c r="AV422" i="2"/>
  <c r="AO422" i="2"/>
  <c r="AW422" i="2"/>
  <c r="AP422" i="2"/>
  <c r="AQ422" i="2"/>
  <c r="AJ422" i="2"/>
  <c r="AR422" i="2"/>
  <c r="AK422" i="2"/>
  <c r="AS422" i="2"/>
  <c r="AW538" i="2"/>
  <c r="AO538" i="2"/>
  <c r="AU537" i="2"/>
  <c r="AM537" i="2"/>
  <c r="BF537" i="2" s="1"/>
  <c r="AS536" i="2"/>
  <c r="AK536" i="2"/>
  <c r="AQ535" i="2"/>
  <c r="AW534" i="2"/>
  <c r="AO534" i="2"/>
  <c r="AU533" i="2"/>
  <c r="AM533" i="2"/>
  <c r="BF533" i="2" s="1"/>
  <c r="AS532" i="2"/>
  <c r="AK532" i="2"/>
  <c r="AQ531" i="2"/>
  <c r="AW530" i="2"/>
  <c r="AO530" i="2"/>
  <c r="AU529" i="2"/>
  <c r="AM529" i="2"/>
  <c r="BF529" i="2" s="1"/>
  <c r="AS528" i="2"/>
  <c r="AK528" i="2"/>
  <c r="AQ527" i="2"/>
  <c r="AW526" i="2"/>
  <c r="AO526" i="2"/>
  <c r="AU525" i="2"/>
  <c r="AM525" i="2"/>
  <c r="BF525" i="2" s="1"/>
  <c r="AS524" i="2"/>
  <c r="AK524" i="2"/>
  <c r="AQ523" i="2"/>
  <c r="AW522" i="2"/>
  <c r="AO522" i="2"/>
  <c r="AU521" i="2"/>
  <c r="AM521" i="2"/>
  <c r="BF521" i="2" s="1"/>
  <c r="AS520" i="2"/>
  <c r="AK520" i="2"/>
  <c r="AQ519" i="2"/>
  <c r="AW518" i="2"/>
  <c r="AO518" i="2"/>
  <c r="AU517" i="2"/>
  <c r="AM517" i="2"/>
  <c r="BF517" i="2" s="1"/>
  <c r="AS516" i="2"/>
  <c r="AK516" i="2"/>
  <c r="AQ515" i="2"/>
  <c r="AW514" i="2"/>
  <c r="AO514" i="2"/>
  <c r="AU513" i="2"/>
  <c r="AM513" i="2"/>
  <c r="BF513" i="2" s="1"/>
  <c r="AS512" i="2"/>
  <c r="AK512" i="2"/>
  <c r="AQ511" i="2"/>
  <c r="AW510" i="2"/>
  <c r="AO510" i="2"/>
  <c r="AU509" i="2"/>
  <c r="AM509" i="2"/>
  <c r="BF509" i="2" s="1"/>
  <c r="AS508" i="2"/>
  <c r="AK508" i="2"/>
  <c r="AQ507" i="2"/>
  <c r="AW506" i="2"/>
  <c r="AO506" i="2"/>
  <c r="AU505" i="2"/>
  <c r="AM505" i="2"/>
  <c r="BF505" i="2" s="1"/>
  <c r="AQ504" i="2"/>
  <c r="AT503" i="2"/>
  <c r="AW502" i="2"/>
  <c r="AM502" i="2"/>
  <c r="BF502" i="2" s="1"/>
  <c r="AQ500" i="2"/>
  <c r="AQ499" i="2"/>
  <c r="AT498" i="2"/>
  <c r="AT497" i="2"/>
  <c r="AT496" i="2"/>
  <c r="AW495" i="2"/>
  <c r="AW494" i="2"/>
  <c r="AL494" i="2"/>
  <c r="BE494" i="2" s="1"/>
  <c r="AU490" i="2"/>
  <c r="AU482" i="2"/>
  <c r="AO501" i="2"/>
  <c r="AW501" i="2"/>
  <c r="AP501" i="2"/>
  <c r="AQ501" i="2"/>
  <c r="AO493" i="2"/>
  <c r="AW493" i="2"/>
  <c r="AP493" i="2"/>
  <c r="AQ493" i="2"/>
  <c r="AM493" i="2"/>
  <c r="BF493" i="2" s="1"/>
  <c r="AN493" i="2"/>
  <c r="AO485" i="2"/>
  <c r="AW485" i="2"/>
  <c r="AP485" i="2"/>
  <c r="AQ485" i="2"/>
  <c r="AJ485" i="2"/>
  <c r="AR485" i="2"/>
  <c r="AL485" i="2"/>
  <c r="BE485" i="2" s="1"/>
  <c r="AT485" i="2"/>
  <c r="AM485" i="2"/>
  <c r="BF485" i="2" s="1"/>
  <c r="AU485" i="2"/>
  <c r="AN485" i="2"/>
  <c r="AV485" i="2"/>
  <c r="AO477" i="2"/>
  <c r="AW477" i="2"/>
  <c r="AP477" i="2"/>
  <c r="AQ477" i="2"/>
  <c r="AJ477" i="2"/>
  <c r="AR477" i="2"/>
  <c r="AK477" i="2"/>
  <c r="AS477" i="2"/>
  <c r="AL477" i="2"/>
  <c r="BE477" i="2" s="1"/>
  <c r="AT477" i="2"/>
  <c r="AM477" i="2"/>
  <c r="BF477" i="2" s="1"/>
  <c r="AU477" i="2"/>
  <c r="AN477" i="2"/>
  <c r="AV477" i="2"/>
  <c r="AO469" i="2"/>
  <c r="AW469" i="2"/>
  <c r="AP469" i="2"/>
  <c r="AQ469" i="2"/>
  <c r="AJ469" i="2"/>
  <c r="AR469" i="2"/>
  <c r="AK469" i="2"/>
  <c r="AS469" i="2"/>
  <c r="AL469" i="2"/>
  <c r="BE469" i="2" s="1"/>
  <c r="AT469" i="2"/>
  <c r="AM469" i="2"/>
  <c r="BF469" i="2" s="1"/>
  <c r="AU469" i="2"/>
  <c r="AN469" i="2"/>
  <c r="AV469" i="2"/>
  <c r="AJ461" i="2"/>
  <c r="AR461" i="2"/>
  <c r="AK461" i="2"/>
  <c r="AS461" i="2"/>
  <c r="AL461" i="2"/>
  <c r="BE461" i="2" s="1"/>
  <c r="AT461" i="2"/>
  <c r="AQ461" i="2"/>
  <c r="AN461" i="2"/>
  <c r="AO461" i="2"/>
  <c r="AP461" i="2"/>
  <c r="AU461" i="2"/>
  <c r="AV461" i="2"/>
  <c r="AW461" i="2"/>
  <c r="AM461" i="2"/>
  <c r="BF461" i="2" s="1"/>
  <c r="AJ453" i="2"/>
  <c r="AR453" i="2"/>
  <c r="AK453" i="2"/>
  <c r="AS453" i="2"/>
  <c r="AL453" i="2"/>
  <c r="BE453" i="2" s="1"/>
  <c r="AT453" i="2"/>
  <c r="AQ453" i="2"/>
  <c r="AN453" i="2"/>
  <c r="AO453" i="2"/>
  <c r="AP453" i="2"/>
  <c r="AU453" i="2"/>
  <c r="AV453" i="2"/>
  <c r="AW453" i="2"/>
  <c r="AM453" i="2"/>
  <c r="BF453" i="2" s="1"/>
  <c r="AJ445" i="2"/>
  <c r="AR445" i="2"/>
  <c r="AK445" i="2"/>
  <c r="AS445" i="2"/>
  <c r="AL445" i="2"/>
  <c r="BE445" i="2" s="1"/>
  <c r="AT445" i="2"/>
  <c r="AM445" i="2"/>
  <c r="BF445" i="2" s="1"/>
  <c r="AU445" i="2"/>
  <c r="AN445" i="2"/>
  <c r="AV445" i="2"/>
  <c r="AO445" i="2"/>
  <c r="AW445" i="2"/>
  <c r="AP445" i="2"/>
  <c r="AQ445" i="2"/>
  <c r="AJ437" i="2"/>
  <c r="AR437" i="2"/>
  <c r="AK437" i="2"/>
  <c r="AS437" i="2"/>
  <c r="AL437" i="2"/>
  <c r="BE437" i="2" s="1"/>
  <c r="AT437" i="2"/>
  <c r="AM437" i="2"/>
  <c r="BF437" i="2" s="1"/>
  <c r="AU437" i="2"/>
  <c r="AN437" i="2"/>
  <c r="AV437" i="2"/>
  <c r="AO437" i="2"/>
  <c r="AW437" i="2"/>
  <c r="AP437" i="2"/>
  <c r="AQ437" i="2"/>
  <c r="AJ429" i="2"/>
  <c r="AR429" i="2"/>
  <c r="AK429" i="2"/>
  <c r="AS429" i="2"/>
  <c r="AL429" i="2"/>
  <c r="BE429" i="2" s="1"/>
  <c r="AT429" i="2"/>
  <c r="AM429" i="2"/>
  <c r="BF429" i="2" s="1"/>
  <c r="AU429" i="2"/>
  <c r="AN429" i="2"/>
  <c r="AV429" i="2"/>
  <c r="AO429" i="2"/>
  <c r="AW429" i="2"/>
  <c r="AP429" i="2"/>
  <c r="AQ429" i="2"/>
  <c r="AJ421" i="2"/>
  <c r="AR421" i="2"/>
  <c r="AK421" i="2"/>
  <c r="AS421" i="2"/>
  <c r="AL421" i="2"/>
  <c r="BE421" i="2" s="1"/>
  <c r="AT421" i="2"/>
  <c r="AM421" i="2"/>
  <c r="BF421" i="2" s="1"/>
  <c r="AU421" i="2"/>
  <c r="AN421" i="2"/>
  <c r="AV421" i="2"/>
  <c r="AO421" i="2"/>
  <c r="AW421" i="2"/>
  <c r="AP421" i="2"/>
  <c r="AQ421" i="2"/>
  <c r="AV538" i="2"/>
  <c r="AN538" i="2"/>
  <c r="AT537" i="2"/>
  <c r="AL537" i="2"/>
  <c r="BE537" i="2" s="1"/>
  <c r="AR536" i="2"/>
  <c r="AJ536" i="2"/>
  <c r="AP535" i="2"/>
  <c r="AV534" i="2"/>
  <c r="AN534" i="2"/>
  <c r="AT533" i="2"/>
  <c r="AL533" i="2"/>
  <c r="BE533" i="2" s="1"/>
  <c r="AR532" i="2"/>
  <c r="AJ532" i="2"/>
  <c r="AP531" i="2"/>
  <c r="AV530" i="2"/>
  <c r="AN530" i="2"/>
  <c r="AT529" i="2"/>
  <c r="AL529" i="2"/>
  <c r="BE529" i="2" s="1"/>
  <c r="AR528" i="2"/>
  <c r="AJ528" i="2"/>
  <c r="AP527" i="2"/>
  <c r="AV526" i="2"/>
  <c r="AN526" i="2"/>
  <c r="AT525" i="2"/>
  <c r="AL525" i="2"/>
  <c r="BE525" i="2" s="1"/>
  <c r="AR524" i="2"/>
  <c r="AJ524" i="2"/>
  <c r="AP523" i="2"/>
  <c r="AV522" i="2"/>
  <c r="AN522" i="2"/>
  <c r="AT521" i="2"/>
  <c r="AL521" i="2"/>
  <c r="BE521" i="2" s="1"/>
  <c r="AR520" i="2"/>
  <c r="AJ520" i="2"/>
  <c r="AP519" i="2"/>
  <c r="AV518" i="2"/>
  <c r="AN518" i="2"/>
  <c r="AT517" i="2"/>
  <c r="AL517" i="2"/>
  <c r="BE517" i="2" s="1"/>
  <c r="AR516" i="2"/>
  <c r="AJ516" i="2"/>
  <c r="AP515" i="2"/>
  <c r="AV514" i="2"/>
  <c r="AN514" i="2"/>
  <c r="AT513" i="2"/>
  <c r="AL513" i="2"/>
  <c r="BE513" i="2" s="1"/>
  <c r="AR512" i="2"/>
  <c r="AJ512" i="2"/>
  <c r="AP511" i="2"/>
  <c r="AV510" i="2"/>
  <c r="AN510" i="2"/>
  <c r="AT509" i="2"/>
  <c r="AL509" i="2"/>
  <c r="BE509" i="2" s="1"/>
  <c r="AR508" i="2"/>
  <c r="AJ508" i="2"/>
  <c r="AP507" i="2"/>
  <c r="AV506" i="2"/>
  <c r="AN506" i="2"/>
  <c r="AT505" i="2"/>
  <c r="AL505" i="2"/>
  <c r="BE505" i="2" s="1"/>
  <c r="AP504" i="2"/>
  <c r="AR503" i="2"/>
  <c r="AV502" i="2"/>
  <c r="AL502" i="2"/>
  <c r="BE502" i="2" s="1"/>
  <c r="AM501" i="2"/>
  <c r="BF501" i="2" s="1"/>
  <c r="AP499" i="2"/>
  <c r="AP498" i="2"/>
  <c r="AS497" i="2"/>
  <c r="AS496" i="2"/>
  <c r="AV495" i="2"/>
  <c r="AV494" i="2"/>
  <c r="AV493" i="2"/>
  <c r="AT490" i="2"/>
  <c r="AU486" i="2"/>
  <c r="AM500" i="2"/>
  <c r="BF500" i="2" s="1"/>
  <c r="AU500" i="2"/>
  <c r="AN500" i="2"/>
  <c r="AV500" i="2"/>
  <c r="AO500" i="2"/>
  <c r="AW500" i="2"/>
  <c r="AM492" i="2"/>
  <c r="BF492" i="2" s="1"/>
  <c r="AU492" i="2"/>
  <c r="AN492" i="2"/>
  <c r="AV492" i="2"/>
  <c r="AO492" i="2"/>
  <c r="AW492" i="2"/>
  <c r="AJ492" i="2"/>
  <c r="AK492" i="2"/>
  <c r="AS492" i="2"/>
  <c r="AL492" i="2"/>
  <c r="BE492" i="2" s="1"/>
  <c r="AT492" i="2"/>
  <c r="AM484" i="2"/>
  <c r="BF484" i="2" s="1"/>
  <c r="AU484" i="2"/>
  <c r="AN484" i="2"/>
  <c r="AV484" i="2"/>
  <c r="AO484" i="2"/>
  <c r="AW484" i="2"/>
  <c r="AP484" i="2"/>
  <c r="AJ484" i="2"/>
  <c r="AR484" i="2"/>
  <c r="AK484" i="2"/>
  <c r="AS484" i="2"/>
  <c r="AL484" i="2"/>
  <c r="BE484" i="2" s="1"/>
  <c r="AT484" i="2"/>
  <c r="AM476" i="2"/>
  <c r="BF476" i="2" s="1"/>
  <c r="AU476" i="2"/>
  <c r="AN476" i="2"/>
  <c r="AV476" i="2"/>
  <c r="AO476" i="2"/>
  <c r="AW476" i="2"/>
  <c r="AP476" i="2"/>
  <c r="AQ476" i="2"/>
  <c r="AJ476" i="2"/>
  <c r="AR476" i="2"/>
  <c r="AK476" i="2"/>
  <c r="AS476" i="2"/>
  <c r="AL476" i="2"/>
  <c r="BE476" i="2" s="1"/>
  <c r="AT476" i="2"/>
  <c r="AM468" i="2"/>
  <c r="BF468" i="2" s="1"/>
  <c r="AU468" i="2"/>
  <c r="AN468" i="2"/>
  <c r="AV468" i="2"/>
  <c r="AO468" i="2"/>
  <c r="AW468" i="2"/>
  <c r="AP468" i="2"/>
  <c r="AQ468" i="2"/>
  <c r="AJ468" i="2"/>
  <c r="AR468" i="2"/>
  <c r="AK468" i="2"/>
  <c r="AS468" i="2"/>
  <c r="AL468" i="2"/>
  <c r="BE468" i="2" s="1"/>
  <c r="AT468" i="2"/>
  <c r="AP460" i="2"/>
  <c r="AQ460" i="2"/>
  <c r="AJ460" i="2"/>
  <c r="AR460" i="2"/>
  <c r="AO460" i="2"/>
  <c r="AW460" i="2"/>
  <c r="AL460" i="2"/>
  <c r="BE460" i="2" s="1"/>
  <c r="AM460" i="2"/>
  <c r="BF460" i="2" s="1"/>
  <c r="AN460" i="2"/>
  <c r="AS460" i="2"/>
  <c r="AT460" i="2"/>
  <c r="AU460" i="2"/>
  <c r="AV460" i="2"/>
  <c r="AK460" i="2"/>
  <c r="AP452" i="2"/>
  <c r="AQ452" i="2"/>
  <c r="AJ452" i="2"/>
  <c r="AR452" i="2"/>
  <c r="AO452" i="2"/>
  <c r="AW452" i="2"/>
  <c r="AL452" i="2"/>
  <c r="BE452" i="2" s="1"/>
  <c r="AM452" i="2"/>
  <c r="BF452" i="2" s="1"/>
  <c r="AN452" i="2"/>
  <c r="AS452" i="2"/>
  <c r="AT452" i="2"/>
  <c r="AU452" i="2"/>
  <c r="AV452" i="2"/>
  <c r="AK452" i="2"/>
  <c r="AP444" i="2"/>
  <c r="AQ444" i="2"/>
  <c r="AJ444" i="2"/>
  <c r="AR444" i="2"/>
  <c r="AK444" i="2"/>
  <c r="AS444" i="2"/>
  <c r="AL444" i="2"/>
  <c r="BE444" i="2" s="1"/>
  <c r="AT444" i="2"/>
  <c r="AM444" i="2"/>
  <c r="BF444" i="2" s="1"/>
  <c r="AU444" i="2"/>
  <c r="AN444" i="2"/>
  <c r="AV444" i="2"/>
  <c r="AO444" i="2"/>
  <c r="AW444" i="2"/>
  <c r="AP436" i="2"/>
  <c r="AQ436" i="2"/>
  <c r="AJ436" i="2"/>
  <c r="AR436" i="2"/>
  <c r="AK436" i="2"/>
  <c r="AS436" i="2"/>
  <c r="AL436" i="2"/>
  <c r="BE436" i="2" s="1"/>
  <c r="AT436" i="2"/>
  <c r="AM436" i="2"/>
  <c r="BF436" i="2" s="1"/>
  <c r="AU436" i="2"/>
  <c r="AN436" i="2"/>
  <c r="AV436" i="2"/>
  <c r="AO436" i="2"/>
  <c r="AW436" i="2"/>
  <c r="AP428" i="2"/>
  <c r="AQ428" i="2"/>
  <c r="AJ428" i="2"/>
  <c r="AR428" i="2"/>
  <c r="AK428" i="2"/>
  <c r="AS428" i="2"/>
  <c r="AL428" i="2"/>
  <c r="BE428" i="2" s="1"/>
  <c r="AT428" i="2"/>
  <c r="AM428" i="2"/>
  <c r="BF428" i="2" s="1"/>
  <c r="AU428" i="2"/>
  <c r="AN428" i="2"/>
  <c r="AV428" i="2"/>
  <c r="AO428" i="2"/>
  <c r="AW428" i="2"/>
  <c r="AP420" i="2"/>
  <c r="AQ420" i="2"/>
  <c r="AJ420" i="2"/>
  <c r="AR420" i="2"/>
  <c r="AK420" i="2"/>
  <c r="AS420" i="2"/>
  <c r="AL420" i="2"/>
  <c r="BE420" i="2" s="1"/>
  <c r="AT420" i="2"/>
  <c r="AM420" i="2"/>
  <c r="BF420" i="2" s="1"/>
  <c r="AU420" i="2"/>
  <c r="AN420" i="2"/>
  <c r="AV420" i="2"/>
  <c r="AO420" i="2"/>
  <c r="AW420" i="2"/>
  <c r="AU538" i="2"/>
  <c r="AM538" i="2"/>
  <c r="BF538" i="2" s="1"/>
  <c r="AS537" i="2"/>
  <c r="AK537" i="2"/>
  <c r="AQ536" i="2"/>
  <c r="AW535" i="2"/>
  <c r="AO535" i="2"/>
  <c r="AU534" i="2"/>
  <c r="AM534" i="2"/>
  <c r="BF534" i="2" s="1"/>
  <c r="AS533" i="2"/>
  <c r="AK533" i="2"/>
  <c r="AQ532" i="2"/>
  <c r="AW531" i="2"/>
  <c r="AO531" i="2"/>
  <c r="AU530" i="2"/>
  <c r="AM530" i="2"/>
  <c r="BF530" i="2" s="1"/>
  <c r="AS529" i="2"/>
  <c r="AK529" i="2"/>
  <c r="AQ528" i="2"/>
  <c r="AW527" i="2"/>
  <c r="AO527" i="2"/>
  <c r="AU526" i="2"/>
  <c r="AM526" i="2"/>
  <c r="BF526" i="2" s="1"/>
  <c r="AS525" i="2"/>
  <c r="AK525" i="2"/>
  <c r="AQ524" i="2"/>
  <c r="AW523" i="2"/>
  <c r="AO523" i="2"/>
  <c r="AU522" i="2"/>
  <c r="AM522" i="2"/>
  <c r="BF522" i="2" s="1"/>
  <c r="AS521" i="2"/>
  <c r="AK521" i="2"/>
  <c r="AQ520" i="2"/>
  <c r="AW519" i="2"/>
  <c r="AO519" i="2"/>
  <c r="AU518" i="2"/>
  <c r="AM518" i="2"/>
  <c r="BF518" i="2" s="1"/>
  <c r="AS517" i="2"/>
  <c r="AK517" i="2"/>
  <c r="AQ516" i="2"/>
  <c r="AW515" i="2"/>
  <c r="AO515" i="2"/>
  <c r="AU514" i="2"/>
  <c r="AM514" i="2"/>
  <c r="BF514" i="2" s="1"/>
  <c r="AS513" i="2"/>
  <c r="AK513" i="2"/>
  <c r="AQ512" i="2"/>
  <c r="AW511" i="2"/>
  <c r="AO511" i="2"/>
  <c r="AU510" i="2"/>
  <c r="AM510" i="2"/>
  <c r="BF510" i="2" s="1"/>
  <c r="AS509" i="2"/>
  <c r="AK509" i="2"/>
  <c r="AQ508" i="2"/>
  <c r="AW507" i="2"/>
  <c r="AO507" i="2"/>
  <c r="AU506" i="2"/>
  <c r="AM506" i="2"/>
  <c r="BF506" i="2" s="1"/>
  <c r="AS505" i="2"/>
  <c r="AK505" i="2"/>
  <c r="AN504" i="2"/>
  <c r="AQ503" i="2"/>
  <c r="AU502" i="2"/>
  <c r="AJ502" i="2"/>
  <c r="AL501" i="2"/>
  <c r="BE501" i="2" s="1"/>
  <c r="AL500" i="2"/>
  <c r="BE500" i="2" s="1"/>
  <c r="AO498" i="2"/>
  <c r="AR497" i="2"/>
  <c r="AR496" i="2"/>
  <c r="AR495" i="2"/>
  <c r="AU494" i="2"/>
  <c r="AU493" i="2"/>
  <c r="AQ492" i="2"/>
  <c r="AM490" i="2"/>
  <c r="BF490" i="2" s="1"/>
  <c r="AM486" i="2"/>
  <c r="BF486" i="2" s="1"/>
  <c r="AS481" i="2"/>
  <c r="AN419" i="2"/>
  <c r="AV419" i="2"/>
  <c r="AO419" i="2"/>
  <c r="AW419" i="2"/>
  <c r="AP419" i="2"/>
  <c r="AQ419" i="2"/>
  <c r="AJ419" i="2"/>
  <c r="AR419" i="2"/>
  <c r="AK419" i="2"/>
  <c r="AS419" i="2"/>
  <c r="AL419" i="2"/>
  <c r="BE419" i="2" s="1"/>
  <c r="AT419" i="2"/>
  <c r="AM419" i="2"/>
  <c r="BF419" i="2" s="1"/>
  <c r="AU419" i="2"/>
  <c r="AK499" i="2"/>
  <c r="AS499" i="2"/>
  <c r="AL499" i="2"/>
  <c r="BE499" i="2" s="1"/>
  <c r="AT499" i="2"/>
  <c r="AM499" i="2"/>
  <c r="BF499" i="2" s="1"/>
  <c r="AU499" i="2"/>
  <c r="AK491" i="2"/>
  <c r="AS491" i="2"/>
  <c r="AL491" i="2"/>
  <c r="BE491" i="2" s="1"/>
  <c r="AT491" i="2"/>
  <c r="AM491" i="2"/>
  <c r="BF491" i="2" s="1"/>
  <c r="AU491" i="2"/>
  <c r="AP491" i="2"/>
  <c r="AQ491" i="2"/>
  <c r="AJ491" i="2"/>
  <c r="AR491" i="2"/>
  <c r="AK483" i="2"/>
  <c r="AS483" i="2"/>
  <c r="AL483" i="2"/>
  <c r="BE483" i="2" s="1"/>
  <c r="AT483" i="2"/>
  <c r="AM483" i="2"/>
  <c r="BF483" i="2" s="1"/>
  <c r="AU483" i="2"/>
  <c r="AN483" i="2"/>
  <c r="AV483" i="2"/>
  <c r="AP483" i="2"/>
  <c r="AQ483" i="2"/>
  <c r="AJ483" i="2"/>
  <c r="AR483" i="2"/>
  <c r="AK475" i="2"/>
  <c r="AS475" i="2"/>
  <c r="AL475" i="2"/>
  <c r="BE475" i="2" s="1"/>
  <c r="AT475" i="2"/>
  <c r="AM475" i="2"/>
  <c r="BF475" i="2" s="1"/>
  <c r="AU475" i="2"/>
  <c r="AN475" i="2"/>
  <c r="AV475" i="2"/>
  <c r="AO475" i="2"/>
  <c r="AW475" i="2"/>
  <c r="AP475" i="2"/>
  <c r="AQ475" i="2"/>
  <c r="AJ475" i="2"/>
  <c r="AR475" i="2"/>
  <c r="AN467" i="2"/>
  <c r="AJ467" i="2"/>
  <c r="AS467" i="2"/>
  <c r="AK467" i="2"/>
  <c r="AT467" i="2"/>
  <c r="AL467" i="2"/>
  <c r="BE467" i="2" s="1"/>
  <c r="AU467" i="2"/>
  <c r="AM467" i="2"/>
  <c r="BF467" i="2" s="1"/>
  <c r="AV467" i="2"/>
  <c r="AO467" i="2"/>
  <c r="AW467" i="2"/>
  <c r="AP467" i="2"/>
  <c r="AQ467" i="2"/>
  <c r="AR467" i="2"/>
  <c r="AN459" i="2"/>
  <c r="AV459" i="2"/>
  <c r="AO459" i="2"/>
  <c r="AW459" i="2"/>
  <c r="AP459" i="2"/>
  <c r="AM459" i="2"/>
  <c r="BF459" i="2" s="1"/>
  <c r="AU459" i="2"/>
  <c r="AJ459" i="2"/>
  <c r="AK459" i="2"/>
  <c r="AL459" i="2"/>
  <c r="BE459" i="2" s="1"/>
  <c r="AQ459" i="2"/>
  <c r="AR459" i="2"/>
  <c r="AS459" i="2"/>
  <c r="AT459" i="2"/>
  <c r="AN451" i="2"/>
  <c r="AV451" i="2"/>
  <c r="AO451" i="2"/>
  <c r="AW451" i="2"/>
  <c r="AP451" i="2"/>
  <c r="AM451" i="2"/>
  <c r="BF451" i="2" s="1"/>
  <c r="AU451" i="2"/>
  <c r="AJ451" i="2"/>
  <c r="AK451" i="2"/>
  <c r="AL451" i="2"/>
  <c r="BE451" i="2" s="1"/>
  <c r="AQ451" i="2"/>
  <c r="AR451" i="2"/>
  <c r="AS451" i="2"/>
  <c r="AT451" i="2"/>
  <c r="AN443" i="2"/>
  <c r="AV443" i="2"/>
  <c r="AO443" i="2"/>
  <c r="AW443" i="2"/>
  <c r="AP443" i="2"/>
  <c r="AQ443" i="2"/>
  <c r="AJ443" i="2"/>
  <c r="AR443" i="2"/>
  <c r="AK443" i="2"/>
  <c r="AS443" i="2"/>
  <c r="AL443" i="2"/>
  <c r="BE443" i="2" s="1"/>
  <c r="AT443" i="2"/>
  <c r="AM443" i="2"/>
  <c r="BF443" i="2" s="1"/>
  <c r="AU443" i="2"/>
  <c r="AN435" i="2"/>
  <c r="AV435" i="2"/>
  <c r="AO435" i="2"/>
  <c r="AW435" i="2"/>
  <c r="AP435" i="2"/>
  <c r="AQ435" i="2"/>
  <c r="AJ435" i="2"/>
  <c r="AR435" i="2"/>
  <c r="AK435" i="2"/>
  <c r="AS435" i="2"/>
  <c r="AL435" i="2"/>
  <c r="BE435" i="2" s="1"/>
  <c r="AT435" i="2"/>
  <c r="AM435" i="2"/>
  <c r="BF435" i="2" s="1"/>
  <c r="AU435" i="2"/>
  <c r="AN427" i="2"/>
  <c r="AV427" i="2"/>
  <c r="AO427" i="2"/>
  <c r="AW427" i="2"/>
  <c r="AP427" i="2"/>
  <c r="AQ427" i="2"/>
  <c r="AJ427" i="2"/>
  <c r="AR427" i="2"/>
  <c r="AK427" i="2"/>
  <c r="AS427" i="2"/>
  <c r="AL427" i="2"/>
  <c r="BE427" i="2" s="1"/>
  <c r="AT427" i="2"/>
  <c r="AM427" i="2"/>
  <c r="BF427" i="2" s="1"/>
  <c r="AU427" i="2"/>
  <c r="AT538" i="2"/>
  <c r="AL538" i="2"/>
  <c r="BE538" i="2" s="1"/>
  <c r="AR537" i="2"/>
  <c r="AJ537" i="2"/>
  <c r="AP536" i="2"/>
  <c r="AV535" i="2"/>
  <c r="AN535" i="2"/>
  <c r="AT534" i="2"/>
  <c r="AL534" i="2"/>
  <c r="BE534" i="2" s="1"/>
  <c r="AR533" i="2"/>
  <c r="AJ533" i="2"/>
  <c r="AP532" i="2"/>
  <c r="AV531" i="2"/>
  <c r="AN531" i="2"/>
  <c r="AT530" i="2"/>
  <c r="AL530" i="2"/>
  <c r="BE530" i="2" s="1"/>
  <c r="AR529" i="2"/>
  <c r="AJ529" i="2"/>
  <c r="AP528" i="2"/>
  <c r="AV527" i="2"/>
  <c r="AN527" i="2"/>
  <c r="AT526" i="2"/>
  <c r="AL526" i="2"/>
  <c r="BE526" i="2" s="1"/>
  <c r="AR525" i="2"/>
  <c r="AJ525" i="2"/>
  <c r="AP524" i="2"/>
  <c r="AV523" i="2"/>
  <c r="AN523" i="2"/>
  <c r="AT522" i="2"/>
  <c r="AL522" i="2"/>
  <c r="BE522" i="2" s="1"/>
  <c r="AR521" i="2"/>
  <c r="AJ521" i="2"/>
  <c r="AP520" i="2"/>
  <c r="AV519" i="2"/>
  <c r="AN519" i="2"/>
  <c r="AT518" i="2"/>
  <c r="AL518" i="2"/>
  <c r="BE518" i="2" s="1"/>
  <c r="AR517" i="2"/>
  <c r="AJ517" i="2"/>
  <c r="AP516" i="2"/>
  <c r="AV515" i="2"/>
  <c r="AN515" i="2"/>
  <c r="AT514" i="2"/>
  <c r="AL514" i="2"/>
  <c r="BE514" i="2" s="1"/>
  <c r="AR513" i="2"/>
  <c r="AJ513" i="2"/>
  <c r="AP512" i="2"/>
  <c r="AV511" i="2"/>
  <c r="AN511" i="2"/>
  <c r="AT510" i="2"/>
  <c r="AL510" i="2"/>
  <c r="BE510" i="2" s="1"/>
  <c r="AR509" i="2"/>
  <c r="AJ509" i="2"/>
  <c r="AP508" i="2"/>
  <c r="AV507" i="2"/>
  <c r="AN507" i="2"/>
  <c r="AT506" i="2"/>
  <c r="AL506" i="2"/>
  <c r="BE506" i="2" s="1"/>
  <c r="AR505" i="2"/>
  <c r="AJ505" i="2"/>
  <c r="AL504" i="2"/>
  <c r="BE504" i="2" s="1"/>
  <c r="AP503" i="2"/>
  <c r="AT502" i="2"/>
  <c r="AV501" i="2"/>
  <c r="AK501" i="2"/>
  <c r="AK500" i="2"/>
  <c r="AN499" i="2"/>
  <c r="AN497" i="2"/>
  <c r="AQ496" i="2"/>
  <c r="AQ495" i="2"/>
  <c r="AT494" i="2"/>
  <c r="AT493" i="2"/>
  <c r="AP492" i="2"/>
  <c r="AS485" i="2"/>
  <c r="AQ498" i="2"/>
  <c r="AJ498" i="2"/>
  <c r="AR498" i="2"/>
  <c r="AK498" i="2"/>
  <c r="AS498" i="2"/>
  <c r="AQ490" i="2"/>
  <c r="AJ490" i="2"/>
  <c r="AR490" i="2"/>
  <c r="AK490" i="2"/>
  <c r="AS490" i="2"/>
  <c r="AN490" i="2"/>
  <c r="AV490" i="2"/>
  <c r="AO490" i="2"/>
  <c r="AW490" i="2"/>
  <c r="AP490" i="2"/>
  <c r="AQ482" i="2"/>
  <c r="AJ482" i="2"/>
  <c r="AR482" i="2"/>
  <c r="AK482" i="2"/>
  <c r="AS482" i="2"/>
  <c r="AL482" i="2"/>
  <c r="BE482" i="2" s="1"/>
  <c r="AT482" i="2"/>
  <c r="AN482" i="2"/>
  <c r="AV482" i="2"/>
  <c r="AO482" i="2"/>
  <c r="AW482" i="2"/>
  <c r="AP482" i="2"/>
  <c r="AQ474" i="2"/>
  <c r="AJ474" i="2"/>
  <c r="AR474" i="2"/>
  <c r="AK474" i="2"/>
  <c r="AS474" i="2"/>
  <c r="AL474" i="2"/>
  <c r="BE474" i="2" s="1"/>
  <c r="AT474" i="2"/>
  <c r="AM474" i="2"/>
  <c r="BF474" i="2" s="1"/>
  <c r="AU474" i="2"/>
  <c r="AN474" i="2"/>
  <c r="AV474" i="2"/>
  <c r="AO474" i="2"/>
  <c r="AW474" i="2"/>
  <c r="AP474" i="2"/>
  <c r="AL466" i="2"/>
  <c r="BE466" i="2" s="1"/>
  <c r="AT466" i="2"/>
  <c r="AN466" i="2"/>
  <c r="AV466" i="2"/>
  <c r="AM466" i="2"/>
  <c r="BF466" i="2" s="1"/>
  <c r="AO466" i="2"/>
  <c r="AP466" i="2"/>
  <c r="AQ466" i="2"/>
  <c r="AR466" i="2"/>
  <c r="AS466" i="2"/>
  <c r="AJ466" i="2"/>
  <c r="AU466" i="2"/>
  <c r="AK466" i="2"/>
  <c r="AW466" i="2"/>
  <c r="AL458" i="2"/>
  <c r="BE458" i="2" s="1"/>
  <c r="AT458" i="2"/>
  <c r="AM458" i="2"/>
  <c r="BF458" i="2" s="1"/>
  <c r="AU458" i="2"/>
  <c r="AN458" i="2"/>
  <c r="AV458" i="2"/>
  <c r="AK458" i="2"/>
  <c r="AS458" i="2"/>
  <c r="AJ458" i="2"/>
  <c r="AO458" i="2"/>
  <c r="AP458" i="2"/>
  <c r="AQ458" i="2"/>
  <c r="AR458" i="2"/>
  <c r="AW458" i="2"/>
  <c r="AL450" i="2"/>
  <c r="BE450" i="2" s="1"/>
  <c r="AT450" i="2"/>
  <c r="AM450" i="2"/>
  <c r="BF450" i="2" s="1"/>
  <c r="AU450" i="2"/>
  <c r="AN450" i="2"/>
  <c r="AV450" i="2"/>
  <c r="AK450" i="2"/>
  <c r="AS450" i="2"/>
  <c r="AJ450" i="2"/>
  <c r="AO450" i="2"/>
  <c r="AP450" i="2"/>
  <c r="AQ450" i="2"/>
  <c r="AR450" i="2"/>
  <c r="AW450" i="2"/>
  <c r="AL442" i="2"/>
  <c r="BE442" i="2" s="1"/>
  <c r="AT442" i="2"/>
  <c r="AM442" i="2"/>
  <c r="BF442" i="2" s="1"/>
  <c r="AU442" i="2"/>
  <c r="AN442" i="2"/>
  <c r="AV442" i="2"/>
  <c r="AO442" i="2"/>
  <c r="AW442" i="2"/>
  <c r="AP442" i="2"/>
  <c r="AQ442" i="2"/>
  <c r="AJ442" i="2"/>
  <c r="AR442" i="2"/>
  <c r="AK442" i="2"/>
  <c r="AS442" i="2"/>
  <c r="AL434" i="2"/>
  <c r="BE434" i="2" s="1"/>
  <c r="AT434" i="2"/>
  <c r="AM434" i="2"/>
  <c r="BF434" i="2" s="1"/>
  <c r="AU434" i="2"/>
  <c r="AN434" i="2"/>
  <c r="AV434" i="2"/>
  <c r="AO434" i="2"/>
  <c r="AW434" i="2"/>
  <c r="AP434" i="2"/>
  <c r="AQ434" i="2"/>
  <c r="AJ434" i="2"/>
  <c r="AR434" i="2"/>
  <c r="AK434" i="2"/>
  <c r="AS434" i="2"/>
  <c r="AL426" i="2"/>
  <c r="BE426" i="2" s="1"/>
  <c r="AT426" i="2"/>
  <c r="AM426" i="2"/>
  <c r="BF426" i="2" s="1"/>
  <c r="AU426" i="2"/>
  <c r="AN426" i="2"/>
  <c r="AV426" i="2"/>
  <c r="AO426" i="2"/>
  <c r="AW426" i="2"/>
  <c r="AP426" i="2"/>
  <c r="AQ426" i="2"/>
  <c r="AJ426" i="2"/>
  <c r="AR426" i="2"/>
  <c r="AK426" i="2"/>
  <c r="AS426" i="2"/>
  <c r="AS538" i="2"/>
  <c r="AK538" i="2"/>
  <c r="AQ537" i="2"/>
  <c r="AW536" i="2"/>
  <c r="AO536" i="2"/>
  <c r="AU535" i="2"/>
  <c r="AM535" i="2"/>
  <c r="BF535" i="2" s="1"/>
  <c r="AS534" i="2"/>
  <c r="AK534" i="2"/>
  <c r="AQ533" i="2"/>
  <c r="AW532" i="2"/>
  <c r="AO532" i="2"/>
  <c r="AU531" i="2"/>
  <c r="AM531" i="2"/>
  <c r="BF531" i="2" s="1"/>
  <c r="AS530" i="2"/>
  <c r="AK530" i="2"/>
  <c r="AQ529" i="2"/>
  <c r="AW528" i="2"/>
  <c r="AO528" i="2"/>
  <c r="AU527" i="2"/>
  <c r="AM527" i="2"/>
  <c r="BF527" i="2" s="1"/>
  <c r="AS526" i="2"/>
  <c r="AK526" i="2"/>
  <c r="AQ525" i="2"/>
  <c r="AW524" i="2"/>
  <c r="AO524" i="2"/>
  <c r="AU523" i="2"/>
  <c r="AM523" i="2"/>
  <c r="BF523" i="2" s="1"/>
  <c r="AS522" i="2"/>
  <c r="AK522" i="2"/>
  <c r="AQ521" i="2"/>
  <c r="AW520" i="2"/>
  <c r="AO520" i="2"/>
  <c r="AU519" i="2"/>
  <c r="AM519" i="2"/>
  <c r="BF519" i="2" s="1"/>
  <c r="AS518" i="2"/>
  <c r="AK518" i="2"/>
  <c r="AQ517" i="2"/>
  <c r="AW516" i="2"/>
  <c r="AO516" i="2"/>
  <c r="AU515" i="2"/>
  <c r="AM515" i="2"/>
  <c r="BF515" i="2" s="1"/>
  <c r="AS514" i="2"/>
  <c r="AK514" i="2"/>
  <c r="AQ513" i="2"/>
  <c r="AW512" i="2"/>
  <c r="AO512" i="2"/>
  <c r="AU511" i="2"/>
  <c r="AM511" i="2"/>
  <c r="BF511" i="2" s="1"/>
  <c r="AS510" i="2"/>
  <c r="AK510" i="2"/>
  <c r="AQ509" i="2"/>
  <c r="AW508" i="2"/>
  <c r="AO508" i="2"/>
  <c r="AU507" i="2"/>
  <c r="AM507" i="2"/>
  <c r="BF507" i="2" s="1"/>
  <c r="AS506" i="2"/>
  <c r="AK506" i="2"/>
  <c r="AQ505" i="2"/>
  <c r="AV504" i="2"/>
  <c r="AK504" i="2"/>
  <c r="AO503" i="2"/>
  <c r="AR502" i="2"/>
  <c r="AU501" i="2"/>
  <c r="AJ501" i="2"/>
  <c r="AJ500" i="2"/>
  <c r="AJ499" i="2"/>
  <c r="AM498" i="2"/>
  <c r="BF498" i="2" s="1"/>
  <c r="AP496" i="2"/>
  <c r="AP495" i="2"/>
  <c r="AP494" i="2"/>
  <c r="AS493" i="2"/>
  <c r="AW491" i="2"/>
  <c r="AK485" i="2"/>
  <c r="AO497" i="2"/>
  <c r="AW497" i="2"/>
  <c r="AP497" i="2"/>
  <c r="AQ497" i="2"/>
  <c r="AO489" i="2"/>
  <c r="AW489" i="2"/>
  <c r="AP489" i="2"/>
  <c r="AQ489" i="2"/>
  <c r="AJ489" i="2"/>
  <c r="AR489" i="2"/>
  <c r="AL489" i="2"/>
  <c r="BE489" i="2" s="1"/>
  <c r="AT489" i="2"/>
  <c r="AM489" i="2"/>
  <c r="BF489" i="2" s="1"/>
  <c r="AU489" i="2"/>
  <c r="AN489" i="2"/>
  <c r="AV489" i="2"/>
  <c r="AO481" i="2"/>
  <c r="AW481" i="2"/>
  <c r="AP481" i="2"/>
  <c r="AQ481" i="2"/>
  <c r="AJ481" i="2"/>
  <c r="AR481" i="2"/>
  <c r="AL481" i="2"/>
  <c r="BE481" i="2" s="1"/>
  <c r="AT481" i="2"/>
  <c r="AM481" i="2"/>
  <c r="BF481" i="2" s="1"/>
  <c r="AU481" i="2"/>
  <c r="AN481" i="2"/>
  <c r="AV481" i="2"/>
  <c r="AO473" i="2"/>
  <c r="AW473" i="2"/>
  <c r="AP473" i="2"/>
  <c r="AQ473" i="2"/>
  <c r="AJ473" i="2"/>
  <c r="AR473" i="2"/>
  <c r="AK473" i="2"/>
  <c r="AS473" i="2"/>
  <c r="AL473" i="2"/>
  <c r="BE473" i="2" s="1"/>
  <c r="AT473" i="2"/>
  <c r="AM473" i="2"/>
  <c r="BF473" i="2" s="1"/>
  <c r="AU473" i="2"/>
  <c r="AN473" i="2"/>
  <c r="AV473" i="2"/>
  <c r="AJ465" i="2"/>
  <c r="AR465" i="2"/>
  <c r="AK465" i="2"/>
  <c r="AL465" i="2"/>
  <c r="BE465" i="2" s="1"/>
  <c r="AT465" i="2"/>
  <c r="AP465" i="2"/>
  <c r="AQ465" i="2"/>
  <c r="AS465" i="2"/>
  <c r="AU465" i="2"/>
  <c r="AV465" i="2"/>
  <c r="AM465" i="2"/>
  <c r="BF465" i="2" s="1"/>
  <c r="AW465" i="2"/>
  <c r="AN465" i="2"/>
  <c r="AO465" i="2"/>
  <c r="AJ457" i="2"/>
  <c r="AR457" i="2"/>
  <c r="AK457" i="2"/>
  <c r="AS457" i="2"/>
  <c r="AL457" i="2"/>
  <c r="BE457" i="2" s="1"/>
  <c r="AT457" i="2"/>
  <c r="AQ457" i="2"/>
  <c r="AV457" i="2"/>
  <c r="AW457" i="2"/>
  <c r="AM457" i="2"/>
  <c r="BF457" i="2" s="1"/>
  <c r="AN457" i="2"/>
  <c r="AO457" i="2"/>
  <c r="AP457" i="2"/>
  <c r="AU457" i="2"/>
  <c r="AJ449" i="2"/>
  <c r="AR449" i="2"/>
  <c r="AK449" i="2"/>
  <c r="AS449" i="2"/>
  <c r="AL449" i="2"/>
  <c r="BE449" i="2" s="1"/>
  <c r="AT449" i="2"/>
  <c r="AQ449" i="2"/>
  <c r="AV449" i="2"/>
  <c r="AW449" i="2"/>
  <c r="AM449" i="2"/>
  <c r="BF449" i="2" s="1"/>
  <c r="AN449" i="2"/>
  <c r="AO449" i="2"/>
  <c r="AP449" i="2"/>
  <c r="AU449" i="2"/>
  <c r="AJ441" i="2"/>
  <c r="AR441" i="2"/>
  <c r="AK441" i="2"/>
  <c r="AS441" i="2"/>
  <c r="AL441" i="2"/>
  <c r="BE441" i="2" s="1"/>
  <c r="AT441" i="2"/>
  <c r="AM441" i="2"/>
  <c r="BF441" i="2" s="1"/>
  <c r="AU441" i="2"/>
  <c r="AN441" i="2"/>
  <c r="AV441" i="2"/>
  <c r="AO441" i="2"/>
  <c r="AW441" i="2"/>
  <c r="AP441" i="2"/>
  <c r="AQ441" i="2"/>
  <c r="AJ433" i="2"/>
  <c r="AR433" i="2"/>
  <c r="AK433" i="2"/>
  <c r="AS433" i="2"/>
  <c r="AL433" i="2"/>
  <c r="BE433" i="2" s="1"/>
  <c r="AT433" i="2"/>
  <c r="AM433" i="2"/>
  <c r="BF433" i="2" s="1"/>
  <c r="AU433" i="2"/>
  <c r="AN433" i="2"/>
  <c r="AV433" i="2"/>
  <c r="AO433" i="2"/>
  <c r="AW433" i="2"/>
  <c r="AP433" i="2"/>
  <c r="AQ433" i="2"/>
  <c r="AJ425" i="2"/>
  <c r="AR425" i="2"/>
  <c r="AK425" i="2"/>
  <c r="AS425" i="2"/>
  <c r="AL425" i="2"/>
  <c r="BE425" i="2" s="1"/>
  <c r="AT425" i="2"/>
  <c r="AM425" i="2"/>
  <c r="BF425" i="2" s="1"/>
  <c r="AU425" i="2"/>
  <c r="AN425" i="2"/>
  <c r="AV425" i="2"/>
  <c r="AO425" i="2"/>
  <c r="AW425" i="2"/>
  <c r="AP425" i="2"/>
  <c r="AQ425" i="2"/>
  <c r="AR538" i="2"/>
  <c r="AJ538" i="2"/>
  <c r="AP537" i="2"/>
  <c r="AV536" i="2"/>
  <c r="AN536" i="2"/>
  <c r="AT535" i="2"/>
  <c r="AL535" i="2"/>
  <c r="BE535" i="2" s="1"/>
  <c r="AR534" i="2"/>
  <c r="AJ534" i="2"/>
  <c r="AP533" i="2"/>
  <c r="AV532" i="2"/>
  <c r="AN532" i="2"/>
  <c r="AT531" i="2"/>
  <c r="AL531" i="2"/>
  <c r="BE531" i="2" s="1"/>
  <c r="AR530" i="2"/>
  <c r="AJ530" i="2"/>
  <c r="AP529" i="2"/>
  <c r="AV528" i="2"/>
  <c r="AN528" i="2"/>
  <c r="AT527" i="2"/>
  <c r="AL527" i="2"/>
  <c r="BE527" i="2" s="1"/>
  <c r="AR526" i="2"/>
  <c r="AJ526" i="2"/>
  <c r="AP525" i="2"/>
  <c r="AV524" i="2"/>
  <c r="AN524" i="2"/>
  <c r="AT523" i="2"/>
  <c r="AL523" i="2"/>
  <c r="BE523" i="2" s="1"/>
  <c r="AR522" i="2"/>
  <c r="AJ522" i="2"/>
  <c r="AP521" i="2"/>
  <c r="AV520" i="2"/>
  <c r="AN520" i="2"/>
  <c r="AT519" i="2"/>
  <c r="AL519" i="2"/>
  <c r="BE519" i="2" s="1"/>
  <c r="AR518" i="2"/>
  <c r="AJ518" i="2"/>
  <c r="AP517" i="2"/>
  <c r="AV516" i="2"/>
  <c r="AN516" i="2"/>
  <c r="AT515" i="2"/>
  <c r="AL515" i="2"/>
  <c r="BE515" i="2" s="1"/>
  <c r="AR514" i="2"/>
  <c r="AJ514" i="2"/>
  <c r="AP513" i="2"/>
  <c r="AV512" i="2"/>
  <c r="AN512" i="2"/>
  <c r="AT511" i="2"/>
  <c r="AL511" i="2"/>
  <c r="BE511" i="2" s="1"/>
  <c r="AR510" i="2"/>
  <c r="AJ510" i="2"/>
  <c r="AP509" i="2"/>
  <c r="AV508" i="2"/>
  <c r="AN508" i="2"/>
  <c r="AT507" i="2"/>
  <c r="AL507" i="2"/>
  <c r="BE507" i="2" s="1"/>
  <c r="AR506" i="2"/>
  <c r="AJ506" i="2"/>
  <c r="AP505" i="2"/>
  <c r="AT504" i="2"/>
  <c r="AN503" i="2"/>
  <c r="AP502" i="2"/>
  <c r="AT501" i="2"/>
  <c r="AT500" i="2"/>
  <c r="AW499" i="2"/>
  <c r="AW498" i="2"/>
  <c r="AL498" i="2"/>
  <c r="BE498" i="2" s="1"/>
  <c r="AL497" i="2"/>
  <c r="AO495" i="2"/>
  <c r="AO494" i="2"/>
  <c r="AR493" i="2"/>
  <c r="AV491" i="2"/>
  <c r="AK489" i="2"/>
  <c r="AQ484" i="2"/>
  <c r="AM504" i="2"/>
  <c r="BF504" i="2" s="1"/>
  <c r="AU504" i="2"/>
  <c r="AO504" i="2"/>
  <c r="AW504" i="2"/>
  <c r="AM496" i="2"/>
  <c r="BF496" i="2" s="1"/>
  <c r="AU496" i="2"/>
  <c r="AN496" i="2"/>
  <c r="AV496" i="2"/>
  <c r="AO496" i="2"/>
  <c r="AW496" i="2"/>
  <c r="AM488" i="2"/>
  <c r="BF488" i="2" s="1"/>
  <c r="AU488" i="2"/>
  <c r="AN488" i="2"/>
  <c r="AV488" i="2"/>
  <c r="AO488" i="2"/>
  <c r="AW488" i="2"/>
  <c r="AP488" i="2"/>
  <c r="AJ488" i="2"/>
  <c r="AR488" i="2"/>
  <c r="AK488" i="2"/>
  <c r="AS488" i="2"/>
  <c r="AL488" i="2"/>
  <c r="BE488" i="2" s="1"/>
  <c r="AT488" i="2"/>
  <c r="AM480" i="2"/>
  <c r="BF480" i="2" s="1"/>
  <c r="AU480" i="2"/>
  <c r="AN480" i="2"/>
  <c r="AV480" i="2"/>
  <c r="AO480" i="2"/>
  <c r="AW480" i="2"/>
  <c r="AP480" i="2"/>
  <c r="AQ480" i="2"/>
  <c r="AJ480" i="2"/>
  <c r="AR480" i="2"/>
  <c r="AK480" i="2"/>
  <c r="AS480" i="2"/>
  <c r="AL480" i="2"/>
  <c r="BE480" i="2" s="1"/>
  <c r="AT480" i="2"/>
  <c r="AM472" i="2"/>
  <c r="BF472" i="2" s="1"/>
  <c r="AU472" i="2"/>
  <c r="AN472" i="2"/>
  <c r="AV472" i="2"/>
  <c r="AO472" i="2"/>
  <c r="AW472" i="2"/>
  <c r="AP472" i="2"/>
  <c r="AQ472" i="2"/>
  <c r="AJ472" i="2"/>
  <c r="AR472" i="2"/>
  <c r="AK472" i="2"/>
  <c r="AS472" i="2"/>
  <c r="AL472" i="2"/>
  <c r="BE472" i="2" s="1"/>
  <c r="AT472" i="2"/>
  <c r="AP464" i="2"/>
  <c r="AQ464" i="2"/>
  <c r="AJ464" i="2"/>
  <c r="AR464" i="2"/>
  <c r="AS464" i="2"/>
  <c r="AT464" i="2"/>
  <c r="AU464" i="2"/>
  <c r="AK464" i="2"/>
  <c r="AV464" i="2"/>
  <c r="AL464" i="2"/>
  <c r="BE464" i="2" s="1"/>
  <c r="AW464" i="2"/>
  <c r="AM464" i="2"/>
  <c r="BF464" i="2" s="1"/>
  <c r="AN464" i="2"/>
  <c r="AO464" i="2"/>
  <c r="AP456" i="2"/>
  <c r="AQ456" i="2"/>
  <c r="AJ456" i="2"/>
  <c r="AR456" i="2"/>
  <c r="AO456" i="2"/>
  <c r="AW456" i="2"/>
  <c r="AT456" i="2"/>
  <c r="AU456" i="2"/>
  <c r="AV456" i="2"/>
  <c r="AK456" i="2"/>
  <c r="AL456" i="2"/>
  <c r="BE456" i="2" s="1"/>
  <c r="AM456" i="2"/>
  <c r="BF456" i="2" s="1"/>
  <c r="AN456" i="2"/>
  <c r="AS456" i="2"/>
  <c r="AP448" i="2"/>
  <c r="AQ448" i="2"/>
  <c r="AJ448" i="2"/>
  <c r="AR448" i="2"/>
  <c r="AO448" i="2"/>
  <c r="AW448" i="2"/>
  <c r="AT448" i="2"/>
  <c r="AU448" i="2"/>
  <c r="AV448" i="2"/>
  <c r="AK448" i="2"/>
  <c r="AL448" i="2"/>
  <c r="BE448" i="2" s="1"/>
  <c r="AM448" i="2"/>
  <c r="BF448" i="2" s="1"/>
  <c r="AN448" i="2"/>
  <c r="AS448" i="2"/>
  <c r="AP440" i="2"/>
  <c r="AQ440" i="2"/>
  <c r="AJ440" i="2"/>
  <c r="AR440" i="2"/>
  <c r="AK440" i="2"/>
  <c r="AS440" i="2"/>
  <c r="AL440" i="2"/>
  <c r="BE440" i="2" s="1"/>
  <c r="AT440" i="2"/>
  <c r="AM440" i="2"/>
  <c r="BF440" i="2" s="1"/>
  <c r="AU440" i="2"/>
  <c r="AN440" i="2"/>
  <c r="AV440" i="2"/>
  <c r="AO440" i="2"/>
  <c r="AW440" i="2"/>
  <c r="AP432" i="2"/>
  <c r="AQ432" i="2"/>
  <c r="AJ432" i="2"/>
  <c r="AR432" i="2"/>
  <c r="AK432" i="2"/>
  <c r="AS432" i="2"/>
  <c r="AL432" i="2"/>
  <c r="BE432" i="2" s="1"/>
  <c r="AT432" i="2"/>
  <c r="AM432" i="2"/>
  <c r="BF432" i="2" s="1"/>
  <c r="AU432" i="2"/>
  <c r="AN432" i="2"/>
  <c r="AV432" i="2"/>
  <c r="AO432" i="2"/>
  <c r="AW432" i="2"/>
  <c r="AP424" i="2"/>
  <c r="AQ424" i="2"/>
  <c r="AJ424" i="2"/>
  <c r="AR424" i="2"/>
  <c r="AK424" i="2"/>
  <c r="AS424" i="2"/>
  <c r="AL424" i="2"/>
  <c r="BE424" i="2" s="1"/>
  <c r="AT424" i="2"/>
  <c r="AM424" i="2"/>
  <c r="BF424" i="2" s="1"/>
  <c r="AU424" i="2"/>
  <c r="AN424" i="2"/>
  <c r="AV424" i="2"/>
  <c r="AO424" i="2"/>
  <c r="AW424" i="2"/>
  <c r="AQ538" i="2"/>
  <c r="AW537" i="2"/>
  <c r="AO537" i="2"/>
  <c r="AU536" i="2"/>
  <c r="AM536" i="2"/>
  <c r="AS535" i="2"/>
  <c r="AK535" i="2"/>
  <c r="AQ534" i="2"/>
  <c r="AW533" i="2"/>
  <c r="AO533" i="2"/>
  <c r="AU532" i="2"/>
  <c r="AM532" i="2"/>
  <c r="BF532" i="2" s="1"/>
  <c r="AS531" i="2"/>
  <c r="AK531" i="2"/>
  <c r="AQ530" i="2"/>
  <c r="AW529" i="2"/>
  <c r="AO529" i="2"/>
  <c r="AU528" i="2"/>
  <c r="AM528" i="2"/>
  <c r="AS527" i="2"/>
  <c r="AK527" i="2"/>
  <c r="AQ526" i="2"/>
  <c r="AW525" i="2"/>
  <c r="AO525" i="2"/>
  <c r="AU524" i="2"/>
  <c r="AM524" i="2"/>
  <c r="BF524" i="2" s="1"/>
  <c r="AS523" i="2"/>
  <c r="AK523" i="2"/>
  <c r="AQ522" i="2"/>
  <c r="AW521" i="2"/>
  <c r="AO521" i="2"/>
  <c r="AU520" i="2"/>
  <c r="AM520" i="2"/>
  <c r="BF520" i="2" s="1"/>
  <c r="AS519" i="2"/>
  <c r="AK519" i="2"/>
  <c r="AQ518" i="2"/>
  <c r="AW517" i="2"/>
  <c r="AO517" i="2"/>
  <c r="AU516" i="2"/>
  <c r="AM516" i="2"/>
  <c r="AS515" i="2"/>
  <c r="AK515" i="2"/>
  <c r="AQ514" i="2"/>
  <c r="AW513" i="2"/>
  <c r="AO513" i="2"/>
  <c r="AU512" i="2"/>
  <c r="AM512" i="2"/>
  <c r="BF512" i="2" s="1"/>
  <c r="AS511" i="2"/>
  <c r="AK511" i="2"/>
  <c r="AQ510" i="2"/>
  <c r="AW509" i="2"/>
  <c r="AO509" i="2"/>
  <c r="AU508" i="2"/>
  <c r="AM508" i="2"/>
  <c r="BF508" i="2" s="1"/>
  <c r="AS507" i="2"/>
  <c r="AK507" i="2"/>
  <c r="AQ506" i="2"/>
  <c r="AW505" i="2"/>
  <c r="AO505" i="2"/>
  <c r="AS504" i="2"/>
  <c r="AW503" i="2"/>
  <c r="AO502" i="2"/>
  <c r="AS501" i="2"/>
  <c r="AS500" i="2"/>
  <c r="AV499" i="2"/>
  <c r="AV498" i="2"/>
  <c r="AV497" i="2"/>
  <c r="AK497" i="2"/>
  <c r="AK496" i="2"/>
  <c r="AN494" i="2"/>
  <c r="AL493" i="2"/>
  <c r="BE493" i="2" s="1"/>
  <c r="AO491" i="2"/>
  <c r="AQ488" i="2"/>
  <c r="AW483" i="2"/>
  <c r="AK503" i="2"/>
  <c r="AS503" i="2"/>
  <c r="AM503" i="2"/>
  <c r="AU503" i="2"/>
  <c r="AK495" i="2"/>
  <c r="AS495" i="2"/>
  <c r="AL495" i="2"/>
  <c r="BE495" i="2" s="1"/>
  <c r="AT495" i="2"/>
  <c r="AM495" i="2"/>
  <c r="BF495" i="2" s="1"/>
  <c r="AU495" i="2"/>
  <c r="AK487" i="2"/>
  <c r="AS487" i="2"/>
  <c r="AL487" i="2"/>
  <c r="BE487" i="2" s="1"/>
  <c r="AT487" i="2"/>
  <c r="AM487" i="2"/>
  <c r="BF487" i="2" s="1"/>
  <c r="AU487" i="2"/>
  <c r="AN487" i="2"/>
  <c r="AV487" i="2"/>
  <c r="AP487" i="2"/>
  <c r="AQ487" i="2"/>
  <c r="AJ487" i="2"/>
  <c r="AR487" i="2"/>
  <c r="AK479" i="2"/>
  <c r="AS479" i="2"/>
  <c r="AL479" i="2"/>
  <c r="BE479" i="2" s="1"/>
  <c r="AT479" i="2"/>
  <c r="AM479" i="2"/>
  <c r="BF479" i="2" s="1"/>
  <c r="AU479" i="2"/>
  <c r="AN479" i="2"/>
  <c r="AV479" i="2"/>
  <c r="AO479" i="2"/>
  <c r="AW479" i="2"/>
  <c r="AP479" i="2"/>
  <c r="AQ479" i="2"/>
  <c r="AJ479" i="2"/>
  <c r="AR479" i="2"/>
  <c r="AK471" i="2"/>
  <c r="AS471" i="2"/>
  <c r="AL471" i="2"/>
  <c r="BE471" i="2" s="1"/>
  <c r="AT471" i="2"/>
  <c r="AM471" i="2"/>
  <c r="BF471" i="2" s="1"/>
  <c r="AU471" i="2"/>
  <c r="AN471" i="2"/>
  <c r="AV471" i="2"/>
  <c r="AO471" i="2"/>
  <c r="AW471" i="2"/>
  <c r="AP471" i="2"/>
  <c r="AQ471" i="2"/>
  <c r="AJ471" i="2"/>
  <c r="AR471" i="2"/>
  <c r="AN463" i="2"/>
  <c r="AV463" i="2"/>
  <c r="AO463" i="2"/>
  <c r="AW463" i="2"/>
  <c r="AP463" i="2"/>
  <c r="AM463" i="2"/>
  <c r="BF463" i="2" s="1"/>
  <c r="AU463" i="2"/>
  <c r="AR463" i="2"/>
  <c r="AS463" i="2"/>
  <c r="AT463" i="2"/>
  <c r="AJ463" i="2"/>
  <c r="AK463" i="2"/>
  <c r="AL463" i="2"/>
  <c r="BE463" i="2" s="1"/>
  <c r="AQ463" i="2"/>
  <c r="AN455" i="2"/>
  <c r="AV455" i="2"/>
  <c r="AO455" i="2"/>
  <c r="AW455" i="2"/>
  <c r="AP455" i="2"/>
  <c r="AM455" i="2"/>
  <c r="BF455" i="2" s="1"/>
  <c r="AU455" i="2"/>
  <c r="AR455" i="2"/>
  <c r="AS455" i="2"/>
  <c r="AT455" i="2"/>
  <c r="AJ455" i="2"/>
  <c r="AK455" i="2"/>
  <c r="AL455" i="2"/>
  <c r="BE455" i="2" s="1"/>
  <c r="AQ455" i="2"/>
  <c r="AN447" i="2"/>
  <c r="AV447" i="2"/>
  <c r="AO447" i="2"/>
  <c r="AW447" i="2"/>
  <c r="AP447" i="2"/>
  <c r="AJ447" i="2"/>
  <c r="AK447" i="2"/>
  <c r="AM447" i="2"/>
  <c r="BF447" i="2" s="1"/>
  <c r="AU447" i="2"/>
  <c r="AR447" i="2"/>
  <c r="AS447" i="2"/>
  <c r="AT447" i="2"/>
  <c r="AL447" i="2"/>
  <c r="BE447" i="2" s="1"/>
  <c r="AQ447" i="2"/>
  <c r="AN439" i="2"/>
  <c r="AV439" i="2"/>
  <c r="AO439" i="2"/>
  <c r="AW439" i="2"/>
  <c r="AP439" i="2"/>
  <c r="AQ439" i="2"/>
  <c r="AJ439" i="2"/>
  <c r="AR439" i="2"/>
  <c r="AK439" i="2"/>
  <c r="AS439" i="2"/>
  <c r="AL439" i="2"/>
  <c r="BE439" i="2" s="1"/>
  <c r="AT439" i="2"/>
  <c r="AM439" i="2"/>
  <c r="BF439" i="2" s="1"/>
  <c r="AU439" i="2"/>
  <c r="AN431" i="2"/>
  <c r="AV431" i="2"/>
  <c r="AO431" i="2"/>
  <c r="AW431" i="2"/>
  <c r="AP431" i="2"/>
  <c r="AQ431" i="2"/>
  <c r="AJ431" i="2"/>
  <c r="AR431" i="2"/>
  <c r="AK431" i="2"/>
  <c r="AS431" i="2"/>
  <c r="AL431" i="2"/>
  <c r="BE431" i="2" s="1"/>
  <c r="AT431" i="2"/>
  <c r="AM431" i="2"/>
  <c r="BF431" i="2" s="1"/>
  <c r="AU431" i="2"/>
  <c r="AN423" i="2"/>
  <c r="AV423" i="2"/>
  <c r="AO423" i="2"/>
  <c r="AW423" i="2"/>
  <c r="AP423" i="2"/>
  <c r="AQ423" i="2"/>
  <c r="AJ423" i="2"/>
  <c r="AR423" i="2"/>
  <c r="AK423" i="2"/>
  <c r="AS423" i="2"/>
  <c r="AL423" i="2"/>
  <c r="BE423" i="2" s="1"/>
  <c r="AT423" i="2"/>
  <c r="AM423" i="2"/>
  <c r="BF423" i="2" s="1"/>
  <c r="AU423" i="2"/>
  <c r="AV537" i="2"/>
  <c r="AT536" i="2"/>
  <c r="AR535" i="2"/>
  <c r="AV533" i="2"/>
  <c r="AT532" i="2"/>
  <c r="AR531" i="2"/>
  <c r="AV529" i="2"/>
  <c r="AT528" i="2"/>
  <c r="AR527" i="2"/>
  <c r="AV525" i="2"/>
  <c r="AT524" i="2"/>
  <c r="AR523" i="2"/>
  <c r="AV521" i="2"/>
  <c r="AT520" i="2"/>
  <c r="AR519" i="2"/>
  <c r="AV517" i="2"/>
  <c r="AT516" i="2"/>
  <c r="AR515" i="2"/>
  <c r="AV513" i="2"/>
  <c r="AT512" i="2"/>
  <c r="AR511" i="2"/>
  <c r="AV509" i="2"/>
  <c r="AT508" i="2"/>
  <c r="AR507" i="2"/>
  <c r="AV505" i="2"/>
  <c r="AR504" i="2"/>
  <c r="AV503" i="2"/>
  <c r="AJ503" i="2"/>
  <c r="AN502" i="2"/>
  <c r="AR501" i="2"/>
  <c r="AR500" i="2"/>
  <c r="AR499" i="2"/>
  <c r="AU498" i="2"/>
  <c r="AU497" i="2"/>
  <c r="AJ497" i="2"/>
  <c r="AJ496" i="2"/>
  <c r="AJ495" i="2"/>
  <c r="AM494" i="2"/>
  <c r="BF494" i="2" s="1"/>
  <c r="AK493" i="2"/>
  <c r="AN491" i="2"/>
  <c r="AW487" i="2"/>
  <c r="AO483" i="2"/>
  <c r="AK886" i="2"/>
  <c r="AV871" i="2"/>
  <c r="AM869" i="2"/>
  <c r="BF869" i="2" s="1"/>
  <c r="AS853" i="2"/>
  <c r="AJ847" i="2"/>
  <c r="AL886" i="2"/>
  <c r="BE886" i="2" s="1"/>
  <c r="AS871" i="2"/>
  <c r="AK847" i="2"/>
  <c r="AO883" i="2"/>
  <c r="AV863" i="2"/>
  <c r="AT845" i="2"/>
  <c r="AM883" i="2"/>
  <c r="BF883" i="2" s="1"/>
  <c r="AL863" i="2"/>
  <c r="BE863" i="2" s="1"/>
  <c r="AW830" i="2"/>
  <c r="AQ879" i="2"/>
  <c r="AP861" i="2"/>
  <c r="AW814" i="2"/>
  <c r="AW878" i="2"/>
  <c r="AU887" i="2"/>
  <c r="AK877" i="2"/>
  <c r="AW854" i="2"/>
  <c r="AV886" i="2"/>
  <c r="AT885" i="2"/>
  <c r="AS882" i="2"/>
  <c r="AV878" i="2"/>
  <c r="AJ877" i="2"/>
  <c r="AJ871" i="2"/>
  <c r="AL869" i="2"/>
  <c r="BE869" i="2" s="1"/>
  <c r="AU862" i="2"/>
  <c r="AO861" i="2"/>
  <c r="AV854" i="2"/>
  <c r="AR853" i="2"/>
  <c r="AW846" i="2"/>
  <c r="AR845" i="2"/>
  <c r="AN830" i="2"/>
  <c r="AN814" i="2"/>
  <c r="AU886" i="2"/>
  <c r="AS885" i="2"/>
  <c r="AP881" i="2"/>
  <c r="AP878" i="2"/>
  <c r="AS873" i="2"/>
  <c r="AR870" i="2"/>
  <c r="AK869" i="2"/>
  <c r="AT862" i="2"/>
  <c r="AM861" i="2"/>
  <c r="BF861" i="2" s="1"/>
  <c r="AU854" i="2"/>
  <c r="AO853" i="2"/>
  <c r="AV846" i="2"/>
  <c r="AW838" i="2"/>
  <c r="AW829" i="2"/>
  <c r="AW813" i="2"/>
  <c r="AT886" i="2"/>
  <c r="AR885" i="2"/>
  <c r="AK881" i="2"/>
  <c r="AO878" i="2"/>
  <c r="AM873" i="2"/>
  <c r="BF873" i="2" s="1"/>
  <c r="AQ870" i="2"/>
  <c r="AU865" i="2"/>
  <c r="AR862" i="2"/>
  <c r="AW857" i="2"/>
  <c r="AT854" i="2"/>
  <c r="AT849" i="2"/>
  <c r="AP846" i="2"/>
  <c r="AO838" i="2"/>
  <c r="AU829" i="2"/>
  <c r="AU813" i="2"/>
  <c r="AS886" i="2"/>
  <c r="AQ885" i="2"/>
  <c r="AN878" i="2"/>
  <c r="AL873" i="2"/>
  <c r="BE873" i="2" s="1"/>
  <c r="AP870" i="2"/>
  <c r="AO865" i="2"/>
  <c r="AQ862" i="2"/>
  <c r="AR857" i="2"/>
  <c r="AN854" i="2"/>
  <c r="AS849" i="2"/>
  <c r="AO846" i="2"/>
  <c r="AN838" i="2"/>
  <c r="AW822" i="2"/>
  <c r="AW806" i="2"/>
  <c r="AN886" i="2"/>
  <c r="AU883" i="2"/>
  <c r="AT879" i="2"/>
  <c r="AM878" i="2"/>
  <c r="BF878" i="2" s="1"/>
  <c r="AO870" i="2"/>
  <c r="AN865" i="2"/>
  <c r="AL862" i="2"/>
  <c r="BE862" i="2" s="1"/>
  <c r="AP857" i="2"/>
  <c r="AM854" i="2"/>
  <c r="BF854" i="2" s="1"/>
  <c r="AN846" i="2"/>
  <c r="AJ838" i="2"/>
  <c r="AN822" i="2"/>
  <c r="AN806" i="2"/>
  <c r="AW887" i="2"/>
  <c r="AM886" i="2"/>
  <c r="BF886" i="2" s="1"/>
  <c r="AS879" i="2"/>
  <c r="AR877" i="2"/>
  <c r="AW871" i="2"/>
  <c r="AT869" i="2"/>
  <c r="AJ862" i="2"/>
  <c r="AL854" i="2"/>
  <c r="BE854" i="2" s="1"/>
  <c r="AM846" i="2"/>
  <c r="BF846" i="2" s="1"/>
  <c r="AW837" i="2"/>
  <c r="AU821" i="2"/>
  <c r="AL877" i="2"/>
  <c r="BE877" i="2" s="1"/>
  <c r="AN869" i="2"/>
  <c r="AV861" i="2"/>
  <c r="AJ854" i="2"/>
  <c r="AU845" i="2"/>
  <c r="AL837" i="2"/>
  <c r="BE837" i="2" s="1"/>
  <c r="AL821" i="2"/>
  <c r="BE821" i="2" s="1"/>
  <c r="AL888" i="2"/>
  <c r="BE888" i="2" s="1"/>
  <c r="AT888" i="2"/>
  <c r="AM888" i="2"/>
  <c r="BF888" i="2" s="1"/>
  <c r="AU888" i="2"/>
  <c r="AN888" i="2"/>
  <c r="AV888" i="2"/>
  <c r="AK888" i="2"/>
  <c r="AS888" i="2"/>
  <c r="AP888" i="2"/>
  <c r="AQ888" i="2"/>
  <c r="AR888" i="2"/>
  <c r="AO880" i="2"/>
  <c r="AW880" i="2"/>
  <c r="AR880" i="2"/>
  <c r="AJ880" i="2"/>
  <c r="AS880" i="2"/>
  <c r="AK880" i="2"/>
  <c r="AT880" i="2"/>
  <c r="AQ880" i="2"/>
  <c r="AM880" i="2"/>
  <c r="BF880" i="2" s="1"/>
  <c r="AN880" i="2"/>
  <c r="AP880" i="2"/>
  <c r="AV880" i="2"/>
  <c r="AO872" i="2"/>
  <c r="AW872" i="2"/>
  <c r="AK872" i="2"/>
  <c r="AT872" i="2"/>
  <c r="AL872" i="2"/>
  <c r="BE872" i="2" s="1"/>
  <c r="AU872" i="2"/>
  <c r="AM872" i="2"/>
  <c r="BF872" i="2" s="1"/>
  <c r="AV872" i="2"/>
  <c r="AJ872" i="2"/>
  <c r="AS872" i="2"/>
  <c r="AP872" i="2"/>
  <c r="AQ872" i="2"/>
  <c r="AR872" i="2"/>
  <c r="AN872" i="2"/>
  <c r="AO864" i="2"/>
  <c r="AW864" i="2"/>
  <c r="AM864" i="2"/>
  <c r="BF864" i="2" s="1"/>
  <c r="AV864" i="2"/>
  <c r="AN864" i="2"/>
  <c r="AP864" i="2"/>
  <c r="AL864" i="2"/>
  <c r="BE864" i="2" s="1"/>
  <c r="AU864" i="2"/>
  <c r="AR864" i="2"/>
  <c r="AS864" i="2"/>
  <c r="AT864" i="2"/>
  <c r="AJ864" i="2"/>
  <c r="AK864" i="2"/>
  <c r="AQ864" i="2"/>
  <c r="AO856" i="2"/>
  <c r="AW856" i="2"/>
  <c r="AP856" i="2"/>
  <c r="AQ856" i="2"/>
  <c r="AR856" i="2"/>
  <c r="AN856" i="2"/>
  <c r="AT856" i="2"/>
  <c r="AU856" i="2"/>
  <c r="AV856" i="2"/>
  <c r="AJ856" i="2"/>
  <c r="AK856" i="2"/>
  <c r="AL856" i="2"/>
  <c r="BE856" i="2" s="1"/>
  <c r="AM856" i="2"/>
  <c r="BF856" i="2" s="1"/>
  <c r="AS856" i="2"/>
  <c r="AO848" i="2"/>
  <c r="AW848" i="2"/>
  <c r="AR848" i="2"/>
  <c r="AJ848" i="2"/>
  <c r="AS848" i="2"/>
  <c r="AK848" i="2"/>
  <c r="AT848" i="2"/>
  <c r="AQ848" i="2"/>
  <c r="AV848" i="2"/>
  <c r="AL848" i="2"/>
  <c r="BE848" i="2" s="1"/>
  <c r="AM848" i="2"/>
  <c r="BF848" i="2" s="1"/>
  <c r="AN848" i="2"/>
  <c r="AP848" i="2"/>
  <c r="AU848" i="2"/>
  <c r="AO840" i="2"/>
  <c r="AW840" i="2"/>
  <c r="AQ840" i="2"/>
  <c r="AN840" i="2"/>
  <c r="AP840" i="2"/>
  <c r="AR840" i="2"/>
  <c r="AM840" i="2"/>
  <c r="BF840" i="2" s="1"/>
  <c r="AT840" i="2"/>
  <c r="AU840" i="2"/>
  <c r="AV840" i="2"/>
  <c r="AJ840" i="2"/>
  <c r="AK840" i="2"/>
  <c r="AL840" i="2"/>
  <c r="BE840" i="2" s="1"/>
  <c r="AS840" i="2"/>
  <c r="AO832" i="2"/>
  <c r="AW832" i="2"/>
  <c r="AP832" i="2"/>
  <c r="AQ832" i="2"/>
  <c r="AN832" i="2"/>
  <c r="AV832" i="2"/>
  <c r="AT832" i="2"/>
  <c r="AU832" i="2"/>
  <c r="AJ832" i="2"/>
  <c r="AS832" i="2"/>
  <c r="AK832" i="2"/>
  <c r="AL832" i="2"/>
  <c r="BE832" i="2" s="1"/>
  <c r="AM832" i="2"/>
  <c r="BF832" i="2" s="1"/>
  <c r="AR832" i="2"/>
  <c r="AO824" i="2"/>
  <c r="AW824" i="2"/>
  <c r="AP824" i="2"/>
  <c r="AQ824" i="2"/>
  <c r="AN824" i="2"/>
  <c r="AV824" i="2"/>
  <c r="AT824" i="2"/>
  <c r="AU824" i="2"/>
  <c r="AJ824" i="2"/>
  <c r="AS824" i="2"/>
  <c r="AL824" i="2"/>
  <c r="BE824" i="2" s="1"/>
  <c r="AM824" i="2"/>
  <c r="BF824" i="2" s="1"/>
  <c r="AR824" i="2"/>
  <c r="AK824" i="2"/>
  <c r="AO816" i="2"/>
  <c r="AW816" i="2"/>
  <c r="AP816" i="2"/>
  <c r="AQ816" i="2"/>
  <c r="AN816" i="2"/>
  <c r="AV816" i="2"/>
  <c r="AT816" i="2"/>
  <c r="AU816" i="2"/>
  <c r="AJ816" i="2"/>
  <c r="AS816" i="2"/>
  <c r="AK816" i="2"/>
  <c r="AL816" i="2"/>
  <c r="BE816" i="2" s="1"/>
  <c r="AM816" i="2"/>
  <c r="BF816" i="2" s="1"/>
  <c r="AR816" i="2"/>
  <c r="AO808" i="2"/>
  <c r="AW808" i="2"/>
  <c r="AP808" i="2"/>
  <c r="AQ808" i="2"/>
  <c r="AN808" i="2"/>
  <c r="AV808" i="2"/>
  <c r="AT808" i="2"/>
  <c r="AU808" i="2"/>
  <c r="AJ808" i="2"/>
  <c r="AS808" i="2"/>
  <c r="AL808" i="2"/>
  <c r="BE808" i="2" s="1"/>
  <c r="AM808" i="2"/>
  <c r="BF808" i="2" s="1"/>
  <c r="AR808" i="2"/>
  <c r="AK808" i="2"/>
  <c r="AK800" i="2"/>
  <c r="AS800" i="2"/>
  <c r="AQ800" i="2"/>
  <c r="AR800" i="2"/>
  <c r="AJ800" i="2"/>
  <c r="AT800" i="2"/>
  <c r="AP800" i="2"/>
  <c r="AN800" i="2"/>
  <c r="AO800" i="2"/>
  <c r="AU800" i="2"/>
  <c r="AV800" i="2"/>
  <c r="AW800" i="2"/>
  <c r="AL800" i="2"/>
  <c r="BE800" i="2" s="1"/>
  <c r="AM800" i="2"/>
  <c r="BF800" i="2" s="1"/>
  <c r="AK792" i="2"/>
  <c r="AS792" i="2"/>
  <c r="AJ792" i="2"/>
  <c r="AT792" i="2"/>
  <c r="AL792" i="2"/>
  <c r="BE792" i="2" s="1"/>
  <c r="AU792" i="2"/>
  <c r="AM792" i="2"/>
  <c r="BF792" i="2" s="1"/>
  <c r="AV792" i="2"/>
  <c r="AR792" i="2"/>
  <c r="AP792" i="2"/>
  <c r="AQ792" i="2"/>
  <c r="AW792" i="2"/>
  <c r="AN792" i="2"/>
  <c r="AO792" i="2"/>
  <c r="AK784" i="2"/>
  <c r="AS784" i="2"/>
  <c r="AM784" i="2"/>
  <c r="BF784" i="2" s="1"/>
  <c r="AV784" i="2"/>
  <c r="AN784" i="2"/>
  <c r="AW784" i="2"/>
  <c r="AO784" i="2"/>
  <c r="AL784" i="2"/>
  <c r="BE784" i="2" s="1"/>
  <c r="AU784" i="2"/>
  <c r="AR784" i="2"/>
  <c r="AT784" i="2"/>
  <c r="AJ784" i="2"/>
  <c r="AP784" i="2"/>
  <c r="AQ784" i="2"/>
  <c r="AM776" i="2"/>
  <c r="BF776" i="2" s="1"/>
  <c r="AU776" i="2"/>
  <c r="AJ776" i="2"/>
  <c r="AS776" i="2"/>
  <c r="AP776" i="2"/>
  <c r="AQ776" i="2"/>
  <c r="AR776" i="2"/>
  <c r="AO776" i="2"/>
  <c r="AL776" i="2"/>
  <c r="BE776" i="2" s="1"/>
  <c r="AN776" i="2"/>
  <c r="AT776" i="2"/>
  <c r="AV776" i="2"/>
  <c r="AW776" i="2"/>
  <c r="AK776" i="2"/>
  <c r="AM768" i="2"/>
  <c r="BF768" i="2" s="1"/>
  <c r="AU768" i="2"/>
  <c r="AL768" i="2"/>
  <c r="BE768" i="2" s="1"/>
  <c r="AV768" i="2"/>
  <c r="AN768" i="2"/>
  <c r="AO768" i="2"/>
  <c r="AP768" i="2"/>
  <c r="AK768" i="2"/>
  <c r="AW768" i="2"/>
  <c r="AS768" i="2"/>
  <c r="AT768" i="2"/>
  <c r="AJ768" i="2"/>
  <c r="AQ768" i="2"/>
  <c r="AR768" i="2"/>
  <c r="AM760" i="2"/>
  <c r="BF760" i="2" s="1"/>
  <c r="AU760" i="2"/>
  <c r="AO760" i="2"/>
  <c r="AP760" i="2"/>
  <c r="AQ760" i="2"/>
  <c r="AL760" i="2"/>
  <c r="BE760" i="2" s="1"/>
  <c r="AN760" i="2"/>
  <c r="AR760" i="2"/>
  <c r="AK760" i="2"/>
  <c r="AJ760" i="2"/>
  <c r="AS760" i="2"/>
  <c r="AT760" i="2"/>
  <c r="AV760" i="2"/>
  <c r="AW760" i="2"/>
  <c r="AM752" i="2"/>
  <c r="BF752" i="2" s="1"/>
  <c r="AU752" i="2"/>
  <c r="AQ752" i="2"/>
  <c r="AR752" i="2"/>
  <c r="AJ752" i="2"/>
  <c r="AS752" i="2"/>
  <c r="AK752" i="2"/>
  <c r="AT752" i="2"/>
  <c r="AO752" i="2"/>
  <c r="AP752" i="2"/>
  <c r="AV752" i="2"/>
  <c r="AL752" i="2"/>
  <c r="BE752" i="2" s="1"/>
  <c r="AN752" i="2"/>
  <c r="AW752" i="2"/>
  <c r="AM744" i="2"/>
  <c r="BF744" i="2" s="1"/>
  <c r="AU744" i="2"/>
  <c r="AJ744" i="2"/>
  <c r="AS744" i="2"/>
  <c r="AK744" i="2"/>
  <c r="AT744" i="2"/>
  <c r="AL744" i="2"/>
  <c r="BE744" i="2" s="1"/>
  <c r="AV744" i="2"/>
  <c r="AN744" i="2"/>
  <c r="AW744" i="2"/>
  <c r="AQ744" i="2"/>
  <c r="AR744" i="2"/>
  <c r="AO744" i="2"/>
  <c r="AP744" i="2"/>
  <c r="AM736" i="2"/>
  <c r="BF736" i="2" s="1"/>
  <c r="AU736" i="2"/>
  <c r="AO736" i="2"/>
  <c r="AW736" i="2"/>
  <c r="AS736" i="2"/>
  <c r="AJ736" i="2"/>
  <c r="AT736" i="2"/>
  <c r="AK736" i="2"/>
  <c r="AV736" i="2"/>
  <c r="AL736" i="2"/>
  <c r="BE736" i="2" s="1"/>
  <c r="AN736" i="2"/>
  <c r="AP736" i="2"/>
  <c r="AQ736" i="2"/>
  <c r="AR736" i="2"/>
  <c r="AM728" i="2"/>
  <c r="BF728" i="2" s="1"/>
  <c r="AU728" i="2"/>
  <c r="AN728" i="2"/>
  <c r="AV728" i="2"/>
  <c r="AO728" i="2"/>
  <c r="AW728" i="2"/>
  <c r="AS728" i="2"/>
  <c r="AT728" i="2"/>
  <c r="AJ728" i="2"/>
  <c r="AK728" i="2"/>
  <c r="AQ728" i="2"/>
  <c r="AR728" i="2"/>
  <c r="AL728" i="2"/>
  <c r="BE728" i="2" s="1"/>
  <c r="AP728" i="2"/>
  <c r="AM720" i="2"/>
  <c r="BF720" i="2" s="1"/>
  <c r="AU720" i="2"/>
  <c r="AN720" i="2"/>
  <c r="AV720" i="2"/>
  <c r="AO720" i="2"/>
  <c r="AW720" i="2"/>
  <c r="AQ720" i="2"/>
  <c r="AR720" i="2"/>
  <c r="AS720" i="2"/>
  <c r="AT720" i="2"/>
  <c r="AJ720" i="2"/>
  <c r="AK720" i="2"/>
  <c r="AL720" i="2"/>
  <c r="BE720" i="2" s="1"/>
  <c r="AP720" i="2"/>
  <c r="AM712" i="2"/>
  <c r="BF712" i="2" s="1"/>
  <c r="AU712" i="2"/>
  <c r="AN712" i="2"/>
  <c r="AV712" i="2"/>
  <c r="AO712" i="2"/>
  <c r="AW712" i="2"/>
  <c r="AL712" i="2"/>
  <c r="BE712" i="2" s="1"/>
  <c r="AT712" i="2"/>
  <c r="AJ712" i="2"/>
  <c r="AK712" i="2"/>
  <c r="AP712" i="2"/>
  <c r="AQ712" i="2"/>
  <c r="AR712" i="2"/>
  <c r="AS712" i="2"/>
  <c r="AM704" i="2"/>
  <c r="BF704" i="2" s="1"/>
  <c r="AU704" i="2"/>
  <c r="AJ704" i="2"/>
  <c r="AS704" i="2"/>
  <c r="AK704" i="2"/>
  <c r="AT704" i="2"/>
  <c r="AL704" i="2"/>
  <c r="BE704" i="2" s="1"/>
  <c r="AV704" i="2"/>
  <c r="AR704" i="2"/>
  <c r="AN704" i="2"/>
  <c r="AO704" i="2"/>
  <c r="AP704" i="2"/>
  <c r="AQ704" i="2"/>
  <c r="AW704" i="2"/>
  <c r="AL696" i="2"/>
  <c r="BE696" i="2" s="1"/>
  <c r="AT696" i="2"/>
  <c r="AM696" i="2"/>
  <c r="BF696" i="2" s="1"/>
  <c r="AU696" i="2"/>
  <c r="AR696" i="2"/>
  <c r="AS696" i="2"/>
  <c r="AJ696" i="2"/>
  <c r="AV696" i="2"/>
  <c r="AQ696" i="2"/>
  <c r="AK696" i="2"/>
  <c r="AN696" i="2"/>
  <c r="AO696" i="2"/>
  <c r="AP696" i="2"/>
  <c r="AW696" i="2"/>
  <c r="AL688" i="2"/>
  <c r="BE688" i="2" s="1"/>
  <c r="AT688" i="2"/>
  <c r="AM688" i="2"/>
  <c r="BF688" i="2" s="1"/>
  <c r="AU688" i="2"/>
  <c r="AN688" i="2"/>
  <c r="AV688" i="2"/>
  <c r="AQ688" i="2"/>
  <c r="AR688" i="2"/>
  <c r="AS688" i="2"/>
  <c r="AP688" i="2"/>
  <c r="AK688" i="2"/>
  <c r="AO688" i="2"/>
  <c r="AW688" i="2"/>
  <c r="AJ688" i="2"/>
  <c r="AL680" i="2"/>
  <c r="BE680" i="2" s="1"/>
  <c r="AT680" i="2"/>
  <c r="AM680" i="2"/>
  <c r="BF680" i="2" s="1"/>
  <c r="AU680" i="2"/>
  <c r="AN680" i="2"/>
  <c r="AV680" i="2"/>
  <c r="AO680" i="2"/>
  <c r="AP680" i="2"/>
  <c r="AQ680" i="2"/>
  <c r="AK680" i="2"/>
  <c r="AW680" i="2"/>
  <c r="AJ680" i="2"/>
  <c r="AR680" i="2"/>
  <c r="AS680" i="2"/>
  <c r="AO672" i="2"/>
  <c r="AW672" i="2"/>
  <c r="AQ672" i="2"/>
  <c r="AR672" i="2"/>
  <c r="AJ672" i="2"/>
  <c r="AS672" i="2"/>
  <c r="AN672" i="2"/>
  <c r="AP672" i="2"/>
  <c r="AT672" i="2"/>
  <c r="AU672" i="2"/>
  <c r="AV672" i="2"/>
  <c r="AK672" i="2"/>
  <c r="AL672" i="2"/>
  <c r="BE672" i="2" s="1"/>
  <c r="AM672" i="2"/>
  <c r="BF672" i="2" s="1"/>
  <c r="AK664" i="2"/>
  <c r="AS664" i="2"/>
  <c r="AN664" i="2"/>
  <c r="AW664" i="2"/>
  <c r="AT664" i="2"/>
  <c r="AJ664" i="2"/>
  <c r="AU664" i="2"/>
  <c r="AL664" i="2"/>
  <c r="BE664" i="2" s="1"/>
  <c r="AV664" i="2"/>
  <c r="AQ664" i="2"/>
  <c r="AM664" i="2"/>
  <c r="BF664" i="2" s="1"/>
  <c r="AO664" i="2"/>
  <c r="AP664" i="2"/>
  <c r="AR664" i="2"/>
  <c r="AK656" i="2"/>
  <c r="AS656" i="2"/>
  <c r="AP656" i="2"/>
  <c r="AQ656" i="2"/>
  <c r="AR656" i="2"/>
  <c r="AT656" i="2"/>
  <c r="AN656" i="2"/>
  <c r="AO656" i="2"/>
  <c r="AU656" i="2"/>
  <c r="AV656" i="2"/>
  <c r="AW656" i="2"/>
  <c r="AJ656" i="2"/>
  <c r="AL656" i="2"/>
  <c r="BE656" i="2" s="1"/>
  <c r="AM656" i="2"/>
  <c r="BF656" i="2" s="1"/>
  <c r="AK648" i="2"/>
  <c r="AS648" i="2"/>
  <c r="AR648" i="2"/>
  <c r="AL648" i="2"/>
  <c r="BE648" i="2" s="1"/>
  <c r="AU648" i="2"/>
  <c r="AV648" i="2"/>
  <c r="AJ648" i="2"/>
  <c r="AW648" i="2"/>
  <c r="AM648" i="2"/>
  <c r="BF648" i="2" s="1"/>
  <c r="AQ648" i="2"/>
  <c r="AT648" i="2"/>
  <c r="AN648" i="2"/>
  <c r="AO648" i="2"/>
  <c r="AP648" i="2"/>
  <c r="AK640" i="2"/>
  <c r="AS640" i="2"/>
  <c r="AL640" i="2"/>
  <c r="BE640" i="2" s="1"/>
  <c r="AU640" i="2"/>
  <c r="AM640" i="2"/>
  <c r="BF640" i="2" s="1"/>
  <c r="AV640" i="2"/>
  <c r="AN640" i="2"/>
  <c r="AW640" i="2"/>
  <c r="AR640" i="2"/>
  <c r="AT640" i="2"/>
  <c r="AP640" i="2"/>
  <c r="AQ640" i="2"/>
  <c r="AJ640" i="2"/>
  <c r="AO640" i="2"/>
  <c r="AK632" i="2"/>
  <c r="AS632" i="2"/>
  <c r="AN632" i="2"/>
  <c r="AW632" i="2"/>
  <c r="AO632" i="2"/>
  <c r="AP632" i="2"/>
  <c r="AL632" i="2"/>
  <c r="BE632" i="2" s="1"/>
  <c r="AU632" i="2"/>
  <c r="AM632" i="2"/>
  <c r="BF632" i="2" s="1"/>
  <c r="AQ632" i="2"/>
  <c r="AR632" i="2"/>
  <c r="AJ632" i="2"/>
  <c r="AT632" i="2"/>
  <c r="AV632" i="2"/>
  <c r="AK624" i="2"/>
  <c r="AS624" i="2"/>
  <c r="AP624" i="2"/>
  <c r="AQ624" i="2"/>
  <c r="AR624" i="2"/>
  <c r="AN624" i="2"/>
  <c r="AW624" i="2"/>
  <c r="AO624" i="2"/>
  <c r="AT624" i="2"/>
  <c r="AU624" i="2"/>
  <c r="AJ624" i="2"/>
  <c r="AL624" i="2"/>
  <c r="BE624" i="2" s="1"/>
  <c r="AM624" i="2"/>
  <c r="BF624" i="2" s="1"/>
  <c r="AV624" i="2"/>
  <c r="AK616" i="2"/>
  <c r="AS616" i="2"/>
  <c r="AL616" i="2"/>
  <c r="BE616" i="2" s="1"/>
  <c r="AT616" i="2"/>
  <c r="AM616" i="2"/>
  <c r="BF616" i="2" s="1"/>
  <c r="AU616" i="2"/>
  <c r="AJ616" i="2"/>
  <c r="AR616" i="2"/>
  <c r="AN616" i="2"/>
  <c r="AV616" i="2"/>
  <c r="AO616" i="2"/>
  <c r="AP616" i="2"/>
  <c r="AW616" i="2"/>
  <c r="AQ616" i="2"/>
  <c r="AL608" i="2"/>
  <c r="BE608" i="2" s="1"/>
  <c r="AT608" i="2"/>
  <c r="AK608" i="2"/>
  <c r="AU608" i="2"/>
  <c r="AM608" i="2"/>
  <c r="BF608" i="2" s="1"/>
  <c r="AV608" i="2"/>
  <c r="AN608" i="2"/>
  <c r="AW608" i="2"/>
  <c r="AJ608" i="2"/>
  <c r="AS608" i="2"/>
  <c r="AQ608" i="2"/>
  <c r="AR608" i="2"/>
  <c r="AO608" i="2"/>
  <c r="AP608" i="2"/>
  <c r="AL600" i="2"/>
  <c r="BE600" i="2" s="1"/>
  <c r="AT600" i="2"/>
  <c r="AN600" i="2"/>
  <c r="AW600" i="2"/>
  <c r="AO600" i="2"/>
  <c r="AP600" i="2"/>
  <c r="AM600" i="2"/>
  <c r="BF600" i="2" s="1"/>
  <c r="AV600" i="2"/>
  <c r="AS600" i="2"/>
  <c r="AU600" i="2"/>
  <c r="AQ600" i="2"/>
  <c r="AR600" i="2"/>
  <c r="AJ600" i="2"/>
  <c r="AK600" i="2"/>
  <c r="AL592" i="2"/>
  <c r="BE592" i="2" s="1"/>
  <c r="AT592" i="2"/>
  <c r="AP592" i="2"/>
  <c r="AQ592" i="2"/>
  <c r="AR592" i="2"/>
  <c r="AO592" i="2"/>
  <c r="AV592" i="2"/>
  <c r="AW592" i="2"/>
  <c r="AJ592" i="2"/>
  <c r="AS592" i="2"/>
  <c r="AU592" i="2"/>
  <c r="AK592" i="2"/>
  <c r="AM592" i="2"/>
  <c r="BF592" i="2" s="1"/>
  <c r="AN592" i="2"/>
  <c r="AP584" i="2"/>
  <c r="AQ584" i="2"/>
  <c r="AJ584" i="2"/>
  <c r="AR584" i="2"/>
  <c r="AM584" i="2"/>
  <c r="BF584" i="2" s="1"/>
  <c r="AU584" i="2"/>
  <c r="AN584" i="2"/>
  <c r="AO584" i="2"/>
  <c r="AS584" i="2"/>
  <c r="AT584" i="2"/>
  <c r="AL584" i="2"/>
  <c r="BE584" i="2" s="1"/>
  <c r="AV584" i="2"/>
  <c r="AK584" i="2"/>
  <c r="AW584" i="2"/>
  <c r="AP576" i="2"/>
  <c r="AQ576" i="2"/>
  <c r="AJ576" i="2"/>
  <c r="AR576" i="2"/>
  <c r="AM576" i="2"/>
  <c r="BF576" i="2" s="1"/>
  <c r="AU576" i="2"/>
  <c r="AN576" i="2"/>
  <c r="AS576" i="2"/>
  <c r="AT576" i="2"/>
  <c r="AV576" i="2"/>
  <c r="AO576" i="2"/>
  <c r="AL576" i="2"/>
  <c r="BE576" i="2" s="1"/>
  <c r="AW576" i="2"/>
  <c r="AK576" i="2"/>
  <c r="AP568" i="2"/>
  <c r="AQ568" i="2"/>
  <c r="AJ568" i="2"/>
  <c r="AR568" i="2"/>
  <c r="AM568" i="2"/>
  <c r="BF568" i="2" s="1"/>
  <c r="AU568" i="2"/>
  <c r="AN568" i="2"/>
  <c r="AT568" i="2"/>
  <c r="AV568" i="2"/>
  <c r="AW568" i="2"/>
  <c r="AS568" i="2"/>
  <c r="AO568" i="2"/>
  <c r="AK568" i="2"/>
  <c r="AL568" i="2"/>
  <c r="BE568" i="2" s="1"/>
  <c r="AP560" i="2"/>
  <c r="AQ560" i="2"/>
  <c r="AJ560" i="2"/>
  <c r="AR560" i="2"/>
  <c r="AM560" i="2"/>
  <c r="BF560" i="2" s="1"/>
  <c r="AU560" i="2"/>
  <c r="AN560" i="2"/>
  <c r="AV560" i="2"/>
  <c r="AW560" i="2"/>
  <c r="AT560" i="2"/>
  <c r="AK560" i="2"/>
  <c r="AS560" i="2"/>
  <c r="AL560" i="2"/>
  <c r="BE560" i="2" s="1"/>
  <c r="AO560" i="2"/>
  <c r="AP552" i="2"/>
  <c r="AQ552" i="2"/>
  <c r="AJ552" i="2"/>
  <c r="AR552" i="2"/>
  <c r="AM552" i="2"/>
  <c r="BF552" i="2" s="1"/>
  <c r="AU552" i="2"/>
  <c r="AN552" i="2"/>
  <c r="AO552" i="2"/>
  <c r="AS552" i="2"/>
  <c r="AL552" i="2"/>
  <c r="BE552" i="2" s="1"/>
  <c r="AW552" i="2"/>
  <c r="AV552" i="2"/>
  <c r="AT552" i="2"/>
  <c r="AK552" i="2"/>
  <c r="AP544" i="2"/>
  <c r="AQ544" i="2"/>
  <c r="AJ544" i="2"/>
  <c r="AR544" i="2"/>
  <c r="AM544" i="2"/>
  <c r="BF544" i="2" s="1"/>
  <c r="AU544" i="2"/>
  <c r="AN544" i="2"/>
  <c r="AO544" i="2"/>
  <c r="AS544" i="2"/>
  <c r="AL544" i="2"/>
  <c r="BE544" i="2" s="1"/>
  <c r="AK544" i="2"/>
  <c r="AT544" i="2"/>
  <c r="AV544" i="2"/>
  <c r="AW544" i="2"/>
  <c r="AW888" i="2"/>
  <c r="AO888" i="2"/>
  <c r="AU880" i="2"/>
  <c r="AL884" i="2"/>
  <c r="BE884" i="2" s="1"/>
  <c r="AT884" i="2"/>
  <c r="AM884" i="2"/>
  <c r="BF884" i="2" s="1"/>
  <c r="AU884" i="2"/>
  <c r="AN884" i="2"/>
  <c r="AV884" i="2"/>
  <c r="AK884" i="2"/>
  <c r="AS884" i="2"/>
  <c r="AJ884" i="2"/>
  <c r="AP884" i="2"/>
  <c r="AO876" i="2"/>
  <c r="AW876" i="2"/>
  <c r="AJ876" i="2"/>
  <c r="AS876" i="2"/>
  <c r="AK876" i="2"/>
  <c r="AT876" i="2"/>
  <c r="AL876" i="2"/>
  <c r="BE876" i="2" s="1"/>
  <c r="AU876" i="2"/>
  <c r="AR876" i="2"/>
  <c r="AN876" i="2"/>
  <c r="AP876" i="2"/>
  <c r="AQ876" i="2"/>
  <c r="AV876" i="2"/>
  <c r="AM876" i="2"/>
  <c r="BF876" i="2" s="1"/>
  <c r="AO868" i="2"/>
  <c r="AW868" i="2"/>
  <c r="AL868" i="2"/>
  <c r="BE868" i="2" s="1"/>
  <c r="AU868" i="2"/>
  <c r="AM868" i="2"/>
  <c r="BF868" i="2" s="1"/>
  <c r="AV868" i="2"/>
  <c r="AN868" i="2"/>
  <c r="AK868" i="2"/>
  <c r="AT868" i="2"/>
  <c r="AQ868" i="2"/>
  <c r="AR868" i="2"/>
  <c r="AS868" i="2"/>
  <c r="AJ868" i="2"/>
  <c r="AP868" i="2"/>
  <c r="AO860" i="2"/>
  <c r="AW860" i="2"/>
  <c r="AN860" i="2"/>
  <c r="AP860" i="2"/>
  <c r="AQ860" i="2"/>
  <c r="AM860" i="2"/>
  <c r="BF860" i="2" s="1"/>
  <c r="AV860" i="2"/>
  <c r="AS860" i="2"/>
  <c r="AT860" i="2"/>
  <c r="AU860" i="2"/>
  <c r="AJ860" i="2"/>
  <c r="AK860" i="2"/>
  <c r="AL860" i="2"/>
  <c r="BE860" i="2" s="1"/>
  <c r="AR860" i="2"/>
  <c r="AO852" i="2"/>
  <c r="AW852" i="2"/>
  <c r="AQ852" i="2"/>
  <c r="AR852" i="2"/>
  <c r="AJ852" i="2"/>
  <c r="AS852" i="2"/>
  <c r="AP852" i="2"/>
  <c r="AU852" i="2"/>
  <c r="AV852" i="2"/>
  <c r="AK852" i="2"/>
  <c r="AL852" i="2"/>
  <c r="BE852" i="2" s="1"/>
  <c r="AM852" i="2"/>
  <c r="BF852" i="2" s="1"/>
  <c r="AN852" i="2"/>
  <c r="AT852" i="2"/>
  <c r="AO844" i="2"/>
  <c r="AW844" i="2"/>
  <c r="AJ844" i="2"/>
  <c r="AS844" i="2"/>
  <c r="AK844" i="2"/>
  <c r="AT844" i="2"/>
  <c r="AL844" i="2"/>
  <c r="BE844" i="2" s="1"/>
  <c r="AU844" i="2"/>
  <c r="AR844" i="2"/>
  <c r="AM844" i="2"/>
  <c r="BF844" i="2" s="1"/>
  <c r="AN844" i="2"/>
  <c r="AP844" i="2"/>
  <c r="AQ844" i="2"/>
  <c r="AV844" i="2"/>
  <c r="AO836" i="2"/>
  <c r="AW836" i="2"/>
  <c r="AP836" i="2"/>
  <c r="AQ836" i="2"/>
  <c r="AT836" i="2"/>
  <c r="AJ836" i="2"/>
  <c r="AU836" i="2"/>
  <c r="AK836" i="2"/>
  <c r="AV836" i="2"/>
  <c r="AS836" i="2"/>
  <c r="AL836" i="2"/>
  <c r="BE836" i="2" s="1"/>
  <c r="AM836" i="2"/>
  <c r="BF836" i="2" s="1"/>
  <c r="AN836" i="2"/>
  <c r="AR836" i="2"/>
  <c r="AO828" i="2"/>
  <c r="AW828" i="2"/>
  <c r="AP828" i="2"/>
  <c r="AQ828" i="2"/>
  <c r="AN828" i="2"/>
  <c r="AV828" i="2"/>
  <c r="AL828" i="2"/>
  <c r="BE828" i="2" s="1"/>
  <c r="AM828" i="2"/>
  <c r="BF828" i="2" s="1"/>
  <c r="AR828" i="2"/>
  <c r="AK828" i="2"/>
  <c r="AT828" i="2"/>
  <c r="AU828" i="2"/>
  <c r="AJ828" i="2"/>
  <c r="AS828" i="2"/>
  <c r="AO820" i="2"/>
  <c r="AW820" i="2"/>
  <c r="AP820" i="2"/>
  <c r="AQ820" i="2"/>
  <c r="AN820" i="2"/>
  <c r="AV820" i="2"/>
  <c r="AL820" i="2"/>
  <c r="BE820" i="2" s="1"/>
  <c r="AM820" i="2"/>
  <c r="BF820" i="2" s="1"/>
  <c r="AR820" i="2"/>
  <c r="AK820" i="2"/>
  <c r="AJ820" i="2"/>
  <c r="AS820" i="2"/>
  <c r="AT820" i="2"/>
  <c r="AU820" i="2"/>
  <c r="AO812" i="2"/>
  <c r="AW812" i="2"/>
  <c r="AP812" i="2"/>
  <c r="AQ812" i="2"/>
  <c r="AN812" i="2"/>
  <c r="AV812" i="2"/>
  <c r="AL812" i="2"/>
  <c r="BE812" i="2" s="1"/>
  <c r="AM812" i="2"/>
  <c r="BF812" i="2" s="1"/>
  <c r="AR812" i="2"/>
  <c r="AK812" i="2"/>
  <c r="AT812" i="2"/>
  <c r="AU812" i="2"/>
  <c r="AJ812" i="2"/>
  <c r="AS812" i="2"/>
  <c r="AO804" i="2"/>
  <c r="AW804" i="2"/>
  <c r="AP804" i="2"/>
  <c r="AQ804" i="2"/>
  <c r="AN804" i="2"/>
  <c r="AV804" i="2"/>
  <c r="AL804" i="2"/>
  <c r="BE804" i="2" s="1"/>
  <c r="AM804" i="2"/>
  <c r="BF804" i="2" s="1"/>
  <c r="AR804" i="2"/>
  <c r="AS804" i="2"/>
  <c r="AT804" i="2"/>
  <c r="AU804" i="2"/>
  <c r="AJ804" i="2"/>
  <c r="AK804" i="2"/>
  <c r="AK796" i="2"/>
  <c r="AS796" i="2"/>
  <c r="AR796" i="2"/>
  <c r="AJ796" i="2"/>
  <c r="AT796" i="2"/>
  <c r="AL796" i="2"/>
  <c r="BE796" i="2" s="1"/>
  <c r="AU796" i="2"/>
  <c r="AQ796" i="2"/>
  <c r="AO796" i="2"/>
  <c r="AP796" i="2"/>
  <c r="AV796" i="2"/>
  <c r="AW796" i="2"/>
  <c r="AM796" i="2"/>
  <c r="BF796" i="2" s="1"/>
  <c r="AN796" i="2"/>
  <c r="AK788" i="2"/>
  <c r="AS788" i="2"/>
  <c r="AL788" i="2"/>
  <c r="BE788" i="2" s="1"/>
  <c r="AU788" i="2"/>
  <c r="AM788" i="2"/>
  <c r="BF788" i="2" s="1"/>
  <c r="AV788" i="2"/>
  <c r="AN788" i="2"/>
  <c r="AW788" i="2"/>
  <c r="AJ788" i="2"/>
  <c r="AT788" i="2"/>
  <c r="AQ788" i="2"/>
  <c r="AR788" i="2"/>
  <c r="AO788" i="2"/>
  <c r="AP788" i="2"/>
  <c r="AM780" i="2"/>
  <c r="BF780" i="2" s="1"/>
  <c r="AU780" i="2"/>
  <c r="AR780" i="2"/>
  <c r="AL780" i="2"/>
  <c r="BE780" i="2" s="1"/>
  <c r="AW780" i="2"/>
  <c r="AN780" i="2"/>
  <c r="AO780" i="2"/>
  <c r="AK780" i="2"/>
  <c r="AV780" i="2"/>
  <c r="AS780" i="2"/>
  <c r="AT780" i="2"/>
  <c r="AJ780" i="2"/>
  <c r="AP780" i="2"/>
  <c r="AQ780" i="2"/>
  <c r="AM772" i="2"/>
  <c r="BF772" i="2" s="1"/>
  <c r="AU772" i="2"/>
  <c r="AK772" i="2"/>
  <c r="AT772" i="2"/>
  <c r="AS772" i="2"/>
  <c r="AJ772" i="2"/>
  <c r="AV772" i="2"/>
  <c r="AL772" i="2"/>
  <c r="BE772" i="2" s="1"/>
  <c r="AW772" i="2"/>
  <c r="AR772" i="2"/>
  <c r="AN772" i="2"/>
  <c r="AO772" i="2"/>
  <c r="AP772" i="2"/>
  <c r="AQ772" i="2"/>
  <c r="AM764" i="2"/>
  <c r="BF764" i="2" s="1"/>
  <c r="AU764" i="2"/>
  <c r="AN764" i="2"/>
  <c r="AW764" i="2"/>
  <c r="AO764" i="2"/>
  <c r="AP764" i="2"/>
  <c r="AQ764" i="2"/>
  <c r="AR764" i="2"/>
  <c r="AL764" i="2"/>
  <c r="BE764" i="2" s="1"/>
  <c r="AJ764" i="2"/>
  <c r="AK764" i="2"/>
  <c r="AS764" i="2"/>
  <c r="AT764" i="2"/>
  <c r="AV764" i="2"/>
  <c r="AM756" i="2"/>
  <c r="BF756" i="2" s="1"/>
  <c r="AU756" i="2"/>
  <c r="AP756" i="2"/>
  <c r="AQ756" i="2"/>
  <c r="AR756" i="2"/>
  <c r="AJ756" i="2"/>
  <c r="AS756" i="2"/>
  <c r="AN756" i="2"/>
  <c r="AO756" i="2"/>
  <c r="AT756" i="2"/>
  <c r="AL756" i="2"/>
  <c r="BE756" i="2" s="1"/>
  <c r="AK756" i="2"/>
  <c r="AV756" i="2"/>
  <c r="AW756" i="2"/>
  <c r="AM748" i="2"/>
  <c r="BF748" i="2" s="1"/>
  <c r="AU748" i="2"/>
  <c r="AR748" i="2"/>
  <c r="AJ748" i="2"/>
  <c r="AS748" i="2"/>
  <c r="AK748" i="2"/>
  <c r="AT748" i="2"/>
  <c r="AL748" i="2"/>
  <c r="BE748" i="2" s="1"/>
  <c r="AV748" i="2"/>
  <c r="AP748" i="2"/>
  <c r="AQ748" i="2"/>
  <c r="AW748" i="2"/>
  <c r="AN748" i="2"/>
  <c r="AO748" i="2"/>
  <c r="AM740" i="2"/>
  <c r="BF740" i="2" s="1"/>
  <c r="AU740" i="2"/>
  <c r="AO740" i="2"/>
  <c r="AW740" i="2"/>
  <c r="AQ740" i="2"/>
  <c r="AR740" i="2"/>
  <c r="AS740" i="2"/>
  <c r="AJ740" i="2"/>
  <c r="AT740" i="2"/>
  <c r="AN740" i="2"/>
  <c r="AP740" i="2"/>
  <c r="AV740" i="2"/>
  <c r="AK740" i="2"/>
  <c r="AL740" i="2"/>
  <c r="BE740" i="2" s="1"/>
  <c r="AM732" i="2"/>
  <c r="BF732" i="2" s="1"/>
  <c r="AU732" i="2"/>
  <c r="AN732" i="2"/>
  <c r="AV732" i="2"/>
  <c r="AO732" i="2"/>
  <c r="AW732" i="2"/>
  <c r="AP732" i="2"/>
  <c r="AQ732" i="2"/>
  <c r="AR732" i="2"/>
  <c r="AS732" i="2"/>
  <c r="AK732" i="2"/>
  <c r="AL732" i="2"/>
  <c r="BE732" i="2" s="1"/>
  <c r="AT732" i="2"/>
  <c r="AJ732" i="2"/>
  <c r="AM724" i="2"/>
  <c r="BF724" i="2" s="1"/>
  <c r="AU724" i="2"/>
  <c r="AN724" i="2"/>
  <c r="AV724" i="2"/>
  <c r="AO724" i="2"/>
  <c r="AW724" i="2"/>
  <c r="AK724" i="2"/>
  <c r="AL724" i="2"/>
  <c r="BE724" i="2" s="1"/>
  <c r="AP724" i="2"/>
  <c r="AQ724" i="2"/>
  <c r="AT724" i="2"/>
  <c r="AJ724" i="2"/>
  <c r="AR724" i="2"/>
  <c r="AS724" i="2"/>
  <c r="AM716" i="2"/>
  <c r="BF716" i="2" s="1"/>
  <c r="AU716" i="2"/>
  <c r="AN716" i="2"/>
  <c r="AV716" i="2"/>
  <c r="AO716" i="2"/>
  <c r="AW716" i="2"/>
  <c r="AL716" i="2"/>
  <c r="BE716" i="2" s="1"/>
  <c r="AT716" i="2"/>
  <c r="AR716" i="2"/>
  <c r="AS716" i="2"/>
  <c r="AJ716" i="2"/>
  <c r="AK716" i="2"/>
  <c r="AP716" i="2"/>
  <c r="AQ716" i="2"/>
  <c r="AM708" i="2"/>
  <c r="BF708" i="2" s="1"/>
  <c r="AU708" i="2"/>
  <c r="AN708" i="2"/>
  <c r="AV708" i="2"/>
  <c r="AO708" i="2"/>
  <c r="AW708" i="2"/>
  <c r="AL708" i="2"/>
  <c r="BE708" i="2" s="1"/>
  <c r="AT708" i="2"/>
  <c r="AR708" i="2"/>
  <c r="AS708" i="2"/>
  <c r="AP708" i="2"/>
  <c r="AQ708" i="2"/>
  <c r="AJ708" i="2"/>
  <c r="AK708" i="2"/>
  <c r="AM700" i="2"/>
  <c r="BF700" i="2" s="1"/>
  <c r="AU700" i="2"/>
  <c r="AK700" i="2"/>
  <c r="AT700" i="2"/>
  <c r="AL700" i="2"/>
  <c r="BE700" i="2" s="1"/>
  <c r="AV700" i="2"/>
  <c r="AN700" i="2"/>
  <c r="AW700" i="2"/>
  <c r="AJ700" i="2"/>
  <c r="AS700" i="2"/>
  <c r="AO700" i="2"/>
  <c r="AP700" i="2"/>
  <c r="AQ700" i="2"/>
  <c r="AR700" i="2"/>
  <c r="AL692" i="2"/>
  <c r="BE692" i="2" s="1"/>
  <c r="AT692" i="2"/>
  <c r="AM692" i="2"/>
  <c r="BF692" i="2" s="1"/>
  <c r="AU692" i="2"/>
  <c r="AN692" i="2"/>
  <c r="AV692" i="2"/>
  <c r="AK692" i="2"/>
  <c r="AO692" i="2"/>
  <c r="AP692" i="2"/>
  <c r="AJ692" i="2"/>
  <c r="AQ692" i="2"/>
  <c r="AR692" i="2"/>
  <c r="AS692" i="2"/>
  <c r="AW692" i="2"/>
  <c r="AL684" i="2"/>
  <c r="BE684" i="2" s="1"/>
  <c r="AT684" i="2"/>
  <c r="AM684" i="2"/>
  <c r="BF684" i="2" s="1"/>
  <c r="AU684" i="2"/>
  <c r="AN684" i="2"/>
  <c r="AV684" i="2"/>
  <c r="AW684" i="2"/>
  <c r="AJ684" i="2"/>
  <c r="AK684" i="2"/>
  <c r="AS684" i="2"/>
  <c r="AQ684" i="2"/>
  <c r="AR684" i="2"/>
  <c r="AO684" i="2"/>
  <c r="AP684" i="2"/>
  <c r="AL676" i="2"/>
  <c r="BE676" i="2" s="1"/>
  <c r="AT676" i="2"/>
  <c r="AM676" i="2"/>
  <c r="BF676" i="2" s="1"/>
  <c r="AU676" i="2"/>
  <c r="AN676" i="2"/>
  <c r="AV676" i="2"/>
  <c r="AJ676" i="2"/>
  <c r="AR676" i="2"/>
  <c r="AK676" i="2"/>
  <c r="AO676" i="2"/>
  <c r="AP676" i="2"/>
  <c r="AW676" i="2"/>
  <c r="AQ676" i="2"/>
  <c r="AS676" i="2"/>
  <c r="AK668" i="2"/>
  <c r="AS668" i="2"/>
  <c r="AM668" i="2"/>
  <c r="BF668" i="2" s="1"/>
  <c r="AV668" i="2"/>
  <c r="AP668" i="2"/>
  <c r="AQ668" i="2"/>
  <c r="AR668" i="2"/>
  <c r="AN668" i="2"/>
  <c r="AO668" i="2"/>
  <c r="AT668" i="2"/>
  <c r="AU668" i="2"/>
  <c r="AW668" i="2"/>
  <c r="AJ668" i="2"/>
  <c r="AL668" i="2"/>
  <c r="BE668" i="2" s="1"/>
  <c r="AK660" i="2"/>
  <c r="AS660" i="2"/>
  <c r="AO660" i="2"/>
  <c r="AM660" i="2"/>
  <c r="BF660" i="2" s="1"/>
  <c r="AW660" i="2"/>
  <c r="AN660" i="2"/>
  <c r="AP660" i="2"/>
  <c r="AJ660" i="2"/>
  <c r="AU660" i="2"/>
  <c r="AV660" i="2"/>
  <c r="AL660" i="2"/>
  <c r="BE660" i="2" s="1"/>
  <c r="AQ660" i="2"/>
  <c r="AR660" i="2"/>
  <c r="AT660" i="2"/>
  <c r="AK652" i="2"/>
  <c r="AS652" i="2"/>
  <c r="AQ652" i="2"/>
  <c r="AJ652" i="2"/>
  <c r="AU652" i="2"/>
  <c r="AL652" i="2"/>
  <c r="BE652" i="2" s="1"/>
  <c r="AV652" i="2"/>
  <c r="AM652" i="2"/>
  <c r="BF652" i="2" s="1"/>
  <c r="AW652" i="2"/>
  <c r="AR652" i="2"/>
  <c r="AN652" i="2"/>
  <c r="AO652" i="2"/>
  <c r="AP652" i="2"/>
  <c r="AT652" i="2"/>
  <c r="AK644" i="2"/>
  <c r="AS644" i="2"/>
  <c r="AJ644" i="2"/>
  <c r="AT644" i="2"/>
  <c r="AL644" i="2"/>
  <c r="BE644" i="2" s="1"/>
  <c r="AU644" i="2"/>
  <c r="AM644" i="2"/>
  <c r="BF644" i="2" s="1"/>
  <c r="AV644" i="2"/>
  <c r="AW644" i="2"/>
  <c r="AQ644" i="2"/>
  <c r="AR644" i="2"/>
  <c r="AN644" i="2"/>
  <c r="AO644" i="2"/>
  <c r="AP644" i="2"/>
  <c r="AK636" i="2"/>
  <c r="AS636" i="2"/>
  <c r="AM636" i="2"/>
  <c r="BF636" i="2" s="1"/>
  <c r="AV636" i="2"/>
  <c r="AN636" i="2"/>
  <c r="AW636" i="2"/>
  <c r="AO636" i="2"/>
  <c r="AJ636" i="2"/>
  <c r="AT636" i="2"/>
  <c r="AL636" i="2"/>
  <c r="BE636" i="2" s="1"/>
  <c r="AP636" i="2"/>
  <c r="AQ636" i="2"/>
  <c r="AR636" i="2"/>
  <c r="AU636" i="2"/>
  <c r="AK628" i="2"/>
  <c r="AS628" i="2"/>
  <c r="AO628" i="2"/>
  <c r="AP628" i="2"/>
  <c r="AQ628" i="2"/>
  <c r="AM628" i="2"/>
  <c r="BF628" i="2" s="1"/>
  <c r="AV628" i="2"/>
  <c r="AN628" i="2"/>
  <c r="AR628" i="2"/>
  <c r="AT628" i="2"/>
  <c r="AW628" i="2"/>
  <c r="AJ628" i="2"/>
  <c r="AL628" i="2"/>
  <c r="BE628" i="2" s="1"/>
  <c r="AU628" i="2"/>
  <c r="AK620" i="2"/>
  <c r="AS620" i="2"/>
  <c r="AQ620" i="2"/>
  <c r="AR620" i="2"/>
  <c r="AJ620" i="2"/>
  <c r="AT620" i="2"/>
  <c r="AO620" i="2"/>
  <c r="AP620" i="2"/>
  <c r="AU620" i="2"/>
  <c r="AV620" i="2"/>
  <c r="AL620" i="2"/>
  <c r="BE620" i="2" s="1"/>
  <c r="AM620" i="2"/>
  <c r="BF620" i="2" s="1"/>
  <c r="AN620" i="2"/>
  <c r="AW620" i="2"/>
  <c r="AL612" i="2"/>
  <c r="BE612" i="2" s="1"/>
  <c r="AJ612" i="2"/>
  <c r="AS612" i="2"/>
  <c r="AK612" i="2"/>
  <c r="AT612" i="2"/>
  <c r="AM612" i="2"/>
  <c r="BF612" i="2" s="1"/>
  <c r="AU612" i="2"/>
  <c r="AR612" i="2"/>
  <c r="AP612" i="2"/>
  <c r="AQ612" i="2"/>
  <c r="AV612" i="2"/>
  <c r="AN612" i="2"/>
  <c r="AO612" i="2"/>
  <c r="AW612" i="2"/>
  <c r="AL604" i="2"/>
  <c r="BE604" i="2" s="1"/>
  <c r="AT604" i="2"/>
  <c r="AM604" i="2"/>
  <c r="BF604" i="2" s="1"/>
  <c r="AV604" i="2"/>
  <c r="AN604" i="2"/>
  <c r="AW604" i="2"/>
  <c r="AO604" i="2"/>
  <c r="AK604" i="2"/>
  <c r="AU604" i="2"/>
  <c r="AR604" i="2"/>
  <c r="AS604" i="2"/>
  <c r="AP604" i="2"/>
  <c r="AJ604" i="2"/>
  <c r="AQ604" i="2"/>
  <c r="AL596" i="2"/>
  <c r="BE596" i="2" s="1"/>
  <c r="AT596" i="2"/>
  <c r="AO596" i="2"/>
  <c r="AP596" i="2"/>
  <c r="AQ596" i="2"/>
  <c r="AN596" i="2"/>
  <c r="AW596" i="2"/>
  <c r="AU596" i="2"/>
  <c r="AV596" i="2"/>
  <c r="AR596" i="2"/>
  <c r="AJ596" i="2"/>
  <c r="AK596" i="2"/>
  <c r="AM596" i="2"/>
  <c r="BF596" i="2" s="1"/>
  <c r="AS596" i="2"/>
  <c r="AJ588" i="2"/>
  <c r="AL588" i="2"/>
  <c r="BE588" i="2" s="1"/>
  <c r="AT588" i="2"/>
  <c r="AQ588" i="2"/>
  <c r="AR588" i="2"/>
  <c r="AS588" i="2"/>
  <c r="AP588" i="2"/>
  <c r="AW588" i="2"/>
  <c r="AK588" i="2"/>
  <c r="AU588" i="2"/>
  <c r="AM588" i="2"/>
  <c r="BF588" i="2" s="1"/>
  <c r="AN588" i="2"/>
  <c r="AO588" i="2"/>
  <c r="AV588" i="2"/>
  <c r="AP580" i="2"/>
  <c r="AQ580" i="2"/>
  <c r="AJ580" i="2"/>
  <c r="AR580" i="2"/>
  <c r="AM580" i="2"/>
  <c r="BF580" i="2" s="1"/>
  <c r="AU580" i="2"/>
  <c r="AV580" i="2"/>
  <c r="AO580" i="2"/>
  <c r="AS580" i="2"/>
  <c r="AT580" i="2"/>
  <c r="AN580" i="2"/>
  <c r="AK580" i="2"/>
  <c r="AL580" i="2"/>
  <c r="BE580" i="2" s="1"/>
  <c r="AW580" i="2"/>
  <c r="AP572" i="2"/>
  <c r="AQ572" i="2"/>
  <c r="AJ572" i="2"/>
  <c r="AR572" i="2"/>
  <c r="AM572" i="2"/>
  <c r="BF572" i="2" s="1"/>
  <c r="AU572" i="2"/>
  <c r="AV572" i="2"/>
  <c r="AS572" i="2"/>
  <c r="AT572" i="2"/>
  <c r="AW572" i="2"/>
  <c r="AO572" i="2"/>
  <c r="AL572" i="2"/>
  <c r="BE572" i="2" s="1"/>
  <c r="AN572" i="2"/>
  <c r="AK572" i="2"/>
  <c r="AP564" i="2"/>
  <c r="AQ564" i="2"/>
  <c r="AJ564" i="2"/>
  <c r="AR564" i="2"/>
  <c r="AM564" i="2"/>
  <c r="BF564" i="2" s="1"/>
  <c r="AU564" i="2"/>
  <c r="AV564" i="2"/>
  <c r="AT564" i="2"/>
  <c r="AW564" i="2"/>
  <c r="AS564" i="2"/>
  <c r="AN564" i="2"/>
  <c r="AO564" i="2"/>
  <c r="AK564" i="2"/>
  <c r="AL564" i="2"/>
  <c r="BE564" i="2" s="1"/>
  <c r="AP556" i="2"/>
  <c r="AQ556" i="2"/>
  <c r="AJ556" i="2"/>
  <c r="AR556" i="2"/>
  <c r="AM556" i="2"/>
  <c r="BF556" i="2" s="1"/>
  <c r="AU556" i="2"/>
  <c r="AV556" i="2"/>
  <c r="AW556" i="2"/>
  <c r="AK556" i="2"/>
  <c r="AT556" i="2"/>
  <c r="AO556" i="2"/>
  <c r="AS556" i="2"/>
  <c r="AL556" i="2"/>
  <c r="BE556" i="2" s="1"/>
  <c r="AN556" i="2"/>
  <c r="AP548" i="2"/>
  <c r="AQ548" i="2"/>
  <c r="AJ548" i="2"/>
  <c r="AR548" i="2"/>
  <c r="AM548" i="2"/>
  <c r="BF548" i="2" s="1"/>
  <c r="AU548" i="2"/>
  <c r="AV548" i="2"/>
  <c r="AW548" i="2"/>
  <c r="AK548" i="2"/>
  <c r="AT548" i="2"/>
  <c r="AO548" i="2"/>
  <c r="AS548" i="2"/>
  <c r="AN548" i="2"/>
  <c r="AL548" i="2"/>
  <c r="BE548" i="2" s="1"/>
  <c r="AJ888" i="2"/>
  <c r="AW884" i="2"/>
  <c r="AL880" i="2"/>
  <c r="BE880" i="2" s="1"/>
  <c r="AJ883" i="2"/>
  <c r="AR883" i="2"/>
  <c r="AK883" i="2"/>
  <c r="AS883" i="2"/>
  <c r="AL883" i="2"/>
  <c r="AT883" i="2"/>
  <c r="AQ883" i="2"/>
  <c r="AV883" i="2"/>
  <c r="AW883" i="2"/>
  <c r="AN883" i="2"/>
  <c r="AM875" i="2"/>
  <c r="BF875" i="2" s="1"/>
  <c r="AU875" i="2"/>
  <c r="AO875" i="2"/>
  <c r="AP875" i="2"/>
  <c r="AQ875" i="2"/>
  <c r="AN875" i="2"/>
  <c r="AW875" i="2"/>
  <c r="AJ875" i="2"/>
  <c r="AK875" i="2"/>
  <c r="AL875" i="2"/>
  <c r="BE875" i="2" s="1"/>
  <c r="AR875" i="2"/>
  <c r="AS875" i="2"/>
  <c r="AT875" i="2"/>
  <c r="AV875" i="2"/>
  <c r="AM867" i="2"/>
  <c r="BF867" i="2" s="1"/>
  <c r="AU867" i="2"/>
  <c r="AQ867" i="2"/>
  <c r="AR867" i="2"/>
  <c r="AJ867" i="2"/>
  <c r="AS867" i="2"/>
  <c r="AP867" i="2"/>
  <c r="AL867" i="2"/>
  <c r="BE867" i="2" s="1"/>
  <c r="AN867" i="2"/>
  <c r="AO867" i="2"/>
  <c r="AT867" i="2"/>
  <c r="AV867" i="2"/>
  <c r="AW867" i="2"/>
  <c r="AK867" i="2"/>
  <c r="AM859" i="2"/>
  <c r="BF859" i="2" s="1"/>
  <c r="AU859" i="2"/>
  <c r="AJ859" i="2"/>
  <c r="AS859" i="2"/>
  <c r="AK859" i="2"/>
  <c r="AT859" i="2"/>
  <c r="AL859" i="2"/>
  <c r="BE859" i="2" s="1"/>
  <c r="AV859" i="2"/>
  <c r="AR859" i="2"/>
  <c r="AO859" i="2"/>
  <c r="AP859" i="2"/>
  <c r="AQ859" i="2"/>
  <c r="AW859" i="2"/>
  <c r="AN859" i="2"/>
  <c r="AM851" i="2"/>
  <c r="BF851" i="2" s="1"/>
  <c r="AU851" i="2"/>
  <c r="AL851" i="2"/>
  <c r="BE851" i="2" s="1"/>
  <c r="AV851" i="2"/>
  <c r="AN851" i="2"/>
  <c r="AW851" i="2"/>
  <c r="AO851" i="2"/>
  <c r="AK851" i="2"/>
  <c r="AT851" i="2"/>
  <c r="AQ851" i="2"/>
  <c r="AR851" i="2"/>
  <c r="AS851" i="2"/>
  <c r="AJ851" i="2"/>
  <c r="AP851" i="2"/>
  <c r="AM843" i="2"/>
  <c r="BF843" i="2" s="1"/>
  <c r="AU843" i="2"/>
  <c r="AO843" i="2"/>
  <c r="AP843" i="2"/>
  <c r="AQ843" i="2"/>
  <c r="AN843" i="2"/>
  <c r="AW843" i="2"/>
  <c r="AS843" i="2"/>
  <c r="AT843" i="2"/>
  <c r="AV843" i="2"/>
  <c r="AJ843" i="2"/>
  <c r="AK843" i="2"/>
  <c r="AL843" i="2"/>
  <c r="BE843" i="2" s="1"/>
  <c r="AR843" i="2"/>
  <c r="AM835" i="2"/>
  <c r="BF835" i="2" s="1"/>
  <c r="AU835" i="2"/>
  <c r="AN835" i="2"/>
  <c r="AV835" i="2"/>
  <c r="AO835" i="2"/>
  <c r="AW835" i="2"/>
  <c r="AT835" i="2"/>
  <c r="AJ835" i="2"/>
  <c r="AK835" i="2"/>
  <c r="AS835" i="2"/>
  <c r="AP835" i="2"/>
  <c r="AQ835" i="2"/>
  <c r="AR835" i="2"/>
  <c r="AL835" i="2"/>
  <c r="BE835" i="2" s="1"/>
  <c r="AM827" i="2"/>
  <c r="BF827" i="2" s="1"/>
  <c r="AU827" i="2"/>
  <c r="AN827" i="2"/>
  <c r="AV827" i="2"/>
  <c r="AO827" i="2"/>
  <c r="AW827" i="2"/>
  <c r="AL827" i="2"/>
  <c r="BE827" i="2" s="1"/>
  <c r="AT827" i="2"/>
  <c r="AJ827" i="2"/>
  <c r="AK827" i="2"/>
  <c r="AP827" i="2"/>
  <c r="AQ827" i="2"/>
  <c r="AR827" i="2"/>
  <c r="AS827" i="2"/>
  <c r="AM819" i="2"/>
  <c r="BF819" i="2" s="1"/>
  <c r="AU819" i="2"/>
  <c r="AN819" i="2"/>
  <c r="AV819" i="2"/>
  <c r="AO819" i="2"/>
  <c r="AW819" i="2"/>
  <c r="AL819" i="2"/>
  <c r="BE819" i="2" s="1"/>
  <c r="AT819" i="2"/>
  <c r="AJ819" i="2"/>
  <c r="AK819" i="2"/>
  <c r="AP819" i="2"/>
  <c r="AR819" i="2"/>
  <c r="AS819" i="2"/>
  <c r="AQ819" i="2"/>
  <c r="AM811" i="2"/>
  <c r="BF811" i="2" s="1"/>
  <c r="AU811" i="2"/>
  <c r="AN811" i="2"/>
  <c r="AV811" i="2"/>
  <c r="AO811" i="2"/>
  <c r="AW811" i="2"/>
  <c r="AL811" i="2"/>
  <c r="BE811" i="2" s="1"/>
  <c r="AT811" i="2"/>
  <c r="AJ811" i="2"/>
  <c r="AK811" i="2"/>
  <c r="AP811" i="2"/>
  <c r="AQ811" i="2"/>
  <c r="AR811" i="2"/>
  <c r="AS811" i="2"/>
  <c r="AQ803" i="2"/>
  <c r="AL803" i="2"/>
  <c r="BE803" i="2" s="1"/>
  <c r="AU803" i="2"/>
  <c r="AM803" i="2"/>
  <c r="BF803" i="2" s="1"/>
  <c r="AV803" i="2"/>
  <c r="AN803" i="2"/>
  <c r="AW803" i="2"/>
  <c r="AK803" i="2"/>
  <c r="AT803" i="2"/>
  <c r="AJ803" i="2"/>
  <c r="AO803" i="2"/>
  <c r="AP803" i="2"/>
  <c r="AR803" i="2"/>
  <c r="AS803" i="2"/>
  <c r="AQ795" i="2"/>
  <c r="AN795" i="2"/>
  <c r="AW795" i="2"/>
  <c r="AO795" i="2"/>
  <c r="AP795" i="2"/>
  <c r="AM795" i="2"/>
  <c r="BF795" i="2" s="1"/>
  <c r="AV795" i="2"/>
  <c r="AK795" i="2"/>
  <c r="AL795" i="2"/>
  <c r="BE795" i="2" s="1"/>
  <c r="AR795" i="2"/>
  <c r="AS795" i="2"/>
  <c r="AT795" i="2"/>
  <c r="AU795" i="2"/>
  <c r="AJ795" i="2"/>
  <c r="AQ787" i="2"/>
  <c r="AP787" i="2"/>
  <c r="AR787" i="2"/>
  <c r="AJ787" i="2"/>
  <c r="AS787" i="2"/>
  <c r="AO787" i="2"/>
  <c r="AM787" i="2"/>
  <c r="BF787" i="2" s="1"/>
  <c r="AN787" i="2"/>
  <c r="AT787" i="2"/>
  <c r="AU787" i="2"/>
  <c r="AV787" i="2"/>
  <c r="AW787" i="2"/>
  <c r="AK787" i="2"/>
  <c r="AL787" i="2"/>
  <c r="BE787" i="2" s="1"/>
  <c r="AK779" i="2"/>
  <c r="AS779" i="2"/>
  <c r="AN779" i="2"/>
  <c r="AW779" i="2"/>
  <c r="AP779" i="2"/>
  <c r="AQ779" i="2"/>
  <c r="AR779" i="2"/>
  <c r="AO779" i="2"/>
  <c r="AL779" i="2"/>
  <c r="BE779" i="2" s="1"/>
  <c r="AM779" i="2"/>
  <c r="BF779" i="2" s="1"/>
  <c r="AT779" i="2"/>
  <c r="AU779" i="2"/>
  <c r="AV779" i="2"/>
  <c r="AJ779" i="2"/>
  <c r="AK771" i="2"/>
  <c r="AS771" i="2"/>
  <c r="AP771" i="2"/>
  <c r="AM771" i="2"/>
  <c r="BF771" i="2" s="1"/>
  <c r="AW771" i="2"/>
  <c r="AN771" i="2"/>
  <c r="AO771" i="2"/>
  <c r="AL771" i="2"/>
  <c r="BE771" i="2" s="1"/>
  <c r="AV771" i="2"/>
  <c r="AT771" i="2"/>
  <c r="AU771" i="2"/>
  <c r="AJ771" i="2"/>
  <c r="AQ771" i="2"/>
  <c r="AR771" i="2"/>
  <c r="AK763" i="2"/>
  <c r="AS763" i="2"/>
  <c r="AR763" i="2"/>
  <c r="AJ763" i="2"/>
  <c r="AT763" i="2"/>
  <c r="AL763" i="2"/>
  <c r="BE763" i="2" s="1"/>
  <c r="AU763" i="2"/>
  <c r="AO763" i="2"/>
  <c r="AP763" i="2"/>
  <c r="AQ763" i="2"/>
  <c r="AN763" i="2"/>
  <c r="AM763" i="2"/>
  <c r="BF763" i="2" s="1"/>
  <c r="AV763" i="2"/>
  <c r="AW763" i="2"/>
  <c r="AK755" i="2"/>
  <c r="AS755" i="2"/>
  <c r="AL755" i="2"/>
  <c r="BE755" i="2" s="1"/>
  <c r="AU755" i="2"/>
  <c r="AM755" i="2"/>
  <c r="BF755" i="2" s="1"/>
  <c r="AV755" i="2"/>
  <c r="AN755" i="2"/>
  <c r="AW755" i="2"/>
  <c r="AO755" i="2"/>
  <c r="AJ755" i="2"/>
  <c r="AP755" i="2"/>
  <c r="AQ755" i="2"/>
  <c r="AR755" i="2"/>
  <c r="AT755" i="2"/>
  <c r="AK747" i="2"/>
  <c r="AS747" i="2"/>
  <c r="AN747" i="2"/>
  <c r="AW747" i="2"/>
  <c r="AO747" i="2"/>
  <c r="AP747" i="2"/>
  <c r="AQ747" i="2"/>
  <c r="AL747" i="2"/>
  <c r="BE747" i="2" s="1"/>
  <c r="AM747" i="2"/>
  <c r="BF747" i="2" s="1"/>
  <c r="AR747" i="2"/>
  <c r="AT747" i="2"/>
  <c r="AU747" i="2"/>
  <c r="AV747" i="2"/>
  <c r="AJ747" i="2"/>
  <c r="AK739" i="2"/>
  <c r="AS739" i="2"/>
  <c r="AM739" i="2"/>
  <c r="BF739" i="2" s="1"/>
  <c r="AU739" i="2"/>
  <c r="AT739" i="2"/>
  <c r="AJ739" i="2"/>
  <c r="AV739" i="2"/>
  <c r="AL739" i="2"/>
  <c r="BE739" i="2" s="1"/>
  <c r="AW739" i="2"/>
  <c r="AN739" i="2"/>
  <c r="AO739" i="2"/>
  <c r="AP739" i="2"/>
  <c r="AQ739" i="2"/>
  <c r="AR739" i="2"/>
  <c r="AK731" i="2"/>
  <c r="AS731" i="2"/>
  <c r="AL731" i="2"/>
  <c r="BE731" i="2" s="1"/>
  <c r="AT731" i="2"/>
  <c r="AM731" i="2"/>
  <c r="BF731" i="2" s="1"/>
  <c r="AU731" i="2"/>
  <c r="AP731" i="2"/>
  <c r="AQ731" i="2"/>
  <c r="AR731" i="2"/>
  <c r="AV731" i="2"/>
  <c r="AJ731" i="2"/>
  <c r="AN731" i="2"/>
  <c r="AO731" i="2"/>
  <c r="AW731" i="2"/>
  <c r="AK723" i="2"/>
  <c r="AS723" i="2"/>
  <c r="AL723" i="2"/>
  <c r="BE723" i="2" s="1"/>
  <c r="AT723" i="2"/>
  <c r="AM723" i="2"/>
  <c r="BF723" i="2" s="1"/>
  <c r="AU723" i="2"/>
  <c r="AN723" i="2"/>
  <c r="AO723" i="2"/>
  <c r="AP723" i="2"/>
  <c r="AQ723" i="2"/>
  <c r="AJ723" i="2"/>
  <c r="AR723" i="2"/>
  <c r="AV723" i="2"/>
  <c r="AW723" i="2"/>
  <c r="AK715" i="2"/>
  <c r="AS715" i="2"/>
  <c r="AL715" i="2"/>
  <c r="BE715" i="2" s="1"/>
  <c r="AT715" i="2"/>
  <c r="AM715" i="2"/>
  <c r="BF715" i="2" s="1"/>
  <c r="AU715" i="2"/>
  <c r="AJ715" i="2"/>
  <c r="AR715" i="2"/>
  <c r="AP715" i="2"/>
  <c r="AQ715" i="2"/>
  <c r="AV715" i="2"/>
  <c r="AW715" i="2"/>
  <c r="AN715" i="2"/>
  <c r="AO715" i="2"/>
  <c r="AK707" i="2"/>
  <c r="AS707" i="2"/>
  <c r="AL707" i="2"/>
  <c r="BE707" i="2" s="1"/>
  <c r="AT707" i="2"/>
  <c r="AM707" i="2"/>
  <c r="BF707" i="2" s="1"/>
  <c r="AU707" i="2"/>
  <c r="AJ707" i="2"/>
  <c r="AR707" i="2"/>
  <c r="AP707" i="2"/>
  <c r="AQ707" i="2"/>
  <c r="AV707" i="2"/>
  <c r="AW707" i="2"/>
  <c r="AN707" i="2"/>
  <c r="AO707" i="2"/>
  <c r="AK699" i="2"/>
  <c r="AS699" i="2"/>
  <c r="AP699" i="2"/>
  <c r="AQ699" i="2"/>
  <c r="AR699" i="2"/>
  <c r="AO699" i="2"/>
  <c r="AV699" i="2"/>
  <c r="AW699" i="2"/>
  <c r="AJ699" i="2"/>
  <c r="AL699" i="2"/>
  <c r="BE699" i="2" s="1"/>
  <c r="AM699" i="2"/>
  <c r="BF699" i="2" s="1"/>
  <c r="AN699" i="2"/>
  <c r="AT699" i="2"/>
  <c r="AU699" i="2"/>
  <c r="AJ691" i="2"/>
  <c r="AR691" i="2"/>
  <c r="AK691" i="2"/>
  <c r="AS691" i="2"/>
  <c r="AL691" i="2"/>
  <c r="BE691" i="2" s="1"/>
  <c r="AT691" i="2"/>
  <c r="AN691" i="2"/>
  <c r="AO691" i="2"/>
  <c r="AP691" i="2"/>
  <c r="AM691" i="2"/>
  <c r="BF691" i="2" s="1"/>
  <c r="AV691" i="2"/>
  <c r="AW691" i="2"/>
  <c r="AQ691" i="2"/>
  <c r="AU691" i="2"/>
  <c r="AJ683" i="2"/>
  <c r="AR683" i="2"/>
  <c r="AK683" i="2"/>
  <c r="AS683" i="2"/>
  <c r="AL683" i="2"/>
  <c r="BE683" i="2" s="1"/>
  <c r="AT683" i="2"/>
  <c r="AW683" i="2"/>
  <c r="AM683" i="2"/>
  <c r="BF683" i="2" s="1"/>
  <c r="AN683" i="2"/>
  <c r="AV683" i="2"/>
  <c r="AO683" i="2"/>
  <c r="AP683" i="2"/>
  <c r="AQ683" i="2"/>
  <c r="AU683" i="2"/>
  <c r="AJ675" i="2"/>
  <c r="AR675" i="2"/>
  <c r="AK675" i="2"/>
  <c r="AS675" i="2"/>
  <c r="AL675" i="2"/>
  <c r="BE675" i="2" s="1"/>
  <c r="AT675" i="2"/>
  <c r="AP675" i="2"/>
  <c r="AM675" i="2"/>
  <c r="BF675" i="2" s="1"/>
  <c r="AN675" i="2"/>
  <c r="AW675" i="2"/>
  <c r="AO675" i="2"/>
  <c r="AQ675" i="2"/>
  <c r="AU675" i="2"/>
  <c r="AV675" i="2"/>
  <c r="AQ667" i="2"/>
  <c r="AR667" i="2"/>
  <c r="AJ667" i="2"/>
  <c r="AT667" i="2"/>
  <c r="AK667" i="2"/>
  <c r="AU667" i="2"/>
  <c r="AL667" i="2"/>
  <c r="BE667" i="2" s="1"/>
  <c r="AV667" i="2"/>
  <c r="AP667" i="2"/>
  <c r="AM667" i="2"/>
  <c r="BF667" i="2" s="1"/>
  <c r="AN667" i="2"/>
  <c r="AO667" i="2"/>
  <c r="AS667" i="2"/>
  <c r="AW667" i="2"/>
  <c r="AQ659" i="2"/>
  <c r="AK659" i="2"/>
  <c r="AT659" i="2"/>
  <c r="AP659" i="2"/>
  <c r="AR659" i="2"/>
  <c r="AS659" i="2"/>
  <c r="AN659" i="2"/>
  <c r="AO659" i="2"/>
  <c r="AU659" i="2"/>
  <c r="AV659" i="2"/>
  <c r="AW659" i="2"/>
  <c r="AJ659" i="2"/>
  <c r="AL659" i="2"/>
  <c r="BE659" i="2" s="1"/>
  <c r="AM659" i="2"/>
  <c r="BF659" i="2" s="1"/>
  <c r="AQ651" i="2"/>
  <c r="AM651" i="2"/>
  <c r="BF651" i="2" s="1"/>
  <c r="AV651" i="2"/>
  <c r="AN651" i="2"/>
  <c r="AO651" i="2"/>
  <c r="AP651" i="2"/>
  <c r="AK651" i="2"/>
  <c r="AU651" i="2"/>
  <c r="AW651" i="2"/>
  <c r="AJ651" i="2"/>
  <c r="AL651" i="2"/>
  <c r="BE651" i="2" s="1"/>
  <c r="AR651" i="2"/>
  <c r="AS651" i="2"/>
  <c r="AT651" i="2"/>
  <c r="AQ643" i="2"/>
  <c r="AO643" i="2"/>
  <c r="AP643" i="2"/>
  <c r="AR643" i="2"/>
  <c r="AU643" i="2"/>
  <c r="AJ643" i="2"/>
  <c r="AV643" i="2"/>
  <c r="AK643" i="2"/>
  <c r="AW643" i="2"/>
  <c r="AS643" i="2"/>
  <c r="AL643" i="2"/>
  <c r="BE643" i="2" s="1"/>
  <c r="AM643" i="2"/>
  <c r="BF643" i="2" s="1"/>
  <c r="AN643" i="2"/>
  <c r="AT643" i="2"/>
  <c r="AQ635" i="2"/>
  <c r="AR635" i="2"/>
  <c r="AJ635" i="2"/>
  <c r="AS635" i="2"/>
  <c r="AK635" i="2"/>
  <c r="AT635" i="2"/>
  <c r="AO635" i="2"/>
  <c r="AL635" i="2"/>
  <c r="BE635" i="2" s="1"/>
  <c r="AM635" i="2"/>
  <c r="BF635" i="2" s="1"/>
  <c r="AV635" i="2"/>
  <c r="AW635" i="2"/>
  <c r="AN635" i="2"/>
  <c r="AP635" i="2"/>
  <c r="AU635" i="2"/>
  <c r="AQ627" i="2"/>
  <c r="AK627" i="2"/>
  <c r="AT627" i="2"/>
  <c r="AL627" i="2"/>
  <c r="BE627" i="2" s="1"/>
  <c r="AU627" i="2"/>
  <c r="AM627" i="2"/>
  <c r="BF627" i="2" s="1"/>
  <c r="AV627" i="2"/>
  <c r="AR627" i="2"/>
  <c r="AJ627" i="2"/>
  <c r="AN627" i="2"/>
  <c r="AO627" i="2"/>
  <c r="AS627" i="2"/>
  <c r="AW627" i="2"/>
  <c r="AP627" i="2"/>
  <c r="AQ619" i="2"/>
  <c r="AM619" i="2"/>
  <c r="BF619" i="2" s="1"/>
  <c r="AV619" i="2"/>
  <c r="AN619" i="2"/>
  <c r="AW619" i="2"/>
  <c r="AO619" i="2"/>
  <c r="AK619" i="2"/>
  <c r="AT619" i="2"/>
  <c r="AL619" i="2"/>
  <c r="BE619" i="2" s="1"/>
  <c r="AP619" i="2"/>
  <c r="AR619" i="2"/>
  <c r="AU619" i="2"/>
  <c r="AJ619" i="2"/>
  <c r="AS619" i="2"/>
  <c r="AJ611" i="2"/>
  <c r="AR611" i="2"/>
  <c r="AO611" i="2"/>
  <c r="AP611" i="2"/>
  <c r="AQ611" i="2"/>
  <c r="AN611" i="2"/>
  <c r="AW611" i="2"/>
  <c r="AL611" i="2"/>
  <c r="BE611" i="2" s="1"/>
  <c r="AM611" i="2"/>
  <c r="BF611" i="2" s="1"/>
  <c r="AS611" i="2"/>
  <c r="AK611" i="2"/>
  <c r="AT611" i="2"/>
  <c r="AU611" i="2"/>
  <c r="AV611" i="2"/>
  <c r="AJ603" i="2"/>
  <c r="AR603" i="2"/>
  <c r="AQ603" i="2"/>
  <c r="AS603" i="2"/>
  <c r="AK603" i="2"/>
  <c r="AT603" i="2"/>
  <c r="AP603" i="2"/>
  <c r="AN603" i="2"/>
  <c r="AO603" i="2"/>
  <c r="AU603" i="2"/>
  <c r="AL603" i="2"/>
  <c r="BE603" i="2" s="1"/>
  <c r="AM603" i="2"/>
  <c r="BF603" i="2" s="1"/>
  <c r="AV603" i="2"/>
  <c r="AW603" i="2"/>
  <c r="AJ595" i="2"/>
  <c r="AR595" i="2"/>
  <c r="AK595" i="2"/>
  <c r="AT595" i="2"/>
  <c r="AL595" i="2"/>
  <c r="BE595" i="2" s="1"/>
  <c r="AU595" i="2"/>
  <c r="AM595" i="2"/>
  <c r="BF595" i="2" s="1"/>
  <c r="AV595" i="2"/>
  <c r="AS595" i="2"/>
  <c r="AP595" i="2"/>
  <c r="AQ595" i="2"/>
  <c r="AW595" i="2"/>
  <c r="AN595" i="2"/>
  <c r="AO595" i="2"/>
  <c r="AP587" i="2"/>
  <c r="AK587" i="2"/>
  <c r="AQ587" i="2"/>
  <c r="AJ587" i="2"/>
  <c r="AU587" i="2"/>
  <c r="AL587" i="2"/>
  <c r="BE587" i="2" s="1"/>
  <c r="AV587" i="2"/>
  <c r="AM587" i="2"/>
  <c r="BF587" i="2" s="1"/>
  <c r="AW587" i="2"/>
  <c r="AT587" i="2"/>
  <c r="AR587" i="2"/>
  <c r="AS587" i="2"/>
  <c r="AN587" i="2"/>
  <c r="AO587" i="2"/>
  <c r="AN579" i="2"/>
  <c r="AV579" i="2"/>
  <c r="AO579" i="2"/>
  <c r="AW579" i="2"/>
  <c r="AP579" i="2"/>
  <c r="AK579" i="2"/>
  <c r="AS579" i="2"/>
  <c r="AT579" i="2"/>
  <c r="AL579" i="2"/>
  <c r="BE579" i="2" s="1"/>
  <c r="AM579" i="2"/>
  <c r="BF579" i="2" s="1"/>
  <c r="AQ579" i="2"/>
  <c r="AJ579" i="2"/>
  <c r="AR579" i="2"/>
  <c r="AU579" i="2"/>
  <c r="AN571" i="2"/>
  <c r="AV571" i="2"/>
  <c r="AO571" i="2"/>
  <c r="AW571" i="2"/>
  <c r="AP571" i="2"/>
  <c r="AK571" i="2"/>
  <c r="AS571" i="2"/>
  <c r="AT571" i="2"/>
  <c r="AM571" i="2"/>
  <c r="BF571" i="2" s="1"/>
  <c r="AQ571" i="2"/>
  <c r="AR571" i="2"/>
  <c r="AL571" i="2"/>
  <c r="BE571" i="2" s="1"/>
  <c r="AJ571" i="2"/>
  <c r="AU571" i="2"/>
  <c r="AN563" i="2"/>
  <c r="AV563" i="2"/>
  <c r="AO563" i="2"/>
  <c r="AW563" i="2"/>
  <c r="AP563" i="2"/>
  <c r="AK563" i="2"/>
  <c r="AS563" i="2"/>
  <c r="AT563" i="2"/>
  <c r="AQ563" i="2"/>
  <c r="AR563" i="2"/>
  <c r="AU563" i="2"/>
  <c r="AM563" i="2"/>
  <c r="BF563" i="2" s="1"/>
  <c r="AL563" i="2"/>
  <c r="BE563" i="2" s="1"/>
  <c r="AJ563" i="2"/>
  <c r="AN555" i="2"/>
  <c r="AV555" i="2"/>
  <c r="AO555" i="2"/>
  <c r="AW555" i="2"/>
  <c r="AP555" i="2"/>
  <c r="AK555" i="2"/>
  <c r="AS555" i="2"/>
  <c r="AT555" i="2"/>
  <c r="AR555" i="2"/>
  <c r="AU555" i="2"/>
  <c r="AQ555" i="2"/>
  <c r="AM555" i="2"/>
  <c r="BF555" i="2" s="1"/>
  <c r="AL555" i="2"/>
  <c r="BE555" i="2" s="1"/>
  <c r="AJ555" i="2"/>
  <c r="AN547" i="2"/>
  <c r="AV547" i="2"/>
  <c r="AO547" i="2"/>
  <c r="AW547" i="2"/>
  <c r="AP547" i="2"/>
  <c r="AK547" i="2"/>
  <c r="AS547" i="2"/>
  <c r="AT547" i="2"/>
  <c r="AU547" i="2"/>
  <c r="AR547" i="2"/>
  <c r="AJ547" i="2"/>
  <c r="AL547" i="2"/>
  <c r="BE547" i="2" s="1"/>
  <c r="AM547" i="2"/>
  <c r="BF547" i="2" s="1"/>
  <c r="AQ547" i="2"/>
  <c r="AR884" i="2"/>
  <c r="AP540" i="2"/>
  <c r="AQ540" i="2"/>
  <c r="AJ540" i="2"/>
  <c r="AR540" i="2"/>
  <c r="AM540" i="2"/>
  <c r="BF540" i="2" s="1"/>
  <c r="AU540" i="2"/>
  <c r="AV540" i="2"/>
  <c r="AW540" i="2"/>
  <c r="AK540" i="2"/>
  <c r="AT540" i="2"/>
  <c r="AL540" i="2"/>
  <c r="BE540" i="2" s="1"/>
  <c r="AN540" i="2"/>
  <c r="AO540" i="2"/>
  <c r="AS540" i="2"/>
  <c r="AP882" i="2"/>
  <c r="AQ882" i="2"/>
  <c r="AJ882" i="2"/>
  <c r="AR882" i="2"/>
  <c r="AO882" i="2"/>
  <c r="AW882" i="2"/>
  <c r="AT882" i="2"/>
  <c r="AU882" i="2"/>
  <c r="AV882" i="2"/>
  <c r="AL882" i="2"/>
  <c r="BE882" i="2" s="1"/>
  <c r="AK874" i="2"/>
  <c r="AS874" i="2"/>
  <c r="AJ874" i="2"/>
  <c r="AT874" i="2"/>
  <c r="AL874" i="2"/>
  <c r="BE874" i="2" s="1"/>
  <c r="AU874" i="2"/>
  <c r="AM874" i="2"/>
  <c r="BF874" i="2" s="1"/>
  <c r="AV874" i="2"/>
  <c r="AR874" i="2"/>
  <c r="AN874" i="2"/>
  <c r="AO874" i="2"/>
  <c r="AP874" i="2"/>
  <c r="AQ874" i="2"/>
  <c r="AW874" i="2"/>
  <c r="AK866" i="2"/>
  <c r="AS866" i="2"/>
  <c r="AM866" i="2"/>
  <c r="BF866" i="2" s="1"/>
  <c r="AV866" i="2"/>
  <c r="AN866" i="2"/>
  <c r="AW866" i="2"/>
  <c r="AO866" i="2"/>
  <c r="AL866" i="2"/>
  <c r="BE866" i="2" s="1"/>
  <c r="AU866" i="2"/>
  <c r="AJ866" i="2"/>
  <c r="AP866" i="2"/>
  <c r="AQ866" i="2"/>
  <c r="AR866" i="2"/>
  <c r="AT866" i="2"/>
  <c r="AK858" i="2"/>
  <c r="AS858" i="2"/>
  <c r="AO858" i="2"/>
  <c r="AP858" i="2"/>
  <c r="AQ858" i="2"/>
  <c r="AN858" i="2"/>
  <c r="AW858" i="2"/>
  <c r="AJ858" i="2"/>
  <c r="AL858" i="2"/>
  <c r="BE858" i="2" s="1"/>
  <c r="AM858" i="2"/>
  <c r="BF858" i="2" s="1"/>
  <c r="AR858" i="2"/>
  <c r="AT858" i="2"/>
  <c r="AU858" i="2"/>
  <c r="AV858" i="2"/>
  <c r="AK850" i="2"/>
  <c r="AS850" i="2"/>
  <c r="AQ850" i="2"/>
  <c r="AR850" i="2"/>
  <c r="AJ850" i="2"/>
  <c r="AT850" i="2"/>
  <c r="AP850" i="2"/>
  <c r="AM850" i="2"/>
  <c r="BF850" i="2" s="1"/>
  <c r="AN850" i="2"/>
  <c r="AO850" i="2"/>
  <c r="AU850" i="2"/>
  <c r="AV850" i="2"/>
  <c r="AW850" i="2"/>
  <c r="AL850" i="2"/>
  <c r="BE850" i="2" s="1"/>
  <c r="AK842" i="2"/>
  <c r="AS842" i="2"/>
  <c r="AM842" i="2"/>
  <c r="BF842" i="2" s="1"/>
  <c r="AU842" i="2"/>
  <c r="AR842" i="2"/>
  <c r="AT842" i="2"/>
  <c r="AJ842" i="2"/>
  <c r="AV842" i="2"/>
  <c r="AQ842" i="2"/>
  <c r="AN842" i="2"/>
  <c r="AO842" i="2"/>
  <c r="AP842" i="2"/>
  <c r="AW842" i="2"/>
  <c r="AL842" i="2"/>
  <c r="BE842" i="2" s="1"/>
  <c r="AK834" i="2"/>
  <c r="AS834" i="2"/>
  <c r="AL834" i="2"/>
  <c r="BE834" i="2" s="1"/>
  <c r="AT834" i="2"/>
  <c r="AM834" i="2"/>
  <c r="BF834" i="2" s="1"/>
  <c r="AU834" i="2"/>
  <c r="AJ834" i="2"/>
  <c r="AW834" i="2"/>
  <c r="AN834" i="2"/>
  <c r="AV834" i="2"/>
  <c r="AO834" i="2"/>
  <c r="AP834" i="2"/>
  <c r="AQ834" i="2"/>
  <c r="AR834" i="2"/>
  <c r="AK826" i="2"/>
  <c r="AS826" i="2"/>
  <c r="AL826" i="2"/>
  <c r="BE826" i="2" s="1"/>
  <c r="AT826" i="2"/>
  <c r="AM826" i="2"/>
  <c r="BF826" i="2" s="1"/>
  <c r="AU826" i="2"/>
  <c r="AJ826" i="2"/>
  <c r="AR826" i="2"/>
  <c r="AN826" i="2"/>
  <c r="AW826" i="2"/>
  <c r="AP826" i="2"/>
  <c r="AQ826" i="2"/>
  <c r="AV826" i="2"/>
  <c r="AO826" i="2"/>
  <c r="AK818" i="2"/>
  <c r="AS818" i="2"/>
  <c r="AL818" i="2"/>
  <c r="BE818" i="2" s="1"/>
  <c r="AT818" i="2"/>
  <c r="AM818" i="2"/>
  <c r="BF818" i="2" s="1"/>
  <c r="AU818" i="2"/>
  <c r="AJ818" i="2"/>
  <c r="AR818" i="2"/>
  <c r="AN818" i="2"/>
  <c r="AW818" i="2"/>
  <c r="AO818" i="2"/>
  <c r="AP818" i="2"/>
  <c r="AQ818" i="2"/>
  <c r="AV818" i="2"/>
  <c r="AK810" i="2"/>
  <c r="AS810" i="2"/>
  <c r="AL810" i="2"/>
  <c r="BE810" i="2" s="1"/>
  <c r="AT810" i="2"/>
  <c r="AM810" i="2"/>
  <c r="BF810" i="2" s="1"/>
  <c r="AU810" i="2"/>
  <c r="AJ810" i="2"/>
  <c r="AR810" i="2"/>
  <c r="AN810" i="2"/>
  <c r="AW810" i="2"/>
  <c r="AP810" i="2"/>
  <c r="AQ810" i="2"/>
  <c r="AV810" i="2"/>
  <c r="AO810" i="2"/>
  <c r="AO802" i="2"/>
  <c r="AW802" i="2"/>
  <c r="AQ802" i="2"/>
  <c r="AR802" i="2"/>
  <c r="AJ802" i="2"/>
  <c r="AS802" i="2"/>
  <c r="AP802" i="2"/>
  <c r="AV802" i="2"/>
  <c r="AK802" i="2"/>
  <c r="AL802" i="2"/>
  <c r="BE802" i="2" s="1"/>
  <c r="AM802" i="2"/>
  <c r="BF802" i="2" s="1"/>
  <c r="AN802" i="2"/>
  <c r="AT802" i="2"/>
  <c r="AU802" i="2"/>
  <c r="AO794" i="2"/>
  <c r="AW794" i="2"/>
  <c r="AJ794" i="2"/>
  <c r="AS794" i="2"/>
  <c r="AK794" i="2"/>
  <c r="AT794" i="2"/>
  <c r="AL794" i="2"/>
  <c r="BE794" i="2" s="1"/>
  <c r="AU794" i="2"/>
  <c r="AR794" i="2"/>
  <c r="AM794" i="2"/>
  <c r="BF794" i="2" s="1"/>
  <c r="AN794" i="2"/>
  <c r="AP794" i="2"/>
  <c r="AQ794" i="2"/>
  <c r="AV794" i="2"/>
  <c r="AO786" i="2"/>
  <c r="AW786" i="2"/>
  <c r="AL786" i="2"/>
  <c r="BE786" i="2" s="1"/>
  <c r="AU786" i="2"/>
  <c r="AM786" i="2"/>
  <c r="BF786" i="2" s="1"/>
  <c r="AV786" i="2"/>
  <c r="AN786" i="2"/>
  <c r="AK786" i="2"/>
  <c r="AT786" i="2"/>
  <c r="AJ786" i="2"/>
  <c r="AP786" i="2"/>
  <c r="AQ786" i="2"/>
  <c r="AR786" i="2"/>
  <c r="AS786" i="2"/>
  <c r="AQ778" i="2"/>
  <c r="AJ778" i="2"/>
  <c r="AS778" i="2"/>
  <c r="AT778" i="2"/>
  <c r="AK778" i="2"/>
  <c r="AU778" i="2"/>
  <c r="AL778" i="2"/>
  <c r="BE778" i="2" s="1"/>
  <c r="AV778" i="2"/>
  <c r="AR778" i="2"/>
  <c r="AM778" i="2"/>
  <c r="BF778" i="2" s="1"/>
  <c r="AN778" i="2"/>
  <c r="AO778" i="2"/>
  <c r="AP778" i="2"/>
  <c r="AW778" i="2"/>
  <c r="AQ770" i="2"/>
  <c r="AL770" i="2"/>
  <c r="BE770" i="2" s="1"/>
  <c r="AU770" i="2"/>
  <c r="AP770" i="2"/>
  <c r="AR770" i="2"/>
  <c r="AS770" i="2"/>
  <c r="AO770" i="2"/>
  <c r="AM770" i="2"/>
  <c r="BF770" i="2" s="1"/>
  <c r="AN770" i="2"/>
  <c r="AT770" i="2"/>
  <c r="AV770" i="2"/>
  <c r="AW770" i="2"/>
  <c r="AJ770" i="2"/>
  <c r="AK770" i="2"/>
  <c r="AQ762" i="2"/>
  <c r="AN762" i="2"/>
  <c r="AW762" i="2"/>
  <c r="AO762" i="2"/>
  <c r="AP762" i="2"/>
  <c r="AM762" i="2"/>
  <c r="BF762" i="2" s="1"/>
  <c r="AR762" i="2"/>
  <c r="AS762" i="2"/>
  <c r="AL762" i="2"/>
  <c r="BE762" i="2" s="1"/>
  <c r="AJ762" i="2"/>
  <c r="AK762" i="2"/>
  <c r="AT762" i="2"/>
  <c r="AU762" i="2"/>
  <c r="AV762" i="2"/>
  <c r="AQ754" i="2"/>
  <c r="AP754" i="2"/>
  <c r="AR754" i="2"/>
  <c r="AJ754" i="2"/>
  <c r="AS754" i="2"/>
  <c r="AK754" i="2"/>
  <c r="AT754" i="2"/>
  <c r="AW754" i="2"/>
  <c r="AL754" i="2"/>
  <c r="BE754" i="2" s="1"/>
  <c r="AV754" i="2"/>
  <c r="AO754" i="2"/>
  <c r="AU754" i="2"/>
  <c r="AM754" i="2"/>
  <c r="BF754" i="2" s="1"/>
  <c r="AN754" i="2"/>
  <c r="AQ746" i="2"/>
  <c r="AJ746" i="2"/>
  <c r="AS746" i="2"/>
  <c r="AK746" i="2"/>
  <c r="AT746" i="2"/>
  <c r="AL746" i="2"/>
  <c r="BE746" i="2" s="1"/>
  <c r="AU746" i="2"/>
  <c r="AM746" i="2"/>
  <c r="BF746" i="2" s="1"/>
  <c r="AV746" i="2"/>
  <c r="AN746" i="2"/>
  <c r="AO746" i="2"/>
  <c r="AP746" i="2"/>
  <c r="AR746" i="2"/>
  <c r="AW746" i="2"/>
  <c r="AQ738" i="2"/>
  <c r="AK738" i="2"/>
  <c r="AS738" i="2"/>
  <c r="AM738" i="2"/>
  <c r="BF738" i="2" s="1"/>
  <c r="AW738" i="2"/>
  <c r="AN738" i="2"/>
  <c r="AO738" i="2"/>
  <c r="AP738" i="2"/>
  <c r="AU738" i="2"/>
  <c r="AV738" i="2"/>
  <c r="AJ738" i="2"/>
  <c r="AL738" i="2"/>
  <c r="BE738" i="2" s="1"/>
  <c r="AR738" i="2"/>
  <c r="AT738" i="2"/>
  <c r="AQ730" i="2"/>
  <c r="AJ730" i="2"/>
  <c r="AR730" i="2"/>
  <c r="AK730" i="2"/>
  <c r="AS730" i="2"/>
  <c r="AP730" i="2"/>
  <c r="AT730" i="2"/>
  <c r="AU730" i="2"/>
  <c r="AV730" i="2"/>
  <c r="AN730" i="2"/>
  <c r="AO730" i="2"/>
  <c r="AW730" i="2"/>
  <c r="AL730" i="2"/>
  <c r="BE730" i="2" s="1"/>
  <c r="AM730" i="2"/>
  <c r="BF730" i="2" s="1"/>
  <c r="AQ722" i="2"/>
  <c r="AJ722" i="2"/>
  <c r="AR722" i="2"/>
  <c r="AK722" i="2"/>
  <c r="AS722" i="2"/>
  <c r="AN722" i="2"/>
  <c r="AO722" i="2"/>
  <c r="AP722" i="2"/>
  <c r="AT722" i="2"/>
  <c r="AW722" i="2"/>
  <c r="AL722" i="2"/>
  <c r="BE722" i="2" s="1"/>
  <c r="AM722" i="2"/>
  <c r="BF722" i="2" s="1"/>
  <c r="AU722" i="2"/>
  <c r="AV722" i="2"/>
  <c r="AQ714" i="2"/>
  <c r="AJ714" i="2"/>
  <c r="AR714" i="2"/>
  <c r="AK714" i="2"/>
  <c r="AS714" i="2"/>
  <c r="AP714" i="2"/>
  <c r="AN714" i="2"/>
  <c r="AO714" i="2"/>
  <c r="AT714" i="2"/>
  <c r="AU714" i="2"/>
  <c r="AL714" i="2"/>
  <c r="BE714" i="2" s="1"/>
  <c r="AM714" i="2"/>
  <c r="BF714" i="2" s="1"/>
  <c r="AV714" i="2"/>
  <c r="AW714" i="2"/>
  <c r="AQ706" i="2"/>
  <c r="AJ706" i="2"/>
  <c r="AR706" i="2"/>
  <c r="AK706" i="2"/>
  <c r="AS706" i="2"/>
  <c r="AP706" i="2"/>
  <c r="AN706" i="2"/>
  <c r="AO706" i="2"/>
  <c r="AT706" i="2"/>
  <c r="AU706" i="2"/>
  <c r="AL706" i="2"/>
  <c r="BE706" i="2" s="1"/>
  <c r="AM706" i="2"/>
  <c r="BF706" i="2" s="1"/>
  <c r="AV706" i="2"/>
  <c r="AW706" i="2"/>
  <c r="AQ698" i="2"/>
  <c r="AL698" i="2"/>
  <c r="BE698" i="2" s="1"/>
  <c r="AU698" i="2"/>
  <c r="AM698" i="2"/>
  <c r="BF698" i="2" s="1"/>
  <c r="AV698" i="2"/>
  <c r="AN698" i="2"/>
  <c r="AW698" i="2"/>
  <c r="AK698" i="2"/>
  <c r="AT698" i="2"/>
  <c r="AR698" i="2"/>
  <c r="AS698" i="2"/>
  <c r="AO698" i="2"/>
  <c r="AP698" i="2"/>
  <c r="AJ698" i="2"/>
  <c r="AP690" i="2"/>
  <c r="AQ690" i="2"/>
  <c r="AJ690" i="2"/>
  <c r="AR690" i="2"/>
  <c r="AN690" i="2"/>
  <c r="AO690" i="2"/>
  <c r="AS690" i="2"/>
  <c r="AM690" i="2"/>
  <c r="BF690" i="2" s="1"/>
  <c r="AK690" i="2"/>
  <c r="AL690" i="2"/>
  <c r="BE690" i="2" s="1"/>
  <c r="AT690" i="2"/>
  <c r="AU690" i="2"/>
  <c r="AV690" i="2"/>
  <c r="AW690" i="2"/>
  <c r="AP682" i="2"/>
  <c r="AQ682" i="2"/>
  <c r="AJ682" i="2"/>
  <c r="AR682" i="2"/>
  <c r="AL682" i="2"/>
  <c r="BE682" i="2" s="1"/>
  <c r="AW682" i="2"/>
  <c r="AM682" i="2"/>
  <c r="BF682" i="2" s="1"/>
  <c r="AN682" i="2"/>
  <c r="AK682" i="2"/>
  <c r="AV682" i="2"/>
  <c r="AT682" i="2"/>
  <c r="AU682" i="2"/>
  <c r="AO682" i="2"/>
  <c r="AS682" i="2"/>
  <c r="AK674" i="2"/>
  <c r="AP674" i="2"/>
  <c r="AQ674" i="2"/>
  <c r="AR674" i="2"/>
  <c r="AN674" i="2"/>
  <c r="AV674" i="2"/>
  <c r="AW674" i="2"/>
  <c r="AJ674" i="2"/>
  <c r="AL674" i="2"/>
  <c r="BE674" i="2" s="1"/>
  <c r="AM674" i="2"/>
  <c r="BF674" i="2" s="1"/>
  <c r="AO674" i="2"/>
  <c r="AS674" i="2"/>
  <c r="AT674" i="2"/>
  <c r="AU674" i="2"/>
  <c r="AO666" i="2"/>
  <c r="AW666" i="2"/>
  <c r="AM666" i="2"/>
  <c r="BF666" i="2" s="1"/>
  <c r="AV666" i="2"/>
  <c r="AL666" i="2"/>
  <c r="BE666" i="2" s="1"/>
  <c r="AN666" i="2"/>
  <c r="AP666" i="2"/>
  <c r="AJ666" i="2"/>
  <c r="AT666" i="2"/>
  <c r="AU666" i="2"/>
  <c r="AK666" i="2"/>
  <c r="AQ666" i="2"/>
  <c r="AR666" i="2"/>
  <c r="AS666" i="2"/>
  <c r="AO658" i="2"/>
  <c r="AW658" i="2"/>
  <c r="AP658" i="2"/>
  <c r="AJ658" i="2"/>
  <c r="AT658" i="2"/>
  <c r="AK658" i="2"/>
  <c r="AU658" i="2"/>
  <c r="AL658" i="2"/>
  <c r="BE658" i="2" s="1"/>
  <c r="AV658" i="2"/>
  <c r="AR658" i="2"/>
  <c r="AM658" i="2"/>
  <c r="BF658" i="2" s="1"/>
  <c r="AN658" i="2"/>
  <c r="AQ658" i="2"/>
  <c r="AS658" i="2"/>
  <c r="AO650" i="2"/>
  <c r="AW650" i="2"/>
  <c r="AR650" i="2"/>
  <c r="AK650" i="2"/>
  <c r="AQ650" i="2"/>
  <c r="AS650" i="2"/>
  <c r="AT650" i="2"/>
  <c r="AN650" i="2"/>
  <c r="AP650" i="2"/>
  <c r="AU650" i="2"/>
  <c r="AV650" i="2"/>
  <c r="AJ650" i="2"/>
  <c r="AL650" i="2"/>
  <c r="BE650" i="2" s="1"/>
  <c r="AM650" i="2"/>
  <c r="BF650" i="2" s="1"/>
  <c r="AO642" i="2"/>
  <c r="AW642" i="2"/>
  <c r="AK642" i="2"/>
  <c r="AT642" i="2"/>
  <c r="AL642" i="2"/>
  <c r="BE642" i="2" s="1"/>
  <c r="AU642" i="2"/>
  <c r="AM642" i="2"/>
  <c r="BF642" i="2" s="1"/>
  <c r="AV642" i="2"/>
  <c r="AS642" i="2"/>
  <c r="AQ642" i="2"/>
  <c r="AR642" i="2"/>
  <c r="AJ642" i="2"/>
  <c r="AN642" i="2"/>
  <c r="AP642" i="2"/>
  <c r="AO634" i="2"/>
  <c r="AW634" i="2"/>
  <c r="AM634" i="2"/>
  <c r="BF634" i="2" s="1"/>
  <c r="AV634" i="2"/>
  <c r="AN634" i="2"/>
  <c r="AP634" i="2"/>
  <c r="AK634" i="2"/>
  <c r="AT634" i="2"/>
  <c r="AU634" i="2"/>
  <c r="AR634" i="2"/>
  <c r="AJ634" i="2"/>
  <c r="AL634" i="2"/>
  <c r="BE634" i="2" s="1"/>
  <c r="AQ634" i="2"/>
  <c r="AS634" i="2"/>
  <c r="AO626" i="2"/>
  <c r="AW626" i="2"/>
  <c r="AP626" i="2"/>
  <c r="AQ626" i="2"/>
  <c r="AR626" i="2"/>
  <c r="AM626" i="2"/>
  <c r="BF626" i="2" s="1"/>
  <c r="AV626" i="2"/>
  <c r="AJ626" i="2"/>
  <c r="AK626" i="2"/>
  <c r="AN626" i="2"/>
  <c r="AS626" i="2"/>
  <c r="AT626" i="2"/>
  <c r="AU626" i="2"/>
  <c r="AL626" i="2"/>
  <c r="BE626" i="2" s="1"/>
  <c r="AO618" i="2"/>
  <c r="AW618" i="2"/>
  <c r="AR618" i="2"/>
  <c r="AJ618" i="2"/>
  <c r="AS618" i="2"/>
  <c r="AK618" i="2"/>
  <c r="AT618" i="2"/>
  <c r="AP618" i="2"/>
  <c r="AL618" i="2"/>
  <c r="BE618" i="2" s="1"/>
  <c r="AM618" i="2"/>
  <c r="BF618" i="2" s="1"/>
  <c r="AQ618" i="2"/>
  <c r="AU618" i="2"/>
  <c r="AV618" i="2"/>
  <c r="AN618" i="2"/>
  <c r="AP610" i="2"/>
  <c r="AK610" i="2"/>
  <c r="AT610" i="2"/>
  <c r="AL610" i="2"/>
  <c r="BE610" i="2" s="1"/>
  <c r="AU610" i="2"/>
  <c r="AM610" i="2"/>
  <c r="BF610" i="2" s="1"/>
  <c r="AV610" i="2"/>
  <c r="AJ610" i="2"/>
  <c r="AS610" i="2"/>
  <c r="AN610" i="2"/>
  <c r="AW610" i="2"/>
  <c r="AO610" i="2"/>
  <c r="AQ610" i="2"/>
  <c r="AR610" i="2"/>
  <c r="AP602" i="2"/>
  <c r="AM602" i="2"/>
  <c r="BF602" i="2" s="1"/>
  <c r="AV602" i="2"/>
  <c r="AN602" i="2"/>
  <c r="AW602" i="2"/>
  <c r="AO602" i="2"/>
  <c r="AL602" i="2"/>
  <c r="BE602" i="2" s="1"/>
  <c r="AU602" i="2"/>
  <c r="AJ602" i="2"/>
  <c r="AK602" i="2"/>
  <c r="AQ602" i="2"/>
  <c r="AR602" i="2"/>
  <c r="AS602" i="2"/>
  <c r="AT602" i="2"/>
  <c r="AP594" i="2"/>
  <c r="AO594" i="2"/>
  <c r="AQ594" i="2"/>
  <c r="AR594" i="2"/>
  <c r="AN594" i="2"/>
  <c r="AW594" i="2"/>
  <c r="AL594" i="2"/>
  <c r="BE594" i="2" s="1"/>
  <c r="AM594" i="2"/>
  <c r="BF594" i="2" s="1"/>
  <c r="AS594" i="2"/>
  <c r="AJ594" i="2"/>
  <c r="AK594" i="2"/>
  <c r="AT594" i="2"/>
  <c r="AU594" i="2"/>
  <c r="AV594" i="2"/>
  <c r="AL586" i="2"/>
  <c r="BE586" i="2" s="1"/>
  <c r="AT586" i="2"/>
  <c r="AM586" i="2"/>
  <c r="BF586" i="2" s="1"/>
  <c r="AU586" i="2"/>
  <c r="AN586" i="2"/>
  <c r="AV586" i="2"/>
  <c r="AQ586" i="2"/>
  <c r="AR586" i="2"/>
  <c r="AJ586" i="2"/>
  <c r="AW586" i="2"/>
  <c r="AK586" i="2"/>
  <c r="AO586" i="2"/>
  <c r="AP586" i="2"/>
  <c r="AS586" i="2"/>
  <c r="AL578" i="2"/>
  <c r="BE578" i="2" s="1"/>
  <c r="AT578" i="2"/>
  <c r="AM578" i="2"/>
  <c r="BF578" i="2" s="1"/>
  <c r="AU578" i="2"/>
  <c r="AN578" i="2"/>
  <c r="AV578" i="2"/>
  <c r="AQ578" i="2"/>
  <c r="AR578" i="2"/>
  <c r="AJ578" i="2"/>
  <c r="AK578" i="2"/>
  <c r="AO578" i="2"/>
  <c r="AP578" i="2"/>
  <c r="AS578" i="2"/>
  <c r="AW578" i="2"/>
  <c r="AL570" i="2"/>
  <c r="BE570" i="2" s="1"/>
  <c r="AT570" i="2"/>
  <c r="AM570" i="2"/>
  <c r="BF570" i="2" s="1"/>
  <c r="AU570" i="2"/>
  <c r="AN570" i="2"/>
  <c r="AV570" i="2"/>
  <c r="AQ570" i="2"/>
  <c r="AR570" i="2"/>
  <c r="AJ570" i="2"/>
  <c r="AK570" i="2"/>
  <c r="AO570" i="2"/>
  <c r="AP570" i="2"/>
  <c r="AS570" i="2"/>
  <c r="AW570" i="2"/>
  <c r="AL562" i="2"/>
  <c r="BE562" i="2" s="1"/>
  <c r="AT562" i="2"/>
  <c r="AM562" i="2"/>
  <c r="BF562" i="2" s="1"/>
  <c r="AU562" i="2"/>
  <c r="AN562" i="2"/>
  <c r="AV562" i="2"/>
  <c r="AQ562" i="2"/>
  <c r="AR562" i="2"/>
  <c r="AK562" i="2"/>
  <c r="AO562" i="2"/>
  <c r="AP562" i="2"/>
  <c r="AJ562" i="2"/>
  <c r="AS562" i="2"/>
  <c r="AW562" i="2"/>
  <c r="AL554" i="2"/>
  <c r="BE554" i="2" s="1"/>
  <c r="AT554" i="2"/>
  <c r="AM554" i="2"/>
  <c r="BF554" i="2" s="1"/>
  <c r="AU554" i="2"/>
  <c r="AN554" i="2"/>
  <c r="AV554" i="2"/>
  <c r="AQ554" i="2"/>
  <c r="AR554" i="2"/>
  <c r="AO554" i="2"/>
  <c r="AP554" i="2"/>
  <c r="AS554" i="2"/>
  <c r="AK554" i="2"/>
  <c r="AJ554" i="2"/>
  <c r="AW554" i="2"/>
  <c r="AL546" i="2"/>
  <c r="BE546" i="2" s="1"/>
  <c r="AT546" i="2"/>
  <c r="AM546" i="2"/>
  <c r="BF546" i="2" s="1"/>
  <c r="AU546" i="2"/>
  <c r="AN546" i="2"/>
  <c r="AV546" i="2"/>
  <c r="AQ546" i="2"/>
  <c r="AR546" i="2"/>
  <c r="AS546" i="2"/>
  <c r="AW546" i="2"/>
  <c r="AP546" i="2"/>
  <c r="AK546" i="2"/>
  <c r="AO546" i="2"/>
  <c r="AJ546" i="2"/>
  <c r="AQ884" i="2"/>
  <c r="AM882" i="2"/>
  <c r="BF882" i="2" s="1"/>
  <c r="AO884" i="2"/>
  <c r="AK882" i="2"/>
  <c r="AT841" i="2"/>
  <c r="AT825" i="2"/>
  <c r="AP823" i="2"/>
  <c r="AT809" i="2"/>
  <c r="AP807" i="2"/>
  <c r="AK823" i="2"/>
  <c r="AK807" i="2"/>
  <c r="AQ881" i="2"/>
  <c r="AM881" i="2"/>
  <c r="BF881" i="2" s="1"/>
  <c r="AV881" i="2"/>
  <c r="AN881" i="2"/>
  <c r="AW881" i="2"/>
  <c r="AO881" i="2"/>
  <c r="AL881" i="2"/>
  <c r="BE881" i="2" s="1"/>
  <c r="AU881" i="2"/>
  <c r="AQ873" i="2"/>
  <c r="AO873" i="2"/>
  <c r="AP873" i="2"/>
  <c r="AR873" i="2"/>
  <c r="AN873" i="2"/>
  <c r="AW873" i="2"/>
  <c r="AQ865" i="2"/>
  <c r="AR865" i="2"/>
  <c r="AJ865" i="2"/>
  <c r="AS865" i="2"/>
  <c r="AK865" i="2"/>
  <c r="AT865" i="2"/>
  <c r="AP865" i="2"/>
  <c r="AQ857" i="2"/>
  <c r="AK857" i="2"/>
  <c r="AT857" i="2"/>
  <c r="AL857" i="2"/>
  <c r="BE857" i="2" s="1"/>
  <c r="AU857" i="2"/>
  <c r="AM857" i="2"/>
  <c r="BF857" i="2" s="1"/>
  <c r="AV857" i="2"/>
  <c r="AJ857" i="2"/>
  <c r="AS857" i="2"/>
  <c r="AQ849" i="2"/>
  <c r="AM849" i="2"/>
  <c r="BF849" i="2" s="1"/>
  <c r="AV849" i="2"/>
  <c r="AN849" i="2"/>
  <c r="AW849" i="2"/>
  <c r="AO849" i="2"/>
  <c r="AL849" i="2"/>
  <c r="BE849" i="2" s="1"/>
  <c r="AU849" i="2"/>
  <c r="AQ841" i="2"/>
  <c r="AK841" i="2"/>
  <c r="AS841" i="2"/>
  <c r="AL841" i="2"/>
  <c r="BE841" i="2" s="1"/>
  <c r="AV841" i="2"/>
  <c r="AM841" i="2"/>
  <c r="BF841" i="2" s="1"/>
  <c r="AW841" i="2"/>
  <c r="AN841" i="2"/>
  <c r="AJ841" i="2"/>
  <c r="AU841" i="2"/>
  <c r="AQ833" i="2"/>
  <c r="AJ833" i="2"/>
  <c r="AR833" i="2"/>
  <c r="AK833" i="2"/>
  <c r="AS833" i="2"/>
  <c r="AP833" i="2"/>
  <c r="AV833" i="2"/>
  <c r="AW833" i="2"/>
  <c r="AL833" i="2"/>
  <c r="BE833" i="2" s="1"/>
  <c r="AU833" i="2"/>
  <c r="AQ825" i="2"/>
  <c r="AJ825" i="2"/>
  <c r="AR825" i="2"/>
  <c r="AK825" i="2"/>
  <c r="AS825" i="2"/>
  <c r="AP825" i="2"/>
  <c r="AV825" i="2"/>
  <c r="AW825" i="2"/>
  <c r="AL825" i="2"/>
  <c r="BE825" i="2" s="1"/>
  <c r="AU825" i="2"/>
  <c r="AQ817" i="2"/>
  <c r="AJ817" i="2"/>
  <c r="AR817" i="2"/>
  <c r="AK817" i="2"/>
  <c r="AS817" i="2"/>
  <c r="AP817" i="2"/>
  <c r="AV817" i="2"/>
  <c r="AW817" i="2"/>
  <c r="AL817" i="2"/>
  <c r="BE817" i="2" s="1"/>
  <c r="AU817" i="2"/>
  <c r="AQ809" i="2"/>
  <c r="AJ809" i="2"/>
  <c r="AR809" i="2"/>
  <c r="AK809" i="2"/>
  <c r="AS809" i="2"/>
  <c r="AP809" i="2"/>
  <c r="AV809" i="2"/>
  <c r="AW809" i="2"/>
  <c r="AL809" i="2"/>
  <c r="BE809" i="2" s="1"/>
  <c r="AU809" i="2"/>
  <c r="AM801" i="2"/>
  <c r="BF801" i="2" s="1"/>
  <c r="AU801" i="2"/>
  <c r="AL801" i="2"/>
  <c r="BE801" i="2" s="1"/>
  <c r="AV801" i="2"/>
  <c r="AN801" i="2"/>
  <c r="AW801" i="2"/>
  <c r="AO801" i="2"/>
  <c r="AK801" i="2"/>
  <c r="AT801" i="2"/>
  <c r="AR801" i="2"/>
  <c r="AS801" i="2"/>
  <c r="AJ801" i="2"/>
  <c r="AP801" i="2"/>
  <c r="AQ801" i="2"/>
  <c r="AM793" i="2"/>
  <c r="BF793" i="2" s="1"/>
  <c r="AU793" i="2"/>
  <c r="AO793" i="2"/>
  <c r="AP793" i="2"/>
  <c r="AQ793" i="2"/>
  <c r="AN793" i="2"/>
  <c r="AW793" i="2"/>
  <c r="AT793" i="2"/>
  <c r="AV793" i="2"/>
  <c r="AJ793" i="2"/>
  <c r="AK793" i="2"/>
  <c r="AL793" i="2"/>
  <c r="BE793" i="2" s="1"/>
  <c r="AR793" i="2"/>
  <c r="AS793" i="2"/>
  <c r="AM785" i="2"/>
  <c r="BF785" i="2" s="1"/>
  <c r="AU785" i="2"/>
  <c r="AQ785" i="2"/>
  <c r="AR785" i="2"/>
  <c r="AJ785" i="2"/>
  <c r="AS785" i="2"/>
  <c r="AP785" i="2"/>
  <c r="AW785" i="2"/>
  <c r="AK785" i="2"/>
  <c r="AL785" i="2"/>
  <c r="BE785" i="2" s="1"/>
  <c r="AN785" i="2"/>
  <c r="AO785" i="2"/>
  <c r="AT785" i="2"/>
  <c r="AV785" i="2"/>
  <c r="AO777" i="2"/>
  <c r="AW777" i="2"/>
  <c r="AN777" i="2"/>
  <c r="AL777" i="2"/>
  <c r="BE777" i="2" s="1"/>
  <c r="AV777" i="2"/>
  <c r="AM777" i="2"/>
  <c r="BF777" i="2" s="1"/>
  <c r="AP777" i="2"/>
  <c r="AK777" i="2"/>
  <c r="AU777" i="2"/>
  <c r="AS777" i="2"/>
  <c r="AT777" i="2"/>
  <c r="AJ777" i="2"/>
  <c r="AQ777" i="2"/>
  <c r="AR777" i="2"/>
  <c r="AO769" i="2"/>
  <c r="AW769" i="2"/>
  <c r="AQ769" i="2"/>
  <c r="AJ769" i="2"/>
  <c r="AT769" i="2"/>
  <c r="AK769" i="2"/>
  <c r="AU769" i="2"/>
  <c r="AL769" i="2"/>
  <c r="BE769" i="2" s="1"/>
  <c r="AV769" i="2"/>
  <c r="AS769" i="2"/>
  <c r="AM769" i="2"/>
  <c r="BF769" i="2" s="1"/>
  <c r="AN769" i="2"/>
  <c r="AP769" i="2"/>
  <c r="AR769" i="2"/>
  <c r="AO761" i="2"/>
  <c r="AW761" i="2"/>
  <c r="AJ761" i="2"/>
  <c r="AS761" i="2"/>
  <c r="AK761" i="2"/>
  <c r="AT761" i="2"/>
  <c r="AL761" i="2"/>
  <c r="BE761" i="2" s="1"/>
  <c r="AU761" i="2"/>
  <c r="AN761" i="2"/>
  <c r="AP761" i="2"/>
  <c r="AQ761" i="2"/>
  <c r="AM761" i="2"/>
  <c r="BF761" i="2" s="1"/>
  <c r="AR761" i="2"/>
  <c r="AV761" i="2"/>
  <c r="AO753" i="2"/>
  <c r="AW753" i="2"/>
  <c r="AL753" i="2"/>
  <c r="BE753" i="2" s="1"/>
  <c r="AU753" i="2"/>
  <c r="AM753" i="2"/>
  <c r="BF753" i="2" s="1"/>
  <c r="AV753" i="2"/>
  <c r="AN753" i="2"/>
  <c r="AP753" i="2"/>
  <c r="AS753" i="2"/>
  <c r="AT753" i="2"/>
  <c r="AR753" i="2"/>
  <c r="AJ753" i="2"/>
  <c r="AK753" i="2"/>
  <c r="AQ753" i="2"/>
  <c r="AO745" i="2"/>
  <c r="AW745" i="2"/>
  <c r="AN745" i="2"/>
  <c r="AP745" i="2"/>
  <c r="AQ745" i="2"/>
  <c r="AR745" i="2"/>
  <c r="AU745" i="2"/>
  <c r="AV745" i="2"/>
  <c r="AJ745" i="2"/>
  <c r="AK745" i="2"/>
  <c r="AL745" i="2"/>
  <c r="BE745" i="2" s="1"/>
  <c r="AM745" i="2"/>
  <c r="BF745" i="2" s="1"/>
  <c r="AS745" i="2"/>
  <c r="AT745" i="2"/>
  <c r="AO737" i="2"/>
  <c r="AW737" i="2"/>
  <c r="AQ737" i="2"/>
  <c r="AP737" i="2"/>
  <c r="AR737" i="2"/>
  <c r="AS737" i="2"/>
  <c r="AJ737" i="2"/>
  <c r="AT737" i="2"/>
  <c r="AM737" i="2"/>
  <c r="BF737" i="2" s="1"/>
  <c r="AN737" i="2"/>
  <c r="AU737" i="2"/>
  <c r="AV737" i="2"/>
  <c r="AK737" i="2"/>
  <c r="AL737" i="2"/>
  <c r="BE737" i="2" s="1"/>
  <c r="AO729" i="2"/>
  <c r="AW729" i="2"/>
  <c r="AP729" i="2"/>
  <c r="AQ729" i="2"/>
  <c r="AS729" i="2"/>
  <c r="AT729" i="2"/>
  <c r="AJ729" i="2"/>
  <c r="AU729" i="2"/>
  <c r="AK729" i="2"/>
  <c r="AV729" i="2"/>
  <c r="AL729" i="2"/>
  <c r="BE729" i="2" s="1"/>
  <c r="AM729" i="2"/>
  <c r="BF729" i="2" s="1"/>
  <c r="AN729" i="2"/>
  <c r="AR729" i="2"/>
  <c r="AO721" i="2"/>
  <c r="AW721" i="2"/>
  <c r="AP721" i="2"/>
  <c r="AQ721" i="2"/>
  <c r="AN721" i="2"/>
  <c r="AR721" i="2"/>
  <c r="AS721" i="2"/>
  <c r="AT721" i="2"/>
  <c r="AL721" i="2"/>
  <c r="BE721" i="2" s="1"/>
  <c r="AM721" i="2"/>
  <c r="BF721" i="2" s="1"/>
  <c r="AU721" i="2"/>
  <c r="AV721" i="2"/>
  <c r="AJ721" i="2"/>
  <c r="AK721" i="2"/>
  <c r="AO713" i="2"/>
  <c r="AW713" i="2"/>
  <c r="AP713" i="2"/>
  <c r="AQ713" i="2"/>
  <c r="AN713" i="2"/>
  <c r="AV713" i="2"/>
  <c r="AL713" i="2"/>
  <c r="BE713" i="2" s="1"/>
  <c r="AM713" i="2"/>
  <c r="BF713" i="2" s="1"/>
  <c r="AR713" i="2"/>
  <c r="AS713" i="2"/>
  <c r="AJ713" i="2"/>
  <c r="AK713" i="2"/>
  <c r="AT713" i="2"/>
  <c r="AU713" i="2"/>
  <c r="AO705" i="2"/>
  <c r="AN705" i="2"/>
  <c r="AW705" i="2"/>
  <c r="AP705" i="2"/>
  <c r="AQ705" i="2"/>
  <c r="AM705" i="2"/>
  <c r="BF705" i="2" s="1"/>
  <c r="AV705" i="2"/>
  <c r="AK705" i="2"/>
  <c r="AL705" i="2"/>
  <c r="BE705" i="2" s="1"/>
  <c r="AR705" i="2"/>
  <c r="AS705" i="2"/>
  <c r="AJ705" i="2"/>
  <c r="AT705" i="2"/>
  <c r="AU705" i="2"/>
  <c r="AN697" i="2"/>
  <c r="AV697" i="2"/>
  <c r="AO697" i="2"/>
  <c r="AW697" i="2"/>
  <c r="AP697" i="2"/>
  <c r="AQ697" i="2"/>
  <c r="AR697" i="2"/>
  <c r="AM697" i="2"/>
  <c r="BF697" i="2" s="1"/>
  <c r="AK697" i="2"/>
  <c r="AL697" i="2"/>
  <c r="BE697" i="2" s="1"/>
  <c r="AS697" i="2"/>
  <c r="AT697" i="2"/>
  <c r="AJ697" i="2"/>
  <c r="AU697" i="2"/>
  <c r="AN689" i="2"/>
  <c r="AV689" i="2"/>
  <c r="AO689" i="2"/>
  <c r="AW689" i="2"/>
  <c r="AP689" i="2"/>
  <c r="AQ689" i="2"/>
  <c r="AR689" i="2"/>
  <c r="AS689" i="2"/>
  <c r="AM689" i="2"/>
  <c r="BF689" i="2" s="1"/>
  <c r="AJ689" i="2"/>
  <c r="AK689" i="2"/>
  <c r="AL689" i="2"/>
  <c r="BE689" i="2" s="1"/>
  <c r="AT689" i="2"/>
  <c r="AU689" i="2"/>
  <c r="AN681" i="2"/>
  <c r="AV681" i="2"/>
  <c r="AO681" i="2"/>
  <c r="AW681" i="2"/>
  <c r="AP681" i="2"/>
  <c r="AL681" i="2"/>
  <c r="BE681" i="2" s="1"/>
  <c r="AM681" i="2"/>
  <c r="BF681" i="2" s="1"/>
  <c r="AQ681" i="2"/>
  <c r="AK681" i="2"/>
  <c r="AJ681" i="2"/>
  <c r="AR681" i="2"/>
  <c r="AS681" i="2"/>
  <c r="AT681" i="2"/>
  <c r="AU681" i="2"/>
  <c r="AQ673" i="2"/>
  <c r="AL673" i="2"/>
  <c r="BE673" i="2" s="1"/>
  <c r="AU673" i="2"/>
  <c r="AM673" i="2"/>
  <c r="BF673" i="2" s="1"/>
  <c r="AV673" i="2"/>
  <c r="AN673" i="2"/>
  <c r="AW673" i="2"/>
  <c r="AJ673" i="2"/>
  <c r="AS673" i="2"/>
  <c r="AT673" i="2"/>
  <c r="AK673" i="2"/>
  <c r="AO673" i="2"/>
  <c r="AP673" i="2"/>
  <c r="AR673" i="2"/>
  <c r="AM665" i="2"/>
  <c r="BF665" i="2" s="1"/>
  <c r="AU665" i="2"/>
  <c r="AR665" i="2"/>
  <c r="AP665" i="2"/>
  <c r="AQ665" i="2"/>
  <c r="AS665" i="2"/>
  <c r="AN665" i="2"/>
  <c r="AO665" i="2"/>
  <c r="AT665" i="2"/>
  <c r="AV665" i="2"/>
  <c r="AW665" i="2"/>
  <c r="AJ665" i="2"/>
  <c r="AK665" i="2"/>
  <c r="AL665" i="2"/>
  <c r="BE665" i="2" s="1"/>
  <c r="AM657" i="2"/>
  <c r="BF657" i="2" s="1"/>
  <c r="AU657" i="2"/>
  <c r="AK657" i="2"/>
  <c r="AT657" i="2"/>
  <c r="AN657" i="2"/>
  <c r="AO657" i="2"/>
  <c r="AP657" i="2"/>
  <c r="AJ657" i="2"/>
  <c r="AV657" i="2"/>
  <c r="AW657" i="2"/>
  <c r="AL657" i="2"/>
  <c r="BE657" i="2" s="1"/>
  <c r="AQ657" i="2"/>
  <c r="AR657" i="2"/>
  <c r="AS657" i="2"/>
  <c r="AM649" i="2"/>
  <c r="BF649" i="2" s="1"/>
  <c r="AU649" i="2"/>
  <c r="AN649" i="2"/>
  <c r="AW649" i="2"/>
  <c r="AP649" i="2"/>
  <c r="AS649" i="2"/>
  <c r="AT649" i="2"/>
  <c r="AJ649" i="2"/>
  <c r="AV649" i="2"/>
  <c r="AQ649" i="2"/>
  <c r="AK649" i="2"/>
  <c r="AL649" i="2"/>
  <c r="BE649" i="2" s="1"/>
  <c r="AO649" i="2"/>
  <c r="AR649" i="2"/>
  <c r="AM641" i="2"/>
  <c r="BF641" i="2" s="1"/>
  <c r="AU641" i="2"/>
  <c r="AP641" i="2"/>
  <c r="AQ641" i="2"/>
  <c r="AR641" i="2"/>
  <c r="AT641" i="2"/>
  <c r="AV641" i="2"/>
  <c r="AJ641" i="2"/>
  <c r="AW641" i="2"/>
  <c r="AO641" i="2"/>
  <c r="AK641" i="2"/>
  <c r="AL641" i="2"/>
  <c r="BE641" i="2" s="1"/>
  <c r="AN641" i="2"/>
  <c r="AS641" i="2"/>
  <c r="AM633" i="2"/>
  <c r="BF633" i="2" s="1"/>
  <c r="AU633" i="2"/>
  <c r="AR633" i="2"/>
  <c r="AJ633" i="2"/>
  <c r="AS633" i="2"/>
  <c r="AK633" i="2"/>
  <c r="AT633" i="2"/>
  <c r="AP633" i="2"/>
  <c r="AQ633" i="2"/>
  <c r="AV633" i="2"/>
  <c r="AW633" i="2"/>
  <c r="AN633" i="2"/>
  <c r="AO633" i="2"/>
  <c r="AL633" i="2"/>
  <c r="BE633" i="2" s="1"/>
  <c r="AM625" i="2"/>
  <c r="BF625" i="2" s="1"/>
  <c r="AU625" i="2"/>
  <c r="AK625" i="2"/>
  <c r="AT625" i="2"/>
  <c r="AL625" i="2"/>
  <c r="BE625" i="2" s="1"/>
  <c r="AV625" i="2"/>
  <c r="AN625" i="2"/>
  <c r="AW625" i="2"/>
  <c r="AR625" i="2"/>
  <c r="AS625" i="2"/>
  <c r="AJ625" i="2"/>
  <c r="AO625" i="2"/>
  <c r="AP625" i="2"/>
  <c r="AQ625" i="2"/>
  <c r="AM617" i="2"/>
  <c r="BF617" i="2" s="1"/>
  <c r="AU617" i="2"/>
  <c r="AO617" i="2"/>
  <c r="AL617" i="2"/>
  <c r="BE617" i="2" s="1"/>
  <c r="AT617" i="2"/>
  <c r="AJ617" i="2"/>
  <c r="AW617" i="2"/>
  <c r="AK617" i="2"/>
  <c r="AN617" i="2"/>
  <c r="AS617" i="2"/>
  <c r="AV617" i="2"/>
  <c r="AP617" i="2"/>
  <c r="AQ617" i="2"/>
  <c r="AR617" i="2"/>
  <c r="AN609" i="2"/>
  <c r="AV609" i="2"/>
  <c r="AP609" i="2"/>
  <c r="AQ609" i="2"/>
  <c r="AR609" i="2"/>
  <c r="AO609" i="2"/>
  <c r="AU609" i="2"/>
  <c r="AW609" i="2"/>
  <c r="AJ609" i="2"/>
  <c r="AS609" i="2"/>
  <c r="AK609" i="2"/>
  <c r="AL609" i="2"/>
  <c r="BE609" i="2" s="1"/>
  <c r="AM609" i="2"/>
  <c r="BF609" i="2" s="1"/>
  <c r="AT609" i="2"/>
  <c r="AN601" i="2"/>
  <c r="AV601" i="2"/>
  <c r="AR601" i="2"/>
  <c r="AJ601" i="2"/>
  <c r="AS601" i="2"/>
  <c r="AK601" i="2"/>
  <c r="AT601" i="2"/>
  <c r="AQ601" i="2"/>
  <c r="AL601" i="2"/>
  <c r="BE601" i="2" s="1"/>
  <c r="AU601" i="2"/>
  <c r="AM601" i="2"/>
  <c r="BF601" i="2" s="1"/>
  <c r="AO601" i="2"/>
  <c r="AP601" i="2"/>
  <c r="AW601" i="2"/>
  <c r="AN593" i="2"/>
  <c r="AV593" i="2"/>
  <c r="AK593" i="2"/>
  <c r="AT593" i="2"/>
  <c r="AL593" i="2"/>
  <c r="BE593" i="2" s="1"/>
  <c r="AU593" i="2"/>
  <c r="AM593" i="2"/>
  <c r="BF593" i="2" s="1"/>
  <c r="AW593" i="2"/>
  <c r="AJ593" i="2"/>
  <c r="AS593" i="2"/>
  <c r="AO593" i="2"/>
  <c r="AP593" i="2"/>
  <c r="AQ593" i="2"/>
  <c r="AR593" i="2"/>
  <c r="AJ585" i="2"/>
  <c r="AR585" i="2"/>
  <c r="AK585" i="2"/>
  <c r="AS585" i="2"/>
  <c r="AL585" i="2"/>
  <c r="BE585" i="2" s="1"/>
  <c r="AT585" i="2"/>
  <c r="AO585" i="2"/>
  <c r="AW585" i="2"/>
  <c r="AP585" i="2"/>
  <c r="AU585" i="2"/>
  <c r="AV585" i="2"/>
  <c r="AQ585" i="2"/>
  <c r="AM585" i="2"/>
  <c r="BF585" i="2" s="1"/>
  <c r="AN585" i="2"/>
  <c r="AJ577" i="2"/>
  <c r="AR577" i="2"/>
  <c r="AK577" i="2"/>
  <c r="AS577" i="2"/>
  <c r="AL577" i="2"/>
  <c r="BE577" i="2" s="1"/>
  <c r="AT577" i="2"/>
  <c r="AO577" i="2"/>
  <c r="AW577" i="2"/>
  <c r="AP577" i="2"/>
  <c r="AV577" i="2"/>
  <c r="AU577" i="2"/>
  <c r="AN577" i="2"/>
  <c r="AQ577" i="2"/>
  <c r="AM577" i="2"/>
  <c r="BF577" i="2" s="1"/>
  <c r="AJ569" i="2"/>
  <c r="AR569" i="2"/>
  <c r="AK569" i="2"/>
  <c r="AS569" i="2"/>
  <c r="AL569" i="2"/>
  <c r="BE569" i="2" s="1"/>
  <c r="AT569" i="2"/>
  <c r="AO569" i="2"/>
  <c r="AW569" i="2"/>
  <c r="AP569" i="2"/>
  <c r="AV569" i="2"/>
  <c r="AQ569" i="2"/>
  <c r="AU569" i="2"/>
  <c r="AM569" i="2"/>
  <c r="BF569" i="2" s="1"/>
  <c r="AN569" i="2"/>
  <c r="AJ561" i="2"/>
  <c r="AR561" i="2"/>
  <c r="AK561" i="2"/>
  <c r="AS561" i="2"/>
  <c r="AL561" i="2"/>
  <c r="BE561" i="2" s="1"/>
  <c r="AT561" i="2"/>
  <c r="AO561" i="2"/>
  <c r="AW561" i="2"/>
  <c r="AP561" i="2"/>
  <c r="AM561" i="2"/>
  <c r="BF561" i="2" s="1"/>
  <c r="AU561" i="2"/>
  <c r="AV561" i="2"/>
  <c r="AN561" i="2"/>
  <c r="AQ561" i="2"/>
  <c r="AJ553" i="2"/>
  <c r="AR553" i="2"/>
  <c r="AK553" i="2"/>
  <c r="AS553" i="2"/>
  <c r="AL553" i="2"/>
  <c r="BE553" i="2" s="1"/>
  <c r="AT553" i="2"/>
  <c r="AO553" i="2"/>
  <c r="AW553" i="2"/>
  <c r="AP553" i="2"/>
  <c r="AM553" i="2"/>
  <c r="BF553" i="2" s="1"/>
  <c r="AN553" i="2"/>
  <c r="AV553" i="2"/>
  <c r="AQ553" i="2"/>
  <c r="AU553" i="2"/>
  <c r="AJ545" i="2"/>
  <c r="AR545" i="2"/>
  <c r="AK545" i="2"/>
  <c r="AS545" i="2"/>
  <c r="AL545" i="2"/>
  <c r="BE545" i="2" s="1"/>
  <c r="AT545" i="2"/>
  <c r="AO545" i="2"/>
  <c r="AW545" i="2"/>
  <c r="AP545" i="2"/>
  <c r="AQ545" i="2"/>
  <c r="AU545" i="2"/>
  <c r="AN545" i="2"/>
  <c r="AM545" i="2"/>
  <c r="BF545" i="2" s="1"/>
  <c r="AV545" i="2"/>
  <c r="AK873" i="2"/>
  <c r="AM865" i="2"/>
  <c r="BF865" i="2" s="1"/>
  <c r="AO857" i="2"/>
  <c r="AP853" i="2"/>
  <c r="AR849" i="2"/>
  <c r="AS845" i="2"/>
  <c r="AP841" i="2"/>
  <c r="AV829" i="2"/>
  <c r="AN825" i="2"/>
  <c r="AV813" i="2"/>
  <c r="AN809" i="2"/>
  <c r="AO841" i="2"/>
  <c r="AM825" i="2"/>
  <c r="BF825" i="2" s="1"/>
  <c r="AM809" i="2"/>
  <c r="BF809" i="2" s="1"/>
  <c r="AJ887" i="2"/>
  <c r="AR887" i="2"/>
  <c r="AK887" i="2"/>
  <c r="AS887" i="2"/>
  <c r="AL887" i="2"/>
  <c r="BE887" i="2" s="1"/>
  <c r="AT887" i="2"/>
  <c r="AQ887" i="2"/>
  <c r="AM879" i="2"/>
  <c r="BF879" i="2" s="1"/>
  <c r="AU879" i="2"/>
  <c r="AN879" i="2"/>
  <c r="AW879" i="2"/>
  <c r="AO879" i="2"/>
  <c r="AP879" i="2"/>
  <c r="AL879" i="2"/>
  <c r="BE879" i="2" s="1"/>
  <c r="AV879" i="2"/>
  <c r="AM871" i="2"/>
  <c r="BF871" i="2" s="1"/>
  <c r="AU871" i="2"/>
  <c r="AP871" i="2"/>
  <c r="AQ871" i="2"/>
  <c r="AR871" i="2"/>
  <c r="AO871" i="2"/>
  <c r="AM863" i="2"/>
  <c r="BF863" i="2" s="1"/>
  <c r="AU863" i="2"/>
  <c r="AR863" i="2"/>
  <c r="AJ863" i="2"/>
  <c r="AS863" i="2"/>
  <c r="AK863" i="2"/>
  <c r="AT863" i="2"/>
  <c r="AQ863" i="2"/>
  <c r="AM855" i="2"/>
  <c r="BF855" i="2" s="1"/>
  <c r="AU855" i="2"/>
  <c r="AK855" i="2"/>
  <c r="AT855" i="2"/>
  <c r="AL855" i="2"/>
  <c r="BE855" i="2" s="1"/>
  <c r="AV855" i="2"/>
  <c r="AN855" i="2"/>
  <c r="AW855" i="2"/>
  <c r="AJ855" i="2"/>
  <c r="AS855" i="2"/>
  <c r="AM847" i="2"/>
  <c r="BF847" i="2" s="1"/>
  <c r="AU847" i="2"/>
  <c r="AN847" i="2"/>
  <c r="AW847" i="2"/>
  <c r="AO847" i="2"/>
  <c r="AP847" i="2"/>
  <c r="AL847" i="2"/>
  <c r="BE847" i="2" s="1"/>
  <c r="AV847" i="2"/>
  <c r="AM839" i="2"/>
  <c r="BF839" i="2" s="1"/>
  <c r="AU839" i="2"/>
  <c r="AN839" i="2"/>
  <c r="AV839" i="2"/>
  <c r="AO839" i="2"/>
  <c r="AW839" i="2"/>
  <c r="AQ839" i="2"/>
  <c r="AR839" i="2"/>
  <c r="AS839" i="2"/>
  <c r="AP839" i="2"/>
  <c r="AM831" i="2"/>
  <c r="BF831" i="2" s="1"/>
  <c r="AU831" i="2"/>
  <c r="AN831" i="2"/>
  <c r="AV831" i="2"/>
  <c r="AO831" i="2"/>
  <c r="AW831" i="2"/>
  <c r="AL831" i="2"/>
  <c r="BE831" i="2" s="1"/>
  <c r="AT831" i="2"/>
  <c r="AR831" i="2"/>
  <c r="AS831" i="2"/>
  <c r="AQ831" i="2"/>
  <c r="AM823" i="2"/>
  <c r="BF823" i="2" s="1"/>
  <c r="AU823" i="2"/>
  <c r="AN823" i="2"/>
  <c r="AV823" i="2"/>
  <c r="AO823" i="2"/>
  <c r="AW823" i="2"/>
  <c r="AL823" i="2"/>
  <c r="BE823" i="2" s="1"/>
  <c r="AT823" i="2"/>
  <c r="AR823" i="2"/>
  <c r="AS823" i="2"/>
  <c r="AQ823" i="2"/>
  <c r="AM815" i="2"/>
  <c r="BF815" i="2" s="1"/>
  <c r="AU815" i="2"/>
  <c r="AN815" i="2"/>
  <c r="AV815" i="2"/>
  <c r="AO815" i="2"/>
  <c r="AW815" i="2"/>
  <c r="AL815" i="2"/>
  <c r="BE815" i="2" s="1"/>
  <c r="AT815" i="2"/>
  <c r="AR815" i="2"/>
  <c r="AS815" i="2"/>
  <c r="AQ815" i="2"/>
  <c r="AM807" i="2"/>
  <c r="BF807" i="2" s="1"/>
  <c r="AU807" i="2"/>
  <c r="AN807" i="2"/>
  <c r="AV807" i="2"/>
  <c r="AO807" i="2"/>
  <c r="AW807" i="2"/>
  <c r="AL807" i="2"/>
  <c r="BE807" i="2" s="1"/>
  <c r="AT807" i="2"/>
  <c r="AR807" i="2"/>
  <c r="AS807" i="2"/>
  <c r="AQ807" i="2"/>
  <c r="AQ799" i="2"/>
  <c r="AM799" i="2"/>
  <c r="BF799" i="2" s="1"/>
  <c r="AV799" i="2"/>
  <c r="AN799" i="2"/>
  <c r="AW799" i="2"/>
  <c r="AO799" i="2"/>
  <c r="AL799" i="2"/>
  <c r="BE799" i="2" s="1"/>
  <c r="AU799" i="2"/>
  <c r="AJ799" i="2"/>
  <c r="AK799" i="2"/>
  <c r="AP799" i="2"/>
  <c r="AR799" i="2"/>
  <c r="AS799" i="2"/>
  <c r="AT799" i="2"/>
  <c r="AQ791" i="2"/>
  <c r="AO791" i="2"/>
  <c r="AP791" i="2"/>
  <c r="AR791" i="2"/>
  <c r="AN791" i="2"/>
  <c r="AW791" i="2"/>
  <c r="AL791" i="2"/>
  <c r="BE791" i="2" s="1"/>
  <c r="AM791" i="2"/>
  <c r="BF791" i="2" s="1"/>
  <c r="AS791" i="2"/>
  <c r="AT791" i="2"/>
  <c r="AU791" i="2"/>
  <c r="AV791" i="2"/>
  <c r="AJ791" i="2"/>
  <c r="AK791" i="2"/>
  <c r="AQ783" i="2"/>
  <c r="AR783" i="2"/>
  <c r="AJ783" i="2"/>
  <c r="AS783" i="2"/>
  <c r="AK783" i="2"/>
  <c r="AT783" i="2"/>
  <c r="AP783" i="2"/>
  <c r="AN783" i="2"/>
  <c r="AO783" i="2"/>
  <c r="AU783" i="2"/>
  <c r="AV783" i="2"/>
  <c r="AW783" i="2"/>
  <c r="AL783" i="2"/>
  <c r="BE783" i="2" s="1"/>
  <c r="AM783" i="2"/>
  <c r="BF783" i="2" s="1"/>
  <c r="AK775" i="2"/>
  <c r="AS775" i="2"/>
  <c r="AO775" i="2"/>
  <c r="AT775" i="2"/>
  <c r="AJ775" i="2"/>
  <c r="AU775" i="2"/>
  <c r="AL775" i="2"/>
  <c r="BE775" i="2" s="1"/>
  <c r="AV775" i="2"/>
  <c r="AR775" i="2"/>
  <c r="AM775" i="2"/>
  <c r="BF775" i="2" s="1"/>
  <c r="AN775" i="2"/>
  <c r="AP775" i="2"/>
  <c r="AQ775" i="2"/>
  <c r="AW775" i="2"/>
  <c r="AK767" i="2"/>
  <c r="AS767" i="2"/>
  <c r="AQ767" i="2"/>
  <c r="AP767" i="2"/>
  <c r="AR767" i="2"/>
  <c r="AT767" i="2"/>
  <c r="AO767" i="2"/>
  <c r="AM767" i="2"/>
  <c r="BF767" i="2" s="1"/>
  <c r="AN767" i="2"/>
  <c r="AU767" i="2"/>
  <c r="AV767" i="2"/>
  <c r="AW767" i="2"/>
  <c r="AJ767" i="2"/>
  <c r="AL767" i="2"/>
  <c r="BE767" i="2" s="1"/>
  <c r="AK759" i="2"/>
  <c r="AS759" i="2"/>
  <c r="AJ759" i="2"/>
  <c r="AT759" i="2"/>
  <c r="AL759" i="2"/>
  <c r="BE759" i="2" s="1"/>
  <c r="AU759" i="2"/>
  <c r="AM759" i="2"/>
  <c r="BF759" i="2" s="1"/>
  <c r="AV759" i="2"/>
  <c r="AN759" i="2"/>
  <c r="AW759" i="2"/>
  <c r="AO759" i="2"/>
  <c r="AR759" i="2"/>
  <c r="AP759" i="2"/>
  <c r="AQ759" i="2"/>
  <c r="AK751" i="2"/>
  <c r="AS751" i="2"/>
  <c r="AM751" i="2"/>
  <c r="BF751" i="2" s="1"/>
  <c r="AV751" i="2"/>
  <c r="AN751" i="2"/>
  <c r="AW751" i="2"/>
  <c r="AO751" i="2"/>
  <c r="AP751" i="2"/>
  <c r="AJ751" i="2"/>
  <c r="AL751" i="2"/>
  <c r="BE751" i="2" s="1"/>
  <c r="AQ751" i="2"/>
  <c r="AR751" i="2"/>
  <c r="AT751" i="2"/>
  <c r="AU751" i="2"/>
  <c r="AK743" i="2"/>
  <c r="AS743" i="2"/>
  <c r="AO743" i="2"/>
  <c r="AP743" i="2"/>
  <c r="AQ743" i="2"/>
  <c r="AR743" i="2"/>
  <c r="AM743" i="2"/>
  <c r="BF743" i="2" s="1"/>
  <c r="AN743" i="2"/>
  <c r="AT743" i="2"/>
  <c r="AU743" i="2"/>
  <c r="AV743" i="2"/>
  <c r="AW743" i="2"/>
  <c r="AJ743" i="2"/>
  <c r="AL743" i="2"/>
  <c r="BE743" i="2" s="1"/>
  <c r="AK735" i="2"/>
  <c r="AS735" i="2"/>
  <c r="AL735" i="2"/>
  <c r="BE735" i="2" s="1"/>
  <c r="AM735" i="2"/>
  <c r="BF735" i="2" s="1"/>
  <c r="AU735" i="2"/>
  <c r="AJ735" i="2"/>
  <c r="AW735" i="2"/>
  <c r="AN735" i="2"/>
  <c r="AO735" i="2"/>
  <c r="AP735" i="2"/>
  <c r="AT735" i="2"/>
  <c r="AV735" i="2"/>
  <c r="AQ735" i="2"/>
  <c r="AR735" i="2"/>
  <c r="AK727" i="2"/>
  <c r="AS727" i="2"/>
  <c r="AL727" i="2"/>
  <c r="BE727" i="2" s="1"/>
  <c r="AT727" i="2"/>
  <c r="AM727" i="2"/>
  <c r="BF727" i="2" s="1"/>
  <c r="AU727" i="2"/>
  <c r="AV727" i="2"/>
  <c r="AW727" i="2"/>
  <c r="AJ727" i="2"/>
  <c r="AN727" i="2"/>
  <c r="AO727" i="2"/>
  <c r="AP727" i="2"/>
  <c r="AQ727" i="2"/>
  <c r="AR727" i="2"/>
  <c r="AK719" i="2"/>
  <c r="AS719" i="2"/>
  <c r="AL719" i="2"/>
  <c r="BE719" i="2" s="1"/>
  <c r="AT719" i="2"/>
  <c r="AM719" i="2"/>
  <c r="BF719" i="2" s="1"/>
  <c r="AU719" i="2"/>
  <c r="AQ719" i="2"/>
  <c r="AR719" i="2"/>
  <c r="AV719" i="2"/>
  <c r="AW719" i="2"/>
  <c r="AO719" i="2"/>
  <c r="AP719" i="2"/>
  <c r="AJ719" i="2"/>
  <c r="AN719" i="2"/>
  <c r="AK711" i="2"/>
  <c r="AS711" i="2"/>
  <c r="AL711" i="2"/>
  <c r="BE711" i="2" s="1"/>
  <c r="AT711" i="2"/>
  <c r="AM711" i="2"/>
  <c r="BF711" i="2" s="1"/>
  <c r="AU711" i="2"/>
  <c r="AJ711" i="2"/>
  <c r="AR711" i="2"/>
  <c r="AN711" i="2"/>
  <c r="AO711" i="2"/>
  <c r="AP711" i="2"/>
  <c r="AQ711" i="2"/>
  <c r="AV711" i="2"/>
  <c r="AW711" i="2"/>
  <c r="AK703" i="2"/>
  <c r="AS703" i="2"/>
  <c r="AO703" i="2"/>
  <c r="AP703" i="2"/>
  <c r="AQ703" i="2"/>
  <c r="AN703" i="2"/>
  <c r="AW703" i="2"/>
  <c r="AU703" i="2"/>
  <c r="AV703" i="2"/>
  <c r="AJ703" i="2"/>
  <c r="AR703" i="2"/>
  <c r="AT703" i="2"/>
  <c r="AL703" i="2"/>
  <c r="BE703" i="2" s="1"/>
  <c r="AM703" i="2"/>
  <c r="BF703" i="2" s="1"/>
  <c r="AJ695" i="2"/>
  <c r="AR695" i="2"/>
  <c r="AK695" i="2"/>
  <c r="AS695" i="2"/>
  <c r="AL695" i="2"/>
  <c r="BE695" i="2" s="1"/>
  <c r="AT695" i="2"/>
  <c r="AV695" i="2"/>
  <c r="AW695" i="2"/>
  <c r="AM695" i="2"/>
  <c r="BF695" i="2" s="1"/>
  <c r="AU695" i="2"/>
  <c r="AP695" i="2"/>
  <c r="AQ695" i="2"/>
  <c r="AN695" i="2"/>
  <c r="AO695" i="2"/>
  <c r="AJ687" i="2"/>
  <c r="AR687" i="2"/>
  <c r="AK687" i="2"/>
  <c r="AS687" i="2"/>
  <c r="AL687" i="2"/>
  <c r="BE687" i="2" s="1"/>
  <c r="AT687" i="2"/>
  <c r="AQ687" i="2"/>
  <c r="AU687" i="2"/>
  <c r="AV687" i="2"/>
  <c r="AP687" i="2"/>
  <c r="AM687" i="2"/>
  <c r="BF687" i="2" s="1"/>
  <c r="AW687" i="2"/>
  <c r="AN687" i="2"/>
  <c r="AO687" i="2"/>
  <c r="AJ679" i="2"/>
  <c r="AR679" i="2"/>
  <c r="AK679" i="2"/>
  <c r="AS679" i="2"/>
  <c r="AL679" i="2"/>
  <c r="BE679" i="2" s="1"/>
  <c r="AT679" i="2"/>
  <c r="AO679" i="2"/>
  <c r="AP679" i="2"/>
  <c r="AQ679" i="2"/>
  <c r="AN679" i="2"/>
  <c r="AM679" i="2"/>
  <c r="BF679" i="2" s="1"/>
  <c r="AU679" i="2"/>
  <c r="AV679" i="2"/>
  <c r="AW679" i="2"/>
  <c r="AM671" i="2"/>
  <c r="BF671" i="2" s="1"/>
  <c r="AU671" i="2"/>
  <c r="AL671" i="2"/>
  <c r="BE671" i="2" s="1"/>
  <c r="AV671" i="2"/>
  <c r="AN671" i="2"/>
  <c r="AW671" i="2"/>
  <c r="AO671" i="2"/>
  <c r="AJ671" i="2"/>
  <c r="AS671" i="2"/>
  <c r="AK671" i="2"/>
  <c r="AP671" i="2"/>
  <c r="AQ671" i="2"/>
  <c r="AR671" i="2"/>
  <c r="AT671" i="2"/>
  <c r="AQ663" i="2"/>
  <c r="AJ663" i="2"/>
  <c r="AS663" i="2"/>
  <c r="AM663" i="2"/>
  <c r="BF663" i="2" s="1"/>
  <c r="AW663" i="2"/>
  <c r="AN663" i="2"/>
  <c r="AO663" i="2"/>
  <c r="AK663" i="2"/>
  <c r="AU663" i="2"/>
  <c r="AV663" i="2"/>
  <c r="AL663" i="2"/>
  <c r="BE663" i="2" s="1"/>
  <c r="AP663" i="2"/>
  <c r="AR663" i="2"/>
  <c r="AT663" i="2"/>
  <c r="AQ655" i="2"/>
  <c r="AL655" i="2"/>
  <c r="BE655" i="2" s="1"/>
  <c r="AU655" i="2"/>
  <c r="AJ655" i="2"/>
  <c r="AT655" i="2"/>
  <c r="AK655" i="2"/>
  <c r="AV655" i="2"/>
  <c r="AM655" i="2"/>
  <c r="BF655" i="2" s="1"/>
  <c r="AW655" i="2"/>
  <c r="AR655" i="2"/>
  <c r="AN655" i="2"/>
  <c r="AO655" i="2"/>
  <c r="AP655" i="2"/>
  <c r="AS655" i="2"/>
  <c r="AQ647" i="2"/>
  <c r="AN647" i="2"/>
  <c r="AW647" i="2"/>
  <c r="AO647" i="2"/>
  <c r="AP647" i="2"/>
  <c r="AJ647" i="2"/>
  <c r="AV647" i="2"/>
  <c r="AK647" i="2"/>
  <c r="AL647" i="2"/>
  <c r="BE647" i="2" s="1"/>
  <c r="AT647" i="2"/>
  <c r="AM647" i="2"/>
  <c r="BF647" i="2" s="1"/>
  <c r="AR647" i="2"/>
  <c r="AS647" i="2"/>
  <c r="AU647" i="2"/>
  <c r="AQ639" i="2"/>
  <c r="AP639" i="2"/>
  <c r="AR639" i="2"/>
  <c r="AJ639" i="2"/>
  <c r="AS639" i="2"/>
  <c r="AT639" i="2"/>
  <c r="AU639" i="2"/>
  <c r="AV639" i="2"/>
  <c r="AN639" i="2"/>
  <c r="AK639" i="2"/>
  <c r="AL639" i="2"/>
  <c r="BE639" i="2" s="1"/>
  <c r="AM639" i="2"/>
  <c r="BF639" i="2" s="1"/>
  <c r="AO639" i="2"/>
  <c r="AW639" i="2"/>
  <c r="AQ631" i="2"/>
  <c r="AJ631" i="2"/>
  <c r="AS631" i="2"/>
  <c r="AK631" i="2"/>
  <c r="AT631" i="2"/>
  <c r="AL631" i="2"/>
  <c r="BE631" i="2" s="1"/>
  <c r="AU631" i="2"/>
  <c r="AP631" i="2"/>
  <c r="AM631" i="2"/>
  <c r="BF631" i="2" s="1"/>
  <c r="AN631" i="2"/>
  <c r="AW631" i="2"/>
  <c r="AO631" i="2"/>
  <c r="AR631" i="2"/>
  <c r="AV631" i="2"/>
  <c r="AQ623" i="2"/>
  <c r="AL623" i="2"/>
  <c r="BE623" i="2" s="1"/>
  <c r="AU623" i="2"/>
  <c r="AM623" i="2"/>
  <c r="BF623" i="2" s="1"/>
  <c r="AV623" i="2"/>
  <c r="AN623" i="2"/>
  <c r="AW623" i="2"/>
  <c r="AJ623" i="2"/>
  <c r="AS623" i="2"/>
  <c r="AK623" i="2"/>
  <c r="AO623" i="2"/>
  <c r="AP623" i="2"/>
  <c r="AT623" i="2"/>
  <c r="AR623" i="2"/>
  <c r="AQ615" i="2"/>
  <c r="AJ615" i="2"/>
  <c r="AR615" i="2"/>
  <c r="AK615" i="2"/>
  <c r="AS615" i="2"/>
  <c r="AP615" i="2"/>
  <c r="AV615" i="2"/>
  <c r="AW615" i="2"/>
  <c r="AL615" i="2"/>
  <c r="BE615" i="2" s="1"/>
  <c r="AT615" i="2"/>
  <c r="AU615" i="2"/>
  <c r="AM615" i="2"/>
  <c r="BF615" i="2" s="1"/>
  <c r="AN615" i="2"/>
  <c r="AO615" i="2"/>
  <c r="AJ607" i="2"/>
  <c r="AR607" i="2"/>
  <c r="AP607" i="2"/>
  <c r="AQ607" i="2"/>
  <c r="AS607" i="2"/>
  <c r="AO607" i="2"/>
  <c r="AM607" i="2"/>
  <c r="BF607" i="2" s="1"/>
  <c r="AN607" i="2"/>
  <c r="AT607" i="2"/>
  <c r="AK607" i="2"/>
  <c r="AL607" i="2"/>
  <c r="BE607" i="2" s="1"/>
  <c r="AU607" i="2"/>
  <c r="AV607" i="2"/>
  <c r="AW607" i="2"/>
  <c r="AJ599" i="2"/>
  <c r="AR599" i="2"/>
  <c r="AS599" i="2"/>
  <c r="AK599" i="2"/>
  <c r="AT599" i="2"/>
  <c r="AL599" i="2"/>
  <c r="BE599" i="2" s="1"/>
  <c r="AU599" i="2"/>
  <c r="AQ599" i="2"/>
  <c r="AO599" i="2"/>
  <c r="AP599" i="2"/>
  <c r="AV599" i="2"/>
  <c r="AM599" i="2"/>
  <c r="BF599" i="2" s="1"/>
  <c r="AN599" i="2"/>
  <c r="AW599" i="2"/>
  <c r="AJ591" i="2"/>
  <c r="AR591" i="2"/>
  <c r="AL591" i="2"/>
  <c r="BE591" i="2" s="1"/>
  <c r="AU591" i="2"/>
  <c r="AM591" i="2"/>
  <c r="BF591" i="2" s="1"/>
  <c r="AV591" i="2"/>
  <c r="AN591" i="2"/>
  <c r="AW591" i="2"/>
  <c r="AK591" i="2"/>
  <c r="AT591" i="2"/>
  <c r="AQ591" i="2"/>
  <c r="AS591" i="2"/>
  <c r="AO591" i="2"/>
  <c r="AP591" i="2"/>
  <c r="AN583" i="2"/>
  <c r="AV583" i="2"/>
  <c r="AO583" i="2"/>
  <c r="AW583" i="2"/>
  <c r="AP583" i="2"/>
  <c r="AK583" i="2"/>
  <c r="AS583" i="2"/>
  <c r="AL583" i="2"/>
  <c r="BE583" i="2" s="1"/>
  <c r="AJ583" i="2"/>
  <c r="AM583" i="2"/>
  <c r="BF583" i="2" s="1"/>
  <c r="AQ583" i="2"/>
  <c r="AR583" i="2"/>
  <c r="AT583" i="2"/>
  <c r="AU583" i="2"/>
  <c r="AN575" i="2"/>
  <c r="AV575" i="2"/>
  <c r="AO575" i="2"/>
  <c r="AW575" i="2"/>
  <c r="AP575" i="2"/>
  <c r="AK575" i="2"/>
  <c r="AS575" i="2"/>
  <c r="AL575" i="2"/>
  <c r="BE575" i="2" s="1"/>
  <c r="AM575" i="2"/>
  <c r="BF575" i="2" s="1"/>
  <c r="AQ575" i="2"/>
  <c r="AR575" i="2"/>
  <c r="AJ575" i="2"/>
  <c r="AT575" i="2"/>
  <c r="AU575" i="2"/>
  <c r="AN567" i="2"/>
  <c r="AV567" i="2"/>
  <c r="AO567" i="2"/>
  <c r="AW567" i="2"/>
  <c r="AP567" i="2"/>
  <c r="AK567" i="2"/>
  <c r="AS567" i="2"/>
  <c r="AL567" i="2"/>
  <c r="BE567" i="2" s="1"/>
  <c r="AQ567" i="2"/>
  <c r="AR567" i="2"/>
  <c r="AT567" i="2"/>
  <c r="AM567" i="2"/>
  <c r="BF567" i="2" s="1"/>
  <c r="AJ567" i="2"/>
  <c r="AU567" i="2"/>
  <c r="AN559" i="2"/>
  <c r="AV559" i="2"/>
  <c r="AO559" i="2"/>
  <c r="AW559" i="2"/>
  <c r="AP559" i="2"/>
  <c r="AK559" i="2"/>
  <c r="AS559" i="2"/>
  <c r="AL559" i="2"/>
  <c r="BE559" i="2" s="1"/>
  <c r="AR559" i="2"/>
  <c r="AT559" i="2"/>
  <c r="AU559" i="2"/>
  <c r="AQ559" i="2"/>
  <c r="AJ559" i="2"/>
  <c r="AM559" i="2"/>
  <c r="BF559" i="2" s="1"/>
  <c r="AN551" i="2"/>
  <c r="AV551" i="2"/>
  <c r="AO551" i="2"/>
  <c r="AW551" i="2"/>
  <c r="AP551" i="2"/>
  <c r="AK551" i="2"/>
  <c r="AS551" i="2"/>
  <c r="AL551" i="2"/>
  <c r="BE551" i="2" s="1"/>
  <c r="AM551" i="2"/>
  <c r="BF551" i="2" s="1"/>
  <c r="AQ551" i="2"/>
  <c r="AJ551" i="2"/>
  <c r="AR551" i="2"/>
  <c r="AT551" i="2"/>
  <c r="AU551" i="2"/>
  <c r="AN543" i="2"/>
  <c r="AV543" i="2"/>
  <c r="AO543" i="2"/>
  <c r="AW543" i="2"/>
  <c r="AP543" i="2"/>
  <c r="AK543" i="2"/>
  <c r="AS543" i="2"/>
  <c r="AL543" i="2"/>
  <c r="BE543" i="2" s="1"/>
  <c r="AM543" i="2"/>
  <c r="BF543" i="2" s="1"/>
  <c r="AQ543" i="2"/>
  <c r="AJ543" i="2"/>
  <c r="AU543" i="2"/>
  <c r="AT543" i="2"/>
  <c r="AR543" i="2"/>
  <c r="AP887" i="2"/>
  <c r="AL885" i="2"/>
  <c r="BE885" i="2" s="1"/>
  <c r="AT881" i="2"/>
  <c r="AK879" i="2"/>
  <c r="AU877" i="2"/>
  <c r="AV873" i="2"/>
  <c r="AN871" i="2"/>
  <c r="AW869" i="2"/>
  <c r="AP863" i="2"/>
  <c r="AR855" i="2"/>
  <c r="AK849" i="2"/>
  <c r="AT847" i="2"/>
  <c r="AL845" i="2"/>
  <c r="BE845" i="2" s="1"/>
  <c r="AL839" i="2"/>
  <c r="BE839" i="2" s="1"/>
  <c r="AO837" i="2"/>
  <c r="AT833" i="2"/>
  <c r="AP831" i="2"/>
  <c r="AT817" i="2"/>
  <c r="AP815" i="2"/>
  <c r="AO887" i="2"/>
  <c r="AS881" i="2"/>
  <c r="AJ879" i="2"/>
  <c r="AU873" i="2"/>
  <c r="AL871" i="2"/>
  <c r="BE871" i="2" s="1"/>
  <c r="AW865" i="2"/>
  <c r="AO863" i="2"/>
  <c r="AQ855" i="2"/>
  <c r="AJ849" i="2"/>
  <c r="AS847" i="2"/>
  <c r="AK839" i="2"/>
  <c r="AO833" i="2"/>
  <c r="AK831" i="2"/>
  <c r="AO817" i="2"/>
  <c r="AK815" i="2"/>
  <c r="AN885" i="2"/>
  <c r="AV885" i="2"/>
  <c r="AO885" i="2"/>
  <c r="AW885" i="2"/>
  <c r="AP885" i="2"/>
  <c r="AM885" i="2"/>
  <c r="BF885" i="2" s="1"/>
  <c r="AU885" i="2"/>
  <c r="AQ877" i="2"/>
  <c r="AN877" i="2"/>
  <c r="AW877" i="2"/>
  <c r="AO877" i="2"/>
  <c r="AP877" i="2"/>
  <c r="AM877" i="2"/>
  <c r="BF877" i="2" s="1"/>
  <c r="AV877" i="2"/>
  <c r="AQ869" i="2"/>
  <c r="AP869" i="2"/>
  <c r="AR869" i="2"/>
  <c r="AJ869" i="2"/>
  <c r="AS869" i="2"/>
  <c r="AO869" i="2"/>
  <c r="AQ861" i="2"/>
  <c r="AJ861" i="2"/>
  <c r="AS861" i="2"/>
  <c r="AK861" i="2"/>
  <c r="AT861" i="2"/>
  <c r="AL861" i="2"/>
  <c r="BE861" i="2" s="1"/>
  <c r="AU861" i="2"/>
  <c r="AR861" i="2"/>
  <c r="AQ853" i="2"/>
  <c r="AL853" i="2"/>
  <c r="BE853" i="2" s="1"/>
  <c r="AU853" i="2"/>
  <c r="AM853" i="2"/>
  <c r="BF853" i="2" s="1"/>
  <c r="AV853" i="2"/>
  <c r="AN853" i="2"/>
  <c r="AW853" i="2"/>
  <c r="AK853" i="2"/>
  <c r="AT853" i="2"/>
  <c r="AQ845" i="2"/>
  <c r="AN845" i="2"/>
  <c r="AW845" i="2"/>
  <c r="AO845" i="2"/>
  <c r="AP845" i="2"/>
  <c r="AM845" i="2"/>
  <c r="BF845" i="2" s="1"/>
  <c r="AV845" i="2"/>
  <c r="AQ837" i="2"/>
  <c r="AJ837" i="2"/>
  <c r="AR837" i="2"/>
  <c r="AK837" i="2"/>
  <c r="AS837" i="2"/>
  <c r="AT837" i="2"/>
  <c r="AU837" i="2"/>
  <c r="AV837" i="2"/>
  <c r="AP837" i="2"/>
  <c r="AQ829" i="2"/>
  <c r="AJ829" i="2"/>
  <c r="AR829" i="2"/>
  <c r="AK829" i="2"/>
  <c r="AS829" i="2"/>
  <c r="AP829" i="2"/>
  <c r="AN829" i="2"/>
  <c r="AO829" i="2"/>
  <c r="AT829" i="2"/>
  <c r="AM829" i="2"/>
  <c r="BF829" i="2" s="1"/>
  <c r="AQ821" i="2"/>
  <c r="AJ821" i="2"/>
  <c r="AR821" i="2"/>
  <c r="AK821" i="2"/>
  <c r="AS821" i="2"/>
  <c r="AP821" i="2"/>
  <c r="AN821" i="2"/>
  <c r="AO821" i="2"/>
  <c r="AT821" i="2"/>
  <c r="AM821" i="2"/>
  <c r="BF821" i="2" s="1"/>
  <c r="AQ813" i="2"/>
  <c r="AJ813" i="2"/>
  <c r="AR813" i="2"/>
  <c r="AK813" i="2"/>
  <c r="AS813" i="2"/>
  <c r="AP813" i="2"/>
  <c r="AN813" i="2"/>
  <c r="AO813" i="2"/>
  <c r="AT813" i="2"/>
  <c r="AM813" i="2"/>
  <c r="BF813" i="2" s="1"/>
  <c r="AQ805" i="2"/>
  <c r="AJ805" i="2"/>
  <c r="AR805" i="2"/>
  <c r="AK805" i="2"/>
  <c r="AS805" i="2"/>
  <c r="AP805" i="2"/>
  <c r="AN805" i="2"/>
  <c r="AO805" i="2"/>
  <c r="AT805" i="2"/>
  <c r="AU805" i="2"/>
  <c r="AV805" i="2"/>
  <c r="AW805" i="2"/>
  <c r="AL805" i="2"/>
  <c r="BE805" i="2" s="1"/>
  <c r="AM805" i="2"/>
  <c r="BF805" i="2" s="1"/>
  <c r="AM797" i="2"/>
  <c r="BF797" i="2" s="1"/>
  <c r="AU797" i="2"/>
  <c r="AN797" i="2"/>
  <c r="AW797" i="2"/>
  <c r="AO797" i="2"/>
  <c r="AP797" i="2"/>
  <c r="AL797" i="2"/>
  <c r="BE797" i="2" s="1"/>
  <c r="AV797" i="2"/>
  <c r="AS797" i="2"/>
  <c r="AT797" i="2"/>
  <c r="AJ797" i="2"/>
  <c r="AK797" i="2"/>
  <c r="AQ797" i="2"/>
  <c r="AR797" i="2"/>
  <c r="AM789" i="2"/>
  <c r="BF789" i="2" s="1"/>
  <c r="AU789" i="2"/>
  <c r="AP789" i="2"/>
  <c r="AQ789" i="2"/>
  <c r="AR789" i="2"/>
  <c r="AO789" i="2"/>
  <c r="AV789" i="2"/>
  <c r="AW789" i="2"/>
  <c r="AJ789" i="2"/>
  <c r="AK789" i="2"/>
  <c r="AL789" i="2"/>
  <c r="BE789" i="2" s="1"/>
  <c r="AN789" i="2"/>
  <c r="AS789" i="2"/>
  <c r="AT789" i="2"/>
  <c r="AM781" i="2"/>
  <c r="BF781" i="2" s="1"/>
  <c r="AU781" i="2"/>
  <c r="AR781" i="2"/>
  <c r="AJ781" i="2"/>
  <c r="AS781" i="2"/>
  <c r="AK781" i="2"/>
  <c r="AT781" i="2"/>
  <c r="AQ781" i="2"/>
  <c r="AL781" i="2"/>
  <c r="BE781" i="2" s="1"/>
  <c r="AN781" i="2"/>
  <c r="AO781" i="2"/>
  <c r="AP781" i="2"/>
  <c r="AV781" i="2"/>
  <c r="AW781" i="2"/>
  <c r="AO773" i="2"/>
  <c r="AW773" i="2"/>
  <c r="AP773" i="2"/>
  <c r="AQ773" i="2"/>
  <c r="AR773" i="2"/>
  <c r="AS773" i="2"/>
  <c r="AN773" i="2"/>
  <c r="AL773" i="2"/>
  <c r="BE773" i="2" s="1"/>
  <c r="AM773" i="2"/>
  <c r="BF773" i="2" s="1"/>
  <c r="AT773" i="2"/>
  <c r="AU773" i="2"/>
  <c r="AV773" i="2"/>
  <c r="AJ773" i="2"/>
  <c r="AK773" i="2"/>
  <c r="AO765" i="2"/>
  <c r="AW765" i="2"/>
  <c r="AR765" i="2"/>
  <c r="AJ765" i="2"/>
  <c r="AM765" i="2"/>
  <c r="BF765" i="2" s="1"/>
  <c r="AN765" i="2"/>
  <c r="AP765" i="2"/>
  <c r="AL765" i="2"/>
  <c r="BE765" i="2" s="1"/>
  <c r="AV765" i="2"/>
  <c r="AT765" i="2"/>
  <c r="AU765" i="2"/>
  <c r="AK765" i="2"/>
  <c r="AQ765" i="2"/>
  <c r="AS765" i="2"/>
  <c r="AO757" i="2"/>
  <c r="AW757" i="2"/>
  <c r="AK757" i="2"/>
  <c r="AT757" i="2"/>
  <c r="AL757" i="2"/>
  <c r="BE757" i="2" s="1"/>
  <c r="AU757" i="2"/>
  <c r="AM757" i="2"/>
  <c r="BF757" i="2" s="1"/>
  <c r="AV757" i="2"/>
  <c r="AN757" i="2"/>
  <c r="AR757" i="2"/>
  <c r="AS757" i="2"/>
  <c r="AQ757" i="2"/>
  <c r="AJ757" i="2"/>
  <c r="AP757" i="2"/>
  <c r="AO749" i="2"/>
  <c r="AW749" i="2"/>
  <c r="AM749" i="2"/>
  <c r="BF749" i="2" s="1"/>
  <c r="AV749" i="2"/>
  <c r="AN749" i="2"/>
  <c r="AP749" i="2"/>
  <c r="AQ749" i="2"/>
  <c r="AT749" i="2"/>
  <c r="AU749" i="2"/>
  <c r="AJ749" i="2"/>
  <c r="AK749" i="2"/>
  <c r="AL749" i="2"/>
  <c r="BE749" i="2" s="1"/>
  <c r="AR749" i="2"/>
  <c r="AS749" i="2"/>
  <c r="AO741" i="2"/>
  <c r="AW741" i="2"/>
  <c r="AQ741" i="2"/>
  <c r="AM741" i="2"/>
  <c r="BF741" i="2" s="1"/>
  <c r="AN741" i="2"/>
  <c r="AP741" i="2"/>
  <c r="AR741" i="2"/>
  <c r="AU741" i="2"/>
  <c r="AV741" i="2"/>
  <c r="AJ741" i="2"/>
  <c r="AK741" i="2"/>
  <c r="AL741" i="2"/>
  <c r="BE741" i="2" s="1"/>
  <c r="AS741" i="2"/>
  <c r="AT741" i="2"/>
  <c r="AO733" i="2"/>
  <c r="AW733" i="2"/>
  <c r="AP733" i="2"/>
  <c r="AQ733" i="2"/>
  <c r="AM733" i="2"/>
  <c r="BF733" i="2" s="1"/>
  <c r="AN733" i="2"/>
  <c r="AR733" i="2"/>
  <c r="AS733" i="2"/>
  <c r="AV733" i="2"/>
  <c r="AJ733" i="2"/>
  <c r="AK733" i="2"/>
  <c r="AL733" i="2"/>
  <c r="BE733" i="2" s="1"/>
  <c r="AT733" i="2"/>
  <c r="AU733" i="2"/>
  <c r="AO725" i="2"/>
  <c r="AW725" i="2"/>
  <c r="AP725" i="2"/>
  <c r="AQ725" i="2"/>
  <c r="AK725" i="2"/>
  <c r="AV725" i="2"/>
  <c r="AL725" i="2"/>
  <c r="BE725" i="2" s="1"/>
  <c r="AM725" i="2"/>
  <c r="BF725" i="2" s="1"/>
  <c r="AN725" i="2"/>
  <c r="AJ725" i="2"/>
  <c r="AR725" i="2"/>
  <c r="AS725" i="2"/>
  <c r="AT725" i="2"/>
  <c r="AU725" i="2"/>
  <c r="AO717" i="2"/>
  <c r="AW717" i="2"/>
  <c r="AP717" i="2"/>
  <c r="AQ717" i="2"/>
  <c r="AN717" i="2"/>
  <c r="AT717" i="2"/>
  <c r="AU717" i="2"/>
  <c r="AJ717" i="2"/>
  <c r="AV717" i="2"/>
  <c r="AK717" i="2"/>
  <c r="AR717" i="2"/>
  <c r="AS717" i="2"/>
  <c r="AL717" i="2"/>
  <c r="BE717" i="2" s="1"/>
  <c r="AM717" i="2"/>
  <c r="BF717" i="2" s="1"/>
  <c r="AO709" i="2"/>
  <c r="AW709" i="2"/>
  <c r="AP709" i="2"/>
  <c r="AQ709" i="2"/>
  <c r="AN709" i="2"/>
  <c r="AV709" i="2"/>
  <c r="AT709" i="2"/>
  <c r="AU709" i="2"/>
  <c r="AJ709" i="2"/>
  <c r="AK709" i="2"/>
  <c r="AL709" i="2"/>
  <c r="BE709" i="2" s="1"/>
  <c r="AM709" i="2"/>
  <c r="BF709" i="2" s="1"/>
  <c r="AR709" i="2"/>
  <c r="AS709" i="2"/>
  <c r="AO701" i="2"/>
  <c r="AW701" i="2"/>
  <c r="AP701" i="2"/>
  <c r="AQ701" i="2"/>
  <c r="AR701" i="2"/>
  <c r="AN701" i="2"/>
  <c r="AL701" i="2"/>
  <c r="BE701" i="2" s="1"/>
  <c r="AM701" i="2"/>
  <c r="BF701" i="2" s="1"/>
  <c r="AS701" i="2"/>
  <c r="AT701" i="2"/>
  <c r="AJ701" i="2"/>
  <c r="AK701" i="2"/>
  <c r="AU701" i="2"/>
  <c r="AV701" i="2"/>
  <c r="AN693" i="2"/>
  <c r="AV693" i="2"/>
  <c r="AO693" i="2"/>
  <c r="AW693" i="2"/>
  <c r="AP693" i="2"/>
  <c r="AK693" i="2"/>
  <c r="AL693" i="2"/>
  <c r="BE693" i="2" s="1"/>
  <c r="AM693" i="2"/>
  <c r="BF693" i="2" s="1"/>
  <c r="AJ693" i="2"/>
  <c r="AU693" i="2"/>
  <c r="AS693" i="2"/>
  <c r="AT693" i="2"/>
  <c r="AQ693" i="2"/>
  <c r="AR693" i="2"/>
  <c r="AN685" i="2"/>
  <c r="AV685" i="2"/>
  <c r="AO685" i="2"/>
  <c r="AW685" i="2"/>
  <c r="AP685" i="2"/>
  <c r="AT685" i="2"/>
  <c r="AJ685" i="2"/>
  <c r="AU685" i="2"/>
  <c r="AK685" i="2"/>
  <c r="AS685" i="2"/>
  <c r="AL685" i="2"/>
  <c r="BE685" i="2" s="1"/>
  <c r="AM685" i="2"/>
  <c r="BF685" i="2" s="1"/>
  <c r="AQ685" i="2"/>
  <c r="AR685" i="2"/>
  <c r="AN677" i="2"/>
  <c r="AV677" i="2"/>
  <c r="AO677" i="2"/>
  <c r="AW677" i="2"/>
  <c r="AP677" i="2"/>
  <c r="AL677" i="2"/>
  <c r="BE677" i="2" s="1"/>
  <c r="AT677" i="2"/>
  <c r="AM677" i="2"/>
  <c r="BF677" i="2" s="1"/>
  <c r="AQ677" i="2"/>
  <c r="AR677" i="2"/>
  <c r="AK677" i="2"/>
  <c r="AJ677" i="2"/>
  <c r="AS677" i="2"/>
  <c r="AU677" i="2"/>
  <c r="AM669" i="2"/>
  <c r="BF669" i="2" s="1"/>
  <c r="AQ669" i="2"/>
  <c r="AL669" i="2"/>
  <c r="BE669" i="2" s="1"/>
  <c r="AV669" i="2"/>
  <c r="AN669" i="2"/>
  <c r="AW669" i="2"/>
  <c r="AO669" i="2"/>
  <c r="AJ669" i="2"/>
  <c r="AT669" i="2"/>
  <c r="AU669" i="2"/>
  <c r="AK669" i="2"/>
  <c r="AP669" i="2"/>
  <c r="AR669" i="2"/>
  <c r="AS669" i="2"/>
  <c r="AM661" i="2"/>
  <c r="BF661" i="2" s="1"/>
  <c r="AU661" i="2"/>
  <c r="AJ661" i="2"/>
  <c r="AS661" i="2"/>
  <c r="AT661" i="2"/>
  <c r="AK661" i="2"/>
  <c r="AV661" i="2"/>
  <c r="AL661" i="2"/>
  <c r="BE661" i="2" s="1"/>
  <c r="AW661" i="2"/>
  <c r="AQ661" i="2"/>
  <c r="AN661" i="2"/>
  <c r="AO661" i="2"/>
  <c r="AP661" i="2"/>
  <c r="AR661" i="2"/>
  <c r="AM653" i="2"/>
  <c r="BF653" i="2" s="1"/>
  <c r="AU653" i="2"/>
  <c r="AL653" i="2"/>
  <c r="BE653" i="2" s="1"/>
  <c r="AV653" i="2"/>
  <c r="AQ653" i="2"/>
  <c r="AR653" i="2"/>
  <c r="AS653" i="2"/>
  <c r="AO653" i="2"/>
  <c r="AP653" i="2"/>
  <c r="AT653" i="2"/>
  <c r="AW653" i="2"/>
  <c r="AJ653" i="2"/>
  <c r="AK653" i="2"/>
  <c r="AN653" i="2"/>
  <c r="AM645" i="2"/>
  <c r="BF645" i="2" s="1"/>
  <c r="AU645" i="2"/>
  <c r="AO645" i="2"/>
  <c r="AP645" i="2"/>
  <c r="AQ645" i="2"/>
  <c r="AV645" i="2"/>
  <c r="AJ645" i="2"/>
  <c r="AW645" i="2"/>
  <c r="AK645" i="2"/>
  <c r="AS645" i="2"/>
  <c r="AL645" i="2"/>
  <c r="BE645" i="2" s="1"/>
  <c r="AN645" i="2"/>
  <c r="AR645" i="2"/>
  <c r="AT645" i="2"/>
  <c r="AM637" i="2"/>
  <c r="BF637" i="2" s="1"/>
  <c r="AU637" i="2"/>
  <c r="AQ637" i="2"/>
  <c r="AR637" i="2"/>
  <c r="AJ637" i="2"/>
  <c r="AS637" i="2"/>
  <c r="AO637" i="2"/>
  <c r="AP637" i="2"/>
  <c r="AT637" i="2"/>
  <c r="AV637" i="2"/>
  <c r="AL637" i="2"/>
  <c r="BE637" i="2" s="1"/>
  <c r="AK637" i="2"/>
  <c r="AN637" i="2"/>
  <c r="AW637" i="2"/>
  <c r="AM629" i="2"/>
  <c r="BF629" i="2" s="1"/>
  <c r="AU629" i="2"/>
  <c r="AJ629" i="2"/>
  <c r="AS629" i="2"/>
  <c r="AK629" i="2"/>
  <c r="AT629" i="2"/>
  <c r="AL629" i="2"/>
  <c r="BE629" i="2" s="1"/>
  <c r="AV629" i="2"/>
  <c r="AQ629" i="2"/>
  <c r="AR629" i="2"/>
  <c r="AW629" i="2"/>
  <c r="AN629" i="2"/>
  <c r="AO629" i="2"/>
  <c r="AP629" i="2"/>
  <c r="AM621" i="2"/>
  <c r="BF621" i="2" s="1"/>
  <c r="AU621" i="2"/>
  <c r="AL621" i="2"/>
  <c r="BE621" i="2" s="1"/>
  <c r="AV621" i="2"/>
  <c r="AN621" i="2"/>
  <c r="AW621" i="2"/>
  <c r="AO621" i="2"/>
  <c r="AJ621" i="2"/>
  <c r="AS621" i="2"/>
  <c r="AT621" i="2"/>
  <c r="AK621" i="2"/>
  <c r="AP621" i="2"/>
  <c r="AQ621" i="2"/>
  <c r="AR621" i="2"/>
  <c r="AM613" i="2"/>
  <c r="BF613" i="2" s="1"/>
  <c r="AU613" i="2"/>
  <c r="AN613" i="2"/>
  <c r="AV613" i="2"/>
  <c r="AO613" i="2"/>
  <c r="AW613" i="2"/>
  <c r="AL613" i="2"/>
  <c r="BE613" i="2" s="1"/>
  <c r="AT613" i="2"/>
  <c r="AR613" i="2"/>
  <c r="AS613" i="2"/>
  <c r="AP613" i="2"/>
  <c r="AQ613" i="2"/>
  <c r="AJ613" i="2"/>
  <c r="AK613" i="2"/>
  <c r="AN605" i="2"/>
  <c r="AV605" i="2"/>
  <c r="AQ605" i="2"/>
  <c r="AR605" i="2"/>
  <c r="AJ605" i="2"/>
  <c r="AS605" i="2"/>
  <c r="AP605" i="2"/>
  <c r="AW605" i="2"/>
  <c r="AK605" i="2"/>
  <c r="AT605" i="2"/>
  <c r="AU605" i="2"/>
  <c r="AL605" i="2"/>
  <c r="BE605" i="2" s="1"/>
  <c r="AM605" i="2"/>
  <c r="BF605" i="2" s="1"/>
  <c r="AO605" i="2"/>
  <c r="AN597" i="2"/>
  <c r="AV597" i="2"/>
  <c r="AJ597" i="2"/>
  <c r="AS597" i="2"/>
  <c r="AK597" i="2"/>
  <c r="AT597" i="2"/>
  <c r="AL597" i="2"/>
  <c r="BE597" i="2" s="1"/>
  <c r="AU597" i="2"/>
  <c r="AR597" i="2"/>
  <c r="AM597" i="2"/>
  <c r="BF597" i="2" s="1"/>
  <c r="AW597" i="2"/>
  <c r="AO597" i="2"/>
  <c r="AP597" i="2"/>
  <c r="AQ597" i="2"/>
  <c r="AN589" i="2"/>
  <c r="AV589" i="2"/>
  <c r="AL589" i="2"/>
  <c r="BE589" i="2" s="1"/>
  <c r="AU589" i="2"/>
  <c r="AM589" i="2"/>
  <c r="BF589" i="2" s="1"/>
  <c r="AW589" i="2"/>
  <c r="AO589" i="2"/>
  <c r="AK589" i="2"/>
  <c r="AT589" i="2"/>
  <c r="AJ589" i="2"/>
  <c r="AP589" i="2"/>
  <c r="AQ589" i="2"/>
  <c r="AR589" i="2"/>
  <c r="AS589" i="2"/>
  <c r="AJ581" i="2"/>
  <c r="AR581" i="2"/>
  <c r="AK581" i="2"/>
  <c r="AS581" i="2"/>
  <c r="AL581" i="2"/>
  <c r="BE581" i="2" s="1"/>
  <c r="AT581" i="2"/>
  <c r="AO581" i="2"/>
  <c r="AW581" i="2"/>
  <c r="AU581" i="2"/>
  <c r="AV581" i="2"/>
  <c r="AQ581" i="2"/>
  <c r="AM581" i="2"/>
  <c r="BF581" i="2" s="1"/>
  <c r="AN581" i="2"/>
  <c r="AP581" i="2"/>
  <c r="AJ573" i="2"/>
  <c r="AR573" i="2"/>
  <c r="AK573" i="2"/>
  <c r="AS573" i="2"/>
  <c r="AL573" i="2"/>
  <c r="BE573" i="2" s="1"/>
  <c r="AT573" i="2"/>
  <c r="AO573" i="2"/>
  <c r="AW573" i="2"/>
  <c r="AV573" i="2"/>
  <c r="AU573" i="2"/>
  <c r="AM573" i="2"/>
  <c r="BF573" i="2" s="1"/>
  <c r="AQ573" i="2"/>
  <c r="AN573" i="2"/>
  <c r="AP573" i="2"/>
  <c r="AJ565" i="2"/>
  <c r="AR565" i="2"/>
  <c r="AK565" i="2"/>
  <c r="AS565" i="2"/>
  <c r="AL565" i="2"/>
  <c r="BE565" i="2" s="1"/>
  <c r="AT565" i="2"/>
  <c r="AO565" i="2"/>
  <c r="AW565" i="2"/>
  <c r="AM565" i="2"/>
  <c r="BF565" i="2" s="1"/>
  <c r="AV565" i="2"/>
  <c r="AN565" i="2"/>
  <c r="AU565" i="2"/>
  <c r="AQ565" i="2"/>
  <c r="AP565" i="2"/>
  <c r="AJ557" i="2"/>
  <c r="AR557" i="2"/>
  <c r="AK557" i="2"/>
  <c r="AS557" i="2"/>
  <c r="AL557" i="2"/>
  <c r="BE557" i="2" s="1"/>
  <c r="AT557" i="2"/>
  <c r="AO557" i="2"/>
  <c r="AW557" i="2"/>
  <c r="AM557" i="2"/>
  <c r="BF557" i="2" s="1"/>
  <c r="AN557" i="2"/>
  <c r="AP557" i="2"/>
  <c r="AV557" i="2"/>
  <c r="AQ557" i="2"/>
  <c r="AU557" i="2"/>
  <c r="AJ549" i="2"/>
  <c r="AR549" i="2"/>
  <c r="AK549" i="2"/>
  <c r="AS549" i="2"/>
  <c r="AL549" i="2"/>
  <c r="BE549" i="2" s="1"/>
  <c r="AT549" i="2"/>
  <c r="AO549" i="2"/>
  <c r="AW549" i="2"/>
  <c r="AM549" i="2"/>
  <c r="BF549" i="2" s="1"/>
  <c r="AV549" i="2"/>
  <c r="AN549" i="2"/>
  <c r="AU549" i="2"/>
  <c r="AP549" i="2"/>
  <c r="AQ549" i="2"/>
  <c r="AJ541" i="2"/>
  <c r="AR541" i="2"/>
  <c r="AK541" i="2"/>
  <c r="AS541" i="2"/>
  <c r="AL541" i="2"/>
  <c r="BE541" i="2" s="1"/>
  <c r="AT541" i="2"/>
  <c r="AO541" i="2"/>
  <c r="AW541" i="2"/>
  <c r="AM541" i="2"/>
  <c r="BF541" i="2" s="1"/>
  <c r="AV541" i="2"/>
  <c r="AQ541" i="2"/>
  <c r="AU541" i="2"/>
  <c r="AN541" i="2"/>
  <c r="AP541" i="2"/>
  <c r="AN887" i="2"/>
  <c r="AJ885" i="2"/>
  <c r="AR881" i="2"/>
  <c r="AS877" i="2"/>
  <c r="AT873" i="2"/>
  <c r="AK871" i="2"/>
  <c r="AU869" i="2"/>
  <c r="AV865" i="2"/>
  <c r="AN863" i="2"/>
  <c r="AW861" i="2"/>
  <c r="AP855" i="2"/>
  <c r="AR847" i="2"/>
  <c r="AJ845" i="2"/>
  <c r="AJ839" i="2"/>
  <c r="AM837" i="2"/>
  <c r="BF837" i="2" s="1"/>
  <c r="AN833" i="2"/>
  <c r="AJ831" i="2"/>
  <c r="AV821" i="2"/>
  <c r="AN817" i="2"/>
  <c r="AJ815" i="2"/>
  <c r="AW886" i="2"/>
  <c r="AO886" i="2"/>
  <c r="AQ878" i="2"/>
  <c r="AT870" i="2"/>
  <c r="AJ870" i="2"/>
  <c r="AV862" i="2"/>
  <c r="AM862" i="2"/>
  <c r="BF862" i="2" s="1"/>
  <c r="AO854" i="2"/>
  <c r="AQ846" i="2"/>
  <c r="AP838" i="2"/>
  <c r="AO830" i="2"/>
  <c r="AO822" i="2"/>
  <c r="AO814" i="2"/>
  <c r="AO806" i="2"/>
  <c r="AV798" i="2"/>
  <c r="AR774" i="2"/>
  <c r="AU798" i="2"/>
  <c r="AP774" i="2"/>
  <c r="AP798" i="2"/>
  <c r="AR790" i="2"/>
  <c r="AT782" i="2"/>
  <c r="AJ774" i="2"/>
  <c r="AR766" i="2"/>
  <c r="AT758" i="2"/>
  <c r="AN798" i="2"/>
  <c r="AQ790" i="2"/>
  <c r="AS782" i="2"/>
  <c r="AP766" i="2"/>
  <c r="AN758" i="2"/>
  <c r="AM798" i="2"/>
  <c r="BF798" i="2" s="1"/>
  <c r="AP790" i="2"/>
  <c r="AR782" i="2"/>
  <c r="AO766" i="2"/>
  <c r="AM758" i="2"/>
  <c r="BF758" i="2" s="1"/>
  <c r="AR886" i="2"/>
  <c r="AJ886" i="2"/>
  <c r="AU878" i="2"/>
  <c r="AL878" i="2"/>
  <c r="BE878" i="2" s="1"/>
  <c r="AW870" i="2"/>
  <c r="AN870" i="2"/>
  <c r="AP862" i="2"/>
  <c r="AR854" i="2"/>
  <c r="AU846" i="2"/>
  <c r="AL846" i="2"/>
  <c r="BE846" i="2" s="1"/>
  <c r="AV838" i="2"/>
  <c r="AV830" i="2"/>
  <c r="AV822" i="2"/>
  <c r="AV814" i="2"/>
  <c r="AV806" i="2"/>
  <c r="AQ782" i="2"/>
  <c r="AQ886" i="2"/>
  <c r="AT878" i="2"/>
  <c r="AV870" i="2"/>
  <c r="AT846" i="2"/>
  <c r="AK878" i="2"/>
  <c r="AS878" i="2"/>
  <c r="AK870" i="2"/>
  <c r="AS870" i="2"/>
  <c r="AK862" i="2"/>
  <c r="AS862" i="2"/>
  <c r="AK854" i="2"/>
  <c r="AS854" i="2"/>
  <c r="AK846" i="2"/>
  <c r="AS846" i="2"/>
  <c r="AK838" i="2"/>
  <c r="AS838" i="2"/>
  <c r="AL838" i="2"/>
  <c r="BE838" i="2" s="1"/>
  <c r="AT838" i="2"/>
  <c r="AM838" i="2"/>
  <c r="BF838" i="2" s="1"/>
  <c r="AU838" i="2"/>
  <c r="AK830" i="2"/>
  <c r="AS830" i="2"/>
  <c r="AL830" i="2"/>
  <c r="BE830" i="2" s="1"/>
  <c r="AT830" i="2"/>
  <c r="AM830" i="2"/>
  <c r="BF830" i="2" s="1"/>
  <c r="AU830" i="2"/>
  <c r="AJ830" i="2"/>
  <c r="AR830" i="2"/>
  <c r="AK822" i="2"/>
  <c r="AS822" i="2"/>
  <c r="AL822" i="2"/>
  <c r="BE822" i="2" s="1"/>
  <c r="AT822" i="2"/>
  <c r="AM822" i="2"/>
  <c r="BF822" i="2" s="1"/>
  <c r="AU822" i="2"/>
  <c r="AJ822" i="2"/>
  <c r="AR822" i="2"/>
  <c r="AK814" i="2"/>
  <c r="AS814" i="2"/>
  <c r="AL814" i="2"/>
  <c r="BE814" i="2" s="1"/>
  <c r="AT814" i="2"/>
  <c r="AM814" i="2"/>
  <c r="BF814" i="2" s="1"/>
  <c r="AU814" i="2"/>
  <c r="AJ814" i="2"/>
  <c r="AR814" i="2"/>
  <c r="AK806" i="2"/>
  <c r="AS806" i="2"/>
  <c r="AL806" i="2"/>
  <c r="BE806" i="2" s="1"/>
  <c r="AT806" i="2"/>
  <c r="AM806" i="2"/>
  <c r="BF806" i="2" s="1"/>
  <c r="AU806" i="2"/>
  <c r="AJ806" i="2"/>
  <c r="AR806" i="2"/>
  <c r="AO798" i="2"/>
  <c r="AW798" i="2"/>
  <c r="AR798" i="2"/>
  <c r="AJ798" i="2"/>
  <c r="AS798" i="2"/>
  <c r="AK798" i="2"/>
  <c r="AT798" i="2"/>
  <c r="AQ798" i="2"/>
  <c r="AO790" i="2"/>
  <c r="AW790" i="2"/>
  <c r="AK790" i="2"/>
  <c r="AT790" i="2"/>
  <c r="AL790" i="2"/>
  <c r="BE790" i="2" s="1"/>
  <c r="AU790" i="2"/>
  <c r="AM790" i="2"/>
  <c r="BF790" i="2" s="1"/>
  <c r="AV790" i="2"/>
  <c r="AJ790" i="2"/>
  <c r="AS790" i="2"/>
  <c r="AO782" i="2"/>
  <c r="AW782" i="2"/>
  <c r="AM782" i="2"/>
  <c r="BF782" i="2" s="1"/>
  <c r="AV782" i="2"/>
  <c r="AN782" i="2"/>
  <c r="AP782" i="2"/>
  <c r="AL782" i="2"/>
  <c r="BE782" i="2" s="1"/>
  <c r="AU782" i="2"/>
  <c r="AQ774" i="2"/>
  <c r="AK774" i="2"/>
  <c r="AT774" i="2"/>
  <c r="AM774" i="2"/>
  <c r="BF774" i="2" s="1"/>
  <c r="AW774" i="2"/>
  <c r="AN774" i="2"/>
  <c r="AO774" i="2"/>
  <c r="AL774" i="2"/>
  <c r="BE774" i="2" s="1"/>
  <c r="AV774" i="2"/>
  <c r="AQ766" i="2"/>
  <c r="AM766" i="2"/>
  <c r="BF766" i="2" s="1"/>
  <c r="AV766" i="2"/>
  <c r="AJ766" i="2"/>
  <c r="AT766" i="2"/>
  <c r="AK766" i="2"/>
  <c r="AU766" i="2"/>
  <c r="AL766" i="2"/>
  <c r="BE766" i="2" s="1"/>
  <c r="AW766" i="2"/>
  <c r="AS766" i="2"/>
  <c r="AQ758" i="2"/>
  <c r="AO758" i="2"/>
  <c r="AP758" i="2"/>
  <c r="AR758" i="2"/>
  <c r="AJ758" i="2"/>
  <c r="AS758" i="2"/>
  <c r="AV758" i="2"/>
  <c r="AW758" i="2"/>
  <c r="AK758" i="2"/>
  <c r="AU758" i="2"/>
  <c r="AQ750" i="2"/>
  <c r="AR750" i="2"/>
  <c r="AJ750" i="2"/>
  <c r="AS750" i="2"/>
  <c r="AK750" i="2"/>
  <c r="AT750" i="2"/>
  <c r="AL750" i="2"/>
  <c r="BE750" i="2" s="1"/>
  <c r="AU750" i="2"/>
  <c r="AM750" i="2"/>
  <c r="BF750" i="2" s="1"/>
  <c r="AN750" i="2"/>
  <c r="AO750" i="2"/>
  <c r="AP750" i="2"/>
  <c r="AV750" i="2"/>
  <c r="AW750" i="2"/>
  <c r="AQ742" i="2"/>
  <c r="AK742" i="2"/>
  <c r="AJ742" i="2"/>
  <c r="AT742" i="2"/>
  <c r="AL742" i="2"/>
  <c r="BE742" i="2" s="1"/>
  <c r="AU742" i="2"/>
  <c r="AM742" i="2"/>
  <c r="BF742" i="2" s="1"/>
  <c r="AV742" i="2"/>
  <c r="AN742" i="2"/>
  <c r="AW742" i="2"/>
  <c r="AO742" i="2"/>
  <c r="AP742" i="2"/>
  <c r="AR742" i="2"/>
  <c r="AS742" i="2"/>
  <c r="AQ734" i="2"/>
  <c r="AJ734" i="2"/>
  <c r="AR734" i="2"/>
  <c r="AK734" i="2"/>
  <c r="AS734" i="2"/>
  <c r="AM734" i="2"/>
  <c r="BF734" i="2" s="1"/>
  <c r="AN734" i="2"/>
  <c r="AO734" i="2"/>
  <c r="AP734" i="2"/>
  <c r="AL734" i="2"/>
  <c r="BE734" i="2" s="1"/>
  <c r="AT734" i="2"/>
  <c r="AU734" i="2"/>
  <c r="AV734" i="2"/>
  <c r="AW734" i="2"/>
  <c r="AQ726" i="2"/>
  <c r="AJ726" i="2"/>
  <c r="AR726" i="2"/>
  <c r="AK726" i="2"/>
  <c r="AS726" i="2"/>
  <c r="AV726" i="2"/>
  <c r="AL726" i="2"/>
  <c r="BE726" i="2" s="1"/>
  <c r="AW726" i="2"/>
  <c r="AM726" i="2"/>
  <c r="BF726" i="2" s="1"/>
  <c r="AN726" i="2"/>
  <c r="AT726" i="2"/>
  <c r="AU726" i="2"/>
  <c r="AO726" i="2"/>
  <c r="AP726" i="2"/>
  <c r="AQ718" i="2"/>
  <c r="AJ718" i="2"/>
  <c r="AR718" i="2"/>
  <c r="AK718" i="2"/>
  <c r="AS718" i="2"/>
  <c r="AT718" i="2"/>
  <c r="AU718" i="2"/>
  <c r="AV718" i="2"/>
  <c r="AL718" i="2"/>
  <c r="BE718" i="2" s="1"/>
  <c r="AW718" i="2"/>
  <c r="AM718" i="2"/>
  <c r="BF718" i="2" s="1"/>
  <c r="AN718" i="2"/>
  <c r="AO718" i="2"/>
  <c r="AP718" i="2"/>
  <c r="AQ710" i="2"/>
  <c r="AJ710" i="2"/>
  <c r="AR710" i="2"/>
  <c r="AK710" i="2"/>
  <c r="AS710" i="2"/>
  <c r="AP710" i="2"/>
  <c r="AV710" i="2"/>
  <c r="AW710" i="2"/>
  <c r="AL710" i="2"/>
  <c r="BE710" i="2" s="1"/>
  <c r="AM710" i="2"/>
  <c r="BF710" i="2" s="1"/>
  <c r="AT710" i="2"/>
  <c r="AU710" i="2"/>
  <c r="AN710" i="2"/>
  <c r="AO710" i="2"/>
  <c r="AQ702" i="2"/>
  <c r="AK702" i="2"/>
  <c r="AT702" i="2"/>
  <c r="AL702" i="2"/>
  <c r="BE702" i="2" s="1"/>
  <c r="AU702" i="2"/>
  <c r="AM702" i="2"/>
  <c r="BF702" i="2" s="1"/>
  <c r="AV702" i="2"/>
  <c r="AJ702" i="2"/>
  <c r="AS702" i="2"/>
  <c r="AP702" i="2"/>
  <c r="AR702" i="2"/>
  <c r="AW702" i="2"/>
  <c r="AN702" i="2"/>
  <c r="AO702" i="2"/>
  <c r="AP694" i="2"/>
  <c r="AQ694" i="2"/>
  <c r="AJ694" i="2"/>
  <c r="AR694" i="2"/>
  <c r="AK694" i="2"/>
  <c r="AV694" i="2"/>
  <c r="AL694" i="2"/>
  <c r="BE694" i="2" s="1"/>
  <c r="AW694" i="2"/>
  <c r="AM694" i="2"/>
  <c r="BF694" i="2" s="1"/>
  <c r="AU694" i="2"/>
  <c r="AN694" i="2"/>
  <c r="AO694" i="2"/>
  <c r="AS694" i="2"/>
  <c r="AT694" i="2"/>
  <c r="AP686" i="2"/>
  <c r="AQ686" i="2"/>
  <c r="AJ686" i="2"/>
  <c r="AR686" i="2"/>
  <c r="AT686" i="2"/>
  <c r="AU686" i="2"/>
  <c r="AK686" i="2"/>
  <c r="AV686" i="2"/>
  <c r="AS686" i="2"/>
  <c r="AN686" i="2"/>
  <c r="AO686" i="2"/>
  <c r="AW686" i="2"/>
  <c r="AL686" i="2"/>
  <c r="BE686" i="2" s="1"/>
  <c r="AM686" i="2"/>
  <c r="BF686" i="2" s="1"/>
  <c r="AP678" i="2"/>
  <c r="AQ678" i="2"/>
  <c r="AJ678" i="2"/>
  <c r="AR678" i="2"/>
  <c r="AN678" i="2"/>
  <c r="AO678" i="2"/>
  <c r="AS678" i="2"/>
  <c r="AT678" i="2"/>
  <c r="AM678" i="2"/>
  <c r="BF678" i="2" s="1"/>
  <c r="AW678" i="2"/>
  <c r="AK678" i="2"/>
  <c r="AL678" i="2"/>
  <c r="BE678" i="2" s="1"/>
  <c r="AU678" i="2"/>
  <c r="AV678" i="2"/>
  <c r="AK670" i="2"/>
  <c r="AS670" i="2"/>
  <c r="AQ670" i="2"/>
  <c r="AR670" i="2"/>
  <c r="AJ670" i="2"/>
  <c r="AT670" i="2"/>
  <c r="AO670" i="2"/>
  <c r="AL670" i="2"/>
  <c r="BE670" i="2" s="1"/>
  <c r="AM670" i="2"/>
  <c r="BF670" i="2" s="1"/>
  <c r="AN670" i="2"/>
  <c r="AP670" i="2"/>
  <c r="AU670" i="2"/>
  <c r="AV670" i="2"/>
  <c r="AW670" i="2"/>
  <c r="AO662" i="2"/>
  <c r="AW662" i="2"/>
  <c r="AN662" i="2"/>
  <c r="AQ662" i="2"/>
  <c r="AR662" i="2"/>
  <c r="AS662" i="2"/>
  <c r="AM662" i="2"/>
  <c r="BF662" i="2" s="1"/>
  <c r="AP662" i="2"/>
  <c r="AT662" i="2"/>
  <c r="AU662" i="2"/>
  <c r="AV662" i="2"/>
  <c r="AJ662" i="2"/>
  <c r="AK662" i="2"/>
  <c r="AL662" i="2"/>
  <c r="BE662" i="2" s="1"/>
  <c r="AO654" i="2"/>
  <c r="AW654" i="2"/>
  <c r="AQ654" i="2"/>
  <c r="AM654" i="2"/>
  <c r="BF654" i="2" s="1"/>
  <c r="AN654" i="2"/>
  <c r="AP654" i="2"/>
  <c r="AK654" i="2"/>
  <c r="AU654" i="2"/>
  <c r="AV654" i="2"/>
  <c r="AJ654" i="2"/>
  <c r="AL654" i="2"/>
  <c r="BE654" i="2" s="1"/>
  <c r="AR654" i="2"/>
  <c r="AS654" i="2"/>
  <c r="AT654" i="2"/>
  <c r="AO646" i="2"/>
  <c r="AW646" i="2"/>
  <c r="AJ646" i="2"/>
  <c r="AS646" i="2"/>
  <c r="AK646" i="2"/>
  <c r="AT646" i="2"/>
  <c r="AL646" i="2"/>
  <c r="BE646" i="2" s="1"/>
  <c r="AU646" i="2"/>
  <c r="AM646" i="2"/>
  <c r="BF646" i="2" s="1"/>
  <c r="AR646" i="2"/>
  <c r="AV646" i="2"/>
  <c r="AN646" i="2"/>
  <c r="AP646" i="2"/>
  <c r="AQ646" i="2"/>
  <c r="AO638" i="2"/>
  <c r="AW638" i="2"/>
  <c r="AL638" i="2"/>
  <c r="BE638" i="2" s="1"/>
  <c r="AU638" i="2"/>
  <c r="AM638" i="2"/>
  <c r="BF638" i="2" s="1"/>
  <c r="AV638" i="2"/>
  <c r="AN638" i="2"/>
  <c r="AR638" i="2"/>
  <c r="AS638" i="2"/>
  <c r="AT638" i="2"/>
  <c r="AP638" i="2"/>
  <c r="AQ638" i="2"/>
  <c r="AJ638" i="2"/>
  <c r="AK638" i="2"/>
  <c r="AO630" i="2"/>
  <c r="AW630" i="2"/>
  <c r="AN630" i="2"/>
  <c r="AP630" i="2"/>
  <c r="AQ630" i="2"/>
  <c r="AL630" i="2"/>
  <c r="BE630" i="2" s="1"/>
  <c r="AU630" i="2"/>
  <c r="AV630" i="2"/>
  <c r="AJ630" i="2"/>
  <c r="AS630" i="2"/>
  <c r="AT630" i="2"/>
  <c r="AK630" i="2"/>
  <c r="AM630" i="2"/>
  <c r="BF630" i="2" s="1"/>
  <c r="AR630" i="2"/>
  <c r="AO622" i="2"/>
  <c r="AW622" i="2"/>
  <c r="AQ622" i="2"/>
  <c r="AR622" i="2"/>
  <c r="AJ622" i="2"/>
  <c r="AS622" i="2"/>
  <c r="AN622" i="2"/>
  <c r="AK622" i="2"/>
  <c r="AL622" i="2"/>
  <c r="BE622" i="2" s="1"/>
  <c r="AP622" i="2"/>
  <c r="AT622" i="2"/>
  <c r="AU622" i="2"/>
  <c r="AV622" i="2"/>
  <c r="AM622" i="2"/>
  <c r="BF622" i="2" s="1"/>
  <c r="AO614" i="2"/>
  <c r="AW614" i="2"/>
  <c r="AP614" i="2"/>
  <c r="AQ614" i="2"/>
  <c r="AN614" i="2"/>
  <c r="AV614" i="2"/>
  <c r="AT614" i="2"/>
  <c r="AU614" i="2"/>
  <c r="AJ614" i="2"/>
  <c r="AR614" i="2"/>
  <c r="AK614" i="2"/>
  <c r="AL614" i="2"/>
  <c r="BE614" i="2" s="1"/>
  <c r="AS614" i="2"/>
  <c r="AM614" i="2"/>
  <c r="BF614" i="2" s="1"/>
  <c r="AP606" i="2"/>
  <c r="AL606" i="2"/>
  <c r="BE606" i="2" s="1"/>
  <c r="AU606" i="2"/>
  <c r="AM606" i="2"/>
  <c r="BF606" i="2" s="1"/>
  <c r="AV606" i="2"/>
  <c r="AN606" i="2"/>
  <c r="AW606" i="2"/>
  <c r="AK606" i="2"/>
  <c r="AT606" i="2"/>
  <c r="AJ606" i="2"/>
  <c r="AO606" i="2"/>
  <c r="AQ606" i="2"/>
  <c r="AR606" i="2"/>
  <c r="AS606" i="2"/>
  <c r="AP598" i="2"/>
  <c r="AN598" i="2"/>
  <c r="AW598" i="2"/>
  <c r="AO598" i="2"/>
  <c r="AQ598" i="2"/>
  <c r="AM598" i="2"/>
  <c r="BF598" i="2" s="1"/>
  <c r="AV598" i="2"/>
  <c r="AK598" i="2"/>
  <c r="AL598" i="2"/>
  <c r="BE598" i="2" s="1"/>
  <c r="AR598" i="2"/>
  <c r="AJ598" i="2"/>
  <c r="AS598" i="2"/>
  <c r="AT598" i="2"/>
  <c r="AU598" i="2"/>
  <c r="AP590" i="2"/>
  <c r="AQ590" i="2"/>
  <c r="AR590" i="2"/>
  <c r="AJ590" i="2"/>
  <c r="AS590" i="2"/>
  <c r="AO590" i="2"/>
  <c r="AM590" i="2"/>
  <c r="BF590" i="2" s="1"/>
  <c r="AN590" i="2"/>
  <c r="AT590" i="2"/>
  <c r="AK590" i="2"/>
  <c r="AL590" i="2"/>
  <c r="BE590" i="2" s="1"/>
  <c r="AU590" i="2"/>
  <c r="AV590" i="2"/>
  <c r="AW590" i="2"/>
  <c r="AL582" i="2"/>
  <c r="BE582" i="2" s="1"/>
  <c r="AT582" i="2"/>
  <c r="AM582" i="2"/>
  <c r="BF582" i="2" s="1"/>
  <c r="AU582" i="2"/>
  <c r="AN582" i="2"/>
  <c r="AV582" i="2"/>
  <c r="AQ582" i="2"/>
  <c r="AJ582" i="2"/>
  <c r="AK582" i="2"/>
  <c r="AW582" i="2"/>
  <c r="AR582" i="2"/>
  <c r="AS582" i="2"/>
  <c r="AO582" i="2"/>
  <c r="AP582" i="2"/>
  <c r="AL574" i="2"/>
  <c r="BE574" i="2" s="1"/>
  <c r="AT574" i="2"/>
  <c r="AM574" i="2"/>
  <c r="BF574" i="2" s="1"/>
  <c r="AU574" i="2"/>
  <c r="AN574" i="2"/>
  <c r="AV574" i="2"/>
  <c r="AQ574" i="2"/>
  <c r="AJ574" i="2"/>
  <c r="AK574" i="2"/>
  <c r="AO574" i="2"/>
  <c r="AS574" i="2"/>
  <c r="AW574" i="2"/>
  <c r="AP574" i="2"/>
  <c r="AR574" i="2"/>
  <c r="AL566" i="2"/>
  <c r="BE566" i="2" s="1"/>
  <c r="AT566" i="2"/>
  <c r="AM566" i="2"/>
  <c r="BF566" i="2" s="1"/>
  <c r="AU566" i="2"/>
  <c r="AN566" i="2"/>
  <c r="AV566" i="2"/>
  <c r="AQ566" i="2"/>
  <c r="AJ566" i="2"/>
  <c r="AK566" i="2"/>
  <c r="AO566" i="2"/>
  <c r="AP566" i="2"/>
  <c r="AW566" i="2"/>
  <c r="AR566" i="2"/>
  <c r="AS566" i="2"/>
  <c r="AL558" i="2"/>
  <c r="BE558" i="2" s="1"/>
  <c r="AT558" i="2"/>
  <c r="AM558" i="2"/>
  <c r="BF558" i="2" s="1"/>
  <c r="AU558" i="2"/>
  <c r="AN558" i="2"/>
  <c r="AV558" i="2"/>
  <c r="AQ558" i="2"/>
  <c r="AJ558" i="2"/>
  <c r="AO558" i="2"/>
  <c r="AP558" i="2"/>
  <c r="AR558" i="2"/>
  <c r="AK558" i="2"/>
  <c r="AS558" i="2"/>
  <c r="AW558" i="2"/>
  <c r="AL550" i="2"/>
  <c r="BE550" i="2" s="1"/>
  <c r="AT550" i="2"/>
  <c r="AM550" i="2"/>
  <c r="BF550" i="2" s="1"/>
  <c r="AU550" i="2"/>
  <c r="AN550" i="2"/>
  <c r="AV550" i="2"/>
  <c r="AQ550" i="2"/>
  <c r="AJ550" i="2"/>
  <c r="AK550" i="2"/>
  <c r="AO550" i="2"/>
  <c r="AS550" i="2"/>
  <c r="AW550" i="2"/>
  <c r="AR550" i="2"/>
  <c r="AP550" i="2"/>
  <c r="AL542" i="2"/>
  <c r="BE542" i="2" s="1"/>
  <c r="AT542" i="2"/>
  <c r="AM542" i="2"/>
  <c r="BF542" i="2" s="1"/>
  <c r="AU542" i="2"/>
  <c r="AN542" i="2"/>
  <c r="AV542" i="2"/>
  <c r="AQ542" i="2"/>
  <c r="AJ542" i="2"/>
  <c r="AK542" i="2"/>
  <c r="AO542" i="2"/>
  <c r="AP542" i="2"/>
  <c r="AR542" i="2"/>
  <c r="AW542" i="2"/>
  <c r="AS542" i="2"/>
  <c r="AR878" i="2"/>
  <c r="AU870" i="2"/>
  <c r="AL870" i="2"/>
  <c r="BE870" i="2" s="1"/>
  <c r="AW862" i="2"/>
  <c r="AN862" i="2"/>
  <c r="AP854" i="2"/>
  <c r="AR846" i="2"/>
  <c r="AQ838" i="2"/>
  <c r="AP830" i="2"/>
  <c r="AP822" i="2"/>
  <c r="AP814" i="2"/>
  <c r="AP806" i="2"/>
  <c r="AJ782" i="2"/>
  <c r="AS774" i="2"/>
  <c r="BJ67" i="2"/>
  <c r="BJ253" i="2"/>
  <c r="BJ414" i="2"/>
  <c r="BJ390" i="2"/>
  <c r="BJ229" i="2"/>
  <c r="BJ350" i="2"/>
  <c r="BJ326" i="2"/>
  <c r="BJ302" i="2"/>
  <c r="BJ294" i="2"/>
  <c r="BJ366" i="2"/>
  <c r="EE190" i="2"/>
  <c r="EN33" i="2" s="1"/>
  <c r="DV189" i="2"/>
  <c r="EN192" i="2" s="1"/>
  <c r="EE188" i="2"/>
  <c r="EN112" i="2" s="1"/>
  <c r="DV187" i="2"/>
  <c r="EN191" i="2" s="1"/>
  <c r="EE186" i="2"/>
  <c r="EN93" i="2" s="1"/>
  <c r="DV185" i="2"/>
  <c r="EN190" i="2" s="1"/>
  <c r="EE184" i="2"/>
  <c r="EN74" i="2" s="1"/>
  <c r="DV183" i="2"/>
  <c r="EN189" i="2" s="1"/>
  <c r="EE182" i="2"/>
  <c r="EN54" i="2" s="1"/>
  <c r="DV181" i="2"/>
  <c r="EN188" i="2" s="1"/>
  <c r="EE180" i="2"/>
  <c r="EN32" i="2" s="1"/>
  <c r="DV179" i="2"/>
  <c r="EN187" i="2" s="1"/>
  <c r="EE178" i="2"/>
  <c r="EN111" i="2" s="1"/>
  <c r="DV177" i="2"/>
  <c r="EN186" i="2" s="1"/>
  <c r="EE176" i="2"/>
  <c r="EN92" i="2" s="1"/>
  <c r="DV175" i="2"/>
  <c r="EN185" i="2" s="1"/>
  <c r="EE174" i="2"/>
  <c r="EN73" i="2" s="1"/>
  <c r="DV173" i="2"/>
  <c r="EN184" i="2" s="1"/>
  <c r="EE172" i="2"/>
  <c r="EN53" i="2" s="1"/>
  <c r="DV171" i="2"/>
  <c r="EN183" i="2" s="1"/>
  <c r="EE170" i="2"/>
  <c r="EN31" i="2" s="1"/>
  <c r="DV169" i="2"/>
  <c r="EN182" i="2" s="1"/>
  <c r="EE168" i="2"/>
  <c r="EN110" i="2" s="1"/>
  <c r="DV167" i="2"/>
  <c r="EN181" i="2" s="1"/>
  <c r="EE166" i="2"/>
  <c r="EN91" i="2" s="1"/>
  <c r="DV165" i="2"/>
  <c r="EN180" i="2" s="1"/>
  <c r="EE164" i="2"/>
  <c r="EN72" i="2" s="1"/>
  <c r="DV163" i="2"/>
  <c r="EN179" i="2" s="1"/>
  <c r="EE162" i="2"/>
  <c r="EN52" i="2" s="1"/>
  <c r="DV161" i="2"/>
  <c r="EN178" i="2" s="1"/>
  <c r="EE160" i="2"/>
  <c r="EN30" i="2" s="1"/>
  <c r="DV159" i="2"/>
  <c r="EN177" i="2" s="1"/>
  <c r="EE158" i="2"/>
  <c r="EN109" i="2" s="1"/>
  <c r="DV157" i="2"/>
  <c r="EN176" i="2" s="1"/>
  <c r="EE156" i="2"/>
  <c r="EN90" i="2" s="1"/>
  <c r="DV155" i="2"/>
  <c r="EN175" i="2" s="1"/>
  <c r="EE154" i="2"/>
  <c r="EN71" i="2" s="1"/>
  <c r="DV153" i="2"/>
  <c r="EN174" i="2" s="1"/>
  <c r="EE152" i="2"/>
  <c r="EN51" i="2" s="1"/>
  <c r="DV151" i="2"/>
  <c r="EN173" i="2" s="1"/>
  <c r="EE150" i="2"/>
  <c r="EN29" i="2" s="1"/>
  <c r="DV149" i="2"/>
  <c r="EN172" i="2" s="1"/>
  <c r="EE148" i="2"/>
  <c r="EN108" i="2" s="1"/>
  <c r="DV147" i="2"/>
  <c r="EN171" i="2" s="1"/>
  <c r="EE146" i="2"/>
  <c r="EN89" i="2" s="1"/>
  <c r="DV145" i="2"/>
  <c r="EN170" i="2" s="1"/>
  <c r="EE144" i="2"/>
  <c r="EN70" i="2" s="1"/>
  <c r="DV143" i="2"/>
  <c r="EN169" i="2" s="1"/>
  <c r="EE142" i="2"/>
  <c r="EN50" i="2" s="1"/>
  <c r="EE121" i="2"/>
  <c r="EN68" i="2" s="1"/>
  <c r="DV122" i="2"/>
  <c r="EN160" i="2" s="1"/>
  <c r="EE123" i="2"/>
  <c r="EN87" i="2" s="1"/>
  <c r="DV124" i="2"/>
  <c r="EN161" i="2" s="1"/>
  <c r="EE125" i="2"/>
  <c r="EN106" i="2" s="1"/>
  <c r="DV126" i="2"/>
  <c r="EN162" i="2" s="1"/>
  <c r="EE127" i="2"/>
  <c r="EN27" i="2" s="1"/>
  <c r="DV128" i="2"/>
  <c r="EN163" i="2" s="1"/>
  <c r="EE129" i="2"/>
  <c r="EN48" i="2" s="1"/>
  <c r="DV130" i="2"/>
  <c r="EN164" i="2" s="1"/>
  <c r="EE131" i="2"/>
  <c r="EN69" i="2" s="1"/>
  <c r="DV132" i="2"/>
  <c r="EN165" i="2" s="1"/>
  <c r="EE133" i="2"/>
  <c r="EN88" i="2" s="1"/>
  <c r="DV134" i="2"/>
  <c r="EN166" i="2" s="1"/>
  <c r="EE135" i="2"/>
  <c r="EN107" i="2" s="1"/>
  <c r="DV136" i="2"/>
  <c r="EN167" i="2" s="1"/>
  <c r="EE137" i="2"/>
  <c r="EN28" i="2" s="1"/>
  <c r="DV138" i="2"/>
  <c r="EN168" i="2" s="1"/>
  <c r="EE139" i="2"/>
  <c r="EN49" i="2" s="1"/>
  <c r="EE117" i="2"/>
  <c r="EN26" i="2" s="1"/>
  <c r="DV118" i="2"/>
  <c r="EN158" i="2" s="1"/>
  <c r="EE119" i="2"/>
  <c r="EN47" i="2" s="1"/>
  <c r="DV120" i="2"/>
  <c r="EN159" i="2" s="1"/>
  <c r="DV116" i="2"/>
  <c r="EN157" i="2" s="1"/>
  <c r="EE115" i="2"/>
  <c r="EN105" i="2" s="1"/>
  <c r="DV114" i="2"/>
  <c r="EN156" i="2" s="1"/>
  <c r="EE113" i="2"/>
  <c r="EN86" i="2" s="1"/>
  <c r="DV112" i="2"/>
  <c r="EN155" i="2" s="1"/>
  <c r="EE111" i="2"/>
  <c r="EN67" i="2" s="1"/>
  <c r="DV110" i="2"/>
  <c r="EN154" i="2" s="1"/>
  <c r="EE109" i="2"/>
  <c r="EN46" i="2" s="1"/>
  <c r="DV108" i="2"/>
  <c r="EN153" i="2" s="1"/>
  <c r="EE107" i="2"/>
  <c r="EN25" i="2" s="1"/>
  <c r="FD83" i="2" s="1"/>
  <c r="DV106" i="2"/>
  <c r="EN152" i="2" s="1"/>
  <c r="EE105" i="2"/>
  <c r="EN104" i="2" s="1"/>
  <c r="DV104" i="2"/>
  <c r="EN151" i="2" s="1"/>
  <c r="EE103" i="2"/>
  <c r="EN85" i="2" s="1"/>
  <c r="DV102" i="2"/>
  <c r="EN150" i="2" s="1"/>
  <c r="EE101" i="2"/>
  <c r="EN66" i="2" s="1"/>
  <c r="DV100" i="2"/>
  <c r="EN149" i="2" s="1"/>
  <c r="EE99" i="2"/>
  <c r="EN45" i="2" s="1"/>
  <c r="DV91" i="2"/>
  <c r="EN145" i="2" s="1"/>
  <c r="EE92" i="2"/>
  <c r="EN83" i="2" s="1"/>
  <c r="DV93" i="2"/>
  <c r="EN146" i="2" s="1"/>
  <c r="EE94" i="2"/>
  <c r="EN102" i="2" s="1"/>
  <c r="DV95" i="2"/>
  <c r="EN147" i="2" s="1"/>
  <c r="EE96" i="2"/>
  <c r="EN23" i="2" s="1"/>
  <c r="DV89" i="2"/>
  <c r="EN144" i="2" s="1"/>
  <c r="EE90" i="2"/>
  <c r="EN64" i="2" s="1"/>
  <c r="EE88" i="2"/>
  <c r="EN43" i="2" s="1"/>
  <c r="DV87" i="2"/>
  <c r="EN143" i="2" s="1"/>
  <c r="EE86" i="2"/>
  <c r="EN22" i="2" s="1"/>
  <c r="DV85" i="2"/>
  <c r="EN142" i="2" s="1"/>
  <c r="EE84" i="2"/>
  <c r="EN101" i="2" s="1"/>
  <c r="DV83" i="2"/>
  <c r="EN141" i="2" s="1"/>
  <c r="EE82" i="2"/>
  <c r="EN82" i="2" s="1"/>
  <c r="DV81" i="2"/>
  <c r="EN140" i="2" s="1"/>
  <c r="EE80" i="2"/>
  <c r="EN63" i="2" s="1"/>
  <c r="EE68" i="2"/>
  <c r="EN41" i="2" s="1"/>
  <c r="DV69" i="2"/>
  <c r="EN134" i="2" s="1"/>
  <c r="EE70" i="2"/>
  <c r="EN62" i="2" s="1"/>
  <c r="DV71" i="2"/>
  <c r="EN135" i="2" s="1"/>
  <c r="EE72" i="2"/>
  <c r="EN81" i="2" s="1"/>
  <c r="DV73" i="2"/>
  <c r="EN136" i="2" s="1"/>
  <c r="EE74" i="2"/>
  <c r="EN100" i="2" s="1"/>
  <c r="DV75" i="2"/>
  <c r="EN137" i="2" s="1"/>
  <c r="EE76" i="2"/>
  <c r="EN21" i="2" s="1"/>
  <c r="DV77" i="2"/>
  <c r="EN138" i="2" s="1"/>
  <c r="EE78" i="2"/>
  <c r="EN42" i="2" s="1"/>
  <c r="DV79" i="2"/>
  <c r="EN139" i="2" s="1"/>
  <c r="EE58" i="2"/>
  <c r="EN40" i="2" s="1"/>
  <c r="DV59" i="2"/>
  <c r="EN129" i="2" s="1"/>
  <c r="EE60" i="2"/>
  <c r="EN61" i="2" s="1"/>
  <c r="DV61" i="2"/>
  <c r="EN130" i="2" s="1"/>
  <c r="EE62" i="2"/>
  <c r="EN80" i="2" s="1"/>
  <c r="DV63" i="2"/>
  <c r="EN131" i="2" s="1"/>
  <c r="EE64" i="2"/>
  <c r="EN99" i="2" s="1"/>
  <c r="DV65" i="2"/>
  <c r="EN132" i="2" s="1"/>
  <c r="EE66" i="2"/>
  <c r="EN20" i="2" s="1"/>
  <c r="DV67" i="2"/>
  <c r="EN133" i="2" s="1"/>
  <c r="DV57" i="2"/>
  <c r="EN128" i="2" s="1"/>
  <c r="EE56" i="2"/>
  <c r="EN19" i="2" s="1"/>
  <c r="DV55" i="2"/>
  <c r="EN127" i="2" s="1"/>
  <c r="EE54" i="2"/>
  <c r="EN98" i="2" s="1"/>
  <c r="DV53" i="2"/>
  <c r="EN126" i="2" s="1"/>
  <c r="EE52" i="2"/>
  <c r="EN79" i="2" s="1"/>
  <c r="DV51" i="2"/>
  <c r="EN125" i="2" s="1"/>
  <c r="EE50" i="2"/>
  <c r="EN60" i="2" s="1"/>
  <c r="DV49" i="2"/>
  <c r="EN124" i="2" s="1"/>
  <c r="EE48" i="2"/>
  <c r="EN39" i="2" s="1"/>
  <c r="EE45" i="2"/>
  <c r="EN18" i="2" s="1"/>
  <c r="DV44" i="2"/>
  <c r="EN123" i="2" s="1"/>
  <c r="EE43" i="2"/>
  <c r="EN97" i="2" s="1"/>
  <c r="DV42" i="2"/>
  <c r="EN122" i="2" s="1"/>
  <c r="EE41" i="2"/>
  <c r="EN78" i="2" s="1"/>
  <c r="DV40" i="2"/>
  <c r="EN121" i="2" s="1"/>
  <c r="EE39" i="2"/>
  <c r="EN59" i="2" s="1"/>
  <c r="DV38" i="2"/>
  <c r="EN120" i="2" s="1"/>
  <c r="EE37" i="2"/>
  <c r="EN38" i="2" s="1"/>
  <c r="DV36" i="2"/>
  <c r="EN119" i="2" s="1"/>
  <c r="EE31" i="2"/>
  <c r="EN77" i="2" s="1"/>
  <c r="DV30" i="2"/>
  <c r="EN116" i="2" s="1"/>
  <c r="EE35" i="2"/>
  <c r="EN17" i="2" s="1"/>
  <c r="DV34" i="2"/>
  <c r="EN118" i="2" s="1"/>
  <c r="EE33" i="2"/>
  <c r="EN96" i="2" s="1"/>
  <c r="DV32" i="2"/>
  <c r="EN117" i="2" s="1"/>
  <c r="EE29" i="2"/>
  <c r="EN58" i="2" s="1"/>
  <c r="DV28" i="2"/>
  <c r="EN115" i="2" s="1"/>
  <c r="EE27" i="2"/>
  <c r="EN37" i="2" s="1"/>
  <c r="EE25" i="2"/>
  <c r="EN57" i="2" s="1"/>
  <c r="EE23" i="2"/>
  <c r="EN36" i="2" s="1"/>
  <c r="EE21" i="2"/>
  <c r="EN114" i="2" s="1"/>
  <c r="EE19" i="2"/>
  <c r="EN95" i="2" s="1"/>
  <c r="EE17" i="2"/>
  <c r="EN76" i="2" s="1"/>
  <c r="EE15" i="2"/>
  <c r="EN56" i="2" s="1"/>
  <c r="EE13" i="2"/>
  <c r="EN35" i="2" s="1"/>
  <c r="DV22" i="2"/>
  <c r="EN16" i="2" s="1"/>
  <c r="DV20" i="2"/>
  <c r="EN15" i="2" s="1"/>
  <c r="DV18" i="2"/>
  <c r="EN14" i="2" s="1"/>
  <c r="DV16" i="2"/>
  <c r="EN13" i="2" s="1"/>
  <c r="DV14" i="2"/>
  <c r="EN12" i="2" s="1"/>
  <c r="FD82" i="2" s="1"/>
  <c r="BH10" i="2" l="1"/>
  <c r="BI10" i="2"/>
  <c r="BG10" i="2"/>
  <c r="DZ14" i="2"/>
  <c r="ER12" i="2" s="1"/>
  <c r="BT326" i="2"/>
  <c r="BT350" i="2"/>
  <c r="BT229" i="2"/>
  <c r="BT390" i="2"/>
  <c r="BT366" i="2"/>
  <c r="BT253" i="2"/>
  <c r="BT414" i="2"/>
  <c r="BT294" i="2"/>
  <c r="BT67" i="2"/>
  <c r="BT302" i="2"/>
  <c r="BJ141" i="2"/>
  <c r="BJ170" i="2"/>
  <c r="BD829" i="2"/>
  <c r="BD758" i="2"/>
  <c r="BG758" i="2" s="1"/>
  <c r="BD640" i="2"/>
  <c r="BD490" i="2"/>
  <c r="BI490" i="2" s="1"/>
  <c r="BD520" i="2"/>
  <c r="BF516" i="2"/>
  <c r="BJ516" i="2" s="1"/>
  <c r="BT516" i="2" s="1"/>
  <c r="BD524" i="2"/>
  <c r="BH524" i="2" s="1"/>
  <c r="BD429" i="2"/>
  <c r="BD516" i="2"/>
  <c r="BD512" i="2"/>
  <c r="BI512" i="2" s="1"/>
  <c r="BD421" i="2"/>
  <c r="BD438" i="2"/>
  <c r="BH438" i="2" s="1"/>
  <c r="BD638" i="2"/>
  <c r="BD865" i="2"/>
  <c r="BF528" i="2"/>
  <c r="BJ528" i="2" s="1"/>
  <c r="BT528" i="2" s="1"/>
  <c r="BE497" i="2"/>
  <c r="BJ497" i="2" s="1"/>
  <c r="BT497" i="2" s="1"/>
  <c r="BD528" i="2"/>
  <c r="BD437" i="2"/>
  <c r="BG437" i="2" s="1"/>
  <c r="BD422" i="2"/>
  <c r="BD454" i="2"/>
  <c r="BD813" i="2"/>
  <c r="BD425" i="2"/>
  <c r="BG425" i="2" s="1"/>
  <c r="BD457" i="2"/>
  <c r="BD503" i="2"/>
  <c r="BD508" i="2"/>
  <c r="BD478" i="2"/>
  <c r="BD798" i="2"/>
  <c r="BD883" i="2"/>
  <c r="BE883" i="2"/>
  <c r="BJ883" i="2" s="1"/>
  <c r="BT883" i="2" s="1"/>
  <c r="BF503" i="2"/>
  <c r="BJ503" i="2" s="1"/>
  <c r="BT503" i="2" s="1"/>
  <c r="BF536" i="2"/>
  <c r="BJ536" i="2" s="1"/>
  <c r="BT536" i="2" s="1"/>
  <c r="BD536" i="2"/>
  <c r="BD445" i="2"/>
  <c r="BD462" i="2"/>
  <c r="BD885" i="2"/>
  <c r="BD617" i="2"/>
  <c r="BD786" i="2"/>
  <c r="BD496" i="2"/>
  <c r="BD532" i="2"/>
  <c r="BI532" i="2" s="1"/>
  <c r="BD228" i="2"/>
  <c r="BD38" i="2"/>
  <c r="BD260" i="2"/>
  <c r="BD220" i="2"/>
  <c r="BD244" i="2"/>
  <c r="BI244" i="2" s="1"/>
  <c r="BD46" i="2"/>
  <c r="BD268" i="2"/>
  <c r="BE167" i="2"/>
  <c r="DZ167" i="2" s="1"/>
  <c r="ER181" i="2" s="1"/>
  <c r="BD252" i="2"/>
  <c r="BE214" i="2"/>
  <c r="DZ214" i="2" s="1"/>
  <c r="ER203" i="2" s="1"/>
  <c r="BD17" i="2"/>
  <c r="BG17" i="2" s="1"/>
  <c r="BD49" i="2"/>
  <c r="BD212" i="2"/>
  <c r="BD276" i="2"/>
  <c r="BD30" i="2"/>
  <c r="BE238" i="2"/>
  <c r="DZ238" i="2" s="1"/>
  <c r="ER215" i="2" s="1"/>
  <c r="BD256" i="2"/>
  <c r="BD236" i="2"/>
  <c r="BD216" i="2"/>
  <c r="BD41" i="2"/>
  <c r="BH41" i="2" s="1"/>
  <c r="BD87" i="2"/>
  <c r="BD208" i="2"/>
  <c r="BF208" i="2"/>
  <c r="BJ208" i="2" s="1"/>
  <c r="BF240" i="2"/>
  <c r="BJ240" i="2" s="1"/>
  <c r="BF248" i="2"/>
  <c r="BJ248" i="2" s="1"/>
  <c r="BF256" i="2"/>
  <c r="BJ256" i="2" s="1"/>
  <c r="BD248" i="2"/>
  <c r="BG248" i="2" s="1"/>
  <c r="BD25" i="2"/>
  <c r="BD57" i="2"/>
  <c r="BD155" i="2"/>
  <c r="BH155" i="2" s="1"/>
  <c r="BD396" i="2"/>
  <c r="BH396" i="2" s="1"/>
  <c r="BE338" i="2"/>
  <c r="BJ338" i="2" s="1"/>
  <c r="BE402" i="2"/>
  <c r="BJ402" i="2" s="1"/>
  <c r="BE242" i="2"/>
  <c r="DZ242" i="2" s="1"/>
  <c r="ER217" i="2" s="1"/>
  <c r="BD350" i="2"/>
  <c r="BD147" i="2"/>
  <c r="BH147" i="2" s="1"/>
  <c r="BD179" i="2"/>
  <c r="BI179" i="2" s="1"/>
  <c r="BD203" i="2"/>
  <c r="BG203" i="2" s="1"/>
  <c r="BD240" i="2"/>
  <c r="BE290" i="2"/>
  <c r="BJ290" i="2" s="1"/>
  <c r="BE386" i="2"/>
  <c r="BJ386" i="2" s="1"/>
  <c r="BF122" i="2"/>
  <c r="BJ122" i="2" s="1"/>
  <c r="BF154" i="2"/>
  <c r="BJ154" i="2" s="1"/>
  <c r="BE210" i="2"/>
  <c r="DZ208" i="2" s="1"/>
  <c r="ER200" i="2" s="1"/>
  <c r="BF344" i="2"/>
  <c r="BJ344" i="2" s="1"/>
  <c r="BD95" i="2"/>
  <c r="BD191" i="2"/>
  <c r="BE246" i="2"/>
  <c r="EI247" i="2" s="1"/>
  <c r="BD264" i="2"/>
  <c r="BF236" i="2"/>
  <c r="BJ236" i="2" s="1"/>
  <c r="BF244" i="2"/>
  <c r="BJ244" i="2" s="1"/>
  <c r="BF276" i="2"/>
  <c r="BJ276" i="2" s="1"/>
  <c r="BD163" i="2"/>
  <c r="BE218" i="2"/>
  <c r="DZ220" i="2" s="1"/>
  <c r="ER206" i="2" s="1"/>
  <c r="DZ839" i="2"/>
  <c r="ER781" i="2" s="1"/>
  <c r="FP28" i="2"/>
  <c r="FP26" i="2"/>
  <c r="FP27" i="2" s="1"/>
  <c r="FQ27" i="2" s="1"/>
  <c r="BD474" i="2"/>
  <c r="BH474" i="2" s="1"/>
  <c r="BD479" i="2"/>
  <c r="BD14" i="2"/>
  <c r="BD822" i="2"/>
  <c r="BJ321" i="2"/>
  <c r="DZ682" i="2"/>
  <c r="ER706" i="2" s="1"/>
  <c r="DZ222" i="2"/>
  <c r="ER207" i="2" s="1"/>
  <c r="DZ226" i="2"/>
  <c r="ER209" i="2" s="1"/>
  <c r="BD442" i="2"/>
  <c r="DZ613" i="2"/>
  <c r="ER672" i="2" s="1"/>
  <c r="BD158" i="2"/>
  <c r="DZ230" i="2"/>
  <c r="ER211" i="2" s="1"/>
  <c r="BJ309" i="2"/>
  <c r="BJ373" i="2"/>
  <c r="BJ306" i="2"/>
  <c r="BJ370" i="2"/>
  <c r="BD759" i="2"/>
  <c r="DZ159" i="2"/>
  <c r="ER177" i="2" s="1"/>
  <c r="BD426" i="2"/>
  <c r="BD441" i="2"/>
  <c r="BH441" i="2" s="1"/>
  <c r="BJ274" i="2"/>
  <c r="BJ169" i="2"/>
  <c r="BJ267" i="2"/>
  <c r="BD671" i="2"/>
  <c r="DZ151" i="2"/>
  <c r="ER173" i="2" s="1"/>
  <c r="BD433" i="2"/>
  <c r="BJ406" i="2"/>
  <c r="BD692" i="2"/>
  <c r="BH692" i="2" s="1"/>
  <c r="DZ367" i="2"/>
  <c r="ER275" i="2" s="1"/>
  <c r="BD470" i="2"/>
  <c r="BD272" i="2"/>
  <c r="BD22" i="2"/>
  <c r="BJ213" i="2"/>
  <c r="BD284" i="2"/>
  <c r="BH284" i="2" s="1"/>
  <c r="BD888" i="2"/>
  <c r="DZ798" i="2"/>
  <c r="ER761" i="2" s="1"/>
  <c r="DZ375" i="2"/>
  <c r="ER279" i="2" s="1"/>
  <c r="BD26" i="2"/>
  <c r="BD58" i="2"/>
  <c r="BD546" i="2"/>
  <c r="BD667" i="2"/>
  <c r="BD434" i="2"/>
  <c r="BD54" i="2"/>
  <c r="BD167" i="2"/>
  <c r="BD612" i="2"/>
  <c r="DZ578" i="2"/>
  <c r="ER656" i="2" s="1"/>
  <c r="DZ306" i="2"/>
  <c r="ER246" i="2" s="1"/>
  <c r="DZ858" i="2"/>
  <c r="ER789" i="2" s="1"/>
  <c r="BD449" i="2"/>
  <c r="BI449" i="2" s="1"/>
  <c r="DZ566" i="2"/>
  <c r="ER650" i="2" s="1"/>
  <c r="DZ590" i="2"/>
  <c r="ER662" i="2" s="1"/>
  <c r="DZ554" i="2"/>
  <c r="ER644" i="2" s="1"/>
  <c r="DZ586" i="2"/>
  <c r="ER660" i="2" s="1"/>
  <c r="DZ666" i="2"/>
  <c r="ER698" i="2" s="1"/>
  <c r="DZ755" i="2"/>
  <c r="ER741" i="2" s="1"/>
  <c r="BD450" i="2"/>
  <c r="DZ279" i="2"/>
  <c r="ER234" i="2" s="1"/>
  <c r="DZ562" i="2"/>
  <c r="ER648" i="2" s="1"/>
  <c r="DZ782" i="2"/>
  <c r="ER753" i="2" s="1"/>
  <c r="DZ815" i="2"/>
  <c r="ER769" i="2" s="1"/>
  <c r="DZ463" i="2"/>
  <c r="ER430" i="2" s="1"/>
  <c r="DZ670" i="2"/>
  <c r="ER700" i="2" s="1"/>
  <c r="DZ806" i="2"/>
  <c r="ER765" i="2" s="1"/>
  <c r="DZ717" i="2"/>
  <c r="ER722" i="2" s="1"/>
  <c r="DZ695" i="2"/>
  <c r="ER711" i="2" s="1"/>
  <c r="DZ831" i="2"/>
  <c r="ER777" i="2" s="1"/>
  <c r="DZ658" i="2"/>
  <c r="ER694" i="2" s="1"/>
  <c r="DZ627" i="2"/>
  <c r="ER679" i="2" s="1"/>
  <c r="DZ699" i="2"/>
  <c r="ER713" i="2" s="1"/>
  <c r="DZ510" i="2"/>
  <c r="ER449" i="2" s="1"/>
  <c r="DZ485" i="2"/>
  <c r="ER441" i="2" s="1"/>
  <c r="DZ723" i="2"/>
  <c r="ER725" i="2" s="1"/>
  <c r="DZ852" i="2"/>
  <c r="ER786" i="2" s="1"/>
  <c r="DZ467" i="2"/>
  <c r="ER432" i="2" s="1"/>
  <c r="DZ582" i="2"/>
  <c r="ER658" i="2" s="1"/>
  <c r="DZ570" i="2"/>
  <c r="ER652" i="2" s="1"/>
  <c r="BJ299" i="2"/>
  <c r="DZ870" i="2"/>
  <c r="ER795" i="2" s="1"/>
  <c r="DZ542" i="2"/>
  <c r="ER638" i="2" s="1"/>
  <c r="DZ574" i="2"/>
  <c r="ER654" i="2" s="1"/>
  <c r="DZ599" i="2"/>
  <c r="ER665" i="2" s="1"/>
  <c r="DZ631" i="2"/>
  <c r="ER681" i="2" s="1"/>
  <c r="DZ810" i="2"/>
  <c r="ER767" i="2" s="1"/>
  <c r="DZ691" i="2"/>
  <c r="ER709" i="2" s="1"/>
  <c r="DZ676" i="2"/>
  <c r="ER703" i="2" s="1"/>
  <c r="DZ449" i="2"/>
  <c r="ER423" i="2" s="1"/>
  <c r="DZ489" i="2"/>
  <c r="ER443" i="2" s="1"/>
  <c r="DZ204" i="2"/>
  <c r="ER198" i="2" s="1"/>
  <c r="DZ283" i="2"/>
  <c r="ER236" i="2" s="1"/>
  <c r="DZ181" i="2"/>
  <c r="ER188" i="2" s="1"/>
  <c r="DZ401" i="2"/>
  <c r="ER292" i="2" s="1"/>
  <c r="DZ185" i="2"/>
  <c r="ER190" i="2" s="1"/>
  <c r="DZ250" i="2"/>
  <c r="ER221" i="2" s="1"/>
  <c r="BD299" i="2"/>
  <c r="BI299" i="2" s="1"/>
  <c r="BD363" i="2"/>
  <c r="BG363" i="2" s="1"/>
  <c r="DZ379" i="2"/>
  <c r="ER281" i="2" s="1"/>
  <c r="DZ38" i="2"/>
  <c r="ER120" i="2" s="1"/>
  <c r="DZ287" i="2"/>
  <c r="ER238" i="2" s="1"/>
  <c r="DZ314" i="2"/>
  <c r="ER250" i="2" s="1"/>
  <c r="DZ346" i="2"/>
  <c r="ER266" i="2" s="1"/>
  <c r="BJ342" i="2"/>
  <c r="DZ83" i="2"/>
  <c r="ER141" i="2" s="1"/>
  <c r="DZ126" i="2"/>
  <c r="ER162" i="2" s="1"/>
  <c r="BJ138" i="2"/>
  <c r="BJ101" i="2"/>
  <c r="DZ110" i="2"/>
  <c r="ER154" i="2" s="1"/>
  <c r="BJ107" i="2"/>
  <c r="DZ63" i="2"/>
  <c r="ER131" i="2" s="1"/>
  <c r="DZ273" i="2"/>
  <c r="ER231" i="2" s="1"/>
  <c r="DZ42" i="2"/>
  <c r="ER122" i="2" s="1"/>
  <c r="DZ261" i="2"/>
  <c r="ER225" i="2" s="1"/>
  <c r="DZ639" i="2"/>
  <c r="ER685" i="2" s="1"/>
  <c r="DZ772" i="2"/>
  <c r="ER748" i="2" s="1"/>
  <c r="DZ89" i="2"/>
  <c r="ER144" i="2" s="1"/>
  <c r="DZ200" i="2"/>
  <c r="ER196" i="2" s="1"/>
  <c r="DZ120" i="2"/>
  <c r="ER159" i="2" s="1"/>
  <c r="DZ350" i="2"/>
  <c r="ER268" i="2" s="1"/>
  <c r="DZ546" i="2"/>
  <c r="ER640" i="2" s="1"/>
  <c r="DZ829" i="2"/>
  <c r="ER776" i="2" s="1"/>
  <c r="DZ550" i="2"/>
  <c r="ER642" i="2" s="1"/>
  <c r="DZ878" i="2"/>
  <c r="ER799" i="2" s="1"/>
  <c r="DZ605" i="2"/>
  <c r="ER668" i="2" s="1"/>
  <c r="DZ733" i="2"/>
  <c r="ER730" i="2" s="1"/>
  <c r="DZ623" i="2"/>
  <c r="ER677" i="2" s="1"/>
  <c r="DZ751" i="2"/>
  <c r="ER739" i="2" s="1"/>
  <c r="DZ823" i="2"/>
  <c r="ER773" i="2" s="1"/>
  <c r="DZ617" i="2"/>
  <c r="ER674" i="2" s="1"/>
  <c r="DZ737" i="2"/>
  <c r="ER732" i="2" s="1"/>
  <c r="DZ762" i="2"/>
  <c r="ER743" i="2" s="1"/>
  <c r="DZ786" i="2"/>
  <c r="ER755" i="2" s="1"/>
  <c r="DZ874" i="2"/>
  <c r="ER797" i="2" s="1"/>
  <c r="DZ643" i="2"/>
  <c r="ER687" i="2" s="1"/>
  <c r="DZ707" i="2"/>
  <c r="ER717" i="2" s="1"/>
  <c r="DZ819" i="2"/>
  <c r="ER771" i="2" s="1"/>
  <c r="DZ776" i="2"/>
  <c r="ER750" i="2" s="1"/>
  <c r="DZ792" i="2"/>
  <c r="ER758" i="2" s="1"/>
  <c r="DZ886" i="2"/>
  <c r="ER803" i="2" s="1"/>
  <c r="DZ425" i="2"/>
  <c r="ER411" i="2" s="1"/>
  <c r="DZ30" i="2"/>
  <c r="ER116" i="2" s="1"/>
  <c r="DZ134" i="2"/>
  <c r="ER166" i="2" s="1"/>
  <c r="DZ257" i="2"/>
  <c r="ER223" i="2" s="1"/>
  <c r="DZ361" i="2"/>
  <c r="ER272" i="2" s="1"/>
  <c r="DZ18" i="2"/>
  <c r="ER14" i="2" s="1"/>
  <c r="DZ106" i="2"/>
  <c r="ER152" i="2" s="1"/>
  <c r="DZ130" i="2"/>
  <c r="ER164" i="2" s="1"/>
  <c r="DZ234" i="2"/>
  <c r="ER213" i="2" s="1"/>
  <c r="DZ51" i="2"/>
  <c r="ER125" i="2" s="1"/>
  <c r="BJ115" i="2"/>
  <c r="DZ267" i="2"/>
  <c r="ER228" i="2" s="1"/>
  <c r="DZ411" i="2"/>
  <c r="ER297" i="2" s="1"/>
  <c r="DZ93" i="2"/>
  <c r="ER146" i="2" s="1"/>
  <c r="BJ245" i="2"/>
  <c r="BJ377" i="2"/>
  <c r="DZ619" i="2"/>
  <c r="ER675" i="2" s="1"/>
  <c r="DZ684" i="2"/>
  <c r="ER707" i="2" s="1"/>
  <c r="DZ860" i="2"/>
  <c r="ER790" i="2" s="1"/>
  <c r="DZ868" i="2"/>
  <c r="ER794" i="2" s="1"/>
  <c r="DZ680" i="2"/>
  <c r="ER705" i="2" s="1"/>
  <c r="DZ161" i="2"/>
  <c r="ER178" i="2" s="1"/>
  <c r="DZ53" i="2"/>
  <c r="ER126" i="2" s="1"/>
  <c r="DZ413" i="2"/>
  <c r="ER298" i="2" s="1"/>
  <c r="DZ790" i="2"/>
  <c r="ER757" i="2" s="1"/>
  <c r="DZ637" i="2"/>
  <c r="ER684" i="2" s="1"/>
  <c r="DZ703" i="2"/>
  <c r="ER715" i="2" s="1"/>
  <c r="DZ711" i="2"/>
  <c r="ER719" i="2" s="1"/>
  <c r="DZ721" i="2"/>
  <c r="ER724" i="2" s="1"/>
  <c r="DZ745" i="2"/>
  <c r="ER736" i="2" s="1"/>
  <c r="DZ817" i="2"/>
  <c r="ER770" i="2" s="1"/>
  <c r="DZ747" i="2"/>
  <c r="ER737" i="2" s="1"/>
  <c r="DZ564" i="2"/>
  <c r="ER649" i="2" s="1"/>
  <c r="DZ572" i="2"/>
  <c r="ER653" i="2" s="1"/>
  <c r="DZ544" i="2"/>
  <c r="ER639" i="2" s="1"/>
  <c r="DZ856" i="2"/>
  <c r="ER788" i="2" s="1"/>
  <c r="DZ423" i="2"/>
  <c r="ER410" i="2" s="1"/>
  <c r="DZ447" i="2"/>
  <c r="ER422" i="2" s="1"/>
  <c r="DZ531" i="2"/>
  <c r="ER452" i="2" s="1"/>
  <c r="DZ483" i="2"/>
  <c r="ER440" i="2" s="1"/>
  <c r="DZ206" i="2"/>
  <c r="ER199" i="2" s="1"/>
  <c r="DZ40" i="2"/>
  <c r="ER121" i="2" s="1"/>
  <c r="DZ128" i="2"/>
  <c r="ER163" i="2" s="1"/>
  <c r="DZ124" i="2"/>
  <c r="ER161" i="2" s="1"/>
  <c r="DZ28" i="2"/>
  <c r="ER115" i="2" s="1"/>
  <c r="DZ81" i="2"/>
  <c r="ER140" i="2" s="1"/>
  <c r="DZ289" i="2"/>
  <c r="ER239" i="2" s="1"/>
  <c r="DZ403" i="2"/>
  <c r="ER293" i="2" s="1"/>
  <c r="DZ157" i="2"/>
  <c r="ER176" i="2" s="1"/>
  <c r="DZ285" i="2"/>
  <c r="ER237" i="2" s="1"/>
  <c r="DZ405" i="2"/>
  <c r="ER294" i="2" s="1"/>
  <c r="DZ308" i="2"/>
  <c r="DZ310" i="2"/>
  <c r="DZ224" i="2"/>
  <c r="ER208" i="2" s="1"/>
  <c r="DZ304" i="2"/>
  <c r="DZ320" i="2"/>
  <c r="ER253" i="2" s="1"/>
  <c r="DZ609" i="2"/>
  <c r="ER670" i="2" s="1"/>
  <c r="DZ633" i="2"/>
  <c r="ER682" i="2" s="1"/>
  <c r="DZ641" i="2"/>
  <c r="ER686" i="2" s="1"/>
  <c r="DZ794" i="2"/>
  <c r="ER759" i="2" s="1"/>
  <c r="DZ603" i="2"/>
  <c r="ER667" i="2" s="1"/>
  <c r="BD707" i="2"/>
  <c r="DZ731" i="2"/>
  <c r="ER729" i="2" s="1"/>
  <c r="DZ876" i="2"/>
  <c r="ER798" i="2" s="1"/>
  <c r="DZ884" i="2"/>
  <c r="ER802" i="2" s="1"/>
  <c r="DZ560" i="2"/>
  <c r="ER647" i="2" s="1"/>
  <c r="DZ656" i="2"/>
  <c r="ER693" i="2" s="1"/>
  <c r="DZ862" i="2"/>
  <c r="ER791" i="2" s="1"/>
  <c r="BD513" i="2"/>
  <c r="DZ153" i="2"/>
  <c r="ER174" i="2" s="1"/>
  <c r="DZ409" i="2"/>
  <c r="ER296" i="2" s="1"/>
  <c r="BJ322" i="2"/>
  <c r="DZ322" i="2"/>
  <c r="ER254" i="2" s="1"/>
  <c r="BJ354" i="2"/>
  <c r="DZ354" i="2"/>
  <c r="ER270" i="2" s="1"/>
  <c r="DZ122" i="2"/>
  <c r="ER160" i="2" s="1"/>
  <c r="DZ397" i="2"/>
  <c r="ER290" i="2" s="1"/>
  <c r="DZ324" i="2"/>
  <c r="ER255" i="2" s="1"/>
  <c r="BJ318" i="2"/>
  <c r="DZ318" i="2"/>
  <c r="ER252" i="2" s="1"/>
  <c r="DZ352" i="2"/>
  <c r="ER269" i="2" s="1"/>
  <c r="DZ607" i="2"/>
  <c r="ER669" i="2" s="1"/>
  <c r="DZ615" i="2"/>
  <c r="ER673" i="2" s="1"/>
  <c r="DZ647" i="2"/>
  <c r="ER689" i="2" s="1"/>
  <c r="DZ735" i="2"/>
  <c r="ER731" i="2" s="1"/>
  <c r="DZ825" i="2"/>
  <c r="ER774" i="2" s="1"/>
  <c r="DZ611" i="2"/>
  <c r="ER671" i="2" s="1"/>
  <c r="DZ739" i="2"/>
  <c r="ER733" i="2" s="1"/>
  <c r="DZ652" i="2"/>
  <c r="ER691" i="2" s="1"/>
  <c r="BD684" i="2"/>
  <c r="BD792" i="2"/>
  <c r="DZ491" i="2"/>
  <c r="ER444" i="2" s="1"/>
  <c r="BD94" i="2"/>
  <c r="DZ95" i="2"/>
  <c r="ER147" i="2" s="1"/>
  <c r="DZ32" i="2"/>
  <c r="ER117" i="2" s="1"/>
  <c r="DZ20" i="2"/>
  <c r="ER15" i="2" s="1"/>
  <c r="BJ347" i="2"/>
  <c r="DZ163" i="2"/>
  <c r="ER179" i="2" s="1"/>
  <c r="DZ259" i="2"/>
  <c r="ER224" i="2" s="1"/>
  <c r="DZ85" i="2"/>
  <c r="ER142" i="2" s="1"/>
  <c r="DZ149" i="2"/>
  <c r="ER172" i="2" s="1"/>
  <c r="BJ189" i="2"/>
  <c r="DZ189" i="2"/>
  <c r="ER192" i="2" s="1"/>
  <c r="DZ389" i="2"/>
  <c r="ER286" i="2" s="1"/>
  <c r="BJ334" i="2"/>
  <c r="DZ334" i="2"/>
  <c r="ER260" i="2" s="1"/>
  <c r="DZ232" i="2"/>
  <c r="ER212" i="2" s="1"/>
  <c r="DZ451" i="2"/>
  <c r="ER424" i="2" s="1"/>
  <c r="DZ104" i="2"/>
  <c r="ER151" i="2" s="1"/>
  <c r="DZ177" i="2"/>
  <c r="ER186" i="2" s="1"/>
  <c r="DZ34" i="2"/>
  <c r="ER118" i="2" s="1"/>
  <c r="DZ91" i="2"/>
  <c r="ER145" i="2" s="1"/>
  <c r="DZ277" i="2"/>
  <c r="ER233" i="2" s="1"/>
  <c r="DZ381" i="2"/>
  <c r="ER282" i="2" s="1"/>
  <c r="DZ228" i="2"/>
  <c r="ER210" i="2" s="1"/>
  <c r="DZ841" i="2"/>
  <c r="ER782" i="2" s="1"/>
  <c r="DZ843" i="2"/>
  <c r="ER783" i="2" s="1"/>
  <c r="DZ660" i="2"/>
  <c r="ER695" i="2" s="1"/>
  <c r="DZ804" i="2"/>
  <c r="ER764" i="2" s="1"/>
  <c r="DZ678" i="2"/>
  <c r="ER704" i="2" s="1"/>
  <c r="DZ621" i="2"/>
  <c r="ER676" i="2" s="1"/>
  <c r="DZ701" i="2"/>
  <c r="ER714" i="2" s="1"/>
  <c r="DZ845" i="2"/>
  <c r="ER784" i="2" s="1"/>
  <c r="DZ727" i="2"/>
  <c r="ER727" i="2" s="1"/>
  <c r="DZ847" i="2"/>
  <c r="ER785" i="2" s="1"/>
  <c r="DZ625" i="2"/>
  <c r="ER678" i="2" s="1"/>
  <c r="DZ705" i="2"/>
  <c r="ER716" i="2" s="1"/>
  <c r="DZ713" i="2"/>
  <c r="ER720" i="2" s="1"/>
  <c r="DZ729" i="2"/>
  <c r="ER728" i="2" s="1"/>
  <c r="DZ833" i="2"/>
  <c r="ER778" i="2" s="1"/>
  <c r="DZ802" i="2"/>
  <c r="ER763" i="2" s="1"/>
  <c r="DZ882" i="2"/>
  <c r="ER801" i="2" s="1"/>
  <c r="DZ635" i="2"/>
  <c r="ER683" i="2" s="1"/>
  <c r="DZ835" i="2"/>
  <c r="ER779" i="2" s="1"/>
  <c r="DZ548" i="2"/>
  <c r="ER641" i="2" s="1"/>
  <c r="DZ780" i="2"/>
  <c r="ER752" i="2" s="1"/>
  <c r="DZ664" i="2"/>
  <c r="ER697" i="2" s="1"/>
  <c r="DZ837" i="2"/>
  <c r="ER780" i="2" s="1"/>
  <c r="DZ461" i="2"/>
  <c r="ER429" i="2" s="1"/>
  <c r="DZ102" i="2"/>
  <c r="ER150" i="2" s="1"/>
  <c r="DZ118" i="2"/>
  <c r="ER158" i="2" s="1"/>
  <c r="DZ198" i="2"/>
  <c r="ER195" i="2" s="1"/>
  <c r="DZ79" i="2"/>
  <c r="ER139" i="2" s="1"/>
  <c r="DZ87" i="2"/>
  <c r="ER143" i="2" s="1"/>
  <c r="DZ271" i="2"/>
  <c r="ER230" i="2" s="1"/>
  <c r="DZ44" i="2"/>
  <c r="ER123" i="2" s="1"/>
  <c r="DZ108" i="2"/>
  <c r="ER153" i="2" s="1"/>
  <c r="DZ132" i="2"/>
  <c r="ER165" i="2" s="1"/>
  <c r="DZ65" i="2"/>
  <c r="ER132" i="2" s="1"/>
  <c r="DZ265" i="2"/>
  <c r="ER227" i="2" s="1"/>
  <c r="DZ202" i="2"/>
  <c r="ER197" i="2" s="1"/>
  <c r="DZ155" i="2"/>
  <c r="ER175" i="2" s="1"/>
  <c r="DZ275" i="2"/>
  <c r="ER232" i="2" s="1"/>
  <c r="DZ371" i="2"/>
  <c r="ER277" i="2" s="1"/>
  <c r="DZ373" i="2"/>
  <c r="ER278" i="2" s="1"/>
  <c r="DZ316" i="2"/>
  <c r="ER251" i="2" s="1"/>
  <c r="DZ348" i="2"/>
  <c r="ER267" i="2" s="1"/>
  <c r="DZ312" i="2"/>
  <c r="DZ344" i="2"/>
  <c r="ER265" i="2" s="1"/>
  <c r="DZ503" i="2"/>
  <c r="ER448" i="2" s="1"/>
  <c r="DZ774" i="2"/>
  <c r="ER749" i="2" s="1"/>
  <c r="DZ749" i="2"/>
  <c r="ER738" i="2" s="1"/>
  <c r="BD755" i="2"/>
  <c r="BG755" i="2" s="1"/>
  <c r="DZ556" i="2"/>
  <c r="ER645" i="2" s="1"/>
  <c r="DZ764" i="2"/>
  <c r="ER744" i="2" s="1"/>
  <c r="DZ558" i="2"/>
  <c r="ER646" i="2" s="1"/>
  <c r="DZ741" i="2"/>
  <c r="ER734" i="2" s="1"/>
  <c r="DZ743" i="2"/>
  <c r="ER735" i="2" s="1"/>
  <c r="DZ689" i="2"/>
  <c r="ER708" i="2" s="1"/>
  <c r="DZ697" i="2"/>
  <c r="ER712" i="2" s="1"/>
  <c r="DZ674" i="2"/>
  <c r="ER702" i="2" s="1"/>
  <c r="DZ778" i="2"/>
  <c r="ER751" i="2" s="1"/>
  <c r="DZ715" i="2"/>
  <c r="ER721" i="2" s="1"/>
  <c r="DZ827" i="2"/>
  <c r="ER775" i="2" s="1"/>
  <c r="DZ580" i="2"/>
  <c r="ER657" i="2" s="1"/>
  <c r="DZ584" i="2"/>
  <c r="ER659" i="2" s="1"/>
  <c r="DZ592" i="2"/>
  <c r="ER663" i="2" s="1"/>
  <c r="DZ672" i="2"/>
  <c r="ER701" i="2" s="1"/>
  <c r="DZ800" i="2"/>
  <c r="ER762" i="2" s="1"/>
  <c r="DZ808" i="2"/>
  <c r="ER766" i="2" s="1"/>
  <c r="DZ854" i="2"/>
  <c r="ER787" i="2" s="1"/>
  <c r="DZ433" i="2"/>
  <c r="ER415" i="2" s="1"/>
  <c r="BJ473" i="2"/>
  <c r="BT473" i="2" s="1"/>
  <c r="DZ481" i="2"/>
  <c r="ER439" i="2" s="1"/>
  <c r="DZ71" i="2"/>
  <c r="ER135" i="2" s="1"/>
  <c r="DZ263" i="2"/>
  <c r="ER226" i="2" s="1"/>
  <c r="DZ16" i="2"/>
  <c r="ER13" i="2" s="1"/>
  <c r="DZ377" i="2"/>
  <c r="ER280" i="2" s="1"/>
  <c r="DZ194" i="2"/>
  <c r="ER193" i="2" s="1"/>
  <c r="DZ67" i="2"/>
  <c r="ER133" i="2" s="1"/>
  <c r="DZ363" i="2"/>
  <c r="ER273" i="2" s="1"/>
  <c r="DZ69" i="2"/>
  <c r="ER134" i="2" s="1"/>
  <c r="DZ365" i="2"/>
  <c r="ER274" i="2" s="1"/>
  <c r="DZ302" i="2"/>
  <c r="ER244" i="2" s="1"/>
  <c r="DZ326" i="2"/>
  <c r="ER256" i="2" s="1"/>
  <c r="DZ342" i="2"/>
  <c r="ER264" i="2" s="1"/>
  <c r="DZ654" i="2"/>
  <c r="ER692" i="2" s="1"/>
  <c r="DZ788" i="2"/>
  <c r="ER756" i="2" s="1"/>
  <c r="DZ864" i="2"/>
  <c r="ER792" i="2" s="1"/>
  <c r="DZ872" i="2"/>
  <c r="ER796" i="2" s="1"/>
  <c r="DZ821" i="2"/>
  <c r="ER772" i="2" s="1"/>
  <c r="DZ662" i="2"/>
  <c r="ER696" i="2" s="1"/>
  <c r="DZ597" i="2"/>
  <c r="ER664" i="2" s="1"/>
  <c r="DZ629" i="2"/>
  <c r="ER680" i="2" s="1"/>
  <c r="DZ645" i="2"/>
  <c r="ER688" i="2" s="1"/>
  <c r="DZ693" i="2"/>
  <c r="ER710" i="2" s="1"/>
  <c r="DZ709" i="2"/>
  <c r="ER718" i="2" s="1"/>
  <c r="DZ725" i="2"/>
  <c r="ER726" i="2" s="1"/>
  <c r="DZ719" i="2"/>
  <c r="ER723" i="2" s="1"/>
  <c r="DZ601" i="2"/>
  <c r="ER666" i="2" s="1"/>
  <c r="DZ753" i="2"/>
  <c r="ER740" i="2" s="1"/>
  <c r="DZ866" i="2"/>
  <c r="ER793" i="2" s="1"/>
  <c r="DZ880" i="2"/>
  <c r="ER800" i="2" s="1"/>
  <c r="DZ588" i="2"/>
  <c r="ER661" i="2" s="1"/>
  <c r="DZ668" i="2"/>
  <c r="ER699" i="2" s="1"/>
  <c r="DZ796" i="2"/>
  <c r="ER760" i="2" s="1"/>
  <c r="DZ552" i="2"/>
  <c r="ER643" i="2" s="1"/>
  <c r="DZ568" i="2"/>
  <c r="ER651" i="2" s="1"/>
  <c r="DZ576" i="2"/>
  <c r="ER655" i="2" s="1"/>
  <c r="DZ760" i="2"/>
  <c r="ER742" i="2" s="1"/>
  <c r="DZ784" i="2"/>
  <c r="ER754" i="2" s="1"/>
  <c r="DZ487" i="2"/>
  <c r="ER442" i="2" s="1"/>
  <c r="DZ465" i="2"/>
  <c r="ER431" i="2" s="1"/>
  <c r="DZ435" i="2"/>
  <c r="ER416" i="2" s="1"/>
  <c r="DZ517" i="2"/>
  <c r="ER450" i="2" s="1"/>
  <c r="DZ421" i="2"/>
  <c r="ER409" i="2" s="1"/>
  <c r="DZ453" i="2"/>
  <c r="ER425" i="2" s="1"/>
  <c r="DZ183" i="2"/>
  <c r="ER189" i="2" s="1"/>
  <c r="DZ255" i="2"/>
  <c r="ER222" i="2" s="1"/>
  <c r="DZ359" i="2"/>
  <c r="ER271" i="2" s="1"/>
  <c r="DZ399" i="2"/>
  <c r="ER291" i="2" s="1"/>
  <c r="DZ407" i="2"/>
  <c r="ER295" i="2" s="1"/>
  <c r="DZ415" i="2"/>
  <c r="ER299" i="2" s="1"/>
  <c r="DZ136" i="2"/>
  <c r="ER167" i="2" s="1"/>
  <c r="DZ36" i="2"/>
  <c r="ER119" i="2" s="1"/>
  <c r="DZ100" i="2"/>
  <c r="ER149" i="2" s="1"/>
  <c r="DZ196" i="2"/>
  <c r="ER194" i="2" s="1"/>
  <c r="DZ49" i="2"/>
  <c r="ER124" i="2" s="1"/>
  <c r="DZ281" i="2"/>
  <c r="ER235" i="2" s="1"/>
  <c r="DZ369" i="2"/>
  <c r="ER276" i="2" s="1"/>
  <c r="DZ179" i="2"/>
  <c r="ER187" i="2" s="1"/>
  <c r="DZ187" i="2"/>
  <c r="ER191" i="2" s="1"/>
  <c r="DZ291" i="2"/>
  <c r="ER240" i="2" s="1"/>
  <c r="DZ61" i="2"/>
  <c r="ER130" i="2" s="1"/>
  <c r="DZ269" i="2"/>
  <c r="ER229" i="2" s="1"/>
  <c r="DZ293" i="2"/>
  <c r="ER241" i="2" s="1"/>
  <c r="DZ524" i="2"/>
  <c r="ER451" i="2" s="1"/>
  <c r="BJ219" i="2"/>
  <c r="BJ283" i="2"/>
  <c r="BD21" i="2"/>
  <c r="BG21" i="2" s="1"/>
  <c r="BD550" i="2"/>
  <c r="BD582" i="2"/>
  <c r="BD710" i="2"/>
  <c r="BD750" i="2"/>
  <c r="BD567" i="2"/>
  <c r="BD785" i="2"/>
  <c r="BD475" i="2"/>
  <c r="BD196" i="2"/>
  <c r="BD826" i="2"/>
  <c r="BD799" i="2"/>
  <c r="BD553" i="2"/>
  <c r="BH553" i="2" s="1"/>
  <c r="BD585" i="2"/>
  <c r="BD601" i="2"/>
  <c r="BD657" i="2"/>
  <c r="BJ468" i="2"/>
  <c r="BT468" i="2" s="1"/>
  <c r="BD558" i="2"/>
  <c r="BD644" i="2"/>
  <c r="BG644" i="2" s="1"/>
  <c r="BD616" i="2"/>
  <c r="BH616" i="2" s="1"/>
  <c r="BD688" i="2"/>
  <c r="BD143" i="2"/>
  <c r="BJ44" i="2"/>
  <c r="BJ209" i="2"/>
  <c r="BJ194" i="2"/>
  <c r="BJ59" i="2"/>
  <c r="BJ310" i="2"/>
  <c r="BD810" i="2"/>
  <c r="BJ398" i="2"/>
  <c r="BD171" i="2"/>
  <c r="BJ233" i="2"/>
  <c r="BJ285" i="2"/>
  <c r="BJ382" i="2"/>
  <c r="BJ384" i="2"/>
  <c r="BD694" i="2"/>
  <c r="BD675" i="2"/>
  <c r="BD592" i="2"/>
  <c r="BJ371" i="2"/>
  <c r="BD711" i="2"/>
  <c r="BD430" i="2"/>
  <c r="BJ155" i="2"/>
  <c r="BJ275" i="2"/>
  <c r="BJ531" i="2"/>
  <c r="BT531" i="2" s="1"/>
  <c r="BJ518" i="2"/>
  <c r="BT518" i="2" s="1"/>
  <c r="BJ509" i="2"/>
  <c r="BT509" i="2" s="1"/>
  <c r="BJ430" i="2"/>
  <c r="BT430" i="2" s="1"/>
  <c r="BJ74" i="2"/>
  <c r="BJ226" i="2"/>
  <c r="BJ221" i="2"/>
  <c r="BJ353" i="2"/>
  <c r="BJ404" i="2"/>
  <c r="BD76" i="2"/>
  <c r="BD92" i="2"/>
  <c r="BJ153" i="2"/>
  <c r="BD289" i="2"/>
  <c r="BD417" i="2"/>
  <c r="BD243" i="2"/>
  <c r="BD384" i="2"/>
  <c r="BH384" i="2" s="1"/>
  <c r="BD855" i="2"/>
  <c r="BD873" i="2"/>
  <c r="BD747" i="2"/>
  <c r="BJ432" i="2"/>
  <c r="BT432" i="2" s="1"/>
  <c r="BD509" i="2"/>
  <c r="BI509" i="2" s="1"/>
  <c r="BD483" i="2"/>
  <c r="BH483" i="2" s="1"/>
  <c r="BJ491" i="2"/>
  <c r="BT491" i="2" s="1"/>
  <c r="BJ428" i="2"/>
  <c r="BT428" i="2" s="1"/>
  <c r="BJ437" i="2"/>
  <c r="BT437" i="2" s="1"/>
  <c r="BJ485" i="2"/>
  <c r="BT485" i="2" s="1"/>
  <c r="BJ454" i="2"/>
  <c r="BT454" i="2" s="1"/>
  <c r="BJ223" i="2"/>
  <c r="BJ259" i="2"/>
  <c r="BJ336" i="2"/>
  <c r="BD224" i="2"/>
  <c r="BH224" i="2" s="1"/>
  <c r="BD549" i="2"/>
  <c r="BD625" i="2"/>
  <c r="BJ163" i="2"/>
  <c r="BD320" i="2"/>
  <c r="BD581" i="2"/>
  <c r="BD621" i="2"/>
  <c r="BD780" i="2"/>
  <c r="BJ504" i="2"/>
  <c r="BT504" i="2" s="1"/>
  <c r="BJ461" i="2"/>
  <c r="BT461" i="2" s="1"/>
  <c r="BD336" i="2"/>
  <c r="BJ447" i="2"/>
  <c r="BT447" i="2" s="1"/>
  <c r="BJ410" i="2"/>
  <c r="BD471" i="2"/>
  <c r="BJ254" i="2"/>
  <c r="BJ510" i="2"/>
  <c r="BT510" i="2" s="1"/>
  <c r="BJ237" i="2"/>
  <c r="BD663" i="2"/>
  <c r="BJ230" i="2"/>
  <c r="BJ258" i="2"/>
  <c r="BJ529" i="2"/>
  <c r="BT529" i="2" s="1"/>
  <c r="BD232" i="2"/>
  <c r="BJ736" i="2"/>
  <c r="BT736" i="2" s="1"/>
  <c r="BD188" i="2"/>
  <c r="BI188" i="2" s="1"/>
  <c r="BD727" i="2"/>
  <c r="BD80" i="2"/>
  <c r="BG80" i="2" s="1"/>
  <c r="BJ534" i="2"/>
  <c r="BT534" i="2" s="1"/>
  <c r="BD364" i="2"/>
  <c r="BH364" i="2" s="1"/>
  <c r="BD328" i="2"/>
  <c r="BD392" i="2"/>
  <c r="BD814" i="2"/>
  <c r="BD566" i="2"/>
  <c r="BD751" i="2"/>
  <c r="BD705" i="2"/>
  <c r="BD753" i="2"/>
  <c r="BH753" i="2" s="1"/>
  <c r="BD809" i="2"/>
  <c r="BD827" i="2"/>
  <c r="BD859" i="2"/>
  <c r="BD580" i="2"/>
  <c r="BD588" i="2"/>
  <c r="BD636" i="2"/>
  <c r="BJ772" i="2"/>
  <c r="BT772" i="2" s="1"/>
  <c r="BD828" i="2"/>
  <c r="BG828" i="2" s="1"/>
  <c r="BJ560" i="2"/>
  <c r="BT560" i="2" s="1"/>
  <c r="BD784" i="2"/>
  <c r="BD848" i="2"/>
  <c r="BJ448" i="2"/>
  <c r="BT448" i="2" s="1"/>
  <c r="BD481" i="2"/>
  <c r="BD458" i="2"/>
  <c r="BD453" i="2"/>
  <c r="BG453" i="2" s="1"/>
  <c r="BJ505" i="2"/>
  <c r="BT505" i="2" s="1"/>
  <c r="BD78" i="2"/>
  <c r="BD175" i="2"/>
  <c r="BD96" i="2"/>
  <c r="BD66" i="2"/>
  <c r="BH66" i="2" s="1"/>
  <c r="BD194" i="2"/>
  <c r="BD27" i="2"/>
  <c r="BG27" i="2" s="1"/>
  <c r="BD59" i="2"/>
  <c r="BD67" i="2"/>
  <c r="BJ99" i="2"/>
  <c r="BD315" i="2"/>
  <c r="BJ331" i="2"/>
  <c r="BD379" i="2"/>
  <c r="BJ395" i="2"/>
  <c r="BJ45" i="2"/>
  <c r="BD53" i="2"/>
  <c r="BJ181" i="2"/>
  <c r="BJ197" i="2"/>
  <c r="BJ261" i="2"/>
  <c r="BJ358" i="2"/>
  <c r="BD316" i="2"/>
  <c r="BG316" i="2" s="1"/>
  <c r="BD348" i="2"/>
  <c r="BH348" i="2" s="1"/>
  <c r="BD380" i="2"/>
  <c r="BH380" i="2" s="1"/>
  <c r="BD412" i="2"/>
  <c r="BD294" i="2"/>
  <c r="BJ280" i="2"/>
  <c r="BD312" i="2"/>
  <c r="BG312" i="2" s="1"/>
  <c r="BD344" i="2"/>
  <c r="BD376" i="2"/>
  <c r="BD408" i="2"/>
  <c r="BJ374" i="2"/>
  <c r="BJ345" i="2"/>
  <c r="BJ409" i="2"/>
  <c r="BD741" i="2"/>
  <c r="BD169" i="2"/>
  <c r="BD300" i="2"/>
  <c r="BG300" i="2" s="1"/>
  <c r="BJ511" i="2"/>
  <c r="BT511" i="2" s="1"/>
  <c r="BJ530" i="2"/>
  <c r="BT530" i="2" s="1"/>
  <c r="BJ502" i="2"/>
  <c r="BT502" i="2" s="1"/>
  <c r="BD685" i="2"/>
  <c r="BD725" i="2"/>
  <c r="BD845" i="2"/>
  <c r="BD783" i="2"/>
  <c r="BD697" i="2"/>
  <c r="BD578" i="2"/>
  <c r="BD634" i="2"/>
  <c r="BD770" i="2"/>
  <c r="BD834" i="2"/>
  <c r="BI834" i="2" s="1"/>
  <c r="BD651" i="2"/>
  <c r="BD596" i="2"/>
  <c r="BD796" i="2"/>
  <c r="BD648" i="2"/>
  <c r="BD672" i="2"/>
  <c r="BD744" i="2"/>
  <c r="BJ752" i="2"/>
  <c r="BT752" i="2" s="1"/>
  <c r="BD424" i="2"/>
  <c r="BD452" i="2"/>
  <c r="BH452" i="2" s="1"/>
  <c r="BJ446" i="2"/>
  <c r="BT446" i="2" s="1"/>
  <c r="BD142" i="2"/>
  <c r="BD190" i="2"/>
  <c r="BD65" i="2"/>
  <c r="BD34" i="2"/>
  <c r="BD162" i="2"/>
  <c r="BG162" i="2" s="1"/>
  <c r="BD242" i="2"/>
  <c r="BD274" i="2"/>
  <c r="BD187" i="2"/>
  <c r="BG187" i="2" s="1"/>
  <c r="BD219" i="2"/>
  <c r="BD283" i="2"/>
  <c r="BG283" i="2" s="1"/>
  <c r="BD307" i="2"/>
  <c r="BD371" i="2"/>
  <c r="BH371" i="2" s="1"/>
  <c r="BD360" i="2"/>
  <c r="BD805" i="2"/>
  <c r="BD800" i="2"/>
  <c r="BI800" i="2" s="1"/>
  <c r="BD197" i="2"/>
  <c r="BI197" i="2" s="1"/>
  <c r="BD854" i="2"/>
  <c r="BD521" i="2"/>
  <c r="BD494" i="2"/>
  <c r="BD887" i="2"/>
  <c r="BJ873" i="2"/>
  <c r="BT873" i="2" s="1"/>
  <c r="BD502" i="2"/>
  <c r="BD342" i="2"/>
  <c r="BD406" i="2"/>
  <c r="BD630" i="2"/>
  <c r="BD702" i="2"/>
  <c r="BD597" i="2"/>
  <c r="BD693" i="2"/>
  <c r="BD733" i="2"/>
  <c r="BD746" i="2"/>
  <c r="BD874" i="2"/>
  <c r="BH874" i="2" s="1"/>
  <c r="BD700" i="2"/>
  <c r="BI700" i="2" s="1"/>
  <c r="BD860" i="2"/>
  <c r="BD680" i="2"/>
  <c r="BJ869" i="2"/>
  <c r="BT869" i="2" s="1"/>
  <c r="BJ479" i="2"/>
  <c r="BT479" i="2" s="1"/>
  <c r="BD487" i="2"/>
  <c r="BD464" i="2"/>
  <c r="BD517" i="2"/>
  <c r="BD482" i="2"/>
  <c r="BD297" i="2"/>
  <c r="BD361" i="2"/>
  <c r="BD267" i="2"/>
  <c r="BD61" i="2"/>
  <c r="BD349" i="2"/>
  <c r="BI349" i="2" s="1"/>
  <c r="BD413" i="2"/>
  <c r="BG413" i="2" s="1"/>
  <c r="BD288" i="2"/>
  <c r="BD767" i="2"/>
  <c r="BD737" i="2"/>
  <c r="BH737" i="2" s="1"/>
  <c r="BD699" i="2"/>
  <c r="BG699" i="2" s="1"/>
  <c r="BD576" i="2"/>
  <c r="BD880" i="2"/>
  <c r="BD255" i="2"/>
  <c r="BD343" i="2"/>
  <c r="BD407" i="2"/>
  <c r="BH407" i="2" s="1"/>
  <c r="BD245" i="2"/>
  <c r="BH245" i="2" s="1"/>
  <c r="BD722" i="2"/>
  <c r="BJ523" i="2"/>
  <c r="BT523" i="2" s="1"/>
  <c r="BJ533" i="2"/>
  <c r="BT533" i="2" s="1"/>
  <c r="BD335" i="2"/>
  <c r="BH335" i="2" s="1"/>
  <c r="BD399" i="2"/>
  <c r="BD314" i="2"/>
  <c r="BH314" i="2" s="1"/>
  <c r="BD346" i="2"/>
  <c r="BH346" i="2" s="1"/>
  <c r="BD378" i="2"/>
  <c r="BD410" i="2"/>
  <c r="BG410" i="2" s="1"/>
  <c r="BD781" i="2"/>
  <c r="BD591" i="2"/>
  <c r="BD679" i="2"/>
  <c r="BD817" i="2"/>
  <c r="BD650" i="2"/>
  <c r="BD682" i="2"/>
  <c r="BD698" i="2"/>
  <c r="BD762" i="2"/>
  <c r="BD866" i="2"/>
  <c r="BH866" i="2" s="1"/>
  <c r="BD763" i="2"/>
  <c r="BD779" i="2"/>
  <c r="BD819" i="2"/>
  <c r="BD867" i="2"/>
  <c r="BD652" i="2"/>
  <c r="BD716" i="2"/>
  <c r="BG716" i="2" s="1"/>
  <c r="BD820" i="2"/>
  <c r="BD568" i="2"/>
  <c r="BD768" i="2"/>
  <c r="BD776" i="2"/>
  <c r="BD488" i="2"/>
  <c r="BD505" i="2"/>
  <c r="BI505" i="2" s="1"/>
  <c r="BD537" i="2"/>
  <c r="BD466" i="2"/>
  <c r="BD484" i="2"/>
  <c r="BD199" i="2"/>
  <c r="BI199" i="2" s="1"/>
  <c r="BD88" i="2"/>
  <c r="BD160" i="2"/>
  <c r="BD327" i="2"/>
  <c r="BI327" i="2" s="1"/>
  <c r="BD391" i="2"/>
  <c r="BI391" i="2" s="1"/>
  <c r="BD68" i="2"/>
  <c r="BH68" i="2" s="1"/>
  <c r="BD33" i="2"/>
  <c r="BH33" i="2" s="1"/>
  <c r="BD193" i="2"/>
  <c r="BD241" i="2"/>
  <c r="BI241" i="2" s="1"/>
  <c r="BD337" i="2"/>
  <c r="BD401" i="2"/>
  <c r="BH401" i="2" s="1"/>
  <c r="BD19" i="2"/>
  <c r="BI19" i="2" s="1"/>
  <c r="BD51" i="2"/>
  <c r="BG51" i="2" s="1"/>
  <c r="BD259" i="2"/>
  <c r="BD13" i="2"/>
  <c r="BG13" i="2" s="1"/>
  <c r="BD45" i="2"/>
  <c r="BH45" i="2" s="1"/>
  <c r="BD286" i="2"/>
  <c r="BD398" i="2"/>
  <c r="BD400" i="2"/>
  <c r="BD622" i="2"/>
  <c r="BD662" i="2"/>
  <c r="BD605" i="2"/>
  <c r="BD655" i="2"/>
  <c r="BD689" i="2"/>
  <c r="BD777" i="2"/>
  <c r="BG777" i="2" s="1"/>
  <c r="BD570" i="2"/>
  <c r="BD674" i="2"/>
  <c r="BD858" i="2"/>
  <c r="BD875" i="2"/>
  <c r="BD868" i="2"/>
  <c r="BD431" i="2"/>
  <c r="BD465" i="2"/>
  <c r="BD435" i="2"/>
  <c r="BD419" i="2"/>
  <c r="BD444" i="2"/>
  <c r="BD469" i="2"/>
  <c r="BD47" i="2"/>
  <c r="BD36" i="2"/>
  <c r="BH36" i="2" s="1"/>
  <c r="BD217" i="2"/>
  <c r="BG217" i="2" s="1"/>
  <c r="BD281" i="2"/>
  <c r="BD234" i="2"/>
  <c r="BH234" i="2" s="1"/>
  <c r="BD266" i="2"/>
  <c r="BD291" i="2"/>
  <c r="BH291" i="2" s="1"/>
  <c r="BD355" i="2"/>
  <c r="BH355" i="2" s="1"/>
  <c r="BD292" i="2"/>
  <c r="BH292" i="2" s="1"/>
  <c r="BD541" i="2"/>
  <c r="BD573" i="2"/>
  <c r="BD645" i="2"/>
  <c r="BD623" i="2"/>
  <c r="BD719" i="2"/>
  <c r="BD547" i="2"/>
  <c r="BD724" i="2"/>
  <c r="BD182" i="2"/>
  <c r="BD183" i="2"/>
  <c r="BH183" i="2" s="1"/>
  <c r="BD18" i="2"/>
  <c r="BH18" i="2" s="1"/>
  <c r="BD82" i="2"/>
  <c r="BI82" i="2" s="1"/>
  <c r="BD195" i="2"/>
  <c r="BD347" i="2"/>
  <c r="BI347" i="2" s="1"/>
  <c r="BD411" i="2"/>
  <c r="BI411" i="2" s="1"/>
  <c r="BD606" i="2"/>
  <c r="BD734" i="2"/>
  <c r="BD703" i="2"/>
  <c r="BD690" i="2"/>
  <c r="BH690" i="2" s="1"/>
  <c r="BD544" i="2"/>
  <c r="BD856" i="2"/>
  <c r="BD40" i="2"/>
  <c r="BD239" i="2"/>
  <c r="BD353" i="2"/>
  <c r="BD157" i="2"/>
  <c r="BG157" i="2" s="1"/>
  <c r="BD341" i="2"/>
  <c r="BI341" i="2" s="1"/>
  <c r="BD405" i="2"/>
  <c r="BD382" i="2"/>
  <c r="BD790" i="2"/>
  <c r="BD641" i="2"/>
  <c r="BD456" i="2"/>
  <c r="BH456" i="2" s="1"/>
  <c r="BJ474" i="2"/>
  <c r="BT474" i="2" s="1"/>
  <c r="BJ422" i="2"/>
  <c r="BT422" i="2" s="1"/>
  <c r="BD55" i="2"/>
  <c r="BD63" i="2"/>
  <c r="BD221" i="2"/>
  <c r="BD285" i="2"/>
  <c r="BG285" i="2" s="1"/>
  <c r="BD572" i="2"/>
  <c r="BD499" i="2"/>
  <c r="BI499" i="2" s="1"/>
  <c r="BD70" i="2"/>
  <c r="BD665" i="2"/>
  <c r="BG665" i="2" s="1"/>
  <c r="BD862" i="2"/>
  <c r="BD869" i="2"/>
  <c r="BD791" i="2"/>
  <c r="BD545" i="2"/>
  <c r="BG545" i="2" s="1"/>
  <c r="BD577" i="2"/>
  <c r="BD729" i="2"/>
  <c r="BD595" i="2"/>
  <c r="BD683" i="2"/>
  <c r="BD787" i="2"/>
  <c r="BD844" i="2"/>
  <c r="BD608" i="2"/>
  <c r="BI608" i="2" s="1"/>
  <c r="BD752" i="2"/>
  <c r="BD864" i="2"/>
  <c r="BD448" i="2"/>
  <c r="BD533" i="2"/>
  <c r="BD492" i="2"/>
  <c r="BG492" i="2" s="1"/>
  <c r="BD511" i="2"/>
  <c r="BD493" i="2"/>
  <c r="BG493" i="2" s="1"/>
  <c r="BD86" i="2"/>
  <c r="BD319" i="2"/>
  <c r="BD383" i="2"/>
  <c r="BD97" i="2"/>
  <c r="BH97" i="2" s="1"/>
  <c r="BD185" i="2"/>
  <c r="BD329" i="2"/>
  <c r="BD74" i="2"/>
  <c r="BI74" i="2" s="1"/>
  <c r="BD154" i="2"/>
  <c r="BD306" i="2"/>
  <c r="BD338" i="2"/>
  <c r="BD370" i="2"/>
  <c r="BH370" i="2" s="1"/>
  <c r="BD402" i="2"/>
  <c r="BD235" i="2"/>
  <c r="BD310" i="2"/>
  <c r="BI310" i="2" s="1"/>
  <c r="BD374" i="2"/>
  <c r="BD761" i="2"/>
  <c r="BD564" i="2"/>
  <c r="BD732" i="2"/>
  <c r="BD473" i="2"/>
  <c r="BD206" i="2"/>
  <c r="BD161" i="2"/>
  <c r="BD257" i="2"/>
  <c r="BD372" i="2"/>
  <c r="BD830" i="2"/>
  <c r="BD646" i="2"/>
  <c r="BD637" i="2"/>
  <c r="BD649" i="2"/>
  <c r="BD818" i="2"/>
  <c r="BD619" i="2"/>
  <c r="BD803" i="2"/>
  <c r="BD728" i="2"/>
  <c r="BH728" i="2" s="1"/>
  <c r="BD736" i="2"/>
  <c r="BH736" i="2" s="1"/>
  <c r="BD39" i="2"/>
  <c r="BI39" i="2" s="1"/>
  <c r="BD159" i="2"/>
  <c r="BH159" i="2" s="1"/>
  <c r="BD81" i="2"/>
  <c r="BD50" i="2"/>
  <c r="BH50" i="2" s="1"/>
  <c r="BD339" i="2"/>
  <c r="BD403" i="2"/>
  <c r="BD340" i="2"/>
  <c r="BI340" i="2" s="1"/>
  <c r="BD404" i="2"/>
  <c r="BI404" i="2" s="1"/>
  <c r="BD356" i="2"/>
  <c r="BD742" i="2"/>
  <c r="BD717" i="2"/>
  <c r="BD618" i="2"/>
  <c r="BD794" i="2"/>
  <c r="BD806" i="2"/>
  <c r="BD654" i="2"/>
  <c r="BD718" i="2"/>
  <c r="BD661" i="2"/>
  <c r="BD701" i="2"/>
  <c r="BD877" i="2"/>
  <c r="BD831" i="2"/>
  <c r="BD863" i="2"/>
  <c r="BD543" i="2"/>
  <c r="BD575" i="2"/>
  <c r="BD871" i="2"/>
  <c r="BD853" i="2"/>
  <c r="BI853" i="2" s="1"/>
  <c r="BD561" i="2"/>
  <c r="BD673" i="2"/>
  <c r="BD713" i="2"/>
  <c r="BD769" i="2"/>
  <c r="BI769" i="2" s="1"/>
  <c r="BD801" i="2"/>
  <c r="BH801" i="2" s="1"/>
  <c r="BD823" i="2"/>
  <c r="BD642" i="2"/>
  <c r="BI642" i="2" s="1"/>
  <c r="BD706" i="2"/>
  <c r="BD754" i="2"/>
  <c r="BD842" i="2"/>
  <c r="BH842" i="2" s="1"/>
  <c r="BD627" i="2"/>
  <c r="BD851" i="2"/>
  <c r="BD604" i="2"/>
  <c r="BG604" i="2" s="1"/>
  <c r="BD620" i="2"/>
  <c r="BD788" i="2"/>
  <c r="BD884" i="2"/>
  <c r="BD720" i="2"/>
  <c r="BD760" i="2"/>
  <c r="BD857" i="2"/>
  <c r="BD447" i="2"/>
  <c r="BD432" i="2"/>
  <c r="BD472" i="2"/>
  <c r="BD495" i="2"/>
  <c r="BD451" i="2"/>
  <c r="BI451" i="2" s="1"/>
  <c r="BD428" i="2"/>
  <c r="BD460" i="2"/>
  <c r="BD468" i="2"/>
  <c r="BD504" i="2"/>
  <c r="BD527" i="2"/>
  <c r="BD501" i="2"/>
  <c r="BD150" i="2"/>
  <c r="BD31" i="2"/>
  <c r="BD71" i="2"/>
  <c r="BD151" i="2"/>
  <c r="BJ128" i="2"/>
  <c r="BD200" i="2"/>
  <c r="BD287" i="2"/>
  <c r="BG287" i="2" s="1"/>
  <c r="BD351" i="2"/>
  <c r="BG351" i="2" s="1"/>
  <c r="BD415" i="2"/>
  <c r="BD20" i="2"/>
  <c r="BD52" i="2"/>
  <c r="BD148" i="2"/>
  <c r="BD172" i="2"/>
  <c r="BG172" i="2" s="1"/>
  <c r="BD249" i="2"/>
  <c r="BD42" i="2"/>
  <c r="BD90" i="2"/>
  <c r="BH90" i="2" s="1"/>
  <c r="BD170" i="2"/>
  <c r="BI170" i="2" s="1"/>
  <c r="BD218" i="2"/>
  <c r="BD250" i="2"/>
  <c r="BH250" i="2" s="1"/>
  <c r="BD282" i="2"/>
  <c r="BD290" i="2"/>
  <c r="BG290" i="2" s="1"/>
  <c r="BD322" i="2"/>
  <c r="BD354" i="2"/>
  <c r="BG354" i="2" s="1"/>
  <c r="BD386" i="2"/>
  <c r="BI386" i="2" s="1"/>
  <c r="BD323" i="2"/>
  <c r="BD387" i="2"/>
  <c r="BG387" i="2" s="1"/>
  <c r="BD189" i="2"/>
  <c r="BG189" i="2" s="1"/>
  <c r="BD205" i="2"/>
  <c r="BI205" i="2" s="1"/>
  <c r="BD269" i="2"/>
  <c r="BG269" i="2" s="1"/>
  <c r="BD296" i="2"/>
  <c r="BH296" i="2" s="1"/>
  <c r="BD280" i="2"/>
  <c r="BH280" i="2" s="1"/>
  <c r="BD534" i="2"/>
  <c r="BD324" i="2"/>
  <c r="BG324" i="2" s="1"/>
  <c r="BD749" i="2"/>
  <c r="BD839" i="2"/>
  <c r="BD594" i="2"/>
  <c r="BD666" i="2"/>
  <c r="BD563" i="2"/>
  <c r="BD548" i="2"/>
  <c r="BD824" i="2"/>
  <c r="BD497" i="2"/>
  <c r="BD523" i="2"/>
  <c r="BD198" i="2"/>
  <c r="BI198" i="2" s="1"/>
  <c r="BD144" i="2"/>
  <c r="BD168" i="2"/>
  <c r="BD223" i="2"/>
  <c r="BD271" i="2"/>
  <c r="BD145" i="2"/>
  <c r="BH145" i="2" s="1"/>
  <c r="BD177" i="2"/>
  <c r="BG177" i="2" s="1"/>
  <c r="BD201" i="2"/>
  <c r="BD225" i="2"/>
  <c r="BD186" i="2"/>
  <c r="BD238" i="2"/>
  <c r="BH238" i="2" s="1"/>
  <c r="BD318" i="2"/>
  <c r="BD279" i="2"/>
  <c r="BI279" i="2" s="1"/>
  <c r="BD166" i="2"/>
  <c r="BH166" i="2" s="1"/>
  <c r="BD522" i="2"/>
  <c r="BD789" i="2"/>
  <c r="BD607" i="2"/>
  <c r="BD609" i="2"/>
  <c r="BD554" i="2"/>
  <c r="BD730" i="2"/>
  <c r="BD659" i="2"/>
  <c r="BG659" i="2" s="1"/>
  <c r="BD628" i="2"/>
  <c r="BG628" i="2" s="1"/>
  <c r="BD439" i="2"/>
  <c r="BH439" i="2" s="1"/>
  <c r="BD443" i="2"/>
  <c r="BH443" i="2" s="1"/>
  <c r="BD420" i="2"/>
  <c r="BD498" i="2"/>
  <c r="BD519" i="2"/>
  <c r="BD477" i="2"/>
  <c r="BD23" i="2"/>
  <c r="BH23" i="2" s="1"/>
  <c r="BD44" i="2"/>
  <c r="BI44" i="2" s="1"/>
  <c r="BD164" i="2"/>
  <c r="BD265" i="2"/>
  <c r="BG265" i="2" s="1"/>
  <c r="BD345" i="2"/>
  <c r="BD409" i="2"/>
  <c r="BH409" i="2" s="1"/>
  <c r="BD181" i="2"/>
  <c r="BG181" i="2" s="1"/>
  <c r="BD333" i="2"/>
  <c r="BG333" i="2" s="1"/>
  <c r="BD397" i="2"/>
  <c r="BD358" i="2"/>
  <c r="BD174" i="2"/>
  <c r="BG174" i="2" s="1"/>
  <c r="BD886" i="2"/>
  <c r="BD849" i="2"/>
  <c r="BD598" i="2"/>
  <c r="BD639" i="2"/>
  <c r="BD735" i="2"/>
  <c r="BD793" i="2"/>
  <c r="BD850" i="2"/>
  <c r="BD555" i="2"/>
  <c r="BJ708" i="2"/>
  <c r="BT708" i="2" s="1"/>
  <c r="BD756" i="2"/>
  <c r="BD624" i="2"/>
  <c r="BD656" i="2"/>
  <c r="BD816" i="2"/>
  <c r="BD840" i="2"/>
  <c r="BJ463" i="2"/>
  <c r="BT463" i="2" s="1"/>
  <c r="BJ524" i="2"/>
  <c r="BT524" i="2" s="1"/>
  <c r="BJ498" i="2"/>
  <c r="BT498" i="2" s="1"/>
  <c r="BJ433" i="2"/>
  <c r="BT433" i="2" s="1"/>
  <c r="BJ481" i="2"/>
  <c r="BT481" i="2" s="1"/>
  <c r="BJ450" i="2"/>
  <c r="BT450" i="2" s="1"/>
  <c r="BJ490" i="2"/>
  <c r="BT490" i="2" s="1"/>
  <c r="BJ500" i="2"/>
  <c r="BT500" i="2" s="1"/>
  <c r="BJ538" i="2"/>
  <c r="BT538" i="2" s="1"/>
  <c r="BJ452" i="2"/>
  <c r="BT452" i="2" s="1"/>
  <c r="BD515" i="2"/>
  <c r="BJ486" i="2"/>
  <c r="BT486" i="2" s="1"/>
  <c r="BJ198" i="2"/>
  <c r="BJ292" i="2"/>
  <c r="BJ356" i="2"/>
  <c r="BJ400" i="2"/>
  <c r="BJ143" i="2"/>
  <c r="BJ263" i="2"/>
  <c r="BD32" i="2"/>
  <c r="BJ96" i="2"/>
  <c r="BJ270" i="2"/>
  <c r="BJ325" i="2"/>
  <c r="BJ389" i="2"/>
  <c r="BJ307" i="2"/>
  <c r="DZ143" i="2"/>
  <c r="ER169" i="2" s="1"/>
  <c r="BJ329" i="2"/>
  <c r="DZ395" i="2"/>
  <c r="ER289" i="2" s="1"/>
  <c r="DZ332" i="2"/>
  <c r="ER259" i="2" s="1"/>
  <c r="BJ362" i="2"/>
  <c r="BJ394" i="2"/>
  <c r="BJ58" i="2"/>
  <c r="BJ146" i="2"/>
  <c r="BJ178" i="2"/>
  <c r="BJ202" i="2"/>
  <c r="BJ211" i="2"/>
  <c r="BJ235" i="2"/>
  <c r="BJ251" i="2"/>
  <c r="BJ37" i="2"/>
  <c r="BD149" i="2"/>
  <c r="BJ165" i="2"/>
  <c r="BD261" i="2"/>
  <c r="BH261" i="2" s="1"/>
  <c r="BJ277" i="2"/>
  <c r="BJ317" i="2"/>
  <c r="BD325" i="2"/>
  <c r="BI325" i="2" s="1"/>
  <c r="BD389" i="2"/>
  <c r="BD214" i="2"/>
  <c r="BH214" i="2" s="1"/>
  <c r="BD246" i="2"/>
  <c r="BD334" i="2"/>
  <c r="BJ313" i="2"/>
  <c r="BJ289" i="2"/>
  <c r="BD388" i="2"/>
  <c r="BI388" i="2" s="1"/>
  <c r="BD538" i="2"/>
  <c r="BD843" i="2"/>
  <c r="BD463" i="2"/>
  <c r="DZ469" i="2"/>
  <c r="ER433" i="2" s="1"/>
  <c r="BJ487" i="2"/>
  <c r="BT487" i="2" s="1"/>
  <c r="BJ520" i="2"/>
  <c r="BT520" i="2" s="1"/>
  <c r="BJ424" i="2"/>
  <c r="BT424" i="2" s="1"/>
  <c r="BJ480" i="2"/>
  <c r="BT480" i="2" s="1"/>
  <c r="EI474" i="2"/>
  <c r="ER356" i="2" s="1"/>
  <c r="BJ420" i="2"/>
  <c r="BT420" i="2" s="1"/>
  <c r="BJ444" i="2"/>
  <c r="BT444" i="2" s="1"/>
  <c r="BJ476" i="2"/>
  <c r="BT476" i="2" s="1"/>
  <c r="BJ525" i="2"/>
  <c r="BT525" i="2" s="1"/>
  <c r="BJ166" i="2"/>
  <c r="BJ328" i="2"/>
  <c r="BJ348" i="2"/>
  <c r="BJ392" i="2"/>
  <c r="BJ412" i="2"/>
  <c r="BD15" i="2"/>
  <c r="BJ207" i="2"/>
  <c r="EI25" i="2"/>
  <c r="ER57" i="2" s="1"/>
  <c r="BJ216" i="2"/>
  <c r="BJ224" i="2"/>
  <c r="BJ232" i="2"/>
  <c r="BJ264" i="2"/>
  <c r="BD156" i="2"/>
  <c r="BH156" i="2" s="1"/>
  <c r="BJ349" i="2"/>
  <c r="BJ413" i="2"/>
  <c r="BD393" i="2"/>
  <c r="BH393" i="2" s="1"/>
  <c r="BD173" i="2"/>
  <c r="BI173" i="2" s="1"/>
  <c r="BD237" i="2"/>
  <c r="BH237" i="2" s="1"/>
  <c r="BD317" i="2"/>
  <c r="BH317" i="2" s="1"/>
  <c r="BD381" i="2"/>
  <c r="BD514" i="2"/>
  <c r="BD559" i="2"/>
  <c r="BD574" i="2"/>
  <c r="BD590" i="2"/>
  <c r="BD614" i="2"/>
  <c r="BD686" i="2"/>
  <c r="BD782" i="2"/>
  <c r="BD766" i="2"/>
  <c r="BD797" i="2"/>
  <c r="BJ829" i="2"/>
  <c r="BT829" i="2" s="1"/>
  <c r="BD599" i="2"/>
  <c r="BD615" i="2"/>
  <c r="BD847" i="2"/>
  <c r="BD879" i="2"/>
  <c r="BJ887" i="2"/>
  <c r="BT887" i="2" s="1"/>
  <c r="BD841" i="2"/>
  <c r="BD593" i="2"/>
  <c r="BD825" i="2"/>
  <c r="BD610" i="2"/>
  <c r="BD882" i="2"/>
  <c r="BD579" i="2"/>
  <c r="BD603" i="2"/>
  <c r="BD691" i="2"/>
  <c r="BG691" i="2" s="1"/>
  <c r="BD723" i="2"/>
  <c r="BD731" i="2"/>
  <c r="BG731" i="2" s="1"/>
  <c r="BD811" i="2"/>
  <c r="BJ580" i="2"/>
  <c r="BT580" i="2" s="1"/>
  <c r="BD772" i="2"/>
  <c r="BD812" i="2"/>
  <c r="BD876" i="2"/>
  <c r="BG876" i="2" s="1"/>
  <c r="BD560" i="2"/>
  <c r="BD712" i="2"/>
  <c r="BD808" i="2"/>
  <c r="BD872" i="2"/>
  <c r="BD878" i="2"/>
  <c r="BJ464" i="2"/>
  <c r="BT464" i="2" s="1"/>
  <c r="BD529" i="2"/>
  <c r="BD489" i="2"/>
  <c r="BI489" i="2" s="1"/>
  <c r="BD467" i="2"/>
  <c r="BD507" i="2"/>
  <c r="BJ521" i="2"/>
  <c r="BT521" i="2" s="1"/>
  <c r="BJ478" i="2"/>
  <c r="BT478" i="2" s="1"/>
  <c r="BD486" i="2"/>
  <c r="BD62" i="2"/>
  <c r="BJ142" i="2"/>
  <c r="BJ320" i="2"/>
  <c r="BJ340" i="2"/>
  <c r="BD207" i="2"/>
  <c r="BD24" i="2"/>
  <c r="BD56" i="2"/>
  <c r="BH56" i="2" s="1"/>
  <c r="BD215" i="2"/>
  <c r="BD231" i="2"/>
  <c r="BI231" i="2" s="1"/>
  <c r="BD247" i="2"/>
  <c r="BG247" i="2" s="1"/>
  <c r="BD263" i="2"/>
  <c r="BD311" i="2"/>
  <c r="BD375" i="2"/>
  <c r="BD180" i="2"/>
  <c r="BD321" i="2"/>
  <c r="BD385" i="2"/>
  <c r="BD43" i="2"/>
  <c r="BD83" i="2"/>
  <c r="BI83" i="2" s="1"/>
  <c r="BD91" i="2"/>
  <c r="BG91" i="2" s="1"/>
  <c r="BD275" i="2"/>
  <c r="BG275" i="2" s="1"/>
  <c r="BD37" i="2"/>
  <c r="BD77" i="2"/>
  <c r="BD141" i="2"/>
  <c r="BD213" i="2"/>
  <c r="BI213" i="2" s="1"/>
  <c r="BD277" i="2"/>
  <c r="BG277" i="2" s="1"/>
  <c r="BD309" i="2"/>
  <c r="BH309" i="2" s="1"/>
  <c r="BD373" i="2"/>
  <c r="BD270" i="2"/>
  <c r="BD278" i="2"/>
  <c r="BD222" i="2"/>
  <c r="BD262" i="2"/>
  <c r="BD414" i="2"/>
  <c r="BI414" i="2" s="1"/>
  <c r="BD510" i="2"/>
  <c r="BH510" i="2" s="1"/>
  <c r="BD352" i="2"/>
  <c r="BI352" i="2" s="1"/>
  <c r="BD765" i="2"/>
  <c r="BD726" i="2"/>
  <c r="BD613" i="2"/>
  <c r="BD653" i="2"/>
  <c r="BD709" i="2"/>
  <c r="BD773" i="2"/>
  <c r="BD815" i="2"/>
  <c r="BD551" i="2"/>
  <c r="BD583" i="2"/>
  <c r="BD647" i="2"/>
  <c r="BD569" i="2"/>
  <c r="BD681" i="2"/>
  <c r="BD721" i="2"/>
  <c r="BD807" i="2"/>
  <c r="BD714" i="2"/>
  <c r="BI714" i="2" s="1"/>
  <c r="BD738" i="2"/>
  <c r="BI738" i="2" s="1"/>
  <c r="BD540" i="2"/>
  <c r="BD611" i="2"/>
  <c r="BD739" i="2"/>
  <c r="BD748" i="2"/>
  <c r="BD764" i="2"/>
  <c r="BD600" i="2"/>
  <c r="BD632" i="2"/>
  <c r="BD704" i="2"/>
  <c r="BD846" i="2"/>
  <c r="BG846" i="2" s="1"/>
  <c r="BD881" i="2"/>
  <c r="BD423" i="2"/>
  <c r="BG423" i="2" s="1"/>
  <c r="BD455" i="2"/>
  <c r="BD440" i="2"/>
  <c r="BD480" i="2"/>
  <c r="BH480" i="2" s="1"/>
  <c r="BD525" i="2"/>
  <c r="BD427" i="2"/>
  <c r="BG427" i="2" s="1"/>
  <c r="BD459" i="2"/>
  <c r="BD491" i="2"/>
  <c r="BI491" i="2" s="1"/>
  <c r="BD436" i="2"/>
  <c r="BG436" i="2" s="1"/>
  <c r="BD476" i="2"/>
  <c r="BH476" i="2" s="1"/>
  <c r="BD535" i="2"/>
  <c r="BI535" i="2" s="1"/>
  <c r="BJ445" i="2"/>
  <c r="BT445" i="2" s="1"/>
  <c r="BD485" i="2"/>
  <c r="BD446" i="2"/>
  <c r="BD79" i="2"/>
  <c r="BD72" i="2"/>
  <c r="BD152" i="2"/>
  <c r="BD184" i="2"/>
  <c r="BD192" i="2"/>
  <c r="BD204" i="2"/>
  <c r="BD303" i="2"/>
  <c r="BH303" i="2" s="1"/>
  <c r="BD367" i="2"/>
  <c r="BG367" i="2" s="1"/>
  <c r="BD28" i="2"/>
  <c r="BI28" i="2" s="1"/>
  <c r="BD60" i="2"/>
  <c r="BD89" i="2"/>
  <c r="BD233" i="2"/>
  <c r="BD313" i="2"/>
  <c r="BH313" i="2" s="1"/>
  <c r="BD377" i="2"/>
  <c r="BH377" i="2" s="1"/>
  <c r="BD202" i="2"/>
  <c r="BD146" i="2"/>
  <c r="BD178" i="2"/>
  <c r="BI178" i="2" s="1"/>
  <c r="BD226" i="2"/>
  <c r="BD258" i="2"/>
  <c r="BD298" i="2"/>
  <c r="BI298" i="2" s="1"/>
  <c r="BD330" i="2"/>
  <c r="BD362" i="2"/>
  <c r="BD394" i="2"/>
  <c r="BD251" i="2"/>
  <c r="BD85" i="2"/>
  <c r="BG85" i="2" s="1"/>
  <c r="BD165" i="2"/>
  <c r="BD253" i="2"/>
  <c r="BG253" i="2" s="1"/>
  <c r="BD301" i="2"/>
  <c r="BG301" i="2" s="1"/>
  <c r="BD365" i="2"/>
  <c r="BG365" i="2" s="1"/>
  <c r="BD416" i="2"/>
  <c r="BD326" i="2"/>
  <c r="BD390" i="2"/>
  <c r="BH390" i="2" s="1"/>
  <c r="BD254" i="2"/>
  <c r="BH254" i="2" s="1"/>
  <c r="BD304" i="2"/>
  <c r="BD368" i="2"/>
  <c r="BD518" i="2"/>
  <c r="BD210" i="2"/>
  <c r="BD500" i="2"/>
  <c r="BD557" i="2"/>
  <c r="BD589" i="2"/>
  <c r="BD677" i="2"/>
  <c r="BD695" i="2"/>
  <c r="BD542" i="2"/>
  <c r="BD670" i="2"/>
  <c r="BD678" i="2"/>
  <c r="BD774" i="2"/>
  <c r="BD838" i="2"/>
  <c r="BD565" i="2"/>
  <c r="BD629" i="2"/>
  <c r="BD669" i="2"/>
  <c r="BD757" i="2"/>
  <c r="BD821" i="2"/>
  <c r="BD837" i="2"/>
  <c r="BD631" i="2"/>
  <c r="BD687" i="2"/>
  <c r="BD743" i="2"/>
  <c r="BD775" i="2"/>
  <c r="BD633" i="2"/>
  <c r="BD745" i="2"/>
  <c r="BD833" i="2"/>
  <c r="BD562" i="2"/>
  <c r="BD586" i="2"/>
  <c r="BD602" i="2"/>
  <c r="BD626" i="2"/>
  <c r="BD658" i="2"/>
  <c r="BI658" i="2" s="1"/>
  <c r="BD778" i="2"/>
  <c r="BD802" i="2"/>
  <c r="BD571" i="2"/>
  <c r="BD587" i="2"/>
  <c r="BD635" i="2"/>
  <c r="BD643" i="2"/>
  <c r="BG643" i="2" s="1"/>
  <c r="BD715" i="2"/>
  <c r="BI715" i="2" s="1"/>
  <c r="BD771" i="2"/>
  <c r="BH771" i="2" s="1"/>
  <c r="BD795" i="2"/>
  <c r="BH795" i="2" s="1"/>
  <c r="BD835" i="2"/>
  <c r="BD556" i="2"/>
  <c r="BD660" i="2"/>
  <c r="BD668" i="2"/>
  <c r="BD676" i="2"/>
  <c r="BH676" i="2" s="1"/>
  <c r="BD708" i="2"/>
  <c r="BI708" i="2" s="1"/>
  <c r="BD740" i="2"/>
  <c r="BD804" i="2"/>
  <c r="BD836" i="2"/>
  <c r="BH836" i="2" s="1"/>
  <c r="BD852" i="2"/>
  <c r="BD552" i="2"/>
  <c r="BD584" i="2"/>
  <c r="BD664" i="2"/>
  <c r="BD696" i="2"/>
  <c r="BD832" i="2"/>
  <c r="BD870" i="2"/>
  <c r="BD861" i="2"/>
  <c r="BH861" i="2" s="1"/>
  <c r="BJ494" i="2"/>
  <c r="BT494" i="2" s="1"/>
  <c r="BJ508" i="2"/>
  <c r="BT508" i="2" s="1"/>
  <c r="BJ456" i="2"/>
  <c r="BT456" i="2" s="1"/>
  <c r="BJ496" i="2"/>
  <c r="BT496" i="2" s="1"/>
  <c r="DZ459" i="2"/>
  <c r="ER428" i="2" s="1"/>
  <c r="BJ451" i="2"/>
  <c r="BT451" i="2" s="1"/>
  <c r="BD531" i="2"/>
  <c r="BD461" i="2"/>
  <c r="BJ470" i="2"/>
  <c r="BT470" i="2" s="1"/>
  <c r="BD16" i="2"/>
  <c r="BD48" i="2"/>
  <c r="BD64" i="2"/>
  <c r="BG64" i="2" s="1"/>
  <c r="BD176" i="2"/>
  <c r="BD295" i="2"/>
  <c r="BD359" i="2"/>
  <c r="BG359" i="2" s="1"/>
  <c r="BD84" i="2"/>
  <c r="BD73" i="2"/>
  <c r="BD153" i="2"/>
  <c r="BG153" i="2" s="1"/>
  <c r="BD209" i="2"/>
  <c r="BH209" i="2" s="1"/>
  <c r="BD273" i="2"/>
  <c r="BI273" i="2" s="1"/>
  <c r="BD305" i="2"/>
  <c r="BH305" i="2" s="1"/>
  <c r="BD369" i="2"/>
  <c r="BG369" i="2" s="1"/>
  <c r="BD35" i="2"/>
  <c r="BI35" i="2" s="1"/>
  <c r="BD75" i="2"/>
  <c r="BD211" i="2"/>
  <c r="BD227" i="2"/>
  <c r="BD331" i="2"/>
  <c r="BH331" i="2" s="1"/>
  <c r="BD395" i="2"/>
  <c r="BI395" i="2" s="1"/>
  <c r="BD29" i="2"/>
  <c r="BI29" i="2" s="1"/>
  <c r="BD69" i="2"/>
  <c r="BG69" i="2" s="1"/>
  <c r="BD93" i="2"/>
  <c r="BG93" i="2" s="1"/>
  <c r="BD229" i="2"/>
  <c r="BD293" i="2"/>
  <c r="BG293" i="2" s="1"/>
  <c r="BD357" i="2"/>
  <c r="BH357" i="2" s="1"/>
  <c r="BD230" i="2"/>
  <c r="BD302" i="2"/>
  <c r="BH302" i="2" s="1"/>
  <c r="BD366" i="2"/>
  <c r="BH366" i="2" s="1"/>
  <c r="BD332" i="2"/>
  <c r="BH332" i="2" s="1"/>
  <c r="BD308" i="2"/>
  <c r="BH308" i="2" s="1"/>
  <c r="BD526" i="2"/>
  <c r="BD506" i="2"/>
  <c r="BD530" i="2"/>
  <c r="BD103" i="2"/>
  <c r="BD120" i="2"/>
  <c r="BD138" i="2"/>
  <c r="BD139" i="2"/>
  <c r="BD127" i="2"/>
  <c r="BD113" i="2"/>
  <c r="BD107" i="2"/>
  <c r="BD125" i="2"/>
  <c r="BD126" i="2"/>
  <c r="BD105" i="2"/>
  <c r="BG105" i="2" s="1"/>
  <c r="BD130" i="2"/>
  <c r="BD118" i="2"/>
  <c r="BD119" i="2"/>
  <c r="BD112" i="2"/>
  <c r="BD136" i="2"/>
  <c r="BD116" i="2"/>
  <c r="BJ140" i="2"/>
  <c r="BD140" i="2"/>
  <c r="BG140" i="2" s="1"/>
  <c r="BD137" i="2"/>
  <c r="DZ112" i="2"/>
  <c r="ER155" i="2" s="1"/>
  <c r="BD99" i="2"/>
  <c r="BG99" i="2" s="1"/>
  <c r="BJ123" i="2"/>
  <c r="BD131" i="2"/>
  <c r="BG131" i="2" s="1"/>
  <c r="BJ131" i="2"/>
  <c r="BJ109" i="2"/>
  <c r="BD109" i="2"/>
  <c r="BD117" i="2"/>
  <c r="BI117" i="2" s="1"/>
  <c r="BJ118" i="2"/>
  <c r="BJ132" i="2"/>
  <c r="BJ137" i="2"/>
  <c r="BD106" i="2"/>
  <c r="BG106" i="2" s="1"/>
  <c r="BD122" i="2"/>
  <c r="BH122" i="2" s="1"/>
  <c r="BD110" i="2"/>
  <c r="BD111" i="2"/>
  <c r="BD128" i="2"/>
  <c r="BD108" i="2"/>
  <c r="BI108" i="2" s="1"/>
  <c r="BD132" i="2"/>
  <c r="BI132" i="2" s="1"/>
  <c r="BD129" i="2"/>
  <c r="BD123" i="2"/>
  <c r="BI123" i="2" s="1"/>
  <c r="BD101" i="2"/>
  <c r="BH101" i="2" s="1"/>
  <c r="BD98" i="2"/>
  <c r="BD114" i="2"/>
  <c r="BD102" i="2"/>
  <c r="BD135" i="2"/>
  <c r="BD104" i="2"/>
  <c r="BD100" i="2"/>
  <c r="BG100" i="2" s="1"/>
  <c r="BD124" i="2"/>
  <c r="BD121" i="2"/>
  <c r="BI121" i="2" s="1"/>
  <c r="BD115" i="2"/>
  <c r="BI115" i="2" s="1"/>
  <c r="BD133" i="2"/>
  <c r="BH133" i="2" s="1"/>
  <c r="BD134" i="2"/>
  <c r="BH134" i="2" s="1"/>
  <c r="BJ515" i="2"/>
  <c r="BT515" i="2" s="1"/>
  <c r="BJ492" i="2"/>
  <c r="BT492" i="2" s="1"/>
  <c r="BJ501" i="2"/>
  <c r="BT501" i="2" s="1"/>
  <c r="BJ12" i="2"/>
  <c r="BJ425" i="2"/>
  <c r="BT425" i="2" s="1"/>
  <c r="BJ535" i="2"/>
  <c r="BT535" i="2" s="1"/>
  <c r="BJ442" i="2"/>
  <c r="BT442" i="2" s="1"/>
  <c r="BJ522" i="2"/>
  <c r="BT522" i="2" s="1"/>
  <c r="BJ513" i="2"/>
  <c r="BT513" i="2" s="1"/>
  <c r="BJ506" i="2"/>
  <c r="BT506" i="2" s="1"/>
  <c r="BJ519" i="2"/>
  <c r="BT519" i="2" s="1"/>
  <c r="BJ620" i="2"/>
  <c r="BT620" i="2" s="1"/>
  <c r="BJ828" i="2"/>
  <c r="BT828" i="2" s="1"/>
  <c r="BD12" i="2"/>
  <c r="BJ741" i="2"/>
  <c r="BT741" i="2" s="1"/>
  <c r="BJ798" i="2"/>
  <c r="BT798" i="2" s="1"/>
  <c r="BJ821" i="2"/>
  <c r="BT821" i="2" s="1"/>
  <c r="BJ863" i="2"/>
  <c r="BT863" i="2" s="1"/>
  <c r="BJ681" i="2"/>
  <c r="BT681" i="2" s="1"/>
  <c r="BJ833" i="2"/>
  <c r="BT833" i="2" s="1"/>
  <c r="BJ674" i="2"/>
  <c r="BT674" i="2" s="1"/>
  <c r="BJ548" i="2"/>
  <c r="BT548" i="2" s="1"/>
  <c r="BJ809" i="2"/>
  <c r="BT809" i="2" s="1"/>
  <c r="BJ423" i="2"/>
  <c r="BT423" i="2" s="1"/>
  <c r="BJ431" i="2"/>
  <c r="BT431" i="2" s="1"/>
  <c r="BJ455" i="2"/>
  <c r="BT455" i="2" s="1"/>
  <c r="BJ493" i="2"/>
  <c r="BT493" i="2" s="1"/>
  <c r="BJ512" i="2"/>
  <c r="BT512" i="2" s="1"/>
  <c r="BJ440" i="2"/>
  <c r="BT440" i="2" s="1"/>
  <c r="BJ472" i="2"/>
  <c r="BT472" i="2" s="1"/>
  <c r="BJ465" i="2"/>
  <c r="BT465" i="2" s="1"/>
  <c r="BJ507" i="2"/>
  <c r="BT507" i="2" s="1"/>
  <c r="BJ482" i="2"/>
  <c r="BT482" i="2" s="1"/>
  <c r="BJ427" i="2"/>
  <c r="BT427" i="2" s="1"/>
  <c r="BJ435" i="2"/>
  <c r="BT435" i="2" s="1"/>
  <c r="BJ483" i="2"/>
  <c r="BT483" i="2" s="1"/>
  <c r="BJ499" i="2"/>
  <c r="BT499" i="2" s="1"/>
  <c r="BJ419" i="2"/>
  <c r="BT419" i="2" s="1"/>
  <c r="BJ526" i="2"/>
  <c r="BT526" i="2" s="1"/>
  <c r="BJ436" i="2"/>
  <c r="BT436" i="2" s="1"/>
  <c r="BJ421" i="2"/>
  <c r="BT421" i="2" s="1"/>
  <c r="BJ453" i="2"/>
  <c r="BT453" i="2" s="1"/>
  <c r="BJ469" i="2"/>
  <c r="BT469" i="2" s="1"/>
  <c r="BJ517" i="2"/>
  <c r="BT517" i="2" s="1"/>
  <c r="BJ438" i="2"/>
  <c r="BT438" i="2" s="1"/>
  <c r="BJ462" i="2"/>
  <c r="BT462" i="2" s="1"/>
  <c r="BJ312" i="2"/>
  <c r="BJ332" i="2"/>
  <c r="BJ376" i="2"/>
  <c r="BJ396" i="2"/>
  <c r="BJ183" i="2"/>
  <c r="BJ255" i="2"/>
  <c r="BJ287" i="2"/>
  <c r="BJ295" i="2"/>
  <c r="BJ303" i="2"/>
  <c r="BJ311" i="2"/>
  <c r="BJ319" i="2"/>
  <c r="BJ327" i="2"/>
  <c r="BJ335" i="2"/>
  <c r="BJ343" i="2"/>
  <c r="BJ351" i="2"/>
  <c r="BJ359" i="2"/>
  <c r="BJ367" i="2"/>
  <c r="BJ383" i="2"/>
  <c r="BJ391" i="2"/>
  <c r="BJ399" i="2"/>
  <c r="BJ407" i="2"/>
  <c r="BJ415" i="2"/>
  <c r="BJ278" i="2"/>
  <c r="BJ286" i="2"/>
  <c r="BJ196" i="2"/>
  <c r="BJ333" i="2"/>
  <c r="BJ397" i="2"/>
  <c r="BJ315" i="2"/>
  <c r="BJ379" i="2"/>
  <c r="BJ105" i="2"/>
  <c r="BJ193" i="2"/>
  <c r="BJ281" i="2"/>
  <c r="BJ305" i="2"/>
  <c r="BJ369" i="2"/>
  <c r="BJ147" i="2"/>
  <c r="BJ171" i="2"/>
  <c r="BJ179" i="2"/>
  <c r="BJ187" i="2"/>
  <c r="BJ195" i="2"/>
  <c r="BJ203" i="2"/>
  <c r="BJ227" i="2"/>
  <c r="BJ243" i="2"/>
  <c r="BJ291" i="2"/>
  <c r="BJ125" i="2"/>
  <c r="BJ133" i="2"/>
  <c r="BJ758" i="2"/>
  <c r="BT758" i="2" s="1"/>
  <c r="BJ877" i="2"/>
  <c r="BT877" i="2" s="1"/>
  <c r="BJ680" i="2"/>
  <c r="BT680" i="2" s="1"/>
  <c r="BJ62" i="2"/>
  <c r="BJ134" i="2"/>
  <c r="BJ304" i="2"/>
  <c r="BJ324" i="2"/>
  <c r="BJ368" i="2"/>
  <c r="BJ388" i="2"/>
  <c r="BJ159" i="2"/>
  <c r="BJ247" i="2"/>
  <c r="BJ180" i="2"/>
  <c r="BJ120" i="2"/>
  <c r="BJ188" i="2"/>
  <c r="BJ339" i="2"/>
  <c r="BJ403" i="2"/>
  <c r="BJ257" i="2"/>
  <c r="BJ297" i="2"/>
  <c r="BJ361" i="2"/>
  <c r="BJ50" i="2"/>
  <c r="BJ545" i="2"/>
  <c r="BT545" i="2" s="1"/>
  <c r="BJ817" i="2"/>
  <c r="BT817" i="2" s="1"/>
  <c r="BJ206" i="2"/>
  <c r="BJ296" i="2"/>
  <c r="BJ316" i="2"/>
  <c r="BJ360" i="2"/>
  <c r="BJ380" i="2"/>
  <c r="BJ144" i="2"/>
  <c r="BJ168" i="2"/>
  <c r="BJ184" i="2"/>
  <c r="BJ381" i="2"/>
  <c r="BJ363" i="2"/>
  <c r="BJ265" i="2"/>
  <c r="BJ870" i="2"/>
  <c r="BT870" i="2" s="1"/>
  <c r="BJ813" i="2"/>
  <c r="BT813" i="2" s="1"/>
  <c r="BJ608" i="2"/>
  <c r="BT608" i="2" s="1"/>
  <c r="BJ532" i="2"/>
  <c r="BT532" i="2" s="1"/>
  <c r="BJ441" i="2"/>
  <c r="BT441" i="2" s="1"/>
  <c r="BJ449" i="2"/>
  <c r="BT449" i="2" s="1"/>
  <c r="BJ489" i="2"/>
  <c r="BT489" i="2" s="1"/>
  <c r="BJ426" i="2"/>
  <c r="BT426" i="2" s="1"/>
  <c r="EI434" i="2"/>
  <c r="ER325" i="2" s="1"/>
  <c r="BJ458" i="2"/>
  <c r="BT458" i="2" s="1"/>
  <c r="BJ466" i="2"/>
  <c r="BT466" i="2" s="1"/>
  <c r="BJ459" i="2"/>
  <c r="BT459" i="2" s="1"/>
  <c r="BJ467" i="2"/>
  <c r="BT467" i="2" s="1"/>
  <c r="BJ460" i="2"/>
  <c r="BT460" i="2" s="1"/>
  <c r="BJ537" i="2"/>
  <c r="BT537" i="2" s="1"/>
  <c r="BJ150" i="2"/>
  <c r="BJ190" i="2"/>
  <c r="BJ288" i="2"/>
  <c r="BJ308" i="2"/>
  <c r="BJ352" i="2"/>
  <c r="BJ372" i="2"/>
  <c r="BJ416" i="2"/>
  <c r="BJ191" i="2"/>
  <c r="BJ152" i="2"/>
  <c r="BJ341" i="2"/>
  <c r="BJ405" i="2"/>
  <c r="BJ273" i="2"/>
  <c r="BJ865" i="2"/>
  <c r="BT865" i="2" s="1"/>
  <c r="BJ569" i="2"/>
  <c r="BT569" i="2" s="1"/>
  <c r="BJ110" i="2"/>
  <c r="BJ156" i="2"/>
  <c r="BJ300" i="2"/>
  <c r="BJ364" i="2"/>
  <c r="BJ408" i="2"/>
  <c r="BJ271" i="2"/>
  <c r="BJ212" i="2"/>
  <c r="BJ220" i="2"/>
  <c r="BJ228" i="2"/>
  <c r="BJ252" i="2"/>
  <c r="BJ260" i="2"/>
  <c r="BJ268" i="2"/>
  <c r="BJ284" i="2"/>
  <c r="BJ301" i="2"/>
  <c r="BJ365" i="2"/>
  <c r="BJ113" i="2"/>
  <c r="BJ177" i="2"/>
  <c r="BJ250" i="2"/>
  <c r="BJ282" i="2"/>
  <c r="BJ656" i="2"/>
  <c r="BT656" i="2" s="1"/>
  <c r="BJ488" i="2"/>
  <c r="BT488" i="2" s="1"/>
  <c r="BJ527" i="2"/>
  <c r="BT527" i="2" s="1"/>
  <c r="BJ514" i="2"/>
  <c r="BT514" i="2" s="1"/>
  <c r="BJ484" i="2"/>
  <c r="BT484" i="2" s="1"/>
  <c r="BJ94" i="2"/>
  <c r="BJ126" i="2"/>
  <c r="BJ111" i="2"/>
  <c r="BJ80" i="2"/>
  <c r="BJ411" i="2"/>
  <c r="BJ117" i="2"/>
  <c r="BJ182" i="2"/>
  <c r="BJ661" i="2"/>
  <c r="BT661" i="2" s="1"/>
  <c r="BJ824" i="2"/>
  <c r="BT824" i="2" s="1"/>
  <c r="BJ564" i="2"/>
  <c r="BT564" i="2" s="1"/>
  <c r="BJ596" i="2"/>
  <c r="BT596" i="2" s="1"/>
  <c r="BJ592" i="2"/>
  <c r="BT592" i="2" s="1"/>
  <c r="BJ720" i="2"/>
  <c r="BT720" i="2" s="1"/>
  <c r="BJ816" i="2"/>
  <c r="BT816" i="2" s="1"/>
  <c r="BJ642" i="2"/>
  <c r="BT642" i="2" s="1"/>
  <c r="BJ862" i="2"/>
  <c r="BT862" i="2" s="1"/>
  <c r="BJ861" i="2"/>
  <c r="BT861" i="2" s="1"/>
  <c r="BJ651" i="2"/>
  <c r="BT651" i="2" s="1"/>
  <c r="BJ662" i="2"/>
  <c r="BT662" i="2" s="1"/>
  <c r="BJ621" i="2"/>
  <c r="BT621" i="2" s="1"/>
  <c r="BJ709" i="2"/>
  <c r="BT709" i="2" s="1"/>
  <c r="BJ547" i="2"/>
  <c r="BT547" i="2" s="1"/>
  <c r="BJ588" i="2"/>
  <c r="BT588" i="2" s="1"/>
  <c r="BJ724" i="2"/>
  <c r="BT724" i="2" s="1"/>
  <c r="BJ576" i="2"/>
  <c r="BT576" i="2" s="1"/>
  <c r="BJ832" i="2"/>
  <c r="BT832" i="2" s="1"/>
  <c r="BJ819" i="2"/>
  <c r="BT819" i="2" s="1"/>
  <c r="BJ684" i="2"/>
  <c r="BT684" i="2" s="1"/>
  <c r="BJ640" i="2"/>
  <c r="BT640" i="2" s="1"/>
  <c r="BJ792" i="2"/>
  <c r="BT792" i="2" s="1"/>
  <c r="BJ854" i="2"/>
  <c r="BT854" i="2" s="1"/>
  <c r="BJ849" i="2"/>
  <c r="BT849" i="2" s="1"/>
  <c r="BJ544" i="2"/>
  <c r="BT544" i="2" s="1"/>
  <c r="BJ754" i="2"/>
  <c r="BT754" i="2" s="1"/>
  <c r="BJ612" i="2"/>
  <c r="BT612" i="2" s="1"/>
  <c r="BJ769" i="2"/>
  <c r="BT769" i="2" s="1"/>
  <c r="BJ778" i="2"/>
  <c r="BT778" i="2" s="1"/>
  <c r="BJ667" i="2"/>
  <c r="BT667" i="2" s="1"/>
  <c r="BJ546" i="2"/>
  <c r="BT546" i="2" s="1"/>
  <c r="BJ578" i="2"/>
  <c r="BT578" i="2" s="1"/>
  <c r="BJ826" i="2"/>
  <c r="BT826" i="2" s="1"/>
  <c r="BJ715" i="2"/>
  <c r="BT715" i="2" s="1"/>
  <c r="BJ692" i="2"/>
  <c r="BT692" i="2" s="1"/>
  <c r="BJ756" i="2"/>
  <c r="BT756" i="2" s="1"/>
  <c r="BJ616" i="2"/>
  <c r="BT616" i="2" s="1"/>
  <c r="BJ688" i="2"/>
  <c r="BT688" i="2" s="1"/>
  <c r="BJ884" i="2"/>
  <c r="BT884" i="2" s="1"/>
  <c r="BJ712" i="2"/>
  <c r="BT712" i="2" s="1"/>
  <c r="BJ744" i="2"/>
  <c r="BT744" i="2" s="1"/>
  <c r="BJ856" i="2"/>
  <c r="BT856" i="2" s="1"/>
  <c r="BJ867" i="2"/>
  <c r="BT867" i="2" s="1"/>
  <c r="BJ636" i="2"/>
  <c r="BT636" i="2" s="1"/>
  <c r="BJ650" i="2"/>
  <c r="BT650" i="2" s="1"/>
  <c r="BJ746" i="2"/>
  <c r="BT746" i="2" s="1"/>
  <c r="BJ794" i="2"/>
  <c r="BT794" i="2" s="1"/>
  <c r="BJ668" i="2"/>
  <c r="BT668" i="2" s="1"/>
  <c r="BJ836" i="2"/>
  <c r="BT836" i="2" s="1"/>
  <c r="BJ568" i="2"/>
  <c r="BT568" i="2" s="1"/>
  <c r="BJ776" i="2"/>
  <c r="BT776" i="2" s="1"/>
  <c r="BJ558" i="2"/>
  <c r="BT558" i="2" s="1"/>
  <c r="BJ611" i="2"/>
  <c r="BT611" i="2" s="1"/>
  <c r="BJ584" i="2"/>
  <c r="BT584" i="2" s="1"/>
  <c r="BJ581" i="2"/>
  <c r="BT581" i="2" s="1"/>
  <c r="BJ572" i="2"/>
  <c r="BT572" i="2" s="1"/>
  <c r="BJ676" i="2"/>
  <c r="BT676" i="2" s="1"/>
  <c r="BJ716" i="2"/>
  <c r="BT716" i="2" s="1"/>
  <c r="BJ748" i="2"/>
  <c r="BT748" i="2" s="1"/>
  <c r="BJ672" i="2"/>
  <c r="BT672" i="2" s="1"/>
  <c r="BJ689" i="2"/>
  <c r="BT689" i="2" s="1"/>
  <c r="BJ682" i="2"/>
  <c r="BT682" i="2" s="1"/>
  <c r="BJ811" i="2"/>
  <c r="BT811" i="2" s="1"/>
  <c r="BJ868" i="2"/>
  <c r="BT868" i="2" s="1"/>
  <c r="BJ585" i="2"/>
  <c r="BT585" i="2" s="1"/>
  <c r="BJ619" i="2"/>
  <c r="BT619" i="2" s="1"/>
  <c r="BJ844" i="2"/>
  <c r="BT844" i="2" s="1"/>
  <c r="BJ603" i="2"/>
  <c r="BT603" i="2" s="1"/>
  <c r="BJ659" i="2"/>
  <c r="BT659" i="2" s="1"/>
  <c r="BJ848" i="2"/>
  <c r="BT848" i="2" s="1"/>
  <c r="BJ815" i="2"/>
  <c r="BT815" i="2" s="1"/>
  <c r="BJ879" i="2"/>
  <c r="BT879" i="2" s="1"/>
  <c r="BJ857" i="2"/>
  <c r="BT857" i="2" s="1"/>
  <c r="BJ675" i="2"/>
  <c r="BT675" i="2" s="1"/>
  <c r="BJ699" i="2"/>
  <c r="BT699" i="2" s="1"/>
  <c r="BJ771" i="2"/>
  <c r="BT771" i="2" s="1"/>
  <c r="BJ876" i="2"/>
  <c r="BT876" i="2" s="1"/>
  <c r="BJ624" i="2"/>
  <c r="BT624" i="2" s="1"/>
  <c r="BJ800" i="2"/>
  <c r="BT800" i="2" s="1"/>
  <c r="BJ149" i="2"/>
  <c r="BJ262" i="2"/>
  <c r="BJ136" i="2"/>
  <c r="BJ606" i="2"/>
  <c r="BT606" i="2" s="1"/>
  <c r="BJ790" i="2"/>
  <c r="BT790" i="2" s="1"/>
  <c r="BJ806" i="2"/>
  <c r="BT806" i="2" s="1"/>
  <c r="BJ838" i="2"/>
  <c r="BT838" i="2" s="1"/>
  <c r="BJ573" i="2"/>
  <c r="BT573" i="2" s="1"/>
  <c r="BJ773" i="2"/>
  <c r="BT773" i="2" s="1"/>
  <c r="BJ609" i="2"/>
  <c r="BT609" i="2" s="1"/>
  <c r="BJ714" i="2"/>
  <c r="BT714" i="2" s="1"/>
  <c r="BJ579" i="2"/>
  <c r="BT579" i="2" s="1"/>
  <c r="BJ763" i="2"/>
  <c r="BT763" i="2" s="1"/>
  <c r="BJ803" i="2"/>
  <c r="BT803" i="2" s="1"/>
  <c r="BJ628" i="2"/>
  <c r="BT628" i="2" s="1"/>
  <c r="BJ812" i="2"/>
  <c r="BT812" i="2" s="1"/>
  <c r="BJ543" i="2"/>
  <c r="BT543" i="2" s="1"/>
  <c r="BJ575" i="2"/>
  <c r="BT575" i="2" s="1"/>
  <c r="BJ711" i="2"/>
  <c r="BT711" i="2" s="1"/>
  <c r="BJ657" i="2"/>
  <c r="BT657" i="2" s="1"/>
  <c r="BJ631" i="2"/>
  <c r="BT631" i="2" s="1"/>
  <c r="BJ607" i="2"/>
  <c r="BT607" i="2" s="1"/>
  <c r="BJ717" i="2"/>
  <c r="BT717" i="2" s="1"/>
  <c r="BJ639" i="2"/>
  <c r="BT639" i="2" s="1"/>
  <c r="BJ735" i="2"/>
  <c r="BT735" i="2" s="1"/>
  <c r="BJ563" i="2"/>
  <c r="BT563" i="2" s="1"/>
  <c r="BJ695" i="2"/>
  <c r="BT695" i="2" s="1"/>
  <c r="BJ802" i="2"/>
  <c r="BT802" i="2" s="1"/>
  <c r="BJ555" i="2"/>
  <c r="BT555" i="2" s="1"/>
  <c r="BJ814" i="2"/>
  <c r="BT814" i="2" s="1"/>
  <c r="BJ694" i="2"/>
  <c r="BT694" i="2" s="1"/>
  <c r="BJ718" i="2"/>
  <c r="BT718" i="2" s="1"/>
  <c r="BJ632" i="2"/>
  <c r="BT632" i="2" s="1"/>
  <c r="BJ686" i="2"/>
  <c r="BT686" i="2" s="1"/>
  <c r="BJ726" i="2"/>
  <c r="BT726" i="2" s="1"/>
  <c r="BJ749" i="2"/>
  <c r="BT749" i="2" s="1"/>
  <c r="BJ783" i="2"/>
  <c r="BT783" i="2" s="1"/>
  <c r="BJ851" i="2"/>
  <c r="BT851" i="2" s="1"/>
  <c r="BJ655" i="2"/>
  <c r="BT655" i="2" s="1"/>
  <c r="BJ807" i="2"/>
  <c r="BT807" i="2" s="1"/>
  <c r="BJ562" i="2"/>
  <c r="BT562" i="2" s="1"/>
  <c r="BJ810" i="2"/>
  <c r="BT810" i="2" s="1"/>
  <c r="BJ858" i="2"/>
  <c r="BT858" i="2" s="1"/>
  <c r="BJ595" i="2"/>
  <c r="BT595" i="2" s="1"/>
  <c r="BJ731" i="2"/>
  <c r="BT731" i="2" s="1"/>
  <c r="BJ875" i="2"/>
  <c r="BT875" i="2" s="1"/>
  <c r="BJ796" i="2"/>
  <c r="BT796" i="2" s="1"/>
  <c r="BJ820" i="2"/>
  <c r="BT820" i="2" s="1"/>
  <c r="BJ860" i="2"/>
  <c r="BT860" i="2" s="1"/>
  <c r="BJ566" i="2"/>
  <c r="BT566" i="2" s="1"/>
  <c r="BJ742" i="2"/>
  <c r="BT742" i="2" s="1"/>
  <c r="BJ597" i="2"/>
  <c r="BT597" i="2" s="1"/>
  <c r="BJ677" i="2"/>
  <c r="BT677" i="2" s="1"/>
  <c r="BJ685" i="2"/>
  <c r="BT685" i="2" s="1"/>
  <c r="BJ701" i="2"/>
  <c r="BT701" i="2" s="1"/>
  <c r="BJ765" i="2"/>
  <c r="BT765" i="2" s="1"/>
  <c r="BJ805" i="2"/>
  <c r="BT805" i="2" s="1"/>
  <c r="BJ559" i="2"/>
  <c r="BT559" i="2" s="1"/>
  <c r="BJ663" i="2"/>
  <c r="BT663" i="2" s="1"/>
  <c r="BJ799" i="2"/>
  <c r="BT799" i="2" s="1"/>
  <c r="BJ881" i="2"/>
  <c r="BT881" i="2" s="1"/>
  <c r="BJ795" i="2"/>
  <c r="BT795" i="2" s="1"/>
  <c r="BJ644" i="2"/>
  <c r="BT644" i="2" s="1"/>
  <c r="BJ760" i="2"/>
  <c r="BT760" i="2" s="1"/>
  <c r="BJ702" i="2"/>
  <c r="BT702" i="2" s="1"/>
  <c r="BJ653" i="2"/>
  <c r="BT653" i="2" s="1"/>
  <c r="BJ591" i="2"/>
  <c r="BT591" i="2" s="1"/>
  <c r="BJ719" i="2"/>
  <c r="BT719" i="2" s="1"/>
  <c r="BJ176" i="2"/>
  <c r="BJ225" i="2"/>
  <c r="BJ127" i="2"/>
  <c r="BJ21" i="2"/>
  <c r="BJ76" i="2"/>
  <c r="BJ48" i="2"/>
  <c r="BJ64" i="2"/>
  <c r="BJ112" i="2"/>
  <c r="BJ81" i="2"/>
  <c r="BJ249" i="2"/>
  <c r="BJ139" i="2"/>
  <c r="BJ355" i="2"/>
  <c r="BJ157" i="2"/>
  <c r="BJ205" i="2"/>
  <c r="BJ401" i="2"/>
  <c r="BJ314" i="2"/>
  <c r="BJ378" i="2"/>
  <c r="BJ337" i="2"/>
  <c r="BJ417" i="2"/>
  <c r="BJ272" i="2"/>
  <c r="BJ90" i="2"/>
  <c r="BJ87" i="2"/>
  <c r="BJ95" i="2"/>
  <c r="BJ200" i="2"/>
  <c r="BJ36" i="2"/>
  <c r="BJ100" i="2"/>
  <c r="BJ160" i="2"/>
  <c r="BJ25" i="2"/>
  <c r="BJ217" i="2"/>
  <c r="BJ98" i="2"/>
  <c r="BJ91" i="2"/>
  <c r="BJ34" i="2"/>
  <c r="BJ51" i="2"/>
  <c r="BJ61" i="2"/>
  <c r="BJ269" i="2"/>
  <c r="BJ375" i="2"/>
  <c r="BJ65" i="2"/>
  <c r="BJ41" i="2"/>
  <c r="BJ158" i="2"/>
  <c r="BJ71" i="2"/>
  <c r="BJ151" i="2"/>
  <c r="BJ231" i="2"/>
  <c r="BJ28" i="2"/>
  <c r="BJ68" i="2"/>
  <c r="BJ148" i="2"/>
  <c r="BJ172" i="2"/>
  <c r="BJ293" i="2"/>
  <c r="BJ357" i="2"/>
  <c r="BJ97" i="2"/>
  <c r="BJ129" i="2"/>
  <c r="BJ161" i="2"/>
  <c r="BJ201" i="2"/>
  <c r="BJ346" i="2"/>
  <c r="BJ18" i="2"/>
  <c r="BJ106" i="2"/>
  <c r="BJ130" i="2"/>
  <c r="BJ162" i="2"/>
  <c r="BJ186" i="2"/>
  <c r="BJ234" i="2"/>
  <c r="BJ266" i="2"/>
  <c r="BJ85" i="2"/>
  <c r="BJ174" i="2"/>
  <c r="BJ135" i="2"/>
  <c r="BJ175" i="2"/>
  <c r="BJ199" i="2"/>
  <c r="BJ239" i="2"/>
  <c r="BJ323" i="2"/>
  <c r="BJ387" i="2"/>
  <c r="BJ103" i="2"/>
  <c r="BJ43" i="2"/>
  <c r="BJ78" i="2"/>
  <c r="BJ84" i="2"/>
  <c r="BJ93" i="2"/>
  <c r="BJ16" i="2"/>
  <c r="BJ19" i="2"/>
  <c r="BJ108" i="2"/>
  <c r="BJ22" i="2"/>
  <c r="BJ86" i="2"/>
  <c r="BJ215" i="2"/>
  <c r="BJ279" i="2"/>
  <c r="BJ104" i="2"/>
  <c r="BJ192" i="2"/>
  <c r="BJ222" i="2"/>
  <c r="BJ20" i="2"/>
  <c r="BJ52" i="2"/>
  <c r="BJ164" i="2"/>
  <c r="BJ204" i="2"/>
  <c r="BJ89" i="2"/>
  <c r="BJ121" i="2"/>
  <c r="BJ185" i="2"/>
  <c r="BJ241" i="2"/>
  <c r="BJ13" i="2"/>
  <c r="BJ119" i="2"/>
  <c r="BJ124" i="2"/>
  <c r="BJ40" i="2"/>
  <c r="BJ42" i="2"/>
  <c r="BJ102" i="2"/>
  <c r="BJ82" i="2"/>
  <c r="BJ56" i="2"/>
  <c r="BJ30" i="2"/>
  <c r="BJ39" i="2"/>
  <c r="BJ54" i="2"/>
  <c r="BJ31" i="2"/>
  <c r="BJ72" i="2"/>
  <c r="BJ92" i="2"/>
  <c r="BJ542" i="2"/>
  <c r="BT542" i="2" s="1"/>
  <c r="BJ574" i="2"/>
  <c r="BT574" i="2" s="1"/>
  <c r="BJ646" i="2"/>
  <c r="BT646" i="2" s="1"/>
  <c r="BJ791" i="2"/>
  <c r="BT791" i="2" s="1"/>
  <c r="BJ577" i="2"/>
  <c r="BT577" i="2" s="1"/>
  <c r="BJ785" i="2"/>
  <c r="BT785" i="2" s="1"/>
  <c r="BJ747" i="2"/>
  <c r="BT747" i="2" s="1"/>
  <c r="BJ787" i="2"/>
  <c r="BT787" i="2" s="1"/>
  <c r="BJ613" i="2"/>
  <c r="BT613" i="2" s="1"/>
  <c r="BJ647" i="2"/>
  <c r="BT647" i="2" s="1"/>
  <c r="BJ831" i="2"/>
  <c r="BT831" i="2" s="1"/>
  <c r="BJ652" i="2"/>
  <c r="BT652" i="2" s="1"/>
  <c r="BJ634" i="2"/>
  <c r="BT634" i="2" s="1"/>
  <c r="BJ888" i="2"/>
  <c r="BT888" i="2" s="1"/>
  <c r="BJ670" i="2"/>
  <c r="BT670" i="2" s="1"/>
  <c r="BJ766" i="2"/>
  <c r="BT766" i="2" s="1"/>
  <c r="BJ822" i="2"/>
  <c r="BT822" i="2" s="1"/>
  <c r="BJ830" i="2"/>
  <c r="BT830" i="2" s="1"/>
  <c r="BJ637" i="2"/>
  <c r="BT637" i="2" s="1"/>
  <c r="BJ669" i="2"/>
  <c r="BT669" i="2" s="1"/>
  <c r="BJ759" i="2"/>
  <c r="BT759" i="2" s="1"/>
  <c r="BJ871" i="2"/>
  <c r="BT871" i="2" s="1"/>
  <c r="BJ610" i="2"/>
  <c r="BT610" i="2" s="1"/>
  <c r="BJ690" i="2"/>
  <c r="BT690" i="2" s="1"/>
  <c r="BJ738" i="2"/>
  <c r="BT738" i="2" s="1"/>
  <c r="BJ587" i="2"/>
  <c r="BT587" i="2" s="1"/>
  <c r="BJ627" i="2"/>
  <c r="BT627" i="2" s="1"/>
  <c r="BJ698" i="2"/>
  <c r="BT698" i="2" s="1"/>
  <c r="BJ808" i="2"/>
  <c r="BT808" i="2" s="1"/>
  <c r="BJ825" i="2"/>
  <c r="BT825" i="2" s="1"/>
  <c r="BJ617" i="2"/>
  <c r="BT617" i="2" s="1"/>
  <c r="BJ649" i="2"/>
  <c r="BT649" i="2" s="1"/>
  <c r="BJ721" i="2"/>
  <c r="BT721" i="2" s="1"/>
  <c r="BJ658" i="2"/>
  <c r="BT658" i="2" s="1"/>
  <c r="BJ762" i="2"/>
  <c r="BT762" i="2" s="1"/>
  <c r="BJ739" i="2"/>
  <c r="BT739" i="2" s="1"/>
  <c r="BJ654" i="2"/>
  <c r="BT654" i="2" s="1"/>
  <c r="BJ839" i="2"/>
  <c r="BT839" i="2" s="1"/>
  <c r="BJ551" i="2"/>
  <c r="BT551" i="2" s="1"/>
  <c r="BJ583" i="2"/>
  <c r="BT583" i="2" s="1"/>
  <c r="BJ599" i="2"/>
  <c r="BT599" i="2" s="1"/>
  <c r="BJ673" i="2"/>
  <c r="BT673" i="2" s="1"/>
  <c r="BJ713" i="2"/>
  <c r="BT713" i="2" s="1"/>
  <c r="BJ729" i="2"/>
  <c r="BT729" i="2" s="1"/>
  <c r="BJ761" i="2"/>
  <c r="BT761" i="2" s="1"/>
  <c r="BJ841" i="2"/>
  <c r="BT841" i="2" s="1"/>
  <c r="BJ554" i="2"/>
  <c r="BT554" i="2" s="1"/>
  <c r="BJ586" i="2"/>
  <c r="BT586" i="2" s="1"/>
  <c r="BJ594" i="2"/>
  <c r="BT594" i="2" s="1"/>
  <c r="BJ618" i="2"/>
  <c r="BT618" i="2" s="1"/>
  <c r="BJ666" i="2"/>
  <c r="BT666" i="2" s="1"/>
  <c r="BJ706" i="2"/>
  <c r="BT706" i="2" s="1"/>
  <c r="BJ730" i="2"/>
  <c r="BT730" i="2" s="1"/>
  <c r="BJ834" i="2"/>
  <c r="BT834" i="2" s="1"/>
  <c r="BJ866" i="2"/>
  <c r="BT866" i="2" s="1"/>
  <c r="BJ571" i="2"/>
  <c r="BT571" i="2" s="1"/>
  <c r="BJ635" i="2"/>
  <c r="BT635" i="2" s="1"/>
  <c r="BJ683" i="2"/>
  <c r="BT683" i="2" s="1"/>
  <c r="BJ723" i="2"/>
  <c r="BT723" i="2" s="1"/>
  <c r="BJ755" i="2"/>
  <c r="BT755" i="2" s="1"/>
  <c r="BJ827" i="2"/>
  <c r="BT827" i="2" s="1"/>
  <c r="BJ859" i="2"/>
  <c r="BT859" i="2" s="1"/>
  <c r="BJ604" i="2"/>
  <c r="BT604" i="2" s="1"/>
  <c r="BJ660" i="2"/>
  <c r="BT660" i="2" s="1"/>
  <c r="BJ732" i="2"/>
  <c r="BT732" i="2" s="1"/>
  <c r="BJ788" i="2"/>
  <c r="BT788" i="2" s="1"/>
  <c r="BJ804" i="2"/>
  <c r="BT804" i="2" s="1"/>
  <c r="BJ852" i="2"/>
  <c r="BT852" i="2" s="1"/>
  <c r="BJ552" i="2"/>
  <c r="BT552" i="2" s="1"/>
  <c r="BJ600" i="2"/>
  <c r="BT600" i="2" s="1"/>
  <c r="BJ696" i="2"/>
  <c r="BT696" i="2" s="1"/>
  <c r="BJ704" i="2"/>
  <c r="BT704" i="2" s="1"/>
  <c r="BJ784" i="2"/>
  <c r="BT784" i="2" s="1"/>
  <c r="BJ840" i="2"/>
  <c r="BT840" i="2" s="1"/>
  <c r="BJ864" i="2"/>
  <c r="BT864" i="2" s="1"/>
  <c r="BJ880" i="2"/>
  <c r="BT880" i="2" s="1"/>
  <c r="BJ886" i="2"/>
  <c r="BT886" i="2" s="1"/>
  <c r="BJ734" i="2"/>
  <c r="BT734" i="2" s="1"/>
  <c r="BJ549" i="2"/>
  <c r="BT549" i="2" s="1"/>
  <c r="BJ565" i="2"/>
  <c r="BT565" i="2" s="1"/>
  <c r="BJ789" i="2"/>
  <c r="BT789" i="2" s="1"/>
  <c r="BJ797" i="2"/>
  <c r="BT797" i="2" s="1"/>
  <c r="BJ671" i="2"/>
  <c r="BT671" i="2" s="1"/>
  <c r="BJ727" i="2"/>
  <c r="BT727" i="2" s="1"/>
  <c r="BJ743" i="2"/>
  <c r="BT743" i="2" s="1"/>
  <c r="BJ775" i="2"/>
  <c r="BT775" i="2" s="1"/>
  <c r="BJ847" i="2"/>
  <c r="BT847" i="2" s="1"/>
  <c r="BJ855" i="2"/>
  <c r="BT855" i="2" s="1"/>
  <c r="BJ593" i="2"/>
  <c r="BT593" i="2" s="1"/>
  <c r="BJ625" i="2"/>
  <c r="BT625" i="2" s="1"/>
  <c r="BJ641" i="2"/>
  <c r="BT641" i="2" s="1"/>
  <c r="BJ801" i="2"/>
  <c r="BT801" i="2" s="1"/>
  <c r="BJ626" i="2"/>
  <c r="BT626" i="2" s="1"/>
  <c r="BJ850" i="2"/>
  <c r="BT850" i="2" s="1"/>
  <c r="BJ882" i="2"/>
  <c r="BT882" i="2" s="1"/>
  <c r="BJ540" i="2"/>
  <c r="BT540" i="2" s="1"/>
  <c r="BJ691" i="2"/>
  <c r="BT691" i="2" s="1"/>
  <c r="BJ835" i="2"/>
  <c r="BT835" i="2" s="1"/>
  <c r="BJ740" i="2"/>
  <c r="BT740" i="2" s="1"/>
  <c r="BJ780" i="2"/>
  <c r="BT780" i="2" s="1"/>
  <c r="BJ648" i="2"/>
  <c r="BT648" i="2" s="1"/>
  <c r="BJ664" i="2"/>
  <c r="BT664" i="2" s="1"/>
  <c r="BJ846" i="2"/>
  <c r="BT846" i="2" s="1"/>
  <c r="BJ622" i="2"/>
  <c r="BT622" i="2" s="1"/>
  <c r="BJ842" i="2"/>
  <c r="BT842" i="2" s="1"/>
  <c r="BJ17" i="2"/>
  <c r="BJ49" i="2"/>
  <c r="BJ73" i="2"/>
  <c r="BJ53" i="2"/>
  <c r="BJ46" i="2"/>
  <c r="BJ116" i="2"/>
  <c r="BJ35" i="2"/>
  <c r="BJ88" i="2"/>
  <c r="BJ27" i="2"/>
  <c r="BJ693" i="2"/>
  <c r="BT693" i="2" s="1"/>
  <c r="BJ725" i="2"/>
  <c r="BT725" i="2" s="1"/>
  <c r="BJ837" i="2"/>
  <c r="BT837" i="2" s="1"/>
  <c r="BJ878" i="2"/>
  <c r="BT878" i="2" s="1"/>
  <c r="BJ598" i="2"/>
  <c r="BT598" i="2" s="1"/>
  <c r="BJ629" i="2"/>
  <c r="BT629" i="2" s="1"/>
  <c r="BJ550" i="2"/>
  <c r="BT550" i="2" s="1"/>
  <c r="BJ590" i="2"/>
  <c r="BT590" i="2" s="1"/>
  <c r="BJ630" i="2"/>
  <c r="BT630" i="2" s="1"/>
  <c r="BJ678" i="2"/>
  <c r="BT678" i="2" s="1"/>
  <c r="BJ710" i="2"/>
  <c r="BT710" i="2" s="1"/>
  <c r="BJ774" i="2"/>
  <c r="BT774" i="2" s="1"/>
  <c r="BJ733" i="2"/>
  <c r="BT733" i="2" s="1"/>
  <c r="BJ885" i="2"/>
  <c r="BT885" i="2" s="1"/>
  <c r="BJ567" i="2"/>
  <c r="BT567" i="2" s="1"/>
  <c r="BJ615" i="2"/>
  <c r="BT615" i="2" s="1"/>
  <c r="BJ623" i="2"/>
  <c r="BT623" i="2" s="1"/>
  <c r="BJ703" i="2"/>
  <c r="BT703" i="2" s="1"/>
  <c r="BJ767" i="2"/>
  <c r="BT767" i="2" s="1"/>
  <c r="BJ823" i="2"/>
  <c r="BT823" i="2" s="1"/>
  <c r="BJ561" i="2"/>
  <c r="BT561" i="2" s="1"/>
  <c r="BJ697" i="2"/>
  <c r="BT697" i="2" s="1"/>
  <c r="BJ705" i="2"/>
  <c r="BT705" i="2" s="1"/>
  <c r="BJ737" i="2"/>
  <c r="BT737" i="2" s="1"/>
  <c r="BJ745" i="2"/>
  <c r="BT745" i="2" s="1"/>
  <c r="BJ777" i="2"/>
  <c r="BT777" i="2" s="1"/>
  <c r="BJ570" i="2"/>
  <c r="BT570" i="2" s="1"/>
  <c r="BJ786" i="2"/>
  <c r="BT786" i="2" s="1"/>
  <c r="BJ818" i="2"/>
  <c r="BT818" i="2" s="1"/>
  <c r="BJ874" i="2"/>
  <c r="BT874" i="2" s="1"/>
  <c r="BJ707" i="2"/>
  <c r="BT707" i="2" s="1"/>
  <c r="BJ779" i="2"/>
  <c r="BT779" i="2" s="1"/>
  <c r="BJ843" i="2"/>
  <c r="BT843" i="2" s="1"/>
  <c r="BJ556" i="2"/>
  <c r="BT556" i="2" s="1"/>
  <c r="BJ700" i="2"/>
  <c r="BT700" i="2" s="1"/>
  <c r="BJ764" i="2"/>
  <c r="BT764" i="2" s="1"/>
  <c r="BJ728" i="2"/>
  <c r="BT728" i="2" s="1"/>
  <c r="BJ872" i="2"/>
  <c r="BT872" i="2" s="1"/>
  <c r="BJ614" i="2"/>
  <c r="BT614" i="2" s="1"/>
  <c r="BJ782" i="2"/>
  <c r="BT782" i="2" s="1"/>
  <c r="BJ589" i="2"/>
  <c r="BT589" i="2" s="1"/>
  <c r="BJ845" i="2"/>
  <c r="BT845" i="2" s="1"/>
  <c r="BJ582" i="2"/>
  <c r="BT582" i="2" s="1"/>
  <c r="BJ638" i="2"/>
  <c r="BT638" i="2" s="1"/>
  <c r="BJ750" i="2"/>
  <c r="BT750" i="2" s="1"/>
  <c r="BJ541" i="2"/>
  <c r="BT541" i="2" s="1"/>
  <c r="BJ557" i="2"/>
  <c r="BT557" i="2" s="1"/>
  <c r="BJ605" i="2"/>
  <c r="BT605" i="2" s="1"/>
  <c r="BJ645" i="2"/>
  <c r="BT645" i="2" s="1"/>
  <c r="BJ757" i="2"/>
  <c r="BT757" i="2" s="1"/>
  <c r="BJ781" i="2"/>
  <c r="BT781" i="2" s="1"/>
  <c r="BJ853" i="2"/>
  <c r="BT853" i="2" s="1"/>
  <c r="BJ679" i="2"/>
  <c r="BT679" i="2" s="1"/>
  <c r="BJ687" i="2"/>
  <c r="BT687" i="2" s="1"/>
  <c r="BJ751" i="2"/>
  <c r="BT751" i="2" s="1"/>
  <c r="BJ553" i="2"/>
  <c r="BT553" i="2" s="1"/>
  <c r="BJ601" i="2"/>
  <c r="BT601" i="2" s="1"/>
  <c r="BJ633" i="2"/>
  <c r="BT633" i="2" s="1"/>
  <c r="BJ665" i="2"/>
  <c r="BT665" i="2" s="1"/>
  <c r="BJ753" i="2"/>
  <c r="BT753" i="2" s="1"/>
  <c r="BJ793" i="2"/>
  <c r="BT793" i="2" s="1"/>
  <c r="BJ602" i="2"/>
  <c r="BT602" i="2" s="1"/>
  <c r="BJ722" i="2"/>
  <c r="BT722" i="2" s="1"/>
  <c r="BJ770" i="2"/>
  <c r="BT770" i="2" s="1"/>
  <c r="BJ643" i="2"/>
  <c r="BT643" i="2" s="1"/>
  <c r="BJ69" i="2"/>
  <c r="BJ79" i="2"/>
  <c r="BJ70" i="2"/>
  <c r="BJ83" i="2"/>
  <c r="BJ33" i="2"/>
  <c r="BJ14" i="2"/>
  <c r="BJ26" i="2"/>
  <c r="BJ63" i="2"/>
  <c r="BJ29" i="2"/>
  <c r="BJ32" i="2"/>
  <c r="BJ60" i="2"/>
  <c r="BJ66" i="2"/>
  <c r="BJ38" i="2"/>
  <c r="BJ55" i="2"/>
  <c r="BJ23" i="2"/>
  <c r="BJ77" i="2"/>
  <c r="BJ47" i="2"/>
  <c r="BJ15" i="2"/>
  <c r="EI292" i="2"/>
  <c r="EI288" i="2"/>
  <c r="EI284" i="2"/>
  <c r="EI280" i="2"/>
  <c r="EI276" i="2"/>
  <c r="ER309" i="2" s="1"/>
  <c r="EI272" i="2"/>
  <c r="EI268" i="2"/>
  <c r="EI264" i="2"/>
  <c r="EI260" i="2"/>
  <c r="EI256" i="2"/>
  <c r="ER307" i="2" s="1"/>
  <c r="EI537" i="2"/>
  <c r="ER406" i="2" s="1"/>
  <c r="EI533" i="2"/>
  <c r="ER350" i="2" s="1"/>
  <c r="EI509" i="2"/>
  <c r="ER402" i="2" s="1"/>
  <c r="EI505" i="2"/>
  <c r="ER346" i="2" s="1"/>
  <c r="EI877" i="2"/>
  <c r="ER537" i="2" s="1"/>
  <c r="EI873" i="2"/>
  <c r="ER608" i="2" s="1"/>
  <c r="EI869" i="2"/>
  <c r="ER536" i="2" s="1"/>
  <c r="EI865" i="2"/>
  <c r="ER607" i="2" s="1"/>
  <c r="EI861" i="2"/>
  <c r="ER535" i="2" s="1"/>
  <c r="EI857" i="2"/>
  <c r="ER606" i="2" s="1"/>
  <c r="EI853" i="2"/>
  <c r="ER534" i="2" s="1"/>
  <c r="EI809" i="2"/>
  <c r="ER532" i="2" s="1"/>
  <c r="EI805" i="2"/>
  <c r="ER599" i="2" s="1"/>
  <c r="EI801" i="2"/>
  <c r="ER531" i="2" s="1"/>
  <c r="EI797" i="2"/>
  <c r="ER598" i="2" s="1"/>
  <c r="EI793" i="2"/>
  <c r="ER530" i="2" s="1"/>
  <c r="EI789" i="2"/>
  <c r="ER597" i="2" s="1"/>
  <c r="EI785" i="2"/>
  <c r="ER529" i="2" s="1"/>
  <c r="EI781" i="2"/>
  <c r="ER596" i="2" s="1"/>
  <c r="EI777" i="2"/>
  <c r="ER528" i="2" s="1"/>
  <c r="EI773" i="2"/>
  <c r="ER595" i="2" s="1"/>
  <c r="EI765" i="2"/>
  <c r="ER594" i="2" s="1"/>
  <c r="EI685" i="2"/>
  <c r="ER525" i="2" s="1"/>
  <c r="EI681" i="2"/>
  <c r="ER524" i="2" s="1"/>
  <c r="EI677" i="2"/>
  <c r="ER523" i="2" s="1"/>
  <c r="EI673" i="2"/>
  <c r="ER522" i="2" s="1"/>
  <c r="EI669" i="2"/>
  <c r="ER521" i="2" s="1"/>
  <c r="EI665" i="2"/>
  <c r="ER520" i="2" s="1"/>
  <c r="EI661" i="2"/>
  <c r="ER519" i="2" s="1"/>
  <c r="EI657" i="2"/>
  <c r="ER518" i="2" s="1"/>
  <c r="EI653" i="2"/>
  <c r="ER517" i="2" s="1"/>
  <c r="EI593" i="2"/>
  <c r="ER548" i="2" s="1"/>
  <c r="EI589" i="2"/>
  <c r="ER462" i="2" s="1"/>
  <c r="EI585" i="2"/>
  <c r="ER505" i="2" s="1"/>
  <c r="EI581" i="2"/>
  <c r="ER546" i="2" s="1"/>
  <c r="EI577" i="2"/>
  <c r="ER460" i="2" s="1"/>
  <c r="EI573" i="2"/>
  <c r="ER503" i="2" s="1"/>
  <c r="EI569" i="2"/>
  <c r="ER544" i="2" s="1"/>
  <c r="EI565" i="2"/>
  <c r="ER458" i="2" s="1"/>
  <c r="EI561" i="2"/>
  <c r="ER501" i="2" s="1"/>
  <c r="EI557" i="2"/>
  <c r="ER542" i="2" s="1"/>
  <c r="EI553" i="2"/>
  <c r="ER456" i="2" s="1"/>
  <c r="EI549" i="2"/>
  <c r="ER499" i="2" s="1"/>
  <c r="EI545" i="2"/>
  <c r="ER540" i="2" s="1"/>
  <c r="EI541" i="2"/>
  <c r="ER454" i="2" s="1"/>
  <c r="EI536" i="2"/>
  <c r="ER392" i="2" s="1"/>
  <c r="EI532" i="2"/>
  <c r="ER336" i="2" s="1"/>
  <c r="EI528" i="2"/>
  <c r="ER377" i="2" s="1"/>
  <c r="EI508" i="2"/>
  <c r="ER388" i="2" s="1"/>
  <c r="EI504" i="2"/>
  <c r="ER332" i="2" s="1"/>
  <c r="EI488" i="2"/>
  <c r="ER371" i="2" s="1"/>
  <c r="EI484" i="2"/>
  <c r="ER343" i="2" s="1"/>
  <c r="EI480" i="2"/>
  <c r="ER398" i="2" s="1"/>
  <c r="EI468" i="2"/>
  <c r="ER397" i="2" s="1"/>
  <c r="EI464" i="2"/>
  <c r="ER369" i="2" s="1"/>
  <c r="EI460" i="2"/>
  <c r="ER341" i="2" s="1"/>
  <c r="EI452" i="2"/>
  <c r="ER368" i="2" s="1"/>
  <c r="EI448" i="2"/>
  <c r="ER340" i="2" s="1"/>
  <c r="EI436" i="2"/>
  <c r="ER339" i="2" s="1"/>
  <c r="EI432" i="2"/>
  <c r="ER394" i="2" s="1"/>
  <c r="EI355" i="2"/>
  <c r="EI351" i="2"/>
  <c r="EI347" i="2"/>
  <c r="EI343" i="2"/>
  <c r="EI335" i="2"/>
  <c r="EI327" i="2"/>
  <c r="EI323" i="2"/>
  <c r="EI319" i="2"/>
  <c r="ER313" i="2" s="1"/>
  <c r="EI315" i="2"/>
  <c r="EI311" i="2"/>
  <c r="EI307" i="2"/>
  <c r="EI303" i="2"/>
  <c r="EI535" i="2"/>
  <c r="ER378" i="2" s="1"/>
  <c r="EI507" i="2"/>
  <c r="ER374" i="2" s="1"/>
  <c r="EI158" i="2"/>
  <c r="ER109" i="2" s="1"/>
  <c r="EI154" i="2"/>
  <c r="ER71" i="2" s="1"/>
  <c r="EI150" i="2"/>
  <c r="ER29" i="2" s="1"/>
  <c r="EI142" i="2"/>
  <c r="ER50" i="2" s="1"/>
  <c r="EI94" i="2"/>
  <c r="ER102" i="2" s="1"/>
  <c r="EI90" i="2"/>
  <c r="ER64" i="2" s="1"/>
  <c r="EI86" i="2"/>
  <c r="ER22" i="2" s="1"/>
  <c r="EI82" i="2"/>
  <c r="ER82" i="2" s="1"/>
  <c r="EI78" i="2"/>
  <c r="ER42" i="2" s="1"/>
  <c r="EI70" i="2"/>
  <c r="ER62" i="2" s="1"/>
  <c r="EI66" i="2"/>
  <c r="ER20" i="2" s="1"/>
  <c r="EI62" i="2"/>
  <c r="ER80" i="2" s="1"/>
  <c r="EI516" i="2"/>
  <c r="ER403" i="2" s="1"/>
  <c r="EI512" i="2"/>
  <c r="ER347" i="2" s="1"/>
  <c r="EI492" i="2"/>
  <c r="ER399" i="2" s="1"/>
  <c r="EI885" i="2"/>
  <c r="ER538" i="2" s="1"/>
  <c r="EI881" i="2"/>
  <c r="ER609" i="2" s="1"/>
  <c r="EI761" i="2"/>
  <c r="ER526" i="2" s="1"/>
  <c r="EI521" i="2"/>
  <c r="ER376" i="2" s="1"/>
  <c r="EI756" i="2"/>
  <c r="ER619" i="2" s="1"/>
  <c r="EI752" i="2"/>
  <c r="ER593" i="2" s="1"/>
  <c r="EI748" i="2"/>
  <c r="ER618" i="2" s="1"/>
  <c r="EI744" i="2"/>
  <c r="ER592" i="2" s="1"/>
  <c r="EI740" i="2"/>
  <c r="ER617" i="2" s="1"/>
  <c r="EI736" i="2"/>
  <c r="ER591" i="2" s="1"/>
  <c r="EI732" i="2"/>
  <c r="ER616" i="2" s="1"/>
  <c r="EI728" i="2"/>
  <c r="ER590" i="2" s="1"/>
  <c r="EI724" i="2"/>
  <c r="ER615" i="2" s="1"/>
  <c r="EI720" i="2"/>
  <c r="ER589" i="2" s="1"/>
  <c r="EI716" i="2"/>
  <c r="ER614" i="2" s="1"/>
  <c r="EI712" i="2"/>
  <c r="ER588" i="2" s="1"/>
  <c r="EI704" i="2"/>
  <c r="ER587" i="2" s="1"/>
  <c r="EI700" i="2"/>
  <c r="ER612" i="2" s="1"/>
  <c r="EI696" i="2"/>
  <c r="ER586" i="2" s="1"/>
  <c r="EI692" i="2"/>
  <c r="ER611" i="2" s="1"/>
  <c r="EI688" i="2"/>
  <c r="ER585" i="2" s="1"/>
  <c r="EI648" i="2"/>
  <c r="ER557" i="2" s="1"/>
  <c r="EI644" i="2"/>
  <c r="ER471" i="2" s="1"/>
  <c r="EI640" i="2"/>
  <c r="ER514" i="2" s="1"/>
  <c r="EI636" i="2"/>
  <c r="ER555" i="2" s="1"/>
  <c r="EI632" i="2"/>
  <c r="ER469" i="2" s="1"/>
  <c r="EI628" i="2"/>
  <c r="ER512" i="2" s="1"/>
  <c r="EI624" i="2"/>
  <c r="ER553" i="2" s="1"/>
  <c r="EI620" i="2"/>
  <c r="ER467" i="2" s="1"/>
  <c r="EI616" i="2"/>
  <c r="ER510" i="2" s="1"/>
  <c r="EI612" i="2"/>
  <c r="ER551" i="2" s="1"/>
  <c r="EI608" i="2"/>
  <c r="ER465" i="2" s="1"/>
  <c r="EI604" i="2"/>
  <c r="ER508" i="2" s="1"/>
  <c r="EI600" i="2"/>
  <c r="ER549" i="2" s="1"/>
  <c r="EI596" i="2"/>
  <c r="ER463" i="2" s="1"/>
  <c r="EI527" i="2"/>
  <c r="ER363" i="2" s="1"/>
  <c r="EI523" i="2"/>
  <c r="ER404" i="2" s="1"/>
  <c r="EI519" i="2"/>
  <c r="ER348" i="2" s="1"/>
  <c r="EI515" i="2"/>
  <c r="ER389" i="2" s="1"/>
  <c r="EI511" i="2"/>
  <c r="ER333" i="2" s="1"/>
  <c r="EI499" i="2"/>
  <c r="ER359" i="2" s="1"/>
  <c r="EI414" i="2"/>
  <c r="EI410" i="2"/>
  <c r="ER322" i="2" s="1"/>
  <c r="EI406" i="2"/>
  <c r="EI398" i="2"/>
  <c r="EI390" i="2"/>
  <c r="ER320" i="2" s="1"/>
  <c r="EI382" i="2"/>
  <c r="EI378" i="2"/>
  <c r="EI374" i="2"/>
  <c r="EI370" i="2"/>
  <c r="ER318" i="2" s="1"/>
  <c r="EI366" i="2"/>
  <c r="EI358" i="2"/>
  <c r="EI294" i="2"/>
  <c r="EI286" i="2"/>
  <c r="ER310" i="2" s="1"/>
  <c r="EI282" i="2"/>
  <c r="EI278" i="2"/>
  <c r="EI274" i="2"/>
  <c r="EI266" i="2"/>
  <c r="ER308" i="2" s="1"/>
  <c r="EI262" i="2"/>
  <c r="EI258" i="2"/>
  <c r="EI254" i="2"/>
  <c r="EI190" i="2"/>
  <c r="ER33" i="2" s="1"/>
  <c r="EI182" i="2"/>
  <c r="ER54" i="2" s="1"/>
  <c r="EI170" i="2"/>
  <c r="ER31" i="2" s="1"/>
  <c r="EI162" i="2"/>
  <c r="ER52" i="2" s="1"/>
  <c r="EI848" i="2"/>
  <c r="ER636" i="2" s="1"/>
  <c r="EI844" i="2"/>
  <c r="ER635" i="2" s="1"/>
  <c r="EI840" i="2"/>
  <c r="ER634" i="2" s="1"/>
  <c r="EI836" i="2"/>
  <c r="ER633" i="2" s="1"/>
  <c r="EI832" i="2"/>
  <c r="ER632" i="2" s="1"/>
  <c r="EI828" i="2"/>
  <c r="ER631" i="2" s="1"/>
  <c r="EI824" i="2"/>
  <c r="ER630" i="2" s="1"/>
  <c r="EI820" i="2"/>
  <c r="ER629" i="2" s="1"/>
  <c r="EI816" i="2"/>
  <c r="ER628" i="2" s="1"/>
  <c r="EI520" i="2"/>
  <c r="ER362" i="2" s="1"/>
  <c r="EI251" i="2"/>
  <c r="EI111" i="2"/>
  <c r="ER67" i="2" s="1"/>
  <c r="EI107" i="2"/>
  <c r="ER25" i="2" s="1"/>
  <c r="EI43" i="2"/>
  <c r="ER97" i="2" s="1"/>
  <c r="EI39" i="2"/>
  <c r="ER59" i="2" s="1"/>
  <c r="EI35" i="2"/>
  <c r="ER17" i="2" s="1"/>
  <c r="EI31" i="2"/>
  <c r="ER77" i="2" s="1"/>
  <c r="EI27" i="2"/>
  <c r="ER37" i="2" s="1"/>
  <c r="EI19" i="2"/>
  <c r="ER95" i="2" s="1"/>
  <c r="EI15" i="2"/>
  <c r="ER56" i="2" s="1"/>
  <c r="EI646" i="2"/>
  <c r="ER515" i="2" s="1"/>
  <c r="EI622" i="2"/>
  <c r="ER511" i="2" s="1"/>
  <c r="EI618" i="2"/>
  <c r="ER552" i="2" s="1"/>
  <c r="EI614" i="2"/>
  <c r="ER466" i="2" s="1"/>
  <c r="EI610" i="2"/>
  <c r="ER509" i="2" s="1"/>
  <c r="EI606" i="2"/>
  <c r="ER550" i="2" s="1"/>
  <c r="EI602" i="2"/>
  <c r="ER464" i="2" s="1"/>
  <c r="EI598" i="2"/>
  <c r="ER507" i="2" s="1"/>
  <c r="EI529" i="2"/>
  <c r="ER391" i="2" s="1"/>
  <c r="EI525" i="2"/>
  <c r="ER335" i="2" s="1"/>
  <c r="EI513" i="2"/>
  <c r="ER361" i="2" s="1"/>
  <c r="EI501" i="2"/>
  <c r="ER387" i="2" s="1"/>
  <c r="EI416" i="2"/>
  <c r="EI412" i="2"/>
  <c r="EI408" i="2"/>
  <c r="EI404" i="2"/>
  <c r="EI400" i="2"/>
  <c r="ER321" i="2" s="1"/>
  <c r="EI396" i="2"/>
  <c r="EI388" i="2"/>
  <c r="EI380" i="2"/>
  <c r="ER319" i="2" s="1"/>
  <c r="EI376" i="2"/>
  <c r="EI372" i="2"/>
  <c r="EI368" i="2"/>
  <c r="EI364" i="2"/>
  <c r="EI360" i="2"/>
  <c r="ER317" i="2" s="1"/>
  <c r="EI754" i="2"/>
  <c r="ER490" i="2" s="1"/>
  <c r="EI750" i="2"/>
  <c r="ER566" i="2" s="1"/>
  <c r="EI738" i="2"/>
  <c r="ER488" i="2" s="1"/>
  <c r="EI714" i="2"/>
  <c r="ER485" i="2" s="1"/>
  <c r="EI710" i="2"/>
  <c r="ER561" i="2" s="1"/>
  <c r="EI690" i="2"/>
  <c r="ER482" i="2" s="1"/>
  <c r="EI846" i="2"/>
  <c r="ER583" i="2" s="1"/>
  <c r="EI842" i="2"/>
  <c r="ER582" i="2" s="1"/>
  <c r="EI838" i="2"/>
  <c r="ER581" i="2" s="1"/>
  <c r="EI834" i="2"/>
  <c r="ER580" i="2" s="1"/>
  <c r="EI830" i="2"/>
  <c r="ER579" i="2" s="1"/>
  <c r="EI826" i="2"/>
  <c r="ER578" i="2" s="1"/>
  <c r="EI822" i="2"/>
  <c r="ER577" i="2" s="1"/>
  <c r="EI818" i="2"/>
  <c r="ER576" i="2" s="1"/>
  <c r="EI814" i="2"/>
  <c r="ER575" i="2" s="1"/>
  <c r="EI746" i="2"/>
  <c r="ER489" i="2" s="1"/>
  <c r="EI742" i="2"/>
  <c r="ER565" i="2" s="1"/>
  <c r="EI734" i="2"/>
  <c r="ER564" i="2" s="1"/>
  <c r="EI726" i="2"/>
  <c r="ER563" i="2" s="1"/>
  <c r="EI722" i="2"/>
  <c r="ER486" i="2" s="1"/>
  <c r="EI706" i="2"/>
  <c r="ER484" i="2" s="1"/>
  <c r="EI698" i="2"/>
  <c r="ER483" i="2" s="1"/>
  <c r="EI694" i="2"/>
  <c r="ER559" i="2" s="1"/>
  <c r="EI642" i="2"/>
  <c r="ER556" i="2" s="1"/>
  <c r="EI638" i="2"/>
  <c r="ER470" i="2" s="1"/>
  <c r="EI634" i="2"/>
  <c r="ER513" i="2" s="1"/>
  <c r="EI630" i="2"/>
  <c r="ER554" i="2" s="1"/>
  <c r="EI683" i="2"/>
  <c r="ER481" i="2" s="1"/>
  <c r="EI679" i="2"/>
  <c r="ER480" i="2" s="1"/>
  <c r="EI675" i="2"/>
  <c r="ER479" i="2" s="1"/>
  <c r="EI671" i="2"/>
  <c r="ER478" i="2" s="1"/>
  <c r="EI667" i="2"/>
  <c r="ER477" i="2" s="1"/>
  <c r="EI663" i="2"/>
  <c r="ER476" i="2" s="1"/>
  <c r="EI659" i="2"/>
  <c r="ER475" i="2" s="1"/>
  <c r="EI655" i="2"/>
  <c r="ER474" i="2" s="1"/>
  <c r="EI651" i="2"/>
  <c r="ER473" i="2" s="1"/>
  <c r="EI591" i="2"/>
  <c r="ER506" i="2" s="1"/>
  <c r="EI587" i="2"/>
  <c r="ER547" i="2" s="1"/>
  <c r="EI583" i="2"/>
  <c r="ER461" i="2" s="1"/>
  <c r="EI579" i="2"/>
  <c r="ER504" i="2" s="1"/>
  <c r="EI575" i="2"/>
  <c r="ER545" i="2" s="1"/>
  <c r="EI571" i="2"/>
  <c r="ER459" i="2" s="1"/>
  <c r="EI567" i="2"/>
  <c r="ER502" i="2" s="1"/>
  <c r="EI563" i="2"/>
  <c r="ER543" i="2" s="1"/>
  <c r="EI559" i="2"/>
  <c r="ER457" i="2" s="1"/>
  <c r="EI555" i="2"/>
  <c r="ER500" i="2" s="1"/>
  <c r="EI551" i="2"/>
  <c r="ER541" i="2" s="1"/>
  <c r="EI547" i="2"/>
  <c r="ER455" i="2" s="1"/>
  <c r="EI543" i="2"/>
  <c r="ER498" i="2" s="1"/>
  <c r="EI534" i="2"/>
  <c r="ER364" i="2" s="1"/>
  <c r="EI530" i="2"/>
  <c r="ER405" i="2" s="1"/>
  <c r="EI526" i="2"/>
  <c r="ER349" i="2" s="1"/>
  <c r="EI522" i="2"/>
  <c r="ER390" i="2" s="1"/>
  <c r="EI518" i="2"/>
  <c r="ER334" i="2" s="1"/>
  <c r="EI514" i="2"/>
  <c r="ER375" i="2" s="1"/>
  <c r="EI506" i="2"/>
  <c r="ER360" i="2" s="1"/>
  <c r="EI502" i="2"/>
  <c r="ER401" i="2" s="1"/>
  <c r="EI490" i="2"/>
  <c r="ER385" i="2" s="1"/>
  <c r="EI482" i="2"/>
  <c r="ER329" i="2" s="1"/>
  <c r="EI466" i="2"/>
  <c r="ER383" i="2" s="1"/>
  <c r="EI462" i="2"/>
  <c r="ER355" i="2" s="1"/>
  <c r="EI454" i="2"/>
  <c r="ER382" i="2" s="1"/>
  <c r="EI450" i="2"/>
  <c r="ER354" i="2" s="1"/>
  <c r="EI446" i="2"/>
  <c r="ER326" i="2" s="1"/>
  <c r="EI426" i="2"/>
  <c r="ER352" i="2" s="1"/>
  <c r="EI422" i="2"/>
  <c r="ER324" i="2" s="1"/>
  <c r="EI353" i="2"/>
  <c r="EI349" i="2"/>
  <c r="ER316" i="2" s="1"/>
  <c r="EI345" i="2"/>
  <c r="EI341" i="2"/>
  <c r="EI333" i="2"/>
  <c r="EI325" i="2"/>
  <c r="EI321" i="2"/>
  <c r="EI313" i="2"/>
  <c r="EI309" i="2"/>
  <c r="ER312" i="2" s="1"/>
  <c r="EI305" i="2"/>
  <c r="EI301" i="2"/>
  <c r="EI730" i="2"/>
  <c r="ER487" i="2" s="1"/>
  <c r="EI718" i="2"/>
  <c r="ER562" i="2" s="1"/>
  <c r="EI702" i="2"/>
  <c r="ER560" i="2" s="1"/>
  <c r="EI626" i="2"/>
  <c r="ER468" i="2" s="1"/>
  <c r="EI879" i="2"/>
  <c r="ER604" i="2" s="1"/>
  <c r="EI875" i="2"/>
  <c r="ER495" i="2" s="1"/>
  <c r="EI871" i="2"/>
  <c r="ER603" i="2" s="1"/>
  <c r="EI867" i="2"/>
  <c r="ER494" i="2" s="1"/>
  <c r="EI863" i="2"/>
  <c r="ER602" i="2" s="1"/>
  <c r="EI859" i="2"/>
  <c r="ER493" i="2" s="1"/>
  <c r="EI855" i="2"/>
  <c r="ER601" i="2" s="1"/>
  <c r="EI851" i="2"/>
  <c r="ER492" i="2" s="1"/>
  <c r="EI811" i="2"/>
  <c r="ER573" i="2" s="1"/>
  <c r="EI807" i="2"/>
  <c r="ER626" i="2" s="1"/>
  <c r="EI803" i="2"/>
  <c r="ER572" i="2" s="1"/>
  <c r="EI799" i="2"/>
  <c r="ER625" i="2" s="1"/>
  <c r="EI795" i="2"/>
  <c r="ER571" i="2" s="1"/>
  <c r="EI791" i="2"/>
  <c r="ER624" i="2" s="1"/>
  <c r="EI787" i="2"/>
  <c r="ER570" i="2" s="1"/>
  <c r="EI783" i="2"/>
  <c r="ER623" i="2" s="1"/>
  <c r="EI779" i="2"/>
  <c r="ER569" i="2" s="1"/>
  <c r="EI775" i="2"/>
  <c r="ER622" i="2" s="1"/>
  <c r="EI771" i="2"/>
  <c r="ER568" i="2" s="1"/>
  <c r="EI763" i="2"/>
  <c r="ER567" i="2" s="1"/>
  <c r="EI759" i="2"/>
  <c r="ER620" i="2" s="1"/>
  <c r="EI249" i="2"/>
  <c r="EI245" i="2"/>
  <c r="ER306" i="2" s="1"/>
  <c r="EI233" i="2"/>
  <c r="EI229" i="2"/>
  <c r="EI225" i="2"/>
  <c r="ER304" i="2" s="1"/>
  <c r="EI221" i="2"/>
  <c r="EI217" i="2"/>
  <c r="EI137" i="2"/>
  <c r="ER28" i="2" s="1"/>
  <c r="EI133" i="2"/>
  <c r="ER88" i="2" s="1"/>
  <c r="EI129" i="2"/>
  <c r="ER48" i="2" s="1"/>
  <c r="EI125" i="2"/>
  <c r="ER106" i="2" s="1"/>
  <c r="EI121" i="2"/>
  <c r="ER68" i="2" s="1"/>
  <c r="EI117" i="2"/>
  <c r="ER26" i="2" s="1"/>
  <c r="EI105" i="2"/>
  <c r="ER104" i="2" s="1"/>
  <c r="EI101" i="2"/>
  <c r="ER66" i="2" s="1"/>
  <c r="EI41" i="2"/>
  <c r="ER78" i="2" s="1"/>
  <c r="EI21" i="2"/>
  <c r="ER114" i="2" s="1"/>
  <c r="EI13" i="2"/>
  <c r="ER35" i="2" s="1"/>
  <c r="EI54" i="2"/>
  <c r="ER98" i="2" s="1"/>
  <c r="EI231" i="2"/>
  <c r="EI227" i="2"/>
  <c r="EI223" i="2"/>
  <c r="EI219" i="2"/>
  <c r="EI211" i="2"/>
  <c r="EI203" i="2"/>
  <c r="EI199" i="2"/>
  <c r="EI195" i="2"/>
  <c r="ER301" i="2" s="1"/>
  <c r="EI135" i="2"/>
  <c r="ER107" i="2" s="1"/>
  <c r="EI127" i="2"/>
  <c r="ER27" i="2" s="1"/>
  <c r="EI123" i="2"/>
  <c r="ER87" i="2" s="1"/>
  <c r="EI119" i="2"/>
  <c r="ER47" i="2" s="1"/>
  <c r="EI103" i="2"/>
  <c r="ER85" i="2" s="1"/>
  <c r="EI99" i="2"/>
  <c r="ER45" i="2" s="1"/>
  <c r="EI188" i="2"/>
  <c r="ER112" i="2" s="1"/>
  <c r="EI184" i="2"/>
  <c r="ER74" i="2" s="1"/>
  <c r="EI180" i="2"/>
  <c r="ER32" i="2" s="1"/>
  <c r="EI176" i="2"/>
  <c r="ER92" i="2" s="1"/>
  <c r="EI164" i="2"/>
  <c r="ER72" i="2" s="1"/>
  <c r="EI160" i="2"/>
  <c r="ER30" i="2" s="1"/>
  <c r="EI156" i="2"/>
  <c r="ER90" i="2" s="1"/>
  <c r="EI148" i="2"/>
  <c r="ER108" i="2" s="1"/>
  <c r="EI96" i="2"/>
  <c r="ER23" i="2" s="1"/>
  <c r="EI92" i="2"/>
  <c r="ER83" i="2" s="1"/>
  <c r="EI88" i="2"/>
  <c r="ER43" i="2" s="1"/>
  <c r="EI84" i="2"/>
  <c r="ER101" i="2" s="1"/>
  <c r="EI80" i="2"/>
  <c r="ER63" i="2" s="1"/>
  <c r="EI72" i="2"/>
  <c r="ER81" i="2" s="1"/>
  <c r="EI68" i="2"/>
  <c r="ER41" i="2" s="1"/>
  <c r="EI64" i="2"/>
  <c r="ER99" i="2" s="1"/>
  <c r="EI60" i="2"/>
  <c r="ER61" i="2" s="1"/>
  <c r="EI52" i="2"/>
  <c r="ER79" i="2" s="1"/>
  <c r="EI48" i="2"/>
  <c r="ER39" i="2" s="1"/>
  <c r="EI45" i="2"/>
  <c r="ER18" i="2" s="1"/>
  <c r="EI33" i="2"/>
  <c r="ER96" i="2" s="1"/>
  <c r="EI29" i="2"/>
  <c r="ER58" i="2" s="1"/>
  <c r="EI17" i="2"/>
  <c r="ER76" i="2" s="1"/>
  <c r="EI209" i="2"/>
  <c r="EI205" i="2"/>
  <c r="ER302" i="2" s="1"/>
  <c r="EI201" i="2"/>
  <c r="EI197" i="2"/>
  <c r="BJ218" i="2" l="1"/>
  <c r="EI497" i="2"/>
  <c r="ER331" i="2" s="1"/>
  <c r="BG115" i="2"/>
  <c r="BI285" i="2"/>
  <c r="BI18" i="2"/>
  <c r="BI300" i="2"/>
  <c r="BI183" i="2"/>
  <c r="BI269" i="2"/>
  <c r="BI309" i="2"/>
  <c r="BG197" i="2"/>
  <c r="BH106" i="2"/>
  <c r="BG117" i="2"/>
  <c r="BH244" i="2"/>
  <c r="BH437" i="2"/>
  <c r="BH217" i="2"/>
  <c r="BI162" i="2"/>
  <c r="BH115" i="2"/>
  <c r="BI438" i="2"/>
  <c r="BM438" i="2" s="1"/>
  <c r="BW438" i="2" s="1"/>
  <c r="BI13" i="2"/>
  <c r="BH265" i="2"/>
  <c r="BG90" i="2"/>
  <c r="BI436" i="2"/>
  <c r="BG562" i="2"/>
  <c r="BI562" i="2"/>
  <c r="BH562" i="2"/>
  <c r="BL562" i="2" s="1"/>
  <c r="BG531" i="2"/>
  <c r="BH531" i="2"/>
  <c r="BI531" i="2"/>
  <c r="BH669" i="2"/>
  <c r="BI669" i="2"/>
  <c r="BG669" i="2"/>
  <c r="BG611" i="2"/>
  <c r="BN611" i="2" s="1"/>
  <c r="BH611" i="2"/>
  <c r="BG32" i="2"/>
  <c r="BN32" i="2" s="1"/>
  <c r="BI32" i="2"/>
  <c r="BH32" i="2"/>
  <c r="BH789" i="2"/>
  <c r="BG789" i="2"/>
  <c r="BI789" i="2"/>
  <c r="BI749" i="2"/>
  <c r="BG749" i="2"/>
  <c r="BH749" i="2"/>
  <c r="BG31" i="2"/>
  <c r="BI31" i="2"/>
  <c r="BH31" i="2"/>
  <c r="BG706" i="2"/>
  <c r="BI706" i="2"/>
  <c r="BG661" i="2"/>
  <c r="BI661" i="2"/>
  <c r="BM661" i="2" s="1"/>
  <c r="BW661" i="2" s="1"/>
  <c r="BH661" i="2"/>
  <c r="BG646" i="2"/>
  <c r="BI646" i="2"/>
  <c r="BH646" i="2"/>
  <c r="BG306" i="2"/>
  <c r="BH306" i="2"/>
  <c r="BI306" i="2"/>
  <c r="BH791" i="2"/>
  <c r="BI791" i="2"/>
  <c r="BG791" i="2"/>
  <c r="BH544" i="2"/>
  <c r="BG544" i="2"/>
  <c r="BI544" i="2"/>
  <c r="BH645" i="2"/>
  <c r="BG645" i="2"/>
  <c r="BI645" i="2"/>
  <c r="BG281" i="2"/>
  <c r="BN281" i="2" s="1"/>
  <c r="BI281" i="2"/>
  <c r="BI689" i="2"/>
  <c r="BH689" i="2"/>
  <c r="BG193" i="2"/>
  <c r="BI193" i="2"/>
  <c r="BM193" i="2" s="1"/>
  <c r="BG484" i="2"/>
  <c r="BN484" i="2" s="1"/>
  <c r="BI484" i="2"/>
  <c r="BH484" i="2"/>
  <c r="BH820" i="2"/>
  <c r="BI820" i="2"/>
  <c r="BG820" i="2"/>
  <c r="BI722" i="2"/>
  <c r="BH722" i="2"/>
  <c r="BG722" i="2"/>
  <c r="BG297" i="2"/>
  <c r="BN297" i="2" s="1"/>
  <c r="BI297" i="2"/>
  <c r="BH297" i="2"/>
  <c r="BG860" i="2"/>
  <c r="BH860" i="2"/>
  <c r="BG630" i="2"/>
  <c r="BI630" i="2"/>
  <c r="BH630" i="2"/>
  <c r="BI854" i="2"/>
  <c r="BG854" i="2"/>
  <c r="BN854" i="2" s="1"/>
  <c r="BH854" i="2"/>
  <c r="BI219" i="2"/>
  <c r="BG219" i="2"/>
  <c r="BI142" i="2"/>
  <c r="BG142" i="2"/>
  <c r="BN142" i="2" s="1"/>
  <c r="BH142" i="2"/>
  <c r="BH796" i="2"/>
  <c r="BI796" i="2"/>
  <c r="BG783" i="2"/>
  <c r="BI783" i="2"/>
  <c r="BI169" i="2"/>
  <c r="BG169" i="2"/>
  <c r="BH169" i="2"/>
  <c r="BG315" i="2"/>
  <c r="BN315" i="2" s="1"/>
  <c r="BI315" i="2"/>
  <c r="BH315" i="2"/>
  <c r="BI175" i="2"/>
  <c r="BG175" i="2"/>
  <c r="BH175" i="2"/>
  <c r="BI784" i="2"/>
  <c r="BH784" i="2"/>
  <c r="BG784" i="2"/>
  <c r="BH827" i="2"/>
  <c r="BG827" i="2"/>
  <c r="BI827" i="2"/>
  <c r="BG320" i="2"/>
  <c r="BH320" i="2"/>
  <c r="BG747" i="2"/>
  <c r="BI747" i="2"/>
  <c r="BH747" i="2"/>
  <c r="BI12" i="2"/>
  <c r="BG12" i="2"/>
  <c r="BK12" i="2" s="1"/>
  <c r="BG98" i="2"/>
  <c r="BH98" i="2"/>
  <c r="BG110" i="2"/>
  <c r="BN110" i="2" s="1"/>
  <c r="BI110" i="2"/>
  <c r="BH110" i="2"/>
  <c r="BH126" i="2"/>
  <c r="BG126" i="2"/>
  <c r="BN126" i="2" s="1"/>
  <c r="BI126" i="2"/>
  <c r="BH103" i="2"/>
  <c r="BI103" i="2"/>
  <c r="BG103" i="2"/>
  <c r="BN103" i="2" s="1"/>
  <c r="BI230" i="2"/>
  <c r="BH230" i="2"/>
  <c r="BG230" i="2"/>
  <c r="BN230" i="2" s="1"/>
  <c r="BH48" i="2"/>
  <c r="BG48" i="2"/>
  <c r="BN48" i="2" s="1"/>
  <c r="BI48" i="2"/>
  <c r="BH584" i="2"/>
  <c r="BG584" i="2"/>
  <c r="BG668" i="2"/>
  <c r="BI668" i="2"/>
  <c r="BP668" i="2" s="1"/>
  <c r="BH668" i="2"/>
  <c r="BI635" i="2"/>
  <c r="BG635" i="2"/>
  <c r="BI586" i="2"/>
  <c r="BG586" i="2"/>
  <c r="BI631" i="2"/>
  <c r="BH631" i="2"/>
  <c r="BG631" i="2"/>
  <c r="BH774" i="2"/>
  <c r="BL774" i="2" s="1"/>
  <c r="BI774" i="2"/>
  <c r="BG774" i="2"/>
  <c r="BI500" i="2"/>
  <c r="BH500" i="2"/>
  <c r="BG500" i="2"/>
  <c r="BG416" i="2"/>
  <c r="BH416" i="2"/>
  <c r="BH362" i="2"/>
  <c r="BG362" i="2"/>
  <c r="BN362" i="2" s="1"/>
  <c r="BG204" i="2"/>
  <c r="BN204" i="2" s="1"/>
  <c r="BI204" i="2"/>
  <c r="BH204" i="2"/>
  <c r="BI600" i="2"/>
  <c r="BG600" i="2"/>
  <c r="BH807" i="2"/>
  <c r="BI807" i="2"/>
  <c r="BG807" i="2"/>
  <c r="BH773" i="2"/>
  <c r="BG773" i="2"/>
  <c r="BI773" i="2"/>
  <c r="BH213" i="2"/>
  <c r="BG213" i="2"/>
  <c r="BG385" i="2"/>
  <c r="BN385" i="2" s="1"/>
  <c r="BH385" i="2"/>
  <c r="BI215" i="2"/>
  <c r="BG215" i="2"/>
  <c r="BN215" i="2" s="1"/>
  <c r="BH215" i="2"/>
  <c r="BI486" i="2"/>
  <c r="BH486" i="2"/>
  <c r="BI878" i="2"/>
  <c r="BG878" i="2"/>
  <c r="BH610" i="2"/>
  <c r="BG610" i="2"/>
  <c r="BI610" i="2"/>
  <c r="BH599" i="2"/>
  <c r="BG599" i="2"/>
  <c r="BI599" i="2"/>
  <c r="BI574" i="2"/>
  <c r="BH574" i="2"/>
  <c r="BG574" i="2"/>
  <c r="BI246" i="2"/>
  <c r="BG246" i="2"/>
  <c r="BN246" i="2" s="1"/>
  <c r="BH149" i="2"/>
  <c r="BG149" i="2"/>
  <c r="BH816" i="2"/>
  <c r="BI816" i="2"/>
  <c r="BG816" i="2"/>
  <c r="BI735" i="2"/>
  <c r="BH735" i="2"/>
  <c r="BG735" i="2"/>
  <c r="BG477" i="2"/>
  <c r="BI477" i="2"/>
  <c r="BG730" i="2"/>
  <c r="BI730" i="2"/>
  <c r="BH730" i="2"/>
  <c r="BI318" i="2"/>
  <c r="BH318" i="2"/>
  <c r="BL318" i="2" s="1"/>
  <c r="BI223" i="2"/>
  <c r="BH223" i="2"/>
  <c r="BH563" i="2"/>
  <c r="BG563" i="2"/>
  <c r="BI563" i="2"/>
  <c r="BG296" i="2"/>
  <c r="BN296" i="2" s="1"/>
  <c r="BI296" i="2"/>
  <c r="BI322" i="2"/>
  <c r="BH322" i="2"/>
  <c r="BG322" i="2"/>
  <c r="BN322" i="2" s="1"/>
  <c r="BG249" i="2"/>
  <c r="BI249" i="2"/>
  <c r="BH249" i="2"/>
  <c r="BH200" i="2"/>
  <c r="BG200" i="2"/>
  <c r="BN200" i="2" s="1"/>
  <c r="BH504" i="2"/>
  <c r="BG504" i="2"/>
  <c r="BI504" i="2"/>
  <c r="BH447" i="2"/>
  <c r="BI447" i="2"/>
  <c r="BG447" i="2"/>
  <c r="BI851" i="2"/>
  <c r="BG851" i="2"/>
  <c r="BK851" i="2" s="1"/>
  <c r="BU851" i="2" s="1"/>
  <c r="BH863" i="2"/>
  <c r="BG863" i="2"/>
  <c r="BG794" i="2"/>
  <c r="BI794" i="2"/>
  <c r="BH794" i="2"/>
  <c r="BL794" i="2" s="1"/>
  <c r="BG339" i="2"/>
  <c r="BH339" i="2"/>
  <c r="BI619" i="2"/>
  <c r="BG619" i="2"/>
  <c r="BG161" i="2"/>
  <c r="BN161" i="2" s="1"/>
  <c r="BH161" i="2"/>
  <c r="BI161" i="2"/>
  <c r="BI235" i="2"/>
  <c r="BG235" i="2"/>
  <c r="BH235" i="2"/>
  <c r="BO235" i="2" s="1"/>
  <c r="BI185" i="2"/>
  <c r="BH185" i="2"/>
  <c r="BG185" i="2"/>
  <c r="BN185" i="2" s="1"/>
  <c r="BG533" i="2"/>
  <c r="BI533" i="2"/>
  <c r="BH533" i="2"/>
  <c r="BH595" i="2"/>
  <c r="BG595" i="2"/>
  <c r="BI595" i="2"/>
  <c r="BI70" i="2"/>
  <c r="BH70" i="2"/>
  <c r="BG353" i="2"/>
  <c r="BH353" i="2"/>
  <c r="BH606" i="2"/>
  <c r="BG606" i="2"/>
  <c r="BI606" i="2"/>
  <c r="BG724" i="2"/>
  <c r="BN724" i="2" s="1"/>
  <c r="BH724" i="2"/>
  <c r="BI724" i="2"/>
  <c r="BH469" i="2"/>
  <c r="BI469" i="2"/>
  <c r="BH858" i="2"/>
  <c r="BL858" i="2" s="1"/>
  <c r="BG858" i="2"/>
  <c r="BI858" i="2"/>
  <c r="BH622" i="2"/>
  <c r="BL622" i="2" s="1"/>
  <c r="BG622" i="2"/>
  <c r="BK622" i="2" s="1"/>
  <c r="BU622" i="2" s="1"/>
  <c r="BI622" i="2"/>
  <c r="BH327" i="2"/>
  <c r="BG327" i="2"/>
  <c r="BG488" i="2"/>
  <c r="BI488" i="2"/>
  <c r="BH488" i="2"/>
  <c r="BG819" i="2"/>
  <c r="BI819" i="2"/>
  <c r="BH819" i="2"/>
  <c r="BL819" i="2" s="1"/>
  <c r="BI817" i="2"/>
  <c r="BG817" i="2"/>
  <c r="BH817" i="2"/>
  <c r="BG399" i="2"/>
  <c r="BI399" i="2"/>
  <c r="BH399" i="2"/>
  <c r="BO399" i="2" s="1"/>
  <c r="BG255" i="2"/>
  <c r="BH255" i="2"/>
  <c r="BL255" i="2" s="1"/>
  <c r="BG349" i="2"/>
  <c r="BN349" i="2" s="1"/>
  <c r="BH349" i="2"/>
  <c r="BI487" i="2"/>
  <c r="BH487" i="2"/>
  <c r="BG487" i="2"/>
  <c r="BN487" i="2" s="1"/>
  <c r="BH733" i="2"/>
  <c r="BG733" i="2"/>
  <c r="BN733" i="2" s="1"/>
  <c r="BI733" i="2"/>
  <c r="BG360" i="2"/>
  <c r="BN360" i="2" s="1"/>
  <c r="BH360" i="2"/>
  <c r="BI360" i="2"/>
  <c r="BG770" i="2"/>
  <c r="BH770" i="2"/>
  <c r="BI458" i="2"/>
  <c r="BG458" i="2"/>
  <c r="BH458" i="2"/>
  <c r="BH636" i="2"/>
  <c r="BI636" i="2"/>
  <c r="BH751" i="2"/>
  <c r="BI751" i="2"/>
  <c r="BG751" i="2"/>
  <c r="BI727" i="2"/>
  <c r="BH727" i="2"/>
  <c r="BG727" i="2"/>
  <c r="BN727" i="2" s="1"/>
  <c r="BI243" i="2"/>
  <c r="BG243" i="2"/>
  <c r="BN243" i="2" s="1"/>
  <c r="BH243" i="2"/>
  <c r="BG475" i="2"/>
  <c r="BI475" i="2"/>
  <c r="BM475" i="2" s="1"/>
  <c r="BW475" i="2" s="1"/>
  <c r="BH475" i="2"/>
  <c r="BG434" i="2"/>
  <c r="BN434" i="2" s="1"/>
  <c r="BI434" i="2"/>
  <c r="BH434" i="2"/>
  <c r="BG888" i="2"/>
  <c r="BI888" i="2"/>
  <c r="BM888" i="2" s="1"/>
  <c r="BW888" i="2" s="1"/>
  <c r="BH888" i="2"/>
  <c r="BG426" i="2"/>
  <c r="BN426" i="2" s="1"/>
  <c r="BI426" i="2"/>
  <c r="BH426" i="2"/>
  <c r="BH158" i="2"/>
  <c r="BI158" i="2"/>
  <c r="BG14" i="2"/>
  <c r="BI14" i="2"/>
  <c r="BH14" i="2"/>
  <c r="BI25" i="2"/>
  <c r="BH25" i="2"/>
  <c r="BG25" i="2"/>
  <c r="BN25" i="2" s="1"/>
  <c r="BI49" i="2"/>
  <c r="BG49" i="2"/>
  <c r="BI220" i="2"/>
  <c r="BG220" i="2"/>
  <c r="BN220" i="2" s="1"/>
  <c r="BH885" i="2"/>
  <c r="BI885" i="2"/>
  <c r="BG885" i="2"/>
  <c r="BN885" i="2" s="1"/>
  <c r="BH798" i="2"/>
  <c r="BI798" i="2"/>
  <c r="BM798" i="2" s="1"/>
  <c r="BW798" i="2" s="1"/>
  <c r="BG798" i="2"/>
  <c r="BI454" i="2"/>
  <c r="BG454" i="2"/>
  <c r="BH454" i="2"/>
  <c r="BG490" i="2"/>
  <c r="BK490" i="2" s="1"/>
  <c r="BU490" i="2" s="1"/>
  <c r="BH490" i="2"/>
  <c r="BH310" i="2"/>
  <c r="BI93" i="2"/>
  <c r="BI331" i="2"/>
  <c r="BG386" i="2"/>
  <c r="BG241" i="2"/>
  <c r="BK241" i="2" s="1"/>
  <c r="BH246" i="2"/>
  <c r="BG101" i="2"/>
  <c r="BN101" i="2" s="1"/>
  <c r="BG18" i="2"/>
  <c r="BN18" i="2" s="1"/>
  <c r="BI41" i="2"/>
  <c r="BI21" i="2"/>
  <c r="BG170" i="2"/>
  <c r="BG313" i="2"/>
  <c r="BI333" i="2"/>
  <c r="BI106" i="2"/>
  <c r="BH121" i="2"/>
  <c r="BH301" i="2"/>
  <c r="BG310" i="2"/>
  <c r="BN310" i="2" s="1"/>
  <c r="BH199" i="2"/>
  <c r="BI476" i="2"/>
  <c r="BG449" i="2"/>
  <c r="BG708" i="2"/>
  <c r="BG769" i="2"/>
  <c r="BH44" i="2"/>
  <c r="BL44" i="2" s="1"/>
  <c r="BG223" i="2"/>
  <c r="BN223" i="2" s="1"/>
  <c r="BG39" i="2"/>
  <c r="BI303" i="2"/>
  <c r="BG553" i="2"/>
  <c r="BH586" i="2"/>
  <c r="BG273" i="2"/>
  <c r="BN273" i="2" s="1"/>
  <c r="BI91" i="2"/>
  <c r="BI320" i="2"/>
  <c r="BH347" i="2"/>
  <c r="BO347" i="2" s="1"/>
  <c r="BH421" i="2"/>
  <c r="BI421" i="2"/>
  <c r="BM421" i="2" s="1"/>
  <c r="BW421" i="2" s="1"/>
  <c r="BG421" i="2"/>
  <c r="BG121" i="2"/>
  <c r="BH600" i="2"/>
  <c r="BH708" i="2"/>
  <c r="BG44" i="2"/>
  <c r="BN44" i="2" s="1"/>
  <c r="BI56" i="2"/>
  <c r="BG476" i="2"/>
  <c r="BG509" i="2"/>
  <c r="BI860" i="2"/>
  <c r="BH21" i="2"/>
  <c r="BG486" i="2"/>
  <c r="BH298" i="2"/>
  <c r="BI200" i="2"/>
  <c r="BH91" i="2"/>
  <c r="BI116" i="2"/>
  <c r="BH116" i="2"/>
  <c r="BI530" i="2"/>
  <c r="BG530" i="2"/>
  <c r="BH530" i="2"/>
  <c r="BH16" i="2"/>
  <c r="BI16" i="2"/>
  <c r="BH660" i="2"/>
  <c r="BG660" i="2"/>
  <c r="BN660" i="2" s="1"/>
  <c r="BI660" i="2"/>
  <c r="BH837" i="2"/>
  <c r="BG837" i="2"/>
  <c r="BI837" i="2"/>
  <c r="BH330" i="2"/>
  <c r="BG330" i="2"/>
  <c r="BG440" i="2"/>
  <c r="BH440" i="2"/>
  <c r="BI262" i="2"/>
  <c r="BH262" i="2"/>
  <c r="BG262" i="2"/>
  <c r="BH825" i="2"/>
  <c r="BG825" i="2"/>
  <c r="BG15" i="2"/>
  <c r="BN15" i="2" s="1"/>
  <c r="BH15" i="2"/>
  <c r="BG639" i="2"/>
  <c r="BH639" i="2"/>
  <c r="BI639" i="2"/>
  <c r="BG168" i="2"/>
  <c r="BI168" i="2"/>
  <c r="BI468" i="2"/>
  <c r="BG468" i="2"/>
  <c r="BH468" i="2"/>
  <c r="BO468" i="2" s="1"/>
  <c r="BH411" i="2"/>
  <c r="BG411" i="2"/>
  <c r="BH444" i="2"/>
  <c r="BI444" i="2"/>
  <c r="BG444" i="2"/>
  <c r="BN444" i="2" s="1"/>
  <c r="BG160" i="2"/>
  <c r="BI160" i="2"/>
  <c r="BG679" i="2"/>
  <c r="BN679" i="2" s="1"/>
  <c r="BI679" i="2"/>
  <c r="BH679" i="2"/>
  <c r="BG34" i="2"/>
  <c r="BI34" i="2"/>
  <c r="BG408" i="2"/>
  <c r="BH408" i="2"/>
  <c r="BL408" i="2" s="1"/>
  <c r="BI481" i="2"/>
  <c r="BP481" i="2" s="1"/>
  <c r="BH481" i="2"/>
  <c r="BI433" i="2"/>
  <c r="BH433" i="2"/>
  <c r="BG433" i="2"/>
  <c r="BN433" i="2" s="1"/>
  <c r="BI17" i="2"/>
  <c r="BH17" i="2"/>
  <c r="BI422" i="2"/>
  <c r="BG422" i="2"/>
  <c r="BK422" i="2" s="1"/>
  <c r="BU422" i="2" s="1"/>
  <c r="BH422" i="2"/>
  <c r="BG124" i="2"/>
  <c r="BN124" i="2" s="1"/>
  <c r="BI124" i="2"/>
  <c r="BG123" i="2"/>
  <c r="BH123" i="2"/>
  <c r="BN131" i="2"/>
  <c r="BI131" i="2"/>
  <c r="BH131" i="2"/>
  <c r="BG136" i="2"/>
  <c r="BN136" i="2" s="1"/>
  <c r="BI136" i="2"/>
  <c r="BG107" i="2"/>
  <c r="BI107" i="2"/>
  <c r="BG506" i="2"/>
  <c r="BH506" i="2"/>
  <c r="BI506" i="2"/>
  <c r="BG211" i="2"/>
  <c r="BN211" i="2" s="1"/>
  <c r="BH211" i="2"/>
  <c r="BI73" i="2"/>
  <c r="BH73" i="2"/>
  <c r="BI852" i="2"/>
  <c r="BG852" i="2"/>
  <c r="BI556" i="2"/>
  <c r="BH556" i="2"/>
  <c r="BG556" i="2"/>
  <c r="BI571" i="2"/>
  <c r="BH571" i="2"/>
  <c r="BG571" i="2"/>
  <c r="BI833" i="2"/>
  <c r="BG833" i="2"/>
  <c r="BH833" i="2"/>
  <c r="BL833" i="2" s="1"/>
  <c r="BG821" i="2"/>
  <c r="BH821" i="2"/>
  <c r="BI821" i="2"/>
  <c r="BG670" i="2"/>
  <c r="BI670" i="2"/>
  <c r="BH670" i="2"/>
  <c r="BG518" i="2"/>
  <c r="BH518" i="2"/>
  <c r="BL518" i="2" s="1"/>
  <c r="BI518" i="2"/>
  <c r="BH233" i="2"/>
  <c r="BI233" i="2"/>
  <c r="BG233" i="2"/>
  <c r="BN233" i="2" s="1"/>
  <c r="BI184" i="2"/>
  <c r="BH184" i="2"/>
  <c r="BG184" i="2"/>
  <c r="BI455" i="2"/>
  <c r="BH455" i="2"/>
  <c r="BG455" i="2"/>
  <c r="BI748" i="2"/>
  <c r="BG748" i="2"/>
  <c r="BH748" i="2"/>
  <c r="BG681" i="2"/>
  <c r="BH681" i="2"/>
  <c r="BI681" i="2"/>
  <c r="BI653" i="2"/>
  <c r="BH653" i="2"/>
  <c r="BL653" i="2" s="1"/>
  <c r="BG653" i="2"/>
  <c r="BN653" i="2" s="1"/>
  <c r="BH222" i="2"/>
  <c r="BG222" i="2"/>
  <c r="BN222" i="2" s="1"/>
  <c r="BH77" i="2"/>
  <c r="BH180" i="2"/>
  <c r="BG180" i="2"/>
  <c r="BG24" i="2"/>
  <c r="BN24" i="2" s="1"/>
  <c r="BI24" i="2"/>
  <c r="BH24" i="2"/>
  <c r="BI808" i="2"/>
  <c r="BG808" i="2"/>
  <c r="BI731" i="2"/>
  <c r="BH731" i="2"/>
  <c r="BH593" i="2"/>
  <c r="BI593" i="2"/>
  <c r="BH797" i="2"/>
  <c r="BL797" i="2" s="1"/>
  <c r="BI797" i="2"/>
  <c r="BG797" i="2"/>
  <c r="BI514" i="2"/>
  <c r="BG514" i="2"/>
  <c r="BN514" i="2" s="1"/>
  <c r="BH514" i="2"/>
  <c r="BG156" i="2"/>
  <c r="BI156" i="2"/>
  <c r="BH843" i="2"/>
  <c r="BI843" i="2"/>
  <c r="BG843" i="2"/>
  <c r="BH389" i="2"/>
  <c r="BO389" i="2" s="1"/>
  <c r="BG389" i="2"/>
  <c r="BI624" i="2"/>
  <c r="BH624" i="2"/>
  <c r="BL624" i="2" s="1"/>
  <c r="BG624" i="2"/>
  <c r="BN624" i="2" s="1"/>
  <c r="BI598" i="2"/>
  <c r="BH598" i="2"/>
  <c r="BG598" i="2"/>
  <c r="BI498" i="2"/>
  <c r="BG498" i="2"/>
  <c r="BN498" i="2" s="1"/>
  <c r="BH498" i="2"/>
  <c r="BH609" i="2"/>
  <c r="BG609" i="2"/>
  <c r="BI609" i="2"/>
  <c r="BM609" i="2" s="1"/>
  <c r="BW609" i="2" s="1"/>
  <c r="BG186" i="2"/>
  <c r="BN186" i="2" s="1"/>
  <c r="BH186" i="2"/>
  <c r="BG144" i="2"/>
  <c r="BN144" i="2" s="1"/>
  <c r="BH144" i="2"/>
  <c r="BI144" i="2"/>
  <c r="BI594" i="2"/>
  <c r="BG594" i="2"/>
  <c r="BN594" i="2" s="1"/>
  <c r="BH282" i="2"/>
  <c r="BI282" i="2"/>
  <c r="BG282" i="2"/>
  <c r="BN282" i="2" s="1"/>
  <c r="BH148" i="2"/>
  <c r="BI148" i="2"/>
  <c r="BG151" i="2"/>
  <c r="BN151" i="2" s="1"/>
  <c r="BH151" i="2"/>
  <c r="BG460" i="2"/>
  <c r="BH460" i="2"/>
  <c r="BL460" i="2" s="1"/>
  <c r="BV460" i="2" s="1"/>
  <c r="BI460" i="2"/>
  <c r="BH760" i="2"/>
  <c r="BI760" i="2"/>
  <c r="BI842" i="2"/>
  <c r="BG842" i="2"/>
  <c r="BI673" i="2"/>
  <c r="BM673" i="2" s="1"/>
  <c r="BW673" i="2" s="1"/>
  <c r="BG673" i="2"/>
  <c r="BH877" i="2"/>
  <c r="BG877" i="2"/>
  <c r="BI877" i="2"/>
  <c r="BP877" i="2" s="1"/>
  <c r="BG717" i="2"/>
  <c r="BI717" i="2"/>
  <c r="BH717" i="2"/>
  <c r="BH81" i="2"/>
  <c r="BG81" i="2"/>
  <c r="BI649" i="2"/>
  <c r="BM649" i="2" s="1"/>
  <c r="BW649" i="2" s="1"/>
  <c r="BH649" i="2"/>
  <c r="BI473" i="2"/>
  <c r="BH473" i="2"/>
  <c r="BL473" i="2" s="1"/>
  <c r="BG473" i="2"/>
  <c r="BG370" i="2"/>
  <c r="BI370" i="2"/>
  <c r="BM370" i="2" s="1"/>
  <c r="BI383" i="2"/>
  <c r="BH383" i="2"/>
  <c r="BG383" i="2"/>
  <c r="BN383" i="2" s="1"/>
  <c r="BH864" i="2"/>
  <c r="BO864" i="2" s="1"/>
  <c r="BI864" i="2"/>
  <c r="BH577" i="2"/>
  <c r="BI577" i="2"/>
  <c r="BH572" i="2"/>
  <c r="BI572" i="2"/>
  <c r="BH641" i="2"/>
  <c r="BI641" i="2"/>
  <c r="BG641" i="2"/>
  <c r="BN641" i="2" s="1"/>
  <c r="BH40" i="2"/>
  <c r="BG40" i="2"/>
  <c r="BI40" i="2"/>
  <c r="BI719" i="2"/>
  <c r="BM719" i="2" s="1"/>
  <c r="BW719" i="2" s="1"/>
  <c r="BG719" i="2"/>
  <c r="BH719" i="2"/>
  <c r="BG266" i="2"/>
  <c r="BI266" i="2"/>
  <c r="BP266" i="2" s="1"/>
  <c r="BI419" i="2"/>
  <c r="BP419" i="2" s="1"/>
  <c r="BG419" i="2"/>
  <c r="BH419" i="2"/>
  <c r="BG570" i="2"/>
  <c r="BI570" i="2"/>
  <c r="BH570" i="2"/>
  <c r="BO570" i="2" s="1"/>
  <c r="BG398" i="2"/>
  <c r="BH398" i="2"/>
  <c r="BI398" i="2"/>
  <c r="BM398" i="2" s="1"/>
  <c r="BH337" i="2"/>
  <c r="BI337" i="2"/>
  <c r="BG337" i="2"/>
  <c r="BH88" i="2"/>
  <c r="BI88" i="2"/>
  <c r="BP88" i="2" s="1"/>
  <c r="BH768" i="2"/>
  <c r="BI768" i="2"/>
  <c r="BG763" i="2"/>
  <c r="BI763" i="2"/>
  <c r="BH763" i="2"/>
  <c r="BH591" i="2"/>
  <c r="BG591" i="2"/>
  <c r="BI591" i="2"/>
  <c r="BG576" i="2"/>
  <c r="BH576" i="2"/>
  <c r="BL576" i="2" s="1"/>
  <c r="BH267" i="2"/>
  <c r="BO267" i="2" s="1"/>
  <c r="BI267" i="2"/>
  <c r="BH597" i="2"/>
  <c r="BI597" i="2"/>
  <c r="BG597" i="2"/>
  <c r="BQ597" i="2" s="1"/>
  <c r="BH494" i="2"/>
  <c r="BG494" i="2"/>
  <c r="BI494" i="2"/>
  <c r="BP494" i="2" s="1"/>
  <c r="BG307" i="2"/>
  <c r="BN307" i="2" s="1"/>
  <c r="BH307" i="2"/>
  <c r="BG65" i="2"/>
  <c r="BI65" i="2"/>
  <c r="BP65" i="2" s="1"/>
  <c r="BH672" i="2"/>
  <c r="BL672" i="2" s="1"/>
  <c r="BG672" i="2"/>
  <c r="BI672" i="2"/>
  <c r="BP672" i="2" s="1"/>
  <c r="BI578" i="2"/>
  <c r="BH578" i="2"/>
  <c r="BG376" i="2"/>
  <c r="BI376" i="2"/>
  <c r="BP376" i="2" s="1"/>
  <c r="BI316" i="2"/>
  <c r="BM316" i="2" s="1"/>
  <c r="BH316" i="2"/>
  <c r="BI379" i="2"/>
  <c r="BG379" i="2"/>
  <c r="BN379" i="2" s="1"/>
  <c r="BH379" i="2"/>
  <c r="BI66" i="2"/>
  <c r="BG66" i="2"/>
  <c r="BN66" i="2" s="1"/>
  <c r="BH580" i="2"/>
  <c r="BI580" i="2"/>
  <c r="BG814" i="2"/>
  <c r="BH814" i="2"/>
  <c r="BI814" i="2"/>
  <c r="BG621" i="2"/>
  <c r="BI621" i="2"/>
  <c r="BH621" i="2"/>
  <c r="BG289" i="2"/>
  <c r="BH289" i="2"/>
  <c r="BI289" i="2"/>
  <c r="BP289" i="2" s="1"/>
  <c r="BG711" i="2"/>
  <c r="BH711" i="2"/>
  <c r="BO711" i="2" s="1"/>
  <c r="BI711" i="2"/>
  <c r="BG601" i="2"/>
  <c r="BN601" i="2" s="1"/>
  <c r="BH601" i="2"/>
  <c r="BI601" i="2"/>
  <c r="BG567" i="2"/>
  <c r="BI567" i="2"/>
  <c r="BH567" i="2"/>
  <c r="BI450" i="2"/>
  <c r="BG450" i="2"/>
  <c r="BN450" i="2" s="1"/>
  <c r="BI667" i="2"/>
  <c r="BG667" i="2"/>
  <c r="BH667" i="2"/>
  <c r="BH759" i="2"/>
  <c r="BI759" i="2"/>
  <c r="BG759" i="2"/>
  <c r="BH442" i="2"/>
  <c r="BI442" i="2"/>
  <c r="BG442" i="2"/>
  <c r="BI474" i="2"/>
  <c r="BG474" i="2"/>
  <c r="BH236" i="2"/>
  <c r="BO236" i="2" s="1"/>
  <c r="BI236" i="2"/>
  <c r="BG236" i="2"/>
  <c r="BI38" i="2"/>
  <c r="BH38" i="2"/>
  <c r="BG38" i="2"/>
  <c r="BN38" i="2" s="1"/>
  <c r="BH445" i="2"/>
  <c r="BG445" i="2"/>
  <c r="BI393" i="2"/>
  <c r="BH300" i="2"/>
  <c r="BL300" i="2" s="1"/>
  <c r="BH74" i="2"/>
  <c r="BI217" i="2"/>
  <c r="BM217" i="2" s="1"/>
  <c r="BG148" i="2"/>
  <c r="BI365" i="2"/>
  <c r="BP365" i="2" s="1"/>
  <c r="BI77" i="2"/>
  <c r="BH99" i="2"/>
  <c r="BH140" i="2"/>
  <c r="BI389" i="2"/>
  <c r="BH410" i="2"/>
  <c r="BH162" i="2"/>
  <c r="BI265" i="2"/>
  <c r="BI293" i="2"/>
  <c r="BG205" i="2"/>
  <c r="BH413" i="2"/>
  <c r="BO413" i="2" s="1"/>
  <c r="BH93" i="2"/>
  <c r="BO93" i="2" s="1"/>
  <c r="BG74" i="2"/>
  <c r="BN74" i="2" s="1"/>
  <c r="BI81" i="2"/>
  <c r="BP81" i="2" s="1"/>
  <c r="BH253" i="2"/>
  <c r="BG159" i="2"/>
  <c r="BN159" i="2" s="1"/>
  <c r="BH878" i="2"/>
  <c r="BI576" i="2"/>
  <c r="BI416" i="2"/>
  <c r="BG280" i="2"/>
  <c r="BN280" i="2" s="1"/>
  <c r="BG56" i="2"/>
  <c r="BN56" i="2" s="1"/>
  <c r="BG308" i="2"/>
  <c r="BN308" i="2" s="1"/>
  <c r="BI15" i="2"/>
  <c r="BM15" i="2" s="1"/>
  <c r="BH220" i="2"/>
  <c r="BG796" i="2"/>
  <c r="BH769" i="2"/>
  <c r="BI355" i="2"/>
  <c r="BM355" i="2" s="1"/>
  <c r="BG145" i="2"/>
  <c r="BI584" i="2"/>
  <c r="BP584" i="2" s="1"/>
  <c r="BI363" i="2"/>
  <c r="BG244" i="2"/>
  <c r="BH12" i="2"/>
  <c r="BI764" i="2"/>
  <c r="BG764" i="2"/>
  <c r="BH764" i="2"/>
  <c r="BG190" i="2"/>
  <c r="BN190" i="2" s="1"/>
  <c r="BI190" i="2"/>
  <c r="BP190" i="2" s="1"/>
  <c r="BH190" i="2"/>
  <c r="BH648" i="2"/>
  <c r="BL648" i="2" s="1"/>
  <c r="BG648" i="2"/>
  <c r="BI648" i="2"/>
  <c r="BM648" i="2" s="1"/>
  <c r="BW648" i="2" s="1"/>
  <c r="BH697" i="2"/>
  <c r="BG697" i="2"/>
  <c r="BN697" i="2" s="1"/>
  <c r="BI697" i="2"/>
  <c r="BG344" i="2"/>
  <c r="BK344" i="2" s="1"/>
  <c r="BH344" i="2"/>
  <c r="BH96" i="2"/>
  <c r="BL96" i="2" s="1"/>
  <c r="BI96" i="2"/>
  <c r="BG96" i="2"/>
  <c r="BN96" i="2" s="1"/>
  <c r="BH848" i="2"/>
  <c r="BG848" i="2"/>
  <c r="BI848" i="2"/>
  <c r="BH859" i="2"/>
  <c r="BI859" i="2"/>
  <c r="BG859" i="2"/>
  <c r="BN859" i="2" s="1"/>
  <c r="BG392" i="2"/>
  <c r="BN392" i="2" s="1"/>
  <c r="BI392" i="2"/>
  <c r="BI232" i="2"/>
  <c r="BH232" i="2"/>
  <c r="BL232" i="2" s="1"/>
  <c r="BG471" i="2"/>
  <c r="BI471" i="2"/>
  <c r="BH471" i="2"/>
  <c r="BO471" i="2" s="1"/>
  <c r="BI581" i="2"/>
  <c r="BH581" i="2"/>
  <c r="BG581" i="2"/>
  <c r="BI171" i="2"/>
  <c r="BH171" i="2"/>
  <c r="BG171" i="2"/>
  <c r="BN171" i="2" s="1"/>
  <c r="BH143" i="2"/>
  <c r="BG143" i="2"/>
  <c r="BH585" i="2"/>
  <c r="BG585" i="2"/>
  <c r="BI585" i="2"/>
  <c r="BH750" i="2"/>
  <c r="BG750" i="2"/>
  <c r="BI750" i="2"/>
  <c r="BH707" i="2"/>
  <c r="BG707" i="2"/>
  <c r="BI707" i="2"/>
  <c r="BI546" i="2"/>
  <c r="BH546" i="2"/>
  <c r="BI22" i="2"/>
  <c r="BH22" i="2"/>
  <c r="BL22" i="2" s="1"/>
  <c r="BG22" i="2"/>
  <c r="BN22" i="2" s="1"/>
  <c r="BH671" i="2"/>
  <c r="BI671" i="2"/>
  <c r="BG671" i="2"/>
  <c r="BG264" i="2"/>
  <c r="BN264" i="2" s="1"/>
  <c r="BI264" i="2"/>
  <c r="BH264" i="2"/>
  <c r="BH256" i="2"/>
  <c r="BG256" i="2"/>
  <c r="BN256" i="2" s="1"/>
  <c r="BI256" i="2"/>
  <c r="BH252" i="2"/>
  <c r="BI252" i="2"/>
  <c r="BG252" i="2"/>
  <c r="BN252" i="2" s="1"/>
  <c r="BH228" i="2"/>
  <c r="BI228" i="2"/>
  <c r="BG228" i="2"/>
  <c r="BN228" i="2" s="1"/>
  <c r="BI536" i="2"/>
  <c r="BP536" i="2" s="1"/>
  <c r="BG536" i="2"/>
  <c r="BH536" i="2"/>
  <c r="BH503" i="2"/>
  <c r="BL503" i="2" s="1"/>
  <c r="BV503" i="2" s="1"/>
  <c r="BI503" i="2"/>
  <c r="BG503" i="2"/>
  <c r="BI528" i="2"/>
  <c r="BG528" i="2"/>
  <c r="BK528" i="2" s="1"/>
  <c r="BU528" i="2" s="1"/>
  <c r="BH528" i="2"/>
  <c r="BI516" i="2"/>
  <c r="BH516" i="2"/>
  <c r="BG516" i="2"/>
  <c r="BN516" i="2" s="1"/>
  <c r="BG829" i="2"/>
  <c r="BN829" i="2" s="1"/>
  <c r="BH829" i="2"/>
  <c r="BL829" i="2" s="1"/>
  <c r="BI829" i="2"/>
  <c r="BH392" i="2"/>
  <c r="BI45" i="2"/>
  <c r="BG395" i="2"/>
  <c r="BN395" i="2" s="1"/>
  <c r="BI153" i="2"/>
  <c r="BH325" i="2"/>
  <c r="BH13" i="2"/>
  <c r="BH19" i="2"/>
  <c r="BH333" i="2"/>
  <c r="BG267" i="2"/>
  <c r="BH105" i="2"/>
  <c r="BH376" i="2"/>
  <c r="BI409" i="2"/>
  <c r="BH269" i="2"/>
  <c r="BI377" i="2"/>
  <c r="BH395" i="2"/>
  <c r="BH369" i="2"/>
  <c r="BH160" i="2"/>
  <c r="BI222" i="2"/>
  <c r="BH505" i="2"/>
  <c r="BH852" i="2"/>
  <c r="BG636" i="2"/>
  <c r="BI611" i="2"/>
  <c r="BG642" i="2"/>
  <c r="BN642" i="2" s="1"/>
  <c r="BG577" i="2"/>
  <c r="BG404" i="2"/>
  <c r="BG438" i="2"/>
  <c r="BG532" i="2"/>
  <c r="BG864" i="2"/>
  <c r="BH706" i="2"/>
  <c r="BG689" i="2"/>
  <c r="BI140" i="2"/>
  <c r="BH39" i="2"/>
  <c r="BG328" i="2"/>
  <c r="BI328" i="2"/>
  <c r="BI92" i="2"/>
  <c r="BP92" i="2" s="1"/>
  <c r="BH92" i="2"/>
  <c r="BG92" i="2"/>
  <c r="BG592" i="2"/>
  <c r="BH592" i="2"/>
  <c r="BI592" i="2"/>
  <c r="BH688" i="2"/>
  <c r="BI688" i="2"/>
  <c r="BG688" i="2"/>
  <c r="BI710" i="2"/>
  <c r="BG710" i="2"/>
  <c r="BH710" i="2"/>
  <c r="BG94" i="2"/>
  <c r="BN94" i="2" s="1"/>
  <c r="BI94" i="2"/>
  <c r="BH513" i="2"/>
  <c r="BI513" i="2"/>
  <c r="BG513" i="2"/>
  <c r="BH58" i="2"/>
  <c r="BG58" i="2"/>
  <c r="BN58" i="2" s="1"/>
  <c r="BI58" i="2"/>
  <c r="BG272" i="2"/>
  <c r="BN272" i="2" s="1"/>
  <c r="BI272" i="2"/>
  <c r="BH272" i="2"/>
  <c r="BH457" i="2"/>
  <c r="BO457" i="2" s="1"/>
  <c r="BI457" i="2"/>
  <c r="BG457" i="2"/>
  <c r="BG429" i="2"/>
  <c r="BI429" i="2"/>
  <c r="BH429" i="2"/>
  <c r="BO429" i="2" s="1"/>
  <c r="BH328" i="2"/>
  <c r="BI189" i="2"/>
  <c r="BH266" i="2"/>
  <c r="BG331" i="2"/>
  <c r="BN331" i="2" s="1"/>
  <c r="BI105" i="2"/>
  <c r="BI353" i="2"/>
  <c r="BH363" i="2"/>
  <c r="BI362" i="2"/>
  <c r="BH285" i="2"/>
  <c r="BH219" i="2"/>
  <c r="BH34" i="2"/>
  <c r="BG73" i="2"/>
  <c r="BN73" i="2" s="1"/>
  <c r="BH312" i="2"/>
  <c r="BI301" i="2"/>
  <c r="BP301" i="2" s="1"/>
  <c r="BH205" i="2"/>
  <c r="BG19" i="2"/>
  <c r="BN19" i="2" s="1"/>
  <c r="BH404" i="2"/>
  <c r="BI157" i="2"/>
  <c r="BH136" i="2"/>
  <c r="BI480" i="2"/>
  <c r="BG866" i="2"/>
  <c r="BH594" i="2"/>
  <c r="BI553" i="2"/>
  <c r="BG318" i="2"/>
  <c r="BG232" i="2"/>
  <c r="BG388" i="2"/>
  <c r="BN388" i="2" s="1"/>
  <c r="BG183" i="2"/>
  <c r="BN183" i="2" s="1"/>
  <c r="BG158" i="2"/>
  <c r="BN158" i="2" s="1"/>
  <c r="BH477" i="2"/>
  <c r="BH509" i="2"/>
  <c r="BO509" i="2" s="1"/>
  <c r="BH808" i="2"/>
  <c r="BH673" i="2"/>
  <c r="BH107" i="2"/>
  <c r="BI380" i="2"/>
  <c r="BH532" i="2"/>
  <c r="BH386" i="2"/>
  <c r="BG116" i="2"/>
  <c r="BN116" i="2" s="1"/>
  <c r="BG409" i="2"/>
  <c r="BH414" i="2"/>
  <c r="BI186" i="2"/>
  <c r="BI227" i="2"/>
  <c r="BG227" i="2"/>
  <c r="BN227" i="2" s="1"/>
  <c r="BH227" i="2"/>
  <c r="BH535" i="2"/>
  <c r="BG535" i="2"/>
  <c r="BI709" i="2"/>
  <c r="BH709" i="2"/>
  <c r="BG709" i="2"/>
  <c r="BN709" i="2" s="1"/>
  <c r="BH321" i="2"/>
  <c r="BG321" i="2"/>
  <c r="BN321" i="2" s="1"/>
  <c r="BI321" i="2"/>
  <c r="BH811" i="2"/>
  <c r="BG811" i="2"/>
  <c r="BI811" i="2"/>
  <c r="BI214" i="2"/>
  <c r="BG214" i="2"/>
  <c r="BN214" i="2" s="1"/>
  <c r="BI181" i="2"/>
  <c r="BH181" i="2"/>
  <c r="BG238" i="2"/>
  <c r="BN238" i="2" s="1"/>
  <c r="BI238" i="2"/>
  <c r="BI290" i="2"/>
  <c r="BH290" i="2"/>
  <c r="BG627" i="2"/>
  <c r="BH627" i="2"/>
  <c r="BI627" i="2"/>
  <c r="BG618" i="2"/>
  <c r="BH618" i="2"/>
  <c r="BI618" i="2"/>
  <c r="BP618" i="2" s="1"/>
  <c r="BH206" i="2"/>
  <c r="BI206" i="2"/>
  <c r="BG206" i="2"/>
  <c r="BN206" i="2" s="1"/>
  <c r="BH448" i="2"/>
  <c r="BG448" i="2"/>
  <c r="BN448" i="2" s="1"/>
  <c r="BI448" i="2"/>
  <c r="BG239" i="2"/>
  <c r="BN239" i="2" s="1"/>
  <c r="BH239" i="2"/>
  <c r="BG291" i="2"/>
  <c r="BI291" i="2"/>
  <c r="BP291" i="2" s="1"/>
  <c r="BI674" i="2"/>
  <c r="BH674" i="2"/>
  <c r="BG674" i="2"/>
  <c r="BN674" i="2" s="1"/>
  <c r="BG401" i="2"/>
  <c r="BI401" i="2"/>
  <c r="BG779" i="2"/>
  <c r="BK779" i="2" s="1"/>
  <c r="BU779" i="2" s="1"/>
  <c r="BH779" i="2"/>
  <c r="BI779" i="2"/>
  <c r="BM779" i="2" s="1"/>
  <c r="BW779" i="2" s="1"/>
  <c r="BH61" i="2"/>
  <c r="BG61" i="2"/>
  <c r="BN61" i="2" s="1"/>
  <c r="BG371" i="2"/>
  <c r="BI371" i="2"/>
  <c r="BH588" i="2"/>
  <c r="BG588" i="2"/>
  <c r="BN588" i="2" s="1"/>
  <c r="BI588" i="2"/>
  <c r="BH780" i="2"/>
  <c r="BL780" i="2" s="1"/>
  <c r="BI780" i="2"/>
  <c r="BG780" i="2"/>
  <c r="BG430" i="2"/>
  <c r="BN430" i="2" s="1"/>
  <c r="BH430" i="2"/>
  <c r="BI430" i="2"/>
  <c r="BH785" i="2"/>
  <c r="BI785" i="2"/>
  <c r="BG785" i="2"/>
  <c r="BN785" i="2" s="1"/>
  <c r="BI216" i="2"/>
  <c r="BH216" i="2"/>
  <c r="BH478" i="2"/>
  <c r="BI478" i="2"/>
  <c r="BG478" i="2"/>
  <c r="BN478" i="2" s="1"/>
  <c r="BH129" i="2"/>
  <c r="BI129" i="2"/>
  <c r="BG129" i="2"/>
  <c r="BN129" i="2" s="1"/>
  <c r="BG112" i="2"/>
  <c r="BN112" i="2" s="1"/>
  <c r="BI112" i="2"/>
  <c r="BG229" i="2"/>
  <c r="BH229" i="2"/>
  <c r="BI461" i="2"/>
  <c r="BG461" i="2"/>
  <c r="BN461" i="2" s="1"/>
  <c r="BH461" i="2"/>
  <c r="BI836" i="2"/>
  <c r="BG836" i="2"/>
  <c r="BH745" i="2"/>
  <c r="BL745" i="2" s="1"/>
  <c r="BI745" i="2"/>
  <c r="BG745" i="2"/>
  <c r="BG542" i="2"/>
  <c r="BH542" i="2"/>
  <c r="BI542" i="2"/>
  <c r="BH89" i="2"/>
  <c r="BI89" i="2"/>
  <c r="BI739" i="2"/>
  <c r="BM739" i="2" s="1"/>
  <c r="BW739" i="2" s="1"/>
  <c r="BH739" i="2"/>
  <c r="BG739" i="2"/>
  <c r="BI375" i="2"/>
  <c r="BG375" i="2"/>
  <c r="BN375" i="2" s="1"/>
  <c r="BH375" i="2"/>
  <c r="BI71" i="2"/>
  <c r="BH71" i="2"/>
  <c r="BG71" i="2"/>
  <c r="BN71" i="2" s="1"/>
  <c r="BG720" i="2"/>
  <c r="BH720" i="2"/>
  <c r="BI701" i="2"/>
  <c r="BG701" i="2"/>
  <c r="BH701" i="2"/>
  <c r="BL701" i="2" s="1"/>
  <c r="BH195" i="2"/>
  <c r="BG195" i="2"/>
  <c r="BN195" i="2" s="1"/>
  <c r="BN777" i="2"/>
  <c r="BH777" i="2"/>
  <c r="BI777" i="2"/>
  <c r="BG199" i="2"/>
  <c r="BN199" i="2" s="1"/>
  <c r="BH521" i="2"/>
  <c r="BG521" i="2"/>
  <c r="BN521" i="2" s="1"/>
  <c r="BI521" i="2"/>
  <c r="BI359" i="2"/>
  <c r="BH359" i="2"/>
  <c r="BI795" i="2"/>
  <c r="BG795" i="2"/>
  <c r="BN795" i="2" s="1"/>
  <c r="BI304" i="2"/>
  <c r="BG304" i="2"/>
  <c r="BN304" i="2" s="1"/>
  <c r="BH304" i="2"/>
  <c r="BI226" i="2"/>
  <c r="BM226" i="2" s="1"/>
  <c r="BH226" i="2"/>
  <c r="BH491" i="2"/>
  <c r="BL491" i="2" s="1"/>
  <c r="BG491" i="2"/>
  <c r="BG726" i="2"/>
  <c r="BI726" i="2"/>
  <c r="BH726" i="2"/>
  <c r="BL726" i="2" s="1"/>
  <c r="BI311" i="2"/>
  <c r="BH311" i="2"/>
  <c r="BG311" i="2"/>
  <c r="BN311" i="2" s="1"/>
  <c r="BI691" i="2"/>
  <c r="BM691" i="2" s="1"/>
  <c r="BW691" i="2" s="1"/>
  <c r="BH691" i="2"/>
  <c r="BG317" i="2"/>
  <c r="BN317" i="2" s="1"/>
  <c r="BI317" i="2"/>
  <c r="BH515" i="2"/>
  <c r="BG515" i="2"/>
  <c r="BI523" i="2"/>
  <c r="BP523" i="2" s="1"/>
  <c r="BH523" i="2"/>
  <c r="BG523" i="2"/>
  <c r="BH218" i="2"/>
  <c r="BI218" i="2"/>
  <c r="BP218" i="2" s="1"/>
  <c r="BG218" i="2"/>
  <c r="BG451" i="2"/>
  <c r="BH451" i="2"/>
  <c r="BH853" i="2"/>
  <c r="BG853" i="2"/>
  <c r="BG564" i="2"/>
  <c r="BH564" i="2"/>
  <c r="BI564" i="2"/>
  <c r="BG608" i="2"/>
  <c r="BN608" i="2" s="1"/>
  <c r="BH608" i="2"/>
  <c r="BI382" i="2"/>
  <c r="BG382" i="2"/>
  <c r="BN382" i="2" s="1"/>
  <c r="BH382" i="2"/>
  <c r="BH82" i="2"/>
  <c r="BG82" i="2"/>
  <c r="BN82" i="2" s="1"/>
  <c r="BH465" i="2"/>
  <c r="BI465" i="2"/>
  <c r="BM465" i="2" s="1"/>
  <c r="BW465" i="2" s="1"/>
  <c r="BG465" i="2"/>
  <c r="BH762" i="2"/>
  <c r="BG762" i="2"/>
  <c r="BN762" i="2" s="1"/>
  <c r="BI762" i="2"/>
  <c r="BH135" i="2"/>
  <c r="BG135" i="2"/>
  <c r="BN135" i="2" s="1"/>
  <c r="BI135" i="2"/>
  <c r="BG108" i="2"/>
  <c r="BN108" i="2" s="1"/>
  <c r="BH108" i="2"/>
  <c r="BG118" i="2"/>
  <c r="BN118" i="2" s="1"/>
  <c r="BI118" i="2"/>
  <c r="BH139" i="2"/>
  <c r="BL139" i="2" s="1"/>
  <c r="BI139" i="2"/>
  <c r="BI332" i="2"/>
  <c r="BG332" i="2"/>
  <c r="BN332" i="2" s="1"/>
  <c r="BI69" i="2"/>
  <c r="BP69" i="2" s="1"/>
  <c r="BH69" i="2"/>
  <c r="BI295" i="2"/>
  <c r="BH295" i="2"/>
  <c r="BG295" i="2"/>
  <c r="BN295" i="2" s="1"/>
  <c r="BI832" i="2"/>
  <c r="BH832" i="2"/>
  <c r="BL832" i="2" s="1"/>
  <c r="BG832" i="2"/>
  <c r="BG740" i="2"/>
  <c r="BI740" i="2"/>
  <c r="BI771" i="2"/>
  <c r="BG771" i="2"/>
  <c r="BQ771" i="2" s="1"/>
  <c r="BH658" i="2"/>
  <c r="BG658" i="2"/>
  <c r="BR658" i="2" s="1"/>
  <c r="BG775" i="2"/>
  <c r="BH775" i="2"/>
  <c r="BI775" i="2"/>
  <c r="BG629" i="2"/>
  <c r="BH629" i="2"/>
  <c r="BL629" i="2" s="1"/>
  <c r="BI629" i="2"/>
  <c r="BI677" i="2"/>
  <c r="BG677" i="2"/>
  <c r="BN677" i="2" s="1"/>
  <c r="BH677" i="2"/>
  <c r="BG254" i="2"/>
  <c r="BI254" i="2"/>
  <c r="BH85" i="2"/>
  <c r="BI85" i="2"/>
  <c r="BG178" i="2"/>
  <c r="BN178" i="2" s="1"/>
  <c r="BH178" i="2"/>
  <c r="BG28" i="2"/>
  <c r="BN28" i="2" s="1"/>
  <c r="BH28" i="2"/>
  <c r="BI79" i="2"/>
  <c r="BG79" i="2"/>
  <c r="BN79" i="2" s="1"/>
  <c r="BH79" i="2"/>
  <c r="BH459" i="2"/>
  <c r="BL459" i="2" s="1"/>
  <c r="BI459" i="2"/>
  <c r="BG459" i="2"/>
  <c r="BH846" i="2"/>
  <c r="BI846" i="2"/>
  <c r="BM846" i="2" s="1"/>
  <c r="BW846" i="2" s="1"/>
  <c r="BH540" i="2"/>
  <c r="BI540" i="2"/>
  <c r="BG540" i="2"/>
  <c r="BN540" i="2" s="1"/>
  <c r="BG583" i="2"/>
  <c r="BI583" i="2"/>
  <c r="BP583" i="2" s="1"/>
  <c r="BH583" i="2"/>
  <c r="BG765" i="2"/>
  <c r="BH765" i="2"/>
  <c r="BI765" i="2"/>
  <c r="BM765" i="2" s="1"/>
  <c r="BW765" i="2" s="1"/>
  <c r="BH373" i="2"/>
  <c r="BI373" i="2"/>
  <c r="BG373" i="2"/>
  <c r="BN373" i="2" s="1"/>
  <c r="BH263" i="2"/>
  <c r="BG263" i="2"/>
  <c r="BI263" i="2"/>
  <c r="BM263" i="2" s="1"/>
  <c r="BG489" i="2"/>
  <c r="BH489" i="2"/>
  <c r="BN876" i="2"/>
  <c r="BH876" i="2"/>
  <c r="BL876" i="2" s="1"/>
  <c r="BI876" i="2"/>
  <c r="BI603" i="2"/>
  <c r="BH603" i="2"/>
  <c r="BL603" i="2" s="1"/>
  <c r="BG603" i="2"/>
  <c r="BN603" i="2" s="1"/>
  <c r="BI879" i="2"/>
  <c r="BH879" i="2"/>
  <c r="BG879" i="2"/>
  <c r="BN879" i="2" s="1"/>
  <c r="BG686" i="2"/>
  <c r="BI686" i="2"/>
  <c r="BH686" i="2"/>
  <c r="BG237" i="2"/>
  <c r="BN237" i="2" s="1"/>
  <c r="BI237" i="2"/>
  <c r="BG555" i="2"/>
  <c r="BH555" i="2"/>
  <c r="BH174" i="2"/>
  <c r="BI174" i="2"/>
  <c r="BG164" i="2"/>
  <c r="BN164" i="2" s="1"/>
  <c r="BI164" i="2"/>
  <c r="BH164" i="2"/>
  <c r="BI439" i="2"/>
  <c r="BG439" i="2"/>
  <c r="BN439" i="2" s="1"/>
  <c r="BG522" i="2"/>
  <c r="BI522" i="2"/>
  <c r="BH522" i="2"/>
  <c r="BH177" i="2"/>
  <c r="BI177" i="2"/>
  <c r="BH497" i="2"/>
  <c r="BO497" i="2" s="1"/>
  <c r="BG497" i="2"/>
  <c r="BI497" i="2"/>
  <c r="BM497" i="2" s="1"/>
  <c r="BW497" i="2" s="1"/>
  <c r="BN324" i="2"/>
  <c r="BI324" i="2"/>
  <c r="BH324" i="2"/>
  <c r="BG323" i="2"/>
  <c r="BI323" i="2"/>
  <c r="BP323" i="2" s="1"/>
  <c r="BH323" i="2"/>
  <c r="BI415" i="2"/>
  <c r="BH415" i="2"/>
  <c r="BG415" i="2"/>
  <c r="BN415" i="2" s="1"/>
  <c r="BH150" i="2"/>
  <c r="BI150" i="2"/>
  <c r="BG150" i="2"/>
  <c r="BN150" i="2" s="1"/>
  <c r="BH495" i="2"/>
  <c r="BG495" i="2"/>
  <c r="BI495" i="2"/>
  <c r="BH788" i="2"/>
  <c r="BI788" i="2"/>
  <c r="BG788" i="2"/>
  <c r="BI871" i="2"/>
  <c r="BH871" i="2"/>
  <c r="BG871" i="2"/>
  <c r="BN871" i="2" s="1"/>
  <c r="BI718" i="2"/>
  <c r="BH718" i="2"/>
  <c r="BL718" i="2" s="1"/>
  <c r="BG718" i="2"/>
  <c r="BI736" i="2"/>
  <c r="BP736" i="2" s="1"/>
  <c r="BG736" i="2"/>
  <c r="BG830" i="2"/>
  <c r="BN830" i="2" s="1"/>
  <c r="BH830" i="2"/>
  <c r="BI830" i="2"/>
  <c r="BG761" i="2"/>
  <c r="BH761" i="2"/>
  <c r="BI761" i="2"/>
  <c r="BH154" i="2"/>
  <c r="BI154" i="2"/>
  <c r="BG154" i="2"/>
  <c r="BN154" i="2" s="1"/>
  <c r="BI493" i="2"/>
  <c r="BH493" i="2"/>
  <c r="BG844" i="2"/>
  <c r="BH844" i="2"/>
  <c r="BL844" i="2" s="1"/>
  <c r="BI844" i="2"/>
  <c r="BI869" i="2"/>
  <c r="BH869" i="2"/>
  <c r="BG869" i="2"/>
  <c r="BN869" i="2" s="1"/>
  <c r="BG63" i="2"/>
  <c r="BN63" i="2" s="1"/>
  <c r="BH63" i="2"/>
  <c r="BI63" i="2"/>
  <c r="BG405" i="2"/>
  <c r="BN405" i="2" s="1"/>
  <c r="BI405" i="2"/>
  <c r="BH405" i="2"/>
  <c r="BG690" i="2"/>
  <c r="BI690" i="2"/>
  <c r="BH573" i="2"/>
  <c r="BI573" i="2"/>
  <c r="BG573" i="2"/>
  <c r="BI431" i="2"/>
  <c r="BP431" i="2" s="1"/>
  <c r="BG431" i="2"/>
  <c r="BH431" i="2"/>
  <c r="BG655" i="2"/>
  <c r="BI655" i="2"/>
  <c r="BH655" i="2"/>
  <c r="BL655" i="2" s="1"/>
  <c r="BG33" i="2"/>
  <c r="BN33" i="2" s="1"/>
  <c r="BI33" i="2"/>
  <c r="BM33" i="2" s="1"/>
  <c r="BG466" i="2"/>
  <c r="BI466" i="2"/>
  <c r="BH716" i="2"/>
  <c r="BL716" i="2" s="1"/>
  <c r="BV716" i="2" s="1"/>
  <c r="BI716" i="2"/>
  <c r="BI698" i="2"/>
  <c r="BG698" i="2"/>
  <c r="BH698" i="2"/>
  <c r="BG378" i="2"/>
  <c r="BN378" i="2" s="1"/>
  <c r="BH378" i="2"/>
  <c r="BO378" i="2" s="1"/>
  <c r="BG245" i="2"/>
  <c r="BI245" i="2"/>
  <c r="BI767" i="2"/>
  <c r="BH767" i="2"/>
  <c r="BL767" i="2" s="1"/>
  <c r="BV767" i="2" s="1"/>
  <c r="BG767" i="2"/>
  <c r="BI482" i="2"/>
  <c r="BH482" i="2"/>
  <c r="BG482" i="2"/>
  <c r="BH700" i="2"/>
  <c r="BG700" i="2"/>
  <c r="BG406" i="2"/>
  <c r="BH406" i="2"/>
  <c r="BO406" i="2" s="1"/>
  <c r="BI406" i="2"/>
  <c r="BN187" i="2"/>
  <c r="BI187" i="2"/>
  <c r="BI596" i="2"/>
  <c r="BH596" i="2"/>
  <c r="BL596" i="2" s="1"/>
  <c r="BG596" i="2"/>
  <c r="BG845" i="2"/>
  <c r="BH845" i="2"/>
  <c r="BI845" i="2"/>
  <c r="BH741" i="2"/>
  <c r="BG741" i="2"/>
  <c r="BI741" i="2"/>
  <c r="BM741" i="2" s="1"/>
  <c r="BW741" i="2" s="1"/>
  <c r="BG78" i="2"/>
  <c r="BN78" i="2" s="1"/>
  <c r="BI78" i="2"/>
  <c r="BH78" i="2"/>
  <c r="BI809" i="2"/>
  <c r="BG809" i="2"/>
  <c r="BI364" i="2"/>
  <c r="BG364" i="2"/>
  <c r="BK364" i="2" s="1"/>
  <c r="BH873" i="2"/>
  <c r="BG873" i="2"/>
  <c r="BI873" i="2"/>
  <c r="BI76" i="2"/>
  <c r="BH76" i="2"/>
  <c r="BO76" i="2" s="1"/>
  <c r="BG76" i="2"/>
  <c r="BH675" i="2"/>
  <c r="BG675" i="2"/>
  <c r="BI675" i="2"/>
  <c r="BI810" i="2"/>
  <c r="BM810" i="2" s="1"/>
  <c r="BW810" i="2" s="1"/>
  <c r="BH810" i="2"/>
  <c r="BG810" i="2"/>
  <c r="BG616" i="2"/>
  <c r="BI616" i="2"/>
  <c r="BI799" i="2"/>
  <c r="BG799" i="2"/>
  <c r="BH799" i="2"/>
  <c r="BG582" i="2"/>
  <c r="BI582" i="2"/>
  <c r="BH582" i="2"/>
  <c r="BH612" i="2"/>
  <c r="BI612" i="2"/>
  <c r="BI26" i="2"/>
  <c r="BM26" i="2" s="1"/>
  <c r="BG26" i="2"/>
  <c r="BN26" i="2" s="1"/>
  <c r="BH26" i="2"/>
  <c r="BI470" i="2"/>
  <c r="BG470" i="2"/>
  <c r="BH470" i="2"/>
  <c r="BO470" i="2" s="1"/>
  <c r="BG191" i="2"/>
  <c r="BN191" i="2" s="1"/>
  <c r="BI191" i="2"/>
  <c r="BH191" i="2"/>
  <c r="BH240" i="2"/>
  <c r="BO240" i="2" s="1"/>
  <c r="BI240" i="2"/>
  <c r="BG240" i="2"/>
  <c r="BN240" i="2" s="1"/>
  <c r="BI396" i="2"/>
  <c r="BG396" i="2"/>
  <c r="BN396" i="2" s="1"/>
  <c r="BH30" i="2"/>
  <c r="BI30" i="2"/>
  <c r="BG268" i="2"/>
  <c r="BN268" i="2" s="1"/>
  <c r="BI268" i="2"/>
  <c r="BH268" i="2"/>
  <c r="BO268" i="2" s="1"/>
  <c r="BH496" i="2"/>
  <c r="BI496" i="2"/>
  <c r="BG496" i="2"/>
  <c r="BK496" i="2" s="1"/>
  <c r="BU496" i="2" s="1"/>
  <c r="BN425" i="2"/>
  <c r="BH425" i="2"/>
  <c r="BI425" i="2"/>
  <c r="BI524" i="2"/>
  <c r="BG524" i="2"/>
  <c r="BI239" i="2"/>
  <c r="BH173" i="2"/>
  <c r="BI147" i="2"/>
  <c r="BP147" i="2" s="1"/>
  <c r="BI234" i="2"/>
  <c r="BG299" i="2"/>
  <c r="BH388" i="2"/>
  <c r="BI229" i="2"/>
  <c r="BI339" i="2"/>
  <c r="BI330" i="2"/>
  <c r="BI209" i="2"/>
  <c r="BI369" i="2"/>
  <c r="BP369" i="2" s="1"/>
  <c r="BI253" i="2"/>
  <c r="BP253" i="2" s="1"/>
  <c r="BI211" i="2"/>
  <c r="BG298" i="2"/>
  <c r="BN298" i="2" s="1"/>
  <c r="BH65" i="2"/>
  <c r="BH279" i="2"/>
  <c r="BI413" i="2"/>
  <c r="BI313" i="2"/>
  <c r="BH189" i="2"/>
  <c r="BG325" i="2"/>
  <c r="BN325" i="2" s="1"/>
  <c r="BI307" i="2"/>
  <c r="BI410" i="2"/>
  <c r="BH273" i="2"/>
  <c r="BH124" i="2"/>
  <c r="BH340" i="2"/>
  <c r="BG335" i="2"/>
  <c r="BN335" i="2" s="1"/>
  <c r="BH112" i="2"/>
  <c r="BH118" i="2"/>
  <c r="BI445" i="2"/>
  <c r="BM445" i="2" s="1"/>
  <c r="BW445" i="2" s="1"/>
  <c r="BH466" i="2"/>
  <c r="BI440" i="2"/>
  <c r="BG580" i="2"/>
  <c r="BN580" i="2" s="1"/>
  <c r="BI866" i="2"/>
  <c r="BM866" i="2" s="1"/>
  <c r="BW866" i="2" s="1"/>
  <c r="BG578" i="2"/>
  <c r="BN578" i="2" s="1"/>
  <c r="BI308" i="2"/>
  <c r="BG224" i="2"/>
  <c r="BG380" i="2"/>
  <c r="BI159" i="2"/>
  <c r="BI134" i="2"/>
  <c r="BG469" i="2"/>
  <c r="BG480" i="2"/>
  <c r="BG768" i="2"/>
  <c r="BN768" i="2" s="1"/>
  <c r="BH643" i="2"/>
  <c r="BO643" i="2" s="1"/>
  <c r="BH642" i="2"/>
  <c r="BL642" i="2" s="1"/>
  <c r="BH27" i="2"/>
  <c r="BH168" i="2"/>
  <c r="BO168" i="2" s="1"/>
  <c r="BG481" i="2"/>
  <c r="BI643" i="2"/>
  <c r="BI312" i="2"/>
  <c r="BI145" i="2"/>
  <c r="BG209" i="2"/>
  <c r="BN209" i="2" s="1"/>
  <c r="BH210" i="2"/>
  <c r="BG210" i="2"/>
  <c r="BN210" i="2" s="1"/>
  <c r="BI463" i="2"/>
  <c r="BG463" i="2"/>
  <c r="BH463" i="2"/>
  <c r="BI519" i="2"/>
  <c r="BH519" i="2"/>
  <c r="BL519" i="2" s="1"/>
  <c r="BG519" i="2"/>
  <c r="BG666" i="2"/>
  <c r="BI666" i="2"/>
  <c r="BH666" i="2"/>
  <c r="BG857" i="2"/>
  <c r="BH857" i="2"/>
  <c r="BI857" i="2"/>
  <c r="BP857" i="2" s="1"/>
  <c r="BH831" i="2"/>
  <c r="BO831" i="2" s="1"/>
  <c r="BG831" i="2"/>
  <c r="BI831" i="2"/>
  <c r="BI818" i="2"/>
  <c r="BH818" i="2"/>
  <c r="BO818" i="2" s="1"/>
  <c r="BG818" i="2"/>
  <c r="BI97" i="2"/>
  <c r="BG97" i="2"/>
  <c r="BG729" i="2"/>
  <c r="BH729" i="2"/>
  <c r="BI729" i="2"/>
  <c r="BM729" i="2" s="1"/>
  <c r="BW729" i="2" s="1"/>
  <c r="BH547" i="2"/>
  <c r="BG547" i="2"/>
  <c r="BI547" i="2"/>
  <c r="BP547" i="2" s="1"/>
  <c r="BG400" i="2"/>
  <c r="BI400" i="2"/>
  <c r="BH776" i="2"/>
  <c r="BL776" i="2" s="1"/>
  <c r="BI776" i="2"/>
  <c r="BP776" i="2" s="1"/>
  <c r="BG776" i="2"/>
  <c r="BG880" i="2"/>
  <c r="BK880" i="2" s="1"/>
  <c r="BU880" i="2" s="1"/>
  <c r="BI880" i="2"/>
  <c r="BH880" i="2"/>
  <c r="BI887" i="2"/>
  <c r="BH887" i="2"/>
  <c r="BG887" i="2"/>
  <c r="BN887" i="2" s="1"/>
  <c r="BI634" i="2"/>
  <c r="BP634" i="2" s="1"/>
  <c r="BG634" i="2"/>
  <c r="BH634" i="2"/>
  <c r="BH194" i="2"/>
  <c r="BL194" i="2" s="1"/>
  <c r="BG194" i="2"/>
  <c r="BN194" i="2" s="1"/>
  <c r="BI194" i="2"/>
  <c r="BG188" i="2"/>
  <c r="BH188" i="2"/>
  <c r="BH417" i="2"/>
  <c r="BL417" i="2" s="1"/>
  <c r="BG417" i="2"/>
  <c r="BI417" i="2"/>
  <c r="BH657" i="2"/>
  <c r="BI657" i="2"/>
  <c r="BG657" i="2"/>
  <c r="BN657" i="2" s="1"/>
  <c r="BH248" i="2"/>
  <c r="BI248" i="2"/>
  <c r="BM248" i="2" s="1"/>
  <c r="BW248" i="2" s="1"/>
  <c r="BN100" i="2"/>
  <c r="BI100" i="2"/>
  <c r="BH100" i="2"/>
  <c r="BI526" i="2"/>
  <c r="BH526" i="2"/>
  <c r="BG526" i="2"/>
  <c r="BI75" i="2"/>
  <c r="BH75" i="2"/>
  <c r="BG75" i="2"/>
  <c r="BN75" i="2" s="1"/>
  <c r="BI861" i="2"/>
  <c r="BG861" i="2"/>
  <c r="BI835" i="2"/>
  <c r="BG835" i="2"/>
  <c r="BH757" i="2"/>
  <c r="BG757" i="2"/>
  <c r="BI757" i="2"/>
  <c r="BI368" i="2"/>
  <c r="BG368" i="2"/>
  <c r="BN368" i="2" s="1"/>
  <c r="BH368" i="2"/>
  <c r="BH258" i="2"/>
  <c r="BI258" i="2"/>
  <c r="BG258" i="2"/>
  <c r="BN258" i="2" s="1"/>
  <c r="BH152" i="2"/>
  <c r="BI152" i="2"/>
  <c r="BG152" i="2"/>
  <c r="BN152" i="2" s="1"/>
  <c r="BH423" i="2"/>
  <c r="BI423" i="2"/>
  <c r="BG613" i="2"/>
  <c r="BH613" i="2"/>
  <c r="BI613" i="2"/>
  <c r="BH37" i="2"/>
  <c r="BG37" i="2"/>
  <c r="BN37" i="2" s="1"/>
  <c r="BI37" i="2"/>
  <c r="BH507" i="2"/>
  <c r="BG507" i="2"/>
  <c r="BI507" i="2"/>
  <c r="BI841" i="2"/>
  <c r="BP841" i="2" s="1"/>
  <c r="BG841" i="2"/>
  <c r="BH841" i="2"/>
  <c r="BG381" i="2"/>
  <c r="BN381" i="2" s="1"/>
  <c r="BI381" i="2"/>
  <c r="BI538" i="2"/>
  <c r="BM538" i="2" s="1"/>
  <c r="BW538" i="2" s="1"/>
  <c r="BH538" i="2"/>
  <c r="BI849" i="2"/>
  <c r="BH849" i="2"/>
  <c r="BG849" i="2"/>
  <c r="BN849" i="2" s="1"/>
  <c r="BI420" i="2"/>
  <c r="BG420" i="2"/>
  <c r="BH420" i="2"/>
  <c r="BL420" i="2" s="1"/>
  <c r="BI225" i="2"/>
  <c r="BH225" i="2"/>
  <c r="BG225" i="2"/>
  <c r="BN225" i="2" s="1"/>
  <c r="BG839" i="2"/>
  <c r="BK839" i="2" s="1"/>
  <c r="BU839" i="2" s="1"/>
  <c r="BI839" i="2"/>
  <c r="BH839" i="2"/>
  <c r="BO839" i="2" s="1"/>
  <c r="BI250" i="2"/>
  <c r="BG250" i="2"/>
  <c r="BN250" i="2" s="1"/>
  <c r="BH428" i="2"/>
  <c r="BG428" i="2"/>
  <c r="BN428" i="2" s="1"/>
  <c r="BI428" i="2"/>
  <c r="BG754" i="2"/>
  <c r="BI754" i="2"/>
  <c r="BH754" i="2"/>
  <c r="BL754" i="2" s="1"/>
  <c r="BI561" i="2"/>
  <c r="BG561" i="2"/>
  <c r="BH561" i="2"/>
  <c r="BO561" i="2" s="1"/>
  <c r="BH742" i="2"/>
  <c r="BI742" i="2"/>
  <c r="BG742" i="2"/>
  <c r="BN742" i="2" s="1"/>
  <c r="BI637" i="2"/>
  <c r="BH637" i="2"/>
  <c r="BG637" i="2"/>
  <c r="BG338" i="2"/>
  <c r="BN338" i="2" s="1"/>
  <c r="BH338" i="2"/>
  <c r="BG752" i="2"/>
  <c r="BN752" i="2" s="1"/>
  <c r="BI752" i="2"/>
  <c r="BH752" i="2"/>
  <c r="BL752" i="2" s="1"/>
  <c r="BH790" i="2"/>
  <c r="BG790" i="2"/>
  <c r="BI790" i="2"/>
  <c r="BM790" i="2" s="1"/>
  <c r="BW790" i="2" s="1"/>
  <c r="BI623" i="2"/>
  <c r="BG623" i="2"/>
  <c r="BH623" i="2"/>
  <c r="BH435" i="2"/>
  <c r="BG435" i="2"/>
  <c r="BK435" i="2" s="1"/>
  <c r="BU435" i="2" s="1"/>
  <c r="BI435" i="2"/>
  <c r="BH241" i="2"/>
  <c r="BH781" i="2"/>
  <c r="BG781" i="2"/>
  <c r="BK781" i="2" s="1"/>
  <c r="BU781" i="2" s="1"/>
  <c r="BI781" i="2"/>
  <c r="BH699" i="2"/>
  <c r="BI699" i="2"/>
  <c r="BM699" i="2" s="1"/>
  <c r="BW699" i="2" s="1"/>
  <c r="BH361" i="2"/>
  <c r="BO361" i="2" s="1"/>
  <c r="BI361" i="2"/>
  <c r="BG361" i="2"/>
  <c r="BI680" i="2"/>
  <c r="BG680" i="2"/>
  <c r="BN680" i="2" s="1"/>
  <c r="BH680" i="2"/>
  <c r="BH283" i="2"/>
  <c r="BI283" i="2"/>
  <c r="BM283" i="2" s="1"/>
  <c r="BH104" i="2"/>
  <c r="BG104" i="2"/>
  <c r="BN104" i="2" s="1"/>
  <c r="BI104" i="2"/>
  <c r="BG870" i="2"/>
  <c r="BH870" i="2"/>
  <c r="BI778" i="2"/>
  <c r="BG778" i="2"/>
  <c r="BH778" i="2"/>
  <c r="BI695" i="2"/>
  <c r="BG695" i="2"/>
  <c r="BH695" i="2"/>
  <c r="BH60" i="2"/>
  <c r="BL60" i="2" s="1"/>
  <c r="BG60" i="2"/>
  <c r="BN60" i="2" s="1"/>
  <c r="BI60" i="2"/>
  <c r="BI881" i="2"/>
  <c r="BM881" i="2" s="1"/>
  <c r="BW881" i="2" s="1"/>
  <c r="BH881" i="2"/>
  <c r="BG881" i="2"/>
  <c r="BG270" i="2"/>
  <c r="BN270" i="2" s="1"/>
  <c r="BH270" i="2"/>
  <c r="BI270" i="2"/>
  <c r="BI886" i="2"/>
  <c r="BM886" i="2" s="1"/>
  <c r="BW886" i="2" s="1"/>
  <c r="BH886" i="2"/>
  <c r="BG886" i="2"/>
  <c r="BI221" i="2"/>
  <c r="BG221" i="2"/>
  <c r="BN221" i="2" s="1"/>
  <c r="BH102" i="2"/>
  <c r="BG102" i="2"/>
  <c r="BI102" i="2"/>
  <c r="BM102" i="2" s="1"/>
  <c r="BI128" i="2"/>
  <c r="BH128" i="2"/>
  <c r="BI137" i="2"/>
  <c r="BH137" i="2"/>
  <c r="BH130" i="2"/>
  <c r="BO130" i="2" s="1"/>
  <c r="BI130" i="2"/>
  <c r="BH138" i="2"/>
  <c r="BL138" i="2" s="1"/>
  <c r="BG138" i="2"/>
  <c r="BI138" i="2"/>
  <c r="BI366" i="2"/>
  <c r="BG366" i="2"/>
  <c r="BN366" i="2" s="1"/>
  <c r="BG29" i="2"/>
  <c r="BN29" i="2" s="1"/>
  <c r="BH29" i="2"/>
  <c r="BG305" i="2"/>
  <c r="BN305" i="2" s="1"/>
  <c r="BH176" i="2"/>
  <c r="BI176" i="2"/>
  <c r="BG176" i="2"/>
  <c r="BN176" i="2" s="1"/>
  <c r="BG696" i="2"/>
  <c r="BN696" i="2" s="1"/>
  <c r="BH696" i="2"/>
  <c r="BI696" i="2"/>
  <c r="BG715" i="2"/>
  <c r="BH715" i="2"/>
  <c r="BO715" i="2" s="1"/>
  <c r="BI626" i="2"/>
  <c r="BH626" i="2"/>
  <c r="BG743" i="2"/>
  <c r="BH743" i="2"/>
  <c r="BI743" i="2"/>
  <c r="BP743" i="2" s="1"/>
  <c r="BH565" i="2"/>
  <c r="BG565" i="2"/>
  <c r="BI565" i="2"/>
  <c r="BG589" i="2"/>
  <c r="BI589" i="2"/>
  <c r="BH589" i="2"/>
  <c r="BL589" i="2" s="1"/>
  <c r="BI390" i="2"/>
  <c r="BG390" i="2"/>
  <c r="BN390" i="2" s="1"/>
  <c r="BG251" i="2"/>
  <c r="BN251" i="2" s="1"/>
  <c r="BI251" i="2"/>
  <c r="BH251" i="2"/>
  <c r="BH146" i="2"/>
  <c r="BI146" i="2"/>
  <c r="BG146" i="2"/>
  <c r="BN146" i="2" s="1"/>
  <c r="BH367" i="2"/>
  <c r="BI367" i="2"/>
  <c r="BG446" i="2"/>
  <c r="BI446" i="2"/>
  <c r="BH446" i="2"/>
  <c r="BI427" i="2"/>
  <c r="BH427" i="2"/>
  <c r="BL427" i="2" s="1"/>
  <c r="BI704" i="2"/>
  <c r="BG704" i="2"/>
  <c r="BN704" i="2" s="1"/>
  <c r="BH704" i="2"/>
  <c r="BH738" i="2"/>
  <c r="BL738" i="2" s="1"/>
  <c r="BG738" i="2"/>
  <c r="BI551" i="2"/>
  <c r="BP551" i="2" s="1"/>
  <c r="BH551" i="2"/>
  <c r="BG551" i="2"/>
  <c r="BG352" i="2"/>
  <c r="BH352" i="2"/>
  <c r="BH83" i="2"/>
  <c r="BG83" i="2"/>
  <c r="BN83" i="2" s="1"/>
  <c r="BH247" i="2"/>
  <c r="BI247" i="2"/>
  <c r="BI529" i="2"/>
  <c r="BH529" i="2"/>
  <c r="BL529" i="2" s="1"/>
  <c r="BG529" i="2"/>
  <c r="BG812" i="2"/>
  <c r="BH812" i="2"/>
  <c r="BG579" i="2"/>
  <c r="BH579" i="2"/>
  <c r="BI579" i="2"/>
  <c r="BI847" i="2"/>
  <c r="BH847" i="2"/>
  <c r="BG847" i="2"/>
  <c r="BN847" i="2" s="1"/>
  <c r="BG614" i="2"/>
  <c r="BI614" i="2"/>
  <c r="BH614" i="2"/>
  <c r="BI261" i="2"/>
  <c r="BP261" i="2" s="1"/>
  <c r="BG261" i="2"/>
  <c r="BI850" i="2"/>
  <c r="BH850" i="2"/>
  <c r="BG358" i="2"/>
  <c r="BK358" i="2" s="1"/>
  <c r="BI358" i="2"/>
  <c r="BI628" i="2"/>
  <c r="BH628" i="2"/>
  <c r="BG166" i="2"/>
  <c r="BN166" i="2" s="1"/>
  <c r="BI166" i="2"/>
  <c r="BI824" i="2"/>
  <c r="BG824" i="2"/>
  <c r="BN824" i="2" s="1"/>
  <c r="BH824" i="2"/>
  <c r="BH534" i="2"/>
  <c r="BG534" i="2"/>
  <c r="BI534" i="2"/>
  <c r="BH351" i="2"/>
  <c r="BI351" i="2"/>
  <c r="BI501" i="2"/>
  <c r="BH501" i="2"/>
  <c r="BG501" i="2"/>
  <c r="BH472" i="2"/>
  <c r="BI472" i="2"/>
  <c r="BG472" i="2"/>
  <c r="BG620" i="2"/>
  <c r="BI620" i="2"/>
  <c r="BH620" i="2"/>
  <c r="BG823" i="2"/>
  <c r="BI823" i="2"/>
  <c r="BM823" i="2" s="1"/>
  <c r="BW823" i="2" s="1"/>
  <c r="BH823" i="2"/>
  <c r="BI575" i="2"/>
  <c r="BG575" i="2"/>
  <c r="BH575" i="2"/>
  <c r="BL575" i="2" s="1"/>
  <c r="BG654" i="2"/>
  <c r="BH654" i="2"/>
  <c r="BL654" i="2" s="1"/>
  <c r="BI654" i="2"/>
  <c r="BI728" i="2"/>
  <c r="BM728" i="2" s="1"/>
  <c r="BW728" i="2" s="1"/>
  <c r="BG728" i="2"/>
  <c r="BI372" i="2"/>
  <c r="BH372" i="2"/>
  <c r="BI374" i="2"/>
  <c r="BG374" i="2"/>
  <c r="BI511" i="2"/>
  <c r="BH511" i="2"/>
  <c r="BG511" i="2"/>
  <c r="BG787" i="2"/>
  <c r="BH787" i="2"/>
  <c r="BI787" i="2"/>
  <c r="BG862" i="2"/>
  <c r="BH862" i="2"/>
  <c r="BI862" i="2"/>
  <c r="BI55" i="2"/>
  <c r="BG55" i="2"/>
  <c r="BN55" i="2" s="1"/>
  <c r="BG341" i="2"/>
  <c r="BN341" i="2" s="1"/>
  <c r="BH341" i="2"/>
  <c r="BI703" i="2"/>
  <c r="BG703" i="2"/>
  <c r="BH703" i="2"/>
  <c r="BH541" i="2"/>
  <c r="BG541" i="2"/>
  <c r="BI541" i="2"/>
  <c r="BG36" i="2"/>
  <c r="BN36" i="2" s="1"/>
  <c r="BI36" i="2"/>
  <c r="BG868" i="2"/>
  <c r="BH868" i="2"/>
  <c r="BI868" i="2"/>
  <c r="BG605" i="2"/>
  <c r="BI605" i="2"/>
  <c r="BH605" i="2"/>
  <c r="BG259" i="2"/>
  <c r="BN259" i="2" s="1"/>
  <c r="BH259" i="2"/>
  <c r="BI259" i="2"/>
  <c r="BI68" i="2"/>
  <c r="BG68" i="2"/>
  <c r="BG537" i="2"/>
  <c r="BH537" i="2"/>
  <c r="BG652" i="2"/>
  <c r="BN652" i="2" s="1"/>
  <c r="BH652" i="2"/>
  <c r="BI652" i="2"/>
  <c r="BH682" i="2"/>
  <c r="BI682" i="2"/>
  <c r="BG682" i="2"/>
  <c r="BG346" i="2"/>
  <c r="BN346" i="2" s="1"/>
  <c r="BI346" i="2"/>
  <c r="BI407" i="2"/>
  <c r="BG407" i="2"/>
  <c r="BN407" i="2" s="1"/>
  <c r="BG288" i="2"/>
  <c r="BN288" i="2" s="1"/>
  <c r="BH288" i="2"/>
  <c r="BI517" i="2"/>
  <c r="BG517" i="2"/>
  <c r="BH517" i="2"/>
  <c r="BG874" i="2"/>
  <c r="BI874" i="2"/>
  <c r="BI342" i="2"/>
  <c r="BG342" i="2"/>
  <c r="BN342" i="2" s="1"/>
  <c r="BG800" i="2"/>
  <c r="BH800" i="2"/>
  <c r="BH274" i="2"/>
  <c r="BG274" i="2"/>
  <c r="BI452" i="2"/>
  <c r="BG452" i="2"/>
  <c r="BH651" i="2"/>
  <c r="BG651" i="2"/>
  <c r="BI651" i="2"/>
  <c r="BI725" i="2"/>
  <c r="BH725" i="2"/>
  <c r="BL725" i="2" s="1"/>
  <c r="BG725" i="2"/>
  <c r="BN725" i="2" s="1"/>
  <c r="BG294" i="2"/>
  <c r="BN294" i="2" s="1"/>
  <c r="BI294" i="2"/>
  <c r="BH67" i="2"/>
  <c r="BL67" i="2" s="1"/>
  <c r="BG67" i="2"/>
  <c r="BN67" i="2" s="1"/>
  <c r="BI67" i="2"/>
  <c r="BI828" i="2"/>
  <c r="BH828" i="2"/>
  <c r="BG753" i="2"/>
  <c r="BI753" i="2"/>
  <c r="BG336" i="2"/>
  <c r="BN336" i="2" s="1"/>
  <c r="BH336" i="2"/>
  <c r="BI336" i="2"/>
  <c r="BH625" i="2"/>
  <c r="BG625" i="2"/>
  <c r="BI625" i="2"/>
  <c r="BI855" i="2"/>
  <c r="BH855" i="2"/>
  <c r="BL855" i="2" s="1"/>
  <c r="BG855" i="2"/>
  <c r="BI694" i="2"/>
  <c r="BH694" i="2"/>
  <c r="BG694" i="2"/>
  <c r="BH644" i="2"/>
  <c r="BI644" i="2"/>
  <c r="BG826" i="2"/>
  <c r="BH826" i="2"/>
  <c r="BI826" i="2"/>
  <c r="BI550" i="2"/>
  <c r="BG550" i="2"/>
  <c r="BH550" i="2"/>
  <c r="BI755" i="2"/>
  <c r="BH755" i="2"/>
  <c r="BL755" i="2" s="1"/>
  <c r="BG792" i="2"/>
  <c r="BH792" i="2"/>
  <c r="BI792" i="2"/>
  <c r="BP792" i="2" s="1"/>
  <c r="BH167" i="2"/>
  <c r="BI167" i="2"/>
  <c r="BM167" i="2" s="1"/>
  <c r="BG167" i="2"/>
  <c r="BI95" i="2"/>
  <c r="BH95" i="2"/>
  <c r="BG95" i="2"/>
  <c r="BN95" i="2" s="1"/>
  <c r="BG155" i="2"/>
  <c r="BI155" i="2"/>
  <c r="BH208" i="2"/>
  <c r="BO208" i="2" s="1"/>
  <c r="BI208" i="2"/>
  <c r="BG208" i="2"/>
  <c r="BG276" i="2"/>
  <c r="BN276" i="2" s="1"/>
  <c r="BH276" i="2"/>
  <c r="BI276" i="2"/>
  <c r="BG46" i="2"/>
  <c r="BN46" i="2" s="1"/>
  <c r="BH46" i="2"/>
  <c r="BI46" i="2"/>
  <c r="BI786" i="2"/>
  <c r="BG786" i="2"/>
  <c r="BH786" i="2"/>
  <c r="BL786" i="2" s="1"/>
  <c r="BV786" i="2" s="1"/>
  <c r="BI865" i="2"/>
  <c r="BM865" i="2" s="1"/>
  <c r="BW865" i="2" s="1"/>
  <c r="BH865" i="2"/>
  <c r="BG865" i="2"/>
  <c r="BI151" i="2"/>
  <c r="BG139" i="2"/>
  <c r="BG89" i="2"/>
  <c r="BN89" i="2" s="1"/>
  <c r="BH400" i="2"/>
  <c r="BL400" i="2" s="1"/>
  <c r="BH197" i="2"/>
  <c r="BL197" i="2" s="1"/>
  <c r="BH299" i="2"/>
  <c r="BH193" i="2"/>
  <c r="BI305" i="2"/>
  <c r="BH221" i="2"/>
  <c r="BH187" i="2"/>
  <c r="BI274" i="2"/>
  <c r="BG355" i="2"/>
  <c r="BG41" i="2"/>
  <c r="BN41" i="2" s="1"/>
  <c r="BI255" i="2"/>
  <c r="BG303" i="2"/>
  <c r="BN303" i="2" s="1"/>
  <c r="BI149" i="2"/>
  <c r="BM149" i="2" s="1"/>
  <c r="BH293" i="2"/>
  <c r="BI378" i="2"/>
  <c r="BI385" i="2"/>
  <c r="BI408" i="2"/>
  <c r="BG88" i="2"/>
  <c r="BG70" i="2"/>
  <c r="BN70" i="2" s="1"/>
  <c r="BG538" i="2"/>
  <c r="BH450" i="2"/>
  <c r="BI720" i="2"/>
  <c r="BM720" i="2" s="1"/>
  <c r="BW720" i="2" s="1"/>
  <c r="BI812" i="2"/>
  <c r="BP812" i="2" s="1"/>
  <c r="BG572" i="2"/>
  <c r="BN572" i="2" s="1"/>
  <c r="BG850" i="2"/>
  <c r="BG546" i="2"/>
  <c r="BI863" i="2"/>
  <c r="BI288" i="2"/>
  <c r="BG216" i="2"/>
  <c r="BN216" i="2" s="1"/>
  <c r="BG372" i="2"/>
  <c r="BN372" i="2" s="1"/>
  <c r="BI143" i="2"/>
  <c r="BP143" i="2" s="1"/>
  <c r="BG134" i="2"/>
  <c r="BN134" i="2" s="1"/>
  <c r="BI537" i="2"/>
  <c r="BG760" i="2"/>
  <c r="BN760" i="2" s="1"/>
  <c r="BG612" i="2"/>
  <c r="BH635" i="2"/>
  <c r="BG626" i="2"/>
  <c r="BN626" i="2" s="1"/>
  <c r="BG649" i="2"/>
  <c r="BI338" i="2"/>
  <c r="BG128" i="2"/>
  <c r="BN128" i="2" s="1"/>
  <c r="BH449" i="2"/>
  <c r="BL449" i="2" s="1"/>
  <c r="BH619" i="2"/>
  <c r="BH170" i="2"/>
  <c r="BI61" i="2"/>
  <c r="BH49" i="2"/>
  <c r="BI335" i="2"/>
  <c r="BG122" i="2"/>
  <c r="BN122" i="2" s="1"/>
  <c r="BI122" i="2"/>
  <c r="BI125" i="2"/>
  <c r="BH125" i="2"/>
  <c r="BG357" i="2"/>
  <c r="BI357" i="2"/>
  <c r="BP357" i="2" s="1"/>
  <c r="BG552" i="2"/>
  <c r="BI552" i="2"/>
  <c r="BP552" i="2" s="1"/>
  <c r="BH552" i="2"/>
  <c r="BI587" i="2"/>
  <c r="BH587" i="2"/>
  <c r="BG587" i="2"/>
  <c r="BI678" i="2"/>
  <c r="BG678" i="2"/>
  <c r="BN678" i="2" s="1"/>
  <c r="BH678" i="2"/>
  <c r="BG192" i="2"/>
  <c r="BN192" i="2" s="1"/>
  <c r="BH192" i="2"/>
  <c r="BI192" i="2"/>
  <c r="BI721" i="2"/>
  <c r="BH721" i="2"/>
  <c r="BG721" i="2"/>
  <c r="BH141" i="2"/>
  <c r="BI141" i="2"/>
  <c r="BG141" i="2"/>
  <c r="BN141" i="2" s="1"/>
  <c r="BG872" i="2"/>
  <c r="BI872" i="2"/>
  <c r="BH872" i="2"/>
  <c r="BH559" i="2"/>
  <c r="BL559" i="2" s="1"/>
  <c r="BI559" i="2"/>
  <c r="BG559" i="2"/>
  <c r="BG656" i="2"/>
  <c r="BN656" i="2" s="1"/>
  <c r="BH656" i="2"/>
  <c r="BI656" i="2"/>
  <c r="BI554" i="2"/>
  <c r="BM554" i="2" s="1"/>
  <c r="BW554" i="2" s="1"/>
  <c r="BG554" i="2"/>
  <c r="BH554" i="2"/>
  <c r="BL554" i="2" s="1"/>
  <c r="BV554" i="2" s="1"/>
  <c r="BI172" i="2"/>
  <c r="BH172" i="2"/>
  <c r="BI713" i="2"/>
  <c r="BG713" i="2"/>
  <c r="BH713" i="2"/>
  <c r="BL713" i="2" s="1"/>
  <c r="BI50" i="2"/>
  <c r="BM50" i="2" s="1"/>
  <c r="BG50" i="2"/>
  <c r="BN50" i="2" s="1"/>
  <c r="BI402" i="2"/>
  <c r="BG402" i="2"/>
  <c r="BN402" i="2" s="1"/>
  <c r="BH402" i="2"/>
  <c r="BG456" i="2"/>
  <c r="BI456" i="2"/>
  <c r="BH693" i="2"/>
  <c r="BG693" i="2"/>
  <c r="BI693" i="2"/>
  <c r="BI744" i="2"/>
  <c r="BH744" i="2"/>
  <c r="BO744" i="2" s="1"/>
  <c r="BG744" i="2"/>
  <c r="BI348" i="2"/>
  <c r="BG348" i="2"/>
  <c r="BN348" i="2" s="1"/>
  <c r="BH566" i="2"/>
  <c r="BO566" i="2" s="1"/>
  <c r="BG566" i="2"/>
  <c r="BI566" i="2"/>
  <c r="BI483" i="2"/>
  <c r="BG483" i="2"/>
  <c r="BG284" i="2"/>
  <c r="BI284" i="2"/>
  <c r="BM284" i="2" s="1"/>
  <c r="BI479" i="2"/>
  <c r="BG479" i="2"/>
  <c r="BG350" i="2"/>
  <c r="BI350" i="2"/>
  <c r="BH350" i="2"/>
  <c r="BL350" i="2" s="1"/>
  <c r="BG260" i="2"/>
  <c r="BN260" i="2" s="1"/>
  <c r="BH260" i="2"/>
  <c r="BO260" i="2" s="1"/>
  <c r="BI260" i="2"/>
  <c r="BH462" i="2"/>
  <c r="BI462" i="2"/>
  <c r="BG462" i="2"/>
  <c r="BN462" i="2" s="1"/>
  <c r="BH640" i="2"/>
  <c r="BG640" i="2"/>
  <c r="BI640" i="2"/>
  <c r="BP640" i="2" s="1"/>
  <c r="BI101" i="2"/>
  <c r="BI113" i="2"/>
  <c r="BG113" i="2"/>
  <c r="BH113" i="2"/>
  <c r="BO113" i="2" s="1"/>
  <c r="BI84" i="2"/>
  <c r="BG84" i="2"/>
  <c r="BN84" i="2" s="1"/>
  <c r="BH84" i="2"/>
  <c r="BI802" i="2"/>
  <c r="BH802" i="2"/>
  <c r="BG802" i="2"/>
  <c r="BH569" i="2"/>
  <c r="BI569" i="2"/>
  <c r="BG569" i="2"/>
  <c r="BG278" i="2"/>
  <c r="BN278" i="2" s="1"/>
  <c r="BH278" i="2"/>
  <c r="BI278" i="2"/>
  <c r="BI207" i="2"/>
  <c r="BG207" i="2"/>
  <c r="BN207" i="2" s="1"/>
  <c r="BH207" i="2"/>
  <c r="BI712" i="2"/>
  <c r="BH712" i="2"/>
  <c r="BG712" i="2"/>
  <c r="BH723" i="2"/>
  <c r="BI723" i="2"/>
  <c r="BG723" i="2"/>
  <c r="BN723" i="2" s="1"/>
  <c r="BI766" i="2"/>
  <c r="BH766" i="2"/>
  <c r="BG766" i="2"/>
  <c r="BI756" i="2"/>
  <c r="BH756" i="2"/>
  <c r="BG756" i="2"/>
  <c r="BN756" i="2" s="1"/>
  <c r="BG345" i="2"/>
  <c r="BI345" i="2"/>
  <c r="BH345" i="2"/>
  <c r="BI607" i="2"/>
  <c r="BH607" i="2"/>
  <c r="BG607" i="2"/>
  <c r="BN607" i="2" s="1"/>
  <c r="BG198" i="2"/>
  <c r="BH198" i="2"/>
  <c r="BO198" i="2" s="1"/>
  <c r="BI52" i="2"/>
  <c r="BG52" i="2"/>
  <c r="BN52" i="2" s="1"/>
  <c r="BH52" i="2"/>
  <c r="BH732" i="2"/>
  <c r="BO732" i="2" s="1"/>
  <c r="BI732" i="2"/>
  <c r="BG732" i="2"/>
  <c r="BI319" i="2"/>
  <c r="BH319" i="2"/>
  <c r="BG319" i="2"/>
  <c r="BN319" i="2" s="1"/>
  <c r="BI545" i="2"/>
  <c r="BP545" i="2" s="1"/>
  <c r="BH545" i="2"/>
  <c r="BH856" i="2"/>
  <c r="BG856" i="2"/>
  <c r="BN856" i="2" s="1"/>
  <c r="BI856" i="2"/>
  <c r="BG234" i="2"/>
  <c r="BN234" i="2" s="1"/>
  <c r="BI286" i="2"/>
  <c r="BM286" i="2" s="1"/>
  <c r="BG286" i="2"/>
  <c r="BH286" i="2"/>
  <c r="BH568" i="2"/>
  <c r="BI568" i="2"/>
  <c r="BI702" i="2"/>
  <c r="BH702" i="2"/>
  <c r="BG702" i="2"/>
  <c r="BN702" i="2" s="1"/>
  <c r="BG132" i="2"/>
  <c r="BN132" i="2" s="1"/>
  <c r="BH132" i="2"/>
  <c r="BN99" i="2"/>
  <c r="BI99" i="2"/>
  <c r="BG119" i="2"/>
  <c r="BH119" i="2"/>
  <c r="BG127" i="2"/>
  <c r="BH127" i="2"/>
  <c r="BO127" i="2" s="1"/>
  <c r="BI127" i="2"/>
  <c r="BG35" i="2"/>
  <c r="BN35" i="2" s="1"/>
  <c r="BH35" i="2"/>
  <c r="BG804" i="2"/>
  <c r="BN804" i="2" s="1"/>
  <c r="BH804" i="2"/>
  <c r="BL804" i="2" s="1"/>
  <c r="BI804" i="2"/>
  <c r="BI633" i="2"/>
  <c r="BH633" i="2"/>
  <c r="BG633" i="2"/>
  <c r="BN633" i="2" s="1"/>
  <c r="BG165" i="2"/>
  <c r="BI165" i="2"/>
  <c r="BH165" i="2"/>
  <c r="BI72" i="2"/>
  <c r="BG72" i="2"/>
  <c r="BN72" i="2" s="1"/>
  <c r="BH72" i="2"/>
  <c r="BG647" i="2"/>
  <c r="BN647" i="2" s="1"/>
  <c r="BH647" i="2"/>
  <c r="BI647" i="2"/>
  <c r="BN275" i="2"/>
  <c r="BI275" i="2"/>
  <c r="BH275" i="2"/>
  <c r="BG467" i="2"/>
  <c r="BH467" i="2"/>
  <c r="BO467" i="2" s="1"/>
  <c r="BI467" i="2"/>
  <c r="BI560" i="2"/>
  <c r="BG560" i="2"/>
  <c r="BN560" i="2" s="1"/>
  <c r="BH560" i="2"/>
  <c r="BH782" i="2"/>
  <c r="BI782" i="2"/>
  <c r="BG782" i="2"/>
  <c r="BN782" i="2" s="1"/>
  <c r="BI443" i="2"/>
  <c r="BG443" i="2"/>
  <c r="BH201" i="2"/>
  <c r="BI201" i="2"/>
  <c r="BG201" i="2"/>
  <c r="BN201" i="2" s="1"/>
  <c r="BI387" i="2"/>
  <c r="BH387" i="2"/>
  <c r="BI20" i="2"/>
  <c r="BG20" i="2"/>
  <c r="BN20" i="2" s="1"/>
  <c r="BH20" i="2"/>
  <c r="BI884" i="2"/>
  <c r="BG884" i="2"/>
  <c r="BK884" i="2" s="1"/>
  <c r="BU884" i="2" s="1"/>
  <c r="BH884" i="2"/>
  <c r="BH356" i="2"/>
  <c r="BI356" i="2"/>
  <c r="BG356" i="2"/>
  <c r="BN356" i="2" s="1"/>
  <c r="BH86" i="2"/>
  <c r="BG86" i="2"/>
  <c r="BN86" i="2" s="1"/>
  <c r="BI86" i="2"/>
  <c r="BG737" i="2"/>
  <c r="BN737" i="2" s="1"/>
  <c r="BI737" i="2"/>
  <c r="BG133" i="2"/>
  <c r="BN133" i="2" s="1"/>
  <c r="BI133" i="2"/>
  <c r="BG114" i="2"/>
  <c r="BN114" i="2" s="1"/>
  <c r="BI114" i="2"/>
  <c r="BH114" i="2"/>
  <c r="BI111" i="2"/>
  <c r="BH111" i="2"/>
  <c r="BG111" i="2"/>
  <c r="BN111" i="2" s="1"/>
  <c r="BI109" i="2"/>
  <c r="BG109" i="2"/>
  <c r="BN109" i="2" s="1"/>
  <c r="BH109" i="2"/>
  <c r="BN140" i="2"/>
  <c r="BH120" i="2"/>
  <c r="BG120" i="2"/>
  <c r="BG302" i="2"/>
  <c r="BN302" i="2" s="1"/>
  <c r="BI302" i="2"/>
  <c r="BI64" i="2"/>
  <c r="BH64" i="2"/>
  <c r="BG664" i="2"/>
  <c r="BH664" i="2"/>
  <c r="BG676" i="2"/>
  <c r="BN676" i="2" s="1"/>
  <c r="BI676" i="2"/>
  <c r="BI602" i="2"/>
  <c r="BM602" i="2" s="1"/>
  <c r="BW602" i="2" s="1"/>
  <c r="BG602" i="2"/>
  <c r="BH687" i="2"/>
  <c r="BL687" i="2" s="1"/>
  <c r="BI687" i="2"/>
  <c r="BG687" i="2"/>
  <c r="BI838" i="2"/>
  <c r="BH838" i="2"/>
  <c r="BG838" i="2"/>
  <c r="BN838" i="2" s="1"/>
  <c r="BH557" i="2"/>
  <c r="BG557" i="2"/>
  <c r="BK557" i="2" s="1"/>
  <c r="BU557" i="2" s="1"/>
  <c r="BI557" i="2"/>
  <c r="BG326" i="2"/>
  <c r="BN326" i="2" s="1"/>
  <c r="BI326" i="2"/>
  <c r="BH326" i="2"/>
  <c r="BH394" i="2"/>
  <c r="BO394" i="2" s="1"/>
  <c r="BG394" i="2"/>
  <c r="BN394" i="2" s="1"/>
  <c r="BI394" i="2"/>
  <c r="BG202" i="2"/>
  <c r="BN202" i="2" s="1"/>
  <c r="BI202" i="2"/>
  <c r="BH202" i="2"/>
  <c r="BG485" i="2"/>
  <c r="BH485" i="2"/>
  <c r="BO485" i="2" s="1"/>
  <c r="BI485" i="2"/>
  <c r="BG525" i="2"/>
  <c r="BN525" i="2" s="1"/>
  <c r="BI525" i="2"/>
  <c r="BH525" i="2"/>
  <c r="BI632" i="2"/>
  <c r="BM632" i="2" s="1"/>
  <c r="BW632" i="2" s="1"/>
  <c r="BG632" i="2"/>
  <c r="BH632" i="2"/>
  <c r="BH714" i="2"/>
  <c r="BG714" i="2"/>
  <c r="BK714" i="2" s="1"/>
  <c r="BU714" i="2" s="1"/>
  <c r="BG815" i="2"/>
  <c r="BN815" i="2" s="1"/>
  <c r="BI815" i="2"/>
  <c r="BH815" i="2"/>
  <c r="BI510" i="2"/>
  <c r="BH277" i="2"/>
  <c r="BI277" i="2"/>
  <c r="BH43" i="2"/>
  <c r="BI43" i="2"/>
  <c r="BG43" i="2"/>
  <c r="BN43" i="2" s="1"/>
  <c r="BG231" i="2"/>
  <c r="BH231" i="2"/>
  <c r="BL231" i="2" s="1"/>
  <c r="BG62" i="2"/>
  <c r="BN62" i="2" s="1"/>
  <c r="BI62" i="2"/>
  <c r="BH62" i="2"/>
  <c r="BI772" i="2"/>
  <c r="BH772" i="2"/>
  <c r="BL772" i="2" s="1"/>
  <c r="BG772" i="2"/>
  <c r="BH882" i="2"/>
  <c r="BG882" i="2"/>
  <c r="BN882" i="2" s="1"/>
  <c r="BI882" i="2"/>
  <c r="BI615" i="2"/>
  <c r="BG615" i="2"/>
  <c r="BN615" i="2" s="1"/>
  <c r="BH615" i="2"/>
  <c r="BI590" i="2"/>
  <c r="BG590" i="2"/>
  <c r="BH590" i="2"/>
  <c r="BL590" i="2" s="1"/>
  <c r="BG393" i="2"/>
  <c r="BN393" i="2" s="1"/>
  <c r="BG334" i="2"/>
  <c r="BN334" i="2" s="1"/>
  <c r="BI334" i="2"/>
  <c r="BI840" i="2"/>
  <c r="BG840" i="2"/>
  <c r="BH840" i="2"/>
  <c r="BL840" i="2" s="1"/>
  <c r="BI793" i="2"/>
  <c r="BH793" i="2"/>
  <c r="BG793" i="2"/>
  <c r="BI397" i="2"/>
  <c r="BG397" i="2"/>
  <c r="BN397" i="2" s="1"/>
  <c r="BH397" i="2"/>
  <c r="BG23" i="2"/>
  <c r="BK23" i="2" s="1"/>
  <c r="BI23" i="2"/>
  <c r="BI659" i="2"/>
  <c r="BH659" i="2"/>
  <c r="BI271" i="2"/>
  <c r="BG271" i="2"/>
  <c r="BN271" i="2" s="1"/>
  <c r="BH271" i="2"/>
  <c r="BI548" i="2"/>
  <c r="BG548" i="2"/>
  <c r="BH548" i="2"/>
  <c r="BL548" i="2" s="1"/>
  <c r="BI280" i="2"/>
  <c r="BI354" i="2"/>
  <c r="BH354" i="2"/>
  <c r="BH42" i="2"/>
  <c r="BI42" i="2"/>
  <c r="BG42" i="2"/>
  <c r="BN42" i="2" s="1"/>
  <c r="BH287" i="2"/>
  <c r="BI287" i="2"/>
  <c r="BM287" i="2" s="1"/>
  <c r="BI527" i="2"/>
  <c r="BG527" i="2"/>
  <c r="BH527" i="2"/>
  <c r="BH432" i="2"/>
  <c r="BI432" i="2"/>
  <c r="BG432" i="2"/>
  <c r="BI604" i="2"/>
  <c r="BM604" i="2" s="1"/>
  <c r="BW604" i="2" s="1"/>
  <c r="BH604" i="2"/>
  <c r="BI801" i="2"/>
  <c r="BG801" i="2"/>
  <c r="BH543" i="2"/>
  <c r="BI543" i="2"/>
  <c r="BG543" i="2"/>
  <c r="BH806" i="2"/>
  <c r="BI806" i="2"/>
  <c r="BG806" i="2"/>
  <c r="BG403" i="2"/>
  <c r="BH403" i="2"/>
  <c r="BI403" i="2"/>
  <c r="BM403" i="2" s="1"/>
  <c r="BG803" i="2"/>
  <c r="BI803" i="2"/>
  <c r="BH803" i="2"/>
  <c r="BG257" i="2"/>
  <c r="BN257" i="2" s="1"/>
  <c r="BI257" i="2"/>
  <c r="BH257" i="2"/>
  <c r="BG329" i="2"/>
  <c r="BN329" i="2" s="1"/>
  <c r="BH329" i="2"/>
  <c r="BI329" i="2"/>
  <c r="BH492" i="2"/>
  <c r="BI492" i="2"/>
  <c r="BH683" i="2"/>
  <c r="BI683" i="2"/>
  <c r="BG683" i="2"/>
  <c r="BI665" i="2"/>
  <c r="BM665" i="2" s="1"/>
  <c r="BW665" i="2" s="1"/>
  <c r="BH665" i="2"/>
  <c r="BN157" i="2"/>
  <c r="BH157" i="2"/>
  <c r="BI734" i="2"/>
  <c r="BH734" i="2"/>
  <c r="BG734" i="2"/>
  <c r="BG182" i="2"/>
  <c r="BN182" i="2" s="1"/>
  <c r="BI182" i="2"/>
  <c r="BH182" i="2"/>
  <c r="BI292" i="2"/>
  <c r="BG292" i="2"/>
  <c r="BN292" i="2" s="1"/>
  <c r="BH47" i="2"/>
  <c r="BG47" i="2"/>
  <c r="BN47" i="2" s="1"/>
  <c r="BI47" i="2"/>
  <c r="BI875" i="2"/>
  <c r="BH875" i="2"/>
  <c r="BG875" i="2"/>
  <c r="BG662" i="2"/>
  <c r="BI662" i="2"/>
  <c r="BH662" i="2"/>
  <c r="BH51" i="2"/>
  <c r="BL51" i="2" s="1"/>
  <c r="BI51" i="2"/>
  <c r="BG391" i="2"/>
  <c r="BN391" i="2" s="1"/>
  <c r="BH391" i="2"/>
  <c r="BG867" i="2"/>
  <c r="BI867" i="2"/>
  <c r="BH867" i="2"/>
  <c r="BG650" i="2"/>
  <c r="BI650" i="2"/>
  <c r="BM650" i="2" s="1"/>
  <c r="BW650" i="2" s="1"/>
  <c r="BH650" i="2"/>
  <c r="BL650" i="2" s="1"/>
  <c r="BG314" i="2"/>
  <c r="BI314" i="2"/>
  <c r="BI343" i="2"/>
  <c r="BH343" i="2"/>
  <c r="BO343" i="2" s="1"/>
  <c r="BG464" i="2"/>
  <c r="BH464" i="2"/>
  <c r="BI464" i="2"/>
  <c r="BG746" i="2"/>
  <c r="BI746" i="2"/>
  <c r="BH746" i="2"/>
  <c r="BG502" i="2"/>
  <c r="BH502" i="2"/>
  <c r="BI502" i="2"/>
  <c r="BI805" i="2"/>
  <c r="BG805" i="2"/>
  <c r="BH805" i="2"/>
  <c r="BH242" i="2"/>
  <c r="BL242" i="2" s="1"/>
  <c r="BI242" i="2"/>
  <c r="BG242" i="2"/>
  <c r="BK242" i="2" s="1"/>
  <c r="BG424" i="2"/>
  <c r="BI424" i="2"/>
  <c r="BH424" i="2"/>
  <c r="BH834" i="2"/>
  <c r="BG834" i="2"/>
  <c r="BI685" i="2"/>
  <c r="BH685" i="2"/>
  <c r="BG685" i="2"/>
  <c r="BI412" i="2"/>
  <c r="BG412" i="2"/>
  <c r="BN412" i="2" s="1"/>
  <c r="BH412" i="2"/>
  <c r="BH53" i="2"/>
  <c r="BG53" i="2"/>
  <c r="BN53" i="2" s="1"/>
  <c r="BI53" i="2"/>
  <c r="BG59" i="2"/>
  <c r="BN59" i="2" s="1"/>
  <c r="BI59" i="2"/>
  <c r="BH59" i="2"/>
  <c r="BH453" i="2"/>
  <c r="BI453" i="2"/>
  <c r="BP453" i="2" s="1"/>
  <c r="BG705" i="2"/>
  <c r="BN705" i="2" s="1"/>
  <c r="BI705" i="2"/>
  <c r="BH705" i="2"/>
  <c r="BI80" i="2"/>
  <c r="BH80" i="2"/>
  <c r="BG663" i="2"/>
  <c r="BH663" i="2"/>
  <c r="BI663" i="2"/>
  <c r="BH549" i="2"/>
  <c r="BG549" i="2"/>
  <c r="BI549" i="2"/>
  <c r="BG384" i="2"/>
  <c r="BN384" i="2" s="1"/>
  <c r="BI384" i="2"/>
  <c r="BP384" i="2" s="1"/>
  <c r="BG558" i="2"/>
  <c r="BH558" i="2"/>
  <c r="BI558" i="2"/>
  <c r="BI196" i="2"/>
  <c r="BH196" i="2"/>
  <c r="BG196" i="2"/>
  <c r="BK196" i="2" s="1"/>
  <c r="BI684" i="2"/>
  <c r="BG684" i="2"/>
  <c r="BK684" i="2" s="1"/>
  <c r="BU684" i="2" s="1"/>
  <c r="BH684" i="2"/>
  <c r="BI54" i="2"/>
  <c r="BG54" i="2"/>
  <c r="BN54" i="2" s="1"/>
  <c r="BH54" i="2"/>
  <c r="BG692" i="2"/>
  <c r="BK692" i="2" s="1"/>
  <c r="BU692" i="2" s="1"/>
  <c r="BI692" i="2"/>
  <c r="BG441" i="2"/>
  <c r="BI441" i="2"/>
  <c r="BP441" i="2" s="1"/>
  <c r="BI822" i="2"/>
  <c r="BG822" i="2"/>
  <c r="BH822" i="2"/>
  <c r="BG163" i="2"/>
  <c r="BK163" i="2" s="1"/>
  <c r="BI163" i="2"/>
  <c r="BH163" i="2"/>
  <c r="BH179" i="2"/>
  <c r="BS179" i="2" s="1"/>
  <c r="BG179" i="2"/>
  <c r="BI57" i="2"/>
  <c r="BH57" i="2"/>
  <c r="BG57" i="2"/>
  <c r="BN57" i="2" s="1"/>
  <c r="BI87" i="2"/>
  <c r="BM87" i="2" s="1"/>
  <c r="BG87" i="2"/>
  <c r="BH87" i="2"/>
  <c r="BG212" i="2"/>
  <c r="BH212" i="2"/>
  <c r="BL212" i="2" s="1"/>
  <c r="BI212" i="2"/>
  <c r="BH617" i="2"/>
  <c r="BI617" i="2"/>
  <c r="BG617" i="2"/>
  <c r="BK617" i="2" s="1"/>
  <c r="BU617" i="2" s="1"/>
  <c r="BG883" i="2"/>
  <c r="BI883" i="2"/>
  <c r="BH883" i="2"/>
  <c r="BL883" i="2" s="1"/>
  <c r="BH813" i="2"/>
  <c r="BI813" i="2"/>
  <c r="BG813" i="2"/>
  <c r="BK813" i="2" s="1"/>
  <c r="BU813" i="2" s="1"/>
  <c r="BI638" i="2"/>
  <c r="BH638" i="2"/>
  <c r="BO638" i="2" s="1"/>
  <c r="BG638" i="2"/>
  <c r="BH520" i="2"/>
  <c r="BO520" i="2" s="1"/>
  <c r="BG520" i="2"/>
  <c r="BI520" i="2"/>
  <c r="BH374" i="2"/>
  <c r="BH381" i="2"/>
  <c r="BG125" i="2"/>
  <c r="BN125" i="2" s="1"/>
  <c r="BI27" i="2"/>
  <c r="BG130" i="2"/>
  <c r="BH281" i="2"/>
  <c r="BH334" i="2"/>
  <c r="BH117" i="2"/>
  <c r="BI203" i="2"/>
  <c r="BI90" i="2"/>
  <c r="BG137" i="2"/>
  <c r="BN137" i="2" s="1"/>
  <c r="BH358" i="2"/>
  <c r="BG77" i="2"/>
  <c r="BN77" i="2" s="1"/>
  <c r="BG147" i="2"/>
  <c r="BI210" i="2"/>
  <c r="BG377" i="2"/>
  <c r="BN377" i="2" s="1"/>
  <c r="BI180" i="2"/>
  <c r="BH294" i="2"/>
  <c r="BG309" i="2"/>
  <c r="BH342" i="2"/>
  <c r="BG279" i="2"/>
  <c r="BG173" i="2"/>
  <c r="BI195" i="2"/>
  <c r="BG226" i="2"/>
  <c r="BH153" i="2"/>
  <c r="BG343" i="2"/>
  <c r="BN343" i="2" s="1"/>
  <c r="BH365" i="2"/>
  <c r="BI344" i="2"/>
  <c r="BG16" i="2"/>
  <c r="BN16" i="2" s="1"/>
  <c r="BG30" i="2"/>
  <c r="BN30" i="2" s="1"/>
  <c r="BH499" i="2"/>
  <c r="BG505" i="2"/>
  <c r="BI515" i="2"/>
  <c r="BI664" i="2"/>
  <c r="BM664" i="2" s="1"/>
  <c r="BW664" i="2" s="1"/>
  <c r="BH740" i="2"/>
  <c r="BH851" i="2"/>
  <c r="BI770" i="2"/>
  <c r="BH809" i="2"/>
  <c r="BH783" i="2"/>
  <c r="BI224" i="2"/>
  <c r="BP224" i="2" s="1"/>
  <c r="BI120" i="2"/>
  <c r="BM120" i="2" s="1"/>
  <c r="BG340" i="2"/>
  <c r="BN340" i="2" s="1"/>
  <c r="BH55" i="2"/>
  <c r="BH94" i="2"/>
  <c r="BG510" i="2"/>
  <c r="BN510" i="2" s="1"/>
  <c r="BG499" i="2"/>
  <c r="BH479" i="2"/>
  <c r="BG568" i="2"/>
  <c r="BH835" i="2"/>
  <c r="BI555" i="2"/>
  <c r="BP555" i="2" s="1"/>
  <c r="BI825" i="2"/>
  <c r="BG593" i="2"/>
  <c r="BK593" i="2" s="1"/>
  <c r="BU593" i="2" s="1"/>
  <c r="BI98" i="2"/>
  <c r="BI119" i="2"/>
  <c r="BM119" i="2" s="1"/>
  <c r="BI870" i="2"/>
  <c r="BH602" i="2"/>
  <c r="BG347" i="2"/>
  <c r="BH203" i="2"/>
  <c r="BO203" i="2" s="1"/>
  <c r="BG414" i="2"/>
  <c r="BN414" i="2" s="1"/>
  <c r="BG45" i="2"/>
  <c r="BN45" i="2" s="1"/>
  <c r="BH436" i="2"/>
  <c r="BI437" i="2"/>
  <c r="BM437" i="2" s="1"/>
  <c r="BW437" i="2" s="1"/>
  <c r="BH512" i="2"/>
  <c r="BO512" i="2" s="1"/>
  <c r="BH508" i="2"/>
  <c r="BI508" i="2"/>
  <c r="BM508" i="2" s="1"/>
  <c r="BW508" i="2" s="1"/>
  <c r="BG508" i="2"/>
  <c r="BG512" i="2"/>
  <c r="BI758" i="2"/>
  <c r="BH758" i="2"/>
  <c r="BK425" i="2"/>
  <c r="BU425" i="2" s="1"/>
  <c r="EI241" i="2"/>
  <c r="EI215" i="2"/>
  <c r="ER303" i="2" s="1"/>
  <c r="BJ214" i="2"/>
  <c r="BT214" i="2" s="1"/>
  <c r="EI213" i="2"/>
  <c r="EI243" i="2"/>
  <c r="BT83" i="2"/>
  <c r="BT89" i="2"/>
  <c r="BT71" i="2"/>
  <c r="BT111" i="2"/>
  <c r="BT282" i="2"/>
  <c r="BT268" i="2"/>
  <c r="BT364" i="2"/>
  <c r="BT341" i="2"/>
  <c r="BT190" i="2"/>
  <c r="BT360" i="2"/>
  <c r="BT297" i="2"/>
  <c r="BT159" i="2"/>
  <c r="BT195" i="2"/>
  <c r="BT193" i="2"/>
  <c r="BT278" i="2"/>
  <c r="BT359" i="2"/>
  <c r="BT295" i="2"/>
  <c r="BT118" i="2"/>
  <c r="BT216" i="2"/>
  <c r="BT166" i="2"/>
  <c r="BT313" i="2"/>
  <c r="BT178" i="2"/>
  <c r="BT143" i="2"/>
  <c r="BT280" i="2"/>
  <c r="BT197" i="2"/>
  <c r="BT99" i="2"/>
  <c r="BT258" i="2"/>
  <c r="BT163" i="2"/>
  <c r="BT213" i="2"/>
  <c r="BT236" i="2"/>
  <c r="BT122" i="2"/>
  <c r="BT256" i="2"/>
  <c r="BT95" i="2"/>
  <c r="BT165" i="2"/>
  <c r="BT146" i="2"/>
  <c r="BT400" i="2"/>
  <c r="BT409" i="2"/>
  <c r="BT181" i="2"/>
  <c r="BT230" i="2"/>
  <c r="BT404" i="2"/>
  <c r="BT310" i="2"/>
  <c r="BT115" i="2"/>
  <c r="BT370" i="2"/>
  <c r="BT386" i="2"/>
  <c r="BT402" i="2"/>
  <c r="BT248" i="2"/>
  <c r="BT66" i="2"/>
  <c r="BT116" i="2"/>
  <c r="BT72" i="2"/>
  <c r="BT42" i="2"/>
  <c r="BT279" i="2"/>
  <c r="BT84" i="2"/>
  <c r="BT175" i="2"/>
  <c r="BT130" i="2"/>
  <c r="BT357" i="2"/>
  <c r="BT34" i="2"/>
  <c r="BT200" i="2"/>
  <c r="BT314" i="2"/>
  <c r="BT112" i="2"/>
  <c r="BT60" i="2"/>
  <c r="BT70" i="2"/>
  <c r="BT46" i="2"/>
  <c r="BT31" i="2"/>
  <c r="BT40" i="2"/>
  <c r="BT204" i="2"/>
  <c r="BT215" i="2"/>
  <c r="BT78" i="2"/>
  <c r="BT135" i="2"/>
  <c r="BT106" i="2"/>
  <c r="BT293" i="2"/>
  <c r="BT158" i="2"/>
  <c r="BT91" i="2"/>
  <c r="BT401" i="2"/>
  <c r="BT64" i="2"/>
  <c r="BT136" i="2"/>
  <c r="BT126" i="2"/>
  <c r="BT250" i="2"/>
  <c r="BT260" i="2"/>
  <c r="BT300" i="2"/>
  <c r="BT152" i="2"/>
  <c r="BT150" i="2"/>
  <c r="BT265" i="2"/>
  <c r="BT316" i="2"/>
  <c r="BT257" i="2"/>
  <c r="BT388" i="2"/>
  <c r="BT187" i="2"/>
  <c r="BT105" i="2"/>
  <c r="BT351" i="2"/>
  <c r="BT287" i="2"/>
  <c r="BT307" i="2"/>
  <c r="BT15" i="2"/>
  <c r="BT32" i="2"/>
  <c r="BT79" i="2"/>
  <c r="BT53" i="2"/>
  <c r="BT54" i="2"/>
  <c r="BT124" i="2"/>
  <c r="BT164" i="2"/>
  <c r="BT86" i="2"/>
  <c r="BT43" i="2"/>
  <c r="BT174" i="2"/>
  <c r="BT18" i="2"/>
  <c r="BT172" i="2"/>
  <c r="BT41" i="2"/>
  <c r="BT98" i="2"/>
  <c r="BT87" i="2"/>
  <c r="BT205" i="2"/>
  <c r="BT48" i="2"/>
  <c r="BT262" i="2"/>
  <c r="BT94" i="2"/>
  <c r="BT218" i="2"/>
  <c r="BT252" i="2"/>
  <c r="BT156" i="2"/>
  <c r="BT191" i="2"/>
  <c r="BT363" i="2"/>
  <c r="BT296" i="2"/>
  <c r="BT403" i="2"/>
  <c r="BT368" i="2"/>
  <c r="BT133" i="2"/>
  <c r="BT179" i="2"/>
  <c r="BT379" i="2"/>
  <c r="BT415" i="2"/>
  <c r="BT343" i="2"/>
  <c r="BT255" i="2"/>
  <c r="BT413" i="2"/>
  <c r="BT207" i="2"/>
  <c r="BT58" i="2"/>
  <c r="BT389" i="2"/>
  <c r="BT356" i="2"/>
  <c r="BT345" i="2"/>
  <c r="BT353" i="2"/>
  <c r="BT275" i="2"/>
  <c r="BT384" i="2"/>
  <c r="BT59" i="2"/>
  <c r="BT354" i="2"/>
  <c r="BT107" i="2"/>
  <c r="BT267" i="2"/>
  <c r="BT306" i="2"/>
  <c r="BT290" i="2"/>
  <c r="BT338" i="2"/>
  <c r="BT240" i="2"/>
  <c r="BT170" i="2"/>
  <c r="BT29" i="2"/>
  <c r="BT339" i="2"/>
  <c r="BT183" i="2"/>
  <c r="BT109" i="2"/>
  <c r="BT140" i="2"/>
  <c r="BT349" i="2"/>
  <c r="BT37" i="2"/>
  <c r="BT394" i="2"/>
  <c r="BT325" i="2"/>
  <c r="BT292" i="2"/>
  <c r="BT374" i="2"/>
  <c r="BT45" i="2"/>
  <c r="BT237" i="2"/>
  <c r="BT221" i="2"/>
  <c r="BT155" i="2"/>
  <c r="BT382" i="2"/>
  <c r="BT194" i="2"/>
  <c r="BT283" i="2"/>
  <c r="BT334" i="2"/>
  <c r="BT347" i="2"/>
  <c r="BT342" i="2"/>
  <c r="BT299" i="2"/>
  <c r="BT169" i="2"/>
  <c r="BT373" i="2"/>
  <c r="BT208" i="2"/>
  <c r="BT141" i="2"/>
  <c r="BT396" i="2"/>
  <c r="BT198" i="2"/>
  <c r="BT395" i="2"/>
  <c r="BT336" i="2"/>
  <c r="BT226" i="2"/>
  <c r="BT285" i="2"/>
  <c r="BT209" i="2"/>
  <c r="BT219" i="2"/>
  <c r="BT322" i="2"/>
  <c r="BT377" i="2"/>
  <c r="BT101" i="2"/>
  <c r="BT274" i="2"/>
  <c r="BT309" i="2"/>
  <c r="BT321" i="2"/>
  <c r="BT22" i="2"/>
  <c r="BT148" i="2"/>
  <c r="BT90" i="2"/>
  <c r="BT206" i="2"/>
  <c r="BT171" i="2"/>
  <c r="BT315" i="2"/>
  <c r="BT49" i="2"/>
  <c r="BT13" i="2"/>
  <c r="BT387" i="2"/>
  <c r="BT68" i="2"/>
  <c r="BT272" i="2"/>
  <c r="BT21" i="2"/>
  <c r="BT372" i="2"/>
  <c r="BT291" i="2"/>
  <c r="BT399" i="2"/>
  <c r="BT131" i="2"/>
  <c r="BT412" i="2"/>
  <c r="BT251" i="2"/>
  <c r="BT128" i="2"/>
  <c r="BT23" i="2"/>
  <c r="BT26" i="2"/>
  <c r="BT27" i="2"/>
  <c r="BT17" i="2"/>
  <c r="BT56" i="2"/>
  <c r="BT241" i="2"/>
  <c r="BT222" i="2"/>
  <c r="BT19" i="2"/>
  <c r="BT323" i="2"/>
  <c r="BT234" i="2"/>
  <c r="BT161" i="2"/>
  <c r="BT28" i="2"/>
  <c r="BT269" i="2"/>
  <c r="BT160" i="2"/>
  <c r="BT417" i="2"/>
  <c r="BT139" i="2"/>
  <c r="BT127" i="2"/>
  <c r="BT117" i="2"/>
  <c r="BT365" i="2"/>
  <c r="BT212" i="2"/>
  <c r="BT352" i="2"/>
  <c r="BT168" i="2"/>
  <c r="BT120" i="2"/>
  <c r="BT134" i="2"/>
  <c r="BT243" i="2"/>
  <c r="BT369" i="2"/>
  <c r="BT333" i="2"/>
  <c r="BT391" i="2"/>
  <c r="BT319" i="2"/>
  <c r="BT376" i="2"/>
  <c r="BT340" i="2"/>
  <c r="BT264" i="2"/>
  <c r="BT392" i="2"/>
  <c r="BT235" i="2"/>
  <c r="BT96" i="2"/>
  <c r="BT254" i="2"/>
  <c r="BT259" i="2"/>
  <c r="BT74" i="2"/>
  <c r="BT233" i="2"/>
  <c r="BT44" i="2"/>
  <c r="BT318" i="2"/>
  <c r="BT245" i="2"/>
  <c r="BT138" i="2"/>
  <c r="BT344" i="2"/>
  <c r="BT47" i="2"/>
  <c r="BT119" i="2"/>
  <c r="BT103" i="2"/>
  <c r="BT346" i="2"/>
  <c r="BT217" i="2"/>
  <c r="BT76" i="2"/>
  <c r="BT149" i="2"/>
  <c r="BT228" i="2"/>
  <c r="BT416" i="2"/>
  <c r="BT381" i="2"/>
  <c r="BT125" i="2"/>
  <c r="BT407" i="2"/>
  <c r="BT63" i="2"/>
  <c r="BT30" i="2"/>
  <c r="BT108" i="2"/>
  <c r="BT266" i="2"/>
  <c r="BT25" i="2"/>
  <c r="BT113" i="2"/>
  <c r="BT188" i="2"/>
  <c r="BT147" i="2"/>
  <c r="BT327" i="2"/>
  <c r="BT270" i="2"/>
  <c r="BT55" i="2"/>
  <c r="BT14" i="2"/>
  <c r="BT88" i="2"/>
  <c r="BT82" i="2"/>
  <c r="BT185" i="2"/>
  <c r="BT192" i="2"/>
  <c r="BT16" i="2"/>
  <c r="BT239" i="2"/>
  <c r="BT186" i="2"/>
  <c r="BT129" i="2"/>
  <c r="BT231" i="2"/>
  <c r="BT61" i="2"/>
  <c r="BT100" i="2"/>
  <c r="BT337" i="2"/>
  <c r="BT249" i="2"/>
  <c r="BT225" i="2"/>
  <c r="BT411" i="2"/>
  <c r="BT301" i="2"/>
  <c r="BT271" i="2"/>
  <c r="BT273" i="2"/>
  <c r="BT308" i="2"/>
  <c r="BT144" i="2"/>
  <c r="BT50" i="2"/>
  <c r="BT180" i="2"/>
  <c r="BT62" i="2"/>
  <c r="BT227" i="2"/>
  <c r="BT305" i="2"/>
  <c r="BT196" i="2"/>
  <c r="BT383" i="2"/>
  <c r="BT311" i="2"/>
  <c r="BT332" i="2"/>
  <c r="BT137" i="2"/>
  <c r="BT123" i="2"/>
  <c r="BT320" i="2"/>
  <c r="BT232" i="2"/>
  <c r="BT348" i="2"/>
  <c r="BT317" i="2"/>
  <c r="BT211" i="2"/>
  <c r="BT358" i="2"/>
  <c r="BT331" i="2"/>
  <c r="BT223" i="2"/>
  <c r="BT153" i="2"/>
  <c r="BT371" i="2"/>
  <c r="BT189" i="2"/>
  <c r="BT406" i="2"/>
  <c r="BT276" i="2"/>
  <c r="BT69" i="2"/>
  <c r="BT73" i="2"/>
  <c r="BT39" i="2"/>
  <c r="BT52" i="2"/>
  <c r="BT85" i="2"/>
  <c r="BT65" i="2"/>
  <c r="BT157" i="2"/>
  <c r="BT177" i="2"/>
  <c r="BT110" i="2"/>
  <c r="BT324" i="2"/>
  <c r="BT335" i="2"/>
  <c r="BT77" i="2"/>
  <c r="BT20" i="2"/>
  <c r="BT201" i="2"/>
  <c r="BT375" i="2"/>
  <c r="BT355" i="2"/>
  <c r="BT182" i="2"/>
  <c r="BT220" i="2"/>
  <c r="BT184" i="2"/>
  <c r="BT304" i="2"/>
  <c r="BT397" i="2"/>
  <c r="BT362" i="2"/>
  <c r="BT38" i="2"/>
  <c r="BT33" i="2"/>
  <c r="BT35" i="2"/>
  <c r="BT92" i="2"/>
  <c r="BT102" i="2"/>
  <c r="BT121" i="2"/>
  <c r="BT104" i="2"/>
  <c r="BT93" i="2"/>
  <c r="BT199" i="2"/>
  <c r="BT162" i="2"/>
  <c r="BT97" i="2"/>
  <c r="BT151" i="2"/>
  <c r="BT51" i="2"/>
  <c r="BT36" i="2"/>
  <c r="BT378" i="2"/>
  <c r="BT81" i="2"/>
  <c r="BT176" i="2"/>
  <c r="BT80" i="2"/>
  <c r="BT284" i="2"/>
  <c r="BT408" i="2"/>
  <c r="BT405" i="2"/>
  <c r="BT288" i="2"/>
  <c r="BT380" i="2"/>
  <c r="BT361" i="2"/>
  <c r="BT247" i="2"/>
  <c r="BT203" i="2"/>
  <c r="BT281" i="2"/>
  <c r="BT286" i="2"/>
  <c r="BT367" i="2"/>
  <c r="BT303" i="2"/>
  <c r="BT312" i="2"/>
  <c r="BT132" i="2"/>
  <c r="BT142" i="2"/>
  <c r="BT224" i="2"/>
  <c r="BT328" i="2"/>
  <c r="BT289" i="2"/>
  <c r="BT277" i="2"/>
  <c r="BT202" i="2"/>
  <c r="BT329" i="2"/>
  <c r="BT263" i="2"/>
  <c r="BT261" i="2"/>
  <c r="BT410" i="2"/>
  <c r="BT398" i="2"/>
  <c r="BT244" i="2"/>
  <c r="BT154" i="2"/>
  <c r="BT12" i="2"/>
  <c r="BO676" i="2"/>
  <c r="BO446" i="2"/>
  <c r="BO427" i="2"/>
  <c r="BP352" i="2"/>
  <c r="BO309" i="2"/>
  <c r="BP83" i="2"/>
  <c r="BP489" i="2"/>
  <c r="BP148" i="2"/>
  <c r="BO842" i="2"/>
  <c r="BP717" i="2"/>
  <c r="BP370" i="2"/>
  <c r="BO577" i="2"/>
  <c r="BP719" i="2"/>
  <c r="BP398" i="2"/>
  <c r="BO337" i="2"/>
  <c r="BP763" i="2"/>
  <c r="BO576" i="2"/>
  <c r="BO597" i="2"/>
  <c r="BO621" i="2"/>
  <c r="BP179" i="2"/>
  <c r="BO443" i="2"/>
  <c r="BP789" i="2"/>
  <c r="BO848" i="2"/>
  <c r="BO232" i="2"/>
  <c r="BP171" i="2"/>
  <c r="BK888" i="2"/>
  <c r="BU888" i="2" s="1"/>
  <c r="BN888" i="2"/>
  <c r="BP158" i="2"/>
  <c r="BM454" i="2"/>
  <c r="BW454" i="2" s="1"/>
  <c r="BP454" i="2"/>
  <c r="BO586" i="2"/>
  <c r="BO500" i="2"/>
  <c r="BP173" i="2"/>
  <c r="BP722" i="2"/>
  <c r="BP279" i="2"/>
  <c r="BO274" i="2"/>
  <c r="BN528" i="2"/>
  <c r="BK758" i="2"/>
  <c r="BU758" i="2" s="1"/>
  <c r="BN758" i="2"/>
  <c r="BO107" i="2"/>
  <c r="BO333" i="2"/>
  <c r="BO314" i="2"/>
  <c r="BP299" i="2"/>
  <c r="BO145" i="2"/>
  <c r="BP380" i="2"/>
  <c r="BO245" i="2"/>
  <c r="BO332" i="2"/>
  <c r="BO832" i="2"/>
  <c r="BO771" i="2"/>
  <c r="BP658" i="2"/>
  <c r="BO409" i="2"/>
  <c r="BP205" i="2"/>
  <c r="BP627" i="2"/>
  <c r="BP499" i="2"/>
  <c r="BO456" i="2"/>
  <c r="BP411" i="2"/>
  <c r="BO401" i="2"/>
  <c r="BO160" i="2"/>
  <c r="BO483" i="2"/>
  <c r="BO155" i="2"/>
  <c r="BL524" i="2"/>
  <c r="BV524" i="2" s="1"/>
  <c r="BO524" i="2"/>
  <c r="BP248" i="2"/>
  <c r="BP244" i="2"/>
  <c r="BM179" i="2"/>
  <c r="BM244" i="2"/>
  <c r="BL236" i="2"/>
  <c r="CL236" i="2" s="1"/>
  <c r="BL268" i="2"/>
  <c r="CL268" i="2" s="1"/>
  <c r="BL155" i="2"/>
  <c r="CM155" i="2" s="1"/>
  <c r="BN14" i="2"/>
  <c r="BN49" i="2"/>
  <c r="BN13" i="2"/>
  <c r="BN21" i="2"/>
  <c r="BM19" i="2"/>
  <c r="BN27" i="2"/>
  <c r="BM61" i="2"/>
  <c r="EI402" i="2"/>
  <c r="DZ236" i="2"/>
  <c r="ER214" i="2" s="1"/>
  <c r="BJ246" i="2"/>
  <c r="EI290" i="2"/>
  <c r="EI337" i="2"/>
  <c r="EI339" i="2"/>
  <c r="ER315" i="2" s="1"/>
  <c r="BJ238" i="2"/>
  <c r="EI239" i="2"/>
  <c r="EI168" i="2"/>
  <c r="ER110" i="2" s="1"/>
  <c r="EI237" i="2"/>
  <c r="DZ240" i="2"/>
  <c r="ER216" i="2" s="1"/>
  <c r="BN248" i="2"/>
  <c r="BN17" i="2"/>
  <c r="BJ242" i="2"/>
  <c r="BL692" i="2"/>
  <c r="DZ338" i="2"/>
  <c r="ER262" i="2" s="1"/>
  <c r="DZ336" i="2"/>
  <c r="ER261" i="2" s="1"/>
  <c r="BJ210" i="2"/>
  <c r="BL434" i="2"/>
  <c r="BV434" i="2" s="1"/>
  <c r="BM197" i="2"/>
  <c r="BM760" i="2"/>
  <c r="BW760" i="2" s="1"/>
  <c r="BQ586" i="2"/>
  <c r="DZ340" i="2"/>
  <c r="ER263" i="2" s="1"/>
  <c r="BM731" i="2"/>
  <c r="BW731" i="2" s="1"/>
  <c r="BK514" i="2"/>
  <c r="BU514" i="2" s="1"/>
  <c r="BL514" i="2"/>
  <c r="BM769" i="2"/>
  <c r="BW769" i="2" s="1"/>
  <c r="BM619" i="2"/>
  <c r="BW619" i="2" s="1"/>
  <c r="BN622" i="2"/>
  <c r="BN162" i="2"/>
  <c r="BL770" i="2"/>
  <c r="BN837" i="2"/>
  <c r="BM535" i="2"/>
  <c r="BW535" i="2" s="1"/>
  <c r="BN821" i="2"/>
  <c r="BL476" i="2"/>
  <c r="BL681" i="2"/>
  <c r="BM610" i="2"/>
  <c r="BW610" i="2" s="1"/>
  <c r="BN659" i="2"/>
  <c r="BN605" i="2"/>
  <c r="BN517" i="2"/>
  <c r="BM808" i="2"/>
  <c r="BW808" i="2" s="1"/>
  <c r="BS551" i="2"/>
  <c r="BL771" i="2"/>
  <c r="BM499" i="2"/>
  <c r="BW499" i="2" s="1"/>
  <c r="BK444" i="2"/>
  <c r="BU444" i="2" s="1"/>
  <c r="BL446" i="2"/>
  <c r="BL842" i="2"/>
  <c r="BM763" i="2"/>
  <c r="BW763" i="2" s="1"/>
  <c r="BQ483" i="2"/>
  <c r="BL676" i="2"/>
  <c r="BS789" i="2"/>
  <c r="BK777" i="2"/>
  <c r="BU777" i="2" s="1"/>
  <c r="DZ169" i="2"/>
  <c r="ER182" i="2" s="1"/>
  <c r="DZ165" i="2"/>
  <c r="ER180" i="2" s="1"/>
  <c r="BJ167" i="2"/>
  <c r="EI166" i="2"/>
  <c r="ER91" i="2" s="1"/>
  <c r="BN115" i="2"/>
  <c r="BN98" i="2"/>
  <c r="BN64" i="2"/>
  <c r="BN277" i="2"/>
  <c r="BN247" i="2"/>
  <c r="BN265" i="2"/>
  <c r="BN387" i="2"/>
  <c r="BN285" i="2"/>
  <c r="BN261" i="2"/>
  <c r="DZ212" i="2"/>
  <c r="ER202" i="2" s="1"/>
  <c r="DZ210" i="2"/>
  <c r="ER201" i="2" s="1"/>
  <c r="BN121" i="2"/>
  <c r="BN213" i="2"/>
  <c r="BN174" i="2"/>
  <c r="BN177" i="2"/>
  <c r="BN39" i="2"/>
  <c r="BN306" i="2"/>
  <c r="BN410" i="2"/>
  <c r="BN169" i="2"/>
  <c r="BN312" i="2"/>
  <c r="BN175" i="2"/>
  <c r="BN328" i="2"/>
  <c r="BN31" i="2"/>
  <c r="BN123" i="2"/>
  <c r="BL107" i="2"/>
  <c r="BN153" i="2"/>
  <c r="BN330" i="2"/>
  <c r="BN262" i="2"/>
  <c r="BN170" i="2"/>
  <c r="BN313" i="2"/>
  <c r="BN404" i="2"/>
  <c r="BN416" i="2"/>
  <c r="BN301" i="2"/>
  <c r="BN184" i="2"/>
  <c r="BN386" i="2"/>
  <c r="BN90" i="2"/>
  <c r="BN351" i="2"/>
  <c r="BN68" i="2"/>
  <c r="BN293" i="2"/>
  <c r="DZ246" i="2"/>
  <c r="ER219" i="2" s="1"/>
  <c r="DZ244" i="2"/>
  <c r="ER218" i="2" s="1"/>
  <c r="BN219" i="2"/>
  <c r="BN229" i="2"/>
  <c r="BN359" i="2"/>
  <c r="BN165" i="2"/>
  <c r="BN181" i="2"/>
  <c r="BN168" i="2"/>
  <c r="BN269" i="2"/>
  <c r="BK322" i="2"/>
  <c r="BN353" i="2"/>
  <c r="BN287" i="2"/>
  <c r="BN51" i="2"/>
  <c r="BN117" i="2"/>
  <c r="BN254" i="2"/>
  <c r="BN85" i="2"/>
  <c r="BM28" i="2"/>
  <c r="BN91" i="2"/>
  <c r="BN156" i="2"/>
  <c r="BN290" i="2"/>
  <c r="BN172" i="2"/>
  <c r="BN97" i="2"/>
  <c r="BM411" i="2"/>
  <c r="BN371" i="2"/>
  <c r="BN34" i="2"/>
  <c r="BK243" i="2"/>
  <c r="BN363" i="2"/>
  <c r="DZ218" i="2"/>
  <c r="ER205" i="2" s="1"/>
  <c r="DZ216" i="2"/>
  <c r="ER204" i="2" s="1"/>
  <c r="BN374" i="2"/>
  <c r="BN188" i="2"/>
  <c r="BN249" i="2"/>
  <c r="BN180" i="2"/>
  <c r="BN339" i="2"/>
  <c r="BN354" i="2"/>
  <c r="BN105" i="2"/>
  <c r="BN367" i="2"/>
  <c r="BL309" i="2"/>
  <c r="BN345" i="2"/>
  <c r="BN189" i="2"/>
  <c r="BN40" i="2"/>
  <c r="DZ248" i="2"/>
  <c r="ER220" i="2" s="1"/>
  <c r="BN106" i="2"/>
  <c r="BN80" i="2"/>
  <c r="BN205" i="2"/>
  <c r="BN203" i="2"/>
  <c r="BK187" i="2"/>
  <c r="BM299" i="2"/>
  <c r="BK162" i="2"/>
  <c r="BN327" i="2"/>
  <c r="BN320" i="2"/>
  <c r="FQ28" i="2"/>
  <c r="FP49" i="2"/>
  <c r="BK433" i="2"/>
  <c r="BU433" i="2" s="1"/>
  <c r="BM171" i="2"/>
  <c r="BM158" i="2"/>
  <c r="EI37" i="2"/>
  <c r="ER38" i="2" s="1"/>
  <c r="BK349" i="2"/>
  <c r="BL160" i="2"/>
  <c r="ER245" i="2"/>
  <c r="ER248" i="2"/>
  <c r="ER249" i="2"/>
  <c r="ER247" i="2"/>
  <c r="BJ385" i="2"/>
  <c r="DZ385" i="2"/>
  <c r="ER284" i="2" s="1"/>
  <c r="BJ443" i="2"/>
  <c r="BT443" i="2" s="1"/>
  <c r="DZ443" i="2"/>
  <c r="ER420" i="2" s="1"/>
  <c r="BJ439" i="2"/>
  <c r="BT439" i="2" s="1"/>
  <c r="DZ439" i="2"/>
  <c r="ER418" i="2" s="1"/>
  <c r="EI74" i="2"/>
  <c r="ER100" i="2" s="1"/>
  <c r="DZ75" i="2"/>
  <c r="ER137" i="2" s="1"/>
  <c r="BJ298" i="2"/>
  <c r="DZ298" i="2"/>
  <c r="ER242" i="2" s="1"/>
  <c r="DZ383" i="2"/>
  <c r="ER283" i="2" s="1"/>
  <c r="DZ328" i="2"/>
  <c r="ER257" i="2" s="1"/>
  <c r="DZ441" i="2"/>
  <c r="ER419" i="2" s="1"/>
  <c r="DZ22" i="2"/>
  <c r="ER16" i="2" s="1"/>
  <c r="BJ57" i="2"/>
  <c r="DZ57" i="2"/>
  <c r="ER128" i="2" s="1"/>
  <c r="BJ173" i="2"/>
  <c r="DZ173" i="2"/>
  <c r="ER184" i="2" s="1"/>
  <c r="BJ393" i="2"/>
  <c r="DZ393" i="2"/>
  <c r="ER288" i="2" s="1"/>
  <c r="DZ77" i="2"/>
  <c r="ER138" i="2" s="1"/>
  <c r="DZ175" i="2"/>
  <c r="ER185" i="2" s="1"/>
  <c r="DZ116" i="2"/>
  <c r="ER157" i="2" s="1"/>
  <c r="BJ477" i="2"/>
  <c r="BT477" i="2" s="1"/>
  <c r="DZ477" i="2"/>
  <c r="ER437" i="2" s="1"/>
  <c r="DZ59" i="2"/>
  <c r="ER129" i="2" s="1"/>
  <c r="DZ387" i="2"/>
  <c r="ER285" i="2" s="1"/>
  <c r="DZ473" i="2"/>
  <c r="ER435" i="2" s="1"/>
  <c r="BJ457" i="2"/>
  <c r="BT457" i="2" s="1"/>
  <c r="DZ457" i="2"/>
  <c r="ER427" i="2" s="1"/>
  <c r="BJ429" i="2"/>
  <c r="BT429" i="2" s="1"/>
  <c r="DZ429" i="2"/>
  <c r="ER413" i="2" s="1"/>
  <c r="BJ145" i="2"/>
  <c r="DZ145" i="2"/>
  <c r="ER170" i="2" s="1"/>
  <c r="DZ147" i="2"/>
  <c r="ER171" i="2" s="1"/>
  <c r="DZ455" i="2"/>
  <c r="ER426" i="2" s="1"/>
  <c r="DZ171" i="2"/>
  <c r="ER183" i="2" s="1"/>
  <c r="DZ445" i="2"/>
  <c r="ER421" i="2" s="1"/>
  <c r="EI769" i="2"/>
  <c r="ER527" i="2" s="1"/>
  <c r="DZ768" i="2"/>
  <c r="ER746" i="2" s="1"/>
  <c r="BJ495" i="2"/>
  <c r="BT495" i="2" s="1"/>
  <c r="DZ495" i="2"/>
  <c r="ER446" i="2" s="1"/>
  <c r="DZ496" i="2"/>
  <c r="ER447" i="2" s="1"/>
  <c r="DZ431" i="2"/>
  <c r="ER414" i="2" s="1"/>
  <c r="DZ300" i="2"/>
  <c r="ER243" i="2" s="1"/>
  <c r="DZ138" i="2"/>
  <c r="ER168" i="2" s="1"/>
  <c r="DZ770" i="2"/>
  <c r="ER747" i="2" s="1"/>
  <c r="DZ437" i="2"/>
  <c r="ER417" i="2" s="1"/>
  <c r="DZ766" i="2"/>
  <c r="ER745" i="2" s="1"/>
  <c r="DZ73" i="2"/>
  <c r="ER136" i="2" s="1"/>
  <c r="DZ427" i="2"/>
  <c r="ER412" i="2" s="1"/>
  <c r="BJ471" i="2"/>
  <c r="BT471" i="2" s="1"/>
  <c r="DZ471" i="2"/>
  <c r="ER434" i="2" s="1"/>
  <c r="DZ55" i="2"/>
  <c r="ER127" i="2" s="1"/>
  <c r="DZ479" i="2"/>
  <c r="ER438" i="2" s="1"/>
  <c r="BJ114" i="2"/>
  <c r="DZ114" i="2"/>
  <c r="ER156" i="2" s="1"/>
  <c r="BJ475" i="2"/>
  <c r="BT475" i="2" s="1"/>
  <c r="DZ475" i="2"/>
  <c r="ER436" i="2" s="1"/>
  <c r="BJ330" i="2"/>
  <c r="DZ330" i="2"/>
  <c r="ER258" i="2" s="1"/>
  <c r="DZ391" i="2"/>
  <c r="ER287" i="2" s="1"/>
  <c r="EI500" i="2"/>
  <c r="ER373" i="2" s="1"/>
  <c r="EI235" i="2"/>
  <c r="ER305" i="2" s="1"/>
  <c r="EI207" i="2"/>
  <c r="BK360" i="2"/>
  <c r="EI424" i="2"/>
  <c r="ER338" i="2" s="1"/>
  <c r="BK430" i="2"/>
  <c r="BU430" i="2" s="1"/>
  <c r="BL621" i="2"/>
  <c r="BL18" i="2"/>
  <c r="EI767" i="2"/>
  <c r="ER621" i="2" s="1"/>
  <c r="BL483" i="2"/>
  <c r="BL731" i="2"/>
  <c r="BM205" i="2"/>
  <c r="BK498" i="2"/>
  <c r="BU498" i="2" s="1"/>
  <c r="BM627" i="2"/>
  <c r="BW627" i="2" s="1"/>
  <c r="BK674" i="2"/>
  <c r="BU674" i="2" s="1"/>
  <c r="BL413" i="2"/>
  <c r="BL848" i="2"/>
  <c r="EI270" i="2"/>
  <c r="EI476" i="2"/>
  <c r="ER370" i="2" s="1"/>
  <c r="BL409" i="2"/>
  <c r="EI331" i="2"/>
  <c r="BM173" i="2"/>
  <c r="BM380" i="2"/>
  <c r="BL597" i="2"/>
  <c r="BM722" i="2"/>
  <c r="BW722" i="2" s="1"/>
  <c r="EI428" i="2"/>
  <c r="ER366" i="2" s="1"/>
  <c r="EI887" i="2"/>
  <c r="ER605" i="2" s="1"/>
  <c r="EI498" i="2"/>
  <c r="ER345" i="2" s="1"/>
  <c r="EI394" i="2"/>
  <c r="EI297" i="2"/>
  <c r="EI438" i="2"/>
  <c r="ER353" i="2" s="1"/>
  <c r="EI478" i="2"/>
  <c r="ER384" i="2" s="1"/>
  <c r="EI174" i="2"/>
  <c r="ER73" i="2" s="1"/>
  <c r="EI172" i="2"/>
  <c r="ER53" i="2" s="1"/>
  <c r="EI329" i="2"/>
  <c r="ER314" i="2" s="1"/>
  <c r="EI384" i="2"/>
  <c r="EI442" i="2"/>
  <c r="ER381" i="2" s="1"/>
  <c r="EI392" i="2"/>
  <c r="EI178" i="2"/>
  <c r="ER111" i="2" s="1"/>
  <c r="EI362" i="2"/>
  <c r="EI472" i="2"/>
  <c r="ER342" i="2" s="1"/>
  <c r="BJ24" i="2"/>
  <c r="EI58" i="2"/>
  <c r="ER40" i="2" s="1"/>
  <c r="EI317" i="2"/>
  <c r="EI56" i="2"/>
  <c r="ER19" i="2" s="1"/>
  <c r="EI470" i="2"/>
  <c r="ER328" i="2" s="1"/>
  <c r="BL314" i="2"/>
  <c r="BK66" i="2"/>
  <c r="EI23" i="2"/>
  <c r="ER36" i="2" s="1"/>
  <c r="EI708" i="2"/>
  <c r="ER613" i="2" s="1"/>
  <c r="EI420" i="2"/>
  <c r="ER408" i="2" s="1"/>
  <c r="BL456" i="2"/>
  <c r="BK876" i="2"/>
  <c r="BU876" i="2" s="1"/>
  <c r="BM789" i="2"/>
  <c r="BW789" i="2" s="1"/>
  <c r="BL332" i="2"/>
  <c r="BL337" i="2"/>
  <c r="BM489" i="2"/>
  <c r="BW489" i="2" s="1"/>
  <c r="BM352" i="2"/>
  <c r="BL443" i="2"/>
  <c r="BV443" i="2" s="1"/>
  <c r="EI76" i="2"/>
  <c r="ER21" i="2" s="1"/>
  <c r="EI430" i="2"/>
  <c r="ER380" i="2" s="1"/>
  <c r="EI456" i="2"/>
  <c r="ER396" i="2" s="1"/>
  <c r="BL577" i="2"/>
  <c r="EI299" i="2"/>
  <c r="ER311" i="2" s="1"/>
  <c r="EI386" i="2"/>
  <c r="EI440" i="2"/>
  <c r="ER367" i="2" s="1"/>
  <c r="BL401" i="2"/>
  <c r="BK660" i="2"/>
  <c r="BU660" i="2" s="1"/>
  <c r="BM148" i="2"/>
  <c r="BM717" i="2"/>
  <c r="BW717" i="2" s="1"/>
  <c r="EI146" i="2"/>
  <c r="ER89" i="2" s="1"/>
  <c r="EI486" i="2"/>
  <c r="ER357" i="2" s="1"/>
  <c r="EI444" i="2"/>
  <c r="ER395" i="2" s="1"/>
  <c r="BK151" i="2"/>
  <c r="BK282" i="2"/>
  <c r="EI144" i="2"/>
  <c r="ER70" i="2" s="1"/>
  <c r="EI458" i="2"/>
  <c r="ER327" i="2" s="1"/>
  <c r="BL274" i="2"/>
  <c r="BL333" i="2"/>
  <c r="BK275" i="2"/>
  <c r="BL245" i="2"/>
  <c r="BK157" i="2"/>
  <c r="BM83" i="2"/>
  <c r="BL586" i="2"/>
  <c r="EI883" i="2"/>
  <c r="ER496" i="2" s="1"/>
  <c r="BK837" i="2"/>
  <c r="BU837" i="2" s="1"/>
  <c r="BL145" i="2"/>
  <c r="BK324" i="2"/>
  <c r="BM658" i="2"/>
  <c r="BW658" i="2" s="1"/>
  <c r="BK448" i="2"/>
  <c r="BU448" i="2" s="1"/>
  <c r="BL500" i="2"/>
  <c r="BL793" i="2"/>
  <c r="BM279" i="2"/>
  <c r="BJ75" i="2"/>
  <c r="BM494" i="2"/>
  <c r="BJ768" i="2"/>
  <c r="BT768" i="2" s="1"/>
  <c r="EI109" i="2"/>
  <c r="ER46" i="2" s="1"/>
  <c r="EI115" i="2"/>
  <c r="ER105" i="2" s="1"/>
  <c r="EI113" i="2"/>
  <c r="ER86" i="2" s="1"/>
  <c r="EI139" i="2"/>
  <c r="ER49" i="2" s="1"/>
  <c r="EI131" i="2"/>
  <c r="ER69" i="2" s="1"/>
  <c r="BK99" i="2"/>
  <c r="BK140" i="2"/>
  <c r="BK131" i="2"/>
  <c r="BK100" i="2"/>
  <c r="EI152" i="2"/>
  <c r="ER51" i="2" s="1"/>
  <c r="EI50" i="2"/>
  <c r="ER60" i="2" s="1"/>
  <c r="EI186" i="2"/>
  <c r="ER93" i="2" s="1"/>
  <c r="BJ434" i="2"/>
  <c r="BT434" i="2" s="1"/>
  <c r="EI193" i="2"/>
  <c r="BP226" i="2" l="1"/>
  <c r="BL347" i="2"/>
  <c r="BO780" i="2"/>
  <c r="BN851" i="2"/>
  <c r="BK315" i="2"/>
  <c r="BM65" i="2"/>
  <c r="BM92" i="2"/>
  <c r="BM289" i="2"/>
  <c r="BW289" i="2" s="1"/>
  <c r="BP193" i="2"/>
  <c r="BS454" i="2"/>
  <c r="BL831" i="2"/>
  <c r="BL235" i="2"/>
  <c r="BM668" i="2"/>
  <c r="BW668" i="2" s="1"/>
  <c r="BL471" i="2"/>
  <c r="BM481" i="2"/>
  <c r="BW481" i="2" s="1"/>
  <c r="BM81" i="2"/>
  <c r="BW81" i="2" s="1"/>
  <c r="BM736" i="2"/>
  <c r="BW736" i="2" s="1"/>
  <c r="BK426" i="2"/>
  <c r="BU426" i="2" s="1"/>
  <c r="BP765" i="2"/>
  <c r="BM376" i="2"/>
  <c r="BL643" i="2"/>
  <c r="BK887" i="2"/>
  <c r="BU887" i="2" s="1"/>
  <c r="BO408" i="2"/>
  <c r="CR408" i="2" s="1"/>
  <c r="DA408" i="2" s="1"/>
  <c r="BP355" i="2"/>
  <c r="BK381" i="2"/>
  <c r="BK762" i="2"/>
  <c r="BU762" i="2" s="1"/>
  <c r="BL711" i="2"/>
  <c r="CR711" i="2" s="1"/>
  <c r="DA711" i="2" s="1"/>
  <c r="BK795" i="2"/>
  <c r="BU795" i="2" s="1"/>
  <c r="BK594" i="2"/>
  <c r="BU594" i="2" s="1"/>
  <c r="BM672" i="2"/>
  <c r="BW672" i="2" s="1"/>
  <c r="BK697" i="2"/>
  <c r="BU697" i="2" s="1"/>
  <c r="BK379" i="2"/>
  <c r="BU379" i="2" s="1"/>
  <c r="BK624" i="2"/>
  <c r="BU624" i="2" s="1"/>
  <c r="BQ471" i="2"/>
  <c r="BQ500" i="2"/>
  <c r="CT500" i="2" s="1"/>
  <c r="DC500" i="2" s="1"/>
  <c r="BO318" i="2"/>
  <c r="BL520" i="2"/>
  <c r="BV520" i="2" s="1"/>
  <c r="BM69" i="2"/>
  <c r="BP673" i="2"/>
  <c r="BP661" i="2"/>
  <c r="BL864" i="2"/>
  <c r="CR864" i="2" s="1"/>
  <c r="DA864" i="2" s="1"/>
  <c r="BP538" i="2"/>
  <c r="BS515" i="2"/>
  <c r="BM877" i="2"/>
  <c r="BW877" i="2" s="1"/>
  <c r="BO139" i="2"/>
  <c r="BK280" i="2"/>
  <c r="BK256" i="2"/>
  <c r="BU256" i="2" s="1"/>
  <c r="BK608" i="2"/>
  <c r="BU608" i="2" s="1"/>
  <c r="BL470" i="2"/>
  <c r="CO470" i="2" s="1"/>
  <c r="BM536" i="2"/>
  <c r="BW536" i="2" s="1"/>
  <c r="BR437" i="2"/>
  <c r="BL93" i="2"/>
  <c r="BP437" i="2"/>
  <c r="BK641" i="2"/>
  <c r="BU641" i="2" s="1"/>
  <c r="BM618" i="2"/>
  <c r="BW618" i="2" s="1"/>
  <c r="BM369" i="2"/>
  <c r="BW369" i="2" s="1"/>
  <c r="BK375" i="2"/>
  <c r="BU375" i="2" s="1"/>
  <c r="BK450" i="2"/>
  <c r="BU450" i="2" s="1"/>
  <c r="BK252" i="2"/>
  <c r="BU252" i="2" s="1"/>
  <c r="BO701" i="2"/>
  <c r="BK461" i="2"/>
  <c r="BU461" i="2" s="1"/>
  <c r="BK879" i="2"/>
  <c r="BU879" i="2" s="1"/>
  <c r="BM266" i="2"/>
  <c r="BW266" i="2" s="1"/>
  <c r="BL497" i="2"/>
  <c r="CL497" i="2" s="1"/>
  <c r="BK392" i="2"/>
  <c r="BU392" i="2" s="1"/>
  <c r="BK434" i="2"/>
  <c r="BU434" i="2" s="1"/>
  <c r="BO529" i="2"/>
  <c r="CR529" i="2" s="1"/>
  <c r="DA529" i="2" s="1"/>
  <c r="BP649" i="2"/>
  <c r="BK680" i="2"/>
  <c r="BU680" i="2" s="1"/>
  <c r="BS289" i="2"/>
  <c r="BK588" i="2"/>
  <c r="BU588" i="2" s="1"/>
  <c r="BP316" i="2"/>
  <c r="BN241" i="2"/>
  <c r="BM634" i="2"/>
  <c r="BW634" i="2" s="1"/>
  <c r="BK603" i="2"/>
  <c r="BU603" i="2" s="1"/>
  <c r="BK540" i="2"/>
  <c r="BP287" i="2"/>
  <c r="BK146" i="2"/>
  <c r="BK815" i="2"/>
  <c r="BU815" i="2" s="1"/>
  <c r="BS475" i="2"/>
  <c r="BO459" i="2"/>
  <c r="CR459" i="2" s="1"/>
  <c r="DA459" i="2" s="1"/>
  <c r="BP475" i="2"/>
  <c r="BN490" i="2"/>
  <c r="BN422" i="2"/>
  <c r="BK521" i="2"/>
  <c r="BU521" i="2" s="1"/>
  <c r="BM523" i="2"/>
  <c r="BW523" i="2" s="1"/>
  <c r="BK516" i="2"/>
  <c r="BU516" i="2" s="1"/>
  <c r="BL509" i="2"/>
  <c r="CR509" i="2" s="1"/>
  <c r="DA509" i="2" s="1"/>
  <c r="BL468" i="2"/>
  <c r="CR468" i="2" s="1"/>
  <c r="DA468" i="2" s="1"/>
  <c r="BK484" i="2"/>
  <c r="BU484" i="2" s="1"/>
  <c r="BO503" i="2"/>
  <c r="CR503" i="2" s="1"/>
  <c r="DA503" i="2" s="1"/>
  <c r="BM253" i="2"/>
  <c r="BK752" i="2"/>
  <c r="BU752" i="2" s="1"/>
  <c r="BO194" i="2"/>
  <c r="BK112" i="2"/>
  <c r="BU112" i="2" s="1"/>
  <c r="BP217" i="2"/>
  <c r="BM291" i="2"/>
  <c r="BW291" i="2" s="1"/>
  <c r="BK869" i="2"/>
  <c r="BU869" i="2" s="1"/>
  <c r="BK462" i="2"/>
  <c r="BU462" i="2" s="1"/>
  <c r="BM515" i="2"/>
  <c r="BW515" i="2" s="1"/>
  <c r="BR445" i="2"/>
  <c r="BP445" i="2"/>
  <c r="BO449" i="2"/>
  <c r="CR449" i="2" s="1"/>
  <c r="DA449" i="2" s="1"/>
  <c r="BL467" i="2"/>
  <c r="CR467" i="2" s="1"/>
  <c r="DA467" i="2" s="1"/>
  <c r="BK510" i="2"/>
  <c r="BU510" i="2" s="1"/>
  <c r="BP438" i="2"/>
  <c r="BM419" i="2"/>
  <c r="BW419" i="2" s="1"/>
  <c r="BR523" i="2"/>
  <c r="BQ429" i="2"/>
  <c r="BP421" i="2"/>
  <c r="BO473" i="2"/>
  <c r="CR473" i="2" s="1"/>
  <c r="DA473" i="2" s="1"/>
  <c r="BR438" i="2"/>
  <c r="BR421" i="2"/>
  <c r="BM431" i="2"/>
  <c r="BW431" i="2" s="1"/>
  <c r="BL429" i="2"/>
  <c r="CM429" i="2" s="1"/>
  <c r="BS523" i="2"/>
  <c r="BK838" i="2"/>
  <c r="BU838" i="2" s="1"/>
  <c r="BM583" i="2"/>
  <c r="BW583" i="2" s="1"/>
  <c r="BK724" i="2"/>
  <c r="BU724" i="2" s="1"/>
  <c r="BK859" i="2"/>
  <c r="BU859" i="2" s="1"/>
  <c r="BM301" i="2"/>
  <c r="BW301" i="2" s="1"/>
  <c r="BP779" i="2"/>
  <c r="BO774" i="2"/>
  <c r="CR774" i="2" s="1"/>
  <c r="DA774" i="2" s="1"/>
  <c r="BK885" i="2"/>
  <c r="BU885" i="2" s="1"/>
  <c r="BO96" i="2"/>
  <c r="CR96" i="2" s="1"/>
  <c r="DA96" i="2" s="1"/>
  <c r="BK77" i="2"/>
  <c r="BU77" i="2" s="1"/>
  <c r="BM323" i="2"/>
  <c r="BW323" i="2" s="1"/>
  <c r="BL399" i="2"/>
  <c r="CR399" i="2" s="1"/>
  <c r="DA399" i="2" s="1"/>
  <c r="BK679" i="2"/>
  <c r="BU679" i="2" s="1"/>
  <c r="BK633" i="2"/>
  <c r="BU633" i="2" s="1"/>
  <c r="BK178" i="2"/>
  <c r="BU178" i="2" s="1"/>
  <c r="BK785" i="2"/>
  <c r="BU785" i="2" s="1"/>
  <c r="BK847" i="2"/>
  <c r="BU847" i="2" s="1"/>
  <c r="BM841" i="2"/>
  <c r="BW841" i="2" s="1"/>
  <c r="BQ814" i="2"/>
  <c r="BL818" i="2"/>
  <c r="CR818" i="2" s="1"/>
  <c r="DA818" i="2" s="1"/>
  <c r="BL406" i="2"/>
  <c r="BV406" i="2" s="1"/>
  <c r="BR618" i="2"/>
  <c r="BP729" i="2"/>
  <c r="BP886" i="2"/>
  <c r="BK696" i="2"/>
  <c r="BU696" i="2" s="1"/>
  <c r="BL76" i="2"/>
  <c r="BV76" i="2" s="1"/>
  <c r="BR886" i="2"/>
  <c r="BO629" i="2"/>
  <c r="CR629" i="2" s="1"/>
  <c r="DA629" i="2" s="1"/>
  <c r="BQ589" i="2"/>
  <c r="CT589" i="2" s="1"/>
  <c r="DC589" i="2" s="1"/>
  <c r="BK704" i="2"/>
  <c r="BU704" i="2" s="1"/>
  <c r="BN435" i="2"/>
  <c r="BM453" i="2"/>
  <c r="BW453" i="2" s="1"/>
  <c r="BR431" i="2"/>
  <c r="BP691" i="2"/>
  <c r="BP602" i="2"/>
  <c r="BL378" i="2"/>
  <c r="CR378" i="2" s="1"/>
  <c r="DA378" i="2" s="1"/>
  <c r="BM365" i="2"/>
  <c r="BW365" i="2" s="1"/>
  <c r="BM743" i="2"/>
  <c r="BW743" i="2" s="1"/>
  <c r="BK849" i="2"/>
  <c r="BU849" i="2" s="1"/>
  <c r="BK366" i="2"/>
  <c r="BU366" i="2" s="1"/>
  <c r="BL389" i="2"/>
  <c r="BV389" i="2" s="1"/>
  <c r="BM547" i="2"/>
  <c r="BW547" i="2" s="1"/>
  <c r="BK854" i="2"/>
  <c r="BU854" i="2" s="1"/>
  <c r="BP283" i="2"/>
  <c r="BP263" i="2"/>
  <c r="BK307" i="2"/>
  <c r="BU307" i="2" s="1"/>
  <c r="BK737" i="2"/>
  <c r="BU737" i="2" s="1"/>
  <c r="BK144" i="2"/>
  <c r="BU144" i="2" s="1"/>
  <c r="BL267" i="2"/>
  <c r="BV267" i="2" s="1"/>
  <c r="BK35" i="2"/>
  <c r="BU35" i="2" s="1"/>
  <c r="BS790" i="2"/>
  <c r="BP865" i="2"/>
  <c r="BM640" i="2"/>
  <c r="BW640" i="2" s="1"/>
  <c r="BP790" i="2"/>
  <c r="BK601" i="2"/>
  <c r="BU601" i="2" s="1"/>
  <c r="BK251" i="2"/>
  <c r="BU251" i="2" s="1"/>
  <c r="BP648" i="2"/>
  <c r="CS648" i="2" s="1"/>
  <c r="DB648" i="2" s="1"/>
  <c r="BK390" i="2"/>
  <c r="BU390" i="2" s="1"/>
  <c r="BK677" i="2"/>
  <c r="BU677" i="2" s="1"/>
  <c r="BK305" i="2"/>
  <c r="BU305" i="2" s="1"/>
  <c r="BK647" i="2"/>
  <c r="BU647" i="2" s="1"/>
  <c r="BK580" i="2"/>
  <c r="BU580" i="2" s="1"/>
  <c r="BK742" i="2"/>
  <c r="BU742" i="2" s="1"/>
  <c r="BP119" i="2"/>
  <c r="BO255" i="2"/>
  <c r="CR255" i="2" s="1"/>
  <c r="DA255" i="2" s="1"/>
  <c r="BQ831" i="2"/>
  <c r="CT831" i="2" s="1"/>
  <c r="DC831" i="2" s="1"/>
  <c r="BO400" i="2"/>
  <c r="CR400" i="2" s="1"/>
  <c r="DA400" i="2" s="1"/>
  <c r="BO829" i="2"/>
  <c r="CR829" i="2" s="1"/>
  <c r="DA829" i="2" s="1"/>
  <c r="BK768" i="2"/>
  <c r="BU768" i="2" s="1"/>
  <c r="BL744" i="2"/>
  <c r="BV744" i="2" s="1"/>
  <c r="BK578" i="2"/>
  <c r="BU578" i="2" s="1"/>
  <c r="BO738" i="2"/>
  <c r="CR738" i="2" s="1"/>
  <c r="DA738" i="2" s="1"/>
  <c r="BS765" i="2"/>
  <c r="BN496" i="2"/>
  <c r="BP465" i="2"/>
  <c r="BL512" i="2"/>
  <c r="BV512" i="2" s="1"/>
  <c r="BS465" i="2"/>
  <c r="BP515" i="2"/>
  <c r="BO420" i="2"/>
  <c r="CR420" i="2" s="1"/>
  <c r="DA420" i="2" s="1"/>
  <c r="BK152" i="2"/>
  <c r="BU152" i="2" s="1"/>
  <c r="BO417" i="2"/>
  <c r="CR417" i="2" s="1"/>
  <c r="DA417" i="2" s="1"/>
  <c r="BM545" i="2"/>
  <c r="BW545" i="2" s="1"/>
  <c r="BM147" i="2"/>
  <c r="BW147" i="2" s="1"/>
  <c r="BQ738" i="2"/>
  <c r="CT738" i="2" s="1"/>
  <c r="DC738" i="2" s="1"/>
  <c r="BM776" i="2"/>
  <c r="BW776" i="2" s="1"/>
  <c r="BR672" i="2"/>
  <c r="CU672" i="2" s="1"/>
  <c r="DD672" i="2" s="1"/>
  <c r="BK141" i="2"/>
  <c r="BU141" i="2" s="1"/>
  <c r="BK723" i="2"/>
  <c r="BU723" i="2" s="1"/>
  <c r="BL208" i="2"/>
  <c r="CM208" i="2" s="1"/>
  <c r="BO883" i="2"/>
  <c r="CR883" i="2" s="1"/>
  <c r="DA883" i="2" s="1"/>
  <c r="BM357" i="2"/>
  <c r="BW357" i="2" s="1"/>
  <c r="BL561" i="2"/>
  <c r="CR561" i="2" s="1"/>
  <c r="DA561" i="2" s="1"/>
  <c r="BO713" i="2"/>
  <c r="CR713" i="2" s="1"/>
  <c r="DA713" i="2" s="1"/>
  <c r="BK114" i="2"/>
  <c r="BU114" i="2" s="1"/>
  <c r="BM552" i="2"/>
  <c r="BW552" i="2" s="1"/>
  <c r="BK393" i="2"/>
  <c r="BK207" i="2"/>
  <c r="BU207" i="2" s="1"/>
  <c r="BL732" i="2"/>
  <c r="CR732" i="2" s="1"/>
  <c r="DA732" i="2" s="1"/>
  <c r="BP632" i="2"/>
  <c r="BR772" i="2"/>
  <c r="CU772" i="2" s="1"/>
  <c r="DD772" i="2" s="1"/>
  <c r="BS661" i="2"/>
  <c r="BK329" i="2"/>
  <c r="BU329" i="2" s="1"/>
  <c r="BK412" i="2"/>
  <c r="BU412" i="2" s="1"/>
  <c r="BK133" i="2"/>
  <c r="BU133" i="2" s="1"/>
  <c r="BO231" i="2"/>
  <c r="CR231" i="2" s="1"/>
  <c r="DA231" i="2" s="1"/>
  <c r="BQ637" i="2"/>
  <c r="BV829" i="2"/>
  <c r="CM829" i="2"/>
  <c r="CO829" i="2"/>
  <c r="CL829" i="2"/>
  <c r="BS421" i="2"/>
  <c r="BO786" i="2"/>
  <c r="CR786" i="2" s="1"/>
  <c r="DA786" i="2" s="1"/>
  <c r="BO300" i="2"/>
  <c r="CR300" i="2" s="1"/>
  <c r="DA300" i="2" s="1"/>
  <c r="BO637" i="2"/>
  <c r="BN344" i="2"/>
  <c r="BM190" i="2"/>
  <c r="BW190" i="2" s="1"/>
  <c r="BM441" i="2"/>
  <c r="BW441" i="2" s="1"/>
  <c r="BK246" i="2"/>
  <c r="BU246" i="2" s="1"/>
  <c r="BR846" i="2"/>
  <c r="BN813" i="2"/>
  <c r="BO814" i="2"/>
  <c r="CQ829" i="2"/>
  <c r="CZ829" i="2" s="1"/>
  <c r="BM88" i="2"/>
  <c r="BW88" i="2" s="1"/>
  <c r="BK199" i="2"/>
  <c r="BU199" i="2" s="1"/>
  <c r="BL113" i="2"/>
  <c r="CR113" i="2" s="1"/>
  <c r="DA113" i="2" s="1"/>
  <c r="BL394" i="2"/>
  <c r="CQ394" i="2" s="1"/>
  <c r="BL839" i="2"/>
  <c r="CR839" i="2" s="1"/>
  <c r="DA839" i="2" s="1"/>
  <c r="BK185" i="2"/>
  <c r="BU185" i="2" s="1"/>
  <c r="BS584" i="2"/>
  <c r="BP798" i="2"/>
  <c r="BM218" i="2"/>
  <c r="BW218" i="2" s="1"/>
  <c r="BK756" i="2"/>
  <c r="BU756" i="2" s="1"/>
  <c r="BL637" i="2"/>
  <c r="BL361" i="2"/>
  <c r="BV361" i="2" s="1"/>
  <c r="BK657" i="2"/>
  <c r="BU657" i="2" s="1"/>
  <c r="BL485" i="2"/>
  <c r="CR485" i="2" s="1"/>
  <c r="DA485" i="2" s="1"/>
  <c r="BM584" i="2"/>
  <c r="BW584" i="2" s="1"/>
  <c r="BR720" i="2"/>
  <c r="BQ512" i="2"/>
  <c r="BN12" i="2"/>
  <c r="BP609" i="2"/>
  <c r="BK478" i="2"/>
  <c r="BU478" i="2" s="1"/>
  <c r="BO197" i="2"/>
  <c r="CR197" i="2" s="1"/>
  <c r="DA197" i="2" s="1"/>
  <c r="BK234" i="2"/>
  <c r="BU234" i="2" s="1"/>
  <c r="BO754" i="2"/>
  <c r="CR754" i="2" s="1"/>
  <c r="DA754" i="2" s="1"/>
  <c r="BK782" i="2"/>
  <c r="BU782" i="2" s="1"/>
  <c r="BM792" i="2"/>
  <c r="BW792" i="2" s="1"/>
  <c r="BM261" i="2"/>
  <c r="BW261" i="2" s="1"/>
  <c r="BS866" i="2"/>
  <c r="BP699" i="2"/>
  <c r="BO460" i="2"/>
  <c r="CR460" i="2" s="1"/>
  <c r="DA460" i="2" s="1"/>
  <c r="BK439" i="2"/>
  <c r="BU439" i="2" s="1"/>
  <c r="BK676" i="2"/>
  <c r="BU676" i="2" s="1"/>
  <c r="BP846" i="2"/>
  <c r="CM268" i="2"/>
  <c r="BL457" i="2"/>
  <c r="CR457" i="2" s="1"/>
  <c r="DA457" i="2" s="1"/>
  <c r="BL570" i="2"/>
  <c r="CR570" i="2" s="1"/>
  <c r="DA570" i="2" s="1"/>
  <c r="BR649" i="2"/>
  <c r="BL198" i="2"/>
  <c r="BV198" i="2" s="1"/>
  <c r="BL130" i="2"/>
  <c r="BV130" i="2" s="1"/>
  <c r="BK702" i="2"/>
  <c r="BU702" i="2" s="1"/>
  <c r="BK428" i="2"/>
  <c r="BU428" i="2" s="1"/>
  <c r="BK317" i="2"/>
  <c r="BU317" i="2" s="1"/>
  <c r="BL168" i="2"/>
  <c r="BV168" i="2" s="1"/>
  <c r="BK760" i="2"/>
  <c r="BU760" i="2" s="1"/>
  <c r="BL814" i="2"/>
  <c r="BL566" i="2"/>
  <c r="BV566" i="2" s="1"/>
  <c r="BP866" i="2"/>
  <c r="BQ420" i="2"/>
  <c r="CT420" i="2" s="1"/>
  <c r="DC420" i="2" s="1"/>
  <c r="BP87" i="2"/>
  <c r="CQ603" i="2"/>
  <c r="CZ603" i="2" s="1"/>
  <c r="BL203" i="2"/>
  <c r="CQ203" i="2" s="1"/>
  <c r="CZ203" i="2" s="1"/>
  <c r="BN23" i="2"/>
  <c r="BP120" i="2"/>
  <c r="BS841" i="2"/>
  <c r="BP664" i="2"/>
  <c r="BP772" i="2"/>
  <c r="BR865" i="2"/>
  <c r="CO212" i="2"/>
  <c r="CL212" i="2"/>
  <c r="CM212" i="2"/>
  <c r="BK128" i="2"/>
  <c r="BU128" i="2" s="1"/>
  <c r="BM224" i="2"/>
  <c r="BW224" i="2" s="1"/>
  <c r="BL127" i="2"/>
  <c r="CR127" i="2" s="1"/>
  <c r="DA127" i="2" s="1"/>
  <c r="BL715" i="2"/>
  <c r="CM715" i="2" s="1"/>
  <c r="BN884" i="2"/>
  <c r="BN781" i="2"/>
  <c r="BO212" i="2"/>
  <c r="CR212" i="2" s="1"/>
  <c r="DA212" i="2" s="1"/>
  <c r="BN684" i="2"/>
  <c r="BP286" i="2"/>
  <c r="BN163" i="2"/>
  <c r="BN692" i="2"/>
  <c r="CQ692" i="2" s="1"/>
  <c r="CZ692" i="2" s="1"/>
  <c r="BK572" i="2"/>
  <c r="CQ624" i="2"/>
  <c r="CZ624" i="2" s="1"/>
  <c r="BP102" i="2"/>
  <c r="BP149" i="2"/>
  <c r="BK865" i="2"/>
  <c r="BU865" i="2" s="1"/>
  <c r="CL350" i="2"/>
  <c r="CO350" i="2"/>
  <c r="BV350" i="2"/>
  <c r="CM350" i="2"/>
  <c r="BK607" i="2"/>
  <c r="BU607" i="2" s="1"/>
  <c r="CQ514" i="2"/>
  <c r="CZ514" i="2" s="1"/>
  <c r="CQ752" i="2"/>
  <c r="CZ752" i="2" s="1"/>
  <c r="BL260" i="2"/>
  <c r="CO260" i="2" s="1"/>
  <c r="CM786" i="2"/>
  <c r="BK626" i="2"/>
  <c r="BU626" i="2" s="1"/>
  <c r="BK176" i="2"/>
  <c r="BU176" i="2" s="1"/>
  <c r="BK652" i="2"/>
  <c r="BU652" i="2" s="1"/>
  <c r="BK856" i="2"/>
  <c r="BU856" i="2" s="1"/>
  <c r="BK560" i="2"/>
  <c r="BU560" i="2" s="1"/>
  <c r="BM143" i="2"/>
  <c r="BW143" i="2" s="1"/>
  <c r="BM857" i="2"/>
  <c r="BW857" i="2" s="1"/>
  <c r="BS547" i="2"/>
  <c r="BL240" i="2"/>
  <c r="CM240" i="2" s="1"/>
  <c r="BP167" i="2"/>
  <c r="BP403" i="2"/>
  <c r="BO67" i="2"/>
  <c r="CR67" i="2" s="1"/>
  <c r="DA67" i="2" s="1"/>
  <c r="BO350" i="2"/>
  <c r="CR350" i="2" s="1"/>
  <c r="DA350" i="2" s="1"/>
  <c r="BL638" i="2"/>
  <c r="CR638" i="2" s="1"/>
  <c r="DA638" i="2" s="1"/>
  <c r="BP720" i="2"/>
  <c r="BN196" i="2"/>
  <c r="BN242" i="2"/>
  <c r="CQ242" i="2" s="1"/>
  <c r="CZ242" i="2" s="1"/>
  <c r="BN714" i="2"/>
  <c r="BN358" i="2"/>
  <c r="BN880" i="2"/>
  <c r="BN364" i="2"/>
  <c r="BN557" i="2"/>
  <c r="BM772" i="2"/>
  <c r="BW772" i="2" s="1"/>
  <c r="BK225" i="2"/>
  <c r="BU225" i="2" s="1"/>
  <c r="BP508" i="2"/>
  <c r="BP284" i="2"/>
  <c r="BN617" i="2"/>
  <c r="BO138" i="2"/>
  <c r="CR138" i="2" s="1"/>
  <c r="DA138" i="2" s="1"/>
  <c r="BN865" i="2"/>
  <c r="BK29" i="2"/>
  <c r="BU29" i="2" s="1"/>
  <c r="BN593" i="2"/>
  <c r="BO589" i="2"/>
  <c r="CR589" i="2" s="1"/>
  <c r="DA589" i="2" s="1"/>
  <c r="BO687" i="2"/>
  <c r="CR687" i="2" s="1"/>
  <c r="DA687" i="2" s="1"/>
  <c r="CL786" i="2"/>
  <c r="BK109" i="2"/>
  <c r="BU109" i="2" s="1"/>
  <c r="BM551" i="2"/>
  <c r="BW551" i="2" s="1"/>
  <c r="BM384" i="2"/>
  <c r="BW384" i="2" s="1"/>
  <c r="BL343" i="2"/>
  <c r="BV343" i="2" s="1"/>
  <c r="BR664" i="2"/>
  <c r="CQ876" i="2"/>
  <c r="CZ876" i="2" s="1"/>
  <c r="BS640" i="2"/>
  <c r="BK525" i="2"/>
  <c r="BU525" i="2" s="1"/>
  <c r="BM555" i="2"/>
  <c r="BW555" i="2" s="1"/>
  <c r="BM812" i="2"/>
  <c r="BW812" i="2" s="1"/>
  <c r="CO236" i="2"/>
  <c r="CL155" i="2"/>
  <c r="CO155" i="2"/>
  <c r="BK605" i="2"/>
  <c r="BU605" i="2" s="1"/>
  <c r="CL503" i="2"/>
  <c r="CM503" i="2"/>
  <c r="CO524" i="2"/>
  <c r="BK678" i="2"/>
  <c r="BU678" i="2" s="1"/>
  <c r="BK709" i="2"/>
  <c r="BU709" i="2" s="1"/>
  <c r="BK727" i="2"/>
  <c r="BU727" i="2" s="1"/>
  <c r="CO520" i="2"/>
  <c r="BK27" i="2"/>
  <c r="BU27" i="2" s="1"/>
  <c r="BK47" i="2"/>
  <c r="BU47" i="2" s="1"/>
  <c r="CW155" i="2"/>
  <c r="BK611" i="2"/>
  <c r="BU611" i="2" s="1"/>
  <c r="CM520" i="2"/>
  <c r="BV413" i="2"/>
  <c r="BU187" i="2"/>
  <c r="BV309" i="2"/>
  <c r="BV93" i="2"/>
  <c r="BT242" i="2"/>
  <c r="BW119" i="2"/>
  <c r="BV235" i="2"/>
  <c r="BV231" i="2"/>
  <c r="BU358" i="2"/>
  <c r="BW283" i="2"/>
  <c r="BU275" i="2"/>
  <c r="BW193" i="2"/>
  <c r="BV300" i="2"/>
  <c r="BV347" i="2"/>
  <c r="BV400" i="2"/>
  <c r="BU131" i="2"/>
  <c r="BU280" i="2"/>
  <c r="BW279" i="2"/>
  <c r="BU157" i="2"/>
  <c r="BW287" i="2"/>
  <c r="BV401" i="2"/>
  <c r="BW263" i="2"/>
  <c r="BV314" i="2"/>
  <c r="BV96" i="2"/>
  <c r="BV67" i="2"/>
  <c r="BU196" i="2"/>
  <c r="BW286" i="2"/>
  <c r="BV60" i="2"/>
  <c r="BV155" i="2"/>
  <c r="BW244" i="2"/>
  <c r="BV332" i="2"/>
  <c r="BW197" i="2"/>
  <c r="BT238" i="2"/>
  <c r="BW26" i="2"/>
  <c r="BV51" i="2"/>
  <c r="BV268" i="2"/>
  <c r="BV212" i="2"/>
  <c r="BW167" i="2"/>
  <c r="BW316" i="2"/>
  <c r="BU381" i="2"/>
  <c r="BT210" i="2"/>
  <c r="BW87" i="2"/>
  <c r="BW352" i="2"/>
  <c r="BW120" i="2"/>
  <c r="BU393" i="2"/>
  <c r="BW205" i="2"/>
  <c r="BT75" i="2"/>
  <c r="BW398" i="2"/>
  <c r="BW28" i="2"/>
  <c r="BU315" i="2"/>
  <c r="BV417" i="2"/>
  <c r="BT145" i="2"/>
  <c r="BT173" i="2"/>
  <c r="BT298" i="2"/>
  <c r="BT385" i="2"/>
  <c r="BV255" i="2"/>
  <c r="BU241" i="2"/>
  <c r="BW171" i="2"/>
  <c r="BW284" i="2"/>
  <c r="BV22" i="2"/>
  <c r="BU243" i="2"/>
  <c r="BW411" i="2"/>
  <c r="BV139" i="2"/>
  <c r="BV107" i="2"/>
  <c r="BW61" i="2"/>
  <c r="BW19" i="2"/>
  <c r="BW179" i="2"/>
  <c r="BU140" i="2"/>
  <c r="BT330" i="2"/>
  <c r="BU99" i="2"/>
  <c r="BU344" i="2"/>
  <c r="BU151" i="2"/>
  <c r="BV337" i="2"/>
  <c r="BV18" i="2"/>
  <c r="BW158" i="2"/>
  <c r="BU100" i="2"/>
  <c r="BU23" i="2"/>
  <c r="BU146" i="2"/>
  <c r="BW226" i="2"/>
  <c r="BV145" i="2"/>
  <c r="BW253" i="2"/>
  <c r="BV245" i="2"/>
  <c r="BV194" i="2"/>
  <c r="BV333" i="2"/>
  <c r="BV274" i="2"/>
  <c r="BT24" i="2"/>
  <c r="BW217" i="2"/>
  <c r="BV409" i="2"/>
  <c r="BU242" i="2"/>
  <c r="BU360" i="2"/>
  <c r="BT114" i="2"/>
  <c r="BU162" i="2"/>
  <c r="BW299" i="2"/>
  <c r="BT167" i="2"/>
  <c r="BU163" i="2"/>
  <c r="BW69" i="2"/>
  <c r="BU282" i="2"/>
  <c r="BW15" i="2"/>
  <c r="BW102" i="2"/>
  <c r="BW50" i="2"/>
  <c r="BW355" i="2"/>
  <c r="BW380" i="2"/>
  <c r="BT393" i="2"/>
  <c r="BV160" i="2"/>
  <c r="BU349" i="2"/>
  <c r="BW376" i="2"/>
  <c r="BU322" i="2"/>
  <c r="BV318" i="2"/>
  <c r="BW92" i="2"/>
  <c r="BW65" i="2"/>
  <c r="BW33" i="2"/>
  <c r="BU324" i="2"/>
  <c r="BV44" i="2"/>
  <c r="BW83" i="2"/>
  <c r="BW403" i="2"/>
  <c r="BW370" i="2"/>
  <c r="BW148" i="2"/>
  <c r="BU66" i="2"/>
  <c r="BW173" i="2"/>
  <c r="BV197" i="2"/>
  <c r="BT57" i="2"/>
  <c r="BU364" i="2"/>
  <c r="BV232" i="2"/>
  <c r="BV408" i="2"/>
  <c r="BV138" i="2"/>
  <c r="BW149" i="2"/>
  <c r="BT246" i="2"/>
  <c r="BV236" i="2"/>
  <c r="BW494" i="2"/>
  <c r="BU540" i="2"/>
  <c r="BU12" i="2"/>
  <c r="BQ829" i="2"/>
  <c r="CT829" i="2" s="1"/>
  <c r="DC829" i="2" s="1"/>
  <c r="BK829" i="2"/>
  <c r="BK830" i="2"/>
  <c r="BU830" i="2" s="1"/>
  <c r="BK656" i="2"/>
  <c r="BU656" i="2" s="1"/>
  <c r="CL524" i="2"/>
  <c r="BK882" i="2"/>
  <c r="BU882" i="2" s="1"/>
  <c r="CM524" i="2"/>
  <c r="BK871" i="2"/>
  <c r="BU871" i="2" s="1"/>
  <c r="BK642" i="2"/>
  <c r="BU642" i="2" s="1"/>
  <c r="BK804" i="2"/>
  <c r="BU804" i="2" s="1"/>
  <c r="BK13" i="2"/>
  <c r="BK21" i="2"/>
  <c r="BK615" i="2"/>
  <c r="BU615" i="2" s="1"/>
  <c r="BK733" i="2"/>
  <c r="BU733" i="2" s="1"/>
  <c r="BV242" i="2"/>
  <c r="BK659" i="2"/>
  <c r="BU659" i="2" s="1"/>
  <c r="BK725" i="2"/>
  <c r="BU725" i="2" s="1"/>
  <c r="BK821" i="2"/>
  <c r="BU821" i="2" s="1"/>
  <c r="BK824" i="2"/>
  <c r="BU824" i="2" s="1"/>
  <c r="BL661" i="2"/>
  <c r="CP661" i="2" s="1"/>
  <c r="BK487" i="2"/>
  <c r="BU487" i="2" s="1"/>
  <c r="BK517" i="2"/>
  <c r="BU517" i="2" s="1"/>
  <c r="BK24" i="2"/>
  <c r="CQ60" i="2"/>
  <c r="CR520" i="2"/>
  <c r="DA520" i="2" s="1"/>
  <c r="CR524" i="2"/>
  <c r="DA524" i="2" s="1"/>
  <c r="CQ332" i="2"/>
  <c r="CZ332" i="2" s="1"/>
  <c r="CT586" i="2"/>
  <c r="DC586" i="2" s="1"/>
  <c r="CT471" i="2"/>
  <c r="DC471" i="2" s="1"/>
  <c r="CR236" i="2"/>
  <c r="DA236" i="2" s="1"/>
  <c r="CQ194" i="2"/>
  <c r="CZ194" i="2" s="1"/>
  <c r="CQ67" i="2"/>
  <c r="CZ67" i="2" s="1"/>
  <c r="CQ725" i="2"/>
  <c r="CZ725" i="2" s="1"/>
  <c r="CR483" i="2"/>
  <c r="DA483" i="2" s="1"/>
  <c r="CR771" i="2"/>
  <c r="DA771" i="2" s="1"/>
  <c r="CR245" i="2"/>
  <c r="DA245" i="2" s="1"/>
  <c r="CR93" i="2"/>
  <c r="DA93" i="2" s="1"/>
  <c r="CR318" i="2"/>
  <c r="DA318" i="2" s="1"/>
  <c r="CR274" i="2"/>
  <c r="DA274" i="2" s="1"/>
  <c r="CR576" i="2"/>
  <c r="DA576" i="2" s="1"/>
  <c r="CR139" i="2"/>
  <c r="DA139" i="2" s="1"/>
  <c r="CR780" i="2"/>
  <c r="DA780" i="2" s="1"/>
  <c r="CS776" i="2"/>
  <c r="DB776" i="2" s="1"/>
  <c r="CR456" i="2"/>
  <c r="DA456" i="2" s="1"/>
  <c r="CR832" i="2"/>
  <c r="DA832" i="2" s="1"/>
  <c r="CR268" i="2"/>
  <c r="DA268" i="2" s="1"/>
  <c r="CR333" i="2"/>
  <c r="DA333" i="2" s="1"/>
  <c r="CS772" i="2"/>
  <c r="DB772" i="2" s="1"/>
  <c r="CR347" i="2"/>
  <c r="DA347" i="2" s="1"/>
  <c r="CR76" i="2"/>
  <c r="DA76" i="2" s="1"/>
  <c r="CQ434" i="2"/>
  <c r="CR160" i="2"/>
  <c r="DA160" i="2" s="1"/>
  <c r="BQ240" i="2"/>
  <c r="BQ378" i="2"/>
  <c r="CR577" i="2"/>
  <c r="DA577" i="2" s="1"/>
  <c r="CQ622" i="2"/>
  <c r="CQ676" i="2"/>
  <c r="CZ676" i="2" s="1"/>
  <c r="CR401" i="2"/>
  <c r="DA401" i="2" s="1"/>
  <c r="CR643" i="2"/>
  <c r="DA643" i="2" s="1"/>
  <c r="CR413" i="2"/>
  <c r="DA413" i="2" s="1"/>
  <c r="CR500" i="2"/>
  <c r="DA500" i="2" s="1"/>
  <c r="CS672" i="2"/>
  <c r="DB672" i="2" s="1"/>
  <c r="CR337" i="2"/>
  <c r="DA337" i="2" s="1"/>
  <c r="CR842" i="2"/>
  <c r="DA842" i="2" s="1"/>
  <c r="CR427" i="2"/>
  <c r="DA427" i="2" s="1"/>
  <c r="CQ51" i="2"/>
  <c r="CZ51" i="2" s="1"/>
  <c r="CT771" i="2"/>
  <c r="DC771" i="2" s="1"/>
  <c r="CR155" i="2"/>
  <c r="DA155" i="2" s="1"/>
  <c r="CR194" i="2"/>
  <c r="DA194" i="2" s="1"/>
  <c r="CR332" i="2"/>
  <c r="DA332" i="2" s="1"/>
  <c r="CR107" i="2"/>
  <c r="DA107" i="2" s="1"/>
  <c r="CR471" i="2"/>
  <c r="DA471" i="2" s="1"/>
  <c r="CR446" i="2"/>
  <c r="DA446" i="2" s="1"/>
  <c r="CQ22" i="2"/>
  <c r="CZ22" i="2" s="1"/>
  <c r="CQ44" i="2"/>
  <c r="CZ44" i="2" s="1"/>
  <c r="CT597" i="2"/>
  <c r="DC597" i="2" s="1"/>
  <c r="CQ653" i="2"/>
  <c r="CQ642" i="2"/>
  <c r="CQ804" i="2"/>
  <c r="CZ804" i="2" s="1"/>
  <c r="CO503" i="2"/>
  <c r="CR235" i="2"/>
  <c r="DA235" i="2" s="1"/>
  <c r="CR314" i="2"/>
  <c r="DA314" i="2" s="1"/>
  <c r="CR586" i="2"/>
  <c r="DA586" i="2" s="1"/>
  <c r="CR232" i="2"/>
  <c r="DA232" i="2" s="1"/>
  <c r="CR701" i="2"/>
  <c r="DA701" i="2" s="1"/>
  <c r="CR443" i="2"/>
  <c r="DA443" i="2" s="1"/>
  <c r="CT483" i="2"/>
  <c r="DC483" i="2" s="1"/>
  <c r="CR409" i="2"/>
  <c r="DA409" i="2" s="1"/>
  <c r="CR145" i="2"/>
  <c r="DA145" i="2" s="1"/>
  <c r="CR848" i="2"/>
  <c r="DA848" i="2" s="1"/>
  <c r="CR621" i="2"/>
  <c r="DA621" i="2" s="1"/>
  <c r="CR597" i="2"/>
  <c r="DA597" i="2" s="1"/>
  <c r="CR309" i="2"/>
  <c r="DA309" i="2" s="1"/>
  <c r="CR676" i="2"/>
  <c r="DA676" i="2" s="1"/>
  <c r="CQ96" i="2"/>
  <c r="CQ18" i="2"/>
  <c r="CZ18" i="2" s="1"/>
  <c r="CQ268" i="2"/>
  <c r="CO786" i="2"/>
  <c r="CR831" i="2"/>
  <c r="DA831" i="2" s="1"/>
  <c r="BN143" i="2"/>
  <c r="BR143" i="2"/>
  <c r="BP325" i="2"/>
  <c r="BS325" i="2"/>
  <c r="BR325" i="2"/>
  <c r="BO266" i="2"/>
  <c r="BQ266" i="2"/>
  <c r="BS266" i="2"/>
  <c r="BN65" i="2"/>
  <c r="BR65" i="2"/>
  <c r="BO164" i="2"/>
  <c r="BQ164" i="2"/>
  <c r="BN266" i="2"/>
  <c r="BR266" i="2"/>
  <c r="BP258" i="2"/>
  <c r="BR258" i="2"/>
  <c r="BS258" i="2"/>
  <c r="BP280" i="2"/>
  <c r="BS280" i="2"/>
  <c r="BR280" i="2"/>
  <c r="BP239" i="2"/>
  <c r="BS239" i="2"/>
  <c r="BR239" i="2"/>
  <c r="BP381" i="2"/>
  <c r="BR381" i="2"/>
  <c r="BS381" i="2"/>
  <c r="BP117" i="2"/>
  <c r="BR117" i="2"/>
  <c r="BS117" i="2"/>
  <c r="BO180" i="2"/>
  <c r="BQ180" i="2"/>
  <c r="BO200" i="2"/>
  <c r="BQ200" i="2"/>
  <c r="BN93" i="2"/>
  <c r="CQ93" i="2" s="1"/>
  <c r="CZ93" i="2" s="1"/>
  <c r="BQ93" i="2"/>
  <c r="CT93" i="2" s="1"/>
  <c r="DC93" i="2" s="1"/>
  <c r="BN149" i="2"/>
  <c r="BR149" i="2"/>
  <c r="BP265" i="2"/>
  <c r="BR265" i="2"/>
  <c r="BS265" i="2"/>
  <c r="BP55" i="2"/>
  <c r="BS55" i="2"/>
  <c r="BR55" i="2"/>
  <c r="BP222" i="2"/>
  <c r="BR222" i="2"/>
  <c r="BS222" i="2"/>
  <c r="BP385" i="2"/>
  <c r="BR385" i="2"/>
  <c r="BS385" i="2"/>
  <c r="BP202" i="2"/>
  <c r="BS202" i="2"/>
  <c r="BR202" i="2"/>
  <c r="BP82" i="2"/>
  <c r="BS82" i="2"/>
  <c r="BR82" i="2"/>
  <c r="BP77" i="2"/>
  <c r="BR77" i="2"/>
  <c r="BS77" i="2"/>
  <c r="BP388" i="2"/>
  <c r="BR388" i="2"/>
  <c r="BS388" i="2"/>
  <c r="BP110" i="2"/>
  <c r="BR110" i="2"/>
  <c r="BS110" i="2"/>
  <c r="BP360" i="2"/>
  <c r="BR360" i="2"/>
  <c r="BS360" i="2"/>
  <c r="BM645" i="2"/>
  <c r="BW645" i="2" s="1"/>
  <c r="BP645" i="2"/>
  <c r="BR645" i="2"/>
  <c r="BS645" i="2"/>
  <c r="BM693" i="2"/>
  <c r="BW693" i="2" s="1"/>
  <c r="BR693" i="2"/>
  <c r="BS693" i="2"/>
  <c r="BP693" i="2"/>
  <c r="BL781" i="2"/>
  <c r="CN781" i="2" s="1"/>
  <c r="BO781" i="2"/>
  <c r="BQ781" i="2"/>
  <c r="BM686" i="2"/>
  <c r="BW686" i="2" s="1"/>
  <c r="BS686" i="2"/>
  <c r="BR686" i="2"/>
  <c r="BP686" i="2"/>
  <c r="BL820" i="2"/>
  <c r="BQ820" i="2"/>
  <c r="BO820" i="2"/>
  <c r="BK842" i="2"/>
  <c r="BU842" i="2" s="1"/>
  <c r="BN842" i="2"/>
  <c r="CQ842" i="2" s="1"/>
  <c r="BQ842" i="2"/>
  <c r="CT842" i="2" s="1"/>
  <c r="DC842" i="2" s="1"/>
  <c r="BL696" i="2"/>
  <c r="CM696" i="2" s="1"/>
  <c r="BQ696" i="2"/>
  <c r="BO696" i="2"/>
  <c r="BM470" i="2"/>
  <c r="BR470" i="2"/>
  <c r="BS470" i="2"/>
  <c r="BP470" i="2"/>
  <c r="BL846" i="2"/>
  <c r="BQ846" i="2"/>
  <c r="BO846" i="2"/>
  <c r="BS846" i="2"/>
  <c r="BL635" i="2"/>
  <c r="CO635" i="2" s="1"/>
  <c r="BQ635" i="2"/>
  <c r="BO635" i="2"/>
  <c r="BM781" i="2"/>
  <c r="BS781" i="2"/>
  <c r="BP781" i="2"/>
  <c r="BR781" i="2"/>
  <c r="BL425" i="2"/>
  <c r="CN425" i="2" s="1"/>
  <c r="BQ425" i="2"/>
  <c r="BO425" i="2"/>
  <c r="BO344" i="2"/>
  <c r="BQ344" i="2"/>
  <c r="BP162" i="2"/>
  <c r="BS162" i="2"/>
  <c r="BR162" i="2"/>
  <c r="BO181" i="2"/>
  <c r="BQ181" i="2"/>
  <c r="BO105" i="2"/>
  <c r="BQ105" i="2"/>
  <c r="BO363" i="2"/>
  <c r="BQ363" i="2"/>
  <c r="BP128" i="2"/>
  <c r="BS128" i="2"/>
  <c r="BR128" i="2"/>
  <c r="BN403" i="2"/>
  <c r="BR403" i="2"/>
  <c r="BO341" i="2"/>
  <c r="BQ341" i="2"/>
  <c r="BP93" i="2"/>
  <c r="CS93" i="2" s="1"/>
  <c r="DB93" i="2" s="1"/>
  <c r="BR93" i="2"/>
  <c r="CU93" i="2" s="1"/>
  <c r="DD93" i="2" s="1"/>
  <c r="BS93" i="2"/>
  <c r="CV93" i="2" s="1"/>
  <c r="DE93" i="2" s="1"/>
  <c r="BO387" i="2"/>
  <c r="BQ387" i="2"/>
  <c r="BO346" i="2"/>
  <c r="BQ346" i="2"/>
  <c r="BP23" i="2"/>
  <c r="BS23" i="2"/>
  <c r="BR23" i="2"/>
  <c r="BO298" i="2"/>
  <c r="BQ298" i="2"/>
  <c r="BO365" i="2"/>
  <c r="BQ365" i="2"/>
  <c r="BS365" i="2"/>
  <c r="BP328" i="2"/>
  <c r="BS328" i="2"/>
  <c r="BR328" i="2"/>
  <c r="BO213" i="2"/>
  <c r="BQ213" i="2"/>
  <c r="BP201" i="2"/>
  <c r="BR201" i="2"/>
  <c r="BS201" i="2"/>
  <c r="BO88" i="2"/>
  <c r="BQ88" i="2"/>
  <c r="BS88" i="2"/>
  <c r="BM758" i="2"/>
  <c r="BW758" i="2" s="1"/>
  <c r="BS758" i="2"/>
  <c r="BP758" i="2"/>
  <c r="BR758" i="2"/>
  <c r="BL723" i="2"/>
  <c r="CQ723" i="2" s="1"/>
  <c r="CZ723" i="2" s="1"/>
  <c r="BO723" i="2"/>
  <c r="BQ723" i="2"/>
  <c r="BM623" i="2"/>
  <c r="BW623" i="2" s="1"/>
  <c r="BR623" i="2"/>
  <c r="BS623" i="2"/>
  <c r="BP623" i="2"/>
  <c r="BK485" i="2"/>
  <c r="BU485" i="2" s="1"/>
  <c r="BN485" i="2"/>
  <c r="BQ485" i="2"/>
  <c r="BM883" i="2"/>
  <c r="BW883" i="2" s="1"/>
  <c r="BP883" i="2"/>
  <c r="CS883" i="2" s="1"/>
  <c r="DB883" i="2" s="1"/>
  <c r="BR883" i="2"/>
  <c r="CU883" i="2" s="1"/>
  <c r="DD883" i="2" s="1"/>
  <c r="BS883" i="2"/>
  <c r="CV883" i="2" s="1"/>
  <c r="DE883" i="2" s="1"/>
  <c r="BM756" i="2"/>
  <c r="BW756" i="2" s="1"/>
  <c r="BR756" i="2"/>
  <c r="BS756" i="2"/>
  <c r="BP756" i="2"/>
  <c r="BL843" i="2"/>
  <c r="BV843" i="2" s="1"/>
  <c r="BO843" i="2"/>
  <c r="BQ843" i="2"/>
  <c r="BM598" i="2"/>
  <c r="BW598" i="2" s="1"/>
  <c r="BP598" i="2"/>
  <c r="BR598" i="2"/>
  <c r="BS598" i="2"/>
  <c r="BL798" i="2"/>
  <c r="BQ798" i="2"/>
  <c r="BO798" i="2"/>
  <c r="BS798" i="2"/>
  <c r="BL763" i="2"/>
  <c r="CS763" i="2" s="1"/>
  <c r="DB763" i="2" s="1"/>
  <c r="BO763" i="2"/>
  <c r="BQ763" i="2"/>
  <c r="BS763" i="2"/>
  <c r="BK832" i="2"/>
  <c r="BU832" i="2" s="1"/>
  <c r="BN832" i="2"/>
  <c r="CQ832" i="2" s="1"/>
  <c r="BQ832" i="2"/>
  <c r="CT832" i="2" s="1"/>
  <c r="DC832" i="2" s="1"/>
  <c r="BL811" i="2"/>
  <c r="BV811" i="2" s="1"/>
  <c r="BO811" i="2"/>
  <c r="BQ811" i="2"/>
  <c r="BO12" i="2"/>
  <c r="BQ12" i="2"/>
  <c r="BK653" i="2"/>
  <c r="BU653" i="2" s="1"/>
  <c r="BN376" i="2"/>
  <c r="BR376" i="2"/>
  <c r="BN337" i="2"/>
  <c r="CQ337" i="2" s="1"/>
  <c r="BQ337" i="2"/>
  <c r="CT337" i="2" s="1"/>
  <c r="DC337" i="2" s="1"/>
  <c r="BN380" i="2"/>
  <c r="BR380" i="2"/>
  <c r="BP320" i="2"/>
  <c r="BS320" i="2"/>
  <c r="BR320" i="2"/>
  <c r="BO349" i="2"/>
  <c r="BQ349" i="2"/>
  <c r="BN245" i="2"/>
  <c r="CQ245" i="2" s="1"/>
  <c r="BQ245" i="2"/>
  <c r="CT245" i="2" s="1"/>
  <c r="DC245" i="2" s="1"/>
  <c r="BP163" i="2"/>
  <c r="BR163" i="2"/>
  <c r="BS163" i="2"/>
  <c r="BP18" i="2"/>
  <c r="CS18" i="2" s="1"/>
  <c r="DB18" i="2" s="1"/>
  <c r="BR18" i="2"/>
  <c r="CU18" i="2" s="1"/>
  <c r="DD18" i="2" s="1"/>
  <c r="BS18" i="2"/>
  <c r="CV18" i="2" s="1"/>
  <c r="DE18" i="2" s="1"/>
  <c r="BO234" i="2"/>
  <c r="BQ234" i="2"/>
  <c r="BO415" i="2"/>
  <c r="BQ415" i="2"/>
  <c r="BP40" i="2"/>
  <c r="BS40" i="2"/>
  <c r="BR40" i="2"/>
  <c r="BP151" i="2"/>
  <c r="BS151" i="2"/>
  <c r="BR151" i="2"/>
  <c r="BP225" i="2"/>
  <c r="BR225" i="2"/>
  <c r="BS225" i="2"/>
  <c r="BO263" i="2"/>
  <c r="BQ263" i="2"/>
  <c r="BS263" i="2"/>
  <c r="BP390" i="2"/>
  <c r="BS390" i="2"/>
  <c r="BR390" i="2"/>
  <c r="BP366" i="2"/>
  <c r="BS366" i="2"/>
  <c r="BR366" i="2"/>
  <c r="BP111" i="2"/>
  <c r="BR111" i="2"/>
  <c r="BS111" i="2"/>
  <c r="BP354" i="2"/>
  <c r="BR354" i="2"/>
  <c r="BS354" i="2"/>
  <c r="BO42" i="2"/>
  <c r="BQ42" i="2"/>
  <c r="BO238" i="2"/>
  <c r="BQ238" i="2"/>
  <c r="BP243" i="2"/>
  <c r="BR243" i="2"/>
  <c r="BS243" i="2"/>
  <c r="BP348" i="2"/>
  <c r="BR348" i="2"/>
  <c r="BS348" i="2"/>
  <c r="BN160" i="2"/>
  <c r="CQ160" i="2" s="1"/>
  <c r="BQ160" i="2"/>
  <c r="CT160" i="2" s="1"/>
  <c r="DC160" i="2" s="1"/>
  <c r="BO411" i="2"/>
  <c r="BQ411" i="2"/>
  <c r="BS411" i="2"/>
  <c r="BO97" i="2"/>
  <c r="BQ97" i="2"/>
  <c r="BO50" i="2"/>
  <c r="BQ50" i="2"/>
  <c r="BP91" i="2"/>
  <c r="BR91" i="2"/>
  <c r="BS91" i="2"/>
  <c r="BN69" i="2"/>
  <c r="BR69" i="2"/>
  <c r="BP157" i="2"/>
  <c r="BR157" i="2"/>
  <c r="BS157" i="2"/>
  <c r="BO152" i="2"/>
  <c r="BQ152" i="2"/>
  <c r="BN119" i="2"/>
  <c r="BR119" i="2"/>
  <c r="BP129" i="2"/>
  <c r="BR129" i="2"/>
  <c r="BS129" i="2"/>
  <c r="BO353" i="2"/>
  <c r="BQ353" i="2"/>
  <c r="BP339" i="2"/>
  <c r="BS339" i="2"/>
  <c r="BR339" i="2"/>
  <c r="BO207" i="2"/>
  <c r="BQ207" i="2"/>
  <c r="BP270" i="2"/>
  <c r="BR270" i="2"/>
  <c r="BS270" i="2"/>
  <c r="BN226" i="2"/>
  <c r="BR226" i="2"/>
  <c r="BP359" i="2"/>
  <c r="BR359" i="2"/>
  <c r="BS359" i="2"/>
  <c r="BN139" i="2"/>
  <c r="CQ139" i="2" s="1"/>
  <c r="BQ139" i="2"/>
  <c r="CT139" i="2" s="1"/>
  <c r="DC139" i="2" s="1"/>
  <c r="BP108" i="2"/>
  <c r="BR108" i="2"/>
  <c r="BS108" i="2"/>
  <c r="BN413" i="2"/>
  <c r="CQ413" i="2" s="1"/>
  <c r="CZ413" i="2" s="1"/>
  <c r="BQ413" i="2"/>
  <c r="CT413" i="2" s="1"/>
  <c r="DC413" i="2" s="1"/>
  <c r="BP229" i="2"/>
  <c r="BR229" i="2"/>
  <c r="BS229" i="2"/>
  <c r="BN120" i="2"/>
  <c r="BR120" i="2"/>
  <c r="BO405" i="2"/>
  <c r="BQ405" i="2"/>
  <c r="BN138" i="2"/>
  <c r="CQ138" i="2" s="1"/>
  <c r="CZ138" i="2" s="1"/>
  <c r="BQ138" i="2"/>
  <c r="CT138" i="2" s="1"/>
  <c r="DC138" i="2" s="1"/>
  <c r="BP358" i="2"/>
  <c r="BS358" i="2"/>
  <c r="BR358" i="2"/>
  <c r="BO264" i="2"/>
  <c r="BQ264" i="2"/>
  <c r="BP394" i="2"/>
  <c r="BR394" i="2"/>
  <c r="BS394" i="2"/>
  <c r="BO294" i="2"/>
  <c r="BQ294" i="2"/>
  <c r="BP407" i="2"/>
  <c r="BS407" i="2"/>
  <c r="BR407" i="2"/>
  <c r="BO259" i="2"/>
  <c r="BQ259" i="2"/>
  <c r="BO183" i="2"/>
  <c r="BQ183" i="2"/>
  <c r="BO374" i="2"/>
  <c r="BQ374" i="2"/>
  <c r="BO334" i="2"/>
  <c r="BQ334" i="2"/>
  <c r="BP321" i="2"/>
  <c r="BR321" i="2"/>
  <c r="BS321" i="2"/>
  <c r="BP233" i="2"/>
  <c r="BR233" i="2"/>
  <c r="BS233" i="2"/>
  <c r="BO73" i="2"/>
  <c r="BQ73" i="2"/>
  <c r="BP100" i="2"/>
  <c r="BR100" i="2"/>
  <c r="BS100" i="2"/>
  <c r="BP109" i="2"/>
  <c r="BR109" i="2"/>
  <c r="BS109" i="2"/>
  <c r="BO404" i="2"/>
  <c r="BQ404" i="2"/>
  <c r="BO170" i="2"/>
  <c r="BQ170" i="2"/>
  <c r="BP215" i="2"/>
  <c r="BS215" i="2"/>
  <c r="BR215" i="2"/>
  <c r="BO330" i="2"/>
  <c r="BQ330" i="2"/>
  <c r="BO16" i="2"/>
  <c r="BQ16" i="2"/>
  <c r="BN107" i="2"/>
  <c r="CQ107" i="2" s="1"/>
  <c r="BQ107" i="2"/>
  <c r="CT107" i="2" s="1"/>
  <c r="DC107" i="2" s="1"/>
  <c r="BP309" i="2"/>
  <c r="CS309" i="2" s="1"/>
  <c r="DB309" i="2" s="1"/>
  <c r="BR309" i="2"/>
  <c r="CU309" i="2" s="1"/>
  <c r="DD309" i="2" s="1"/>
  <c r="BS309" i="2"/>
  <c r="CV309" i="2" s="1"/>
  <c r="DE309" i="2" s="1"/>
  <c r="BP315" i="2"/>
  <c r="BR315" i="2"/>
  <c r="BS315" i="2"/>
  <c r="BP219" i="2"/>
  <c r="BR219" i="2"/>
  <c r="BS219" i="2"/>
  <c r="BP382" i="2"/>
  <c r="BS382" i="2"/>
  <c r="BR382" i="2"/>
  <c r="BP31" i="2"/>
  <c r="BR31" i="2"/>
  <c r="BS31" i="2"/>
  <c r="BO62" i="2"/>
  <c r="BQ62" i="2"/>
  <c r="BP362" i="2"/>
  <c r="BR362" i="2"/>
  <c r="BS362" i="2"/>
  <c r="BO201" i="2"/>
  <c r="BQ201" i="2"/>
  <c r="BN323" i="2"/>
  <c r="BR323" i="2"/>
  <c r="BP195" i="2"/>
  <c r="BR195" i="2"/>
  <c r="BS195" i="2"/>
  <c r="BP338" i="2"/>
  <c r="BR338" i="2"/>
  <c r="BS338" i="2"/>
  <c r="BP32" i="2"/>
  <c r="BS32" i="2"/>
  <c r="BR32" i="2"/>
  <c r="BO303" i="2"/>
  <c r="BQ303" i="2"/>
  <c r="BO103" i="2"/>
  <c r="BQ103" i="2"/>
  <c r="BP115" i="2"/>
  <c r="BR115" i="2"/>
  <c r="BS115" i="2"/>
  <c r="BO360" i="2"/>
  <c r="BQ360" i="2"/>
  <c r="BO244" i="2"/>
  <c r="BQ244" i="2"/>
  <c r="BS244" i="2"/>
  <c r="BP255" i="2"/>
  <c r="CS255" i="2" s="1"/>
  <c r="DB255" i="2" s="1"/>
  <c r="BS255" i="2"/>
  <c r="CV255" i="2" s="1"/>
  <c r="DE255" i="2" s="1"/>
  <c r="BR255" i="2"/>
  <c r="CU255" i="2" s="1"/>
  <c r="DD255" i="2" s="1"/>
  <c r="BO299" i="2"/>
  <c r="BQ299" i="2"/>
  <c r="BS299" i="2"/>
  <c r="BN255" i="2"/>
  <c r="CQ255" i="2" s="1"/>
  <c r="CZ255" i="2" s="1"/>
  <c r="BQ255" i="2"/>
  <c r="CT255" i="2" s="1"/>
  <c r="DC255" i="2" s="1"/>
  <c r="BN355" i="2"/>
  <c r="BR355" i="2"/>
  <c r="BL664" i="2"/>
  <c r="BQ664" i="2"/>
  <c r="BO664" i="2"/>
  <c r="BS664" i="2"/>
  <c r="BL888" i="2"/>
  <c r="CP888" i="2" s="1"/>
  <c r="BQ888" i="2"/>
  <c r="BO888" i="2"/>
  <c r="BM570" i="2"/>
  <c r="BW570" i="2" s="1"/>
  <c r="BP570" i="2"/>
  <c r="BR570" i="2"/>
  <c r="BS570" i="2"/>
  <c r="BK812" i="2"/>
  <c r="BU812" i="2" s="1"/>
  <c r="BN812" i="2"/>
  <c r="BR812" i="2"/>
  <c r="BM591" i="2"/>
  <c r="BW591" i="2" s="1"/>
  <c r="BR591" i="2"/>
  <c r="BS591" i="2"/>
  <c r="BP591" i="2"/>
  <c r="BM426" i="2"/>
  <c r="BW426" i="2" s="1"/>
  <c r="BR426" i="2"/>
  <c r="BS426" i="2"/>
  <c r="BP426" i="2"/>
  <c r="BM820" i="2"/>
  <c r="BW820" i="2" s="1"/>
  <c r="BP820" i="2"/>
  <c r="BR820" i="2"/>
  <c r="BS820" i="2"/>
  <c r="BL441" i="2"/>
  <c r="BQ441" i="2"/>
  <c r="BO441" i="2"/>
  <c r="BS441" i="2"/>
  <c r="BM711" i="2"/>
  <c r="BW711" i="2" s="1"/>
  <c r="BP711" i="2"/>
  <c r="BR711" i="2"/>
  <c r="BS711" i="2"/>
  <c r="BL777" i="2"/>
  <c r="CQ777" i="2" s="1"/>
  <c r="BQ777" i="2"/>
  <c r="BO777" i="2"/>
  <c r="BK545" i="2"/>
  <c r="BU545" i="2" s="1"/>
  <c r="BN545" i="2"/>
  <c r="BR545" i="2"/>
  <c r="BL720" i="2"/>
  <c r="BQ720" i="2"/>
  <c r="BO720" i="2"/>
  <c r="BK515" i="2"/>
  <c r="BU515" i="2" s="1"/>
  <c r="BN515" i="2"/>
  <c r="BR515" i="2"/>
  <c r="BL632" i="2"/>
  <c r="BV632" i="2" s="1"/>
  <c r="BO632" i="2"/>
  <c r="BQ632" i="2"/>
  <c r="BS632" i="2"/>
  <c r="BM838" i="2"/>
  <c r="BW838" i="2" s="1"/>
  <c r="BP838" i="2"/>
  <c r="BR838" i="2"/>
  <c r="BS838" i="2"/>
  <c r="BK763" i="2"/>
  <c r="BU763" i="2" s="1"/>
  <c r="BN763" i="2"/>
  <c r="BR763" i="2"/>
  <c r="BM864" i="2"/>
  <c r="BW864" i="2" s="1"/>
  <c r="BR864" i="2"/>
  <c r="CU864" i="2" s="1"/>
  <c r="DD864" i="2" s="1"/>
  <c r="BS864" i="2"/>
  <c r="BP864" i="2"/>
  <c r="CS864" i="2" s="1"/>
  <c r="DB864" i="2" s="1"/>
  <c r="BL645" i="2"/>
  <c r="CM645" i="2" s="1"/>
  <c r="BO645" i="2"/>
  <c r="BQ645" i="2"/>
  <c r="BL631" i="2"/>
  <c r="BQ631" i="2"/>
  <c r="BO631" i="2"/>
  <c r="BL451" i="2"/>
  <c r="CO451" i="2" s="1"/>
  <c r="BO451" i="2"/>
  <c r="BQ451" i="2"/>
  <c r="BK792" i="2"/>
  <c r="BU792" i="2" s="1"/>
  <c r="BN792" i="2"/>
  <c r="BR792" i="2"/>
  <c r="BL580" i="2"/>
  <c r="CQ580" i="2" s="1"/>
  <c r="CZ580" i="2" s="1"/>
  <c r="BO580" i="2"/>
  <c r="BQ580" i="2"/>
  <c r="BK717" i="2"/>
  <c r="BN717" i="2"/>
  <c r="BR717" i="2"/>
  <c r="BM607" i="2"/>
  <c r="BW607" i="2" s="1"/>
  <c r="BR607" i="2"/>
  <c r="BS607" i="2"/>
  <c r="BP607" i="2"/>
  <c r="BL782" i="2"/>
  <c r="CQ782" i="2" s="1"/>
  <c r="CZ782" i="2" s="1"/>
  <c r="BO782" i="2"/>
  <c r="BQ782" i="2"/>
  <c r="BM427" i="2"/>
  <c r="BW427" i="2" s="1"/>
  <c r="BS427" i="2"/>
  <c r="CV427" i="2" s="1"/>
  <c r="DE427" i="2" s="1"/>
  <c r="BP427" i="2"/>
  <c r="CS427" i="2" s="1"/>
  <c r="DB427" i="2" s="1"/>
  <c r="BR427" i="2"/>
  <c r="CU427" i="2" s="1"/>
  <c r="DD427" i="2" s="1"/>
  <c r="BM708" i="2"/>
  <c r="BW708" i="2" s="1"/>
  <c r="BP708" i="2"/>
  <c r="BR708" i="2"/>
  <c r="BS708" i="2"/>
  <c r="BK820" i="2"/>
  <c r="BU820" i="2" s="1"/>
  <c r="BN820" i="2"/>
  <c r="BK638" i="2"/>
  <c r="BU638" i="2" s="1"/>
  <c r="BN638" i="2"/>
  <c r="BK713" i="2"/>
  <c r="BU713" i="2" s="1"/>
  <c r="BN713" i="2"/>
  <c r="CQ713" i="2" s="1"/>
  <c r="CZ713" i="2" s="1"/>
  <c r="BQ713" i="2"/>
  <c r="CT713" i="2" s="1"/>
  <c r="DC713" i="2" s="1"/>
  <c r="BK706" i="2"/>
  <c r="BU706" i="2" s="1"/>
  <c r="BN706" i="2"/>
  <c r="BM818" i="2"/>
  <c r="BW818" i="2" s="1"/>
  <c r="BP818" i="2"/>
  <c r="BR818" i="2"/>
  <c r="BS818" i="2"/>
  <c r="BK583" i="2"/>
  <c r="BU583" i="2" s="1"/>
  <c r="BN583" i="2"/>
  <c r="BR583" i="2"/>
  <c r="BM775" i="2"/>
  <c r="BW775" i="2" s="1"/>
  <c r="BP775" i="2"/>
  <c r="BS775" i="2"/>
  <c r="BR775" i="2"/>
  <c r="BR301" i="2"/>
  <c r="BO131" i="2"/>
  <c r="BQ131" i="2"/>
  <c r="BO383" i="2"/>
  <c r="BQ383" i="2"/>
  <c r="BO148" i="2"/>
  <c r="BQ148" i="2"/>
  <c r="BS148" i="2"/>
  <c r="BO345" i="2"/>
  <c r="BQ345" i="2"/>
  <c r="BN263" i="2"/>
  <c r="BR263" i="2"/>
  <c r="BP367" i="2"/>
  <c r="BR367" i="2"/>
  <c r="BS367" i="2"/>
  <c r="BO176" i="2"/>
  <c r="BQ176" i="2"/>
  <c r="BP114" i="2"/>
  <c r="BS114" i="2"/>
  <c r="BR114" i="2"/>
  <c r="BP412" i="2"/>
  <c r="BR412" i="2"/>
  <c r="BS412" i="2"/>
  <c r="BN333" i="2"/>
  <c r="CQ333" i="2" s="1"/>
  <c r="BQ333" i="2"/>
  <c r="CT333" i="2" s="1"/>
  <c r="DC333" i="2" s="1"/>
  <c r="BP89" i="2"/>
  <c r="BR89" i="2"/>
  <c r="BS89" i="2"/>
  <c r="BO57" i="2"/>
  <c r="BQ57" i="2"/>
  <c r="BO290" i="2"/>
  <c r="BQ290" i="2"/>
  <c r="BP134" i="2"/>
  <c r="BR134" i="2"/>
  <c r="BS134" i="2"/>
  <c r="BP235" i="2"/>
  <c r="CS235" i="2" s="1"/>
  <c r="DB235" i="2" s="1"/>
  <c r="BR235" i="2"/>
  <c r="CU235" i="2" s="1"/>
  <c r="DD235" i="2" s="1"/>
  <c r="BS235" i="2"/>
  <c r="CV235" i="2" s="1"/>
  <c r="DE235" i="2" s="1"/>
  <c r="BO243" i="2"/>
  <c r="BQ243" i="2"/>
  <c r="BO348" i="2"/>
  <c r="BQ348" i="2"/>
  <c r="BP371" i="2"/>
  <c r="BS371" i="2"/>
  <c r="BR371" i="2"/>
  <c r="BP401" i="2"/>
  <c r="CS401" i="2" s="1"/>
  <c r="DB401" i="2" s="1"/>
  <c r="BR401" i="2"/>
  <c r="CU401" i="2" s="1"/>
  <c r="DD401" i="2" s="1"/>
  <c r="BS401" i="2"/>
  <c r="CV401" i="2" s="1"/>
  <c r="DE401" i="2" s="1"/>
  <c r="BN411" i="2"/>
  <c r="BR411" i="2"/>
  <c r="BP402" i="2"/>
  <c r="BR402" i="2"/>
  <c r="BS402" i="2"/>
  <c r="BP186" i="2"/>
  <c r="BS186" i="2"/>
  <c r="BR186" i="2"/>
  <c r="BP156" i="2"/>
  <c r="BR156" i="2"/>
  <c r="BS156" i="2"/>
  <c r="BO254" i="2"/>
  <c r="BQ254" i="2"/>
  <c r="BO134" i="2"/>
  <c r="BQ134" i="2"/>
  <c r="BP343" i="2"/>
  <c r="BR343" i="2"/>
  <c r="BS343" i="2"/>
  <c r="BP310" i="2"/>
  <c r="BS310" i="2"/>
  <c r="BR310" i="2"/>
  <c r="BP296" i="2"/>
  <c r="BS296" i="2"/>
  <c r="BR296" i="2"/>
  <c r="BP152" i="2"/>
  <c r="BS152" i="2"/>
  <c r="BR152" i="2"/>
  <c r="BO132" i="2"/>
  <c r="BQ132" i="2"/>
  <c r="BO230" i="2"/>
  <c r="BQ230" i="2"/>
  <c r="BO70" i="2"/>
  <c r="BQ70" i="2"/>
  <c r="BO339" i="2"/>
  <c r="BQ339" i="2"/>
  <c r="BP269" i="2"/>
  <c r="BR269" i="2"/>
  <c r="BS269" i="2"/>
  <c r="BP181" i="2"/>
  <c r="BR181" i="2"/>
  <c r="BS181" i="2"/>
  <c r="BP207" i="2"/>
  <c r="BR207" i="2"/>
  <c r="BS207" i="2"/>
  <c r="BP72" i="2"/>
  <c r="BS72" i="2"/>
  <c r="BR72" i="2"/>
  <c r="BP35" i="2"/>
  <c r="BR35" i="2"/>
  <c r="BS35" i="2"/>
  <c r="BP139" i="2"/>
  <c r="CS139" i="2" s="1"/>
  <c r="DB139" i="2" s="1"/>
  <c r="BR139" i="2"/>
  <c r="CU139" i="2" s="1"/>
  <c r="DD139" i="2" s="1"/>
  <c r="BS139" i="2"/>
  <c r="CV139" i="2" s="1"/>
  <c r="DE139" i="2" s="1"/>
  <c r="BP135" i="2"/>
  <c r="BS135" i="2"/>
  <c r="BR135" i="2"/>
  <c r="BP42" i="2"/>
  <c r="BS42" i="2"/>
  <c r="BR42" i="2"/>
  <c r="BO329" i="2"/>
  <c r="BQ329" i="2"/>
  <c r="BP230" i="2"/>
  <c r="BR230" i="2"/>
  <c r="BS230" i="2"/>
  <c r="BN352" i="2"/>
  <c r="BR352" i="2"/>
  <c r="BO407" i="2"/>
  <c r="BQ407" i="2"/>
  <c r="BP374" i="2"/>
  <c r="BS374" i="2"/>
  <c r="BR374" i="2"/>
  <c r="BO351" i="2"/>
  <c r="BQ351" i="2"/>
  <c r="BO271" i="2"/>
  <c r="BQ271" i="2"/>
  <c r="BP334" i="2"/>
  <c r="BS334" i="2"/>
  <c r="BR334" i="2"/>
  <c r="BO321" i="2"/>
  <c r="BQ321" i="2"/>
  <c r="BP73" i="2"/>
  <c r="BR73" i="2"/>
  <c r="BS73" i="2"/>
  <c r="BO100" i="2"/>
  <c r="BQ100" i="2"/>
  <c r="BO312" i="2"/>
  <c r="BQ312" i="2"/>
  <c r="BN369" i="2"/>
  <c r="BR369" i="2"/>
  <c r="BP404" i="2"/>
  <c r="BR404" i="2"/>
  <c r="BS404" i="2"/>
  <c r="BN145" i="2"/>
  <c r="CQ145" i="2" s="1"/>
  <c r="CZ145" i="2" s="1"/>
  <c r="BQ145" i="2"/>
  <c r="CT145" i="2" s="1"/>
  <c r="DC145" i="2" s="1"/>
  <c r="BP262" i="2"/>
  <c r="BR262" i="2"/>
  <c r="BS262" i="2"/>
  <c r="BP330" i="2"/>
  <c r="BR330" i="2"/>
  <c r="BS330" i="2"/>
  <c r="BP16" i="2"/>
  <c r="BR16" i="2"/>
  <c r="BS16" i="2"/>
  <c r="BP107" i="2"/>
  <c r="CS107" i="2" s="1"/>
  <c r="DB107" i="2" s="1"/>
  <c r="BR107" i="2"/>
  <c r="CU107" i="2" s="1"/>
  <c r="DD107" i="2" s="1"/>
  <c r="BS107" i="2"/>
  <c r="CV107" i="2" s="1"/>
  <c r="DE107" i="2" s="1"/>
  <c r="BP123" i="2"/>
  <c r="BR123" i="2"/>
  <c r="BS123" i="2"/>
  <c r="BO94" i="2"/>
  <c r="BQ94" i="2"/>
  <c r="BO315" i="2"/>
  <c r="BQ315" i="2"/>
  <c r="BO219" i="2"/>
  <c r="BQ219" i="2"/>
  <c r="BO281" i="2"/>
  <c r="BQ281" i="2"/>
  <c r="BO221" i="2"/>
  <c r="BQ221" i="2"/>
  <c r="BP306" i="2"/>
  <c r="BS306" i="2"/>
  <c r="BR306" i="2"/>
  <c r="BO31" i="2"/>
  <c r="BQ31" i="2"/>
  <c r="BP164" i="2"/>
  <c r="BR164" i="2"/>
  <c r="BS164" i="2"/>
  <c r="BN231" i="2"/>
  <c r="CQ231" i="2" s="1"/>
  <c r="BQ231" i="2"/>
  <c r="CT231" i="2" s="1"/>
  <c r="DC231" i="2" s="1"/>
  <c r="BO416" i="2"/>
  <c r="BQ416" i="2"/>
  <c r="BO331" i="2"/>
  <c r="BQ331" i="2"/>
  <c r="BO116" i="2"/>
  <c r="BQ116" i="2"/>
  <c r="BP121" i="2"/>
  <c r="BR121" i="2"/>
  <c r="BS121" i="2"/>
  <c r="BO358" i="2"/>
  <c r="BQ358" i="2"/>
  <c r="BP159" i="2"/>
  <c r="BS159" i="2"/>
  <c r="BR159" i="2"/>
  <c r="BO250" i="2"/>
  <c r="BQ250" i="2"/>
  <c r="BO247" i="2"/>
  <c r="BQ247" i="2"/>
  <c r="BP303" i="2"/>
  <c r="BR303" i="2"/>
  <c r="BS303" i="2"/>
  <c r="BO273" i="2"/>
  <c r="BQ273" i="2"/>
  <c r="BP126" i="2"/>
  <c r="BR126" i="2"/>
  <c r="BS126" i="2"/>
  <c r="BP241" i="2"/>
  <c r="BR241" i="2"/>
  <c r="BS241" i="2"/>
  <c r="BP399" i="2"/>
  <c r="BS399" i="2"/>
  <c r="BR399" i="2"/>
  <c r="BN300" i="2"/>
  <c r="CQ300" i="2" s="1"/>
  <c r="CZ300" i="2" s="1"/>
  <c r="BQ300" i="2"/>
  <c r="CT300" i="2" s="1"/>
  <c r="DC300" i="2" s="1"/>
  <c r="BO167" i="2"/>
  <c r="BQ167" i="2"/>
  <c r="BS167" i="2"/>
  <c r="BP344" i="2"/>
  <c r="BR344" i="2"/>
  <c r="BS344" i="2"/>
  <c r="BM796" i="2"/>
  <c r="BW796" i="2" s="1"/>
  <c r="BP796" i="2"/>
  <c r="BR796" i="2"/>
  <c r="BS796" i="2"/>
  <c r="BM704" i="2"/>
  <c r="BW704" i="2" s="1"/>
  <c r="BP704" i="2"/>
  <c r="BR704" i="2"/>
  <c r="BS704" i="2"/>
  <c r="BK691" i="2"/>
  <c r="BU691" i="2" s="1"/>
  <c r="BN691" i="2"/>
  <c r="BR691" i="2"/>
  <c r="BM752" i="2"/>
  <c r="BW752" i="2" s="1"/>
  <c r="BR752" i="2"/>
  <c r="CU752" i="2" s="1"/>
  <c r="DD752" i="2" s="1"/>
  <c r="BS752" i="2"/>
  <c r="CV752" i="2" s="1"/>
  <c r="DE752" i="2" s="1"/>
  <c r="BP752" i="2"/>
  <c r="CS752" i="2" s="1"/>
  <c r="DB752" i="2" s="1"/>
  <c r="BL743" i="2"/>
  <c r="CS743" i="2" s="1"/>
  <c r="DB743" i="2" s="1"/>
  <c r="BO743" i="2"/>
  <c r="BQ743" i="2"/>
  <c r="BS743" i="2"/>
  <c r="BL428" i="2"/>
  <c r="CQ428" i="2" s="1"/>
  <c r="BO428" i="2"/>
  <c r="BQ428" i="2"/>
  <c r="BM784" i="2"/>
  <c r="BW784" i="2" s="1"/>
  <c r="BP784" i="2"/>
  <c r="BR784" i="2"/>
  <c r="BS784" i="2"/>
  <c r="BK711" i="2"/>
  <c r="BU711" i="2" s="1"/>
  <c r="BN711" i="2"/>
  <c r="BQ711" i="2"/>
  <c r="BL680" i="2"/>
  <c r="BQ680" i="2"/>
  <c r="BO680" i="2"/>
  <c r="BK732" i="2"/>
  <c r="BU732" i="2" s="1"/>
  <c r="BN732" i="2"/>
  <c r="CQ732" i="2" s="1"/>
  <c r="BQ732" i="2"/>
  <c r="CT732" i="2" s="1"/>
  <c r="DC732" i="2" s="1"/>
  <c r="BM428" i="2"/>
  <c r="BW428" i="2" s="1"/>
  <c r="BP428" i="2"/>
  <c r="BR428" i="2"/>
  <c r="BS428" i="2"/>
  <c r="BL686" i="2"/>
  <c r="CO686" i="2" s="1"/>
  <c r="BQ686" i="2"/>
  <c r="BO686" i="2"/>
  <c r="BK529" i="2"/>
  <c r="BU529" i="2" s="1"/>
  <c r="BN529" i="2"/>
  <c r="CQ529" i="2" s="1"/>
  <c r="BQ529" i="2"/>
  <c r="CT529" i="2" s="1"/>
  <c r="DC529" i="2" s="1"/>
  <c r="BM525" i="2"/>
  <c r="BP525" i="2"/>
  <c r="BR525" i="2"/>
  <c r="BS525" i="2"/>
  <c r="BK687" i="2"/>
  <c r="BU687" i="2" s="1"/>
  <c r="BN687" i="2"/>
  <c r="CQ687" i="2" s="1"/>
  <c r="CZ687" i="2" s="1"/>
  <c r="BQ687" i="2"/>
  <c r="CT687" i="2" s="1"/>
  <c r="DC687" i="2" s="1"/>
  <c r="BM696" i="2"/>
  <c r="BW696" i="2" s="1"/>
  <c r="BP696" i="2"/>
  <c r="BR696" i="2"/>
  <c r="BS696" i="2"/>
  <c r="CV696" i="2" s="1"/>
  <c r="DE696" i="2" s="1"/>
  <c r="BL877" i="2"/>
  <c r="CS877" i="2" s="1"/>
  <c r="DB877" i="2" s="1"/>
  <c r="BO877" i="2"/>
  <c r="BQ877" i="2"/>
  <c r="BS877" i="2"/>
  <c r="BL583" i="2"/>
  <c r="BQ583" i="2"/>
  <c r="BO583" i="2"/>
  <c r="BS583" i="2"/>
  <c r="BL775" i="2"/>
  <c r="CM775" i="2" s="1"/>
  <c r="BO775" i="2"/>
  <c r="BQ775" i="2"/>
  <c r="BK460" i="2"/>
  <c r="BU460" i="2" s="1"/>
  <c r="BN460" i="2"/>
  <c r="CQ460" i="2" s="1"/>
  <c r="BL785" i="2"/>
  <c r="BO785" i="2"/>
  <c r="BQ785" i="2"/>
  <c r="BL578" i="2"/>
  <c r="CQ578" i="2" s="1"/>
  <c r="CZ578" i="2" s="1"/>
  <c r="BQ578" i="2"/>
  <c r="BO578" i="2"/>
  <c r="BL419" i="2"/>
  <c r="CO419" i="2" s="1"/>
  <c r="BQ419" i="2"/>
  <c r="BO419" i="2"/>
  <c r="BS419" i="2"/>
  <c r="BK877" i="2"/>
  <c r="BU877" i="2" s="1"/>
  <c r="BN877" i="2"/>
  <c r="CQ877" i="2" s="1"/>
  <c r="BL607" i="2"/>
  <c r="CQ607" i="2" s="1"/>
  <c r="CZ607" i="2" s="1"/>
  <c r="BQ607" i="2"/>
  <c r="BO607" i="2"/>
  <c r="BM782" i="2"/>
  <c r="BW782" i="2" s="1"/>
  <c r="BP782" i="2"/>
  <c r="BS782" i="2"/>
  <c r="BR782" i="2"/>
  <c r="BK708" i="2"/>
  <c r="BU708" i="2" s="1"/>
  <c r="BN708" i="2"/>
  <c r="BL545" i="2"/>
  <c r="BV545" i="2" s="1"/>
  <c r="BO545" i="2"/>
  <c r="BQ545" i="2"/>
  <c r="BS545" i="2"/>
  <c r="BM638" i="2"/>
  <c r="BW638" i="2" s="1"/>
  <c r="BP638" i="2"/>
  <c r="BR638" i="2"/>
  <c r="BS638" i="2"/>
  <c r="BM594" i="2"/>
  <c r="BW594" i="2" s="1"/>
  <c r="BP594" i="2"/>
  <c r="BR594" i="2"/>
  <c r="BS594" i="2"/>
  <c r="BM522" i="2"/>
  <c r="BW522" i="2" s="1"/>
  <c r="BR522" i="2"/>
  <c r="BS522" i="2"/>
  <c r="BP522" i="2"/>
  <c r="BK744" i="2"/>
  <c r="BU744" i="2" s="1"/>
  <c r="BN744" i="2"/>
  <c r="CQ744" i="2" s="1"/>
  <c r="BM674" i="2"/>
  <c r="BW674" i="2" s="1"/>
  <c r="BS674" i="2"/>
  <c r="BP674" i="2"/>
  <c r="BR674" i="2"/>
  <c r="BL618" i="2"/>
  <c r="CU618" i="2" s="1"/>
  <c r="DD618" i="2" s="1"/>
  <c r="BQ618" i="2"/>
  <c r="BO618" i="2"/>
  <c r="BL609" i="2"/>
  <c r="CM609" i="2" s="1"/>
  <c r="BO609" i="2"/>
  <c r="BQ609" i="2"/>
  <c r="BS609" i="2"/>
  <c r="BL540" i="2"/>
  <c r="CM540" i="2" s="1"/>
  <c r="BQ540" i="2"/>
  <c r="BO540" i="2"/>
  <c r="BS618" i="2"/>
  <c r="BQ168" i="2"/>
  <c r="BQ67" i="2"/>
  <c r="CT67" i="2" s="1"/>
  <c r="DC67" i="2" s="1"/>
  <c r="BR171" i="2"/>
  <c r="BQ460" i="2"/>
  <c r="CT460" i="2" s="1"/>
  <c r="DC460" i="2" s="1"/>
  <c r="BN218" i="2"/>
  <c r="BR218" i="2"/>
  <c r="BP345" i="2"/>
  <c r="BR345" i="2"/>
  <c r="BS345" i="2"/>
  <c r="BP146" i="2"/>
  <c r="BS146" i="2"/>
  <c r="BR146" i="2"/>
  <c r="BP176" i="2"/>
  <c r="BS176" i="2"/>
  <c r="BR176" i="2"/>
  <c r="BO120" i="2"/>
  <c r="BQ120" i="2"/>
  <c r="BS120" i="2"/>
  <c r="BO114" i="2"/>
  <c r="BQ114" i="2"/>
  <c r="BO412" i="2"/>
  <c r="BQ412" i="2"/>
  <c r="BO246" i="2"/>
  <c r="BQ246" i="2"/>
  <c r="BO89" i="2"/>
  <c r="BQ89" i="2"/>
  <c r="BO104" i="2"/>
  <c r="BQ104" i="2"/>
  <c r="BO95" i="2"/>
  <c r="BQ95" i="2"/>
  <c r="BO34" i="2"/>
  <c r="BQ34" i="2"/>
  <c r="BP363" i="2"/>
  <c r="BS363" i="2"/>
  <c r="BR363" i="2"/>
  <c r="BP408" i="2"/>
  <c r="CS408" i="2" s="1"/>
  <c r="DB408" i="2" s="1"/>
  <c r="BR408" i="2"/>
  <c r="CU408" i="2" s="1"/>
  <c r="DD408" i="2" s="1"/>
  <c r="BS408" i="2"/>
  <c r="CV408" i="2" s="1"/>
  <c r="DE408" i="2" s="1"/>
  <c r="BN401" i="2"/>
  <c r="CQ401" i="2" s="1"/>
  <c r="CZ401" i="2" s="1"/>
  <c r="BQ401" i="2"/>
  <c r="CT401" i="2" s="1"/>
  <c r="DC401" i="2" s="1"/>
  <c r="BO402" i="2"/>
  <c r="BQ402" i="2"/>
  <c r="BP172" i="2"/>
  <c r="BR172" i="2"/>
  <c r="BS172" i="2"/>
  <c r="BO186" i="2"/>
  <c r="BQ186" i="2"/>
  <c r="BO156" i="2"/>
  <c r="BQ156" i="2"/>
  <c r="BO373" i="2"/>
  <c r="BQ373" i="2"/>
  <c r="BP178" i="2"/>
  <c r="BS178" i="2"/>
  <c r="BR178" i="2"/>
  <c r="BP295" i="2"/>
  <c r="BR295" i="2"/>
  <c r="BS295" i="2"/>
  <c r="BP332" i="2"/>
  <c r="CS332" i="2" s="1"/>
  <c r="DB332" i="2" s="1"/>
  <c r="BR332" i="2"/>
  <c r="CU332" i="2" s="1"/>
  <c r="DD332" i="2" s="1"/>
  <c r="BS332" i="2"/>
  <c r="CV332" i="2" s="1"/>
  <c r="DE332" i="2" s="1"/>
  <c r="BO117" i="2"/>
  <c r="BQ117" i="2"/>
  <c r="BP80" i="2"/>
  <c r="BS80" i="2"/>
  <c r="BR80" i="2"/>
  <c r="BO310" i="2"/>
  <c r="BQ310" i="2"/>
  <c r="BP318" i="2"/>
  <c r="CS318" i="2" s="1"/>
  <c r="DB318" i="2" s="1"/>
  <c r="BR318" i="2"/>
  <c r="CU318" i="2" s="1"/>
  <c r="DD318" i="2" s="1"/>
  <c r="BS318" i="2"/>
  <c r="CV318" i="2" s="1"/>
  <c r="DE318" i="2" s="1"/>
  <c r="BO253" i="2"/>
  <c r="BQ253" i="2"/>
  <c r="BS253" i="2"/>
  <c r="BP132" i="2"/>
  <c r="BR132" i="2"/>
  <c r="BS132" i="2"/>
  <c r="BO322" i="2"/>
  <c r="BQ322" i="2"/>
  <c r="BP211" i="2"/>
  <c r="BR211" i="2"/>
  <c r="BS211" i="2"/>
  <c r="BP70" i="2"/>
  <c r="BR70" i="2"/>
  <c r="BS70" i="2"/>
  <c r="BP200" i="2"/>
  <c r="BS200" i="2"/>
  <c r="BR200" i="2"/>
  <c r="BO269" i="2"/>
  <c r="BQ269" i="2"/>
  <c r="BP375" i="2"/>
  <c r="BS375" i="2"/>
  <c r="BR375" i="2"/>
  <c r="BO72" i="2"/>
  <c r="BQ72" i="2"/>
  <c r="BP165" i="2"/>
  <c r="BR165" i="2"/>
  <c r="BS165" i="2"/>
  <c r="BO35" i="2"/>
  <c r="BQ35" i="2"/>
  <c r="BO135" i="2"/>
  <c r="BQ135" i="2"/>
  <c r="BP391" i="2"/>
  <c r="BS391" i="2"/>
  <c r="BR391" i="2"/>
  <c r="BP223" i="2"/>
  <c r="BR223" i="2"/>
  <c r="BS223" i="2"/>
  <c r="BN127" i="2"/>
  <c r="CQ127" i="2" s="1"/>
  <c r="BQ127" i="2"/>
  <c r="CT127" i="2" s="1"/>
  <c r="DC127" i="2" s="1"/>
  <c r="BP191" i="2"/>
  <c r="BS191" i="2"/>
  <c r="BR191" i="2"/>
  <c r="BP174" i="2"/>
  <c r="BR174" i="2"/>
  <c r="BS174" i="2"/>
  <c r="BP169" i="2"/>
  <c r="BR169" i="2"/>
  <c r="BS169" i="2"/>
  <c r="BP264" i="2"/>
  <c r="BS264" i="2"/>
  <c r="BR264" i="2"/>
  <c r="BP54" i="2"/>
  <c r="BR54" i="2"/>
  <c r="BS54" i="2"/>
  <c r="BN274" i="2"/>
  <c r="CQ274" i="2" s="1"/>
  <c r="BQ274" i="2"/>
  <c r="CT274" i="2" s="1"/>
  <c r="DC274" i="2" s="1"/>
  <c r="BP346" i="2"/>
  <c r="BS346" i="2"/>
  <c r="BR346" i="2"/>
  <c r="BP259" i="2"/>
  <c r="BR259" i="2"/>
  <c r="BS259" i="2"/>
  <c r="BP341" i="2"/>
  <c r="BR341" i="2"/>
  <c r="BS341" i="2"/>
  <c r="BO372" i="2"/>
  <c r="BQ372" i="2"/>
  <c r="BO279" i="2"/>
  <c r="BQ279" i="2"/>
  <c r="BS279" i="2"/>
  <c r="BO77" i="2"/>
  <c r="BQ77" i="2"/>
  <c r="BO233" i="2"/>
  <c r="BQ233" i="2"/>
  <c r="BO211" i="2"/>
  <c r="BQ211" i="2"/>
  <c r="BO24" i="2"/>
  <c r="BQ24" i="2"/>
  <c r="BN357" i="2"/>
  <c r="BR357" i="2"/>
  <c r="BP150" i="2"/>
  <c r="BR150" i="2"/>
  <c r="BS150" i="2"/>
  <c r="BP145" i="2"/>
  <c r="CS145" i="2" s="1"/>
  <c r="DB145" i="2" s="1"/>
  <c r="BR145" i="2"/>
  <c r="CU145" i="2" s="1"/>
  <c r="DD145" i="2" s="1"/>
  <c r="BS145" i="2"/>
  <c r="CV145" i="2" s="1"/>
  <c r="DE145" i="2" s="1"/>
  <c r="BO215" i="2"/>
  <c r="BQ215" i="2"/>
  <c r="BO262" i="2"/>
  <c r="BQ262" i="2"/>
  <c r="BP153" i="2"/>
  <c r="BR153" i="2"/>
  <c r="BS153" i="2"/>
  <c r="BP124" i="2"/>
  <c r="BR124" i="2"/>
  <c r="BS124" i="2"/>
  <c r="BO381" i="2"/>
  <c r="BQ381" i="2"/>
  <c r="BO140" i="2"/>
  <c r="BQ140" i="2"/>
  <c r="BO328" i="2"/>
  <c r="BQ328" i="2"/>
  <c r="BP312" i="2"/>
  <c r="BS312" i="2"/>
  <c r="BR312" i="2"/>
  <c r="BP281" i="2"/>
  <c r="BR281" i="2"/>
  <c r="BS281" i="2"/>
  <c r="BP221" i="2"/>
  <c r="BR221" i="2"/>
  <c r="BS221" i="2"/>
  <c r="BO39" i="2"/>
  <c r="BQ39" i="2"/>
  <c r="BO20" i="2"/>
  <c r="BQ20" i="2"/>
  <c r="BP231" i="2"/>
  <c r="CS231" i="2" s="1"/>
  <c r="DB231" i="2" s="1"/>
  <c r="BS231" i="2"/>
  <c r="CV231" i="2" s="1"/>
  <c r="DE231" i="2" s="1"/>
  <c r="BR231" i="2"/>
  <c r="CU231" i="2" s="1"/>
  <c r="DD231" i="2" s="1"/>
  <c r="BP204" i="2"/>
  <c r="BS204" i="2"/>
  <c r="BR204" i="2"/>
  <c r="BP416" i="2"/>
  <c r="BS416" i="2"/>
  <c r="BR416" i="2"/>
  <c r="BP331" i="2"/>
  <c r="BR331" i="2"/>
  <c r="BS331" i="2"/>
  <c r="BP122" i="2"/>
  <c r="BS122" i="2"/>
  <c r="BR122" i="2"/>
  <c r="BO159" i="2"/>
  <c r="BQ159" i="2"/>
  <c r="BO99" i="2"/>
  <c r="BQ99" i="2"/>
  <c r="BO71" i="2"/>
  <c r="BQ71" i="2"/>
  <c r="BO32" i="2"/>
  <c r="BQ32" i="2"/>
  <c r="BP247" i="2"/>
  <c r="BS247" i="2"/>
  <c r="BR247" i="2"/>
  <c r="BN289" i="2"/>
  <c r="BR289" i="2"/>
  <c r="BO286" i="2"/>
  <c r="BQ286" i="2"/>
  <c r="BS286" i="2"/>
  <c r="BO171" i="2"/>
  <c r="BQ171" i="2"/>
  <c r="BS171" i="2"/>
  <c r="BP417" i="2"/>
  <c r="CS417" i="2" s="1"/>
  <c r="DB417" i="2" s="1"/>
  <c r="BR417" i="2"/>
  <c r="CU417" i="2" s="1"/>
  <c r="DD417" i="2" s="1"/>
  <c r="BS417" i="2"/>
  <c r="CV417" i="2" s="1"/>
  <c r="DE417" i="2" s="1"/>
  <c r="BN399" i="2"/>
  <c r="BQ399" i="2"/>
  <c r="BO396" i="2"/>
  <c r="BQ396" i="2"/>
  <c r="BM614" i="2"/>
  <c r="BW614" i="2" s="1"/>
  <c r="BP614" i="2"/>
  <c r="BR614" i="2"/>
  <c r="BS614" i="2"/>
  <c r="BL856" i="2"/>
  <c r="CN856" i="2" s="1"/>
  <c r="BO856" i="2"/>
  <c r="BQ856" i="2"/>
  <c r="BK568" i="2"/>
  <c r="BU568" i="2" s="1"/>
  <c r="BN568" i="2"/>
  <c r="BK822" i="2"/>
  <c r="BU822" i="2" s="1"/>
  <c r="BN822" i="2"/>
  <c r="BL714" i="2"/>
  <c r="CQ714" i="2" s="1"/>
  <c r="BO714" i="2"/>
  <c r="BQ714" i="2"/>
  <c r="BL565" i="2"/>
  <c r="BV565" i="2" s="1"/>
  <c r="BO565" i="2"/>
  <c r="BQ565" i="2"/>
  <c r="BL481" i="2"/>
  <c r="CS481" i="2" s="1"/>
  <c r="DB481" i="2" s="1"/>
  <c r="BQ481" i="2"/>
  <c r="BO481" i="2"/>
  <c r="BS481" i="2"/>
  <c r="BK449" i="2"/>
  <c r="BU449" i="2" s="1"/>
  <c r="BN449" i="2"/>
  <c r="CQ449" i="2" s="1"/>
  <c r="CZ449" i="2" s="1"/>
  <c r="BQ449" i="2"/>
  <c r="CT449" i="2" s="1"/>
  <c r="DC449" i="2" s="1"/>
  <c r="BL699" i="2"/>
  <c r="BO699" i="2"/>
  <c r="BQ699" i="2"/>
  <c r="BL623" i="2"/>
  <c r="BV623" i="2" s="1"/>
  <c r="BQ623" i="2"/>
  <c r="BO623" i="2"/>
  <c r="BK749" i="2"/>
  <c r="BU749" i="2" s="1"/>
  <c r="BN749" i="2"/>
  <c r="BK686" i="2"/>
  <c r="BU686" i="2" s="1"/>
  <c r="BN686" i="2"/>
  <c r="BL525" i="2"/>
  <c r="CQ525" i="2" s="1"/>
  <c r="BQ525" i="2"/>
  <c r="BO525" i="2"/>
  <c r="BK602" i="2"/>
  <c r="BU602" i="2" s="1"/>
  <c r="BN602" i="2"/>
  <c r="BR602" i="2"/>
  <c r="BL444" i="2"/>
  <c r="CL444" i="2" s="1"/>
  <c r="BO444" i="2"/>
  <c r="BQ444" i="2"/>
  <c r="BL673" i="2"/>
  <c r="BQ673" i="2"/>
  <c r="BO673" i="2"/>
  <c r="BS673" i="2"/>
  <c r="BM785" i="2"/>
  <c r="BW785" i="2" s="1"/>
  <c r="BS785" i="2"/>
  <c r="CV785" i="2" s="1"/>
  <c r="DE785" i="2" s="1"/>
  <c r="BP785" i="2"/>
  <c r="BR785" i="2"/>
  <c r="BM578" i="2"/>
  <c r="BW578" i="2" s="1"/>
  <c r="BP578" i="2"/>
  <c r="BR578" i="2"/>
  <c r="BS578" i="2"/>
  <c r="BM581" i="2"/>
  <c r="BW581" i="2" s="1"/>
  <c r="BP581" i="2"/>
  <c r="BR581" i="2"/>
  <c r="BS581" i="2"/>
  <c r="BL657" i="2"/>
  <c r="CM657" i="2" s="1"/>
  <c r="BQ657" i="2"/>
  <c r="BO657" i="2"/>
  <c r="BK719" i="2"/>
  <c r="BU719" i="2" s="1"/>
  <c r="BN719" i="2"/>
  <c r="BR719" i="2"/>
  <c r="BM589" i="2"/>
  <c r="BW589" i="2" s="1"/>
  <c r="BP589" i="2"/>
  <c r="CS589" i="2" s="1"/>
  <c r="DB589" i="2" s="1"/>
  <c r="BR589" i="2"/>
  <c r="CU589" i="2" s="1"/>
  <c r="DD589" i="2" s="1"/>
  <c r="BS589" i="2"/>
  <c r="CV589" i="2" s="1"/>
  <c r="DE589" i="2" s="1"/>
  <c r="BL708" i="2"/>
  <c r="CL708" i="2" s="1"/>
  <c r="BQ708" i="2"/>
  <c r="BO708" i="2"/>
  <c r="BL555" i="2"/>
  <c r="CM555" i="2" s="1"/>
  <c r="BQ555" i="2"/>
  <c r="BO555" i="2"/>
  <c r="BS555" i="2"/>
  <c r="BK701" i="2"/>
  <c r="BU701" i="2" s="1"/>
  <c r="BN701" i="2"/>
  <c r="CQ701" i="2" s="1"/>
  <c r="CZ701" i="2" s="1"/>
  <c r="BQ701" i="2"/>
  <c r="CT701" i="2" s="1"/>
  <c r="DC701" i="2" s="1"/>
  <c r="BM740" i="2"/>
  <c r="BW740" i="2" s="1"/>
  <c r="BR740" i="2"/>
  <c r="BS740" i="2"/>
  <c r="BP740" i="2"/>
  <c r="BK497" i="2"/>
  <c r="BU497" i="2" s="1"/>
  <c r="BN497" i="2"/>
  <c r="BQ497" i="2"/>
  <c r="BK693" i="2"/>
  <c r="BU693" i="2" s="1"/>
  <c r="BN693" i="2"/>
  <c r="BL674" i="2"/>
  <c r="BO674" i="2"/>
  <c r="BQ674" i="2"/>
  <c r="BM713" i="2"/>
  <c r="BW713" i="2" s="1"/>
  <c r="BR713" i="2"/>
  <c r="CU713" i="2" s="1"/>
  <c r="DD713" i="2" s="1"/>
  <c r="BS713" i="2"/>
  <c r="CV713" i="2" s="1"/>
  <c r="DE713" i="2" s="1"/>
  <c r="BP713" i="2"/>
  <c r="CS713" i="2" s="1"/>
  <c r="DB713" i="2" s="1"/>
  <c r="BL598" i="2"/>
  <c r="CL598" i="2" s="1"/>
  <c r="BQ598" i="2"/>
  <c r="BO598" i="2"/>
  <c r="BK740" i="2"/>
  <c r="BU740" i="2" s="1"/>
  <c r="BN740" i="2"/>
  <c r="BK443" i="2"/>
  <c r="BU443" i="2" s="1"/>
  <c r="BN443" i="2"/>
  <c r="CQ443" i="2" s="1"/>
  <c r="CZ443" i="2" s="1"/>
  <c r="BQ443" i="2"/>
  <c r="CT443" i="2" s="1"/>
  <c r="DC443" i="2" s="1"/>
  <c r="BK474" i="2"/>
  <c r="BU474" i="2" s="1"/>
  <c r="BN474" i="2"/>
  <c r="BM759" i="2"/>
  <c r="BW759" i="2" s="1"/>
  <c r="BP759" i="2"/>
  <c r="BS759" i="2"/>
  <c r="BR759" i="2"/>
  <c r="BM799" i="2"/>
  <c r="BW799" i="2" s="1"/>
  <c r="BR799" i="2"/>
  <c r="BS799" i="2"/>
  <c r="BP799" i="2"/>
  <c r="BL675" i="2"/>
  <c r="CO675" i="2" s="1"/>
  <c r="BO675" i="2"/>
  <c r="BQ675" i="2"/>
  <c r="BK753" i="2"/>
  <c r="BN753" i="2"/>
  <c r="BK651" i="2"/>
  <c r="BU651" i="2" s="1"/>
  <c r="BN651" i="2"/>
  <c r="BL874" i="2"/>
  <c r="BV874" i="2" s="1"/>
  <c r="BO874" i="2"/>
  <c r="BQ874" i="2"/>
  <c r="BL682" i="2"/>
  <c r="CO682" i="2" s="1"/>
  <c r="BO682" i="2"/>
  <c r="BQ682" i="2"/>
  <c r="BL703" i="2"/>
  <c r="CO703" i="2" s="1"/>
  <c r="BO703" i="2"/>
  <c r="BQ703" i="2"/>
  <c r="BM511" i="2"/>
  <c r="BW511" i="2" s="1"/>
  <c r="BS511" i="2"/>
  <c r="BP511" i="2"/>
  <c r="BR511" i="2"/>
  <c r="BM654" i="2"/>
  <c r="BW654" i="2" s="1"/>
  <c r="BS654" i="2"/>
  <c r="CV654" i="2" s="1"/>
  <c r="DE654" i="2" s="1"/>
  <c r="BR654" i="2"/>
  <c r="CU654" i="2" s="1"/>
  <c r="DD654" i="2" s="1"/>
  <c r="BP654" i="2"/>
  <c r="CS654" i="2" s="1"/>
  <c r="DB654" i="2" s="1"/>
  <c r="BM620" i="2"/>
  <c r="BW620" i="2" s="1"/>
  <c r="BS620" i="2"/>
  <c r="BR620" i="2"/>
  <c r="BP620" i="2"/>
  <c r="BQ548" i="2"/>
  <c r="CT548" i="2" s="1"/>
  <c r="DC548" i="2" s="1"/>
  <c r="BO548" i="2"/>
  <c r="CR548" i="2" s="1"/>
  <c r="DA548" i="2" s="1"/>
  <c r="BQ793" i="2"/>
  <c r="CT793" i="2" s="1"/>
  <c r="DC793" i="2" s="1"/>
  <c r="BO793" i="2"/>
  <c r="CR793" i="2" s="1"/>
  <c r="DA793" i="2" s="1"/>
  <c r="BK599" i="2"/>
  <c r="BU599" i="2" s="1"/>
  <c r="BN599" i="2"/>
  <c r="BO653" i="2"/>
  <c r="CR653" i="2" s="1"/>
  <c r="DA653" i="2" s="1"/>
  <c r="BQ653" i="2"/>
  <c r="CT653" i="2" s="1"/>
  <c r="DC653" i="2" s="1"/>
  <c r="BK455" i="2"/>
  <c r="BU455" i="2" s="1"/>
  <c r="BN455" i="2"/>
  <c r="BQ518" i="2"/>
  <c r="CT518" i="2" s="1"/>
  <c r="DC518" i="2" s="1"/>
  <c r="BO518" i="2"/>
  <c r="CR518" i="2" s="1"/>
  <c r="DA518" i="2" s="1"/>
  <c r="BO833" i="2"/>
  <c r="CR833" i="2" s="1"/>
  <c r="DA833" i="2" s="1"/>
  <c r="BQ833" i="2"/>
  <c r="CT833" i="2" s="1"/>
  <c r="DC833" i="2" s="1"/>
  <c r="BL852" i="2"/>
  <c r="BV852" i="2" s="1"/>
  <c r="BO852" i="2"/>
  <c r="BQ852" i="2"/>
  <c r="BN212" i="2"/>
  <c r="CQ212" i="2" s="1"/>
  <c r="CZ212" i="2" s="1"/>
  <c r="BQ212" i="2"/>
  <c r="CT212" i="2" s="1"/>
  <c r="DC212" i="2" s="1"/>
  <c r="BM667" i="2"/>
  <c r="BP667" i="2"/>
  <c r="BS667" i="2"/>
  <c r="BR667" i="2"/>
  <c r="BM553" i="2"/>
  <c r="BW553" i="2" s="1"/>
  <c r="BP553" i="2"/>
  <c r="BS553" i="2"/>
  <c r="BR553" i="2"/>
  <c r="BL747" i="2"/>
  <c r="BV747" i="2" s="1"/>
  <c r="BO747" i="2"/>
  <c r="BQ747" i="2"/>
  <c r="BM845" i="2"/>
  <c r="BW845" i="2" s="1"/>
  <c r="BP845" i="2"/>
  <c r="BR845" i="2"/>
  <c r="BS845" i="2"/>
  <c r="BM482" i="2"/>
  <c r="BW482" i="2" s="1"/>
  <c r="BR482" i="2"/>
  <c r="BS482" i="2"/>
  <c r="BP482" i="2"/>
  <c r="BK698" i="2"/>
  <c r="BU698" i="2" s="1"/>
  <c r="BN698" i="2"/>
  <c r="BM655" i="2"/>
  <c r="BW655" i="2" s="1"/>
  <c r="BP655" i="2"/>
  <c r="CS655" i="2" s="1"/>
  <c r="DB655" i="2" s="1"/>
  <c r="BR655" i="2"/>
  <c r="CU655" i="2" s="1"/>
  <c r="DD655" i="2" s="1"/>
  <c r="BS655" i="2"/>
  <c r="CV655" i="2" s="1"/>
  <c r="DE655" i="2" s="1"/>
  <c r="BL690" i="2"/>
  <c r="CM690" i="2" s="1"/>
  <c r="BO690" i="2"/>
  <c r="BQ690" i="2"/>
  <c r="BM493" i="2"/>
  <c r="BW493" i="2" s="1"/>
  <c r="BP493" i="2"/>
  <c r="BR493" i="2"/>
  <c r="BS493" i="2"/>
  <c r="BK736" i="2"/>
  <c r="BU736" i="2" s="1"/>
  <c r="BN736" i="2"/>
  <c r="BM642" i="2"/>
  <c r="BW642" i="2" s="1"/>
  <c r="BP642" i="2"/>
  <c r="CS642" i="2" s="1"/>
  <c r="DB642" i="2" s="1"/>
  <c r="BR642" i="2"/>
  <c r="CU642" i="2" s="1"/>
  <c r="DD642" i="2" s="1"/>
  <c r="BS642" i="2"/>
  <c r="CV642" i="2" s="1"/>
  <c r="DE642" i="2" s="1"/>
  <c r="BL534" i="2"/>
  <c r="CM534" i="2" s="1"/>
  <c r="BQ534" i="2"/>
  <c r="BO534" i="2"/>
  <c r="BL628" i="2"/>
  <c r="BV628" i="2" s="1"/>
  <c r="BO628" i="2"/>
  <c r="BQ628" i="2"/>
  <c r="BM615" i="2"/>
  <c r="BW615" i="2" s="1"/>
  <c r="BR615" i="2"/>
  <c r="BS615" i="2"/>
  <c r="BP615" i="2"/>
  <c r="BK486" i="2"/>
  <c r="BU486" i="2" s="1"/>
  <c r="BN486" i="2"/>
  <c r="BK721" i="2"/>
  <c r="BU721" i="2" s="1"/>
  <c r="BN721" i="2"/>
  <c r="BL535" i="2"/>
  <c r="BV535" i="2" s="1"/>
  <c r="BO535" i="2"/>
  <c r="BQ535" i="2"/>
  <c r="BQ562" i="2"/>
  <c r="CT562" i="2" s="1"/>
  <c r="DC562" i="2" s="1"/>
  <c r="BO562" i="2"/>
  <c r="CR562" i="2" s="1"/>
  <c r="DA562" i="2" s="1"/>
  <c r="BO228" i="2"/>
  <c r="BQ228" i="2"/>
  <c r="BK532" i="2"/>
  <c r="BU532" i="2" s="1"/>
  <c r="BN532" i="2"/>
  <c r="BM513" i="2"/>
  <c r="BW513" i="2" s="1"/>
  <c r="BP513" i="2"/>
  <c r="BR513" i="2"/>
  <c r="BS513" i="2"/>
  <c r="BM558" i="2"/>
  <c r="BW558" i="2" s="1"/>
  <c r="BP558" i="2"/>
  <c r="BR558" i="2"/>
  <c r="BS558" i="2"/>
  <c r="BL727" i="2"/>
  <c r="CQ727" i="2" s="1"/>
  <c r="CZ727" i="2" s="1"/>
  <c r="BO727" i="2"/>
  <c r="BQ727" i="2"/>
  <c r="BL458" i="2"/>
  <c r="CO458" i="2" s="1"/>
  <c r="BQ458" i="2"/>
  <c r="BO458" i="2"/>
  <c r="BM733" i="2"/>
  <c r="BW733" i="2" s="1"/>
  <c r="BS733" i="2"/>
  <c r="BR733" i="2"/>
  <c r="BP733" i="2"/>
  <c r="BL817" i="2"/>
  <c r="BV817" i="2" s="1"/>
  <c r="BO817" i="2"/>
  <c r="BQ817" i="2"/>
  <c r="BM622" i="2"/>
  <c r="BW622" i="2" s="1"/>
  <c r="BP622" i="2"/>
  <c r="CS622" i="2" s="1"/>
  <c r="DB622" i="2" s="1"/>
  <c r="BR622" i="2"/>
  <c r="CU622" i="2" s="1"/>
  <c r="DD622" i="2" s="1"/>
  <c r="BS622" i="2"/>
  <c r="CV622" i="2" s="1"/>
  <c r="DE622" i="2" s="1"/>
  <c r="BK533" i="2"/>
  <c r="BU533" i="2" s="1"/>
  <c r="BN533" i="2"/>
  <c r="BO794" i="2"/>
  <c r="CR794" i="2" s="1"/>
  <c r="DA794" i="2" s="1"/>
  <c r="BQ794" i="2"/>
  <c r="CT794" i="2" s="1"/>
  <c r="DC794" i="2" s="1"/>
  <c r="BK666" i="2"/>
  <c r="BU666" i="2" s="1"/>
  <c r="BN666" i="2"/>
  <c r="BK519" i="2"/>
  <c r="BN519" i="2"/>
  <c r="CQ519" i="2" s="1"/>
  <c r="BL463" i="2"/>
  <c r="CM463" i="2" s="1"/>
  <c r="BO463" i="2"/>
  <c r="BQ463" i="2"/>
  <c r="BL507" i="2"/>
  <c r="BQ507" i="2"/>
  <c r="BO507" i="2"/>
  <c r="BK491" i="2"/>
  <c r="BU491" i="2" s="1"/>
  <c r="BN491" i="2"/>
  <c r="CQ491" i="2" s="1"/>
  <c r="CZ491" i="2" s="1"/>
  <c r="BM795" i="2"/>
  <c r="BW795" i="2" s="1"/>
  <c r="BR795" i="2"/>
  <c r="BS795" i="2"/>
  <c r="BP795" i="2"/>
  <c r="BM531" i="2"/>
  <c r="BW531" i="2" s="1"/>
  <c r="BS531" i="2"/>
  <c r="BR531" i="2"/>
  <c r="BP531" i="2"/>
  <c r="BP240" i="2"/>
  <c r="BS240" i="2"/>
  <c r="BR240" i="2"/>
  <c r="BL438" i="2"/>
  <c r="BQ438" i="2"/>
  <c r="BO438" i="2"/>
  <c r="BS438" i="2"/>
  <c r="BM637" i="2"/>
  <c r="BW637" i="2" s="1"/>
  <c r="BP637" i="2"/>
  <c r="BR637" i="2"/>
  <c r="BS637" i="2"/>
  <c r="BM457" i="2"/>
  <c r="BW457" i="2" s="1"/>
  <c r="BP457" i="2"/>
  <c r="BR457" i="2"/>
  <c r="BS457" i="2"/>
  <c r="BM471" i="2"/>
  <c r="BW471" i="2" s="1"/>
  <c r="BS471" i="2"/>
  <c r="CV471" i="2" s="1"/>
  <c r="DE471" i="2" s="1"/>
  <c r="BP471" i="2"/>
  <c r="CS471" i="2" s="1"/>
  <c r="DB471" i="2" s="1"/>
  <c r="BR471" i="2"/>
  <c r="CU471" i="2" s="1"/>
  <c r="DD471" i="2" s="1"/>
  <c r="BM744" i="2"/>
  <c r="BW744" i="2" s="1"/>
  <c r="BR744" i="2"/>
  <c r="BS744" i="2"/>
  <c r="CV744" i="2" s="1"/>
  <c r="DE744" i="2" s="1"/>
  <c r="BP744" i="2"/>
  <c r="CS744" i="2" s="1"/>
  <c r="DB744" i="2" s="1"/>
  <c r="BN839" i="2"/>
  <c r="BQ839" i="2"/>
  <c r="BQ772" i="2"/>
  <c r="CT772" i="2" s="1"/>
  <c r="DC772" i="2" s="1"/>
  <c r="BO772" i="2"/>
  <c r="CR772" i="2" s="1"/>
  <c r="DA772" i="2" s="1"/>
  <c r="BS772" i="2"/>
  <c r="CV772" i="2" s="1"/>
  <c r="DE772" i="2" s="1"/>
  <c r="BK520" i="2"/>
  <c r="BN520" i="2"/>
  <c r="CQ520" i="2" s="1"/>
  <c r="BQ520" i="2"/>
  <c r="CT520" i="2" s="1"/>
  <c r="DC520" i="2" s="1"/>
  <c r="BN208" i="2"/>
  <c r="BQ208" i="2"/>
  <c r="BM422" i="2"/>
  <c r="BW422" i="2" s="1"/>
  <c r="BR422" i="2"/>
  <c r="BS422" i="2"/>
  <c r="BP422" i="2"/>
  <c r="BP17" i="2"/>
  <c r="BR17" i="2"/>
  <c r="BS17" i="2"/>
  <c r="BM524" i="2"/>
  <c r="BP524" i="2"/>
  <c r="CS524" i="2" s="1"/>
  <c r="DB524" i="2" s="1"/>
  <c r="BR524" i="2"/>
  <c r="CU524" i="2" s="1"/>
  <c r="DD524" i="2" s="1"/>
  <c r="BS524" i="2"/>
  <c r="CV524" i="2" s="1"/>
  <c r="DE524" i="2" s="1"/>
  <c r="BK640" i="2"/>
  <c r="BU640" i="2" s="1"/>
  <c r="BN640" i="2"/>
  <c r="BR640" i="2"/>
  <c r="BR205" i="2"/>
  <c r="BR736" i="2"/>
  <c r="BQ343" i="2"/>
  <c r="BQ394" i="2"/>
  <c r="BM887" i="2"/>
  <c r="BW887" i="2" s="1"/>
  <c r="BP887" i="2"/>
  <c r="BR887" i="2"/>
  <c r="BS887" i="2"/>
  <c r="BP267" i="2"/>
  <c r="BR267" i="2"/>
  <c r="CU267" i="2" s="1"/>
  <c r="DD267" i="2" s="1"/>
  <c r="BS267" i="2"/>
  <c r="BK581" i="2"/>
  <c r="BN581" i="2"/>
  <c r="BM630" i="2"/>
  <c r="BW630" i="2" s="1"/>
  <c r="BP630" i="2"/>
  <c r="BR630" i="2"/>
  <c r="BS630" i="2"/>
  <c r="BL544" i="2"/>
  <c r="CM544" i="2" s="1"/>
  <c r="BO544" i="2"/>
  <c r="BQ544" i="2"/>
  <c r="BL646" i="2"/>
  <c r="BV646" i="2" s="1"/>
  <c r="BQ646" i="2"/>
  <c r="BO646" i="2"/>
  <c r="BM847" i="2"/>
  <c r="BW847" i="2" s="1"/>
  <c r="BR847" i="2"/>
  <c r="BS847" i="2"/>
  <c r="BP847" i="2"/>
  <c r="BM463" i="2"/>
  <c r="BS463" i="2"/>
  <c r="BP463" i="2"/>
  <c r="BR463" i="2"/>
  <c r="BK671" i="2"/>
  <c r="BN671" i="2"/>
  <c r="BM550" i="2"/>
  <c r="BW550" i="2" s="1"/>
  <c r="BP550" i="2"/>
  <c r="BR550" i="2"/>
  <c r="BS550" i="2"/>
  <c r="BM694" i="2"/>
  <c r="BW694" i="2" s="1"/>
  <c r="BS694" i="2"/>
  <c r="BP694" i="2"/>
  <c r="BR694" i="2"/>
  <c r="BM685" i="2"/>
  <c r="BW685" i="2" s="1"/>
  <c r="BR685" i="2"/>
  <c r="BS685" i="2"/>
  <c r="BP685" i="2"/>
  <c r="BL805" i="2"/>
  <c r="CL805" i="2" s="1"/>
  <c r="BO805" i="2"/>
  <c r="BQ805" i="2"/>
  <c r="BL464" i="2"/>
  <c r="BV464" i="2" s="1"/>
  <c r="BO464" i="2"/>
  <c r="BQ464" i="2"/>
  <c r="BK867" i="2"/>
  <c r="BU867" i="2" s="1"/>
  <c r="BN867" i="2"/>
  <c r="BM875" i="2"/>
  <c r="BW875" i="2" s="1"/>
  <c r="BP875" i="2"/>
  <c r="BR875" i="2"/>
  <c r="BS875" i="2"/>
  <c r="BK683" i="2"/>
  <c r="BU683" i="2" s="1"/>
  <c r="BN683" i="2"/>
  <c r="BK803" i="2"/>
  <c r="BU803" i="2" s="1"/>
  <c r="BN803" i="2"/>
  <c r="BL801" i="2"/>
  <c r="CM801" i="2" s="1"/>
  <c r="BO801" i="2"/>
  <c r="BQ801" i="2"/>
  <c r="BL527" i="2"/>
  <c r="BV527" i="2" s="1"/>
  <c r="BO527" i="2"/>
  <c r="BQ527" i="2"/>
  <c r="BL730" i="2"/>
  <c r="CL730" i="2" s="1"/>
  <c r="BO730" i="2"/>
  <c r="BQ730" i="2"/>
  <c r="BL816" i="2"/>
  <c r="CO816" i="2" s="1"/>
  <c r="BQ816" i="2"/>
  <c r="BO816" i="2"/>
  <c r="BK811" i="2"/>
  <c r="BU811" i="2" s="1"/>
  <c r="BN811" i="2"/>
  <c r="BL613" i="2"/>
  <c r="CO613" i="2" s="1"/>
  <c r="BO613" i="2"/>
  <c r="BQ613" i="2"/>
  <c r="BM423" i="2"/>
  <c r="BW423" i="2" s="1"/>
  <c r="BS423" i="2"/>
  <c r="BP423" i="2"/>
  <c r="BR423" i="2"/>
  <c r="BL757" i="2"/>
  <c r="BV757" i="2" s="1"/>
  <c r="BQ757" i="2"/>
  <c r="BO757" i="2"/>
  <c r="BK802" i="2"/>
  <c r="BU802" i="2" s="1"/>
  <c r="BN802" i="2"/>
  <c r="BK861" i="2"/>
  <c r="BU861" i="2" s="1"/>
  <c r="BN861" i="2"/>
  <c r="BL474" i="2"/>
  <c r="BQ474" i="2"/>
  <c r="BO474" i="2"/>
  <c r="BK546" i="2"/>
  <c r="BU546" i="2" s="1"/>
  <c r="BN546" i="2"/>
  <c r="BL799" i="2"/>
  <c r="CO799" i="2" s="1"/>
  <c r="BO799" i="2"/>
  <c r="BQ799" i="2"/>
  <c r="BM675" i="2"/>
  <c r="BW675" i="2" s="1"/>
  <c r="BP675" i="2"/>
  <c r="BS675" i="2"/>
  <c r="BR675" i="2"/>
  <c r="CU675" i="2" s="1"/>
  <c r="DD675" i="2" s="1"/>
  <c r="BM828" i="2"/>
  <c r="BW828" i="2" s="1"/>
  <c r="BP828" i="2"/>
  <c r="BR828" i="2"/>
  <c r="BS828" i="2"/>
  <c r="BM651" i="2"/>
  <c r="BW651" i="2" s="1"/>
  <c r="BR651" i="2"/>
  <c r="BS651" i="2"/>
  <c r="BP651" i="2"/>
  <c r="BM874" i="2"/>
  <c r="BW874" i="2" s="1"/>
  <c r="BP874" i="2"/>
  <c r="BR874" i="2"/>
  <c r="BS874" i="2"/>
  <c r="BM652" i="2"/>
  <c r="BW652" i="2" s="1"/>
  <c r="BS652" i="2"/>
  <c r="BR652" i="2"/>
  <c r="BP652" i="2"/>
  <c r="BM868" i="2"/>
  <c r="BW868" i="2" s="1"/>
  <c r="BR868" i="2"/>
  <c r="BS868" i="2"/>
  <c r="BP868" i="2"/>
  <c r="BM703" i="2"/>
  <c r="BW703" i="2" s="1"/>
  <c r="BP703" i="2"/>
  <c r="BR703" i="2"/>
  <c r="BS703" i="2"/>
  <c r="BL511" i="2"/>
  <c r="CO511" i="2" s="1"/>
  <c r="BO511" i="2"/>
  <c r="BQ511" i="2"/>
  <c r="BQ575" i="2"/>
  <c r="CT575" i="2" s="1"/>
  <c r="DC575" i="2" s="1"/>
  <c r="BO575" i="2"/>
  <c r="CR575" i="2" s="1"/>
  <c r="DA575" i="2" s="1"/>
  <c r="BO620" i="2"/>
  <c r="BQ620" i="2"/>
  <c r="BM548" i="2"/>
  <c r="BW548" i="2" s="1"/>
  <c r="BS548" i="2"/>
  <c r="CV548" i="2" s="1"/>
  <c r="DE548" i="2" s="1"/>
  <c r="BR548" i="2"/>
  <c r="CU548" i="2" s="1"/>
  <c r="DD548" i="2" s="1"/>
  <c r="BP548" i="2"/>
  <c r="CS548" i="2" s="1"/>
  <c r="DB548" i="2" s="1"/>
  <c r="BQ840" i="2"/>
  <c r="CT840" i="2" s="1"/>
  <c r="DC840" i="2" s="1"/>
  <c r="BO840" i="2"/>
  <c r="CR840" i="2" s="1"/>
  <c r="DA840" i="2" s="1"/>
  <c r="BL599" i="2"/>
  <c r="CM599" i="2" s="1"/>
  <c r="BQ599" i="2"/>
  <c r="BO599" i="2"/>
  <c r="BM455" i="2"/>
  <c r="BW455" i="2" s="1"/>
  <c r="BS455" i="2"/>
  <c r="BP455" i="2"/>
  <c r="BR455" i="2"/>
  <c r="BL670" i="2"/>
  <c r="CL670" i="2" s="1"/>
  <c r="BQ670" i="2"/>
  <c r="BO670" i="2"/>
  <c r="BM833" i="2"/>
  <c r="BW833" i="2" s="1"/>
  <c r="BP833" i="2"/>
  <c r="CS833" i="2" s="1"/>
  <c r="DB833" i="2" s="1"/>
  <c r="BS833" i="2"/>
  <c r="CV833" i="2" s="1"/>
  <c r="DE833" i="2" s="1"/>
  <c r="BR833" i="2"/>
  <c r="CU833" i="2" s="1"/>
  <c r="DD833" i="2" s="1"/>
  <c r="BK852" i="2"/>
  <c r="BU852" i="2" s="1"/>
  <c r="BN852" i="2"/>
  <c r="BP252" i="2"/>
  <c r="BR252" i="2"/>
  <c r="BS252" i="2"/>
  <c r="BL667" i="2"/>
  <c r="CO667" i="2" s="1"/>
  <c r="BO667" i="2"/>
  <c r="BQ667" i="2"/>
  <c r="BK688" i="2"/>
  <c r="BU688" i="2" s="1"/>
  <c r="BN688" i="2"/>
  <c r="BK809" i="2"/>
  <c r="BU809" i="2" s="1"/>
  <c r="BN809" i="2"/>
  <c r="BL845" i="2"/>
  <c r="CO845" i="2" s="1"/>
  <c r="BO845" i="2"/>
  <c r="BQ845" i="2"/>
  <c r="BL482" i="2"/>
  <c r="CL482" i="2" s="1"/>
  <c r="BQ482" i="2"/>
  <c r="BO482" i="2"/>
  <c r="BQ716" i="2"/>
  <c r="CT716" i="2" s="1"/>
  <c r="DC716" i="2" s="1"/>
  <c r="BO716" i="2"/>
  <c r="CR716" i="2" s="1"/>
  <c r="DA716" i="2" s="1"/>
  <c r="BO655" i="2"/>
  <c r="CR655" i="2" s="1"/>
  <c r="DA655" i="2" s="1"/>
  <c r="BQ655" i="2"/>
  <c r="CT655" i="2" s="1"/>
  <c r="DC655" i="2" s="1"/>
  <c r="BK690" i="2"/>
  <c r="BU690" i="2" s="1"/>
  <c r="BN690" i="2"/>
  <c r="BL761" i="2"/>
  <c r="CO761" i="2" s="1"/>
  <c r="BQ761" i="2"/>
  <c r="BO761" i="2"/>
  <c r="BO718" i="2"/>
  <c r="CR718" i="2" s="1"/>
  <c r="DA718" i="2" s="1"/>
  <c r="BQ718" i="2"/>
  <c r="CT718" i="2" s="1"/>
  <c r="DC718" i="2" s="1"/>
  <c r="BM534" i="2"/>
  <c r="BW534" i="2" s="1"/>
  <c r="BR534" i="2"/>
  <c r="BS534" i="2"/>
  <c r="BP534" i="2"/>
  <c r="BM850" i="2"/>
  <c r="BW850" i="2" s="1"/>
  <c r="BP850" i="2"/>
  <c r="BR850" i="2"/>
  <c r="BS850" i="2"/>
  <c r="BL486" i="2"/>
  <c r="BV486" i="2" s="1"/>
  <c r="BQ486" i="2"/>
  <c r="BO486" i="2"/>
  <c r="BM764" i="2"/>
  <c r="BW764" i="2" s="1"/>
  <c r="BR764" i="2"/>
  <c r="BS764" i="2"/>
  <c r="BP764" i="2"/>
  <c r="BK535" i="2"/>
  <c r="BU535" i="2" s="1"/>
  <c r="BN535" i="2"/>
  <c r="BK562" i="2"/>
  <c r="BU562" i="2" s="1"/>
  <c r="BN562" i="2"/>
  <c r="CQ562" i="2" s="1"/>
  <c r="CZ562" i="2" s="1"/>
  <c r="BK552" i="2"/>
  <c r="BU552" i="2" s="1"/>
  <c r="BN552" i="2"/>
  <c r="BR552" i="2"/>
  <c r="BP155" i="2"/>
  <c r="CS155" i="2" s="1"/>
  <c r="DB155" i="2" s="1"/>
  <c r="BR155" i="2"/>
  <c r="CU155" i="2" s="1"/>
  <c r="DD155" i="2" s="1"/>
  <c r="BS155" i="2"/>
  <c r="CV155" i="2" s="1"/>
  <c r="DE155" i="2" s="1"/>
  <c r="BM532" i="2"/>
  <c r="BW532" i="2" s="1"/>
  <c r="BP532" i="2"/>
  <c r="BR532" i="2"/>
  <c r="BS532" i="2"/>
  <c r="BL513" i="2"/>
  <c r="CL513" i="2" s="1"/>
  <c r="BQ513" i="2"/>
  <c r="BO513" i="2"/>
  <c r="BM549" i="2"/>
  <c r="BW549" i="2" s="1"/>
  <c r="BP549" i="2"/>
  <c r="BR549" i="2"/>
  <c r="BS549" i="2"/>
  <c r="BM458" i="2"/>
  <c r="BW458" i="2" s="1"/>
  <c r="BR458" i="2"/>
  <c r="BS458" i="2"/>
  <c r="CV458" i="2" s="1"/>
  <c r="DE458" i="2" s="1"/>
  <c r="BP458" i="2"/>
  <c r="BO819" i="2"/>
  <c r="CR819" i="2" s="1"/>
  <c r="DA819" i="2" s="1"/>
  <c r="BQ819" i="2"/>
  <c r="CT819" i="2" s="1"/>
  <c r="DC819" i="2" s="1"/>
  <c r="BQ622" i="2"/>
  <c r="CT622" i="2" s="1"/>
  <c r="DC622" i="2" s="1"/>
  <c r="BO622" i="2"/>
  <c r="CR622" i="2" s="1"/>
  <c r="DA622" i="2" s="1"/>
  <c r="BL724" i="2"/>
  <c r="BV724" i="2" s="1"/>
  <c r="BQ724" i="2"/>
  <c r="BO724" i="2"/>
  <c r="BM533" i="2"/>
  <c r="BW533" i="2" s="1"/>
  <c r="BP533" i="2"/>
  <c r="BR533" i="2"/>
  <c r="BS533" i="2"/>
  <c r="BL863" i="2"/>
  <c r="CM863" i="2" s="1"/>
  <c r="BQ863" i="2"/>
  <c r="BO863" i="2"/>
  <c r="BL851" i="2"/>
  <c r="BO851" i="2"/>
  <c r="BQ851" i="2"/>
  <c r="BL666" i="2"/>
  <c r="CL666" i="2" s="1"/>
  <c r="BO666" i="2"/>
  <c r="BQ666" i="2"/>
  <c r="BM639" i="2"/>
  <c r="BW639" i="2" s="1"/>
  <c r="BR639" i="2"/>
  <c r="BS639" i="2"/>
  <c r="BP639" i="2"/>
  <c r="BM514" i="2"/>
  <c r="BW514" i="2" s="1"/>
  <c r="BR514" i="2"/>
  <c r="CU514" i="2" s="1"/>
  <c r="DD514" i="2" s="1"/>
  <c r="BS514" i="2"/>
  <c r="CV514" i="2" s="1"/>
  <c r="DE514" i="2" s="1"/>
  <c r="BP514" i="2"/>
  <c r="CS514" i="2" s="1"/>
  <c r="DB514" i="2" s="1"/>
  <c r="BM593" i="2"/>
  <c r="BW593" i="2" s="1"/>
  <c r="BP593" i="2"/>
  <c r="BR593" i="2"/>
  <c r="BS593" i="2"/>
  <c r="BK507" i="2"/>
  <c r="BU507" i="2" s="1"/>
  <c r="BN507" i="2"/>
  <c r="BM491" i="2"/>
  <c r="BS491" i="2"/>
  <c r="CV491" i="2" s="1"/>
  <c r="DE491" i="2" s="1"/>
  <c r="BR491" i="2"/>
  <c r="CU491" i="2" s="1"/>
  <c r="DD491" i="2" s="1"/>
  <c r="BP491" i="2"/>
  <c r="CS491" i="2" s="1"/>
  <c r="DB491" i="2" s="1"/>
  <c r="BL633" i="2"/>
  <c r="CM633" i="2" s="1"/>
  <c r="BO633" i="2"/>
  <c r="BQ633" i="2"/>
  <c r="BL531" i="2"/>
  <c r="CO531" i="2" s="1"/>
  <c r="BQ531" i="2"/>
  <c r="BO531" i="2"/>
  <c r="BP260" i="2"/>
  <c r="BS260" i="2"/>
  <c r="BR260" i="2"/>
  <c r="BM617" i="2"/>
  <c r="BW617" i="2" s="1"/>
  <c r="BP617" i="2"/>
  <c r="BR617" i="2"/>
  <c r="BS617" i="2"/>
  <c r="BK457" i="2"/>
  <c r="BU457" i="2" s="1"/>
  <c r="BN457" i="2"/>
  <c r="BQ457" i="2"/>
  <c r="BL521" i="2"/>
  <c r="BQ521" i="2"/>
  <c r="BO521" i="2"/>
  <c r="BL496" i="2"/>
  <c r="BO496" i="2"/>
  <c r="BQ496" i="2"/>
  <c r="BM448" i="2"/>
  <c r="BW448" i="2" s="1"/>
  <c r="BP448" i="2"/>
  <c r="BR448" i="2"/>
  <c r="BS448" i="2"/>
  <c r="BQ752" i="2"/>
  <c r="CT752" i="2" s="1"/>
  <c r="DC752" i="2" s="1"/>
  <c r="BO752" i="2"/>
  <c r="CR752" i="2" s="1"/>
  <c r="DA752" i="2" s="1"/>
  <c r="BR760" i="2"/>
  <c r="BS760" i="2"/>
  <c r="BP760" i="2"/>
  <c r="BM429" i="2"/>
  <c r="BW429" i="2" s="1"/>
  <c r="BP429" i="2"/>
  <c r="BR429" i="2"/>
  <c r="BS429" i="2"/>
  <c r="BM490" i="2"/>
  <c r="BW490" i="2" s="1"/>
  <c r="BR490" i="2"/>
  <c r="BS490" i="2"/>
  <c r="BP490" i="2"/>
  <c r="BP49" i="2"/>
  <c r="BR49" i="2"/>
  <c r="BS49" i="2"/>
  <c r="BQ744" i="2"/>
  <c r="BQ638" i="2"/>
  <c r="BR190" i="2"/>
  <c r="BR83" i="2"/>
  <c r="BN224" i="2"/>
  <c r="BR224" i="2"/>
  <c r="BP372" i="2"/>
  <c r="BR372" i="2"/>
  <c r="BS372" i="2"/>
  <c r="BO166" i="2"/>
  <c r="BQ166" i="2"/>
  <c r="BO58" i="2"/>
  <c r="BQ58" i="2"/>
  <c r="BL689" i="2"/>
  <c r="CO689" i="2" s="1"/>
  <c r="BQ689" i="2"/>
  <c r="BO689" i="2"/>
  <c r="BK634" i="2"/>
  <c r="BU634" i="2" s="1"/>
  <c r="BN634" i="2"/>
  <c r="BR634" i="2"/>
  <c r="BM467" i="2"/>
  <c r="BW467" i="2" s="1"/>
  <c r="BS467" i="2"/>
  <c r="BR467" i="2"/>
  <c r="BP467" i="2"/>
  <c r="BK796" i="2"/>
  <c r="BU796" i="2" s="1"/>
  <c r="BN796" i="2"/>
  <c r="BL630" i="2"/>
  <c r="BV630" i="2" s="1"/>
  <c r="BQ630" i="2"/>
  <c r="BO630" i="2"/>
  <c r="BL581" i="2"/>
  <c r="CM581" i="2" s="1"/>
  <c r="BO581" i="2"/>
  <c r="BQ581" i="2"/>
  <c r="BK791" i="2"/>
  <c r="BU791" i="2" s="1"/>
  <c r="BN791" i="2"/>
  <c r="BK661" i="2"/>
  <c r="BU661" i="2" s="1"/>
  <c r="BN661" i="2"/>
  <c r="BR661" i="2"/>
  <c r="BL847" i="2"/>
  <c r="CQ847" i="2" s="1"/>
  <c r="CZ847" i="2" s="1"/>
  <c r="BO847" i="2"/>
  <c r="BQ847" i="2"/>
  <c r="BM631" i="2"/>
  <c r="BW631" i="2" s="1"/>
  <c r="BR631" i="2"/>
  <c r="BS631" i="2"/>
  <c r="BP631" i="2"/>
  <c r="BL532" i="2"/>
  <c r="CO532" i="2" s="1"/>
  <c r="BO532" i="2"/>
  <c r="BQ532" i="2"/>
  <c r="BM671" i="2"/>
  <c r="BP671" i="2"/>
  <c r="BR671" i="2"/>
  <c r="BS671" i="2"/>
  <c r="BL826" i="2"/>
  <c r="BQ826" i="2"/>
  <c r="BO826" i="2"/>
  <c r="BL694" i="2"/>
  <c r="CM694" i="2" s="1"/>
  <c r="BQ694" i="2"/>
  <c r="BO694" i="2"/>
  <c r="BL705" i="2"/>
  <c r="CL705" i="2" s="1"/>
  <c r="BQ705" i="2"/>
  <c r="BO705" i="2"/>
  <c r="BK834" i="2"/>
  <c r="BU834" i="2" s="1"/>
  <c r="BN834" i="2"/>
  <c r="BK805" i="2"/>
  <c r="BN805" i="2"/>
  <c r="BK464" i="2"/>
  <c r="BU464" i="2" s="1"/>
  <c r="BN464" i="2"/>
  <c r="BL505" i="2"/>
  <c r="BV505" i="2" s="1"/>
  <c r="BQ505" i="2"/>
  <c r="BO505" i="2"/>
  <c r="BK875" i="2"/>
  <c r="BU875" i="2" s="1"/>
  <c r="BN875" i="2"/>
  <c r="BL683" i="2"/>
  <c r="CO683" i="2" s="1"/>
  <c r="BO683" i="2"/>
  <c r="BQ683" i="2"/>
  <c r="BL806" i="2"/>
  <c r="BV806" i="2" s="1"/>
  <c r="BQ806" i="2"/>
  <c r="BO806" i="2"/>
  <c r="BM801" i="2"/>
  <c r="BW801" i="2" s="1"/>
  <c r="BP801" i="2"/>
  <c r="BS801" i="2"/>
  <c r="BR801" i="2"/>
  <c r="BM527" i="2"/>
  <c r="BW527" i="2" s="1"/>
  <c r="BS527" i="2"/>
  <c r="BP527" i="2"/>
  <c r="BR527" i="2"/>
  <c r="CU527" i="2" s="1"/>
  <c r="DD527" i="2" s="1"/>
  <c r="BM816" i="2"/>
  <c r="BP816" i="2"/>
  <c r="BS816" i="2"/>
  <c r="BR816" i="2"/>
  <c r="BM757" i="2"/>
  <c r="BW757" i="2" s="1"/>
  <c r="BS757" i="2"/>
  <c r="BP757" i="2"/>
  <c r="BR757" i="2"/>
  <c r="BM835" i="2"/>
  <c r="BW835" i="2" s="1"/>
  <c r="BR835" i="2"/>
  <c r="BS835" i="2"/>
  <c r="BP835" i="2"/>
  <c r="BL861" i="2"/>
  <c r="CL861" i="2" s="1"/>
  <c r="BO861" i="2"/>
  <c r="BQ861" i="2"/>
  <c r="BM474" i="2"/>
  <c r="BW474" i="2" s="1"/>
  <c r="BR474" i="2"/>
  <c r="CU474" i="2" s="1"/>
  <c r="DD474" i="2" s="1"/>
  <c r="BS474" i="2"/>
  <c r="BP474" i="2"/>
  <c r="BM546" i="2"/>
  <c r="BW546" i="2" s="1"/>
  <c r="BP546" i="2"/>
  <c r="BR546" i="2"/>
  <c r="BS546" i="2"/>
  <c r="BM616" i="2"/>
  <c r="BW616" i="2" s="1"/>
  <c r="BS616" i="2"/>
  <c r="BP616" i="2"/>
  <c r="BR616" i="2"/>
  <c r="BK675" i="2"/>
  <c r="BU675" i="2" s="1"/>
  <c r="BN675" i="2"/>
  <c r="BL828" i="2"/>
  <c r="CO828" i="2" s="1"/>
  <c r="BQ828" i="2"/>
  <c r="BO828" i="2"/>
  <c r="BL452" i="2"/>
  <c r="BV452" i="2" s="1"/>
  <c r="BO452" i="2"/>
  <c r="BQ452" i="2"/>
  <c r="BK874" i="2"/>
  <c r="BU874" i="2" s="1"/>
  <c r="BN874" i="2"/>
  <c r="BL652" i="2"/>
  <c r="CO652" i="2" s="1"/>
  <c r="BO652" i="2"/>
  <c r="BQ652" i="2"/>
  <c r="BL868" i="2"/>
  <c r="CL868" i="2" s="1"/>
  <c r="BQ868" i="2"/>
  <c r="BO868" i="2"/>
  <c r="BM862" i="2"/>
  <c r="BW862" i="2" s="1"/>
  <c r="BP862" i="2"/>
  <c r="BR862" i="2"/>
  <c r="BS862" i="2"/>
  <c r="BK511" i="2"/>
  <c r="BU511" i="2" s="1"/>
  <c r="BN511" i="2"/>
  <c r="BK575" i="2"/>
  <c r="BN575" i="2"/>
  <c r="CQ575" i="2" s="1"/>
  <c r="BM472" i="2"/>
  <c r="BW472" i="2" s="1"/>
  <c r="BP472" i="2"/>
  <c r="BS472" i="2"/>
  <c r="BR472" i="2"/>
  <c r="BK548" i="2"/>
  <c r="BU548" i="2" s="1"/>
  <c r="BN548" i="2"/>
  <c r="CQ548" i="2" s="1"/>
  <c r="CZ548" i="2" s="1"/>
  <c r="BM840" i="2"/>
  <c r="BW840" i="2" s="1"/>
  <c r="BR840" i="2"/>
  <c r="CU840" i="2" s="1"/>
  <c r="DD840" i="2" s="1"/>
  <c r="BS840" i="2"/>
  <c r="CV840" i="2" s="1"/>
  <c r="DE840" i="2" s="1"/>
  <c r="BP840" i="2"/>
  <c r="CS840" i="2" s="1"/>
  <c r="DB840" i="2" s="1"/>
  <c r="BL610" i="2"/>
  <c r="CM610" i="2" s="1"/>
  <c r="BQ610" i="2"/>
  <c r="BO610" i="2"/>
  <c r="BM653" i="2"/>
  <c r="BW653" i="2" s="1"/>
  <c r="BP653" i="2"/>
  <c r="CS653" i="2" s="1"/>
  <c r="DB653" i="2" s="1"/>
  <c r="BR653" i="2"/>
  <c r="CU653" i="2" s="1"/>
  <c r="DD653" i="2" s="1"/>
  <c r="BS653" i="2"/>
  <c r="CV653" i="2" s="1"/>
  <c r="DE653" i="2" s="1"/>
  <c r="BL455" i="2"/>
  <c r="BV455" i="2" s="1"/>
  <c r="BO455" i="2"/>
  <c r="BQ455" i="2"/>
  <c r="BK670" i="2"/>
  <c r="BU670" i="2" s="1"/>
  <c r="BN670" i="2"/>
  <c r="CQ670" i="2" s="1"/>
  <c r="CZ670" i="2" s="1"/>
  <c r="BK571" i="2"/>
  <c r="BU571" i="2" s="1"/>
  <c r="BN571" i="2"/>
  <c r="BM852" i="2"/>
  <c r="BW852" i="2" s="1"/>
  <c r="BS852" i="2"/>
  <c r="BP852" i="2"/>
  <c r="CS852" i="2" s="1"/>
  <c r="DB852" i="2" s="1"/>
  <c r="BR852" i="2"/>
  <c r="BN179" i="2"/>
  <c r="BR179" i="2"/>
  <c r="BK667" i="2"/>
  <c r="BN667" i="2"/>
  <c r="BM688" i="2"/>
  <c r="BW688" i="2" s="1"/>
  <c r="BP688" i="2"/>
  <c r="BR688" i="2"/>
  <c r="BS688" i="2"/>
  <c r="BM809" i="2"/>
  <c r="BW809" i="2" s="1"/>
  <c r="BP809" i="2"/>
  <c r="BS809" i="2"/>
  <c r="BR809" i="2"/>
  <c r="BK596" i="2"/>
  <c r="BU596" i="2" s="1"/>
  <c r="BN596" i="2"/>
  <c r="CQ596" i="2" s="1"/>
  <c r="BK482" i="2"/>
  <c r="BU482" i="2" s="1"/>
  <c r="BN482" i="2"/>
  <c r="CQ482" i="2" s="1"/>
  <c r="BK716" i="2"/>
  <c r="BU716" i="2" s="1"/>
  <c r="BN716" i="2"/>
  <c r="CQ716" i="2" s="1"/>
  <c r="BL431" i="2"/>
  <c r="CO431" i="2" s="1"/>
  <c r="BO431" i="2"/>
  <c r="BQ431" i="2"/>
  <c r="BS431" i="2"/>
  <c r="BL869" i="2"/>
  <c r="CQ869" i="2" s="1"/>
  <c r="BO869" i="2"/>
  <c r="BQ869" i="2"/>
  <c r="BK761" i="2"/>
  <c r="BU761" i="2" s="1"/>
  <c r="BN761" i="2"/>
  <c r="BM718" i="2"/>
  <c r="BW718" i="2" s="1"/>
  <c r="BP718" i="2"/>
  <c r="CS718" i="2" s="1"/>
  <c r="DB718" i="2" s="1"/>
  <c r="BR718" i="2"/>
  <c r="CU718" i="2" s="1"/>
  <c r="DD718" i="2" s="1"/>
  <c r="BS718" i="2"/>
  <c r="CV718" i="2" s="1"/>
  <c r="DE718" i="2" s="1"/>
  <c r="BK788" i="2"/>
  <c r="BU788" i="2" s="1"/>
  <c r="BN788" i="2"/>
  <c r="BK534" i="2"/>
  <c r="BU534" i="2" s="1"/>
  <c r="BN534" i="2"/>
  <c r="BL850" i="2"/>
  <c r="BV850" i="2" s="1"/>
  <c r="BQ850" i="2"/>
  <c r="BO850" i="2"/>
  <c r="BM882" i="2"/>
  <c r="BW882" i="2" s="1"/>
  <c r="BP882" i="2"/>
  <c r="BR882" i="2"/>
  <c r="BS882" i="2"/>
  <c r="BM486" i="2"/>
  <c r="BR486" i="2"/>
  <c r="BS486" i="2"/>
  <c r="BP486" i="2"/>
  <c r="CS486" i="2" s="1"/>
  <c r="DB486" i="2" s="1"/>
  <c r="BL764" i="2"/>
  <c r="CM764" i="2" s="1"/>
  <c r="BQ764" i="2"/>
  <c r="BO764" i="2"/>
  <c r="BL678" i="2"/>
  <c r="CQ678" i="2" s="1"/>
  <c r="CZ678" i="2" s="1"/>
  <c r="BQ678" i="2"/>
  <c r="BO678" i="2"/>
  <c r="BM562" i="2"/>
  <c r="BW562" i="2" s="1"/>
  <c r="BP562" i="2"/>
  <c r="CS562" i="2" s="1"/>
  <c r="DB562" i="2" s="1"/>
  <c r="BR562" i="2"/>
  <c r="CU562" i="2" s="1"/>
  <c r="DD562" i="2" s="1"/>
  <c r="BS562" i="2"/>
  <c r="CV562" i="2" s="1"/>
  <c r="DE562" i="2" s="1"/>
  <c r="BL552" i="2"/>
  <c r="CL552" i="2" s="1"/>
  <c r="BO552" i="2"/>
  <c r="BQ552" i="2"/>
  <c r="BS552" i="2"/>
  <c r="BN155" i="2"/>
  <c r="CQ155" i="2" s="1"/>
  <c r="CZ155" i="2" s="1"/>
  <c r="BQ155" i="2"/>
  <c r="CT155" i="2" s="1"/>
  <c r="DC155" i="2" s="1"/>
  <c r="BM469" i="2"/>
  <c r="BW469" i="2" s="1"/>
  <c r="BP469" i="2"/>
  <c r="BR469" i="2"/>
  <c r="BS469" i="2"/>
  <c r="BK513" i="2"/>
  <c r="BU513" i="2" s="1"/>
  <c r="BN513" i="2"/>
  <c r="BK549" i="2"/>
  <c r="BU549" i="2" s="1"/>
  <c r="BN549" i="2"/>
  <c r="BL751" i="2"/>
  <c r="CL751" i="2" s="1"/>
  <c r="BO751" i="2"/>
  <c r="BQ751" i="2"/>
  <c r="BK458" i="2"/>
  <c r="BU458" i="2" s="1"/>
  <c r="BN458" i="2"/>
  <c r="BL733" i="2"/>
  <c r="CM733" i="2" s="1"/>
  <c r="BQ733" i="2"/>
  <c r="BO733" i="2"/>
  <c r="BM819" i="2"/>
  <c r="BW819" i="2" s="1"/>
  <c r="BR819" i="2"/>
  <c r="CU819" i="2" s="1"/>
  <c r="DD819" i="2" s="1"/>
  <c r="BS819" i="2"/>
  <c r="CV819" i="2" s="1"/>
  <c r="DE819" i="2" s="1"/>
  <c r="BP819" i="2"/>
  <c r="CS819" i="2" s="1"/>
  <c r="DB819" i="2" s="1"/>
  <c r="BM858" i="2"/>
  <c r="BW858" i="2" s="1"/>
  <c r="BP858" i="2"/>
  <c r="CS858" i="2" s="1"/>
  <c r="DB858" i="2" s="1"/>
  <c r="BS858" i="2"/>
  <c r="CV858" i="2" s="1"/>
  <c r="DE858" i="2" s="1"/>
  <c r="BR858" i="2"/>
  <c r="CU858" i="2" s="1"/>
  <c r="DD858" i="2" s="1"/>
  <c r="BM606" i="2"/>
  <c r="BW606" i="2" s="1"/>
  <c r="BP606" i="2"/>
  <c r="BR606" i="2"/>
  <c r="BS606" i="2"/>
  <c r="BL533" i="2"/>
  <c r="BQ533" i="2"/>
  <c r="BO533" i="2"/>
  <c r="BK863" i="2"/>
  <c r="BU863" i="2" s="1"/>
  <c r="BN863" i="2"/>
  <c r="BL447" i="2"/>
  <c r="CM447" i="2" s="1"/>
  <c r="BO447" i="2"/>
  <c r="BQ447" i="2"/>
  <c r="BM666" i="2"/>
  <c r="BS666" i="2"/>
  <c r="BP666" i="2"/>
  <c r="BR666" i="2"/>
  <c r="BL639" i="2"/>
  <c r="BV639" i="2" s="1"/>
  <c r="BQ639" i="2"/>
  <c r="BO639" i="2"/>
  <c r="BQ514" i="2"/>
  <c r="CT514" i="2" s="1"/>
  <c r="DC514" i="2" s="1"/>
  <c r="BO514" i="2"/>
  <c r="CR514" i="2" s="1"/>
  <c r="DA514" i="2" s="1"/>
  <c r="BO731" i="2"/>
  <c r="CR731" i="2" s="1"/>
  <c r="DA731" i="2" s="1"/>
  <c r="BQ731" i="2"/>
  <c r="CT731" i="2" s="1"/>
  <c r="DC731" i="2" s="1"/>
  <c r="BM507" i="2"/>
  <c r="BW507" i="2" s="1"/>
  <c r="BS507" i="2"/>
  <c r="BR507" i="2"/>
  <c r="BP507" i="2"/>
  <c r="BL611" i="2"/>
  <c r="CQ611" i="2" s="1"/>
  <c r="CZ611" i="2" s="1"/>
  <c r="BQ611" i="2"/>
  <c r="BO611" i="2"/>
  <c r="BL695" i="2"/>
  <c r="CO695" i="2" s="1"/>
  <c r="BO695" i="2"/>
  <c r="BQ695" i="2"/>
  <c r="BM633" i="2"/>
  <c r="BP633" i="2"/>
  <c r="BR633" i="2"/>
  <c r="BS633" i="2"/>
  <c r="BM804" i="2"/>
  <c r="BW804" i="2" s="1"/>
  <c r="BP804" i="2"/>
  <c r="CS804" i="2" s="1"/>
  <c r="DB804" i="2" s="1"/>
  <c r="BR804" i="2"/>
  <c r="CU804" i="2" s="1"/>
  <c r="DD804" i="2" s="1"/>
  <c r="BS804" i="2"/>
  <c r="CV804" i="2" s="1"/>
  <c r="DE804" i="2" s="1"/>
  <c r="BK848" i="2"/>
  <c r="BU848" i="2" s="1"/>
  <c r="BN848" i="2"/>
  <c r="CQ848" i="2" s="1"/>
  <c r="BQ848" i="2"/>
  <c r="CT848" i="2" s="1"/>
  <c r="DC848" i="2" s="1"/>
  <c r="BM520" i="2"/>
  <c r="BP520" i="2"/>
  <c r="CS520" i="2" s="1"/>
  <c r="DB520" i="2" s="1"/>
  <c r="BS520" i="2"/>
  <c r="CV520" i="2" s="1"/>
  <c r="DE520" i="2" s="1"/>
  <c r="BR520" i="2"/>
  <c r="CU520" i="2" s="1"/>
  <c r="DD520" i="2" s="1"/>
  <c r="BK494" i="2"/>
  <c r="BN494" i="2"/>
  <c r="BR494" i="2"/>
  <c r="BM462" i="2"/>
  <c r="BW462" i="2" s="1"/>
  <c r="BR462" i="2"/>
  <c r="BS462" i="2"/>
  <c r="BP462" i="2"/>
  <c r="BL508" i="2"/>
  <c r="BO508" i="2"/>
  <c r="BQ508" i="2"/>
  <c r="BS508" i="2"/>
  <c r="BM444" i="2"/>
  <c r="BW444" i="2" s="1"/>
  <c r="BP444" i="2"/>
  <c r="BR444" i="2"/>
  <c r="CU444" i="2" s="1"/>
  <c r="DD444" i="2" s="1"/>
  <c r="BS444" i="2"/>
  <c r="BM484" i="2"/>
  <c r="BW484" i="2" s="1"/>
  <c r="BP484" i="2"/>
  <c r="BR484" i="2"/>
  <c r="BS484" i="2"/>
  <c r="BO163" i="2"/>
  <c r="BQ163" i="2"/>
  <c r="BP197" i="2"/>
  <c r="CS197" i="2" s="1"/>
  <c r="DB197" i="2" s="1"/>
  <c r="BR197" i="2"/>
  <c r="CU197" i="2" s="1"/>
  <c r="DD197" i="2" s="1"/>
  <c r="BS197" i="2"/>
  <c r="CV197" i="2" s="1"/>
  <c r="DE197" i="2" s="1"/>
  <c r="BM450" i="2"/>
  <c r="BW450" i="2" s="1"/>
  <c r="BR450" i="2"/>
  <c r="BS450" i="2"/>
  <c r="BP450" i="2"/>
  <c r="BK524" i="2"/>
  <c r="CN524" i="2" s="1"/>
  <c r="BN524" i="2"/>
  <c r="CQ524" i="2" s="1"/>
  <c r="CZ524" i="2" s="1"/>
  <c r="BQ524" i="2"/>
  <c r="CT524" i="2" s="1"/>
  <c r="DC524" i="2" s="1"/>
  <c r="BL528" i="2"/>
  <c r="CQ528" i="2" s="1"/>
  <c r="BO528" i="2"/>
  <c r="BQ528" i="2"/>
  <c r="BK536" i="2"/>
  <c r="BN536" i="2"/>
  <c r="BR536" i="2"/>
  <c r="BQ332" i="2"/>
  <c r="CT332" i="2" s="1"/>
  <c r="DC332" i="2" s="1"/>
  <c r="BR158" i="2"/>
  <c r="BS720" i="2"/>
  <c r="BO217" i="2"/>
  <c r="BQ217" i="2"/>
  <c r="BS217" i="2"/>
  <c r="BP22" i="2"/>
  <c r="CS22" i="2" s="1"/>
  <c r="DB22" i="2" s="1"/>
  <c r="BR22" i="2"/>
  <c r="CU22" i="2" s="1"/>
  <c r="DD22" i="2" s="1"/>
  <c r="BS22" i="2"/>
  <c r="CV22" i="2" s="1"/>
  <c r="DE22" i="2" s="1"/>
  <c r="BO364" i="2"/>
  <c r="BQ364" i="2"/>
  <c r="BP282" i="2"/>
  <c r="BR282" i="2"/>
  <c r="BS282" i="2"/>
  <c r="BN299" i="2"/>
  <c r="BR299" i="2"/>
  <c r="BP27" i="2"/>
  <c r="BR27" i="2"/>
  <c r="BS27" i="2"/>
  <c r="BO65" i="2"/>
  <c r="BQ65" i="2"/>
  <c r="BS65" i="2"/>
  <c r="BP274" i="2"/>
  <c r="CS274" i="2" s="1"/>
  <c r="DB274" i="2" s="1"/>
  <c r="BR274" i="2"/>
  <c r="CU274" i="2" s="1"/>
  <c r="DD274" i="2" s="1"/>
  <c r="BS274" i="2"/>
  <c r="CV274" i="2" s="1"/>
  <c r="DE274" i="2" s="1"/>
  <c r="BO282" i="2"/>
  <c r="BQ282" i="2"/>
  <c r="BO305" i="2"/>
  <c r="BQ305" i="2"/>
  <c r="BP246" i="2"/>
  <c r="BR246" i="2"/>
  <c r="BS246" i="2"/>
  <c r="BP64" i="2"/>
  <c r="BS64" i="2"/>
  <c r="BR64" i="2"/>
  <c r="BN408" i="2"/>
  <c r="CQ408" i="2" s="1"/>
  <c r="BQ408" i="2"/>
  <c r="CT408" i="2" s="1"/>
  <c r="DC408" i="2" s="1"/>
  <c r="BP51" i="2"/>
  <c r="CS51" i="2" s="1"/>
  <c r="DB51" i="2" s="1"/>
  <c r="BR51" i="2"/>
  <c r="CU51" i="2" s="1"/>
  <c r="DD51" i="2" s="1"/>
  <c r="BS51" i="2"/>
  <c r="CV51" i="2" s="1"/>
  <c r="DE51" i="2" s="1"/>
  <c r="BO165" i="2"/>
  <c r="BQ165" i="2"/>
  <c r="BN235" i="2"/>
  <c r="CQ235" i="2" s="1"/>
  <c r="BQ235" i="2"/>
  <c r="CT235" i="2" s="1"/>
  <c r="DC235" i="2" s="1"/>
  <c r="BN370" i="2"/>
  <c r="BR370" i="2"/>
  <c r="BO90" i="2"/>
  <c r="BQ90" i="2"/>
  <c r="BP405" i="2"/>
  <c r="BR405" i="2"/>
  <c r="BS405" i="2"/>
  <c r="BO192" i="2"/>
  <c r="BQ192" i="2"/>
  <c r="BP48" i="2"/>
  <c r="BS48" i="2"/>
  <c r="BR48" i="2"/>
  <c r="BO287" i="2"/>
  <c r="BQ287" i="2"/>
  <c r="BS287" i="2"/>
  <c r="BO285" i="2"/>
  <c r="BQ285" i="2"/>
  <c r="BP43" i="2"/>
  <c r="BR43" i="2"/>
  <c r="BS43" i="2"/>
  <c r="BO30" i="2"/>
  <c r="BQ30" i="2"/>
  <c r="BP378" i="2"/>
  <c r="BR378" i="2"/>
  <c r="BS378" i="2"/>
  <c r="BM456" i="2"/>
  <c r="BW456" i="2" s="1"/>
  <c r="BP456" i="2"/>
  <c r="CS456" i="2" s="1"/>
  <c r="DB456" i="2" s="1"/>
  <c r="BR456" i="2"/>
  <c r="CU456" i="2" s="1"/>
  <c r="DD456" i="2" s="1"/>
  <c r="BS456" i="2"/>
  <c r="CV456" i="2" s="1"/>
  <c r="DE456" i="2" s="1"/>
  <c r="BM449" i="2"/>
  <c r="BW449" i="2" s="1"/>
  <c r="BP449" i="2"/>
  <c r="CS449" i="2" s="1"/>
  <c r="DB449" i="2" s="1"/>
  <c r="BR449" i="2"/>
  <c r="CU449" i="2" s="1"/>
  <c r="DD449" i="2" s="1"/>
  <c r="BS449" i="2"/>
  <c r="CV449" i="2" s="1"/>
  <c r="DE449" i="2" s="1"/>
  <c r="BM742" i="2"/>
  <c r="BW742" i="2" s="1"/>
  <c r="BS742" i="2"/>
  <c r="BP742" i="2"/>
  <c r="BR742" i="2"/>
  <c r="BM843" i="2"/>
  <c r="BW843" i="2" s="1"/>
  <c r="BR843" i="2"/>
  <c r="BS843" i="2"/>
  <c r="BP843" i="2"/>
  <c r="BK841" i="2"/>
  <c r="BU841" i="2" s="1"/>
  <c r="BN841" i="2"/>
  <c r="BR841" i="2"/>
  <c r="BM849" i="2"/>
  <c r="BP849" i="2"/>
  <c r="BR849" i="2"/>
  <c r="BS849" i="2"/>
  <c r="BL740" i="2"/>
  <c r="BV740" i="2" s="1"/>
  <c r="BQ740" i="2"/>
  <c r="BO740" i="2"/>
  <c r="BM880" i="2"/>
  <c r="BW880" i="2" s="1"/>
  <c r="BR880" i="2"/>
  <c r="BS880" i="2"/>
  <c r="BP880" i="2"/>
  <c r="BK454" i="2"/>
  <c r="BU454" i="2" s="1"/>
  <c r="BN454" i="2"/>
  <c r="BR454" i="2"/>
  <c r="BM773" i="2"/>
  <c r="BW773" i="2" s="1"/>
  <c r="BS773" i="2"/>
  <c r="BP773" i="2"/>
  <c r="BR773" i="2"/>
  <c r="BM771" i="2"/>
  <c r="BW771" i="2" s="1"/>
  <c r="BP771" i="2"/>
  <c r="CS771" i="2" s="1"/>
  <c r="DB771" i="2" s="1"/>
  <c r="BR771" i="2"/>
  <c r="CU771" i="2" s="1"/>
  <c r="DD771" i="2" s="1"/>
  <c r="BS771" i="2"/>
  <c r="CV771" i="2" s="1"/>
  <c r="DE771" i="2" s="1"/>
  <c r="BK597" i="2"/>
  <c r="BU597" i="2" s="1"/>
  <c r="BN597" i="2"/>
  <c r="CQ597" i="2" s="1"/>
  <c r="CZ597" i="2" s="1"/>
  <c r="BP14" i="2"/>
  <c r="BR14" i="2"/>
  <c r="BS14" i="2"/>
  <c r="BP250" i="2"/>
  <c r="BR250" i="2"/>
  <c r="BS250" i="2"/>
  <c r="BP189" i="2"/>
  <c r="BR189" i="2"/>
  <c r="BS189" i="2"/>
  <c r="BP305" i="2"/>
  <c r="BR305" i="2"/>
  <c r="BS305" i="2"/>
  <c r="BO258" i="2"/>
  <c r="BQ258" i="2"/>
  <c r="BP95" i="2"/>
  <c r="BR95" i="2"/>
  <c r="BS95" i="2"/>
  <c r="BP206" i="2"/>
  <c r="BR206" i="2"/>
  <c r="BS206" i="2"/>
  <c r="BO79" i="2"/>
  <c r="BQ79" i="2"/>
  <c r="BP84" i="2"/>
  <c r="BR84" i="2"/>
  <c r="BS84" i="2"/>
  <c r="BO185" i="2"/>
  <c r="BQ185" i="2"/>
  <c r="BO214" i="2"/>
  <c r="BQ214" i="2"/>
  <c r="BO55" i="2"/>
  <c r="BQ55" i="2"/>
  <c r="BP20" i="2"/>
  <c r="BR20" i="2"/>
  <c r="BS20" i="2"/>
  <c r="BN148" i="2"/>
  <c r="BR148" i="2"/>
  <c r="BO43" i="2"/>
  <c r="BQ43" i="2"/>
  <c r="BN284" i="2"/>
  <c r="BR284" i="2"/>
  <c r="BN167" i="2"/>
  <c r="BR167" i="2"/>
  <c r="BK441" i="2"/>
  <c r="BU441" i="2" s="1"/>
  <c r="BN441" i="2"/>
  <c r="BR441" i="2"/>
  <c r="BM621" i="2"/>
  <c r="BW621" i="2" s="1"/>
  <c r="BP621" i="2"/>
  <c r="CS621" i="2" s="1"/>
  <c r="DB621" i="2" s="1"/>
  <c r="BR621" i="2"/>
  <c r="CU621" i="2" s="1"/>
  <c r="DD621" i="2" s="1"/>
  <c r="BS621" i="2"/>
  <c r="CV621" i="2" s="1"/>
  <c r="DE621" i="2" s="1"/>
  <c r="BM879" i="2"/>
  <c r="BW879" i="2" s="1"/>
  <c r="BP879" i="2"/>
  <c r="BR879" i="2"/>
  <c r="BS879" i="2"/>
  <c r="BK499" i="2"/>
  <c r="BU499" i="2" s="1"/>
  <c r="BN499" i="2"/>
  <c r="BR499" i="2"/>
  <c r="BK483" i="2"/>
  <c r="BN483" i="2"/>
  <c r="CQ483" i="2" s="1"/>
  <c r="CZ483" i="2" s="1"/>
  <c r="BM565" i="2"/>
  <c r="BW565" i="2" s="1"/>
  <c r="BP565" i="2"/>
  <c r="BR565" i="2"/>
  <c r="BS565" i="2"/>
  <c r="BK470" i="2"/>
  <c r="BU470" i="2" s="1"/>
  <c r="BN470" i="2"/>
  <c r="BQ470" i="2"/>
  <c r="CT470" i="2" s="1"/>
  <c r="DC470" i="2" s="1"/>
  <c r="BL857" i="2"/>
  <c r="BO857" i="2"/>
  <c r="BQ857" i="2"/>
  <c r="BS857" i="2"/>
  <c r="BL702" i="2"/>
  <c r="BQ702" i="2"/>
  <c r="BO702" i="2"/>
  <c r="BK631" i="2"/>
  <c r="BU631" i="2" s="1"/>
  <c r="BN631" i="2"/>
  <c r="BL706" i="2"/>
  <c r="CO706" i="2" s="1"/>
  <c r="BO706" i="2"/>
  <c r="BQ706" i="2"/>
  <c r="BL602" i="2"/>
  <c r="CN602" i="2" s="1"/>
  <c r="BQ602" i="2"/>
  <c r="BO602" i="2"/>
  <c r="BS602" i="2"/>
  <c r="BL423" i="2"/>
  <c r="CO423" i="2" s="1"/>
  <c r="BO423" i="2"/>
  <c r="BQ423" i="2"/>
  <c r="BP327" i="2"/>
  <c r="BR327" i="2"/>
  <c r="BS327" i="2"/>
  <c r="BN283" i="2"/>
  <c r="BR283" i="2"/>
  <c r="BP379" i="2"/>
  <c r="BS379" i="2"/>
  <c r="BR379" i="2"/>
  <c r="BP406" i="2"/>
  <c r="CS406" i="2" s="1"/>
  <c r="DB406" i="2" s="1"/>
  <c r="BS406" i="2"/>
  <c r="BR406" i="2"/>
  <c r="BO355" i="2"/>
  <c r="BQ355" i="2"/>
  <c r="BS355" i="2"/>
  <c r="BO19" i="2"/>
  <c r="BQ19" i="2"/>
  <c r="BP350" i="2"/>
  <c r="CS350" i="2" s="1"/>
  <c r="DB350" i="2" s="1"/>
  <c r="BS350" i="2"/>
  <c r="CV350" i="2" s="1"/>
  <c r="DE350" i="2" s="1"/>
  <c r="BR350" i="2"/>
  <c r="CU350" i="2" s="1"/>
  <c r="DD350" i="2" s="1"/>
  <c r="BN361" i="2"/>
  <c r="BQ361" i="2"/>
  <c r="BO187" i="2"/>
  <c r="BQ187" i="2"/>
  <c r="BP220" i="2"/>
  <c r="BS220" i="2"/>
  <c r="BR220" i="2"/>
  <c r="BO205" i="2"/>
  <c r="BQ205" i="2"/>
  <c r="BS205" i="2"/>
  <c r="BO126" i="2"/>
  <c r="BQ126" i="2"/>
  <c r="BO81" i="2"/>
  <c r="BQ81" i="2"/>
  <c r="BS81" i="2"/>
  <c r="BO189" i="2"/>
  <c r="BQ189" i="2"/>
  <c r="BO325" i="2"/>
  <c r="BQ325" i="2"/>
  <c r="BP251" i="2"/>
  <c r="BR251" i="2"/>
  <c r="BS251" i="2"/>
  <c r="BO29" i="2"/>
  <c r="BQ29" i="2"/>
  <c r="BP105" i="2"/>
  <c r="BR105" i="2"/>
  <c r="BS105" i="2"/>
  <c r="BO47" i="2"/>
  <c r="BQ47" i="2"/>
  <c r="BP37" i="2"/>
  <c r="BR37" i="2"/>
  <c r="BS37" i="2"/>
  <c r="BO21" i="2"/>
  <c r="BQ21" i="2"/>
  <c r="BO188" i="2"/>
  <c r="BQ188" i="2"/>
  <c r="BP335" i="2"/>
  <c r="BR335" i="2"/>
  <c r="BS335" i="2"/>
  <c r="BO239" i="2"/>
  <c r="BQ239" i="2"/>
  <c r="BO206" i="2"/>
  <c r="BQ206" i="2"/>
  <c r="BP290" i="2"/>
  <c r="BR290" i="2"/>
  <c r="BS290" i="2"/>
  <c r="BP389" i="2"/>
  <c r="BR389" i="2"/>
  <c r="CU389" i="2" s="1"/>
  <c r="DD389" i="2" s="1"/>
  <c r="BS389" i="2"/>
  <c r="BP311" i="2"/>
  <c r="BR311" i="2"/>
  <c r="BS311" i="2"/>
  <c r="BP85" i="2"/>
  <c r="BR85" i="2"/>
  <c r="BS85" i="2"/>
  <c r="BO369" i="2"/>
  <c r="BQ369" i="2"/>
  <c r="BS369" i="2"/>
  <c r="BP130" i="2"/>
  <c r="CS130" i="2" s="1"/>
  <c r="DB130" i="2" s="1"/>
  <c r="BS130" i="2"/>
  <c r="CV130" i="2" s="1"/>
  <c r="DE130" i="2" s="1"/>
  <c r="BR130" i="2"/>
  <c r="CU130" i="2" s="1"/>
  <c r="DD130" i="2" s="1"/>
  <c r="BO128" i="2"/>
  <c r="BQ128" i="2"/>
  <c r="BO53" i="2"/>
  <c r="BQ53" i="2"/>
  <c r="BO292" i="2"/>
  <c r="BQ292" i="2"/>
  <c r="BO403" i="2"/>
  <c r="BQ403" i="2"/>
  <c r="BS403" i="2"/>
  <c r="BN193" i="2"/>
  <c r="BR193" i="2"/>
  <c r="BO149" i="2"/>
  <c r="BQ149" i="2"/>
  <c r="BS149" i="2"/>
  <c r="BP185" i="2"/>
  <c r="BR185" i="2"/>
  <c r="BS185" i="2"/>
  <c r="BO249" i="2"/>
  <c r="BQ249" i="2"/>
  <c r="BP168" i="2"/>
  <c r="BS168" i="2"/>
  <c r="BR168" i="2"/>
  <c r="CU168" i="2" s="1"/>
  <c r="DD168" i="2" s="1"/>
  <c r="BO15" i="2"/>
  <c r="BQ15" i="2"/>
  <c r="BO275" i="2"/>
  <c r="BQ275" i="2"/>
  <c r="BP60" i="2"/>
  <c r="CS60" i="2" s="1"/>
  <c r="DB60" i="2" s="1"/>
  <c r="BR60" i="2"/>
  <c r="CU60" i="2" s="1"/>
  <c r="DD60" i="2" s="1"/>
  <c r="BS60" i="2"/>
  <c r="CV60" i="2" s="1"/>
  <c r="DE60" i="2" s="1"/>
  <c r="BP304" i="2"/>
  <c r="BS304" i="2"/>
  <c r="BR304" i="2"/>
  <c r="BO118" i="2"/>
  <c r="BQ118" i="2"/>
  <c r="BP336" i="2"/>
  <c r="BR336" i="2"/>
  <c r="BS336" i="2"/>
  <c r="BO257" i="2"/>
  <c r="BQ257" i="2"/>
  <c r="BP294" i="2"/>
  <c r="BS294" i="2"/>
  <c r="BR294" i="2"/>
  <c r="BO110" i="2"/>
  <c r="BQ110" i="2"/>
  <c r="BP333" i="2"/>
  <c r="CS333" i="2" s="1"/>
  <c r="DB333" i="2" s="1"/>
  <c r="BR333" i="2"/>
  <c r="CU333" i="2" s="1"/>
  <c r="DD333" i="2" s="1"/>
  <c r="BS333" i="2"/>
  <c r="CV333" i="2" s="1"/>
  <c r="DE333" i="2" s="1"/>
  <c r="BO397" i="2"/>
  <c r="BQ397" i="2"/>
  <c r="BP76" i="2"/>
  <c r="CS76" i="2" s="1"/>
  <c r="DB76" i="2" s="1"/>
  <c r="BS76" i="2"/>
  <c r="CV76" i="2" s="1"/>
  <c r="DE76" i="2" s="1"/>
  <c r="BR76" i="2"/>
  <c r="CU76" i="2" s="1"/>
  <c r="DD76" i="2" s="1"/>
  <c r="BO342" i="2"/>
  <c r="BQ342" i="2"/>
  <c r="BP68" i="2"/>
  <c r="BR68" i="2"/>
  <c r="BS68" i="2"/>
  <c r="BP340" i="2"/>
  <c r="BR340" i="2"/>
  <c r="BS340" i="2"/>
  <c r="BO23" i="2"/>
  <c r="BQ23" i="2"/>
  <c r="BO56" i="2"/>
  <c r="BQ56" i="2"/>
  <c r="BO222" i="2"/>
  <c r="BQ222" i="2"/>
  <c r="BP112" i="2"/>
  <c r="BS112" i="2"/>
  <c r="BR112" i="2"/>
  <c r="BO324" i="2"/>
  <c r="BQ324" i="2"/>
  <c r="BP415" i="2"/>
  <c r="BR415" i="2"/>
  <c r="BS415" i="2"/>
  <c r="BP44" i="2"/>
  <c r="CS44" i="2" s="1"/>
  <c r="DB44" i="2" s="1"/>
  <c r="BR44" i="2"/>
  <c r="CU44" i="2" s="1"/>
  <c r="DD44" i="2" s="1"/>
  <c r="BS44" i="2"/>
  <c r="CV44" i="2" s="1"/>
  <c r="DE44" i="2" s="1"/>
  <c r="BP192" i="2"/>
  <c r="BS192" i="2"/>
  <c r="BR192" i="2"/>
  <c r="BO210" i="2"/>
  <c r="BQ210" i="2"/>
  <c r="BP227" i="2"/>
  <c r="BR227" i="2"/>
  <c r="BS227" i="2"/>
  <c r="BO136" i="2"/>
  <c r="BQ136" i="2"/>
  <c r="BP276" i="2"/>
  <c r="BS276" i="2"/>
  <c r="BR276" i="2"/>
  <c r="BO218" i="2"/>
  <c r="BQ218" i="2"/>
  <c r="BS218" i="2"/>
  <c r="BO26" i="2"/>
  <c r="BQ26" i="2"/>
  <c r="BO175" i="2"/>
  <c r="BQ175" i="2"/>
  <c r="BP410" i="2"/>
  <c r="BR410" i="2"/>
  <c r="BS410" i="2"/>
  <c r="BO82" i="2"/>
  <c r="BQ82" i="2"/>
  <c r="BO86" i="2"/>
  <c r="BQ86" i="2"/>
  <c r="BP324" i="2"/>
  <c r="BR324" i="2"/>
  <c r="BS324" i="2"/>
  <c r="BO173" i="2"/>
  <c r="BQ173" i="2"/>
  <c r="BS173" i="2"/>
  <c r="BP377" i="2"/>
  <c r="BR377" i="2"/>
  <c r="BS377" i="2"/>
  <c r="BO48" i="2"/>
  <c r="BQ48" i="2"/>
  <c r="BP101" i="2"/>
  <c r="BR101" i="2"/>
  <c r="BS101" i="2"/>
  <c r="BP99" i="2"/>
  <c r="BR99" i="2"/>
  <c r="BS99" i="2"/>
  <c r="BP47" i="2"/>
  <c r="BR47" i="2"/>
  <c r="BS47" i="2"/>
  <c r="BP319" i="2"/>
  <c r="BS319" i="2"/>
  <c r="BR319" i="2"/>
  <c r="BO52" i="2"/>
  <c r="BQ52" i="2"/>
  <c r="BO277" i="2"/>
  <c r="BQ277" i="2"/>
  <c r="BO395" i="2"/>
  <c r="BQ395" i="2"/>
  <c r="BO98" i="2"/>
  <c r="BQ98" i="2"/>
  <c r="BO380" i="2"/>
  <c r="BQ380" i="2"/>
  <c r="BS380" i="2"/>
  <c r="BO190" i="2"/>
  <c r="BQ190" i="2"/>
  <c r="BS190" i="2"/>
  <c r="BO307" i="2"/>
  <c r="BQ307" i="2"/>
  <c r="BO92" i="2"/>
  <c r="BQ92" i="2"/>
  <c r="BS92" i="2"/>
  <c r="BL758" i="2"/>
  <c r="CQ758" i="2" s="1"/>
  <c r="CZ758" i="2" s="1"/>
  <c r="BO758" i="2"/>
  <c r="BQ758" i="2"/>
  <c r="BK754" i="2"/>
  <c r="BU754" i="2" s="1"/>
  <c r="BN754" i="2"/>
  <c r="CQ754" i="2" s="1"/>
  <c r="BQ754" i="2"/>
  <c r="CT754" i="2" s="1"/>
  <c r="DC754" i="2" s="1"/>
  <c r="BK566" i="2"/>
  <c r="BU566" i="2" s="1"/>
  <c r="BN566" i="2"/>
  <c r="BQ566" i="2"/>
  <c r="BK567" i="2"/>
  <c r="BU567" i="2" s="1"/>
  <c r="BN567" i="2"/>
  <c r="BM443" i="2"/>
  <c r="BW443" i="2" s="1"/>
  <c r="BS443" i="2"/>
  <c r="CV443" i="2" s="1"/>
  <c r="DE443" i="2" s="1"/>
  <c r="BP443" i="2"/>
  <c r="CS443" i="2" s="1"/>
  <c r="DB443" i="2" s="1"/>
  <c r="BR443" i="2"/>
  <c r="CU443" i="2" s="1"/>
  <c r="DD443" i="2" s="1"/>
  <c r="BK668" i="2"/>
  <c r="BU668" i="2" s="1"/>
  <c r="BN668" i="2"/>
  <c r="BR668" i="2"/>
  <c r="BM561" i="2"/>
  <c r="BW561" i="2" s="1"/>
  <c r="BP561" i="2"/>
  <c r="CS561" i="2" s="1"/>
  <c r="DB561" i="2" s="1"/>
  <c r="BR561" i="2"/>
  <c r="BS561" i="2"/>
  <c r="BO248" i="2"/>
  <c r="BQ248" i="2"/>
  <c r="BS248" i="2"/>
  <c r="BM567" i="2"/>
  <c r="BW567" i="2" s="1"/>
  <c r="BR567" i="2"/>
  <c r="BS567" i="2"/>
  <c r="BP567" i="2"/>
  <c r="BM859" i="2"/>
  <c r="BW859" i="2" s="1"/>
  <c r="BR859" i="2"/>
  <c r="BS859" i="2"/>
  <c r="BP859" i="2"/>
  <c r="BK866" i="2"/>
  <c r="BU866" i="2" s="1"/>
  <c r="BN866" i="2"/>
  <c r="BR866" i="2"/>
  <c r="BM856" i="2"/>
  <c r="BW856" i="2" s="1"/>
  <c r="BS856" i="2"/>
  <c r="BP856" i="2"/>
  <c r="CS856" i="2" s="1"/>
  <c r="DB856" i="2" s="1"/>
  <c r="BR856" i="2"/>
  <c r="BK789" i="2"/>
  <c r="BU789" i="2" s="1"/>
  <c r="BN789" i="2"/>
  <c r="BR789" i="2"/>
  <c r="BL879" i="2"/>
  <c r="CQ879" i="2" s="1"/>
  <c r="BQ879" i="2"/>
  <c r="BO879" i="2"/>
  <c r="BM815" i="2"/>
  <c r="BW815" i="2" s="1"/>
  <c r="BR815" i="2"/>
  <c r="BS815" i="2"/>
  <c r="BP815" i="2"/>
  <c r="BK786" i="2"/>
  <c r="CN786" i="2" s="1"/>
  <c r="BN786" i="2"/>
  <c r="CQ786" i="2" s="1"/>
  <c r="CZ786" i="2" s="1"/>
  <c r="BQ786" i="2"/>
  <c r="CT786" i="2" s="1"/>
  <c r="DC786" i="2" s="1"/>
  <c r="BM576" i="2"/>
  <c r="BW576" i="2" s="1"/>
  <c r="BS576" i="2"/>
  <c r="CV576" i="2" s="1"/>
  <c r="DE576" i="2" s="1"/>
  <c r="BP576" i="2"/>
  <c r="CS576" i="2" s="1"/>
  <c r="DB576" i="2" s="1"/>
  <c r="BR576" i="2"/>
  <c r="CU576" i="2" s="1"/>
  <c r="DD576" i="2" s="1"/>
  <c r="BK459" i="2"/>
  <c r="BN459" i="2"/>
  <c r="CQ459" i="2" s="1"/>
  <c r="CZ459" i="2" s="1"/>
  <c r="BQ459" i="2"/>
  <c r="CT459" i="2" s="1"/>
  <c r="DC459" i="2" s="1"/>
  <c r="BK814" i="2"/>
  <c r="BU814" i="2" s="1"/>
  <c r="BN814" i="2"/>
  <c r="CQ814" i="2" s="1"/>
  <c r="BK883" i="2"/>
  <c r="BN883" i="2"/>
  <c r="CQ883" i="2" s="1"/>
  <c r="BQ883" i="2"/>
  <c r="CT883" i="2" s="1"/>
  <c r="DC883" i="2" s="1"/>
  <c r="BL564" i="2"/>
  <c r="BV564" i="2" s="1"/>
  <c r="BO564" i="2"/>
  <c r="BQ564" i="2"/>
  <c r="BK780" i="2"/>
  <c r="BU780" i="2" s="1"/>
  <c r="BN780" i="2"/>
  <c r="CQ780" i="2" s="1"/>
  <c r="CZ780" i="2" s="1"/>
  <c r="BQ780" i="2"/>
  <c r="CT780" i="2" s="1"/>
  <c r="DC780" i="2" s="1"/>
  <c r="BK591" i="2"/>
  <c r="BU591" i="2" s="1"/>
  <c r="BN591" i="2"/>
  <c r="BK577" i="2"/>
  <c r="BU577" i="2" s="1"/>
  <c r="BN577" i="2"/>
  <c r="CQ577" i="2" s="1"/>
  <c r="BQ577" i="2"/>
  <c r="CT577" i="2" s="1"/>
  <c r="DC577" i="2" s="1"/>
  <c r="BL760" i="2"/>
  <c r="CL760" i="2" s="1"/>
  <c r="BQ760" i="2"/>
  <c r="BO760" i="2"/>
  <c r="BL538" i="2"/>
  <c r="CS538" i="2" s="1"/>
  <c r="DB538" i="2" s="1"/>
  <c r="BQ538" i="2"/>
  <c r="BO538" i="2"/>
  <c r="BS538" i="2"/>
  <c r="BK551" i="2"/>
  <c r="BU551" i="2" s="1"/>
  <c r="BN551" i="2"/>
  <c r="BR551" i="2"/>
  <c r="BK743" i="2"/>
  <c r="BN743" i="2"/>
  <c r="BR743" i="2"/>
  <c r="BL448" i="2"/>
  <c r="BV448" i="2" s="1"/>
  <c r="BO448" i="2"/>
  <c r="BQ448" i="2"/>
  <c r="BL516" i="2"/>
  <c r="CQ516" i="2" s="1"/>
  <c r="BO516" i="2"/>
  <c r="BQ516" i="2"/>
  <c r="BM483" i="2"/>
  <c r="BW483" i="2" s="1"/>
  <c r="BS483" i="2"/>
  <c r="CV483" i="2" s="1"/>
  <c r="DE483" i="2" s="1"/>
  <c r="BR483" i="2"/>
  <c r="CU483" i="2" s="1"/>
  <c r="DD483" i="2" s="1"/>
  <c r="BP483" i="2"/>
  <c r="CS483" i="2" s="1"/>
  <c r="DB483" i="2" s="1"/>
  <c r="BM831" i="2"/>
  <c r="BW831" i="2" s="1"/>
  <c r="BR831" i="2"/>
  <c r="CU831" i="2" s="1"/>
  <c r="DD831" i="2" s="1"/>
  <c r="BS831" i="2"/>
  <c r="CV831" i="2" s="1"/>
  <c r="DE831" i="2" s="1"/>
  <c r="BP831" i="2"/>
  <c r="CS831" i="2" s="1"/>
  <c r="DB831" i="2" s="1"/>
  <c r="BL588" i="2"/>
  <c r="CM588" i="2" s="1"/>
  <c r="BO588" i="2"/>
  <c r="BQ588" i="2"/>
  <c r="BL677" i="2"/>
  <c r="BQ677" i="2"/>
  <c r="BO677" i="2"/>
  <c r="BL717" i="2"/>
  <c r="CP717" i="2" s="1"/>
  <c r="BQ717" i="2"/>
  <c r="BO717" i="2"/>
  <c r="BS717" i="2"/>
  <c r="BK798" i="2"/>
  <c r="BU798" i="2" s="1"/>
  <c r="BN798" i="2"/>
  <c r="CQ798" i="2" s="1"/>
  <c r="CZ798" i="2" s="1"/>
  <c r="BR798" i="2"/>
  <c r="BK584" i="2"/>
  <c r="BU584" i="2" s="1"/>
  <c r="BN584" i="2"/>
  <c r="BR584" i="2"/>
  <c r="BM425" i="2"/>
  <c r="BW425" i="2" s="1"/>
  <c r="BP425" i="2"/>
  <c r="BR425" i="2"/>
  <c r="BS425" i="2"/>
  <c r="BM706" i="2"/>
  <c r="BW706" i="2" s="1"/>
  <c r="BS706" i="2"/>
  <c r="BP706" i="2"/>
  <c r="BR706" i="2"/>
  <c r="BK609" i="2"/>
  <c r="BU609" i="2" s="1"/>
  <c r="BN609" i="2"/>
  <c r="CQ609" i="2" s="1"/>
  <c r="CZ609" i="2" s="1"/>
  <c r="BR609" i="2"/>
  <c r="BL886" i="2"/>
  <c r="CO886" i="2" s="1"/>
  <c r="BO886" i="2"/>
  <c r="BQ886" i="2"/>
  <c r="BS886" i="2"/>
  <c r="BL762" i="2"/>
  <c r="CN762" i="2" s="1"/>
  <c r="BO762" i="2"/>
  <c r="BQ762" i="2"/>
  <c r="BM676" i="2"/>
  <c r="BW676" i="2" s="1"/>
  <c r="BP676" i="2"/>
  <c r="CS676" i="2" s="1"/>
  <c r="DB676" i="2" s="1"/>
  <c r="BR676" i="2"/>
  <c r="CU676" i="2" s="1"/>
  <c r="DD676" i="2" s="1"/>
  <c r="BS676" i="2"/>
  <c r="CV676" i="2" s="1"/>
  <c r="DE676" i="2" s="1"/>
  <c r="BL439" i="2"/>
  <c r="CL439" i="2" s="1"/>
  <c r="BO439" i="2"/>
  <c r="BQ439" i="2"/>
  <c r="BL691" i="2"/>
  <c r="BO691" i="2"/>
  <c r="BQ691" i="2"/>
  <c r="BS691" i="2"/>
  <c r="BL779" i="2"/>
  <c r="CP779" i="2" s="1"/>
  <c r="BO779" i="2"/>
  <c r="BQ779" i="2"/>
  <c r="BS779" i="2"/>
  <c r="BL849" i="2"/>
  <c r="BO849" i="2"/>
  <c r="BQ849" i="2"/>
  <c r="BK427" i="2"/>
  <c r="BU427" i="2" s="1"/>
  <c r="BN427" i="2"/>
  <c r="CQ427" i="2" s="1"/>
  <c r="CZ427" i="2" s="1"/>
  <c r="BQ427" i="2"/>
  <c r="CT427" i="2" s="1"/>
  <c r="DC427" i="2" s="1"/>
  <c r="BK544" i="2"/>
  <c r="BN544" i="2"/>
  <c r="BL812" i="2"/>
  <c r="CO812" i="2" s="1"/>
  <c r="BQ812" i="2"/>
  <c r="BO812" i="2"/>
  <c r="BS812" i="2"/>
  <c r="BL827" i="2"/>
  <c r="BV827" i="2" s="1"/>
  <c r="BO827" i="2"/>
  <c r="BQ827" i="2"/>
  <c r="BL722" i="2"/>
  <c r="CO722" i="2" s="1"/>
  <c r="BO722" i="2"/>
  <c r="BQ722" i="2"/>
  <c r="BS722" i="2"/>
  <c r="BL791" i="2"/>
  <c r="BV791" i="2" s="1"/>
  <c r="BO791" i="2"/>
  <c r="BQ791" i="2"/>
  <c r="BK853" i="2"/>
  <c r="BU853" i="2" s="1"/>
  <c r="BN853" i="2"/>
  <c r="BK773" i="2"/>
  <c r="BU773" i="2" s="1"/>
  <c r="BN773" i="2"/>
  <c r="BM635" i="2"/>
  <c r="BR635" i="2"/>
  <c r="BS635" i="2"/>
  <c r="BP635" i="2"/>
  <c r="BK493" i="2"/>
  <c r="BU493" i="2" s="1"/>
  <c r="BN493" i="2"/>
  <c r="BL671" i="2"/>
  <c r="CL671" i="2" s="1"/>
  <c r="BO671" i="2"/>
  <c r="BQ671" i="2"/>
  <c r="BK826" i="2"/>
  <c r="BU826" i="2" s="1"/>
  <c r="BN826" i="2"/>
  <c r="BK855" i="2"/>
  <c r="BU855" i="2" s="1"/>
  <c r="BN855" i="2"/>
  <c r="CQ855" i="2" s="1"/>
  <c r="BM705" i="2"/>
  <c r="BW705" i="2" s="1"/>
  <c r="BR705" i="2"/>
  <c r="BS705" i="2"/>
  <c r="BP705" i="2"/>
  <c r="BM834" i="2"/>
  <c r="BW834" i="2" s="1"/>
  <c r="BP834" i="2"/>
  <c r="BR834" i="2"/>
  <c r="BS834" i="2"/>
  <c r="BM502" i="2"/>
  <c r="BW502" i="2" s="1"/>
  <c r="BR502" i="2"/>
  <c r="BS502" i="2"/>
  <c r="BP502" i="2"/>
  <c r="BM464" i="2"/>
  <c r="BW464" i="2" s="1"/>
  <c r="BP464" i="2"/>
  <c r="BS464" i="2"/>
  <c r="BR464" i="2"/>
  <c r="BM505" i="2"/>
  <c r="BW505" i="2" s="1"/>
  <c r="BP505" i="2"/>
  <c r="BR505" i="2"/>
  <c r="BS505" i="2"/>
  <c r="BM734" i="2"/>
  <c r="BW734" i="2" s="1"/>
  <c r="BR734" i="2"/>
  <c r="BP734" i="2"/>
  <c r="BS734" i="2"/>
  <c r="BM683" i="2"/>
  <c r="BW683" i="2" s="1"/>
  <c r="BP683" i="2"/>
  <c r="BS683" i="2"/>
  <c r="BR683" i="2"/>
  <c r="CU683" i="2" s="1"/>
  <c r="DD683" i="2" s="1"/>
  <c r="BM806" i="2"/>
  <c r="BW806" i="2" s="1"/>
  <c r="BP806" i="2"/>
  <c r="BR806" i="2"/>
  <c r="CU806" i="2" s="1"/>
  <c r="DD806" i="2" s="1"/>
  <c r="BS806" i="2"/>
  <c r="BL604" i="2"/>
  <c r="BV604" i="2" s="1"/>
  <c r="BO604" i="2"/>
  <c r="BQ604" i="2"/>
  <c r="BK527" i="2"/>
  <c r="BU527" i="2" s="1"/>
  <c r="BN527" i="2"/>
  <c r="BK477" i="2"/>
  <c r="BU477" i="2" s="1"/>
  <c r="BN477" i="2"/>
  <c r="BK559" i="2"/>
  <c r="BU559" i="2" s="1"/>
  <c r="BN559" i="2"/>
  <c r="CQ559" i="2" s="1"/>
  <c r="BM811" i="2"/>
  <c r="BR811" i="2"/>
  <c r="BS811" i="2"/>
  <c r="BP811" i="2"/>
  <c r="BK569" i="2"/>
  <c r="BU569" i="2" s="1"/>
  <c r="BN569" i="2"/>
  <c r="BK436" i="2"/>
  <c r="BU436" i="2" s="1"/>
  <c r="BN436" i="2"/>
  <c r="BK757" i="2"/>
  <c r="BU757" i="2" s="1"/>
  <c r="BN757" i="2"/>
  <c r="CQ757" i="2" s="1"/>
  <c r="CZ757" i="2" s="1"/>
  <c r="BK835" i="2"/>
  <c r="BU835" i="2" s="1"/>
  <c r="BN835" i="2"/>
  <c r="BM461" i="2"/>
  <c r="BW461" i="2" s="1"/>
  <c r="BP461" i="2"/>
  <c r="BR461" i="2"/>
  <c r="BS461" i="2"/>
  <c r="BP50" i="2"/>
  <c r="BS50" i="2"/>
  <c r="BR50" i="2"/>
  <c r="BP15" i="2"/>
  <c r="BS15" i="2"/>
  <c r="BR15" i="2"/>
  <c r="BO22" i="2"/>
  <c r="CR22" i="2" s="1"/>
  <c r="DA22" i="2" s="1"/>
  <c r="BQ22" i="2"/>
  <c r="CT22" i="2" s="1"/>
  <c r="DC22" i="2" s="1"/>
  <c r="BQ203" i="2"/>
  <c r="BR877" i="2"/>
  <c r="BP96" i="2"/>
  <c r="CS96" i="2" s="1"/>
  <c r="DB96" i="2" s="1"/>
  <c r="BS96" i="2"/>
  <c r="CV96" i="2" s="1"/>
  <c r="DE96" i="2" s="1"/>
  <c r="BR96" i="2"/>
  <c r="CU96" i="2" s="1"/>
  <c r="DD96" i="2" s="1"/>
  <c r="BN147" i="2"/>
  <c r="BR147" i="2"/>
  <c r="BO225" i="2"/>
  <c r="BQ225" i="2"/>
  <c r="BO316" i="2"/>
  <c r="BQ316" i="2"/>
  <c r="BS316" i="2"/>
  <c r="BO320" i="2"/>
  <c r="BQ320" i="2"/>
  <c r="BP349" i="2"/>
  <c r="BR349" i="2"/>
  <c r="BS349" i="2"/>
  <c r="BP383" i="2"/>
  <c r="BS383" i="2"/>
  <c r="BR383" i="2"/>
  <c r="BN286" i="2"/>
  <c r="BR286" i="2"/>
  <c r="BO327" i="2"/>
  <c r="BQ327" i="2"/>
  <c r="BO283" i="2"/>
  <c r="BQ283" i="2"/>
  <c r="BS283" i="2"/>
  <c r="BO220" i="2"/>
  <c r="BQ220" i="2"/>
  <c r="BO146" i="2"/>
  <c r="BQ146" i="2"/>
  <c r="BO133" i="2"/>
  <c r="BQ133" i="2"/>
  <c r="BP104" i="2"/>
  <c r="BS104" i="2"/>
  <c r="BR104" i="2"/>
  <c r="BO61" i="2"/>
  <c r="BQ61" i="2"/>
  <c r="BO172" i="2"/>
  <c r="BQ172" i="2"/>
  <c r="BO178" i="2"/>
  <c r="BQ178" i="2"/>
  <c r="BN253" i="2"/>
  <c r="BR253" i="2"/>
  <c r="BO182" i="2"/>
  <c r="BQ182" i="2"/>
  <c r="BO191" i="2"/>
  <c r="BQ191" i="2"/>
  <c r="BO54" i="2"/>
  <c r="BQ54" i="2"/>
  <c r="BP36" i="2"/>
  <c r="BR36" i="2"/>
  <c r="BS36" i="2"/>
  <c r="BO393" i="2"/>
  <c r="BQ393" i="2"/>
  <c r="BN365" i="2"/>
  <c r="BR365" i="2"/>
  <c r="BO276" i="2"/>
  <c r="BQ276" i="2"/>
  <c r="BP213" i="2"/>
  <c r="BR213" i="2"/>
  <c r="BS213" i="2"/>
  <c r="BO122" i="2"/>
  <c r="BQ122" i="2"/>
  <c r="BP71" i="2"/>
  <c r="BS71" i="2"/>
  <c r="BR71" i="2"/>
  <c r="BP395" i="2"/>
  <c r="BS395" i="2"/>
  <c r="BR395" i="2"/>
  <c r="BP337" i="2"/>
  <c r="CS337" i="2" s="1"/>
  <c r="DB337" i="2" s="1"/>
  <c r="BR337" i="2"/>
  <c r="CU337" i="2" s="1"/>
  <c r="DD337" i="2" s="1"/>
  <c r="BS337" i="2"/>
  <c r="CV337" i="2" s="1"/>
  <c r="DE337" i="2" s="1"/>
  <c r="BM577" i="2"/>
  <c r="BW577" i="2" s="1"/>
  <c r="BP577" i="2"/>
  <c r="CS577" i="2" s="1"/>
  <c r="DB577" i="2" s="1"/>
  <c r="BR577" i="2"/>
  <c r="CU577" i="2" s="1"/>
  <c r="DD577" i="2" s="1"/>
  <c r="BS577" i="2"/>
  <c r="CV577" i="2" s="1"/>
  <c r="DE577" i="2" s="1"/>
  <c r="BK864" i="2"/>
  <c r="BU864" i="2" s="1"/>
  <c r="BN864" i="2"/>
  <c r="CQ864" i="2" s="1"/>
  <c r="CZ864" i="2" s="1"/>
  <c r="BQ864" i="2"/>
  <c r="BM451" i="2"/>
  <c r="BS451" i="2"/>
  <c r="BP451" i="2"/>
  <c r="BR451" i="2"/>
  <c r="BK623" i="2"/>
  <c r="BU623" i="2" s="1"/>
  <c r="BN623" i="2"/>
  <c r="CQ623" i="2" s="1"/>
  <c r="CZ623" i="2" s="1"/>
  <c r="BM510" i="2"/>
  <c r="BR510" i="2"/>
  <c r="BS510" i="2"/>
  <c r="BP510" i="2"/>
  <c r="BL579" i="2"/>
  <c r="CO579" i="2" s="1"/>
  <c r="BQ579" i="2"/>
  <c r="BO579" i="2"/>
  <c r="BL719" i="2"/>
  <c r="CS719" i="2" s="1"/>
  <c r="DB719" i="2" s="1"/>
  <c r="BO719" i="2"/>
  <c r="BQ719" i="2"/>
  <c r="BS719" i="2"/>
  <c r="BK565" i="2"/>
  <c r="BU565" i="2" s="1"/>
  <c r="BN565" i="2"/>
  <c r="BK585" i="2"/>
  <c r="BU585" i="2" s="1"/>
  <c r="BN585" i="2"/>
  <c r="BL627" i="2"/>
  <c r="CO627" i="2" s="1"/>
  <c r="BQ627" i="2"/>
  <c r="BO627" i="2"/>
  <c r="BL614" i="2"/>
  <c r="BV614" i="2" s="1"/>
  <c r="BQ614" i="2"/>
  <c r="BO614" i="2"/>
  <c r="BM420" i="2"/>
  <c r="BW420" i="2" s="1"/>
  <c r="BP420" i="2"/>
  <c r="CS420" i="2" s="1"/>
  <c r="DB420" i="2" s="1"/>
  <c r="BR420" i="2"/>
  <c r="CU420" i="2" s="1"/>
  <c r="DD420" i="2" s="1"/>
  <c r="BS420" i="2"/>
  <c r="CV420" i="2" s="1"/>
  <c r="DE420" i="2" s="1"/>
  <c r="BK643" i="2"/>
  <c r="BU643" i="2" s="1"/>
  <c r="BN643" i="2"/>
  <c r="CQ643" i="2" s="1"/>
  <c r="CZ643" i="2" s="1"/>
  <c r="BM702" i="2"/>
  <c r="BW702" i="2" s="1"/>
  <c r="BS702" i="2"/>
  <c r="BP702" i="2"/>
  <c r="BR702" i="2"/>
  <c r="BP234" i="2"/>
  <c r="BS234" i="2"/>
  <c r="BR234" i="2"/>
  <c r="BO143" i="2"/>
  <c r="BQ143" i="2"/>
  <c r="BS143" i="2"/>
  <c r="BP293" i="2"/>
  <c r="BS293" i="2"/>
  <c r="BR293" i="2"/>
  <c r="BO370" i="2"/>
  <c r="BQ370" i="2"/>
  <c r="BS370" i="2"/>
  <c r="BO251" i="2"/>
  <c r="BQ251" i="2"/>
  <c r="BN314" i="2"/>
  <c r="CQ314" i="2" s="1"/>
  <c r="CZ314" i="2" s="1"/>
  <c r="BQ314" i="2"/>
  <c r="CT314" i="2" s="1"/>
  <c r="DC314" i="2" s="1"/>
  <c r="BP386" i="2"/>
  <c r="BS386" i="2"/>
  <c r="BR386" i="2"/>
  <c r="BP188" i="2"/>
  <c r="BR188" i="2"/>
  <c r="BS188" i="2"/>
  <c r="BN400" i="2"/>
  <c r="CQ400" i="2" s="1"/>
  <c r="BQ400" i="2"/>
  <c r="CT400" i="2" s="1"/>
  <c r="DC400" i="2" s="1"/>
  <c r="BP409" i="2"/>
  <c r="CS409" i="2" s="1"/>
  <c r="DB409" i="2" s="1"/>
  <c r="BR409" i="2"/>
  <c r="CU409" i="2" s="1"/>
  <c r="DD409" i="2" s="1"/>
  <c r="BS409" i="2"/>
  <c r="CV409" i="2" s="1"/>
  <c r="DE409" i="2" s="1"/>
  <c r="BO295" i="2"/>
  <c r="BQ295" i="2"/>
  <c r="BP180" i="2"/>
  <c r="BR180" i="2"/>
  <c r="BS180" i="2"/>
  <c r="BO193" i="2"/>
  <c r="BQ193" i="2"/>
  <c r="BS193" i="2"/>
  <c r="BP275" i="2"/>
  <c r="BR275" i="2"/>
  <c r="BS275" i="2"/>
  <c r="BP182" i="2"/>
  <c r="BR182" i="2"/>
  <c r="BS182" i="2"/>
  <c r="BP298" i="2"/>
  <c r="BR298" i="2"/>
  <c r="BS298" i="2"/>
  <c r="BP342" i="2"/>
  <c r="BS342" i="2"/>
  <c r="BR342" i="2"/>
  <c r="BP90" i="2"/>
  <c r="BS90" i="2"/>
  <c r="BR90" i="2"/>
  <c r="BP113" i="2"/>
  <c r="BR113" i="2"/>
  <c r="BS113" i="2"/>
  <c r="BO150" i="2"/>
  <c r="BQ150" i="2"/>
  <c r="BO174" i="2"/>
  <c r="BQ174" i="2"/>
  <c r="BP285" i="2"/>
  <c r="BS285" i="2"/>
  <c r="BR285" i="2"/>
  <c r="BO326" i="2"/>
  <c r="BQ326" i="2"/>
  <c r="BO147" i="2"/>
  <c r="BQ147" i="2"/>
  <c r="BS147" i="2"/>
  <c r="BO66" i="2"/>
  <c r="BQ66" i="2"/>
  <c r="BK645" i="2"/>
  <c r="BN645" i="2"/>
  <c r="BN350" i="2"/>
  <c r="CQ350" i="2" s="1"/>
  <c r="CZ350" i="2" s="1"/>
  <c r="BQ350" i="2"/>
  <c r="CT350" i="2" s="1"/>
  <c r="DC350" i="2" s="1"/>
  <c r="BL749" i="2"/>
  <c r="BV749" i="2" s="1"/>
  <c r="BQ749" i="2"/>
  <c r="BO749" i="2"/>
  <c r="BL729" i="2"/>
  <c r="CO729" i="2" s="1"/>
  <c r="BQ729" i="2"/>
  <c r="BO729" i="2"/>
  <c r="BS729" i="2"/>
  <c r="BL658" i="2"/>
  <c r="CL658" i="2" s="1"/>
  <c r="BO658" i="2"/>
  <c r="BQ658" i="2"/>
  <c r="BS658" i="2"/>
  <c r="BL641" i="2"/>
  <c r="BV641" i="2" s="1"/>
  <c r="BO641" i="2"/>
  <c r="BQ641" i="2"/>
  <c r="BL860" i="2"/>
  <c r="BQ860" i="2"/>
  <c r="BO860" i="2"/>
  <c r="BL679" i="2"/>
  <c r="CQ679" i="2" s="1"/>
  <c r="BO679" i="2"/>
  <c r="BQ679" i="2"/>
  <c r="BM600" i="2"/>
  <c r="BW600" i="2" s="1"/>
  <c r="BS600" i="2"/>
  <c r="BP600" i="2"/>
  <c r="BR600" i="2"/>
  <c r="BL885" i="2"/>
  <c r="CQ885" i="2" s="1"/>
  <c r="BO885" i="2"/>
  <c r="BQ885" i="2"/>
  <c r="BK722" i="2"/>
  <c r="BN722" i="2"/>
  <c r="BR722" i="2"/>
  <c r="BK860" i="2"/>
  <c r="BU860" i="2" s="1"/>
  <c r="BN860" i="2"/>
  <c r="BM477" i="2"/>
  <c r="BW477" i="2" s="1"/>
  <c r="BP477" i="2"/>
  <c r="BR477" i="2"/>
  <c r="BS477" i="2"/>
  <c r="BK705" i="2"/>
  <c r="BU705" i="2" s="1"/>
  <c r="BP78" i="2"/>
  <c r="BR78" i="2"/>
  <c r="BS78" i="2"/>
  <c r="BN197" i="2"/>
  <c r="CQ197" i="2" s="1"/>
  <c r="BQ197" i="2"/>
  <c r="CT197" i="2" s="1"/>
  <c r="DC197" i="2" s="1"/>
  <c r="BO199" i="2"/>
  <c r="BQ199" i="2"/>
  <c r="BO78" i="2"/>
  <c r="BQ78" i="2"/>
  <c r="BO376" i="2"/>
  <c r="BQ376" i="2"/>
  <c r="BS376" i="2"/>
  <c r="BO252" i="2"/>
  <c r="BQ252" i="2"/>
  <c r="BO392" i="2"/>
  <c r="BQ392" i="2"/>
  <c r="BP203" i="2"/>
  <c r="BR203" i="2"/>
  <c r="BS203" i="2"/>
  <c r="CV203" i="2" s="1"/>
  <c r="DE203" i="2" s="1"/>
  <c r="BO158" i="2"/>
  <c r="BQ158" i="2"/>
  <c r="BS158" i="2"/>
  <c r="BP13" i="2"/>
  <c r="BR13" i="2"/>
  <c r="BS13" i="2"/>
  <c r="BN88" i="2"/>
  <c r="BR88" i="2"/>
  <c r="BO284" i="2"/>
  <c r="BQ284" i="2"/>
  <c r="BS284" i="2"/>
  <c r="BO375" i="2"/>
  <c r="BQ375" i="2"/>
  <c r="BO280" i="2"/>
  <c r="BQ280" i="2"/>
  <c r="BO63" i="2"/>
  <c r="BQ63" i="2"/>
  <c r="BN81" i="2"/>
  <c r="BR81" i="2"/>
  <c r="BO317" i="2"/>
  <c r="BQ317" i="2"/>
  <c r="BO352" i="2"/>
  <c r="BQ352" i="2"/>
  <c r="BS352" i="2"/>
  <c r="BP29" i="2"/>
  <c r="BR29" i="2"/>
  <c r="BS29" i="2"/>
  <c r="BO59" i="2"/>
  <c r="BQ59" i="2"/>
  <c r="BO75" i="2"/>
  <c r="BQ75" i="2"/>
  <c r="BO359" i="2"/>
  <c r="BQ359" i="2"/>
  <c r="BP98" i="2"/>
  <c r="BS98" i="2"/>
  <c r="BR98" i="2"/>
  <c r="BO169" i="2"/>
  <c r="BQ169" i="2"/>
  <c r="BP21" i="2"/>
  <c r="BR21" i="2"/>
  <c r="BS21" i="2"/>
  <c r="BP34" i="2"/>
  <c r="BS34" i="2"/>
  <c r="BR34" i="2"/>
  <c r="BN291" i="2"/>
  <c r="BR291" i="2"/>
  <c r="BP97" i="2"/>
  <c r="BR97" i="2"/>
  <c r="BS97" i="2"/>
  <c r="BO144" i="2"/>
  <c r="BQ144" i="2"/>
  <c r="BN389" i="2"/>
  <c r="BQ389" i="2"/>
  <c r="CT389" i="2" s="1"/>
  <c r="DC389" i="2" s="1"/>
  <c r="BO311" i="2"/>
  <c r="BQ311" i="2"/>
  <c r="BP79" i="2"/>
  <c r="BR79" i="2"/>
  <c r="BS79" i="2"/>
  <c r="BN130" i="2"/>
  <c r="CQ130" i="2" s="1"/>
  <c r="CZ130" i="2" s="1"/>
  <c r="BQ130" i="2"/>
  <c r="CT130" i="2" s="1"/>
  <c r="DC130" i="2" s="1"/>
  <c r="BN102" i="2"/>
  <c r="BR102" i="2"/>
  <c r="BP242" i="2"/>
  <c r="CS242" i="2" s="1"/>
  <c r="DB242" i="2" s="1"/>
  <c r="BS242" i="2"/>
  <c r="CV242" i="2" s="1"/>
  <c r="DE242" i="2" s="1"/>
  <c r="BR242" i="2"/>
  <c r="CU242" i="2" s="1"/>
  <c r="DD242" i="2" s="1"/>
  <c r="BP292" i="2"/>
  <c r="BR292" i="2"/>
  <c r="BS292" i="2"/>
  <c r="BO278" i="2"/>
  <c r="BQ278" i="2"/>
  <c r="BO84" i="2"/>
  <c r="BQ84" i="2"/>
  <c r="BP297" i="2"/>
  <c r="BR297" i="2"/>
  <c r="BS297" i="2"/>
  <c r="BO161" i="2"/>
  <c r="BQ161" i="2"/>
  <c r="BP249" i="2"/>
  <c r="BR249" i="2"/>
  <c r="BS249" i="2"/>
  <c r="BP238" i="2"/>
  <c r="BR238" i="2"/>
  <c r="BS238" i="2"/>
  <c r="BO304" i="2"/>
  <c r="BQ304" i="2"/>
  <c r="BO308" i="2"/>
  <c r="BQ308" i="2"/>
  <c r="BP257" i="2"/>
  <c r="BR257" i="2"/>
  <c r="BS257" i="2"/>
  <c r="BP368" i="2"/>
  <c r="BR368" i="2"/>
  <c r="BS368" i="2"/>
  <c r="BO124" i="2"/>
  <c r="BQ124" i="2"/>
  <c r="BO323" i="2"/>
  <c r="BQ323" i="2"/>
  <c r="BS323" i="2"/>
  <c r="BP46" i="2"/>
  <c r="BR46" i="2"/>
  <c r="BS46" i="2"/>
  <c r="BN113" i="2"/>
  <c r="BQ113" i="2"/>
  <c r="BP63" i="2"/>
  <c r="BR63" i="2"/>
  <c r="BS63" i="2"/>
  <c r="BP288" i="2"/>
  <c r="BS288" i="2"/>
  <c r="BR288" i="2"/>
  <c r="BP74" i="2"/>
  <c r="BS74" i="2"/>
  <c r="BR74" i="2"/>
  <c r="BO340" i="2"/>
  <c r="BQ340" i="2"/>
  <c r="BO386" i="2"/>
  <c r="BQ386" i="2"/>
  <c r="BP397" i="2"/>
  <c r="BR397" i="2"/>
  <c r="BS397" i="2"/>
  <c r="BP56" i="2"/>
  <c r="BS56" i="2"/>
  <c r="BR56" i="2"/>
  <c r="BO301" i="2"/>
  <c r="BQ301" i="2"/>
  <c r="BS301" i="2"/>
  <c r="BO129" i="2"/>
  <c r="BQ129" i="2"/>
  <c r="BP154" i="2"/>
  <c r="BS154" i="2"/>
  <c r="BR154" i="2"/>
  <c r="BP347" i="2"/>
  <c r="CS347" i="2" s="1"/>
  <c r="DB347" i="2" s="1"/>
  <c r="BS347" i="2"/>
  <c r="CV347" i="2" s="1"/>
  <c r="DE347" i="2" s="1"/>
  <c r="BR347" i="2"/>
  <c r="CU347" i="2" s="1"/>
  <c r="DD347" i="2" s="1"/>
  <c r="BO154" i="2"/>
  <c r="BQ154" i="2"/>
  <c r="BO261" i="2"/>
  <c r="BQ261" i="2"/>
  <c r="BS261" i="2"/>
  <c r="BP141" i="2"/>
  <c r="BR141" i="2"/>
  <c r="BS141" i="2"/>
  <c r="BP313" i="2"/>
  <c r="BS313" i="2"/>
  <c r="BR313" i="2"/>
  <c r="BP210" i="2"/>
  <c r="BS210" i="2"/>
  <c r="BR210" i="2"/>
  <c r="BO227" i="2"/>
  <c r="BQ227" i="2"/>
  <c r="BP106" i="2"/>
  <c r="BS106" i="2"/>
  <c r="BR106" i="2"/>
  <c r="BO216" i="2"/>
  <c r="BQ216" i="2"/>
  <c r="BO125" i="2"/>
  <c r="BQ125" i="2"/>
  <c r="BO142" i="2"/>
  <c r="BQ142" i="2"/>
  <c r="BP45" i="2"/>
  <c r="BR45" i="2"/>
  <c r="BS45" i="2"/>
  <c r="BO382" i="2"/>
  <c r="BQ382" i="2"/>
  <c r="BP86" i="2"/>
  <c r="BR86" i="2"/>
  <c r="BS86" i="2"/>
  <c r="BP356" i="2"/>
  <c r="BR356" i="2"/>
  <c r="BS356" i="2"/>
  <c r="BP177" i="2"/>
  <c r="BR177" i="2"/>
  <c r="BS177" i="2"/>
  <c r="BN173" i="2"/>
  <c r="BR173" i="2"/>
  <c r="BO414" i="2"/>
  <c r="BQ414" i="2"/>
  <c r="BO377" i="2"/>
  <c r="BQ377" i="2"/>
  <c r="BP209" i="2"/>
  <c r="BR209" i="2"/>
  <c r="BS209" i="2"/>
  <c r="BP125" i="2"/>
  <c r="BR125" i="2"/>
  <c r="BS125" i="2"/>
  <c r="BO101" i="2"/>
  <c r="BQ101" i="2"/>
  <c r="BP24" i="2"/>
  <c r="BS24" i="2"/>
  <c r="BR24" i="2"/>
  <c r="BP58" i="2"/>
  <c r="BS58" i="2"/>
  <c r="BR58" i="2"/>
  <c r="BO319" i="2"/>
  <c r="BQ319" i="2"/>
  <c r="BP52" i="2"/>
  <c r="BR52" i="2"/>
  <c r="BS52" i="2"/>
  <c r="BO265" i="2"/>
  <c r="BQ265" i="2"/>
  <c r="BO237" i="2"/>
  <c r="BQ237" i="2"/>
  <c r="BP277" i="2"/>
  <c r="BR277" i="2"/>
  <c r="BS277" i="2"/>
  <c r="BP326" i="2"/>
  <c r="BR326" i="2"/>
  <c r="BS326" i="2"/>
  <c r="BP302" i="2"/>
  <c r="BS302" i="2"/>
  <c r="BR302" i="2"/>
  <c r="BO384" i="2"/>
  <c r="BQ384" i="2"/>
  <c r="BS384" i="2"/>
  <c r="BP199" i="2"/>
  <c r="BS199" i="2"/>
  <c r="BR199" i="2"/>
  <c r="BN267" i="2"/>
  <c r="CQ267" i="2" s="1"/>
  <c r="CZ267" i="2" s="1"/>
  <c r="BQ267" i="2"/>
  <c r="CT267" i="2" s="1"/>
  <c r="DC267" i="2" s="1"/>
  <c r="BP300" i="2"/>
  <c r="CS300" i="2" s="1"/>
  <c r="DB300" i="2" s="1"/>
  <c r="BR300" i="2"/>
  <c r="CU300" i="2" s="1"/>
  <c r="DD300" i="2" s="1"/>
  <c r="BS300" i="2"/>
  <c r="CV300" i="2" s="1"/>
  <c r="DE300" i="2" s="1"/>
  <c r="BO379" i="2"/>
  <c r="BQ379" i="2"/>
  <c r="BK766" i="2"/>
  <c r="BU766" i="2" s="1"/>
  <c r="BN766" i="2"/>
  <c r="BM692" i="2"/>
  <c r="BW692" i="2" s="1"/>
  <c r="BP692" i="2"/>
  <c r="CS692" i="2" s="1"/>
  <c r="DB692" i="2" s="1"/>
  <c r="BR692" i="2"/>
  <c r="CU692" i="2" s="1"/>
  <c r="DD692" i="2" s="1"/>
  <c r="BS692" i="2"/>
  <c r="CV692" i="2" s="1"/>
  <c r="DE692" i="2" s="1"/>
  <c r="BL522" i="2"/>
  <c r="BV522" i="2" s="1"/>
  <c r="BQ522" i="2"/>
  <c r="BO522" i="2"/>
  <c r="BM777" i="2"/>
  <c r="BW777" i="2" s="1"/>
  <c r="BS777" i="2"/>
  <c r="BP777" i="2"/>
  <c r="BR777" i="2"/>
  <c r="BK589" i="2"/>
  <c r="BU589" i="2" s="1"/>
  <c r="BN589" i="2"/>
  <c r="CQ589" i="2" s="1"/>
  <c r="BL568" i="2"/>
  <c r="BO568" i="2"/>
  <c r="BQ568" i="2"/>
  <c r="BL626" i="2"/>
  <c r="CQ626" i="2" s="1"/>
  <c r="BQ626" i="2"/>
  <c r="BO626" i="2"/>
  <c r="BM822" i="2"/>
  <c r="BW822" i="2" s="1"/>
  <c r="BP822" i="2"/>
  <c r="BR822" i="2"/>
  <c r="BS822" i="2"/>
  <c r="BM601" i="2"/>
  <c r="BW601" i="2" s="1"/>
  <c r="BP601" i="2"/>
  <c r="BR601" i="2"/>
  <c r="BS601" i="2"/>
  <c r="BL859" i="2"/>
  <c r="CQ859" i="2" s="1"/>
  <c r="BO859" i="2"/>
  <c r="BQ859" i="2"/>
  <c r="BK790" i="2"/>
  <c r="BU790" i="2" s="1"/>
  <c r="BN790" i="2"/>
  <c r="BR790" i="2"/>
  <c r="BL789" i="2"/>
  <c r="BQ789" i="2"/>
  <c r="BO789" i="2"/>
  <c r="BM603" i="2"/>
  <c r="BW603" i="2" s="1"/>
  <c r="BR603" i="2"/>
  <c r="CU603" i="2" s="1"/>
  <c r="DD603" i="2" s="1"/>
  <c r="BS603" i="2"/>
  <c r="CV603" i="2" s="1"/>
  <c r="DE603" i="2" s="1"/>
  <c r="BP603" i="2"/>
  <c r="CS603" i="2" s="1"/>
  <c r="DB603" i="2" s="1"/>
  <c r="BL557" i="2"/>
  <c r="BV557" i="2" s="1"/>
  <c r="BO557" i="2"/>
  <c r="BQ557" i="2"/>
  <c r="BK857" i="2"/>
  <c r="BU857" i="2" s="1"/>
  <c r="BN857" i="2"/>
  <c r="BR857" i="2"/>
  <c r="BM446" i="2"/>
  <c r="BW446" i="2" s="1"/>
  <c r="BR446" i="2"/>
  <c r="CU446" i="2" s="1"/>
  <c r="DD446" i="2" s="1"/>
  <c r="BS446" i="2"/>
  <c r="CV446" i="2" s="1"/>
  <c r="DE446" i="2" s="1"/>
  <c r="BP446" i="2"/>
  <c r="CS446" i="2" s="1"/>
  <c r="DB446" i="2" s="1"/>
  <c r="BL498" i="2"/>
  <c r="CN498" i="2" s="1"/>
  <c r="BQ498" i="2"/>
  <c r="BO498" i="2"/>
  <c r="BM459" i="2"/>
  <c r="BW459" i="2" s="1"/>
  <c r="BS459" i="2"/>
  <c r="CV459" i="2" s="1"/>
  <c r="DE459" i="2" s="1"/>
  <c r="BP459" i="2"/>
  <c r="CS459" i="2" s="1"/>
  <c r="DB459" i="2" s="1"/>
  <c r="BR459" i="2"/>
  <c r="CU459" i="2" s="1"/>
  <c r="DD459" i="2" s="1"/>
  <c r="BM684" i="2"/>
  <c r="BP684" i="2"/>
  <c r="BR684" i="2"/>
  <c r="BS684" i="2"/>
  <c r="BK648" i="2"/>
  <c r="BU648" i="2" s="1"/>
  <c r="BN648" i="2"/>
  <c r="CQ648" i="2" s="1"/>
  <c r="BR648" i="2"/>
  <c r="CU648" i="2" s="1"/>
  <c r="DD648" i="2" s="1"/>
  <c r="BM460" i="2"/>
  <c r="BW460" i="2" s="1"/>
  <c r="BP460" i="2"/>
  <c r="CS460" i="2" s="1"/>
  <c r="DB460" i="2" s="1"/>
  <c r="BR460" i="2"/>
  <c r="CU460" i="2" s="1"/>
  <c r="DD460" i="2" s="1"/>
  <c r="BS460" i="2"/>
  <c r="CV460" i="2" s="1"/>
  <c r="DE460" i="2" s="1"/>
  <c r="BK538" i="2"/>
  <c r="BU538" i="2" s="1"/>
  <c r="BN538" i="2"/>
  <c r="BR538" i="2"/>
  <c r="BM738" i="2"/>
  <c r="BW738" i="2" s="1"/>
  <c r="BS738" i="2"/>
  <c r="CV738" i="2" s="1"/>
  <c r="DE738" i="2" s="1"/>
  <c r="BP738" i="2"/>
  <c r="CS738" i="2" s="1"/>
  <c r="DB738" i="2" s="1"/>
  <c r="BR738" i="2"/>
  <c r="CU738" i="2" s="1"/>
  <c r="DD738" i="2" s="1"/>
  <c r="BK715" i="2"/>
  <c r="BU715" i="2" s="1"/>
  <c r="BN715" i="2"/>
  <c r="BQ715" i="2"/>
  <c r="BK468" i="2"/>
  <c r="BU468" i="2" s="1"/>
  <c r="BN468" i="2"/>
  <c r="CQ468" i="2" s="1"/>
  <c r="BQ468" i="2"/>
  <c r="BM624" i="2"/>
  <c r="BS624" i="2"/>
  <c r="CV624" i="2" s="1"/>
  <c r="DE624" i="2" s="1"/>
  <c r="BP624" i="2"/>
  <c r="CS624" i="2" s="1"/>
  <c r="DB624" i="2" s="1"/>
  <c r="BR624" i="2"/>
  <c r="CU624" i="2" s="1"/>
  <c r="DD624" i="2" s="1"/>
  <c r="BL773" i="2"/>
  <c r="BV773" i="2" s="1"/>
  <c r="BQ773" i="2"/>
  <c r="BO773" i="2"/>
  <c r="BL617" i="2"/>
  <c r="CQ617" i="2" s="1"/>
  <c r="CZ617" i="2" s="1"/>
  <c r="BO617" i="2"/>
  <c r="BQ617" i="2"/>
  <c r="BM468" i="2"/>
  <c r="BW468" i="2" s="1"/>
  <c r="BP468" i="2"/>
  <c r="BR468" i="2"/>
  <c r="CU468" i="2" s="1"/>
  <c r="DD468" i="2" s="1"/>
  <c r="BS468" i="2"/>
  <c r="CV468" i="2" s="1"/>
  <c r="DE468" i="2" s="1"/>
  <c r="BM766" i="2"/>
  <c r="BW766" i="2" s="1"/>
  <c r="BS766" i="2"/>
  <c r="BP766" i="2"/>
  <c r="BR766" i="2"/>
  <c r="BK629" i="2"/>
  <c r="BU629" i="2" s="1"/>
  <c r="BN629" i="2"/>
  <c r="CQ629" i="2" s="1"/>
  <c r="CZ629" i="2" s="1"/>
  <c r="BQ629" i="2"/>
  <c r="CT629" i="2" s="1"/>
  <c r="DC629" i="2" s="1"/>
  <c r="BL442" i="2"/>
  <c r="BV442" i="2" s="1"/>
  <c r="BQ442" i="2"/>
  <c r="BO442" i="2"/>
  <c r="BM582" i="2"/>
  <c r="BW582" i="2" s="1"/>
  <c r="BP582" i="2"/>
  <c r="BR582" i="2"/>
  <c r="BS582" i="2"/>
  <c r="BK616" i="2"/>
  <c r="BU616" i="2" s="1"/>
  <c r="BN616" i="2"/>
  <c r="BM873" i="2"/>
  <c r="BW873" i="2" s="1"/>
  <c r="BS873" i="2"/>
  <c r="BP873" i="2"/>
  <c r="BR873" i="2"/>
  <c r="BK452" i="2"/>
  <c r="BU452" i="2" s="1"/>
  <c r="BN452" i="2"/>
  <c r="BL517" i="2"/>
  <c r="BQ517" i="2"/>
  <c r="BO517" i="2"/>
  <c r="BK537" i="2"/>
  <c r="BU537" i="2" s="1"/>
  <c r="BN537" i="2"/>
  <c r="BK541" i="2"/>
  <c r="BU541" i="2" s="1"/>
  <c r="BN541" i="2"/>
  <c r="BL862" i="2"/>
  <c r="CL862" i="2" s="1"/>
  <c r="BO862" i="2"/>
  <c r="BQ862" i="2"/>
  <c r="BP728" i="2"/>
  <c r="BR728" i="2"/>
  <c r="BS728" i="2"/>
  <c r="BR823" i="2"/>
  <c r="BS823" i="2"/>
  <c r="BP823" i="2"/>
  <c r="BL472" i="2"/>
  <c r="CO472" i="2" s="1"/>
  <c r="BO472" i="2"/>
  <c r="BQ472" i="2"/>
  <c r="BL574" i="2"/>
  <c r="CM574" i="2" s="1"/>
  <c r="BQ574" i="2"/>
  <c r="BO574" i="2"/>
  <c r="BP610" i="2"/>
  <c r="BR610" i="2"/>
  <c r="BS610" i="2"/>
  <c r="BQ681" i="2"/>
  <c r="CT681" i="2" s="1"/>
  <c r="DC681" i="2" s="1"/>
  <c r="BO681" i="2"/>
  <c r="CR681" i="2" s="1"/>
  <c r="DA681" i="2" s="1"/>
  <c r="BO476" i="2"/>
  <c r="CR476" i="2" s="1"/>
  <c r="DA476" i="2" s="1"/>
  <c r="BQ476" i="2"/>
  <c r="CT476" i="2" s="1"/>
  <c r="DC476" i="2" s="1"/>
  <c r="BM571" i="2"/>
  <c r="BW571" i="2" s="1"/>
  <c r="BR571" i="2"/>
  <c r="BS571" i="2"/>
  <c r="BP571" i="2"/>
  <c r="BM506" i="2"/>
  <c r="BW506" i="2" s="1"/>
  <c r="BR506" i="2"/>
  <c r="BS506" i="2"/>
  <c r="BP506" i="2"/>
  <c r="BK479" i="2"/>
  <c r="BN479" i="2"/>
  <c r="BK710" i="2"/>
  <c r="BU710" i="2" s="1"/>
  <c r="BN710" i="2"/>
  <c r="BL592" i="2"/>
  <c r="BV592" i="2" s="1"/>
  <c r="BO592" i="2"/>
  <c r="BQ592" i="2"/>
  <c r="BS741" i="2"/>
  <c r="BP741" i="2"/>
  <c r="BR741" i="2"/>
  <c r="BO596" i="2"/>
  <c r="CR596" i="2" s="1"/>
  <c r="DA596" i="2" s="1"/>
  <c r="BQ596" i="2"/>
  <c r="CT596" i="2" s="1"/>
  <c r="DC596" i="2" s="1"/>
  <c r="BO767" i="2"/>
  <c r="CR767" i="2" s="1"/>
  <c r="DA767" i="2" s="1"/>
  <c r="BQ767" i="2"/>
  <c r="CT767" i="2" s="1"/>
  <c r="DC767" i="2" s="1"/>
  <c r="BK466" i="2"/>
  <c r="BU466" i="2" s="1"/>
  <c r="BN466" i="2"/>
  <c r="BK573" i="2"/>
  <c r="BU573" i="2" s="1"/>
  <c r="BN573" i="2"/>
  <c r="BQ844" i="2"/>
  <c r="CT844" i="2" s="1"/>
  <c r="DC844" i="2" s="1"/>
  <c r="BO844" i="2"/>
  <c r="CR844" i="2" s="1"/>
  <c r="DA844" i="2" s="1"/>
  <c r="BL788" i="2"/>
  <c r="CO788" i="2" s="1"/>
  <c r="BQ788" i="2"/>
  <c r="BO788" i="2"/>
  <c r="BQ590" i="2"/>
  <c r="CT590" i="2" s="1"/>
  <c r="DC590" i="2" s="1"/>
  <c r="BO590" i="2"/>
  <c r="CR590" i="2" s="1"/>
  <c r="DA590" i="2" s="1"/>
  <c r="BL440" i="2"/>
  <c r="BO440" i="2"/>
  <c r="BQ440" i="2"/>
  <c r="BL587" i="2"/>
  <c r="BV587" i="2" s="1"/>
  <c r="BQ587" i="2"/>
  <c r="BO587" i="2"/>
  <c r="BM530" i="2"/>
  <c r="BW530" i="2" s="1"/>
  <c r="BR530" i="2"/>
  <c r="BS530" i="2"/>
  <c r="BP530" i="2"/>
  <c r="BO256" i="2"/>
  <c r="BQ256" i="2"/>
  <c r="BO755" i="2"/>
  <c r="CR755" i="2" s="1"/>
  <c r="DA755" i="2" s="1"/>
  <c r="BQ755" i="2"/>
  <c r="CT755" i="2" s="1"/>
  <c r="DC755" i="2" s="1"/>
  <c r="BK663" i="2"/>
  <c r="BU663" i="2" s="1"/>
  <c r="BN663" i="2"/>
  <c r="BK751" i="2"/>
  <c r="BU751" i="2" s="1"/>
  <c r="BN751" i="2"/>
  <c r="BO770" i="2"/>
  <c r="CR770" i="2" s="1"/>
  <c r="DA770" i="2" s="1"/>
  <c r="BQ770" i="2"/>
  <c r="CT770" i="2" s="1"/>
  <c r="DC770" i="2" s="1"/>
  <c r="BM488" i="2"/>
  <c r="BW488" i="2" s="1"/>
  <c r="BP488" i="2"/>
  <c r="BS488" i="2"/>
  <c r="BR488" i="2"/>
  <c r="BQ858" i="2"/>
  <c r="CT858" i="2" s="1"/>
  <c r="DC858" i="2" s="1"/>
  <c r="BO858" i="2"/>
  <c r="CR858" i="2" s="1"/>
  <c r="DA858" i="2" s="1"/>
  <c r="BL606" i="2"/>
  <c r="CO606" i="2" s="1"/>
  <c r="BQ606" i="2"/>
  <c r="BO606" i="2"/>
  <c r="BL619" i="2"/>
  <c r="BV619" i="2" s="1"/>
  <c r="BQ619" i="2"/>
  <c r="BO619" i="2"/>
  <c r="BS769" i="2"/>
  <c r="BP769" i="2"/>
  <c r="BR769" i="2"/>
  <c r="BK447" i="2"/>
  <c r="BU447" i="2" s="1"/>
  <c r="BN447" i="2"/>
  <c r="BP554" i="2"/>
  <c r="CS554" i="2" s="1"/>
  <c r="DB554" i="2" s="1"/>
  <c r="BR554" i="2"/>
  <c r="CU554" i="2" s="1"/>
  <c r="DD554" i="2" s="1"/>
  <c r="BS554" i="2"/>
  <c r="CV554" i="2" s="1"/>
  <c r="DE554" i="2" s="1"/>
  <c r="BO797" i="2"/>
  <c r="CR797" i="2" s="1"/>
  <c r="DA797" i="2" s="1"/>
  <c r="BQ797" i="2"/>
  <c r="CT797" i="2" s="1"/>
  <c r="DC797" i="2" s="1"/>
  <c r="BS731" i="2"/>
  <c r="CV731" i="2" s="1"/>
  <c r="DE731" i="2" s="1"/>
  <c r="BP731" i="2"/>
  <c r="CS731" i="2" s="1"/>
  <c r="DB731" i="2" s="1"/>
  <c r="BR731" i="2"/>
  <c r="CU731" i="2" s="1"/>
  <c r="DD731" i="2" s="1"/>
  <c r="BQ726" i="2"/>
  <c r="CT726" i="2" s="1"/>
  <c r="DC726" i="2" s="1"/>
  <c r="BO726" i="2"/>
  <c r="CR726" i="2" s="1"/>
  <c r="DA726" i="2" s="1"/>
  <c r="BS881" i="2"/>
  <c r="BP881" i="2"/>
  <c r="BR881" i="2"/>
  <c r="BM695" i="2"/>
  <c r="BP695" i="2"/>
  <c r="CS695" i="2" s="1"/>
  <c r="DB695" i="2" s="1"/>
  <c r="BR695" i="2"/>
  <c r="BS695" i="2"/>
  <c r="BM778" i="2"/>
  <c r="BW778" i="2" s="1"/>
  <c r="BS778" i="2"/>
  <c r="BP778" i="2"/>
  <c r="BR778" i="2"/>
  <c r="BL870" i="2"/>
  <c r="BV870" i="2" s="1"/>
  <c r="BO870" i="2"/>
  <c r="BQ870" i="2"/>
  <c r="BM498" i="2"/>
  <c r="BW498" i="2" s="1"/>
  <c r="BR498" i="2"/>
  <c r="BS498" i="2"/>
  <c r="CV498" i="2" s="1"/>
  <c r="DE498" i="2" s="1"/>
  <c r="BP498" i="2"/>
  <c r="BQ876" i="2"/>
  <c r="CT876" i="2" s="1"/>
  <c r="DC876" i="2" s="1"/>
  <c r="BO876" i="2"/>
  <c r="CR876" i="2" s="1"/>
  <c r="DA876" i="2" s="1"/>
  <c r="BO624" i="2"/>
  <c r="CR624" i="2" s="1"/>
  <c r="DA624" i="2" s="1"/>
  <c r="BQ624" i="2"/>
  <c r="CT624" i="2" s="1"/>
  <c r="DC624" i="2" s="1"/>
  <c r="BK419" i="2"/>
  <c r="BN419" i="2"/>
  <c r="BR419" i="2"/>
  <c r="BQ603" i="2"/>
  <c r="CT603" i="2" s="1"/>
  <c r="DC603" i="2" s="1"/>
  <c r="BO603" i="2"/>
  <c r="CR603" i="2" s="1"/>
  <c r="DA603" i="2" s="1"/>
  <c r="BN779" i="2"/>
  <c r="BR779" i="2"/>
  <c r="BO648" i="2"/>
  <c r="CR648" i="2" s="1"/>
  <c r="DA648" i="2" s="1"/>
  <c r="BQ648" i="2"/>
  <c r="CT648" i="2" s="1"/>
  <c r="DC648" i="2" s="1"/>
  <c r="BS648" i="2"/>
  <c r="CV648" i="2" s="1"/>
  <c r="DE648" i="2" s="1"/>
  <c r="BQ672" i="2"/>
  <c r="CT672" i="2" s="1"/>
  <c r="DC672" i="2" s="1"/>
  <c r="BO672" i="2"/>
  <c r="CR672" i="2" s="1"/>
  <c r="DA672" i="2" s="1"/>
  <c r="BS672" i="2"/>
  <c r="CV672" i="2" s="1"/>
  <c r="DE672" i="2" s="1"/>
  <c r="BM813" i="2"/>
  <c r="BW813" i="2" s="1"/>
  <c r="BP813" i="2"/>
  <c r="BS813" i="2"/>
  <c r="BR813" i="2"/>
  <c r="BM786" i="2"/>
  <c r="BR786" i="2"/>
  <c r="CU786" i="2" s="1"/>
  <c r="DD786" i="2" s="1"/>
  <c r="BS786" i="2"/>
  <c r="CV786" i="2" s="1"/>
  <c r="DE786" i="2" s="1"/>
  <c r="BP786" i="2"/>
  <c r="CS786" i="2" s="1"/>
  <c r="DB786" i="2" s="1"/>
  <c r="BQ692" i="2"/>
  <c r="CT692" i="2" s="1"/>
  <c r="DC692" i="2" s="1"/>
  <c r="BO692" i="2"/>
  <c r="CR692" i="2" s="1"/>
  <c r="DA692" i="2" s="1"/>
  <c r="BO87" i="2"/>
  <c r="BQ87" i="2"/>
  <c r="BS87" i="2"/>
  <c r="BL490" i="2"/>
  <c r="BV490" i="2" s="1"/>
  <c r="BQ490" i="2"/>
  <c r="BO490" i="2"/>
  <c r="BN244" i="2"/>
  <c r="BR244" i="2"/>
  <c r="BQ194" i="2"/>
  <c r="CT194" i="2" s="1"/>
  <c r="DC194" i="2" s="1"/>
  <c r="BQ643" i="2"/>
  <c r="CT643" i="2" s="1"/>
  <c r="DC643" i="2" s="1"/>
  <c r="BR384" i="2"/>
  <c r="BR287" i="2"/>
  <c r="BR261" i="2"/>
  <c r="BQ260" i="2"/>
  <c r="BP187" i="2"/>
  <c r="BR187" i="2"/>
  <c r="BS187" i="2"/>
  <c r="BO14" i="2"/>
  <c r="BQ14" i="2"/>
  <c r="BO289" i="2"/>
  <c r="BQ289" i="2"/>
  <c r="BP272" i="2"/>
  <c r="BS272" i="2"/>
  <c r="BR272" i="2"/>
  <c r="BO25" i="2"/>
  <c r="BQ25" i="2"/>
  <c r="BO368" i="2"/>
  <c r="BQ368" i="2"/>
  <c r="BO109" i="2"/>
  <c r="BQ109" i="2"/>
  <c r="BN92" i="2"/>
  <c r="BR92" i="2"/>
  <c r="BP392" i="2"/>
  <c r="BS392" i="2"/>
  <c r="BR392" i="2"/>
  <c r="BO293" i="2"/>
  <c r="BQ293" i="2"/>
  <c r="BO83" i="2"/>
  <c r="BQ83" i="2"/>
  <c r="BS83" i="2"/>
  <c r="BP314" i="2"/>
  <c r="CS314" i="2" s="1"/>
  <c r="DB314" i="2" s="1"/>
  <c r="BS314" i="2"/>
  <c r="CV314" i="2" s="1"/>
  <c r="DE314" i="2" s="1"/>
  <c r="BR314" i="2"/>
  <c r="CU314" i="2" s="1"/>
  <c r="DD314" i="2" s="1"/>
  <c r="BP57" i="2"/>
  <c r="BR57" i="2"/>
  <c r="BS57" i="2"/>
  <c r="BP400" i="2"/>
  <c r="CS400" i="2" s="1"/>
  <c r="DB400" i="2" s="1"/>
  <c r="BS400" i="2"/>
  <c r="CV400" i="2" s="1"/>
  <c r="DE400" i="2" s="1"/>
  <c r="BR400" i="2"/>
  <c r="CU400" i="2" s="1"/>
  <c r="DD400" i="2" s="1"/>
  <c r="BN409" i="2"/>
  <c r="CQ409" i="2" s="1"/>
  <c r="CZ409" i="2" s="1"/>
  <c r="BQ409" i="2"/>
  <c r="CT409" i="2" s="1"/>
  <c r="DC409" i="2" s="1"/>
  <c r="BP138" i="2"/>
  <c r="CS138" i="2" s="1"/>
  <c r="DB138" i="2" s="1"/>
  <c r="BS138" i="2"/>
  <c r="CV138" i="2" s="1"/>
  <c r="DE138" i="2" s="1"/>
  <c r="BR138" i="2"/>
  <c r="CU138" i="2" s="1"/>
  <c r="DD138" i="2" s="1"/>
  <c r="BO391" i="2"/>
  <c r="BQ391" i="2"/>
  <c r="BP214" i="2"/>
  <c r="BR214" i="2"/>
  <c r="BS214" i="2"/>
  <c r="BP118" i="2"/>
  <c r="BR118" i="2"/>
  <c r="BS118" i="2"/>
  <c r="BP127" i="2"/>
  <c r="CS127" i="2" s="1"/>
  <c r="DB127" i="2" s="1"/>
  <c r="BS127" i="2"/>
  <c r="CV127" i="2" s="1"/>
  <c r="DE127" i="2" s="1"/>
  <c r="BR127" i="2"/>
  <c r="CU127" i="2" s="1"/>
  <c r="DD127" i="2" s="1"/>
  <c r="BO112" i="2"/>
  <c r="BQ112" i="2"/>
  <c r="BN279" i="2"/>
  <c r="BR279" i="2"/>
  <c r="BP273" i="2"/>
  <c r="BR273" i="2"/>
  <c r="BS273" i="2"/>
  <c r="BP166" i="2"/>
  <c r="BR166" i="2"/>
  <c r="BS166" i="2"/>
  <c r="BO153" i="2"/>
  <c r="BQ153" i="2"/>
  <c r="BO45" i="2"/>
  <c r="BQ45" i="2"/>
  <c r="BO297" i="2"/>
  <c r="BQ297" i="2"/>
  <c r="BP39" i="2"/>
  <c r="BS39" i="2"/>
  <c r="BR39" i="2"/>
  <c r="BO204" i="2"/>
  <c r="BQ204" i="2"/>
  <c r="BP131" i="2"/>
  <c r="BR131" i="2"/>
  <c r="BS131" i="2"/>
  <c r="BP387" i="2"/>
  <c r="BS387" i="2"/>
  <c r="BR387" i="2"/>
  <c r="BO202" i="2"/>
  <c r="BQ202" i="2"/>
  <c r="BP30" i="2"/>
  <c r="BR30" i="2"/>
  <c r="BS30" i="2"/>
  <c r="BM521" i="2"/>
  <c r="BW521" i="2" s="1"/>
  <c r="BP521" i="2"/>
  <c r="BR521" i="2"/>
  <c r="BS521" i="2"/>
  <c r="BM579" i="2"/>
  <c r="BW579" i="2" s="1"/>
  <c r="BR579" i="2"/>
  <c r="CU579" i="2" s="1"/>
  <c r="DD579" i="2" s="1"/>
  <c r="BS579" i="2"/>
  <c r="BP579" i="2"/>
  <c r="BK621" i="2"/>
  <c r="BU621" i="2" s="1"/>
  <c r="BN621" i="2"/>
  <c r="CQ621" i="2" s="1"/>
  <c r="CZ621" i="2" s="1"/>
  <c r="BQ621" i="2"/>
  <c r="CT621" i="2" s="1"/>
  <c r="DC621" i="2" s="1"/>
  <c r="BM749" i="2"/>
  <c r="BW749" i="2" s="1"/>
  <c r="BS749" i="2"/>
  <c r="BR749" i="2"/>
  <c r="BP749" i="2"/>
  <c r="BK555" i="2"/>
  <c r="BU555" i="2" s="1"/>
  <c r="BN555" i="2"/>
  <c r="BR555" i="2"/>
  <c r="BM657" i="2"/>
  <c r="BW657" i="2" s="1"/>
  <c r="BR657" i="2"/>
  <c r="BS657" i="2"/>
  <c r="BP657" i="2"/>
  <c r="BL489" i="2"/>
  <c r="CP489" i="2" s="1"/>
  <c r="BQ489" i="2"/>
  <c r="BO489" i="2"/>
  <c r="BS489" i="2"/>
  <c r="BK508" i="2"/>
  <c r="BU508" i="2" s="1"/>
  <c r="BN508" i="2"/>
  <c r="BR508" i="2"/>
  <c r="BK598" i="2"/>
  <c r="BU598" i="2" s="1"/>
  <c r="BN598" i="2"/>
  <c r="BK827" i="2"/>
  <c r="BU827" i="2" s="1"/>
  <c r="BN827" i="2"/>
  <c r="BM434" i="2"/>
  <c r="BW434" i="2" s="1"/>
  <c r="BR434" i="2"/>
  <c r="CU434" i="2" s="1"/>
  <c r="DD434" i="2" s="1"/>
  <c r="BS434" i="2"/>
  <c r="CV434" i="2" s="1"/>
  <c r="DE434" i="2" s="1"/>
  <c r="BP434" i="2"/>
  <c r="CS434" i="2" s="1"/>
  <c r="DB434" i="2" s="1"/>
  <c r="BL865" i="2"/>
  <c r="BV865" i="2" s="1"/>
  <c r="BO865" i="2"/>
  <c r="BQ865" i="2"/>
  <c r="BS865" i="2"/>
  <c r="BL560" i="2"/>
  <c r="CM560" i="2" s="1"/>
  <c r="BO560" i="2"/>
  <c r="BQ560" i="2"/>
  <c r="BP66" i="2"/>
  <c r="BS66" i="2"/>
  <c r="BR66" i="2"/>
  <c r="BP364" i="2"/>
  <c r="BR364" i="2"/>
  <c r="BS364" i="2"/>
  <c r="BN347" i="2"/>
  <c r="CQ347" i="2" s="1"/>
  <c r="BQ347" i="2"/>
  <c r="CT347" i="2" s="1"/>
  <c r="DC347" i="2" s="1"/>
  <c r="BN309" i="2"/>
  <c r="CQ309" i="2" s="1"/>
  <c r="BQ309" i="2"/>
  <c r="CT309" i="2" s="1"/>
  <c r="DC309" i="2" s="1"/>
  <c r="BP133" i="2"/>
  <c r="BR133" i="2"/>
  <c r="BS133" i="2"/>
  <c r="BO184" i="2"/>
  <c r="BQ184" i="2"/>
  <c r="BO80" i="2"/>
  <c r="BQ80" i="2"/>
  <c r="BO335" i="2"/>
  <c r="BQ335" i="2"/>
  <c r="BO85" i="2"/>
  <c r="BQ85" i="2"/>
  <c r="BP53" i="2"/>
  <c r="BR53" i="2"/>
  <c r="BS53" i="2"/>
  <c r="BO336" i="2"/>
  <c r="BQ336" i="2"/>
  <c r="BO302" i="2"/>
  <c r="BQ302" i="2"/>
  <c r="BO410" i="2"/>
  <c r="BQ410" i="2"/>
  <c r="BO36" i="2"/>
  <c r="BQ36" i="2"/>
  <c r="BP393" i="2"/>
  <c r="BR393" i="2"/>
  <c r="BS393" i="2"/>
  <c r="BO385" i="2"/>
  <c r="BQ385" i="2"/>
  <c r="BP136" i="2"/>
  <c r="BS136" i="2"/>
  <c r="BR136" i="2"/>
  <c r="BO272" i="2"/>
  <c r="BQ272" i="2"/>
  <c r="BP329" i="2"/>
  <c r="BR329" i="2"/>
  <c r="BS329" i="2"/>
  <c r="BO388" i="2"/>
  <c r="BQ388" i="2"/>
  <c r="BO179" i="2"/>
  <c r="BQ179" i="2"/>
  <c r="BM512" i="2"/>
  <c r="BP512" i="2"/>
  <c r="BS512" i="2"/>
  <c r="BR512" i="2"/>
  <c r="BK775" i="2"/>
  <c r="BU775" i="2" s="1"/>
  <c r="BN775" i="2"/>
  <c r="BL567" i="2"/>
  <c r="BV567" i="2" s="1"/>
  <c r="BQ567" i="2"/>
  <c r="BO567" i="2"/>
  <c r="BL742" i="2"/>
  <c r="CQ742" i="2" s="1"/>
  <c r="BO742" i="2"/>
  <c r="BQ742" i="2"/>
  <c r="BL792" i="2"/>
  <c r="CO792" i="2" s="1"/>
  <c r="BQ792" i="2"/>
  <c r="BO792" i="2"/>
  <c r="BS792" i="2"/>
  <c r="BL591" i="2"/>
  <c r="CL591" i="2" s="1"/>
  <c r="BQ591" i="2"/>
  <c r="BO591" i="2"/>
  <c r="BK489" i="2"/>
  <c r="BU489" i="2" s="1"/>
  <c r="BN489" i="2"/>
  <c r="BR489" i="2"/>
  <c r="BK467" i="2"/>
  <c r="BU467" i="2" s="1"/>
  <c r="BN467" i="2"/>
  <c r="CQ467" i="2" s="1"/>
  <c r="CZ467" i="2" s="1"/>
  <c r="BQ467" i="2"/>
  <c r="BK547" i="2"/>
  <c r="BU547" i="2" s="1"/>
  <c r="BN547" i="2"/>
  <c r="BR547" i="2"/>
  <c r="BL884" i="2"/>
  <c r="BV884" i="2" s="1"/>
  <c r="BQ884" i="2"/>
  <c r="BO884" i="2"/>
  <c r="BK437" i="2"/>
  <c r="BU437" i="2" s="1"/>
  <c r="BN437" i="2"/>
  <c r="BL756" i="2"/>
  <c r="CN756" i="2" s="1"/>
  <c r="BQ756" i="2"/>
  <c r="BO756" i="2"/>
  <c r="BL649" i="2"/>
  <c r="CM649" i="2" s="1"/>
  <c r="BO649" i="2"/>
  <c r="BQ649" i="2"/>
  <c r="BS649" i="2"/>
  <c r="BL569" i="2"/>
  <c r="BO569" i="2"/>
  <c r="BQ569" i="2"/>
  <c r="BL620" i="2"/>
  <c r="CO620" i="2" s="1"/>
  <c r="BN406" i="2"/>
  <c r="CQ406" i="2" s="1"/>
  <c r="BQ406" i="2"/>
  <c r="BN417" i="2"/>
  <c r="CQ417" i="2" s="1"/>
  <c r="CZ417" i="2" s="1"/>
  <c r="BQ417" i="2"/>
  <c r="CT417" i="2" s="1"/>
  <c r="DC417" i="2" s="1"/>
  <c r="BO241" i="2"/>
  <c r="BQ241" i="2"/>
  <c r="BN217" i="2"/>
  <c r="BR217" i="2"/>
  <c r="BN316" i="2"/>
  <c r="BR316" i="2"/>
  <c r="BN87" i="2"/>
  <c r="BR87" i="2"/>
  <c r="BP245" i="2"/>
  <c r="CS245" i="2" s="1"/>
  <c r="DB245" i="2" s="1"/>
  <c r="BR245" i="2"/>
  <c r="CU245" i="2" s="1"/>
  <c r="DD245" i="2" s="1"/>
  <c r="BS245" i="2"/>
  <c r="CV245" i="2" s="1"/>
  <c r="DE245" i="2" s="1"/>
  <c r="BO13" i="2"/>
  <c r="BQ13" i="2"/>
  <c r="BN398" i="2"/>
  <c r="BR398" i="2"/>
  <c r="BP307" i="2"/>
  <c r="BR307" i="2"/>
  <c r="BS307" i="2"/>
  <c r="BO33" i="2"/>
  <c r="BQ33" i="2"/>
  <c r="BP232" i="2"/>
  <c r="CS232" i="2" s="1"/>
  <c r="DB232" i="2" s="1"/>
  <c r="BS232" i="2"/>
  <c r="CV232" i="2" s="1"/>
  <c r="DE232" i="2" s="1"/>
  <c r="BR232" i="2"/>
  <c r="CU232" i="2" s="1"/>
  <c r="DD232" i="2" s="1"/>
  <c r="BP62" i="2"/>
  <c r="BR62" i="2"/>
  <c r="BS62" i="2"/>
  <c r="BO223" i="2"/>
  <c r="BQ223" i="2"/>
  <c r="BO137" i="2"/>
  <c r="BQ137" i="2"/>
  <c r="BO40" i="2"/>
  <c r="BQ40" i="2"/>
  <c r="BO151" i="2"/>
  <c r="BQ151" i="2"/>
  <c r="BN198" i="2"/>
  <c r="CQ198" i="2" s="1"/>
  <c r="CZ198" i="2" s="1"/>
  <c r="BQ198" i="2"/>
  <c r="BP317" i="2"/>
  <c r="BS317" i="2"/>
  <c r="BR317" i="2"/>
  <c r="BO367" i="2"/>
  <c r="BQ367" i="2"/>
  <c r="BO390" i="2"/>
  <c r="BQ390" i="2"/>
  <c r="BO366" i="2"/>
  <c r="BQ366" i="2"/>
  <c r="BO111" i="2"/>
  <c r="BQ111" i="2"/>
  <c r="BP59" i="2"/>
  <c r="BR59" i="2"/>
  <c r="BS59" i="2"/>
  <c r="BO354" i="2"/>
  <c r="BQ354" i="2"/>
  <c r="BO37" i="2"/>
  <c r="BQ37" i="2"/>
  <c r="BP75" i="2"/>
  <c r="BR75" i="2"/>
  <c r="BS75" i="2"/>
  <c r="BP140" i="2"/>
  <c r="BS140" i="2"/>
  <c r="BR140" i="2"/>
  <c r="BP373" i="2"/>
  <c r="BR373" i="2"/>
  <c r="BS373" i="2"/>
  <c r="BP308" i="2"/>
  <c r="BR308" i="2"/>
  <c r="BS308" i="2"/>
  <c r="BP196" i="2"/>
  <c r="BR196" i="2"/>
  <c r="BS196" i="2"/>
  <c r="BP194" i="2"/>
  <c r="CS194" i="2" s="1"/>
  <c r="DB194" i="2" s="1"/>
  <c r="BS194" i="2"/>
  <c r="CV194" i="2" s="1"/>
  <c r="DE194" i="2" s="1"/>
  <c r="BR194" i="2"/>
  <c r="CU194" i="2" s="1"/>
  <c r="DD194" i="2" s="1"/>
  <c r="BO371" i="2"/>
  <c r="BQ371" i="2"/>
  <c r="BP160" i="2"/>
  <c r="CS160" i="2" s="1"/>
  <c r="DB160" i="2" s="1"/>
  <c r="BS160" i="2"/>
  <c r="CV160" i="2" s="1"/>
  <c r="DE160" i="2" s="1"/>
  <c r="BR160" i="2"/>
  <c r="CU160" i="2" s="1"/>
  <c r="DD160" i="2" s="1"/>
  <c r="BO291" i="2"/>
  <c r="BQ291" i="2"/>
  <c r="BS291" i="2"/>
  <c r="BP144" i="2"/>
  <c r="BS144" i="2"/>
  <c r="BR144" i="2"/>
  <c r="BO91" i="2"/>
  <c r="BQ91" i="2"/>
  <c r="BO28" i="2"/>
  <c r="BQ28" i="2"/>
  <c r="BP254" i="2"/>
  <c r="BR254" i="2"/>
  <c r="BS254" i="2"/>
  <c r="BO69" i="2"/>
  <c r="BQ69" i="2"/>
  <c r="BS69" i="2"/>
  <c r="BP137" i="2"/>
  <c r="BR137" i="2"/>
  <c r="BS137" i="2"/>
  <c r="BO102" i="2"/>
  <c r="BQ102" i="2"/>
  <c r="BS102" i="2"/>
  <c r="BO157" i="2"/>
  <c r="BQ157" i="2"/>
  <c r="BO296" i="2"/>
  <c r="BQ296" i="2"/>
  <c r="BP278" i="2"/>
  <c r="BR278" i="2"/>
  <c r="BS278" i="2"/>
  <c r="BO119" i="2"/>
  <c r="BQ119" i="2"/>
  <c r="BS119" i="2"/>
  <c r="BO123" i="2"/>
  <c r="BQ123" i="2"/>
  <c r="BN318" i="2"/>
  <c r="CQ318" i="2" s="1"/>
  <c r="CZ318" i="2" s="1"/>
  <c r="BQ318" i="2"/>
  <c r="CT318" i="2" s="1"/>
  <c r="DC318" i="2" s="1"/>
  <c r="BP353" i="2"/>
  <c r="BR353" i="2"/>
  <c r="BS353" i="2"/>
  <c r="BP161" i="2"/>
  <c r="BR161" i="2"/>
  <c r="BS161" i="2"/>
  <c r="BP322" i="2"/>
  <c r="BS322" i="2"/>
  <c r="BR322" i="2"/>
  <c r="BO270" i="2"/>
  <c r="BQ270" i="2"/>
  <c r="BO226" i="2"/>
  <c r="BQ226" i="2"/>
  <c r="BS226" i="2"/>
  <c r="BO108" i="2"/>
  <c r="BQ108" i="2"/>
  <c r="BP413" i="2"/>
  <c r="CS413" i="2" s="1"/>
  <c r="DB413" i="2" s="1"/>
  <c r="BR413" i="2"/>
  <c r="CU413" i="2" s="1"/>
  <c r="DD413" i="2" s="1"/>
  <c r="BS413" i="2"/>
  <c r="CV413" i="2" s="1"/>
  <c r="DE413" i="2" s="1"/>
  <c r="BO229" i="2"/>
  <c r="BQ229" i="2"/>
  <c r="BP198" i="2"/>
  <c r="BR198" i="2"/>
  <c r="BS198" i="2"/>
  <c r="BO46" i="2"/>
  <c r="BQ46" i="2"/>
  <c r="BN76" i="2"/>
  <c r="CQ76" i="2" s="1"/>
  <c r="BQ76" i="2"/>
  <c r="CT76" i="2" s="1"/>
  <c r="DC76" i="2" s="1"/>
  <c r="BP67" i="2"/>
  <c r="CS67" i="2" s="1"/>
  <c r="DB67" i="2" s="1"/>
  <c r="BR67" i="2"/>
  <c r="CU67" i="2" s="1"/>
  <c r="DD67" i="2" s="1"/>
  <c r="BS67" i="2"/>
  <c r="CV67" i="2" s="1"/>
  <c r="DE67" i="2" s="1"/>
  <c r="BO288" i="2"/>
  <c r="BQ288" i="2"/>
  <c r="BO68" i="2"/>
  <c r="BQ68" i="2"/>
  <c r="BP183" i="2"/>
  <c r="BS183" i="2"/>
  <c r="BR183" i="2"/>
  <c r="BO74" i="2"/>
  <c r="BQ74" i="2"/>
  <c r="BP351" i="2"/>
  <c r="BS351" i="2"/>
  <c r="BR351" i="2"/>
  <c r="BP271" i="2"/>
  <c r="BR271" i="2"/>
  <c r="BS271" i="2"/>
  <c r="BP184" i="2"/>
  <c r="BS184" i="2"/>
  <c r="BR184" i="2"/>
  <c r="BP12" i="2"/>
  <c r="BR12" i="2"/>
  <c r="BS12" i="2"/>
  <c r="BP103" i="2"/>
  <c r="BS103" i="2"/>
  <c r="BR103" i="2"/>
  <c r="BP170" i="2"/>
  <c r="BS170" i="2"/>
  <c r="BR170" i="2"/>
  <c r="BO141" i="2"/>
  <c r="BQ141" i="2"/>
  <c r="BO313" i="2"/>
  <c r="BQ313" i="2"/>
  <c r="BO357" i="2"/>
  <c r="BQ357" i="2"/>
  <c r="BS357" i="2"/>
  <c r="BO106" i="2"/>
  <c r="BQ106" i="2"/>
  <c r="BP216" i="2"/>
  <c r="BS216" i="2"/>
  <c r="BR216" i="2"/>
  <c r="BO242" i="2"/>
  <c r="CR242" i="2" s="1"/>
  <c r="DA242" i="2" s="1"/>
  <c r="BQ242" i="2"/>
  <c r="CT242" i="2" s="1"/>
  <c r="DC242" i="2" s="1"/>
  <c r="BP94" i="2"/>
  <c r="BR94" i="2"/>
  <c r="BS94" i="2"/>
  <c r="BP175" i="2"/>
  <c r="BS175" i="2"/>
  <c r="BR175" i="2"/>
  <c r="BP142" i="2"/>
  <c r="BR142" i="2"/>
  <c r="BS142" i="2"/>
  <c r="BO306" i="2"/>
  <c r="BQ306" i="2"/>
  <c r="BO356" i="2"/>
  <c r="BQ356" i="2"/>
  <c r="BO177" i="2"/>
  <c r="BQ177" i="2"/>
  <c r="BP414" i="2"/>
  <c r="BS414" i="2"/>
  <c r="BR414" i="2"/>
  <c r="BO362" i="2"/>
  <c r="BQ362" i="2"/>
  <c r="BO209" i="2"/>
  <c r="BQ209" i="2"/>
  <c r="BP116" i="2"/>
  <c r="BR116" i="2"/>
  <c r="BS116" i="2"/>
  <c r="BO121" i="2"/>
  <c r="BQ121" i="2"/>
  <c r="BO196" i="2"/>
  <c r="BQ196" i="2"/>
  <c r="BO195" i="2"/>
  <c r="BQ195" i="2"/>
  <c r="BO338" i="2"/>
  <c r="BQ338" i="2"/>
  <c r="BP237" i="2"/>
  <c r="BR237" i="2"/>
  <c r="BS237" i="2"/>
  <c r="BO64" i="2"/>
  <c r="BQ64" i="2"/>
  <c r="BO115" i="2"/>
  <c r="BQ115" i="2"/>
  <c r="BN232" i="2"/>
  <c r="CQ232" i="2" s="1"/>
  <c r="CZ232" i="2" s="1"/>
  <c r="BQ232" i="2"/>
  <c r="CT232" i="2" s="1"/>
  <c r="DC232" i="2" s="1"/>
  <c r="BO398" i="2"/>
  <c r="BQ398" i="2"/>
  <c r="BS398" i="2"/>
  <c r="BO27" i="2"/>
  <c r="BQ27" i="2"/>
  <c r="BO224" i="2"/>
  <c r="BQ224" i="2"/>
  <c r="BS224" i="2"/>
  <c r="BP208" i="2"/>
  <c r="CS208" i="2" s="1"/>
  <c r="DB208" i="2" s="1"/>
  <c r="BS208" i="2"/>
  <c r="CV208" i="2" s="1"/>
  <c r="DE208" i="2" s="1"/>
  <c r="BR208" i="2"/>
  <c r="BM762" i="2"/>
  <c r="BW762" i="2" s="1"/>
  <c r="BS762" i="2"/>
  <c r="BP762" i="2"/>
  <c r="BR762" i="2"/>
  <c r="BM876" i="2"/>
  <c r="BW876" i="2" s="1"/>
  <c r="BR876" i="2"/>
  <c r="CU876" i="2" s="1"/>
  <c r="DD876" i="2" s="1"/>
  <c r="BS876" i="2"/>
  <c r="CV876" i="2" s="1"/>
  <c r="DE876" i="2" s="1"/>
  <c r="BP876" i="2"/>
  <c r="CS876" i="2" s="1"/>
  <c r="DB876" i="2" s="1"/>
  <c r="BL693" i="2"/>
  <c r="CO693" i="2" s="1"/>
  <c r="BQ693" i="2"/>
  <c r="BO693" i="2"/>
  <c r="BK627" i="2"/>
  <c r="BU627" i="2" s="1"/>
  <c r="BN627" i="2"/>
  <c r="BR627" i="2"/>
  <c r="CU627" i="2" s="1"/>
  <c r="DD627" i="2" s="1"/>
  <c r="BM701" i="2"/>
  <c r="BW701" i="2" s="1"/>
  <c r="BR701" i="2"/>
  <c r="CU701" i="2" s="1"/>
  <c r="DD701" i="2" s="1"/>
  <c r="BS701" i="2"/>
  <c r="CV701" i="2" s="1"/>
  <c r="DE701" i="2" s="1"/>
  <c r="BP701" i="2"/>
  <c r="CS701" i="2" s="1"/>
  <c r="DB701" i="2" s="1"/>
  <c r="BM680" i="2"/>
  <c r="BW680" i="2" s="1"/>
  <c r="BP680" i="2"/>
  <c r="BR680" i="2"/>
  <c r="BS680" i="2"/>
  <c r="BM643" i="2"/>
  <c r="BW643" i="2" s="1"/>
  <c r="BR643" i="2"/>
  <c r="CU643" i="2" s="1"/>
  <c r="DD643" i="2" s="1"/>
  <c r="BS643" i="2"/>
  <c r="CV643" i="2" s="1"/>
  <c r="DE643" i="2" s="1"/>
  <c r="BP643" i="2"/>
  <c r="CS643" i="2" s="1"/>
  <c r="DB643" i="2" s="1"/>
  <c r="BL822" i="2"/>
  <c r="BQ822" i="2"/>
  <c r="BO822" i="2"/>
  <c r="BL601" i="2"/>
  <c r="CQ601" i="2" s="1"/>
  <c r="CZ601" i="2" s="1"/>
  <c r="BO601" i="2"/>
  <c r="BQ601" i="2"/>
  <c r="BL697" i="2"/>
  <c r="BV697" i="2" s="1"/>
  <c r="BQ697" i="2"/>
  <c r="BO697" i="2"/>
  <c r="BM568" i="2"/>
  <c r="BW568" i="2" s="1"/>
  <c r="BS568" i="2"/>
  <c r="BP568" i="2"/>
  <c r="BR568" i="2"/>
  <c r="BL790" i="2"/>
  <c r="BQ790" i="2"/>
  <c r="BO790" i="2"/>
  <c r="BL515" i="2"/>
  <c r="CL515" i="2" s="1"/>
  <c r="BQ515" i="2"/>
  <c r="BO515" i="2"/>
  <c r="BK632" i="2"/>
  <c r="BU632" i="2" s="1"/>
  <c r="BN632" i="2"/>
  <c r="BR632" i="2"/>
  <c r="BK818" i="2"/>
  <c r="BN818" i="2"/>
  <c r="CQ818" i="2" s="1"/>
  <c r="BQ818" i="2"/>
  <c r="BK600" i="2"/>
  <c r="BU600" i="2" s="1"/>
  <c r="BN600" i="2"/>
  <c r="BL766" i="2"/>
  <c r="BV766" i="2" s="1"/>
  <c r="BO766" i="2"/>
  <c r="BQ766" i="2"/>
  <c r="BK522" i="2"/>
  <c r="BU522" i="2" s="1"/>
  <c r="BN522" i="2"/>
  <c r="CQ522" i="2" s="1"/>
  <c r="BK576" i="2"/>
  <c r="BN576" i="2"/>
  <c r="CQ576" i="2" s="1"/>
  <c r="CZ576" i="2" s="1"/>
  <c r="BQ576" i="2"/>
  <c r="CT576" i="2" s="1"/>
  <c r="DC576" i="2" s="1"/>
  <c r="BM832" i="2"/>
  <c r="BW832" i="2" s="1"/>
  <c r="BS832" i="2"/>
  <c r="CV832" i="2" s="1"/>
  <c r="DE832" i="2" s="1"/>
  <c r="BP832" i="2"/>
  <c r="CS832" i="2" s="1"/>
  <c r="DB832" i="2" s="1"/>
  <c r="BR832" i="2"/>
  <c r="CU832" i="2" s="1"/>
  <c r="DD832" i="2" s="1"/>
  <c r="BM814" i="2"/>
  <c r="BW814" i="2" s="1"/>
  <c r="BP814" i="2"/>
  <c r="CS814" i="2" s="1"/>
  <c r="DB814" i="2" s="1"/>
  <c r="BR814" i="2"/>
  <c r="CU814" i="2" s="1"/>
  <c r="DD814" i="2" s="1"/>
  <c r="BS814" i="2"/>
  <c r="CV814" i="2" s="1"/>
  <c r="DE814" i="2" s="1"/>
  <c r="BK570" i="2"/>
  <c r="BU570" i="2" s="1"/>
  <c r="BN570" i="2"/>
  <c r="CQ570" i="2" s="1"/>
  <c r="CZ570" i="2" s="1"/>
  <c r="BQ570" i="2"/>
  <c r="BK473" i="2"/>
  <c r="BU473" i="2" s="1"/>
  <c r="BN473" i="2"/>
  <c r="CQ473" i="2" s="1"/>
  <c r="CZ473" i="2" s="1"/>
  <c r="BQ473" i="2"/>
  <c r="CT473" i="2" s="1"/>
  <c r="DC473" i="2" s="1"/>
  <c r="BM839" i="2"/>
  <c r="BW839" i="2" s="1"/>
  <c r="BR839" i="2"/>
  <c r="CU839" i="2" s="1"/>
  <c r="DD839" i="2" s="1"/>
  <c r="BS839" i="2"/>
  <c r="BP839" i="2"/>
  <c r="CS839" i="2" s="1"/>
  <c r="DB839" i="2" s="1"/>
  <c r="BL704" i="2"/>
  <c r="BQ704" i="2"/>
  <c r="BO704" i="2"/>
  <c r="BK843" i="2"/>
  <c r="BU843" i="2" s="1"/>
  <c r="BN843" i="2"/>
  <c r="CQ843" i="2" s="1"/>
  <c r="CZ843" i="2" s="1"/>
  <c r="BL880" i="2"/>
  <c r="BQ880" i="2"/>
  <c r="BO880" i="2"/>
  <c r="BM783" i="2"/>
  <c r="BW783" i="2" s="1"/>
  <c r="BR783" i="2"/>
  <c r="BS783" i="2"/>
  <c r="BP783" i="2"/>
  <c r="BL807" i="2"/>
  <c r="BV807" i="2" s="1"/>
  <c r="BO807" i="2"/>
  <c r="BQ807" i="2"/>
  <c r="BL634" i="2"/>
  <c r="CP634" i="2" s="1"/>
  <c r="BQ634" i="2"/>
  <c r="BO634" i="2"/>
  <c r="BS634" i="2"/>
  <c r="BK776" i="2"/>
  <c r="BN776" i="2"/>
  <c r="CQ776" i="2" s="1"/>
  <c r="CZ776" i="2" s="1"/>
  <c r="BR776" i="2"/>
  <c r="CU776" i="2" s="1"/>
  <c r="DD776" i="2" s="1"/>
  <c r="BK729" i="2"/>
  <c r="BU729" i="2" s="1"/>
  <c r="BN729" i="2"/>
  <c r="BR729" i="2"/>
  <c r="CU729" i="2" s="1"/>
  <c r="DD729" i="2" s="1"/>
  <c r="BL594" i="2"/>
  <c r="CQ594" i="2" s="1"/>
  <c r="CZ594" i="2" s="1"/>
  <c r="BQ594" i="2"/>
  <c r="BO594" i="2"/>
  <c r="BL765" i="2"/>
  <c r="CO765" i="2" s="1"/>
  <c r="BQ765" i="2"/>
  <c r="BO765" i="2"/>
  <c r="BM629" i="2"/>
  <c r="BW629" i="2" s="1"/>
  <c r="BP629" i="2"/>
  <c r="CS629" i="2" s="1"/>
  <c r="DB629" i="2" s="1"/>
  <c r="BR629" i="2"/>
  <c r="CU629" i="2" s="1"/>
  <c r="DD629" i="2" s="1"/>
  <c r="BS629" i="2"/>
  <c r="CV629" i="2" s="1"/>
  <c r="DE629" i="2" s="1"/>
  <c r="BM586" i="2"/>
  <c r="BW586" i="2" s="1"/>
  <c r="BP586" i="2"/>
  <c r="CS586" i="2" s="1"/>
  <c r="DB586" i="2" s="1"/>
  <c r="BR586" i="2"/>
  <c r="CU586" i="2" s="1"/>
  <c r="DD586" i="2" s="1"/>
  <c r="BS586" i="2"/>
  <c r="CV586" i="2" s="1"/>
  <c r="DE586" i="2" s="1"/>
  <c r="BK689" i="2"/>
  <c r="BU689" i="2" s="1"/>
  <c r="BN689" i="2"/>
  <c r="BL499" i="2"/>
  <c r="CL499" i="2" s="1"/>
  <c r="BQ499" i="2"/>
  <c r="BO499" i="2"/>
  <c r="BS499" i="2"/>
  <c r="BK564" i="2"/>
  <c r="BU564" i="2" s="1"/>
  <c r="BN564" i="2"/>
  <c r="BL853" i="2"/>
  <c r="BV853" i="2" s="1"/>
  <c r="BO853" i="2"/>
  <c r="BQ853" i="2"/>
  <c r="BL510" i="2"/>
  <c r="CO510" i="2" s="1"/>
  <c r="BQ510" i="2"/>
  <c r="BO510" i="2"/>
  <c r="BM860" i="2"/>
  <c r="BW860" i="2" s="1"/>
  <c r="BR860" i="2"/>
  <c r="BS860" i="2"/>
  <c r="BP860" i="2"/>
  <c r="BK699" i="2"/>
  <c r="BN699" i="2"/>
  <c r="BR699" i="2"/>
  <c r="CU699" i="2" s="1"/>
  <c r="DD699" i="2" s="1"/>
  <c r="BK456" i="2"/>
  <c r="BU456" i="2" s="1"/>
  <c r="BN456" i="2"/>
  <c r="CQ456" i="2" s="1"/>
  <c r="BQ456" i="2"/>
  <c r="CT456" i="2" s="1"/>
  <c r="DC456" i="2" s="1"/>
  <c r="BM473" i="2"/>
  <c r="BW473" i="2" s="1"/>
  <c r="BP473" i="2"/>
  <c r="CS473" i="2" s="1"/>
  <c r="DB473" i="2" s="1"/>
  <c r="BR473" i="2"/>
  <c r="CU473" i="2" s="1"/>
  <c r="DD473" i="2" s="1"/>
  <c r="BS473" i="2"/>
  <c r="CV473" i="2" s="1"/>
  <c r="DE473" i="2" s="1"/>
  <c r="BM714" i="2"/>
  <c r="BW714" i="2" s="1"/>
  <c r="BS714" i="2"/>
  <c r="BP714" i="2"/>
  <c r="BR714" i="2"/>
  <c r="CU714" i="2" s="1"/>
  <c r="DD714" i="2" s="1"/>
  <c r="BM485" i="2"/>
  <c r="BW485" i="2" s="1"/>
  <c r="BP485" i="2"/>
  <c r="BR485" i="2"/>
  <c r="BS485" i="2"/>
  <c r="BK649" i="2"/>
  <c r="BU649" i="2" s="1"/>
  <c r="BN649" i="2"/>
  <c r="BM478" i="2"/>
  <c r="BW478" i="2" s="1"/>
  <c r="BR478" i="2"/>
  <c r="BS478" i="2"/>
  <c r="BP478" i="2"/>
  <c r="BL536" i="2"/>
  <c r="BO536" i="2"/>
  <c r="BQ536" i="2"/>
  <c r="BS536" i="2"/>
  <c r="BM768" i="2"/>
  <c r="BW768" i="2" s="1"/>
  <c r="BR768" i="2"/>
  <c r="BS768" i="2"/>
  <c r="BP768" i="2"/>
  <c r="BK750" i="2"/>
  <c r="BU750" i="2" s="1"/>
  <c r="BN750" i="2"/>
  <c r="BL783" i="2"/>
  <c r="BV783" i="2" s="1"/>
  <c r="BO783" i="2"/>
  <c r="BQ783" i="2"/>
  <c r="BM689" i="2"/>
  <c r="BW689" i="2" s="1"/>
  <c r="BR689" i="2"/>
  <c r="BS689" i="2"/>
  <c r="BP689" i="2"/>
  <c r="BM608" i="2"/>
  <c r="BS608" i="2"/>
  <c r="BP608" i="2"/>
  <c r="BR608" i="2"/>
  <c r="BM884" i="2"/>
  <c r="BW884" i="2" s="1"/>
  <c r="BR884" i="2"/>
  <c r="CU884" i="2" s="1"/>
  <c r="DD884" i="2" s="1"/>
  <c r="BS884" i="2"/>
  <c r="BP884" i="2"/>
  <c r="BL600" i="2"/>
  <c r="CO600" i="2" s="1"/>
  <c r="BO600" i="2"/>
  <c r="BQ600" i="2"/>
  <c r="BL668" i="2"/>
  <c r="CS668" i="2" s="1"/>
  <c r="DB668" i="2" s="1"/>
  <c r="BQ668" i="2"/>
  <c r="BO668" i="2"/>
  <c r="BS668" i="2"/>
  <c r="BN236" i="2"/>
  <c r="CQ236" i="2" s="1"/>
  <c r="CZ236" i="2" s="1"/>
  <c r="BQ236" i="2"/>
  <c r="CT236" i="2" s="1"/>
  <c r="DC236" i="2" s="1"/>
  <c r="BM707" i="2"/>
  <c r="BW707" i="2" s="1"/>
  <c r="BP707" i="2"/>
  <c r="BS707" i="2"/>
  <c r="BR707" i="2"/>
  <c r="BL644" i="2"/>
  <c r="BO644" i="2"/>
  <c r="BQ644" i="2"/>
  <c r="BQ855" i="2"/>
  <c r="CT855" i="2" s="1"/>
  <c r="DC855" i="2" s="1"/>
  <c r="BO855" i="2"/>
  <c r="CR855" i="2" s="1"/>
  <c r="DA855" i="2" s="1"/>
  <c r="BK453" i="2"/>
  <c r="BU453" i="2" s="1"/>
  <c r="BN453" i="2"/>
  <c r="BR453" i="2"/>
  <c r="BM424" i="2"/>
  <c r="BW424" i="2" s="1"/>
  <c r="BP424" i="2"/>
  <c r="BR424" i="2"/>
  <c r="BS424" i="2"/>
  <c r="BK502" i="2"/>
  <c r="BN502" i="2"/>
  <c r="BP650" i="2"/>
  <c r="CS650" i="2" s="1"/>
  <c r="DB650" i="2" s="1"/>
  <c r="BR650" i="2"/>
  <c r="CU650" i="2" s="1"/>
  <c r="DD650" i="2" s="1"/>
  <c r="BS650" i="2"/>
  <c r="CV650" i="2" s="1"/>
  <c r="DE650" i="2" s="1"/>
  <c r="BK662" i="2"/>
  <c r="BU662" i="2" s="1"/>
  <c r="BN662" i="2"/>
  <c r="BK734" i="2"/>
  <c r="BU734" i="2" s="1"/>
  <c r="BN734" i="2"/>
  <c r="BM492" i="2"/>
  <c r="BW492" i="2" s="1"/>
  <c r="BP492" i="2"/>
  <c r="BR492" i="2"/>
  <c r="BS492" i="2"/>
  <c r="BL543" i="2"/>
  <c r="CL543" i="2" s="1"/>
  <c r="BQ543" i="2"/>
  <c r="BO543" i="2"/>
  <c r="BS604" i="2"/>
  <c r="BR604" i="2"/>
  <c r="BP604" i="2"/>
  <c r="BM563" i="2"/>
  <c r="BW563" i="2" s="1"/>
  <c r="BR563" i="2"/>
  <c r="BS563" i="2"/>
  <c r="BP563" i="2"/>
  <c r="BM735" i="2"/>
  <c r="BW735" i="2" s="1"/>
  <c r="BP735" i="2"/>
  <c r="BS735" i="2"/>
  <c r="BR735" i="2"/>
  <c r="BQ559" i="2"/>
  <c r="CT559" i="2" s="1"/>
  <c r="DC559" i="2" s="1"/>
  <c r="BO559" i="2"/>
  <c r="CR559" i="2" s="1"/>
  <c r="DA559" i="2" s="1"/>
  <c r="BK808" i="2"/>
  <c r="BN808" i="2"/>
  <c r="BP739" i="2"/>
  <c r="BR739" i="2"/>
  <c r="BS739" i="2"/>
  <c r="BL436" i="2"/>
  <c r="CL436" i="2" s="1"/>
  <c r="BO436" i="2"/>
  <c r="BQ436" i="2"/>
  <c r="BQ745" i="2"/>
  <c r="CT745" i="2" s="1"/>
  <c r="DC745" i="2" s="1"/>
  <c r="BO745" i="2"/>
  <c r="CR745" i="2" s="1"/>
  <c r="DA745" i="2" s="1"/>
  <c r="BM836" i="2"/>
  <c r="BW836" i="2" s="1"/>
  <c r="BP836" i="2"/>
  <c r="BR836" i="2"/>
  <c r="BS836" i="2"/>
  <c r="BM526" i="2"/>
  <c r="BW526" i="2" s="1"/>
  <c r="BR526" i="2"/>
  <c r="BS526" i="2"/>
  <c r="BP526" i="2"/>
  <c r="BS627" i="2"/>
  <c r="BQ96" i="2"/>
  <c r="CT96" i="2" s="1"/>
  <c r="DC96" i="2" s="1"/>
  <c r="BS699" i="2"/>
  <c r="BP28" i="2"/>
  <c r="BR28" i="2"/>
  <c r="BS28" i="2"/>
  <c r="BO60" i="2"/>
  <c r="CR60" i="2" s="1"/>
  <c r="DA60" i="2" s="1"/>
  <c r="BQ60" i="2"/>
  <c r="CT60" i="2" s="1"/>
  <c r="DC60" i="2" s="1"/>
  <c r="BM829" i="2"/>
  <c r="BW829" i="2" s="1"/>
  <c r="BP829" i="2"/>
  <c r="CS829" i="2" s="1"/>
  <c r="DB829" i="2" s="1"/>
  <c r="BS829" i="2"/>
  <c r="CV829" i="2" s="1"/>
  <c r="DE829" i="2" s="1"/>
  <c r="BR829" i="2"/>
  <c r="CU829" i="2" s="1"/>
  <c r="DD829" i="2" s="1"/>
  <c r="BO38" i="2"/>
  <c r="BQ38" i="2"/>
  <c r="BR248" i="2"/>
  <c r="BK561" i="2"/>
  <c r="BU561" i="2" s="1"/>
  <c r="BN561" i="2"/>
  <c r="CQ561" i="2" s="1"/>
  <c r="BK783" i="2"/>
  <c r="BU783" i="2" s="1"/>
  <c r="BN783" i="2"/>
  <c r="BL426" i="2"/>
  <c r="CQ426" i="2" s="1"/>
  <c r="BQ426" i="2"/>
  <c r="BO426" i="2"/>
  <c r="BK765" i="2"/>
  <c r="BN765" i="2"/>
  <c r="BL815" i="2"/>
  <c r="CM815" i="2" s="1"/>
  <c r="BO815" i="2"/>
  <c r="BQ815" i="2"/>
  <c r="BK509" i="2"/>
  <c r="BU509" i="2" s="1"/>
  <c r="BN509" i="2"/>
  <c r="BM679" i="2"/>
  <c r="BW679" i="2" s="1"/>
  <c r="BP679" i="2"/>
  <c r="BR679" i="2"/>
  <c r="BS679" i="2"/>
  <c r="BL737" i="2"/>
  <c r="CQ737" i="2" s="1"/>
  <c r="CZ737" i="2" s="1"/>
  <c r="BQ737" i="2"/>
  <c r="BO737" i="2"/>
  <c r="BM500" i="2"/>
  <c r="BW500" i="2" s="1"/>
  <c r="BP500" i="2"/>
  <c r="CS500" i="2" s="1"/>
  <c r="DB500" i="2" s="1"/>
  <c r="BR500" i="2"/>
  <c r="CU500" i="2" s="1"/>
  <c r="DD500" i="2" s="1"/>
  <c r="BS500" i="2"/>
  <c r="CV500" i="2" s="1"/>
  <c r="DE500" i="2" s="1"/>
  <c r="BK480" i="2"/>
  <c r="BU480" i="2" s="1"/>
  <c r="BN480" i="2"/>
  <c r="BL866" i="2"/>
  <c r="CM866" i="2" s="1"/>
  <c r="BO866" i="2"/>
  <c r="BQ866" i="2"/>
  <c r="BL684" i="2"/>
  <c r="CL684" i="2" s="1"/>
  <c r="BQ684" i="2"/>
  <c r="BO684" i="2"/>
  <c r="BL841" i="2"/>
  <c r="CM841" i="2" s="1"/>
  <c r="BO841" i="2"/>
  <c r="BQ841" i="2"/>
  <c r="BL437" i="2"/>
  <c r="CP437" i="2" s="1"/>
  <c r="BQ437" i="2"/>
  <c r="BO437" i="2"/>
  <c r="BK672" i="2"/>
  <c r="BU672" i="2" s="1"/>
  <c r="BN672" i="2"/>
  <c r="CQ672" i="2" s="1"/>
  <c r="CZ672" i="2" s="1"/>
  <c r="BL608" i="2"/>
  <c r="CL608" i="2" s="1"/>
  <c r="BO608" i="2"/>
  <c r="BQ608" i="2"/>
  <c r="BM750" i="2"/>
  <c r="BW750" i="2" s="1"/>
  <c r="BS750" i="2"/>
  <c r="BP750" i="2"/>
  <c r="BR750" i="2"/>
  <c r="BL784" i="2"/>
  <c r="CO784" i="2" s="1"/>
  <c r="BQ784" i="2"/>
  <c r="BO784" i="2"/>
  <c r="BM791" i="2"/>
  <c r="BW791" i="2" s="1"/>
  <c r="BP791" i="2"/>
  <c r="BR791" i="2"/>
  <c r="BS791" i="2"/>
  <c r="BM853" i="2"/>
  <c r="BP853" i="2"/>
  <c r="BR853" i="2"/>
  <c r="BS853" i="2"/>
  <c r="BK807" i="2"/>
  <c r="BU807" i="2" s="1"/>
  <c r="BN807" i="2"/>
  <c r="BK635" i="2"/>
  <c r="BU635" i="2" s="1"/>
  <c r="BN635" i="2"/>
  <c r="BP236" i="2"/>
  <c r="CS236" i="2" s="1"/>
  <c r="DB236" i="2" s="1"/>
  <c r="BR236" i="2"/>
  <c r="CU236" i="2" s="1"/>
  <c r="DD236" i="2" s="1"/>
  <c r="BS236" i="2"/>
  <c r="CV236" i="2" s="1"/>
  <c r="DE236" i="2" s="1"/>
  <c r="BK707" i="2"/>
  <c r="BU707" i="2" s="1"/>
  <c r="BN707" i="2"/>
  <c r="BM826" i="2"/>
  <c r="BW826" i="2" s="1"/>
  <c r="BP826" i="2"/>
  <c r="BR826" i="2"/>
  <c r="CU826" i="2" s="1"/>
  <c r="DD826" i="2" s="1"/>
  <c r="BS826" i="2"/>
  <c r="BM855" i="2"/>
  <c r="BW855" i="2" s="1"/>
  <c r="BR855" i="2"/>
  <c r="CU855" i="2" s="1"/>
  <c r="DD855" i="2" s="1"/>
  <c r="BS855" i="2"/>
  <c r="CV855" i="2" s="1"/>
  <c r="DE855" i="2" s="1"/>
  <c r="BP855" i="2"/>
  <c r="CS855" i="2" s="1"/>
  <c r="DB855" i="2" s="1"/>
  <c r="BL453" i="2"/>
  <c r="CS453" i="2" s="1"/>
  <c r="DB453" i="2" s="1"/>
  <c r="BQ453" i="2"/>
  <c r="BO453" i="2"/>
  <c r="BL834" i="2"/>
  <c r="BV834" i="2" s="1"/>
  <c r="BQ834" i="2"/>
  <c r="BO834" i="2"/>
  <c r="BL502" i="2"/>
  <c r="BV502" i="2" s="1"/>
  <c r="BQ502" i="2"/>
  <c r="BO502" i="2"/>
  <c r="BK650" i="2"/>
  <c r="BU650" i="2" s="1"/>
  <c r="BN650" i="2"/>
  <c r="CQ650" i="2" s="1"/>
  <c r="CZ650" i="2" s="1"/>
  <c r="BK505" i="2"/>
  <c r="BU505" i="2" s="1"/>
  <c r="BN505" i="2"/>
  <c r="BL734" i="2"/>
  <c r="CO734" i="2" s="1"/>
  <c r="BO734" i="2"/>
  <c r="BQ734" i="2"/>
  <c r="BK492" i="2"/>
  <c r="BU492" i="2" s="1"/>
  <c r="BN492" i="2"/>
  <c r="BK806" i="2"/>
  <c r="BU806" i="2" s="1"/>
  <c r="BN806" i="2"/>
  <c r="BK604" i="2"/>
  <c r="BN604" i="2"/>
  <c r="BK563" i="2"/>
  <c r="BU563" i="2" s="1"/>
  <c r="BN563" i="2"/>
  <c r="BL477" i="2"/>
  <c r="CP477" i="2" s="1"/>
  <c r="BQ477" i="2"/>
  <c r="BO477" i="2"/>
  <c r="BM559" i="2"/>
  <c r="BW559" i="2" s="1"/>
  <c r="BR559" i="2"/>
  <c r="CU559" i="2" s="1"/>
  <c r="DD559" i="2" s="1"/>
  <c r="BS559" i="2"/>
  <c r="CV559" i="2" s="1"/>
  <c r="DE559" i="2" s="1"/>
  <c r="BP559" i="2"/>
  <c r="CS559" i="2" s="1"/>
  <c r="DB559" i="2" s="1"/>
  <c r="BL808" i="2"/>
  <c r="BV808" i="2" s="1"/>
  <c r="BQ808" i="2"/>
  <c r="BO808" i="2"/>
  <c r="BM569" i="2"/>
  <c r="BW569" i="2" s="1"/>
  <c r="BP569" i="2"/>
  <c r="BS569" i="2"/>
  <c r="BR569" i="2"/>
  <c r="BM436" i="2"/>
  <c r="BW436" i="2" s="1"/>
  <c r="BP436" i="2"/>
  <c r="BR436" i="2"/>
  <c r="BS436" i="2"/>
  <c r="BK745" i="2"/>
  <c r="BU745" i="2" s="1"/>
  <c r="BN745" i="2"/>
  <c r="CQ745" i="2" s="1"/>
  <c r="CZ745" i="2" s="1"/>
  <c r="BL835" i="2"/>
  <c r="CO835" i="2" s="1"/>
  <c r="BO835" i="2"/>
  <c r="BQ835" i="2"/>
  <c r="BL461" i="2"/>
  <c r="CQ461" i="2" s="1"/>
  <c r="CZ461" i="2" s="1"/>
  <c r="BQ461" i="2"/>
  <c r="BO461" i="2"/>
  <c r="BM442" i="2"/>
  <c r="BW442" i="2" s="1"/>
  <c r="BR442" i="2"/>
  <c r="BS442" i="2"/>
  <c r="BP442" i="2"/>
  <c r="BL546" i="2"/>
  <c r="BQ546" i="2"/>
  <c r="BO546" i="2"/>
  <c r="BL616" i="2"/>
  <c r="BV616" i="2" s="1"/>
  <c r="BO616" i="2"/>
  <c r="BQ616" i="2"/>
  <c r="BK873" i="2"/>
  <c r="BN873" i="2"/>
  <c r="BK828" i="2"/>
  <c r="BU828" i="2" s="1"/>
  <c r="BN828" i="2"/>
  <c r="BM452" i="2"/>
  <c r="BW452" i="2" s="1"/>
  <c r="BP452" i="2"/>
  <c r="BR452" i="2"/>
  <c r="BS452" i="2"/>
  <c r="BM517" i="2"/>
  <c r="BW517" i="2" s="1"/>
  <c r="BP517" i="2"/>
  <c r="BR517" i="2"/>
  <c r="CU517" i="2" s="1"/>
  <c r="DD517" i="2" s="1"/>
  <c r="BS517" i="2"/>
  <c r="BM537" i="2"/>
  <c r="BW537" i="2" s="1"/>
  <c r="BP537" i="2"/>
  <c r="BR537" i="2"/>
  <c r="BS537" i="2"/>
  <c r="BK868" i="2"/>
  <c r="BU868" i="2" s="1"/>
  <c r="BN868" i="2"/>
  <c r="BK862" i="2"/>
  <c r="BN862" i="2"/>
  <c r="BK728" i="2"/>
  <c r="BU728" i="2" s="1"/>
  <c r="BN728" i="2"/>
  <c r="BM575" i="2"/>
  <c r="BW575" i="2" s="1"/>
  <c r="BR575" i="2"/>
  <c r="CU575" i="2" s="1"/>
  <c r="DD575" i="2" s="1"/>
  <c r="BS575" i="2"/>
  <c r="CV575" i="2" s="1"/>
  <c r="DE575" i="2" s="1"/>
  <c r="BP575" i="2"/>
  <c r="CS575" i="2" s="1"/>
  <c r="DB575" i="2" s="1"/>
  <c r="BK472" i="2"/>
  <c r="BU472" i="2" s="1"/>
  <c r="BN472" i="2"/>
  <c r="BM659" i="2"/>
  <c r="BW659" i="2" s="1"/>
  <c r="BP659" i="2"/>
  <c r="BS659" i="2"/>
  <c r="BR659" i="2"/>
  <c r="BK840" i="2"/>
  <c r="BU840" i="2" s="1"/>
  <c r="BN840" i="2"/>
  <c r="CQ840" i="2" s="1"/>
  <c r="BK610" i="2"/>
  <c r="BN610" i="2"/>
  <c r="BM681" i="2"/>
  <c r="BW681" i="2" s="1"/>
  <c r="BR681" i="2"/>
  <c r="CU681" i="2" s="1"/>
  <c r="DD681" i="2" s="1"/>
  <c r="BS681" i="2"/>
  <c r="CV681" i="2" s="1"/>
  <c r="DE681" i="2" s="1"/>
  <c r="BP681" i="2"/>
  <c r="CS681" i="2" s="1"/>
  <c r="DB681" i="2" s="1"/>
  <c r="BK476" i="2"/>
  <c r="BU476" i="2" s="1"/>
  <c r="BN476" i="2"/>
  <c r="CQ476" i="2" s="1"/>
  <c r="BM670" i="2"/>
  <c r="BW670" i="2" s="1"/>
  <c r="BS670" i="2"/>
  <c r="BP670" i="2"/>
  <c r="BR670" i="2"/>
  <c r="BL571" i="2"/>
  <c r="CL571" i="2" s="1"/>
  <c r="BQ571" i="2"/>
  <c r="BO571" i="2"/>
  <c r="BK506" i="2"/>
  <c r="BU506" i="2" s="1"/>
  <c r="BN506" i="2"/>
  <c r="BM479" i="2"/>
  <c r="BW479" i="2" s="1"/>
  <c r="BS479" i="2"/>
  <c r="BP479" i="2"/>
  <c r="BR479" i="2"/>
  <c r="BM710" i="2"/>
  <c r="BW710" i="2" s="1"/>
  <c r="BS710" i="2"/>
  <c r="BP710" i="2"/>
  <c r="BR710" i="2"/>
  <c r="BL688" i="2"/>
  <c r="BV688" i="2" s="1"/>
  <c r="BQ688" i="2"/>
  <c r="BO688" i="2"/>
  <c r="BL809" i="2"/>
  <c r="BV809" i="2" s="1"/>
  <c r="BO809" i="2"/>
  <c r="BQ809" i="2"/>
  <c r="BM596" i="2"/>
  <c r="BW596" i="2" s="1"/>
  <c r="BS596" i="2"/>
  <c r="CV596" i="2" s="1"/>
  <c r="DE596" i="2" s="1"/>
  <c r="BR596" i="2"/>
  <c r="CU596" i="2" s="1"/>
  <c r="DD596" i="2" s="1"/>
  <c r="BP596" i="2"/>
  <c r="CS596" i="2" s="1"/>
  <c r="DB596" i="2" s="1"/>
  <c r="BM767" i="2"/>
  <c r="BW767" i="2" s="1"/>
  <c r="BP767" i="2"/>
  <c r="CS767" i="2" s="1"/>
  <c r="DB767" i="2" s="1"/>
  <c r="BS767" i="2"/>
  <c r="CV767" i="2" s="1"/>
  <c r="DE767" i="2" s="1"/>
  <c r="BR767" i="2"/>
  <c r="CU767" i="2" s="1"/>
  <c r="DD767" i="2" s="1"/>
  <c r="BM716" i="2"/>
  <c r="BP716" i="2"/>
  <c r="CS716" i="2" s="1"/>
  <c r="DB716" i="2" s="1"/>
  <c r="BR716" i="2"/>
  <c r="CU716" i="2" s="1"/>
  <c r="DD716" i="2" s="1"/>
  <c r="BS716" i="2"/>
  <c r="CV716" i="2" s="1"/>
  <c r="DE716" i="2" s="1"/>
  <c r="BK431" i="2"/>
  <c r="BU431" i="2" s="1"/>
  <c r="BN431" i="2"/>
  <c r="BM869" i="2"/>
  <c r="BW869" i="2" s="1"/>
  <c r="BS869" i="2"/>
  <c r="BP869" i="2"/>
  <c r="BR869" i="2"/>
  <c r="BM761" i="2"/>
  <c r="BW761" i="2" s="1"/>
  <c r="BS761" i="2"/>
  <c r="BP761" i="2"/>
  <c r="BR761" i="2"/>
  <c r="BK718" i="2"/>
  <c r="BU718" i="2" s="1"/>
  <c r="BN718" i="2"/>
  <c r="CQ718" i="2" s="1"/>
  <c r="BM788" i="2"/>
  <c r="BP788" i="2"/>
  <c r="BR788" i="2"/>
  <c r="CU788" i="2" s="1"/>
  <c r="DD788" i="2" s="1"/>
  <c r="BS788" i="2"/>
  <c r="BL824" i="2"/>
  <c r="BQ824" i="2"/>
  <c r="BO824" i="2"/>
  <c r="BK850" i="2"/>
  <c r="BU850" i="2" s="1"/>
  <c r="BN850" i="2"/>
  <c r="BL882" i="2"/>
  <c r="BO882" i="2"/>
  <c r="BQ882" i="2"/>
  <c r="BL709" i="2"/>
  <c r="BQ709" i="2"/>
  <c r="BO709" i="2"/>
  <c r="BK764" i="2"/>
  <c r="BU764" i="2" s="1"/>
  <c r="BN764" i="2"/>
  <c r="BM678" i="2"/>
  <c r="BW678" i="2" s="1"/>
  <c r="BS678" i="2"/>
  <c r="BP678" i="2"/>
  <c r="BR678" i="2"/>
  <c r="BK587" i="2"/>
  <c r="BN587" i="2"/>
  <c r="BK530" i="2"/>
  <c r="BU530" i="2" s="1"/>
  <c r="BN530" i="2"/>
  <c r="BP256" i="2"/>
  <c r="BS256" i="2"/>
  <c r="BR256" i="2"/>
  <c r="BK755" i="2"/>
  <c r="BU755" i="2" s="1"/>
  <c r="BN755" i="2"/>
  <c r="CQ755" i="2" s="1"/>
  <c r="CZ755" i="2" s="1"/>
  <c r="BL549" i="2"/>
  <c r="BV549" i="2" s="1"/>
  <c r="BO549" i="2"/>
  <c r="BQ549" i="2"/>
  <c r="BM751" i="2"/>
  <c r="BW751" i="2" s="1"/>
  <c r="BP751" i="2"/>
  <c r="BS751" i="2"/>
  <c r="BR751" i="2"/>
  <c r="CU751" i="2" s="1"/>
  <c r="DD751" i="2" s="1"/>
  <c r="BK770" i="2"/>
  <c r="BU770" i="2" s="1"/>
  <c r="BN770" i="2"/>
  <c r="CQ770" i="2" s="1"/>
  <c r="CZ770" i="2" s="1"/>
  <c r="BL487" i="2"/>
  <c r="BO487" i="2"/>
  <c r="BQ487" i="2"/>
  <c r="BK819" i="2"/>
  <c r="BU819" i="2" s="1"/>
  <c r="BN819" i="2"/>
  <c r="CQ819" i="2" s="1"/>
  <c r="CZ819" i="2" s="1"/>
  <c r="BK858" i="2"/>
  <c r="BU858" i="2" s="1"/>
  <c r="BN858" i="2"/>
  <c r="CQ858" i="2" s="1"/>
  <c r="CZ858" i="2" s="1"/>
  <c r="BK606" i="2"/>
  <c r="BU606" i="2" s="1"/>
  <c r="BN606" i="2"/>
  <c r="BK619" i="2"/>
  <c r="BN619" i="2"/>
  <c r="BM863" i="2"/>
  <c r="BW863" i="2" s="1"/>
  <c r="BP863" i="2"/>
  <c r="BR863" i="2"/>
  <c r="BS863" i="2"/>
  <c r="BM447" i="2"/>
  <c r="BS447" i="2"/>
  <c r="BP447" i="2"/>
  <c r="BR447" i="2"/>
  <c r="BK554" i="2"/>
  <c r="BU554" i="2" s="1"/>
  <c r="BN554" i="2"/>
  <c r="CQ554" i="2" s="1"/>
  <c r="CZ554" i="2" s="1"/>
  <c r="BK639" i="2"/>
  <c r="BU639" i="2" s="1"/>
  <c r="BN639" i="2"/>
  <c r="BK731" i="2"/>
  <c r="BU731" i="2" s="1"/>
  <c r="BN731" i="2"/>
  <c r="CQ731" i="2" s="1"/>
  <c r="CZ731" i="2" s="1"/>
  <c r="BM726" i="2"/>
  <c r="BW726" i="2" s="1"/>
  <c r="BP726" i="2"/>
  <c r="CS726" i="2" s="1"/>
  <c r="DB726" i="2" s="1"/>
  <c r="BR726" i="2"/>
  <c r="CU726" i="2" s="1"/>
  <c r="DD726" i="2" s="1"/>
  <c r="BS726" i="2"/>
  <c r="CV726" i="2" s="1"/>
  <c r="DE726" i="2" s="1"/>
  <c r="BM611" i="2"/>
  <c r="BW611" i="2" s="1"/>
  <c r="BR611" i="2"/>
  <c r="BS611" i="2"/>
  <c r="BP611" i="2"/>
  <c r="CS611" i="2" s="1"/>
  <c r="DB611" i="2" s="1"/>
  <c r="BK695" i="2"/>
  <c r="BU695" i="2" s="1"/>
  <c r="BN695" i="2"/>
  <c r="BL778" i="2"/>
  <c r="CL778" i="2" s="1"/>
  <c r="BO778" i="2"/>
  <c r="BQ778" i="2"/>
  <c r="BQ804" i="2"/>
  <c r="CT804" i="2" s="1"/>
  <c r="DC804" i="2" s="1"/>
  <c r="BO804" i="2"/>
  <c r="CR804" i="2" s="1"/>
  <c r="DA804" i="2" s="1"/>
  <c r="BM848" i="2"/>
  <c r="BW848" i="2" s="1"/>
  <c r="BS848" i="2"/>
  <c r="CV848" i="2" s="1"/>
  <c r="DE848" i="2" s="1"/>
  <c r="BR848" i="2"/>
  <c r="CU848" i="2" s="1"/>
  <c r="DD848" i="2" s="1"/>
  <c r="BP848" i="2"/>
  <c r="CS848" i="2" s="1"/>
  <c r="DB848" i="2" s="1"/>
  <c r="BM842" i="2"/>
  <c r="BW842" i="2" s="1"/>
  <c r="BP842" i="2"/>
  <c r="CS842" i="2" s="1"/>
  <c r="DB842" i="2" s="1"/>
  <c r="BR842" i="2"/>
  <c r="CU842" i="2" s="1"/>
  <c r="DD842" i="2" s="1"/>
  <c r="BS842" i="2"/>
  <c r="CV842" i="2" s="1"/>
  <c r="DE842" i="2" s="1"/>
  <c r="BL478" i="2"/>
  <c r="BQ478" i="2"/>
  <c r="BO478" i="2"/>
  <c r="BL547" i="2"/>
  <c r="CM547" i="2" s="1"/>
  <c r="BQ547" i="2"/>
  <c r="BO547" i="2"/>
  <c r="BK637" i="2"/>
  <c r="BU637" i="2" s="1"/>
  <c r="BN637" i="2"/>
  <c r="BM588" i="2"/>
  <c r="BW588" i="2" s="1"/>
  <c r="BS588" i="2"/>
  <c r="BR588" i="2"/>
  <c r="BP588" i="2"/>
  <c r="BP361" i="2"/>
  <c r="BR361" i="2"/>
  <c r="CU361" i="2" s="1"/>
  <c r="DD361" i="2" s="1"/>
  <c r="BS361" i="2"/>
  <c r="CV361" i="2" s="1"/>
  <c r="DE361" i="2" s="1"/>
  <c r="BM528" i="2"/>
  <c r="BP528" i="2"/>
  <c r="BS528" i="2"/>
  <c r="BR528" i="2"/>
  <c r="BK445" i="2"/>
  <c r="BU445" i="2" s="1"/>
  <c r="BN445" i="2"/>
  <c r="BK429" i="2"/>
  <c r="BU429" i="2" s="1"/>
  <c r="BN429" i="2"/>
  <c r="BL445" i="2"/>
  <c r="BQ445" i="2"/>
  <c r="BO445" i="2"/>
  <c r="BO18" i="2"/>
  <c r="CR18" i="2" s="1"/>
  <c r="DA18" i="2" s="1"/>
  <c r="BQ18" i="2"/>
  <c r="CT18" i="2" s="1"/>
  <c r="DC18" i="2" s="1"/>
  <c r="BO44" i="2"/>
  <c r="CR44" i="2" s="1"/>
  <c r="DA44" i="2" s="1"/>
  <c r="BQ44" i="2"/>
  <c r="CT44" i="2" s="1"/>
  <c r="DC44" i="2" s="1"/>
  <c r="BP33" i="2"/>
  <c r="BR33" i="2"/>
  <c r="BS33" i="2"/>
  <c r="BS453" i="2"/>
  <c r="BQ561" i="2"/>
  <c r="BQ509" i="2"/>
  <c r="CT509" i="2" s="1"/>
  <c r="DC509" i="2" s="1"/>
  <c r="BK772" i="2"/>
  <c r="BU772" i="2" s="1"/>
  <c r="BN772" i="2"/>
  <c r="CQ772" i="2" s="1"/>
  <c r="CZ772" i="2" s="1"/>
  <c r="BM580" i="2"/>
  <c r="BW580" i="2" s="1"/>
  <c r="BS580" i="2"/>
  <c r="BR580" i="2"/>
  <c r="BP580" i="2"/>
  <c r="BK784" i="2"/>
  <c r="BU784" i="2" s="1"/>
  <c r="BN784" i="2"/>
  <c r="BM732" i="2"/>
  <c r="BW732" i="2" s="1"/>
  <c r="BP732" i="2"/>
  <c r="CS732" i="2" s="1"/>
  <c r="DB732" i="2" s="1"/>
  <c r="BS732" i="2"/>
  <c r="CV732" i="2" s="1"/>
  <c r="DE732" i="2" s="1"/>
  <c r="BR732" i="2"/>
  <c r="CU732" i="2" s="1"/>
  <c r="DD732" i="2" s="1"/>
  <c r="BK579" i="2"/>
  <c r="BU579" i="2" s="1"/>
  <c r="BN579" i="2"/>
  <c r="BL450" i="2"/>
  <c r="BQ450" i="2"/>
  <c r="BO450" i="2"/>
  <c r="BL572" i="2"/>
  <c r="CN572" i="2" s="1"/>
  <c r="BO572" i="2"/>
  <c r="BQ572" i="2"/>
  <c r="BL435" i="2"/>
  <c r="BO435" i="2"/>
  <c r="BQ435" i="2"/>
  <c r="BQ661" i="2"/>
  <c r="BO661" i="2"/>
  <c r="BM557" i="2"/>
  <c r="BW557" i="2" s="1"/>
  <c r="BP557" i="2"/>
  <c r="BR557" i="2"/>
  <c r="BS557" i="2"/>
  <c r="BM715" i="2"/>
  <c r="BW715" i="2" s="1"/>
  <c r="BP715" i="2"/>
  <c r="BR715" i="2"/>
  <c r="BS715" i="2"/>
  <c r="CV715" i="2" s="1"/>
  <c r="DE715" i="2" s="1"/>
  <c r="BM430" i="2"/>
  <c r="BW430" i="2" s="1"/>
  <c r="BR430" i="2"/>
  <c r="BS430" i="2"/>
  <c r="BP430" i="2"/>
  <c r="BK738" i="2"/>
  <c r="BU738" i="2" s="1"/>
  <c r="BN738" i="2"/>
  <c r="CQ738" i="2" s="1"/>
  <c r="BL551" i="2"/>
  <c r="CL551" i="2" s="1"/>
  <c r="BQ551" i="2"/>
  <c r="BO551" i="2"/>
  <c r="BK420" i="2"/>
  <c r="BU420" i="2" s="1"/>
  <c r="BN420" i="2"/>
  <c r="CQ420" i="2" s="1"/>
  <c r="BK481" i="2"/>
  <c r="BU481" i="2" s="1"/>
  <c r="BN481" i="2"/>
  <c r="BL750" i="2"/>
  <c r="BO750" i="2"/>
  <c r="BQ750" i="2"/>
  <c r="BL796" i="2"/>
  <c r="BV796" i="2" s="1"/>
  <c r="BQ796" i="2"/>
  <c r="BO796" i="2"/>
  <c r="BK465" i="2"/>
  <c r="BU465" i="2" s="1"/>
  <c r="BN465" i="2"/>
  <c r="BM564" i="2"/>
  <c r="BW564" i="2" s="1"/>
  <c r="BS564" i="2"/>
  <c r="BR564" i="2"/>
  <c r="BP564" i="2"/>
  <c r="BM480" i="2"/>
  <c r="BW480" i="2" s="1"/>
  <c r="BP480" i="2"/>
  <c r="BS480" i="2"/>
  <c r="BR480" i="2"/>
  <c r="BL584" i="2"/>
  <c r="BO584" i="2"/>
  <c r="BQ584" i="2"/>
  <c r="BP41" i="2"/>
  <c r="BR41" i="2"/>
  <c r="BS41" i="2"/>
  <c r="BL707" i="2"/>
  <c r="BO707" i="2"/>
  <c r="BQ707" i="2"/>
  <c r="BM644" i="2"/>
  <c r="BW644" i="2" s="1"/>
  <c r="BS644" i="2"/>
  <c r="BR644" i="2"/>
  <c r="BP644" i="2"/>
  <c r="BM625" i="2"/>
  <c r="BW625" i="2" s="1"/>
  <c r="BP625" i="2"/>
  <c r="BR625" i="2"/>
  <c r="BS625" i="2"/>
  <c r="BK424" i="2"/>
  <c r="BU424" i="2" s="1"/>
  <c r="BN424" i="2"/>
  <c r="BM746" i="2"/>
  <c r="BW746" i="2" s="1"/>
  <c r="BS746" i="2"/>
  <c r="BP746" i="2"/>
  <c r="BR746" i="2"/>
  <c r="BQ650" i="2"/>
  <c r="CT650" i="2" s="1"/>
  <c r="DC650" i="2" s="1"/>
  <c r="BO650" i="2"/>
  <c r="CR650" i="2" s="1"/>
  <c r="DA650" i="2" s="1"/>
  <c r="BL662" i="2"/>
  <c r="BV662" i="2" s="1"/>
  <c r="BQ662" i="2"/>
  <c r="BO662" i="2"/>
  <c r="BR665" i="2"/>
  <c r="BS665" i="2"/>
  <c r="BP665" i="2"/>
  <c r="BL492" i="2"/>
  <c r="CL492" i="2" s="1"/>
  <c r="BO492" i="2"/>
  <c r="BQ492" i="2"/>
  <c r="BK543" i="2"/>
  <c r="BU543" i="2" s="1"/>
  <c r="BN543" i="2"/>
  <c r="BM432" i="2"/>
  <c r="BW432" i="2" s="1"/>
  <c r="BP432" i="2"/>
  <c r="BR432" i="2"/>
  <c r="BS432" i="2"/>
  <c r="BL563" i="2"/>
  <c r="BQ563" i="2"/>
  <c r="BO563" i="2"/>
  <c r="BK735" i="2"/>
  <c r="BU735" i="2" s="1"/>
  <c r="BN735" i="2"/>
  <c r="BK825" i="2"/>
  <c r="BU825" i="2" s="1"/>
  <c r="BN825" i="2"/>
  <c r="BP808" i="2"/>
  <c r="BS808" i="2"/>
  <c r="BR808" i="2"/>
  <c r="BL739" i="2"/>
  <c r="CO739" i="2" s="1"/>
  <c r="BO739" i="2"/>
  <c r="BQ739" i="2"/>
  <c r="BM542" i="2"/>
  <c r="BW542" i="2" s="1"/>
  <c r="BP542" i="2"/>
  <c r="BR542" i="2"/>
  <c r="BS542" i="2"/>
  <c r="BM745" i="2"/>
  <c r="BW745" i="2" s="1"/>
  <c r="BS745" i="2"/>
  <c r="CV745" i="2" s="1"/>
  <c r="DE745" i="2" s="1"/>
  <c r="BP745" i="2"/>
  <c r="CS745" i="2" s="1"/>
  <c r="DB745" i="2" s="1"/>
  <c r="BR745" i="2"/>
  <c r="CU745" i="2" s="1"/>
  <c r="DD745" i="2" s="1"/>
  <c r="BK836" i="2"/>
  <c r="BU836" i="2" s="1"/>
  <c r="BN836" i="2"/>
  <c r="BL526" i="2"/>
  <c r="CL526" i="2" s="1"/>
  <c r="BQ526" i="2"/>
  <c r="BO526" i="2"/>
  <c r="BK442" i="2"/>
  <c r="BU442" i="2" s="1"/>
  <c r="BN442" i="2"/>
  <c r="BK582" i="2"/>
  <c r="BU582" i="2" s="1"/>
  <c r="BN582" i="2"/>
  <c r="BP810" i="2"/>
  <c r="BR810" i="2"/>
  <c r="BS810" i="2"/>
  <c r="BL873" i="2"/>
  <c r="CO873" i="2" s="1"/>
  <c r="BO873" i="2"/>
  <c r="BQ873" i="2"/>
  <c r="BQ725" i="2"/>
  <c r="CT725" i="2" s="1"/>
  <c r="DC725" i="2" s="1"/>
  <c r="BO725" i="2"/>
  <c r="CR725" i="2" s="1"/>
  <c r="DA725" i="2" s="1"/>
  <c r="BL800" i="2"/>
  <c r="CO800" i="2" s="1"/>
  <c r="BQ800" i="2"/>
  <c r="BO800" i="2"/>
  <c r="BL537" i="2"/>
  <c r="CO537" i="2" s="1"/>
  <c r="BQ537" i="2"/>
  <c r="BO537" i="2"/>
  <c r="BL541" i="2"/>
  <c r="CM541" i="2" s="1"/>
  <c r="BO541" i="2"/>
  <c r="BQ541" i="2"/>
  <c r="BK787" i="2"/>
  <c r="BU787" i="2" s="1"/>
  <c r="BN787" i="2"/>
  <c r="BL728" i="2"/>
  <c r="BV728" i="2" s="1"/>
  <c r="BQ728" i="2"/>
  <c r="BO728" i="2"/>
  <c r="BL823" i="2"/>
  <c r="BV823" i="2" s="1"/>
  <c r="BO823" i="2"/>
  <c r="BQ823" i="2"/>
  <c r="BL501" i="2"/>
  <c r="CM501" i="2" s="1"/>
  <c r="BQ501" i="2"/>
  <c r="BO501" i="2"/>
  <c r="BL659" i="2"/>
  <c r="CQ659" i="2" s="1"/>
  <c r="BO659" i="2"/>
  <c r="BQ659" i="2"/>
  <c r="BK574" i="2"/>
  <c r="BU574" i="2" s="1"/>
  <c r="BN574" i="2"/>
  <c r="BM872" i="2"/>
  <c r="BW872" i="2" s="1"/>
  <c r="BR872" i="2"/>
  <c r="BS872" i="2"/>
  <c r="BP872" i="2"/>
  <c r="BK681" i="2"/>
  <c r="BU681" i="2" s="1"/>
  <c r="BN681" i="2"/>
  <c r="CQ681" i="2" s="1"/>
  <c r="BM476" i="2"/>
  <c r="BW476" i="2" s="1"/>
  <c r="BP476" i="2"/>
  <c r="CS476" i="2" s="1"/>
  <c r="DB476" i="2" s="1"/>
  <c r="BR476" i="2"/>
  <c r="CU476" i="2" s="1"/>
  <c r="DD476" i="2" s="1"/>
  <c r="BS476" i="2"/>
  <c r="CV476" i="2" s="1"/>
  <c r="DE476" i="2" s="1"/>
  <c r="BL821" i="2"/>
  <c r="CO821" i="2" s="1"/>
  <c r="BO821" i="2"/>
  <c r="BQ821" i="2"/>
  <c r="BK556" i="2"/>
  <c r="BU556" i="2" s="1"/>
  <c r="BN556" i="2"/>
  <c r="BL506" i="2"/>
  <c r="BQ506" i="2"/>
  <c r="BO506" i="2"/>
  <c r="BL479" i="2"/>
  <c r="CO479" i="2" s="1"/>
  <c r="BO479" i="2"/>
  <c r="BQ479" i="2"/>
  <c r="BL710" i="2"/>
  <c r="CO710" i="2" s="1"/>
  <c r="BQ710" i="2"/>
  <c r="BO710" i="2"/>
  <c r="BM592" i="2"/>
  <c r="BS592" i="2"/>
  <c r="BP592" i="2"/>
  <c r="CS592" i="2" s="1"/>
  <c r="DB592" i="2" s="1"/>
  <c r="BR592" i="2"/>
  <c r="BL741" i="2"/>
  <c r="BV741" i="2" s="1"/>
  <c r="BQ741" i="2"/>
  <c r="BO741" i="2"/>
  <c r="BK700" i="2"/>
  <c r="BU700" i="2" s="1"/>
  <c r="BN700" i="2"/>
  <c r="BK767" i="2"/>
  <c r="BN767" i="2"/>
  <c r="CQ767" i="2" s="1"/>
  <c r="BM466" i="2"/>
  <c r="BW466" i="2" s="1"/>
  <c r="BR466" i="2"/>
  <c r="BS466" i="2"/>
  <c r="BP466" i="2"/>
  <c r="BL573" i="2"/>
  <c r="BO573" i="2"/>
  <c r="BQ573" i="2"/>
  <c r="BK844" i="2"/>
  <c r="BU844" i="2" s="1"/>
  <c r="BN844" i="2"/>
  <c r="CQ844" i="2" s="1"/>
  <c r="BL830" i="2"/>
  <c r="CO830" i="2" s="1"/>
  <c r="BQ830" i="2"/>
  <c r="BO830" i="2"/>
  <c r="BL871" i="2"/>
  <c r="CQ871" i="2" s="1"/>
  <c r="BQ871" i="2"/>
  <c r="BO871" i="2"/>
  <c r="BL495" i="2"/>
  <c r="BV495" i="2" s="1"/>
  <c r="BO495" i="2"/>
  <c r="BQ495" i="2"/>
  <c r="BM824" i="2"/>
  <c r="BW824" i="2" s="1"/>
  <c r="BP824" i="2"/>
  <c r="BS824" i="2"/>
  <c r="BR824" i="2"/>
  <c r="BK590" i="2"/>
  <c r="BU590" i="2" s="1"/>
  <c r="BN590" i="2"/>
  <c r="CQ590" i="2" s="1"/>
  <c r="CZ590" i="2" s="1"/>
  <c r="BK878" i="2"/>
  <c r="BU878" i="2" s="1"/>
  <c r="BN878" i="2"/>
  <c r="BM709" i="2"/>
  <c r="BW709" i="2" s="1"/>
  <c r="BR709" i="2"/>
  <c r="BS709" i="2"/>
  <c r="BP709" i="2"/>
  <c r="BK440" i="2"/>
  <c r="BU440" i="2" s="1"/>
  <c r="BN440" i="2"/>
  <c r="BL837" i="2"/>
  <c r="CQ837" i="2" s="1"/>
  <c r="CZ837" i="2" s="1"/>
  <c r="BO837" i="2"/>
  <c r="BQ837" i="2"/>
  <c r="BM587" i="2"/>
  <c r="BW587" i="2" s="1"/>
  <c r="BR587" i="2"/>
  <c r="BS587" i="2"/>
  <c r="BP587" i="2"/>
  <c r="BL530" i="2"/>
  <c r="BV530" i="2" s="1"/>
  <c r="BQ530" i="2"/>
  <c r="BO530" i="2"/>
  <c r="BP38" i="2"/>
  <c r="BR38" i="2"/>
  <c r="BS38" i="2"/>
  <c r="BK612" i="2"/>
  <c r="BU612" i="2" s="1"/>
  <c r="BN612" i="2"/>
  <c r="BM755" i="2"/>
  <c r="BW755" i="2" s="1"/>
  <c r="BP755" i="2"/>
  <c r="CS755" i="2" s="1"/>
  <c r="DB755" i="2" s="1"/>
  <c r="BR755" i="2"/>
  <c r="CU755" i="2" s="1"/>
  <c r="DD755" i="2" s="1"/>
  <c r="BS755" i="2"/>
  <c r="CV755" i="2" s="1"/>
  <c r="DE755" i="2" s="1"/>
  <c r="BM663" i="2"/>
  <c r="BW663" i="2" s="1"/>
  <c r="BP663" i="2"/>
  <c r="BR663" i="2"/>
  <c r="BS663" i="2"/>
  <c r="BK636" i="2"/>
  <c r="BU636" i="2" s="1"/>
  <c r="BN636" i="2"/>
  <c r="BM770" i="2"/>
  <c r="BW770" i="2" s="1"/>
  <c r="BS770" i="2"/>
  <c r="CV770" i="2" s="1"/>
  <c r="DE770" i="2" s="1"/>
  <c r="BP770" i="2"/>
  <c r="CS770" i="2" s="1"/>
  <c r="DB770" i="2" s="1"/>
  <c r="BR770" i="2"/>
  <c r="CU770" i="2" s="1"/>
  <c r="DD770" i="2" s="1"/>
  <c r="BM487" i="2"/>
  <c r="BW487" i="2" s="1"/>
  <c r="BS487" i="2"/>
  <c r="BP487" i="2"/>
  <c r="BR487" i="2"/>
  <c r="BK488" i="2"/>
  <c r="BU488" i="2" s="1"/>
  <c r="BN488" i="2"/>
  <c r="BL469" i="2"/>
  <c r="BV469" i="2" s="1"/>
  <c r="BQ469" i="2"/>
  <c r="BO469" i="2"/>
  <c r="BK595" i="2"/>
  <c r="BU595" i="2" s="1"/>
  <c r="BN595" i="2"/>
  <c r="BR619" i="2"/>
  <c r="BS619" i="2"/>
  <c r="BP619" i="2"/>
  <c r="BL769" i="2"/>
  <c r="CO769" i="2" s="1"/>
  <c r="BQ769" i="2"/>
  <c r="BO769" i="2"/>
  <c r="BK504" i="2"/>
  <c r="BU504" i="2" s="1"/>
  <c r="BN504" i="2"/>
  <c r="BQ554" i="2"/>
  <c r="CT554" i="2" s="1"/>
  <c r="DC554" i="2" s="1"/>
  <c r="BO554" i="2"/>
  <c r="CR554" i="2" s="1"/>
  <c r="DA554" i="2" s="1"/>
  <c r="BL656" i="2"/>
  <c r="CL656" i="2" s="1"/>
  <c r="BQ656" i="2"/>
  <c r="BO656" i="2"/>
  <c r="BM797" i="2"/>
  <c r="BP797" i="2"/>
  <c r="CS797" i="2" s="1"/>
  <c r="DB797" i="2" s="1"/>
  <c r="BS797" i="2"/>
  <c r="CV797" i="2" s="1"/>
  <c r="DE797" i="2" s="1"/>
  <c r="BR797" i="2"/>
  <c r="CU797" i="2" s="1"/>
  <c r="DD797" i="2" s="1"/>
  <c r="BK712" i="2"/>
  <c r="BU712" i="2" s="1"/>
  <c r="BN712" i="2"/>
  <c r="BK726" i="2"/>
  <c r="BU726" i="2" s="1"/>
  <c r="BN726" i="2"/>
  <c r="CQ726" i="2" s="1"/>
  <c r="BK881" i="2"/>
  <c r="BU881" i="2" s="1"/>
  <c r="BN881" i="2"/>
  <c r="BL669" i="2"/>
  <c r="BV669" i="2" s="1"/>
  <c r="BQ669" i="2"/>
  <c r="BO669" i="2"/>
  <c r="BK778" i="2"/>
  <c r="BU778" i="2" s="1"/>
  <c r="BN778" i="2"/>
  <c r="BM870" i="2"/>
  <c r="BP870" i="2"/>
  <c r="BR870" i="2"/>
  <c r="CU870" i="2" s="1"/>
  <c r="DD870" i="2" s="1"/>
  <c r="BS870" i="2"/>
  <c r="BL838" i="2"/>
  <c r="CQ838" i="2" s="1"/>
  <c r="BQ838" i="2"/>
  <c r="BO838" i="2"/>
  <c r="BR888" i="2"/>
  <c r="BS888" i="2"/>
  <c r="BP888" i="2"/>
  <c r="BK471" i="2"/>
  <c r="BU471" i="2" s="1"/>
  <c r="BN471" i="2"/>
  <c r="CQ471" i="2" s="1"/>
  <c r="CZ471" i="2" s="1"/>
  <c r="BK673" i="2"/>
  <c r="BU673" i="2" s="1"/>
  <c r="BN673" i="2"/>
  <c r="CQ673" i="2" s="1"/>
  <c r="BK720" i="2"/>
  <c r="BU720" i="2" s="1"/>
  <c r="BN720" i="2"/>
  <c r="CQ720" i="2" s="1"/>
  <c r="BL768" i="2"/>
  <c r="CL768" i="2" s="1"/>
  <c r="BQ768" i="2"/>
  <c r="BO768" i="2"/>
  <c r="BQ776" i="2"/>
  <c r="CT776" i="2" s="1"/>
  <c r="DC776" i="2" s="1"/>
  <c r="BO776" i="2"/>
  <c r="CR776" i="2" s="1"/>
  <c r="DA776" i="2" s="1"/>
  <c r="BL494" i="2"/>
  <c r="BQ494" i="2"/>
  <c r="BO494" i="2"/>
  <c r="BL813" i="2"/>
  <c r="BV813" i="2" s="1"/>
  <c r="BO813" i="2"/>
  <c r="BQ813" i="2"/>
  <c r="BM516" i="2"/>
  <c r="BW516" i="2" s="1"/>
  <c r="BP516" i="2"/>
  <c r="CS516" i="2" s="1"/>
  <c r="DB516" i="2" s="1"/>
  <c r="BR516" i="2"/>
  <c r="BS516" i="2"/>
  <c r="BL422" i="2"/>
  <c r="CN422" i="2" s="1"/>
  <c r="BQ422" i="2"/>
  <c r="BO422" i="2"/>
  <c r="BL640" i="2"/>
  <c r="BO640" i="2"/>
  <c r="BQ640" i="2"/>
  <c r="BP26" i="2"/>
  <c r="BS26" i="2"/>
  <c r="BR26" i="2"/>
  <c r="BO51" i="2"/>
  <c r="CR51" i="2" s="1"/>
  <c r="DA51" i="2" s="1"/>
  <c r="BQ51" i="2"/>
  <c r="CT51" i="2" s="1"/>
  <c r="DC51" i="2" s="1"/>
  <c r="BO17" i="2"/>
  <c r="BQ17" i="2"/>
  <c r="BS776" i="2"/>
  <c r="CV776" i="2" s="1"/>
  <c r="DE776" i="2" s="1"/>
  <c r="BR465" i="2"/>
  <c r="BR673" i="2"/>
  <c r="BQ676" i="2"/>
  <c r="CT676" i="2" s="1"/>
  <c r="DC676" i="2" s="1"/>
  <c r="BL484" i="2"/>
  <c r="BO484" i="2"/>
  <c r="BQ484" i="2"/>
  <c r="BK886" i="2"/>
  <c r="BU886" i="2" s="1"/>
  <c r="BN886" i="2"/>
  <c r="BL421" i="2"/>
  <c r="BQ421" i="2"/>
  <c r="BO421" i="2"/>
  <c r="BM560" i="2"/>
  <c r="BW560" i="2" s="1"/>
  <c r="BS560" i="2"/>
  <c r="BP560" i="2"/>
  <c r="BR560" i="2"/>
  <c r="BM572" i="2"/>
  <c r="BW572" i="2" s="1"/>
  <c r="BS572" i="2"/>
  <c r="BR572" i="2"/>
  <c r="BP572" i="2"/>
  <c r="BK664" i="2"/>
  <c r="BU664" i="2" s="1"/>
  <c r="BN664" i="2"/>
  <c r="BM687" i="2"/>
  <c r="BW687" i="2" s="1"/>
  <c r="BP687" i="2"/>
  <c r="CS687" i="2" s="1"/>
  <c r="DB687" i="2" s="1"/>
  <c r="BR687" i="2"/>
  <c r="CU687" i="2" s="1"/>
  <c r="DD687" i="2" s="1"/>
  <c r="BS687" i="2"/>
  <c r="CV687" i="2" s="1"/>
  <c r="DE687" i="2" s="1"/>
  <c r="BL854" i="2"/>
  <c r="CQ854" i="2" s="1"/>
  <c r="CZ854" i="2" s="1"/>
  <c r="BQ854" i="2"/>
  <c r="BO854" i="2"/>
  <c r="BM641" i="2"/>
  <c r="BW641" i="2" s="1"/>
  <c r="BP641" i="2"/>
  <c r="BR641" i="2"/>
  <c r="BS641" i="2"/>
  <c r="BL887" i="2"/>
  <c r="CQ887" i="2" s="1"/>
  <c r="BQ887" i="2"/>
  <c r="BO887" i="2"/>
  <c r="BL475" i="2"/>
  <c r="BQ475" i="2"/>
  <c r="BO475" i="2"/>
  <c r="BL480" i="2"/>
  <c r="CL480" i="2" s="1"/>
  <c r="BO480" i="2"/>
  <c r="BQ480" i="2"/>
  <c r="BM540" i="2"/>
  <c r="BS540" i="2"/>
  <c r="BR540" i="2"/>
  <c r="BP540" i="2"/>
  <c r="BM626" i="2"/>
  <c r="BW626" i="2" s="1"/>
  <c r="BP626" i="2"/>
  <c r="CS626" i="2" s="1"/>
  <c r="DB626" i="2" s="1"/>
  <c r="BR626" i="2"/>
  <c r="BS626" i="2"/>
  <c r="BK446" i="2"/>
  <c r="BU446" i="2" s="1"/>
  <c r="BN446" i="2"/>
  <c r="CQ446" i="2" s="1"/>
  <c r="BM435" i="2"/>
  <c r="BW435" i="2" s="1"/>
  <c r="BS435" i="2"/>
  <c r="BP435" i="2"/>
  <c r="BR435" i="2"/>
  <c r="BM585" i="2"/>
  <c r="BW585" i="2" s="1"/>
  <c r="BP585" i="2"/>
  <c r="BR585" i="2"/>
  <c r="BS585" i="2"/>
  <c r="BL465" i="2"/>
  <c r="BQ465" i="2"/>
  <c r="BO465" i="2"/>
  <c r="BM646" i="2"/>
  <c r="BW646" i="2" s="1"/>
  <c r="BP646" i="2"/>
  <c r="BR646" i="2"/>
  <c r="BS646" i="2"/>
  <c r="BK451" i="2"/>
  <c r="BU451" i="2" s="1"/>
  <c r="BN451" i="2"/>
  <c r="BM774" i="2"/>
  <c r="BW774" i="2" s="1"/>
  <c r="BS774" i="2"/>
  <c r="CV774" i="2" s="1"/>
  <c r="DE774" i="2" s="1"/>
  <c r="BP774" i="2"/>
  <c r="CS774" i="2" s="1"/>
  <c r="DB774" i="2" s="1"/>
  <c r="BR774" i="2"/>
  <c r="CU774" i="2" s="1"/>
  <c r="DD774" i="2" s="1"/>
  <c r="BK550" i="2"/>
  <c r="BU550" i="2" s="1"/>
  <c r="BN550" i="2"/>
  <c r="BK644" i="2"/>
  <c r="BU644" i="2" s="1"/>
  <c r="BN644" i="2"/>
  <c r="BK625" i="2"/>
  <c r="BU625" i="2" s="1"/>
  <c r="BN625" i="2"/>
  <c r="BK685" i="2"/>
  <c r="BU685" i="2" s="1"/>
  <c r="BN685" i="2"/>
  <c r="BL424" i="2"/>
  <c r="BO424" i="2"/>
  <c r="BQ424" i="2"/>
  <c r="BL746" i="2"/>
  <c r="BO746" i="2"/>
  <c r="BQ746" i="2"/>
  <c r="BM867" i="2"/>
  <c r="BW867" i="2" s="1"/>
  <c r="BP867" i="2"/>
  <c r="BR867" i="2"/>
  <c r="BS867" i="2"/>
  <c r="BM662" i="2"/>
  <c r="BW662" i="2" s="1"/>
  <c r="BS662" i="2"/>
  <c r="BP662" i="2"/>
  <c r="BR662" i="2"/>
  <c r="BL665" i="2"/>
  <c r="CL665" i="2" s="1"/>
  <c r="BQ665" i="2"/>
  <c r="BO665" i="2"/>
  <c r="BL803" i="2"/>
  <c r="BV803" i="2" s="1"/>
  <c r="BO803" i="2"/>
  <c r="BQ803" i="2"/>
  <c r="BM543" i="2"/>
  <c r="BW543" i="2" s="1"/>
  <c r="BR543" i="2"/>
  <c r="BS543" i="2"/>
  <c r="BP543" i="2"/>
  <c r="BL432" i="2"/>
  <c r="CM432" i="2" s="1"/>
  <c r="BO432" i="2"/>
  <c r="BQ432" i="2"/>
  <c r="BM730" i="2"/>
  <c r="BW730" i="2" s="1"/>
  <c r="BP730" i="2"/>
  <c r="BR730" i="2"/>
  <c r="BS730" i="2"/>
  <c r="BL735" i="2"/>
  <c r="CM735" i="2" s="1"/>
  <c r="BO735" i="2"/>
  <c r="BQ735" i="2"/>
  <c r="BM825" i="2"/>
  <c r="BW825" i="2" s="1"/>
  <c r="BP825" i="2"/>
  <c r="BS825" i="2"/>
  <c r="BR825" i="2"/>
  <c r="BM613" i="2"/>
  <c r="BW613" i="2" s="1"/>
  <c r="BP613" i="2"/>
  <c r="BR613" i="2"/>
  <c r="BS613" i="2"/>
  <c r="BK739" i="2"/>
  <c r="BU739" i="2" s="1"/>
  <c r="BN739" i="2"/>
  <c r="BL542" i="2"/>
  <c r="CL542" i="2" s="1"/>
  <c r="BQ542" i="2"/>
  <c r="BO542" i="2"/>
  <c r="BL802" i="2"/>
  <c r="CO802" i="2" s="1"/>
  <c r="BQ802" i="2"/>
  <c r="BO802" i="2"/>
  <c r="BL836" i="2"/>
  <c r="CO836" i="2" s="1"/>
  <c r="BQ836" i="2"/>
  <c r="BO836" i="2"/>
  <c r="BK526" i="2"/>
  <c r="BU526" i="2" s="1"/>
  <c r="BN526" i="2"/>
  <c r="BK759" i="2"/>
  <c r="BU759" i="2" s="1"/>
  <c r="BN759" i="2"/>
  <c r="BL582" i="2"/>
  <c r="CO582" i="2" s="1"/>
  <c r="BQ582" i="2"/>
  <c r="BO582" i="2"/>
  <c r="BK810" i="2"/>
  <c r="BU810" i="2" s="1"/>
  <c r="BN810" i="2"/>
  <c r="BL753" i="2"/>
  <c r="CO753" i="2" s="1"/>
  <c r="BQ753" i="2"/>
  <c r="BO753" i="2"/>
  <c r="BM725" i="2"/>
  <c r="BW725" i="2" s="1"/>
  <c r="BR725" i="2"/>
  <c r="CU725" i="2" s="1"/>
  <c r="DD725" i="2" s="1"/>
  <c r="BS725" i="2"/>
  <c r="CV725" i="2" s="1"/>
  <c r="DE725" i="2" s="1"/>
  <c r="BP725" i="2"/>
  <c r="CS725" i="2" s="1"/>
  <c r="DB725" i="2" s="1"/>
  <c r="BM800" i="2"/>
  <c r="BW800" i="2" s="1"/>
  <c r="BP800" i="2"/>
  <c r="BS800" i="2"/>
  <c r="BR800" i="2"/>
  <c r="BK682" i="2"/>
  <c r="BU682" i="2" s="1"/>
  <c r="BN682" i="2"/>
  <c r="BM605" i="2"/>
  <c r="BW605" i="2" s="1"/>
  <c r="BP605" i="2"/>
  <c r="BR605" i="2"/>
  <c r="BS605" i="2"/>
  <c r="BM541" i="2"/>
  <c r="BW541" i="2" s="1"/>
  <c r="BP541" i="2"/>
  <c r="BR541" i="2"/>
  <c r="BS541" i="2"/>
  <c r="BL787" i="2"/>
  <c r="BO787" i="2"/>
  <c r="BQ787" i="2"/>
  <c r="BO654" i="2"/>
  <c r="CR654" i="2" s="1"/>
  <c r="DA654" i="2" s="1"/>
  <c r="BQ654" i="2"/>
  <c r="CT654" i="2" s="1"/>
  <c r="DC654" i="2" s="1"/>
  <c r="BK823" i="2"/>
  <c r="BU823" i="2" s="1"/>
  <c r="BN823" i="2"/>
  <c r="BK501" i="2"/>
  <c r="BU501" i="2" s="1"/>
  <c r="BN501" i="2"/>
  <c r="BK793" i="2"/>
  <c r="BU793" i="2" s="1"/>
  <c r="BN793" i="2"/>
  <c r="CQ793" i="2" s="1"/>
  <c r="BM574" i="2"/>
  <c r="BW574" i="2" s="1"/>
  <c r="BP574" i="2"/>
  <c r="BR574" i="2"/>
  <c r="BS574" i="2"/>
  <c r="BK872" i="2"/>
  <c r="BU872" i="2" s="1"/>
  <c r="BN872" i="2"/>
  <c r="BK748" i="2"/>
  <c r="BU748" i="2" s="1"/>
  <c r="BN748" i="2"/>
  <c r="BK518" i="2"/>
  <c r="BU518" i="2" s="1"/>
  <c r="BN518" i="2"/>
  <c r="CQ518" i="2" s="1"/>
  <c r="BM821" i="2"/>
  <c r="BW821" i="2" s="1"/>
  <c r="BP821" i="2"/>
  <c r="BS821" i="2"/>
  <c r="BR821" i="2"/>
  <c r="BM556" i="2"/>
  <c r="BW556" i="2" s="1"/>
  <c r="BS556" i="2"/>
  <c r="BR556" i="2"/>
  <c r="BP556" i="2"/>
  <c r="BM747" i="2"/>
  <c r="BW747" i="2" s="1"/>
  <c r="BP747" i="2"/>
  <c r="BR747" i="2"/>
  <c r="BS747" i="2"/>
  <c r="CV747" i="2" s="1"/>
  <c r="DE747" i="2" s="1"/>
  <c r="BM433" i="2"/>
  <c r="BW433" i="2" s="1"/>
  <c r="BP433" i="2"/>
  <c r="BR433" i="2"/>
  <c r="BS433" i="2"/>
  <c r="BK553" i="2"/>
  <c r="BU553" i="2" s="1"/>
  <c r="BN553" i="2"/>
  <c r="BK592" i="2"/>
  <c r="BU592" i="2" s="1"/>
  <c r="BN592" i="2"/>
  <c r="BK741" i="2"/>
  <c r="BU741" i="2" s="1"/>
  <c r="BN741" i="2"/>
  <c r="BM700" i="2"/>
  <c r="BW700" i="2" s="1"/>
  <c r="BP700" i="2"/>
  <c r="BR700" i="2"/>
  <c r="BS700" i="2"/>
  <c r="BM698" i="2"/>
  <c r="BW698" i="2" s="1"/>
  <c r="BS698" i="2"/>
  <c r="BP698" i="2"/>
  <c r="BR698" i="2"/>
  <c r="BL466" i="2"/>
  <c r="CL466" i="2" s="1"/>
  <c r="BQ466" i="2"/>
  <c r="BO466" i="2"/>
  <c r="BM573" i="2"/>
  <c r="BW573" i="2" s="1"/>
  <c r="BP573" i="2"/>
  <c r="BR573" i="2"/>
  <c r="BS573" i="2"/>
  <c r="BM844" i="2"/>
  <c r="BW844" i="2" s="1"/>
  <c r="BR844" i="2"/>
  <c r="CU844" i="2" s="1"/>
  <c r="DD844" i="2" s="1"/>
  <c r="BS844" i="2"/>
  <c r="CV844" i="2" s="1"/>
  <c r="DE844" i="2" s="1"/>
  <c r="BP844" i="2"/>
  <c r="CS844" i="2" s="1"/>
  <c r="DB844" i="2" s="1"/>
  <c r="BM830" i="2"/>
  <c r="BW830" i="2" s="1"/>
  <c r="BP830" i="2"/>
  <c r="BR830" i="2"/>
  <c r="BS830" i="2"/>
  <c r="BM871" i="2"/>
  <c r="BW871" i="2" s="1"/>
  <c r="BP871" i="2"/>
  <c r="BR871" i="2"/>
  <c r="BS871" i="2"/>
  <c r="BK495" i="2"/>
  <c r="BU495" i="2" s="1"/>
  <c r="BN495" i="2"/>
  <c r="BK628" i="2"/>
  <c r="BU628" i="2" s="1"/>
  <c r="BN628" i="2"/>
  <c r="CQ628" i="2" s="1"/>
  <c r="BM590" i="2"/>
  <c r="BW590" i="2" s="1"/>
  <c r="BP590" i="2"/>
  <c r="CS590" i="2" s="1"/>
  <c r="DB590" i="2" s="1"/>
  <c r="BR590" i="2"/>
  <c r="CU590" i="2" s="1"/>
  <c r="DD590" i="2" s="1"/>
  <c r="BS590" i="2"/>
  <c r="CV590" i="2" s="1"/>
  <c r="DE590" i="2" s="1"/>
  <c r="BL878" i="2"/>
  <c r="BV878" i="2" s="1"/>
  <c r="BO878" i="2"/>
  <c r="BQ878" i="2"/>
  <c r="BL721" i="2"/>
  <c r="CL721" i="2" s="1"/>
  <c r="BO721" i="2"/>
  <c r="BQ721" i="2"/>
  <c r="BM440" i="2"/>
  <c r="BW440" i="2" s="1"/>
  <c r="BP440" i="2"/>
  <c r="BR440" i="2"/>
  <c r="CU440" i="2" s="1"/>
  <c r="DD440" i="2" s="1"/>
  <c r="BS440" i="2"/>
  <c r="BM837" i="2"/>
  <c r="BW837" i="2" s="1"/>
  <c r="BP837" i="2"/>
  <c r="BR837" i="2"/>
  <c r="CU837" i="2" s="1"/>
  <c r="DD837" i="2" s="1"/>
  <c r="BS837" i="2"/>
  <c r="BM660" i="2"/>
  <c r="BW660" i="2" s="1"/>
  <c r="BP660" i="2"/>
  <c r="BR660" i="2"/>
  <c r="BS660" i="2"/>
  <c r="BP228" i="2"/>
  <c r="BR228" i="2"/>
  <c r="BS228" i="2"/>
  <c r="BL612" i="2"/>
  <c r="BV612" i="2" s="1"/>
  <c r="BQ612" i="2"/>
  <c r="BO612" i="2"/>
  <c r="BL558" i="2"/>
  <c r="BQ558" i="2"/>
  <c r="BO558" i="2"/>
  <c r="BL663" i="2"/>
  <c r="CO663" i="2" s="1"/>
  <c r="BO663" i="2"/>
  <c r="BQ663" i="2"/>
  <c r="BL636" i="2"/>
  <c r="BV636" i="2" s="1"/>
  <c r="BO636" i="2"/>
  <c r="BQ636" i="2"/>
  <c r="BO162" i="2"/>
  <c r="BQ162" i="2"/>
  <c r="BM817" i="2"/>
  <c r="BW817" i="2" s="1"/>
  <c r="BP817" i="2"/>
  <c r="BS817" i="2"/>
  <c r="BR817" i="2"/>
  <c r="BL488" i="2"/>
  <c r="CL488" i="2" s="1"/>
  <c r="BO488" i="2"/>
  <c r="BQ488" i="2"/>
  <c r="BK469" i="2"/>
  <c r="BN469" i="2"/>
  <c r="BM595" i="2"/>
  <c r="BW595" i="2" s="1"/>
  <c r="BR595" i="2"/>
  <c r="BS595" i="2"/>
  <c r="BP595" i="2"/>
  <c r="BK794" i="2"/>
  <c r="BU794" i="2" s="1"/>
  <c r="BN794" i="2"/>
  <c r="CQ794" i="2" s="1"/>
  <c r="CZ794" i="2" s="1"/>
  <c r="BK769" i="2"/>
  <c r="BU769" i="2" s="1"/>
  <c r="BN769" i="2"/>
  <c r="BL504" i="2"/>
  <c r="BV504" i="2" s="1"/>
  <c r="BO504" i="2"/>
  <c r="BQ504" i="2"/>
  <c r="BM519" i="2"/>
  <c r="BW519" i="2" s="1"/>
  <c r="BS519" i="2"/>
  <c r="CV519" i="2" s="1"/>
  <c r="DE519" i="2" s="1"/>
  <c r="BP519" i="2"/>
  <c r="CS519" i="2" s="1"/>
  <c r="DB519" i="2" s="1"/>
  <c r="BR519" i="2"/>
  <c r="CU519" i="2" s="1"/>
  <c r="DD519" i="2" s="1"/>
  <c r="BM656" i="2"/>
  <c r="BW656" i="2" s="1"/>
  <c r="BP656" i="2"/>
  <c r="BR656" i="2"/>
  <c r="BS656" i="2"/>
  <c r="CV656" i="2" s="1"/>
  <c r="DE656" i="2" s="1"/>
  <c r="BK797" i="2"/>
  <c r="BU797" i="2" s="1"/>
  <c r="BN797" i="2"/>
  <c r="CQ797" i="2" s="1"/>
  <c r="BM712" i="2"/>
  <c r="BP712" i="2"/>
  <c r="BR712" i="2"/>
  <c r="BS712" i="2"/>
  <c r="BL647" i="2"/>
  <c r="CM647" i="2" s="1"/>
  <c r="BQ647" i="2"/>
  <c r="BO647" i="2"/>
  <c r="BL881" i="2"/>
  <c r="CP881" i="2" s="1"/>
  <c r="BO881" i="2"/>
  <c r="BQ881" i="2"/>
  <c r="BK669" i="2"/>
  <c r="BU669" i="2" s="1"/>
  <c r="BN669" i="2"/>
  <c r="BL795" i="2"/>
  <c r="CM795" i="2" s="1"/>
  <c r="BO795" i="2"/>
  <c r="BQ795" i="2"/>
  <c r="BK870" i="2"/>
  <c r="BU870" i="2" s="1"/>
  <c r="BN870" i="2"/>
  <c r="BM780" i="2"/>
  <c r="BP780" i="2"/>
  <c r="CS780" i="2" s="1"/>
  <c r="DB780" i="2" s="1"/>
  <c r="BR780" i="2"/>
  <c r="CU780" i="2" s="1"/>
  <c r="DD780" i="2" s="1"/>
  <c r="BS780" i="2"/>
  <c r="CV780" i="2" s="1"/>
  <c r="DE780" i="2" s="1"/>
  <c r="BK523" i="2"/>
  <c r="BU523" i="2" s="1"/>
  <c r="BN523" i="2"/>
  <c r="BK475" i="2"/>
  <c r="BU475" i="2" s="1"/>
  <c r="BN475" i="2"/>
  <c r="BK846" i="2"/>
  <c r="BU846" i="2" s="1"/>
  <c r="BN846" i="2"/>
  <c r="CQ846" i="2" s="1"/>
  <c r="BM496" i="2"/>
  <c r="BW496" i="2" s="1"/>
  <c r="BP496" i="2"/>
  <c r="CS496" i="2" s="1"/>
  <c r="DB496" i="2" s="1"/>
  <c r="BS496" i="2"/>
  <c r="BR496" i="2"/>
  <c r="BK586" i="2"/>
  <c r="BU586" i="2" s="1"/>
  <c r="BN586" i="2"/>
  <c r="CQ586" i="2" s="1"/>
  <c r="CZ586" i="2" s="1"/>
  <c r="BK500" i="2"/>
  <c r="BU500" i="2" s="1"/>
  <c r="BN500" i="2"/>
  <c r="CQ500" i="2" s="1"/>
  <c r="BK618" i="2"/>
  <c r="BU618" i="2" s="1"/>
  <c r="BN618" i="2"/>
  <c r="CQ618" i="2" s="1"/>
  <c r="BM503" i="2"/>
  <c r="BW503" i="2" s="1"/>
  <c r="BS503" i="2"/>
  <c r="CV503" i="2" s="1"/>
  <c r="DE503" i="2" s="1"/>
  <c r="BP503" i="2"/>
  <c r="CS503" i="2" s="1"/>
  <c r="DB503" i="2" s="1"/>
  <c r="BR503" i="2"/>
  <c r="CU503" i="2" s="1"/>
  <c r="DD503" i="2" s="1"/>
  <c r="BK438" i="2"/>
  <c r="BU438" i="2" s="1"/>
  <c r="BN438" i="2"/>
  <c r="CQ438" i="2" s="1"/>
  <c r="BK503" i="2"/>
  <c r="BU503" i="2" s="1"/>
  <c r="BN503" i="2"/>
  <c r="CQ503" i="2" s="1"/>
  <c r="CZ503" i="2" s="1"/>
  <c r="BP268" i="2"/>
  <c r="CS268" i="2" s="1"/>
  <c r="DB268" i="2" s="1"/>
  <c r="BS268" i="2"/>
  <c r="CV268" i="2" s="1"/>
  <c r="DE268" i="2" s="1"/>
  <c r="BR268" i="2"/>
  <c r="CU268" i="2" s="1"/>
  <c r="DD268" i="2" s="1"/>
  <c r="BK421" i="2"/>
  <c r="BU421" i="2" s="1"/>
  <c r="BN421" i="2"/>
  <c r="BR481" i="2"/>
  <c r="CU481" i="2" s="1"/>
  <c r="DD481" i="2" s="1"/>
  <c r="BR475" i="2"/>
  <c r="BQ503" i="2"/>
  <c r="CT503" i="2" s="1"/>
  <c r="DC503" i="2" s="1"/>
  <c r="BS494" i="2"/>
  <c r="BM807" i="2"/>
  <c r="BW807" i="2" s="1"/>
  <c r="BR807" i="2"/>
  <c r="BS807" i="2"/>
  <c r="BP807" i="2"/>
  <c r="BM697" i="2"/>
  <c r="BW697" i="2" s="1"/>
  <c r="BR697" i="2"/>
  <c r="BS697" i="2"/>
  <c r="BP697" i="2"/>
  <c r="BM439" i="2"/>
  <c r="BW439" i="2" s="1"/>
  <c r="BS439" i="2"/>
  <c r="BP439" i="2"/>
  <c r="BR439" i="2"/>
  <c r="BM529" i="2"/>
  <c r="BW529" i="2" s="1"/>
  <c r="BP529" i="2"/>
  <c r="CS529" i="2" s="1"/>
  <c r="DB529" i="2" s="1"/>
  <c r="BR529" i="2"/>
  <c r="CU529" i="2" s="1"/>
  <c r="DD529" i="2" s="1"/>
  <c r="BS529" i="2"/>
  <c r="CV529" i="2" s="1"/>
  <c r="DE529" i="2" s="1"/>
  <c r="BM885" i="2"/>
  <c r="BW885" i="2" s="1"/>
  <c r="BS885" i="2"/>
  <c r="BP885" i="2"/>
  <c r="BR885" i="2"/>
  <c r="BK658" i="2"/>
  <c r="BU658" i="2" s="1"/>
  <c r="BN658" i="2"/>
  <c r="BM597" i="2"/>
  <c r="BW597" i="2" s="1"/>
  <c r="BP597" i="2"/>
  <c r="CS597" i="2" s="1"/>
  <c r="DB597" i="2" s="1"/>
  <c r="BR597" i="2"/>
  <c r="CU597" i="2" s="1"/>
  <c r="DD597" i="2" s="1"/>
  <c r="BS597" i="2"/>
  <c r="CV597" i="2" s="1"/>
  <c r="DE597" i="2" s="1"/>
  <c r="BM737" i="2"/>
  <c r="BW737" i="2" s="1"/>
  <c r="BS737" i="2"/>
  <c r="CV737" i="2" s="1"/>
  <c r="DE737" i="2" s="1"/>
  <c r="BP737" i="2"/>
  <c r="BR737" i="2"/>
  <c r="BK831" i="2"/>
  <c r="BU831" i="2" s="1"/>
  <c r="BN831" i="2"/>
  <c r="CQ831" i="2" s="1"/>
  <c r="CZ831" i="2" s="1"/>
  <c r="BM723" i="2"/>
  <c r="BW723" i="2" s="1"/>
  <c r="BP723" i="2"/>
  <c r="BR723" i="2"/>
  <c r="CU723" i="2" s="1"/>
  <c r="DD723" i="2" s="1"/>
  <c r="BS723" i="2"/>
  <c r="BM566" i="2"/>
  <c r="BW566" i="2" s="1"/>
  <c r="BP566" i="2"/>
  <c r="CS566" i="2" s="1"/>
  <c r="DB566" i="2" s="1"/>
  <c r="BR566" i="2"/>
  <c r="BS566" i="2"/>
  <c r="CV566" i="2" s="1"/>
  <c r="DE566" i="2" s="1"/>
  <c r="BM827" i="2"/>
  <c r="BW827" i="2" s="1"/>
  <c r="BR827" i="2"/>
  <c r="BS827" i="2"/>
  <c r="BP827" i="2"/>
  <c r="BK771" i="2"/>
  <c r="BU771" i="2" s="1"/>
  <c r="BN771" i="2"/>
  <c r="CQ771" i="2" s="1"/>
  <c r="BM677" i="2"/>
  <c r="BW677" i="2" s="1"/>
  <c r="BR677" i="2"/>
  <c r="BS677" i="2"/>
  <c r="BP677" i="2"/>
  <c r="BL523" i="2"/>
  <c r="BV523" i="2" s="1"/>
  <c r="BQ523" i="2"/>
  <c r="BO523" i="2"/>
  <c r="BL585" i="2"/>
  <c r="BV585" i="2" s="1"/>
  <c r="BO585" i="2"/>
  <c r="BQ585" i="2"/>
  <c r="BK630" i="2"/>
  <c r="BU630" i="2" s="1"/>
  <c r="BN630" i="2"/>
  <c r="BM544" i="2"/>
  <c r="BW544" i="2" s="1"/>
  <c r="BS544" i="2"/>
  <c r="BP544" i="2"/>
  <c r="BR544" i="2"/>
  <c r="BK646" i="2"/>
  <c r="BU646" i="2" s="1"/>
  <c r="BN646" i="2"/>
  <c r="BK614" i="2"/>
  <c r="BU614" i="2" s="1"/>
  <c r="BN614" i="2"/>
  <c r="CQ614" i="2" s="1"/>
  <c r="BK774" i="2"/>
  <c r="BU774" i="2" s="1"/>
  <c r="BN774" i="2"/>
  <c r="CQ774" i="2" s="1"/>
  <c r="CZ774" i="2" s="1"/>
  <c r="BM748" i="2"/>
  <c r="BW748" i="2" s="1"/>
  <c r="BR748" i="2"/>
  <c r="BS748" i="2"/>
  <c r="BP748" i="2"/>
  <c r="BO41" i="2"/>
  <c r="BQ41" i="2"/>
  <c r="BL550" i="2"/>
  <c r="BQ550" i="2"/>
  <c r="BO550" i="2"/>
  <c r="BK694" i="2"/>
  <c r="BU694" i="2" s="1"/>
  <c r="BN694" i="2"/>
  <c r="BL625" i="2"/>
  <c r="BV625" i="2" s="1"/>
  <c r="BO625" i="2"/>
  <c r="BQ625" i="2"/>
  <c r="BL685" i="2"/>
  <c r="BQ685" i="2"/>
  <c r="BO685" i="2"/>
  <c r="BM805" i="2"/>
  <c r="BW805" i="2" s="1"/>
  <c r="BP805" i="2"/>
  <c r="BS805" i="2"/>
  <c r="BR805" i="2"/>
  <c r="BK746" i="2"/>
  <c r="BU746" i="2" s="1"/>
  <c r="BN746" i="2"/>
  <c r="BL867" i="2"/>
  <c r="BQ867" i="2"/>
  <c r="BO867" i="2"/>
  <c r="BL875" i="2"/>
  <c r="BV875" i="2" s="1"/>
  <c r="BQ875" i="2"/>
  <c r="BO875" i="2"/>
  <c r="BK665" i="2"/>
  <c r="BU665" i="2" s="1"/>
  <c r="BN665" i="2"/>
  <c r="BM803" i="2"/>
  <c r="BW803" i="2" s="1"/>
  <c r="BR803" i="2"/>
  <c r="BS803" i="2"/>
  <c r="BP803" i="2"/>
  <c r="BK801" i="2"/>
  <c r="BN801" i="2"/>
  <c r="BK432" i="2"/>
  <c r="BN432" i="2"/>
  <c r="BK730" i="2"/>
  <c r="BU730" i="2" s="1"/>
  <c r="BN730" i="2"/>
  <c r="BK816" i="2"/>
  <c r="BU816" i="2" s="1"/>
  <c r="BN816" i="2"/>
  <c r="CQ816" i="2" s="1"/>
  <c r="BL825" i="2"/>
  <c r="CL825" i="2" s="1"/>
  <c r="BO825" i="2"/>
  <c r="BQ825" i="2"/>
  <c r="BK613" i="2"/>
  <c r="BU613" i="2" s="1"/>
  <c r="BN613" i="2"/>
  <c r="CQ613" i="2" s="1"/>
  <c r="CZ613" i="2" s="1"/>
  <c r="BK423" i="2"/>
  <c r="BU423" i="2" s="1"/>
  <c r="BN423" i="2"/>
  <c r="BK542" i="2"/>
  <c r="BU542" i="2" s="1"/>
  <c r="BN542" i="2"/>
  <c r="BM802" i="2"/>
  <c r="BW802" i="2" s="1"/>
  <c r="BP802" i="2"/>
  <c r="BR802" i="2"/>
  <c r="BS802" i="2"/>
  <c r="BM861" i="2"/>
  <c r="BW861" i="2" s="1"/>
  <c r="BS861" i="2"/>
  <c r="CV861" i="2" s="1"/>
  <c r="DE861" i="2" s="1"/>
  <c r="BP861" i="2"/>
  <c r="BR861" i="2"/>
  <c r="CM236" i="2"/>
  <c r="BL759" i="2"/>
  <c r="BV759" i="2" s="1"/>
  <c r="BO759" i="2"/>
  <c r="BQ759" i="2"/>
  <c r="BK799" i="2"/>
  <c r="BU799" i="2" s="1"/>
  <c r="BN799" i="2"/>
  <c r="BL810" i="2"/>
  <c r="BV810" i="2" s="1"/>
  <c r="BQ810" i="2"/>
  <c r="BO810" i="2"/>
  <c r="BM753" i="2"/>
  <c r="BW753" i="2" s="1"/>
  <c r="BS753" i="2"/>
  <c r="BP753" i="2"/>
  <c r="BR753" i="2"/>
  <c r="BL651" i="2"/>
  <c r="CL651" i="2" s="1"/>
  <c r="BQ651" i="2"/>
  <c r="BO651" i="2"/>
  <c r="BK800" i="2"/>
  <c r="BU800" i="2" s="1"/>
  <c r="BN800" i="2"/>
  <c r="CQ800" i="2" s="1"/>
  <c r="CZ800" i="2" s="1"/>
  <c r="BM682" i="2"/>
  <c r="BW682" i="2" s="1"/>
  <c r="BS682" i="2"/>
  <c r="BP682" i="2"/>
  <c r="BR682" i="2"/>
  <c r="BL605" i="2"/>
  <c r="BV605" i="2" s="1"/>
  <c r="BO605" i="2"/>
  <c r="BQ605" i="2"/>
  <c r="BK703" i="2"/>
  <c r="BU703" i="2" s="1"/>
  <c r="BN703" i="2"/>
  <c r="BM787" i="2"/>
  <c r="BW787" i="2" s="1"/>
  <c r="BP787" i="2"/>
  <c r="BR787" i="2"/>
  <c r="BS787" i="2"/>
  <c r="BK654" i="2"/>
  <c r="BU654" i="2" s="1"/>
  <c r="BN654" i="2"/>
  <c r="CQ654" i="2" s="1"/>
  <c r="CZ654" i="2" s="1"/>
  <c r="BK620" i="2"/>
  <c r="BU620" i="2" s="1"/>
  <c r="BN620" i="2"/>
  <c r="BM501" i="2"/>
  <c r="BW501" i="2" s="1"/>
  <c r="BP501" i="2"/>
  <c r="BR501" i="2"/>
  <c r="BS501" i="2"/>
  <c r="BM793" i="2"/>
  <c r="BW793" i="2" s="1"/>
  <c r="BS793" i="2"/>
  <c r="CV793" i="2" s="1"/>
  <c r="DE793" i="2" s="1"/>
  <c r="BP793" i="2"/>
  <c r="CS793" i="2" s="1"/>
  <c r="DB793" i="2" s="1"/>
  <c r="BR793" i="2"/>
  <c r="CU793" i="2" s="1"/>
  <c r="DD793" i="2" s="1"/>
  <c r="BM599" i="2"/>
  <c r="BW599" i="2" s="1"/>
  <c r="BR599" i="2"/>
  <c r="BS599" i="2"/>
  <c r="BP599" i="2"/>
  <c r="BL872" i="2"/>
  <c r="CO872" i="2" s="1"/>
  <c r="BQ872" i="2"/>
  <c r="BO872" i="2"/>
  <c r="BL748" i="2"/>
  <c r="CO748" i="2" s="1"/>
  <c r="BQ748" i="2"/>
  <c r="BO748" i="2"/>
  <c r="BM518" i="2"/>
  <c r="BW518" i="2" s="1"/>
  <c r="BR518" i="2"/>
  <c r="CU518" i="2" s="1"/>
  <c r="DD518" i="2" s="1"/>
  <c r="BS518" i="2"/>
  <c r="CV518" i="2" s="1"/>
  <c r="DE518" i="2" s="1"/>
  <c r="BP518" i="2"/>
  <c r="CS518" i="2" s="1"/>
  <c r="DB518" i="2" s="1"/>
  <c r="BK833" i="2"/>
  <c r="BU833" i="2" s="1"/>
  <c r="BN833" i="2"/>
  <c r="CQ833" i="2" s="1"/>
  <c r="CZ833" i="2" s="1"/>
  <c r="BL556" i="2"/>
  <c r="BV556" i="2" s="1"/>
  <c r="BQ556" i="2"/>
  <c r="BO556" i="2"/>
  <c r="BP212" i="2"/>
  <c r="CS212" i="2" s="1"/>
  <c r="DB212" i="2" s="1"/>
  <c r="BR212" i="2"/>
  <c r="CU212" i="2" s="1"/>
  <c r="DD212" i="2" s="1"/>
  <c r="BS212" i="2"/>
  <c r="CV212" i="2" s="1"/>
  <c r="DE212" i="2" s="1"/>
  <c r="BL433" i="2"/>
  <c r="CO433" i="2" s="1"/>
  <c r="BQ433" i="2"/>
  <c r="BO433" i="2"/>
  <c r="BL553" i="2"/>
  <c r="BV553" i="2" s="1"/>
  <c r="BO553" i="2"/>
  <c r="BQ553" i="2"/>
  <c r="BK747" i="2"/>
  <c r="BU747" i="2" s="1"/>
  <c r="BN747" i="2"/>
  <c r="BK845" i="2"/>
  <c r="BU845" i="2" s="1"/>
  <c r="BN845" i="2"/>
  <c r="BL700" i="2"/>
  <c r="BQ700" i="2"/>
  <c r="BO700" i="2"/>
  <c r="BL698" i="2"/>
  <c r="CM698" i="2" s="1"/>
  <c r="BO698" i="2"/>
  <c r="BQ698" i="2"/>
  <c r="BK655" i="2"/>
  <c r="BU655" i="2" s="1"/>
  <c r="BN655" i="2"/>
  <c r="CQ655" i="2" s="1"/>
  <c r="BM690" i="2"/>
  <c r="BW690" i="2" s="1"/>
  <c r="BS690" i="2"/>
  <c r="CV690" i="2" s="1"/>
  <c r="DE690" i="2" s="1"/>
  <c r="BP690" i="2"/>
  <c r="BR690" i="2"/>
  <c r="BL493" i="2"/>
  <c r="CP493" i="2" s="1"/>
  <c r="BQ493" i="2"/>
  <c r="BO493" i="2"/>
  <c r="BL736" i="2"/>
  <c r="CO736" i="2" s="1"/>
  <c r="BQ736" i="2"/>
  <c r="BO736" i="2"/>
  <c r="BQ642" i="2"/>
  <c r="CT642" i="2" s="1"/>
  <c r="DC642" i="2" s="1"/>
  <c r="BO642" i="2"/>
  <c r="CR642" i="2" s="1"/>
  <c r="DA642" i="2" s="1"/>
  <c r="BM495" i="2"/>
  <c r="BW495" i="2" s="1"/>
  <c r="BS495" i="2"/>
  <c r="BP495" i="2"/>
  <c r="BR495" i="2"/>
  <c r="BM628" i="2"/>
  <c r="BW628" i="2" s="1"/>
  <c r="BS628" i="2"/>
  <c r="CV628" i="2" s="1"/>
  <c r="DE628" i="2" s="1"/>
  <c r="BR628" i="2"/>
  <c r="BP628" i="2"/>
  <c r="BL615" i="2"/>
  <c r="CM615" i="2" s="1"/>
  <c r="BQ615" i="2"/>
  <c r="BO615" i="2"/>
  <c r="BM878" i="2"/>
  <c r="BW878" i="2" s="1"/>
  <c r="BP878" i="2"/>
  <c r="BR878" i="2"/>
  <c r="BS878" i="2"/>
  <c r="BM721" i="2"/>
  <c r="BW721" i="2" s="1"/>
  <c r="BR721" i="2"/>
  <c r="BS721" i="2"/>
  <c r="BP721" i="2"/>
  <c r="BS535" i="2"/>
  <c r="BP535" i="2"/>
  <c r="BR535" i="2"/>
  <c r="BL660" i="2"/>
  <c r="CQ660" i="2" s="1"/>
  <c r="CZ660" i="2" s="1"/>
  <c r="BQ660" i="2"/>
  <c r="BO660" i="2"/>
  <c r="BP396" i="2"/>
  <c r="BR396" i="2"/>
  <c r="BS396" i="2"/>
  <c r="BM612" i="2"/>
  <c r="BW612" i="2" s="1"/>
  <c r="BS612" i="2"/>
  <c r="BR612" i="2"/>
  <c r="BP612" i="2"/>
  <c r="BK558" i="2"/>
  <c r="BU558" i="2" s="1"/>
  <c r="BN558" i="2"/>
  <c r="BM727" i="2"/>
  <c r="BW727" i="2" s="1"/>
  <c r="BP727" i="2"/>
  <c r="BS727" i="2"/>
  <c r="BR727" i="2"/>
  <c r="BM636" i="2"/>
  <c r="BW636" i="2" s="1"/>
  <c r="BS636" i="2"/>
  <c r="BR636" i="2"/>
  <c r="CU636" i="2" s="1"/>
  <c r="DD636" i="2" s="1"/>
  <c r="BP636" i="2"/>
  <c r="BK817" i="2"/>
  <c r="BN817" i="2"/>
  <c r="CQ817" i="2" s="1"/>
  <c r="CZ817" i="2" s="1"/>
  <c r="BM724" i="2"/>
  <c r="BW724" i="2" s="1"/>
  <c r="BP724" i="2"/>
  <c r="BR724" i="2"/>
  <c r="BS724" i="2"/>
  <c r="BL595" i="2"/>
  <c r="BV595" i="2" s="1"/>
  <c r="BQ595" i="2"/>
  <c r="BO595" i="2"/>
  <c r="BM794" i="2"/>
  <c r="BW794" i="2" s="1"/>
  <c r="BP794" i="2"/>
  <c r="CS794" i="2" s="1"/>
  <c r="DB794" i="2" s="1"/>
  <c r="BR794" i="2"/>
  <c r="CU794" i="2" s="1"/>
  <c r="DD794" i="2" s="1"/>
  <c r="BS794" i="2"/>
  <c r="CV794" i="2" s="1"/>
  <c r="DE794" i="2" s="1"/>
  <c r="BM851" i="2"/>
  <c r="BW851" i="2" s="1"/>
  <c r="BR851" i="2"/>
  <c r="BS851" i="2"/>
  <c r="BP851" i="2"/>
  <c r="BM504" i="2"/>
  <c r="BW504" i="2" s="1"/>
  <c r="BP504" i="2"/>
  <c r="BS504" i="2"/>
  <c r="BR504" i="2"/>
  <c r="BO519" i="2"/>
  <c r="CR519" i="2" s="1"/>
  <c r="DA519" i="2" s="1"/>
  <c r="BQ519" i="2"/>
  <c r="CT519" i="2" s="1"/>
  <c r="DC519" i="2" s="1"/>
  <c r="BK463" i="2"/>
  <c r="BU463" i="2" s="1"/>
  <c r="BN463" i="2"/>
  <c r="CQ463" i="2" s="1"/>
  <c r="CZ463" i="2" s="1"/>
  <c r="BL593" i="2"/>
  <c r="CL593" i="2" s="1"/>
  <c r="BO593" i="2"/>
  <c r="BQ593" i="2"/>
  <c r="BL712" i="2"/>
  <c r="BV712" i="2" s="1"/>
  <c r="BQ712" i="2"/>
  <c r="BO712" i="2"/>
  <c r="BM647" i="2"/>
  <c r="BW647" i="2" s="1"/>
  <c r="BR647" i="2"/>
  <c r="BS647" i="2"/>
  <c r="BP647" i="2"/>
  <c r="BQ491" i="2"/>
  <c r="CT491" i="2" s="1"/>
  <c r="DC491" i="2" s="1"/>
  <c r="BO491" i="2"/>
  <c r="CR491" i="2" s="1"/>
  <c r="DA491" i="2" s="1"/>
  <c r="BM669" i="2"/>
  <c r="BW669" i="2" s="1"/>
  <c r="BR669" i="2"/>
  <c r="BS669" i="2"/>
  <c r="BP669" i="2"/>
  <c r="BK531" i="2"/>
  <c r="BU531" i="2" s="1"/>
  <c r="BN531" i="2"/>
  <c r="BM509" i="2"/>
  <c r="BW509" i="2" s="1"/>
  <c r="BP509" i="2"/>
  <c r="BR509" i="2"/>
  <c r="BS509" i="2"/>
  <c r="BL430" i="2"/>
  <c r="BQ430" i="2"/>
  <c r="BO430" i="2"/>
  <c r="BP497" i="2"/>
  <c r="BR497" i="2"/>
  <c r="CU497" i="2" s="1"/>
  <c r="DD497" i="2" s="1"/>
  <c r="BS497" i="2"/>
  <c r="BL462" i="2"/>
  <c r="CQ462" i="2" s="1"/>
  <c r="BQ462" i="2"/>
  <c r="BO462" i="2"/>
  <c r="BM854" i="2"/>
  <c r="BW854" i="2" s="1"/>
  <c r="BP854" i="2"/>
  <c r="BR854" i="2"/>
  <c r="BS854" i="2"/>
  <c r="BM754" i="2"/>
  <c r="BW754" i="2" s="1"/>
  <c r="BS754" i="2"/>
  <c r="CV754" i="2" s="1"/>
  <c r="DE754" i="2" s="1"/>
  <c r="BP754" i="2"/>
  <c r="CS754" i="2" s="1"/>
  <c r="DB754" i="2" s="1"/>
  <c r="BR754" i="2"/>
  <c r="CU754" i="2" s="1"/>
  <c r="DD754" i="2" s="1"/>
  <c r="BQ434" i="2"/>
  <c r="CT434" i="2" s="1"/>
  <c r="DC434" i="2" s="1"/>
  <c r="BO434" i="2"/>
  <c r="CR434" i="2" s="1"/>
  <c r="DA434" i="2" s="1"/>
  <c r="BK512" i="2"/>
  <c r="BN512" i="2"/>
  <c r="BL454" i="2"/>
  <c r="BQ454" i="2"/>
  <c r="BO454" i="2"/>
  <c r="BO49" i="2"/>
  <c r="BQ49" i="2"/>
  <c r="BP61" i="2"/>
  <c r="BR61" i="2"/>
  <c r="BS61" i="2"/>
  <c r="BP19" i="2"/>
  <c r="BR19" i="2"/>
  <c r="BS19" i="2"/>
  <c r="BP25" i="2"/>
  <c r="BR25" i="2"/>
  <c r="BS25" i="2"/>
  <c r="BR765" i="2"/>
  <c r="BQ268" i="2"/>
  <c r="CT268" i="2" s="1"/>
  <c r="DC268" i="2" s="1"/>
  <c r="BS736" i="2"/>
  <c r="BS437" i="2"/>
  <c r="BS445" i="2"/>
  <c r="BQ774" i="2"/>
  <c r="CT774" i="2" s="1"/>
  <c r="DC774" i="2" s="1"/>
  <c r="BQ446" i="2"/>
  <c r="CT446" i="2" s="1"/>
  <c r="DC446" i="2" s="1"/>
  <c r="CO208" i="2"/>
  <c r="CO268" i="2"/>
  <c r="BL143" i="2"/>
  <c r="BK309" i="2"/>
  <c r="BL363" i="2"/>
  <c r="BM53" i="2"/>
  <c r="BK60" i="2"/>
  <c r="BL410" i="2"/>
  <c r="BL298" i="2"/>
  <c r="BM406" i="2"/>
  <c r="BL81" i="2"/>
  <c r="BK46" i="2"/>
  <c r="BL403" i="2"/>
  <c r="BL257" i="2"/>
  <c r="BM112" i="2"/>
  <c r="BM410" i="2"/>
  <c r="BK237" i="2"/>
  <c r="BL344" i="2"/>
  <c r="BM133" i="2"/>
  <c r="BK239" i="2"/>
  <c r="BM84" i="2"/>
  <c r="BK118" i="2"/>
  <c r="BL55" i="2"/>
  <c r="BL166" i="2"/>
  <c r="BK158" i="2"/>
  <c r="BL205" i="2"/>
  <c r="BL29" i="2"/>
  <c r="BL188" i="2"/>
  <c r="BK338" i="2"/>
  <c r="BM14" i="2"/>
  <c r="BK325" i="2"/>
  <c r="BM188" i="2"/>
  <c r="BM128" i="2"/>
  <c r="BM275" i="2"/>
  <c r="BL387" i="2"/>
  <c r="BM113" i="2"/>
  <c r="BM220" i="2"/>
  <c r="BL47" i="2"/>
  <c r="BL239" i="2"/>
  <c r="BK388" i="2"/>
  <c r="BM234" i="2"/>
  <c r="BK327" i="2"/>
  <c r="BM250" i="2"/>
  <c r="BM189" i="2"/>
  <c r="BK314" i="2"/>
  <c r="BL184" i="2"/>
  <c r="BL80" i="2"/>
  <c r="BK290" i="2"/>
  <c r="BL295" i="2"/>
  <c r="BK403" i="2"/>
  <c r="BL193" i="2"/>
  <c r="BK168" i="2"/>
  <c r="BK304" i="2"/>
  <c r="BM342" i="2"/>
  <c r="BM90" i="2"/>
  <c r="BK416" i="2"/>
  <c r="BM379" i="2"/>
  <c r="BK361" i="2"/>
  <c r="BK407" i="2"/>
  <c r="BM251" i="2"/>
  <c r="BK258" i="2"/>
  <c r="BK374" i="2"/>
  <c r="BM290" i="2"/>
  <c r="BK79" i="2"/>
  <c r="BL128" i="2"/>
  <c r="BK84" i="2"/>
  <c r="BL149" i="2"/>
  <c r="CM149" i="2" s="1"/>
  <c r="BL15" i="2"/>
  <c r="BL118" i="2"/>
  <c r="BM333" i="2"/>
  <c r="BL342" i="2"/>
  <c r="BK55" i="2"/>
  <c r="BL56" i="2"/>
  <c r="BK170" i="2"/>
  <c r="BK385" i="2"/>
  <c r="BM276" i="2"/>
  <c r="BK142" i="2"/>
  <c r="BK356" i="2"/>
  <c r="BL173" i="2"/>
  <c r="BK125" i="2"/>
  <c r="BM319" i="2"/>
  <c r="BK326" i="2"/>
  <c r="BL380" i="2"/>
  <c r="BL92" i="2"/>
  <c r="BM162" i="2"/>
  <c r="BL181" i="2"/>
  <c r="BM305" i="2"/>
  <c r="BK180" i="2"/>
  <c r="BK400" i="2"/>
  <c r="BK311" i="2"/>
  <c r="BM180" i="2"/>
  <c r="BK200" i="2"/>
  <c r="BM182" i="2"/>
  <c r="BK191" i="2"/>
  <c r="BL346" i="2"/>
  <c r="BM393" i="2"/>
  <c r="BL150" i="2"/>
  <c r="BM327" i="2"/>
  <c r="BL355" i="2"/>
  <c r="BL187" i="2"/>
  <c r="BM105" i="2"/>
  <c r="BK249" i="2"/>
  <c r="BM335" i="2"/>
  <c r="BM311" i="2"/>
  <c r="BM130" i="2"/>
  <c r="BK278" i="2"/>
  <c r="BM185" i="2"/>
  <c r="BL275" i="2"/>
  <c r="BM336" i="2"/>
  <c r="BL110" i="2"/>
  <c r="BM68" i="2"/>
  <c r="BK386" i="2"/>
  <c r="BK301" i="2"/>
  <c r="BM415" i="2"/>
  <c r="BM227" i="2"/>
  <c r="BL218" i="2"/>
  <c r="BL82" i="2"/>
  <c r="BK213" i="2"/>
  <c r="BM99" i="2"/>
  <c r="BL52" i="2"/>
  <c r="BL98" i="2"/>
  <c r="BL190" i="2"/>
  <c r="BK384" i="2"/>
  <c r="BK143" i="2"/>
  <c r="BM325" i="2"/>
  <c r="BM272" i="2"/>
  <c r="BL131" i="2"/>
  <c r="BL383" i="2"/>
  <c r="BL345" i="2"/>
  <c r="BK263" i="2"/>
  <c r="BL176" i="2"/>
  <c r="BM114" i="2"/>
  <c r="BM412" i="2"/>
  <c r="BK333" i="2"/>
  <c r="BM89" i="2"/>
  <c r="BK104" i="2"/>
  <c r="BL57" i="2"/>
  <c r="BL290" i="2"/>
  <c r="BM134" i="2"/>
  <c r="BK73" i="2"/>
  <c r="BM235" i="2"/>
  <c r="BL243" i="2"/>
  <c r="BL348" i="2"/>
  <c r="BM371" i="2"/>
  <c r="BM401" i="2"/>
  <c r="BK411" i="2"/>
  <c r="BM402" i="2"/>
  <c r="BK172" i="2"/>
  <c r="BM186" i="2"/>
  <c r="BM156" i="2"/>
  <c r="BK91" i="2"/>
  <c r="BL254" i="2"/>
  <c r="BK332" i="2"/>
  <c r="BK117" i="2"/>
  <c r="BL134" i="2"/>
  <c r="BM343" i="2"/>
  <c r="BM310" i="2"/>
  <c r="BM296" i="2"/>
  <c r="BM152" i="2"/>
  <c r="BL132" i="2"/>
  <c r="BL230" i="2"/>
  <c r="BK362" i="2"/>
  <c r="BL70" i="2"/>
  <c r="BL339" i="2"/>
  <c r="BM269" i="2"/>
  <c r="BM181" i="2"/>
  <c r="BM207" i="2"/>
  <c r="BM72" i="2"/>
  <c r="BK165" i="2"/>
  <c r="BM35" i="2"/>
  <c r="BM139" i="2"/>
  <c r="BM135" i="2"/>
  <c r="BK391" i="2"/>
  <c r="BM42" i="2"/>
  <c r="BK229" i="2"/>
  <c r="BL329" i="2"/>
  <c r="BM230" i="2"/>
  <c r="BK394" i="2"/>
  <c r="BK352" i="2"/>
  <c r="BK264" i="2"/>
  <c r="BK293" i="2"/>
  <c r="BK294" i="2"/>
  <c r="BL407" i="2"/>
  <c r="BK259" i="2"/>
  <c r="BK341" i="2"/>
  <c r="BM374" i="2"/>
  <c r="BL351" i="2"/>
  <c r="BL271" i="2"/>
  <c r="BM334" i="2"/>
  <c r="BL321" i="2"/>
  <c r="BK233" i="2"/>
  <c r="BM73" i="2"/>
  <c r="BL100" i="2"/>
  <c r="BL312" i="2"/>
  <c r="BK369" i="2"/>
  <c r="BM404" i="2"/>
  <c r="BK145" i="2"/>
  <c r="BK215" i="2"/>
  <c r="BM66" i="2"/>
  <c r="BK171" i="2"/>
  <c r="BK220" i="2"/>
  <c r="BK347" i="2"/>
  <c r="BL251" i="2"/>
  <c r="BL258" i="2"/>
  <c r="BM95" i="2"/>
  <c r="BM206" i="2"/>
  <c r="BL79" i="2"/>
  <c r="BK292" i="2"/>
  <c r="BL341" i="2"/>
  <c r="BL214" i="2"/>
  <c r="BL336" i="2"/>
  <c r="BM298" i="2"/>
  <c r="BL36" i="2"/>
  <c r="BM23" i="2"/>
  <c r="BK313" i="2"/>
  <c r="BM350" i="2"/>
  <c r="BL126" i="2"/>
  <c r="BL189" i="2"/>
  <c r="BK339" i="2"/>
  <c r="BL21" i="2"/>
  <c r="BL206" i="2"/>
  <c r="BM85" i="2"/>
  <c r="BL53" i="2"/>
  <c r="BK193" i="2"/>
  <c r="BM168" i="2"/>
  <c r="BM304" i="2"/>
  <c r="BK368" i="2"/>
  <c r="BM76" i="2"/>
  <c r="BM340" i="2"/>
  <c r="BL222" i="2"/>
  <c r="BK63" i="2"/>
  <c r="BM192" i="2"/>
  <c r="BL136" i="2"/>
  <c r="BL175" i="2"/>
  <c r="BL86" i="2"/>
  <c r="BM377" i="2"/>
  <c r="BM101" i="2"/>
  <c r="BK58" i="2"/>
  <c r="BL277" i="2"/>
  <c r="BK96" i="2"/>
  <c r="BL307" i="2"/>
  <c r="BL248" i="2"/>
  <c r="BM96" i="2"/>
  <c r="BL14" i="2"/>
  <c r="BK33" i="2"/>
  <c r="BK203" i="2"/>
  <c r="BL148" i="2"/>
  <c r="BL217" i="2"/>
  <c r="BL266" i="2"/>
  <c r="BL320" i="2"/>
  <c r="BK65" i="2"/>
  <c r="BM349" i="2"/>
  <c r="BK19" i="2"/>
  <c r="BK218" i="2"/>
  <c r="BL109" i="2"/>
  <c r="BM345" i="2"/>
  <c r="BM146" i="2"/>
  <c r="BL120" i="2"/>
  <c r="BL412" i="2"/>
  <c r="BL104" i="2"/>
  <c r="BK182" i="2"/>
  <c r="BL34" i="2"/>
  <c r="BM408" i="2"/>
  <c r="BK401" i="2"/>
  <c r="BL402" i="2"/>
  <c r="BL186" i="2"/>
  <c r="BL373" i="2"/>
  <c r="BM332" i="2"/>
  <c r="BM80" i="2"/>
  <c r="BL310" i="2"/>
  <c r="BL253" i="2"/>
  <c r="BL322" i="2"/>
  <c r="BM70" i="2"/>
  <c r="BL269" i="2"/>
  <c r="BK214" i="2"/>
  <c r="BL72" i="2"/>
  <c r="BM165" i="2"/>
  <c r="BL35" i="2"/>
  <c r="BL135" i="2"/>
  <c r="BM391" i="2"/>
  <c r="BM223" i="2"/>
  <c r="BK219" i="2"/>
  <c r="BM191" i="2"/>
  <c r="BM174" i="2"/>
  <c r="BM169" i="2"/>
  <c r="BM264" i="2"/>
  <c r="BM54" i="2"/>
  <c r="BK274" i="2"/>
  <c r="BM346" i="2"/>
  <c r="BM259" i="2"/>
  <c r="BM341" i="2"/>
  <c r="BL372" i="2"/>
  <c r="BK90" i="2"/>
  <c r="BL279" i="2"/>
  <c r="BK334" i="2"/>
  <c r="BL77" i="2"/>
  <c r="BL233" i="2"/>
  <c r="BM364" i="2"/>
  <c r="BM293" i="2"/>
  <c r="BL370" i="2"/>
  <c r="BL105" i="2"/>
  <c r="BM386" i="2"/>
  <c r="BL335" i="2"/>
  <c r="BM409" i="2"/>
  <c r="BL85" i="2"/>
  <c r="BK166" i="2"/>
  <c r="BL185" i="2"/>
  <c r="BM93" i="2"/>
  <c r="BL302" i="2"/>
  <c r="BK54" i="2"/>
  <c r="BK372" i="2"/>
  <c r="BK222" i="2"/>
  <c r="BK405" i="2"/>
  <c r="BK283" i="2"/>
  <c r="BL19" i="2"/>
  <c r="BL325" i="2"/>
  <c r="BM37" i="2"/>
  <c r="BK348" i="2"/>
  <c r="BK34" i="2"/>
  <c r="BM389" i="2"/>
  <c r="BL369" i="2"/>
  <c r="BL292" i="2"/>
  <c r="BK103" i="2"/>
  <c r="BL249" i="2"/>
  <c r="CM249" i="2" s="1"/>
  <c r="BM60" i="2"/>
  <c r="BM294" i="2"/>
  <c r="BL397" i="2"/>
  <c r="BK36" i="2"/>
  <c r="BL23" i="2"/>
  <c r="BL324" i="2"/>
  <c r="BM44" i="2"/>
  <c r="BL210" i="2"/>
  <c r="BL26" i="2"/>
  <c r="BM324" i="2"/>
  <c r="BL48" i="2"/>
  <c r="BM47" i="2"/>
  <c r="BK201" i="2"/>
  <c r="BL395" i="2"/>
  <c r="BK18" i="2"/>
  <c r="BM187" i="2"/>
  <c r="BK147" i="2"/>
  <c r="BK25" i="2"/>
  <c r="BL289" i="2"/>
  <c r="BL225" i="2"/>
  <c r="BM367" i="2"/>
  <c r="BL316" i="2"/>
  <c r="BM22" i="2"/>
  <c r="BL25" i="2"/>
  <c r="BL364" i="2"/>
  <c r="BL368" i="2"/>
  <c r="BL164" i="2"/>
  <c r="BM383" i="2"/>
  <c r="BM282" i="2"/>
  <c r="BK83" i="2"/>
  <c r="BM176" i="2"/>
  <c r="BL114" i="2"/>
  <c r="BL246" i="2"/>
  <c r="BL89" i="2"/>
  <c r="BK57" i="2"/>
  <c r="BL95" i="2"/>
  <c r="BM363" i="2"/>
  <c r="BK61" i="2"/>
  <c r="BM172" i="2"/>
  <c r="BL156" i="2"/>
  <c r="BM178" i="2"/>
  <c r="BM295" i="2"/>
  <c r="BL117" i="2"/>
  <c r="BK51" i="2"/>
  <c r="BM318" i="2"/>
  <c r="BM132" i="2"/>
  <c r="BM211" i="2"/>
  <c r="BM200" i="2"/>
  <c r="BM375" i="2"/>
  <c r="BK127" i="2"/>
  <c r="BM262" i="2"/>
  <c r="BM330" i="2"/>
  <c r="BM16" i="2"/>
  <c r="BM107" i="2"/>
  <c r="BM123" i="2"/>
  <c r="BK31" i="2"/>
  <c r="BK159" i="2"/>
  <c r="BL94" i="2"/>
  <c r="BL315" i="2"/>
  <c r="BL219" i="2"/>
  <c r="BL281" i="2"/>
  <c r="BL221" i="2"/>
  <c r="BM306" i="2"/>
  <c r="BL31" i="2"/>
  <c r="BM164" i="2"/>
  <c r="BK231" i="2"/>
  <c r="BK204" i="2"/>
  <c r="BL416" i="2"/>
  <c r="BL331" i="2"/>
  <c r="BL116" i="2"/>
  <c r="BM121" i="2"/>
  <c r="BL358" i="2"/>
  <c r="BK195" i="2"/>
  <c r="BM159" i="2"/>
  <c r="BL250" i="2"/>
  <c r="BK32" i="2"/>
  <c r="BL247" i="2"/>
  <c r="BM303" i="2"/>
  <c r="BL273" i="2"/>
  <c r="BM126" i="2"/>
  <c r="BK115" i="2"/>
  <c r="BM241" i="2"/>
  <c r="BM399" i="2"/>
  <c r="BK300" i="2"/>
  <c r="BL167" i="2"/>
  <c r="BM344" i="2"/>
  <c r="BK41" i="2"/>
  <c r="BM228" i="2"/>
  <c r="BK396" i="2"/>
  <c r="BL162" i="2"/>
  <c r="BM268" i="2"/>
  <c r="BK17" i="2"/>
  <c r="BK14" i="2"/>
  <c r="BL41" i="2"/>
  <c r="BM212" i="2"/>
  <c r="BK228" i="2"/>
  <c r="BM396" i="2"/>
  <c r="BL49" i="2"/>
  <c r="BL211" i="2"/>
  <c r="BL24" i="2"/>
  <c r="BK404" i="2"/>
  <c r="BK357" i="2"/>
  <c r="BM150" i="2"/>
  <c r="BM145" i="2"/>
  <c r="BL215" i="2"/>
  <c r="BL262" i="2"/>
  <c r="BK330" i="2"/>
  <c r="BM153" i="2"/>
  <c r="BM124" i="2"/>
  <c r="BL381" i="2"/>
  <c r="BL140" i="2"/>
  <c r="BL328" i="2"/>
  <c r="BM312" i="2"/>
  <c r="BK297" i="2"/>
  <c r="BM281" i="2"/>
  <c r="BM221" i="2"/>
  <c r="BL39" i="2"/>
  <c r="BL20" i="2"/>
  <c r="BK164" i="2"/>
  <c r="BM231" i="2"/>
  <c r="BM204" i="2"/>
  <c r="BM416" i="2"/>
  <c r="BM331" i="2"/>
  <c r="BM122" i="2"/>
  <c r="BL159" i="2"/>
  <c r="BL99" i="2"/>
  <c r="BK285" i="2"/>
  <c r="BL71" i="2"/>
  <c r="BK387" i="2"/>
  <c r="BL32" i="2"/>
  <c r="BM247" i="2"/>
  <c r="BK202" i="2"/>
  <c r="BK273" i="2"/>
  <c r="BK126" i="2"/>
  <c r="BK289" i="2"/>
  <c r="BL286" i="2"/>
  <c r="BL171" i="2"/>
  <c r="BM417" i="2"/>
  <c r="BK399" i="2"/>
  <c r="BL396" i="2"/>
  <c r="BL12" i="2"/>
  <c r="BK299" i="2"/>
  <c r="BK286" i="2"/>
  <c r="BK266" i="2"/>
  <c r="BL327" i="2"/>
  <c r="BK92" i="2"/>
  <c r="BM27" i="2"/>
  <c r="BL283" i="2"/>
  <c r="BK22" i="2"/>
  <c r="BM392" i="2"/>
  <c r="BL65" i="2"/>
  <c r="BL220" i="2"/>
  <c r="BL293" i="2"/>
  <c r="BK205" i="2"/>
  <c r="BM274" i="2"/>
  <c r="BK383" i="2"/>
  <c r="BL282" i="2"/>
  <c r="BK345" i="2"/>
  <c r="BL83" i="2"/>
  <c r="BL146" i="2"/>
  <c r="BL305" i="2"/>
  <c r="BK105" i="2"/>
  <c r="BL133" i="2"/>
  <c r="BM314" i="2"/>
  <c r="BM246" i="2"/>
  <c r="BM258" i="2"/>
  <c r="BM104" i="2"/>
  <c r="BM57" i="2"/>
  <c r="BM64" i="2"/>
  <c r="BK95" i="2"/>
  <c r="BM280" i="2"/>
  <c r="BK363" i="2"/>
  <c r="BK224" i="2"/>
  <c r="BK408" i="2"/>
  <c r="BL61" i="2"/>
  <c r="BM400" i="2"/>
  <c r="BM239" i="2"/>
  <c r="BK402" i="2"/>
  <c r="BL172" i="2"/>
  <c r="BK409" i="2"/>
  <c r="BM381" i="2"/>
  <c r="BK373" i="2"/>
  <c r="BL178" i="2"/>
  <c r="BK295" i="2"/>
  <c r="BM138" i="2"/>
  <c r="BM117" i="2"/>
  <c r="BK53" i="2"/>
  <c r="BM51" i="2"/>
  <c r="BK310" i="2"/>
  <c r="BL180" i="2"/>
  <c r="BK253" i="2"/>
  <c r="BK161" i="2"/>
  <c r="BK321" i="2"/>
  <c r="BL391" i="2"/>
  <c r="BK70" i="2"/>
  <c r="BL200" i="2"/>
  <c r="BK269" i="2"/>
  <c r="BM214" i="2"/>
  <c r="BK72" i="2"/>
  <c r="BL165" i="2"/>
  <c r="BK93" i="2"/>
  <c r="BM118" i="2"/>
  <c r="BL182" i="2"/>
  <c r="BK149" i="2"/>
  <c r="BM127" i="2"/>
  <c r="BK235" i="2"/>
  <c r="BL191" i="2"/>
  <c r="BL112" i="2"/>
  <c r="BK370" i="2"/>
  <c r="BM265" i="2"/>
  <c r="BL54" i="2"/>
  <c r="BK342" i="2"/>
  <c r="BK346" i="2"/>
  <c r="BM36" i="2"/>
  <c r="BM55" i="2"/>
  <c r="BM372" i="2"/>
  <c r="BL90" i="2"/>
  <c r="BK279" i="2"/>
  <c r="BL393" i="2"/>
  <c r="BM222" i="2"/>
  <c r="BK298" i="2"/>
  <c r="BK211" i="2"/>
  <c r="BM273" i="2"/>
  <c r="BK44" i="2"/>
  <c r="BM405" i="2"/>
  <c r="BK150" i="2"/>
  <c r="BM166" i="2"/>
  <c r="BM385" i="2"/>
  <c r="BL192" i="2"/>
  <c r="BK365" i="2"/>
  <c r="BL153" i="2"/>
  <c r="BK136" i="2"/>
  <c r="BL276" i="2"/>
  <c r="BM202" i="2"/>
  <c r="BL45" i="2"/>
  <c r="BK328" i="2"/>
  <c r="BK312" i="2"/>
  <c r="BL297" i="2"/>
  <c r="BM82" i="2"/>
  <c r="BK221" i="2"/>
  <c r="BM39" i="2"/>
  <c r="BK20" i="2"/>
  <c r="BK174" i="2"/>
  <c r="BM213" i="2"/>
  <c r="BL204" i="2"/>
  <c r="BM48" i="2"/>
  <c r="BK331" i="2"/>
  <c r="BL122" i="2"/>
  <c r="BL287" i="2"/>
  <c r="BM131" i="2"/>
  <c r="BM77" i="2"/>
  <c r="BL285" i="2"/>
  <c r="BM71" i="2"/>
  <c r="BM387" i="2"/>
  <c r="BM388" i="2"/>
  <c r="BM43" i="2"/>
  <c r="BL202" i="2"/>
  <c r="BM395" i="2"/>
  <c r="BM110" i="2"/>
  <c r="BL30" i="2"/>
  <c r="BM30" i="2"/>
  <c r="BM337" i="2"/>
  <c r="BM360" i="2"/>
  <c r="BM378" i="2"/>
  <c r="BM267" i="2"/>
  <c r="BK212" i="2"/>
  <c r="BL228" i="2"/>
  <c r="BM240" i="2"/>
  <c r="BK208" i="2"/>
  <c r="BM17" i="2"/>
  <c r="BL38" i="2"/>
  <c r="BL385" i="2"/>
  <c r="BK192" i="2"/>
  <c r="BL365" i="2"/>
  <c r="BK153" i="2"/>
  <c r="BM136" i="2"/>
  <c r="BK276" i="2"/>
  <c r="BK319" i="2"/>
  <c r="BL272" i="2"/>
  <c r="BM328" i="2"/>
  <c r="BK169" i="2"/>
  <c r="BK410" i="2"/>
  <c r="BK82" i="2"/>
  <c r="BK86" i="2"/>
  <c r="BK39" i="2"/>
  <c r="BM20" i="2"/>
  <c r="BL174" i="2"/>
  <c r="BL213" i="2"/>
  <c r="BK377" i="2"/>
  <c r="BK48" i="2"/>
  <c r="BK230" i="2"/>
  <c r="BK101" i="2"/>
  <c r="BK148" i="2"/>
  <c r="BM329" i="2"/>
  <c r="BL58" i="2"/>
  <c r="BM285" i="2"/>
  <c r="BK71" i="2"/>
  <c r="BM201" i="2"/>
  <c r="BL388" i="2"/>
  <c r="BL43" i="2"/>
  <c r="BL326" i="2"/>
  <c r="BK395" i="2"/>
  <c r="BK110" i="2"/>
  <c r="BK284" i="2"/>
  <c r="BL147" i="2"/>
  <c r="BL88" i="2"/>
  <c r="BL179" i="2"/>
  <c r="BL66" i="2"/>
  <c r="BK167" i="2"/>
  <c r="BK350" i="2"/>
  <c r="BM252" i="2"/>
  <c r="BM155" i="2"/>
  <c r="BM260" i="2"/>
  <c r="BK260" i="2"/>
  <c r="BM49" i="2"/>
  <c r="BL163" i="2"/>
  <c r="BK248" i="2"/>
  <c r="BK30" i="2"/>
  <c r="BM78" i="2"/>
  <c r="BK197" i="2"/>
  <c r="BL199" i="2"/>
  <c r="BL78" i="2"/>
  <c r="BL376" i="2"/>
  <c r="BL252" i="2"/>
  <c r="BL392" i="2"/>
  <c r="BM203" i="2"/>
  <c r="BL158" i="2"/>
  <c r="BM13" i="2"/>
  <c r="BK88" i="2"/>
  <c r="BL284" i="2"/>
  <c r="BL375" i="2"/>
  <c r="BL280" i="2"/>
  <c r="BL63" i="2"/>
  <c r="BK16" i="2"/>
  <c r="BK40" i="2"/>
  <c r="BK81" i="2"/>
  <c r="BK189" i="2"/>
  <c r="BL317" i="2"/>
  <c r="BL352" i="2"/>
  <c r="BM29" i="2"/>
  <c r="BK111" i="2"/>
  <c r="BL59" i="2"/>
  <c r="BK354" i="2"/>
  <c r="BK37" i="2"/>
  <c r="BL75" i="2"/>
  <c r="BL359" i="2"/>
  <c r="BK74" i="2"/>
  <c r="BM98" i="2"/>
  <c r="BK272" i="2"/>
  <c r="BL169" i="2"/>
  <c r="BM21" i="2"/>
  <c r="BK194" i="2"/>
  <c r="BM34" i="2"/>
  <c r="BK335" i="2"/>
  <c r="BK291" i="2"/>
  <c r="BM97" i="2"/>
  <c r="BK206" i="2"/>
  <c r="BL144" i="2"/>
  <c r="BK389" i="2"/>
  <c r="BL311" i="2"/>
  <c r="BM79" i="2"/>
  <c r="BK85" i="2"/>
  <c r="BK130" i="2"/>
  <c r="BK102" i="2"/>
  <c r="BM242" i="2"/>
  <c r="BM292" i="2"/>
  <c r="BK287" i="2"/>
  <c r="BL278" i="2"/>
  <c r="BL84" i="2"/>
  <c r="BM297" i="2"/>
  <c r="BK223" i="2"/>
  <c r="BK353" i="2"/>
  <c r="BL161" i="2"/>
  <c r="BM249" i="2"/>
  <c r="BM238" i="2"/>
  <c r="BK15" i="2"/>
  <c r="BK270" i="2"/>
  <c r="BL304" i="2"/>
  <c r="BL308" i="2"/>
  <c r="BK108" i="2"/>
  <c r="BK336" i="2"/>
  <c r="BM257" i="2"/>
  <c r="BM368" i="2"/>
  <c r="BL124" i="2"/>
  <c r="CO124" i="2" s="1"/>
  <c r="BL323" i="2"/>
  <c r="BM46" i="2"/>
  <c r="BK113" i="2"/>
  <c r="BM63" i="2"/>
  <c r="BK67" i="2"/>
  <c r="BM288" i="2"/>
  <c r="BK68" i="2"/>
  <c r="BK183" i="2"/>
  <c r="BM74" i="2"/>
  <c r="BL340" i="2"/>
  <c r="BL386" i="2"/>
  <c r="BM397" i="2"/>
  <c r="BM56" i="2"/>
  <c r="BK184" i="2"/>
  <c r="BL301" i="2"/>
  <c r="BL129" i="2"/>
  <c r="BM154" i="2"/>
  <c r="BM347" i="2"/>
  <c r="BL154" i="2"/>
  <c r="BK415" i="2"/>
  <c r="BL261" i="2"/>
  <c r="BM141" i="2"/>
  <c r="BM313" i="2"/>
  <c r="BM210" i="2"/>
  <c r="BL227" i="2"/>
  <c r="BM106" i="2"/>
  <c r="BL216" i="2"/>
  <c r="BL125" i="2"/>
  <c r="BK26" i="2"/>
  <c r="BK175" i="2"/>
  <c r="BL142" i="2"/>
  <c r="BM45" i="2"/>
  <c r="BL382" i="2"/>
  <c r="BM86" i="2"/>
  <c r="BM356" i="2"/>
  <c r="BM177" i="2"/>
  <c r="BK173" i="2"/>
  <c r="BL414" i="2"/>
  <c r="BL377" i="2"/>
  <c r="BM209" i="2"/>
  <c r="BM125" i="2"/>
  <c r="BL101" i="2"/>
  <c r="BK303" i="2"/>
  <c r="BM24" i="2"/>
  <c r="BM58" i="2"/>
  <c r="BL319" i="2"/>
  <c r="BM52" i="2"/>
  <c r="BL265" i="2"/>
  <c r="BL237" i="2"/>
  <c r="BM277" i="2"/>
  <c r="BM326" i="2"/>
  <c r="BM302" i="2"/>
  <c r="BK98" i="2"/>
  <c r="BL384" i="2"/>
  <c r="BM199" i="2"/>
  <c r="BK267" i="2"/>
  <c r="BM300" i="2"/>
  <c r="BL379" i="2"/>
  <c r="BM236" i="2"/>
  <c r="BK378" i="2"/>
  <c r="BM256" i="2"/>
  <c r="BM361" i="2"/>
  <c r="BK268" i="2"/>
  <c r="BL17" i="2"/>
  <c r="BK155" i="2"/>
  <c r="BK406" i="2"/>
  <c r="BK417" i="2"/>
  <c r="BL241" i="2"/>
  <c r="BK217" i="2"/>
  <c r="BK316" i="2"/>
  <c r="BK87" i="2"/>
  <c r="BM245" i="2"/>
  <c r="BL13" i="2"/>
  <c r="BK398" i="2"/>
  <c r="BM307" i="2"/>
  <c r="BL33" i="2"/>
  <c r="BM232" i="2"/>
  <c r="BM62" i="2"/>
  <c r="BL223" i="2"/>
  <c r="BK340" i="2"/>
  <c r="BL137" i="2"/>
  <c r="BL40" i="2"/>
  <c r="BL151" i="2"/>
  <c r="BK198" i="2"/>
  <c r="BM317" i="2"/>
  <c r="BL367" i="2"/>
  <c r="BL390" i="2"/>
  <c r="BL366" i="2"/>
  <c r="BL111" i="2"/>
  <c r="BM59" i="2"/>
  <c r="BL354" i="2"/>
  <c r="BL37" i="2"/>
  <c r="BM75" i="2"/>
  <c r="BM140" i="2"/>
  <c r="BM373" i="2"/>
  <c r="BK227" i="2"/>
  <c r="BM308" i="2"/>
  <c r="BM196" i="2"/>
  <c r="BM194" i="2"/>
  <c r="BL371" i="2"/>
  <c r="BM160" i="2"/>
  <c r="BL291" i="2"/>
  <c r="BK97" i="2"/>
  <c r="BK50" i="2"/>
  <c r="BM144" i="2"/>
  <c r="BL91" i="2"/>
  <c r="BL28" i="2"/>
  <c r="BM254" i="2"/>
  <c r="BL69" i="2"/>
  <c r="BM137" i="2"/>
  <c r="BL102" i="2"/>
  <c r="BL157" i="2"/>
  <c r="BL296" i="2"/>
  <c r="BM278" i="2"/>
  <c r="BL119" i="2"/>
  <c r="BL123" i="2"/>
  <c r="BK318" i="2"/>
  <c r="BM353" i="2"/>
  <c r="BM161" i="2"/>
  <c r="BM322" i="2"/>
  <c r="BK238" i="2"/>
  <c r="BL270" i="2"/>
  <c r="BL226" i="2"/>
  <c r="BK359" i="2"/>
  <c r="BK308" i="2"/>
  <c r="BL108" i="2"/>
  <c r="BM413" i="2"/>
  <c r="BK257" i="2"/>
  <c r="BL229" i="2"/>
  <c r="BK288" i="2"/>
  <c r="BM198" i="2"/>
  <c r="BL46" i="2"/>
  <c r="BK43" i="2"/>
  <c r="BK76" i="2"/>
  <c r="BM67" i="2"/>
  <c r="BL288" i="2"/>
  <c r="BL68" i="2"/>
  <c r="BM183" i="2"/>
  <c r="BL74" i="2"/>
  <c r="BM351" i="2"/>
  <c r="BM271" i="2"/>
  <c r="BK397" i="2"/>
  <c r="BK56" i="2"/>
  <c r="BM184" i="2"/>
  <c r="BK129" i="2"/>
  <c r="BM12" i="2"/>
  <c r="BM103" i="2"/>
  <c r="BK154" i="2"/>
  <c r="BM170" i="2"/>
  <c r="BL141" i="2"/>
  <c r="BL313" i="2"/>
  <c r="BK210" i="2"/>
  <c r="BL357" i="2"/>
  <c r="BL106" i="2"/>
  <c r="BM216" i="2"/>
  <c r="BM94" i="2"/>
  <c r="BM175" i="2"/>
  <c r="BM142" i="2"/>
  <c r="BK45" i="2"/>
  <c r="BK382" i="2"/>
  <c r="BL306" i="2"/>
  <c r="BL356" i="2"/>
  <c r="BL177" i="2"/>
  <c r="BK62" i="2"/>
  <c r="BM414" i="2"/>
  <c r="BL362" i="2"/>
  <c r="BL209" i="2"/>
  <c r="BM116" i="2"/>
  <c r="BL121" i="2"/>
  <c r="BL196" i="2"/>
  <c r="BK261" i="2"/>
  <c r="BL195" i="2"/>
  <c r="BL338" i="2"/>
  <c r="BK52" i="2"/>
  <c r="BK265" i="2"/>
  <c r="BM237" i="2"/>
  <c r="BK277" i="2"/>
  <c r="BL64" i="2"/>
  <c r="BK302" i="2"/>
  <c r="BL115" i="2"/>
  <c r="BK232" i="2"/>
  <c r="BL398" i="2"/>
  <c r="BL27" i="2"/>
  <c r="BL224" i="2"/>
  <c r="BK190" i="2"/>
  <c r="BM208" i="2"/>
  <c r="BK236" i="2"/>
  <c r="BK38" i="2"/>
  <c r="BL256" i="2"/>
  <c r="BL87" i="2"/>
  <c r="BK244" i="2"/>
  <c r="BK49" i="2"/>
  <c r="BK179" i="2"/>
  <c r="BK376" i="2"/>
  <c r="BK337" i="2"/>
  <c r="BK320" i="2"/>
  <c r="BK380" i="2"/>
  <c r="BK78" i="2"/>
  <c r="BM320" i="2"/>
  <c r="BL349" i="2"/>
  <c r="BK245" i="2"/>
  <c r="BM163" i="2"/>
  <c r="BM18" i="2"/>
  <c r="BL234" i="2"/>
  <c r="BL415" i="2"/>
  <c r="BK132" i="2"/>
  <c r="BK80" i="2"/>
  <c r="BK106" i="2"/>
  <c r="BM40" i="2"/>
  <c r="BM151" i="2"/>
  <c r="BM225" i="2"/>
  <c r="BL263" i="2"/>
  <c r="BK367" i="2"/>
  <c r="BM390" i="2"/>
  <c r="BM366" i="2"/>
  <c r="BM111" i="2"/>
  <c r="BK59" i="2"/>
  <c r="BM354" i="2"/>
  <c r="BK89" i="2"/>
  <c r="BK75" i="2"/>
  <c r="BK135" i="2"/>
  <c r="BL42" i="2"/>
  <c r="BL238" i="2"/>
  <c r="BK188" i="2"/>
  <c r="BM243" i="2"/>
  <c r="BM348" i="2"/>
  <c r="BK371" i="2"/>
  <c r="BK160" i="2"/>
  <c r="BL411" i="2"/>
  <c r="BL97" i="2"/>
  <c r="BL50" i="2"/>
  <c r="BK186" i="2"/>
  <c r="BK156" i="2"/>
  <c r="BM91" i="2"/>
  <c r="BK28" i="2"/>
  <c r="BK254" i="2"/>
  <c r="BK69" i="2"/>
  <c r="BK137" i="2"/>
  <c r="BK134" i="2"/>
  <c r="BK343" i="2"/>
  <c r="BM157" i="2"/>
  <c r="BK296" i="2"/>
  <c r="BL152" i="2"/>
  <c r="BK119" i="2"/>
  <c r="BK122" i="2"/>
  <c r="BM129" i="2"/>
  <c r="BL353" i="2"/>
  <c r="BM339" i="2"/>
  <c r="BK181" i="2"/>
  <c r="BL207" i="2"/>
  <c r="BM270" i="2"/>
  <c r="BK226" i="2"/>
  <c r="BM359" i="2"/>
  <c r="BK139" i="2"/>
  <c r="BM108" i="2"/>
  <c r="BK413" i="2"/>
  <c r="BK42" i="2"/>
  <c r="BM229" i="2"/>
  <c r="BK120" i="2"/>
  <c r="BL405" i="2"/>
  <c r="BK138" i="2"/>
  <c r="BM358" i="2"/>
  <c r="BL264" i="2"/>
  <c r="BM394" i="2"/>
  <c r="BL294" i="2"/>
  <c r="BM407" i="2"/>
  <c r="BL259" i="2"/>
  <c r="BL183" i="2"/>
  <c r="BL374" i="2"/>
  <c r="BK351" i="2"/>
  <c r="BK271" i="2"/>
  <c r="BL334" i="2"/>
  <c r="BM321" i="2"/>
  <c r="BM233" i="2"/>
  <c r="BL73" i="2"/>
  <c r="BM100" i="2"/>
  <c r="BM109" i="2"/>
  <c r="BK124" i="2"/>
  <c r="BL404" i="2"/>
  <c r="BL170" i="2"/>
  <c r="BM215" i="2"/>
  <c r="BK262" i="2"/>
  <c r="BL330" i="2"/>
  <c r="BL16" i="2"/>
  <c r="BK107" i="2"/>
  <c r="BK123" i="2"/>
  <c r="BK216" i="2"/>
  <c r="BM309" i="2"/>
  <c r="BK94" i="2"/>
  <c r="BM315" i="2"/>
  <c r="BM219" i="2"/>
  <c r="BK281" i="2"/>
  <c r="BM382" i="2"/>
  <c r="BK306" i="2"/>
  <c r="BM31" i="2"/>
  <c r="BK177" i="2"/>
  <c r="BL62" i="2"/>
  <c r="BK414" i="2"/>
  <c r="BM362" i="2"/>
  <c r="BK209" i="2"/>
  <c r="BK116" i="2"/>
  <c r="BK121" i="2"/>
  <c r="BL201" i="2"/>
  <c r="BK323" i="2"/>
  <c r="BM195" i="2"/>
  <c r="BM338" i="2"/>
  <c r="BK250" i="2"/>
  <c r="BM32" i="2"/>
  <c r="BK247" i="2"/>
  <c r="BL303" i="2"/>
  <c r="BK64" i="2"/>
  <c r="BL103" i="2"/>
  <c r="BM115" i="2"/>
  <c r="BL360" i="2"/>
  <c r="BL244" i="2"/>
  <c r="BM255" i="2"/>
  <c r="BL299" i="2"/>
  <c r="BK255" i="2"/>
  <c r="BK355" i="2"/>
  <c r="BM41" i="2"/>
  <c r="BM38" i="2"/>
  <c r="BK240" i="2"/>
  <c r="BM25" i="2"/>
  <c r="CN813" i="2"/>
  <c r="CN638" i="2"/>
  <c r="CO130" i="2"/>
  <c r="CO514" i="2"/>
  <c r="BV514" i="2"/>
  <c r="CM654" i="2"/>
  <c r="BV654" i="2"/>
  <c r="CO590" i="2"/>
  <c r="BV590" i="2"/>
  <c r="CO274" i="2"/>
  <c r="BV467" i="2"/>
  <c r="CO622" i="2"/>
  <c r="BV622" i="2"/>
  <c r="CM596" i="2"/>
  <c r="BV596" i="2"/>
  <c r="CL343" i="2"/>
  <c r="CO559" i="2"/>
  <c r="BV559" i="2"/>
  <c r="CM473" i="2"/>
  <c r="BV473" i="2"/>
  <c r="CM468" i="2"/>
  <c r="BV468" i="2"/>
  <c r="CO576" i="2"/>
  <c r="BV576" i="2"/>
  <c r="CM745" i="2"/>
  <c r="BV745" i="2"/>
  <c r="CO518" i="2"/>
  <c r="BV518" i="2"/>
  <c r="CL245" i="2"/>
  <c r="CO332" i="2"/>
  <c r="CM413" i="2"/>
  <c r="CO483" i="2"/>
  <c r="BV483" i="2"/>
  <c r="CO255" i="2"/>
  <c r="CL300" i="2"/>
  <c r="CO676" i="2"/>
  <c r="BV676" i="2"/>
  <c r="CM672" i="2"/>
  <c r="BV672" i="2"/>
  <c r="CO876" i="2"/>
  <c r="BV876" i="2"/>
  <c r="CM642" i="2"/>
  <c r="BV642" i="2"/>
  <c r="CO774" i="2"/>
  <c r="BV774" i="2"/>
  <c r="CM408" i="2"/>
  <c r="CL138" i="2"/>
  <c r="CO485" i="2"/>
  <c r="CM842" i="2"/>
  <c r="BV842" i="2"/>
  <c r="CM459" i="2"/>
  <c r="BV459" i="2"/>
  <c r="BV798" i="2"/>
  <c r="CL811" i="2"/>
  <c r="CM655" i="2"/>
  <c r="BV655" i="2"/>
  <c r="CL449" i="2"/>
  <c r="BV449" i="2"/>
  <c r="CM701" i="2"/>
  <c r="BV701" i="2"/>
  <c r="CL780" i="2"/>
  <c r="BV780" i="2"/>
  <c r="CO864" i="2"/>
  <c r="BV864" i="2"/>
  <c r="BV561" i="2"/>
  <c r="CO797" i="2"/>
  <c r="BV797" i="2"/>
  <c r="CO548" i="2"/>
  <c r="BV548" i="2"/>
  <c r="CO653" i="2"/>
  <c r="BV653" i="2"/>
  <c r="CM858" i="2"/>
  <c r="BV858" i="2"/>
  <c r="CO754" i="2"/>
  <c r="BV754" i="2"/>
  <c r="CO145" i="2"/>
  <c r="CO831" i="2"/>
  <c r="BV831" i="2"/>
  <c r="CM267" i="2"/>
  <c r="CO603" i="2"/>
  <c r="BV603" i="2"/>
  <c r="CM738" i="2"/>
  <c r="BV738" i="2"/>
  <c r="CM491" i="2"/>
  <c r="BV491" i="2"/>
  <c r="CO18" i="2"/>
  <c r="CL242" i="2"/>
  <c r="CO718" i="2"/>
  <c r="BV718" i="2"/>
  <c r="CO752" i="2"/>
  <c r="BV752" i="2"/>
  <c r="CO883" i="2"/>
  <c r="BV883" i="2"/>
  <c r="CM235" i="2"/>
  <c r="CL731" i="2"/>
  <c r="BV731" i="2"/>
  <c r="CO417" i="2"/>
  <c r="CL855" i="2"/>
  <c r="BV855" i="2"/>
  <c r="CM96" i="2"/>
  <c r="CO67" i="2"/>
  <c r="CO692" i="2"/>
  <c r="BV692" i="2"/>
  <c r="CO648" i="2"/>
  <c r="BV648" i="2"/>
  <c r="CO631" i="2"/>
  <c r="BV631" i="2"/>
  <c r="CO570" i="2"/>
  <c r="BV570" i="2"/>
  <c r="CO715" i="2"/>
  <c r="BV715" i="2"/>
  <c r="CO770" i="2"/>
  <c r="BV770" i="2"/>
  <c r="CO198" i="2"/>
  <c r="CL643" i="2"/>
  <c r="BV643" i="2"/>
  <c r="CO637" i="2"/>
  <c r="BV637" i="2"/>
  <c r="CL456" i="2"/>
  <c r="BV456" i="2"/>
  <c r="CM406" i="2"/>
  <c r="CO744" i="2"/>
  <c r="CO400" i="2"/>
  <c r="CO93" i="2"/>
  <c r="CO378" i="2"/>
  <c r="CM819" i="2"/>
  <c r="BV819" i="2"/>
  <c r="CO361" i="2"/>
  <c r="CM44" i="2"/>
  <c r="CM113" i="2"/>
  <c r="CM589" i="2"/>
  <c r="BV589" i="2"/>
  <c r="CM661" i="2"/>
  <c r="BV661" i="2"/>
  <c r="CM772" i="2"/>
  <c r="BV772" i="2"/>
  <c r="CO804" i="2"/>
  <c r="BV804" i="2"/>
  <c r="CO793" i="2"/>
  <c r="BV793" i="2"/>
  <c r="CO500" i="2"/>
  <c r="BV500" i="2"/>
  <c r="CO725" i="2"/>
  <c r="BV725" i="2"/>
  <c r="CM833" i="2"/>
  <c r="BV833" i="2"/>
  <c r="CO586" i="2"/>
  <c r="BV586" i="2"/>
  <c r="CO687" i="2"/>
  <c r="BV687" i="2"/>
  <c r="CO650" i="2"/>
  <c r="BV650" i="2"/>
  <c r="CL333" i="2"/>
  <c r="CO844" i="2"/>
  <c r="BV844" i="2"/>
  <c r="CO776" i="2"/>
  <c r="BV776" i="2"/>
  <c r="CO337" i="2"/>
  <c r="CO597" i="2"/>
  <c r="BV597" i="2"/>
  <c r="CO409" i="2"/>
  <c r="CM624" i="2"/>
  <c r="BV624" i="2"/>
  <c r="CO621" i="2"/>
  <c r="BV621" i="2"/>
  <c r="BU572" i="2"/>
  <c r="CL76" i="2"/>
  <c r="CO755" i="2"/>
  <c r="BV755" i="2"/>
  <c r="CO22" i="2"/>
  <c r="BV680" i="2"/>
  <c r="BV782" i="2"/>
  <c r="CM420" i="2"/>
  <c r="BV420" i="2"/>
  <c r="CM818" i="2"/>
  <c r="CO471" i="2"/>
  <c r="BV471" i="2"/>
  <c r="CO127" i="2"/>
  <c r="CM794" i="2"/>
  <c r="BV794" i="2"/>
  <c r="CM629" i="2"/>
  <c r="BV629" i="2"/>
  <c r="CO575" i="2"/>
  <c r="BV575" i="2"/>
  <c r="CO832" i="2"/>
  <c r="BV832" i="2"/>
  <c r="CO476" i="2"/>
  <c r="BV476" i="2"/>
  <c r="CO726" i="2"/>
  <c r="BV726" i="2"/>
  <c r="CO562" i="2"/>
  <c r="BV562" i="2"/>
  <c r="CM318" i="2"/>
  <c r="CO848" i="2"/>
  <c r="BV848" i="2"/>
  <c r="CO814" i="2"/>
  <c r="BV814" i="2"/>
  <c r="CM389" i="2"/>
  <c r="CM681" i="2"/>
  <c r="BV681" i="2"/>
  <c r="CM231" i="2"/>
  <c r="CO840" i="2"/>
  <c r="BV840" i="2"/>
  <c r="CO713" i="2"/>
  <c r="BV713" i="2"/>
  <c r="BV839" i="2"/>
  <c r="CM577" i="2"/>
  <c r="BV577" i="2"/>
  <c r="CO51" i="2"/>
  <c r="CO519" i="2"/>
  <c r="BV519" i="2"/>
  <c r="CO427" i="2"/>
  <c r="BV427" i="2"/>
  <c r="CM197" i="2"/>
  <c r="CM232" i="2"/>
  <c r="CO107" i="2"/>
  <c r="BV509" i="2"/>
  <c r="CO732" i="2"/>
  <c r="BV732" i="2"/>
  <c r="CL529" i="2"/>
  <c r="BV529" i="2"/>
  <c r="CM446" i="2"/>
  <c r="BV446" i="2"/>
  <c r="CL771" i="2"/>
  <c r="BV771" i="2"/>
  <c r="CL715" i="2"/>
  <c r="CM570" i="2"/>
  <c r="CM648" i="2"/>
  <c r="CL720" i="2"/>
  <c r="CO529" i="2"/>
  <c r="CO701" i="2"/>
  <c r="CO780" i="2"/>
  <c r="CL732" i="2"/>
  <c r="CM676" i="2"/>
  <c r="CO672" i="2"/>
  <c r="CO446" i="2"/>
  <c r="CL774" i="2"/>
  <c r="CL459" i="2"/>
  <c r="CO459" i="2"/>
  <c r="CM780" i="2"/>
  <c r="CL842" i="2"/>
  <c r="CM876" i="2"/>
  <c r="CL672" i="2"/>
  <c r="CP672" i="2"/>
  <c r="CL446" i="2"/>
  <c r="CN876" i="2"/>
  <c r="CL876" i="2"/>
  <c r="CM774" i="2"/>
  <c r="CO561" i="2"/>
  <c r="CM561" i="2"/>
  <c r="CM864" i="2"/>
  <c r="CL676" i="2"/>
  <c r="CO842" i="2"/>
  <c r="CL576" i="2"/>
  <c r="CM529" i="2"/>
  <c r="CN676" i="2"/>
  <c r="CM93" i="2"/>
  <c r="CM720" i="2"/>
  <c r="CL864" i="2"/>
  <c r="CL570" i="2"/>
  <c r="CM732" i="2"/>
  <c r="CL701" i="2"/>
  <c r="CL648" i="2"/>
  <c r="CM107" i="2"/>
  <c r="CM509" i="2"/>
  <c r="CP648" i="2"/>
  <c r="CL692" i="2"/>
  <c r="CL389" i="2"/>
  <c r="CL107" i="2"/>
  <c r="CO771" i="2"/>
  <c r="CM771" i="2"/>
  <c r="CL139" i="2"/>
  <c r="CO139" i="2"/>
  <c r="CL408" i="2"/>
  <c r="CO408" i="2"/>
  <c r="CO138" i="2"/>
  <c r="CM138" i="2"/>
  <c r="CO674" i="2"/>
  <c r="CO309" i="2"/>
  <c r="CM309" i="2"/>
  <c r="CL309" i="2"/>
  <c r="CO877" i="2"/>
  <c r="CM877" i="2"/>
  <c r="CM160" i="2"/>
  <c r="CL160" i="2"/>
  <c r="CL93" i="2"/>
  <c r="CL400" i="2"/>
  <c r="CM400" i="2"/>
  <c r="CM139" i="2"/>
  <c r="CO566" i="2"/>
  <c r="CO242" i="2"/>
  <c r="CM242" i="2"/>
  <c r="CO60" i="2"/>
  <c r="CL60" i="2"/>
  <c r="CM60" i="2"/>
  <c r="CM347" i="2"/>
  <c r="CL347" i="2"/>
  <c r="CO347" i="2"/>
  <c r="CL232" i="2"/>
  <c r="CO232" i="2"/>
  <c r="CM127" i="2"/>
  <c r="CL127" i="2"/>
  <c r="CN242" i="2"/>
  <c r="CL820" i="2"/>
  <c r="CM632" i="2"/>
  <c r="CO632" i="2"/>
  <c r="CO664" i="2"/>
  <c r="CM664" i="2"/>
  <c r="CL680" i="2"/>
  <c r="CO699" i="2"/>
  <c r="CN680" i="2"/>
  <c r="CO300" i="2"/>
  <c r="CL22" i="2"/>
  <c r="CO389" i="2"/>
  <c r="CM22" i="2"/>
  <c r="CM300" i="2"/>
  <c r="CM814" i="2"/>
  <c r="CM692" i="2"/>
  <c r="CL755" i="2"/>
  <c r="CO711" i="2"/>
  <c r="CL814" i="2"/>
  <c r="CO399" i="2"/>
  <c r="CO96" i="2"/>
  <c r="CL255" i="2"/>
  <c r="CM255" i="2"/>
  <c r="CL621" i="2"/>
  <c r="CM76" i="2"/>
  <c r="CO76" i="2"/>
  <c r="CL483" i="2"/>
  <c r="CO160" i="2"/>
  <c r="CL655" i="2"/>
  <c r="CO413" i="2"/>
  <c r="CM785" i="2"/>
  <c r="CL785" i="2"/>
  <c r="CN785" i="2"/>
  <c r="CM343" i="2"/>
  <c r="FP72" i="2"/>
  <c r="FP50" i="2"/>
  <c r="FP51" i="2" s="1"/>
  <c r="FQ51" i="2" s="1"/>
  <c r="CL96" i="2"/>
  <c r="CL473" i="2"/>
  <c r="CL413" i="2"/>
  <c r="CO473" i="2"/>
  <c r="CO655" i="2"/>
  <c r="CO449" i="2"/>
  <c r="CM755" i="2"/>
  <c r="CL848" i="2"/>
  <c r="CL624" i="2"/>
  <c r="CM409" i="2"/>
  <c r="CM417" i="2"/>
  <c r="CO406" i="2"/>
  <c r="CM848" i="2"/>
  <c r="CL406" i="2"/>
  <c r="CL18" i="2"/>
  <c r="CM747" i="2"/>
  <c r="CL831" i="2"/>
  <c r="CL168" i="2"/>
  <c r="CN434" i="2"/>
  <c r="CO554" i="2"/>
  <c r="CM443" i="2"/>
  <c r="CL597" i="2"/>
  <c r="CM554" i="2"/>
  <c r="CL794" i="2"/>
  <c r="CO819" i="2"/>
  <c r="CM621" i="2"/>
  <c r="CM576" i="2"/>
  <c r="CL754" i="2"/>
  <c r="CM471" i="2"/>
  <c r="CL471" i="2"/>
  <c r="CL874" i="2"/>
  <c r="CL409" i="2"/>
  <c r="CO624" i="2"/>
  <c r="CL67" i="2"/>
  <c r="CL267" i="2"/>
  <c r="CL361" i="2"/>
  <c r="CL883" i="2"/>
  <c r="CM361" i="2"/>
  <c r="CO267" i="2"/>
  <c r="CM67" i="2"/>
  <c r="CM883" i="2"/>
  <c r="CM744" i="2"/>
  <c r="CM483" i="2"/>
  <c r="CL417" i="2"/>
  <c r="CP731" i="2"/>
  <c r="CM811" i="2"/>
  <c r="CO456" i="2"/>
  <c r="CN692" i="2"/>
  <c r="CO855" i="2"/>
  <c r="CM456" i="2"/>
  <c r="CM855" i="2"/>
  <c r="CL566" i="2"/>
  <c r="CM754" i="2"/>
  <c r="CM449" i="2"/>
  <c r="CN624" i="2"/>
  <c r="CO811" i="2"/>
  <c r="CL622" i="2"/>
  <c r="CM18" i="2"/>
  <c r="CM797" i="2"/>
  <c r="CM519" i="2"/>
  <c r="CL797" i="2"/>
  <c r="CL491" i="2"/>
  <c r="CO491" i="2"/>
  <c r="CM578" i="2"/>
  <c r="CM337" i="2"/>
  <c r="CM831" i="2"/>
  <c r="CL844" i="2"/>
  <c r="CL519" i="2"/>
  <c r="CM844" i="2"/>
  <c r="CO643" i="2"/>
  <c r="CL51" i="2"/>
  <c r="CM51" i="2"/>
  <c r="CN622" i="2"/>
  <c r="CM427" i="2"/>
  <c r="CL427" i="2"/>
  <c r="CL332" i="2"/>
  <c r="CO245" i="2"/>
  <c r="CL197" i="2"/>
  <c r="CL314" i="2"/>
  <c r="CO197" i="2"/>
  <c r="CM314" i="2"/>
  <c r="CO314" i="2"/>
  <c r="CP197" i="2"/>
  <c r="CL575" i="2"/>
  <c r="CP554" i="2"/>
  <c r="CL819" i="2"/>
  <c r="CO731" i="2"/>
  <c r="CL468" i="2"/>
  <c r="CO794" i="2"/>
  <c r="CM731" i="2"/>
  <c r="CL554" i="2"/>
  <c r="CO468" i="2"/>
  <c r="CM586" i="2"/>
  <c r="CL775" i="2"/>
  <c r="CL687" i="2"/>
  <c r="CM245" i="2"/>
  <c r="CM332" i="2"/>
  <c r="CM559" i="2"/>
  <c r="CL559" i="2"/>
  <c r="CP776" i="2"/>
  <c r="CM776" i="2"/>
  <c r="CL776" i="2"/>
  <c r="CL518" i="2"/>
  <c r="CL586" i="2"/>
  <c r="CM597" i="2"/>
  <c r="CM622" i="2"/>
  <c r="CO833" i="2"/>
  <c r="CM767" i="2"/>
  <c r="CM687" i="2"/>
  <c r="CL44" i="2"/>
  <c r="CL337" i="2"/>
  <c r="CL590" i="2"/>
  <c r="CM643" i="2"/>
  <c r="CO642" i="2"/>
  <c r="CL654" i="2"/>
  <c r="CO318" i="2"/>
  <c r="CO654" i="2"/>
  <c r="CO420" i="2"/>
  <c r="CL752" i="2"/>
  <c r="CL235" i="2"/>
  <c r="CN752" i="2"/>
  <c r="CL637" i="2"/>
  <c r="CL460" i="2"/>
  <c r="CM548" i="2"/>
  <c r="CP650" i="2"/>
  <c r="CL476" i="2"/>
  <c r="CL548" i="2"/>
  <c r="CL420" i="2"/>
  <c r="CM637" i="2"/>
  <c r="CL650" i="2"/>
  <c r="CO235" i="2"/>
  <c r="CL500" i="2"/>
  <c r="CM500" i="2"/>
  <c r="CM650" i="2"/>
  <c r="CL804" i="2"/>
  <c r="CL718" i="2"/>
  <c r="CM752" i="2"/>
  <c r="CO858" i="2"/>
  <c r="CM518" i="2"/>
  <c r="CL858" i="2"/>
  <c r="CP686" i="2"/>
  <c r="CN725" i="2"/>
  <c r="CM718" i="2"/>
  <c r="CM130" i="2"/>
  <c r="CO434" i="2"/>
  <c r="CP555" i="2"/>
  <c r="CL738" i="2"/>
  <c r="CN804" i="2"/>
  <c r="CM804" i="2"/>
  <c r="CO577" i="2"/>
  <c r="CM333" i="2"/>
  <c r="CL401" i="2"/>
  <c r="CL631" i="2"/>
  <c r="CM460" i="2"/>
  <c r="CO401" i="2"/>
  <c r="CM145" i="2"/>
  <c r="CL145" i="2"/>
  <c r="CO333" i="2"/>
  <c r="CL577" i="2"/>
  <c r="CM514" i="2"/>
  <c r="CM725" i="2"/>
  <c r="CM401" i="2"/>
  <c r="CM631" i="2"/>
  <c r="CO738" i="2"/>
  <c r="CN514" i="2"/>
  <c r="CL839" i="2"/>
  <c r="CL514" i="2"/>
  <c r="CL434" i="2"/>
  <c r="CO460" i="2"/>
  <c r="CM713" i="2"/>
  <c r="CL833" i="2"/>
  <c r="CL629" i="2"/>
  <c r="CL703" i="2"/>
  <c r="CL589" i="2"/>
  <c r="CO589" i="2"/>
  <c r="CM730" i="2"/>
  <c r="CO767" i="2"/>
  <c r="CL745" i="2"/>
  <c r="CM274" i="2"/>
  <c r="CM562" i="2"/>
  <c r="CL713" i="2"/>
  <c r="CL562" i="2"/>
  <c r="CL642" i="2"/>
  <c r="CO745" i="2"/>
  <c r="CL716" i="2"/>
  <c r="CL767" i="2"/>
  <c r="CO629" i="2"/>
  <c r="CM590" i="2"/>
  <c r="CP804" i="2"/>
  <c r="CL274" i="2"/>
  <c r="CL231" i="2"/>
  <c r="CO596" i="2"/>
  <c r="CL596" i="2"/>
  <c r="CO44" i="2"/>
  <c r="CO231" i="2"/>
  <c r="CM832" i="2"/>
  <c r="CO194" i="2"/>
  <c r="CM194" i="2"/>
  <c r="CM770" i="2"/>
  <c r="CL681" i="2"/>
  <c r="CN653" i="2"/>
  <c r="CL603" i="2"/>
  <c r="CL194" i="2"/>
  <c r="CM840" i="2"/>
  <c r="CL840" i="2"/>
  <c r="CM603" i="2"/>
  <c r="CL318" i="2"/>
  <c r="CL726" i="2"/>
  <c r="CO681" i="2"/>
  <c r="CN832" i="2"/>
  <c r="CL832" i="2"/>
  <c r="CL770" i="2"/>
  <c r="CL653" i="2"/>
  <c r="CM726" i="2"/>
  <c r="CM653" i="2"/>
  <c r="CL725" i="2"/>
  <c r="CL443" i="2"/>
  <c r="CL793" i="2"/>
  <c r="CM497" i="2"/>
  <c r="CP497" i="2"/>
  <c r="CO443" i="2"/>
  <c r="CM793" i="2"/>
  <c r="CM575" i="2"/>
  <c r="CO661" i="2"/>
  <c r="CL661" i="2"/>
  <c r="CO716" i="2"/>
  <c r="CM716" i="2"/>
  <c r="CL772" i="2"/>
  <c r="CP772" i="2"/>
  <c r="CM476" i="2"/>
  <c r="CO772" i="2"/>
  <c r="CL130" i="2"/>
  <c r="CO113" i="2"/>
  <c r="CL113" i="2"/>
  <c r="CM434" i="2"/>
  <c r="CO168" i="2" l="1"/>
  <c r="CL378" i="2"/>
  <c r="CM399" i="2"/>
  <c r="CL561" i="2"/>
  <c r="CO467" i="2"/>
  <c r="CS497" i="2"/>
  <c r="DB497" i="2" s="1"/>
  <c r="CT561" i="2"/>
  <c r="DC561" i="2" s="1"/>
  <c r="CT818" i="2"/>
  <c r="DC818" i="2" s="1"/>
  <c r="CT467" i="2"/>
  <c r="DC467" i="2" s="1"/>
  <c r="CU203" i="2"/>
  <c r="DD203" i="2" s="1"/>
  <c r="CV168" i="2"/>
  <c r="DE168" i="2" s="1"/>
  <c r="CS467" i="2"/>
  <c r="DB467" i="2" s="1"/>
  <c r="CS203" i="2"/>
  <c r="DB203" i="2" s="1"/>
  <c r="CS168" i="2"/>
  <c r="DB168" i="2" s="1"/>
  <c r="CU467" i="2"/>
  <c r="DD467" i="2" s="1"/>
  <c r="CT457" i="2"/>
  <c r="DC457" i="2" s="1"/>
  <c r="CT343" i="2"/>
  <c r="DC343" i="2" s="1"/>
  <c r="CR497" i="2"/>
  <c r="DA497" i="2" s="1"/>
  <c r="CT203" i="2"/>
  <c r="DC203" i="2" s="1"/>
  <c r="CV467" i="2"/>
  <c r="DE467" i="2" s="1"/>
  <c r="CT497" i="2"/>
  <c r="DC497" i="2" s="1"/>
  <c r="CO497" i="2"/>
  <c r="CN642" i="2"/>
  <c r="CM467" i="2"/>
  <c r="CW467" i="2" s="1"/>
  <c r="CL509" i="2"/>
  <c r="CO509" i="2"/>
  <c r="BV497" i="2"/>
  <c r="CV509" i="2"/>
  <c r="DE509" i="2" s="1"/>
  <c r="BV638" i="2"/>
  <c r="CV378" i="2"/>
  <c r="DE378" i="2" s="1"/>
  <c r="CQ497" i="2"/>
  <c r="CQ399" i="2"/>
  <c r="CZ399" i="2" s="1"/>
  <c r="CV638" i="2"/>
  <c r="DE638" i="2" s="1"/>
  <c r="CL818" i="2"/>
  <c r="CM168" i="2"/>
  <c r="CO818" i="2"/>
  <c r="CU509" i="2"/>
  <c r="DD509" i="2" s="1"/>
  <c r="CO203" i="2"/>
  <c r="CQ509" i="2"/>
  <c r="CV561" i="2"/>
  <c r="DE561" i="2" s="1"/>
  <c r="CU378" i="2"/>
  <c r="DD378" i="2" s="1"/>
  <c r="CT638" i="2"/>
  <c r="DC638" i="2" s="1"/>
  <c r="CU638" i="2"/>
  <c r="DD638" i="2" s="1"/>
  <c r="BV127" i="2"/>
  <c r="CM378" i="2"/>
  <c r="CL467" i="2"/>
  <c r="CO343" i="2"/>
  <c r="BV818" i="2"/>
  <c r="CL399" i="2"/>
  <c r="CV497" i="2"/>
  <c r="DE497" i="2" s="1"/>
  <c r="CS509" i="2"/>
  <c r="DB509" i="2" s="1"/>
  <c r="CU561" i="2"/>
  <c r="DD561" i="2" s="1"/>
  <c r="CS378" i="2"/>
  <c r="DB378" i="2" s="1"/>
  <c r="CR130" i="2"/>
  <c r="DA130" i="2" s="1"/>
  <c r="CN709" i="2"/>
  <c r="CS673" i="2"/>
  <c r="DB673" i="2" s="1"/>
  <c r="CV706" i="2"/>
  <c r="DE706" i="2" s="1"/>
  <c r="CL777" i="2"/>
  <c r="CO696" i="2"/>
  <c r="CL696" i="2"/>
  <c r="CN696" i="2"/>
  <c r="CM850" i="2"/>
  <c r="CW850" i="2" s="1"/>
  <c r="CM566" i="2"/>
  <c r="CO839" i="2"/>
  <c r="CS805" i="2"/>
  <c r="DB805" i="2" s="1"/>
  <c r="CU566" i="2"/>
  <c r="DD566" i="2" s="1"/>
  <c r="CV839" i="2"/>
  <c r="DE839" i="2" s="1"/>
  <c r="CT198" i="2"/>
  <c r="DC198" i="2" s="1"/>
  <c r="CT468" i="2"/>
  <c r="DC468" i="2" s="1"/>
  <c r="CV864" i="2"/>
  <c r="DE864" i="2" s="1"/>
  <c r="CM470" i="2"/>
  <c r="CV711" i="2"/>
  <c r="DE711" i="2" s="1"/>
  <c r="CU711" i="2"/>
  <c r="DD711" i="2" s="1"/>
  <c r="CS470" i="2"/>
  <c r="DB470" i="2" s="1"/>
  <c r="BV470" i="2"/>
  <c r="CN603" i="2"/>
  <c r="CM198" i="2"/>
  <c r="CN607" i="2"/>
  <c r="BV711" i="2"/>
  <c r="CU198" i="2"/>
  <c r="DD198" i="2" s="1"/>
  <c r="CS468" i="2"/>
  <c r="DB468" i="2" s="1"/>
  <c r="CQ470" i="2"/>
  <c r="CT711" i="2"/>
  <c r="DC711" i="2" s="1"/>
  <c r="CS711" i="2"/>
  <c r="DB711" i="2" s="1"/>
  <c r="CV470" i="2"/>
  <c r="DE470" i="2" s="1"/>
  <c r="CR470" i="2"/>
  <c r="DA470" i="2" s="1"/>
  <c r="CN839" i="2"/>
  <c r="CL711" i="2"/>
  <c r="CM711" i="2"/>
  <c r="CS198" i="2"/>
  <c r="DB198" i="2" s="1"/>
  <c r="CU113" i="2"/>
  <c r="DD113" i="2" s="1"/>
  <c r="CN849" i="2"/>
  <c r="CT566" i="2"/>
  <c r="DC566" i="2" s="1"/>
  <c r="CU406" i="2"/>
  <c r="DD406" i="2" s="1"/>
  <c r="CS260" i="2"/>
  <c r="DB260" i="2" s="1"/>
  <c r="CT839" i="2"/>
  <c r="DC839" i="2" s="1"/>
  <c r="CS637" i="2"/>
  <c r="DB637" i="2" s="1"/>
  <c r="CS240" i="2"/>
  <c r="DB240" i="2" s="1"/>
  <c r="CQ711" i="2"/>
  <c r="CZ711" i="2" s="1"/>
  <c r="CU470" i="2"/>
  <c r="DD470" i="2" s="1"/>
  <c r="CV198" i="2"/>
  <c r="DE198" i="2" s="1"/>
  <c r="CM839" i="2"/>
  <c r="CW839" i="2" s="1"/>
  <c r="CL198" i="2"/>
  <c r="CQ637" i="2"/>
  <c r="CZ637" i="2" s="1"/>
  <c r="CT406" i="2"/>
  <c r="DC406" i="2" s="1"/>
  <c r="CT864" i="2"/>
  <c r="DC864" i="2" s="1"/>
  <c r="CV406" i="2"/>
  <c r="DE406" i="2" s="1"/>
  <c r="CP470" i="2"/>
  <c r="CL520" i="2"/>
  <c r="CS638" i="2"/>
  <c r="DB638" i="2" s="1"/>
  <c r="CL470" i="2"/>
  <c r="CS861" i="2"/>
  <c r="DB861" i="2" s="1"/>
  <c r="CT240" i="2"/>
  <c r="DC240" i="2" s="1"/>
  <c r="CT637" i="2"/>
  <c r="DC637" i="2" s="1"/>
  <c r="CP583" i="2"/>
  <c r="CY583" i="2" s="1"/>
  <c r="BV743" i="2"/>
  <c r="CT570" i="2"/>
  <c r="DC570" i="2" s="1"/>
  <c r="CU208" i="2"/>
  <c r="DD208" i="2" s="1"/>
  <c r="CQ389" i="2"/>
  <c r="CZ389" i="2" s="1"/>
  <c r="CS113" i="2"/>
  <c r="DB113" i="2" s="1"/>
  <c r="CN702" i="2"/>
  <c r="CU715" i="2"/>
  <c r="DD715" i="2" s="1"/>
  <c r="CS715" i="2"/>
  <c r="DB715" i="2" s="1"/>
  <c r="CT715" i="2"/>
  <c r="DC715" i="2" s="1"/>
  <c r="CT113" i="2"/>
  <c r="DC113" i="2" s="1"/>
  <c r="CN521" i="2"/>
  <c r="CV637" i="2"/>
  <c r="DE637" i="2" s="1"/>
  <c r="CU240" i="2"/>
  <c r="DD240" i="2" s="1"/>
  <c r="CM856" i="2"/>
  <c r="CT260" i="2"/>
  <c r="DC260" i="2" s="1"/>
  <c r="CQ715" i="2"/>
  <c r="CZ715" i="2" s="1"/>
  <c r="CQ113" i="2"/>
  <c r="CV113" i="2"/>
  <c r="DE113" i="2" s="1"/>
  <c r="CV389" i="2"/>
  <c r="DE389" i="2" s="1"/>
  <c r="CQ361" i="2"/>
  <c r="CZ361" i="2" s="1"/>
  <c r="CV260" i="2"/>
  <c r="DE260" i="2" s="1"/>
  <c r="CV267" i="2"/>
  <c r="DE267" i="2" s="1"/>
  <c r="CU637" i="2"/>
  <c r="DD637" i="2" s="1"/>
  <c r="CV240" i="2"/>
  <c r="DE240" i="2" s="1"/>
  <c r="CR208" i="2"/>
  <c r="DA208" i="2" s="1"/>
  <c r="CS846" i="2"/>
  <c r="DB846" i="2" s="1"/>
  <c r="CQ496" i="2"/>
  <c r="CZ496" i="2" s="1"/>
  <c r="CM485" i="2"/>
  <c r="CL485" i="2"/>
  <c r="BV485" i="2"/>
  <c r="CU343" i="2"/>
  <c r="DD343" i="2" s="1"/>
  <c r="CV570" i="2"/>
  <c r="DE570" i="2" s="1"/>
  <c r="CQ260" i="2"/>
  <c r="CV343" i="2"/>
  <c r="DE343" i="2" s="1"/>
  <c r="CR406" i="2"/>
  <c r="DA406" i="2" s="1"/>
  <c r="CT814" i="2"/>
  <c r="DC814" i="2" s="1"/>
  <c r="CS343" i="2"/>
  <c r="DB343" i="2" s="1"/>
  <c r="CQ638" i="2"/>
  <c r="CR168" i="2"/>
  <c r="DA168" i="2" s="1"/>
  <c r="BV399" i="2"/>
  <c r="CT378" i="2"/>
  <c r="DC378" i="2" s="1"/>
  <c r="CP818" i="2"/>
  <c r="CL744" i="2"/>
  <c r="CL632" i="2"/>
  <c r="CN704" i="2"/>
  <c r="CX704" i="2" s="1"/>
  <c r="CQ839" i="2"/>
  <c r="CZ839" i="2" s="1"/>
  <c r="CT399" i="2"/>
  <c r="DC399" i="2" s="1"/>
  <c r="CR744" i="2"/>
  <c r="DA744" i="2" s="1"/>
  <c r="CO394" i="2"/>
  <c r="CO623" i="2"/>
  <c r="BV607" i="2"/>
  <c r="CM394" i="2"/>
  <c r="CR661" i="2"/>
  <c r="DA661" i="2" s="1"/>
  <c r="CS361" i="2"/>
  <c r="DB361" i="2" s="1"/>
  <c r="CT744" i="2"/>
  <c r="DC744" i="2" s="1"/>
  <c r="CU744" i="2"/>
  <c r="DD744" i="2" s="1"/>
  <c r="CU399" i="2"/>
  <c r="DD399" i="2" s="1"/>
  <c r="CV818" i="2"/>
  <c r="DE818" i="2" s="1"/>
  <c r="BV378" i="2"/>
  <c r="CV619" i="2"/>
  <c r="DE619" i="2" s="1"/>
  <c r="CL394" i="2"/>
  <c r="CN763" i="2"/>
  <c r="CX763" i="2" s="1"/>
  <c r="CP711" i="2"/>
  <c r="CN732" i="2"/>
  <c r="CX732" i="2" s="1"/>
  <c r="CP857" i="2"/>
  <c r="CY857" i="2" s="1"/>
  <c r="CV399" i="2"/>
  <c r="DE399" i="2" s="1"/>
  <c r="CU818" i="2"/>
  <c r="DD818" i="2" s="1"/>
  <c r="CQ378" i="2"/>
  <c r="CL578" i="2"/>
  <c r="CT361" i="2"/>
  <c r="DC361" i="2" s="1"/>
  <c r="CU260" i="2"/>
  <c r="DD260" i="2" s="1"/>
  <c r="CT394" i="2"/>
  <c r="DC394" i="2" s="1"/>
  <c r="CS399" i="2"/>
  <c r="DB399" i="2" s="1"/>
  <c r="CS818" i="2"/>
  <c r="DB818" i="2" s="1"/>
  <c r="CR637" i="2"/>
  <c r="DA637" i="2" s="1"/>
  <c r="CR260" i="2"/>
  <c r="DA260" i="2" s="1"/>
  <c r="CR361" i="2"/>
  <c r="DA361" i="2" s="1"/>
  <c r="CL429" i="2"/>
  <c r="CV429" i="2"/>
  <c r="DE429" i="2" s="1"/>
  <c r="CU429" i="2"/>
  <c r="DD429" i="2" s="1"/>
  <c r="BV429" i="2"/>
  <c r="CS429" i="2"/>
  <c r="DB429" i="2" s="1"/>
  <c r="CO429" i="2"/>
  <c r="CR429" i="2"/>
  <c r="DA429" i="2" s="1"/>
  <c r="CT429" i="2"/>
  <c r="DC429" i="2" s="1"/>
  <c r="CQ435" i="2"/>
  <c r="CZ435" i="2" s="1"/>
  <c r="CQ429" i="2"/>
  <c r="CZ429" i="2" s="1"/>
  <c r="CS508" i="2"/>
  <c r="DB508" i="2" s="1"/>
  <c r="CP441" i="2"/>
  <c r="CT485" i="2"/>
  <c r="DC485" i="2" s="1"/>
  <c r="CQ485" i="2"/>
  <c r="CZ485" i="2" s="1"/>
  <c r="CV485" i="2"/>
  <c r="DE485" i="2" s="1"/>
  <c r="CU485" i="2"/>
  <c r="DD485" i="2" s="1"/>
  <c r="CS485" i="2"/>
  <c r="DB485" i="2" s="1"/>
  <c r="CL457" i="2"/>
  <c r="CU512" i="2"/>
  <c r="DD512" i="2" s="1"/>
  <c r="CM457" i="2"/>
  <c r="CW457" i="2" s="1"/>
  <c r="CV512" i="2"/>
  <c r="DE512" i="2" s="1"/>
  <c r="BV457" i="2"/>
  <c r="CQ512" i="2"/>
  <c r="CZ512" i="2" s="1"/>
  <c r="CS512" i="2"/>
  <c r="DB512" i="2" s="1"/>
  <c r="CO457" i="2"/>
  <c r="CP512" i="2"/>
  <c r="CQ457" i="2"/>
  <c r="CZ457" i="2" s="1"/>
  <c r="CV457" i="2"/>
  <c r="DE457" i="2" s="1"/>
  <c r="CT512" i="2"/>
  <c r="DC512" i="2" s="1"/>
  <c r="CU457" i="2"/>
  <c r="DD457" i="2" s="1"/>
  <c r="CS457" i="2"/>
  <c r="DB457" i="2" s="1"/>
  <c r="CM203" i="2"/>
  <c r="CW203" i="2" s="1"/>
  <c r="CL638" i="2"/>
  <c r="CR814" i="2"/>
  <c r="DA814" i="2" s="1"/>
  <c r="CR512" i="2"/>
  <c r="DA512" i="2" s="1"/>
  <c r="CO512" i="2"/>
  <c r="CM512" i="2"/>
  <c r="CL512" i="2"/>
  <c r="CW503" i="2"/>
  <c r="CR566" i="2"/>
  <c r="DA566" i="2" s="1"/>
  <c r="CR198" i="2"/>
  <c r="DA198" i="2" s="1"/>
  <c r="CR389" i="2"/>
  <c r="DA389" i="2" s="1"/>
  <c r="BV208" i="2"/>
  <c r="CL208" i="2"/>
  <c r="CR267" i="2"/>
  <c r="DA267" i="2" s="1"/>
  <c r="CT208" i="2"/>
  <c r="DC208" i="2" s="1"/>
  <c r="CQ566" i="2"/>
  <c r="CZ566" i="2" s="1"/>
  <c r="CS389" i="2"/>
  <c r="DB389" i="2" s="1"/>
  <c r="CS267" i="2"/>
  <c r="DB267" i="2" s="1"/>
  <c r="CQ208" i="2"/>
  <c r="CZ208" i="2" s="1"/>
  <c r="CW208" i="2"/>
  <c r="CW470" i="2"/>
  <c r="CT168" i="2"/>
  <c r="DC168" i="2" s="1"/>
  <c r="CS609" i="2"/>
  <c r="DB609" i="2" s="1"/>
  <c r="CS394" i="2"/>
  <c r="DB394" i="2" s="1"/>
  <c r="CV661" i="2"/>
  <c r="DE661" i="2" s="1"/>
  <c r="CR394" i="2"/>
  <c r="DA394" i="2" s="1"/>
  <c r="BV394" i="2"/>
  <c r="BV113" i="2"/>
  <c r="CU570" i="2"/>
  <c r="DD570" i="2" s="1"/>
  <c r="CQ168" i="2"/>
  <c r="CS570" i="2"/>
  <c r="DB570" i="2" s="1"/>
  <c r="CV394" i="2"/>
  <c r="DE394" i="2" s="1"/>
  <c r="CR203" i="2"/>
  <c r="DA203" i="2" s="1"/>
  <c r="CU394" i="2"/>
  <c r="DD394" i="2" s="1"/>
  <c r="CW268" i="2"/>
  <c r="CQ343" i="2"/>
  <c r="CZ343" i="2" s="1"/>
  <c r="CW829" i="2"/>
  <c r="CN877" i="2"/>
  <c r="CL540" i="2"/>
  <c r="CW786" i="2"/>
  <c r="CW212" i="2"/>
  <c r="BV203" i="2"/>
  <c r="CW350" i="2"/>
  <c r="CW715" i="2"/>
  <c r="CW240" i="2"/>
  <c r="CL203" i="2"/>
  <c r="BV260" i="2"/>
  <c r="CR343" i="2"/>
  <c r="DA343" i="2" s="1"/>
  <c r="CQ240" i="2"/>
  <c r="CZ240" i="2" s="1"/>
  <c r="BV240" i="2"/>
  <c r="CL240" i="2"/>
  <c r="CR715" i="2"/>
  <c r="DA715" i="2" s="1"/>
  <c r="CO240" i="2"/>
  <c r="CR240" i="2"/>
  <c r="DA240" i="2" s="1"/>
  <c r="CM260" i="2"/>
  <c r="CL260" i="2"/>
  <c r="CO638" i="2"/>
  <c r="CM638" i="2"/>
  <c r="CU504" i="2"/>
  <c r="DD504" i="2" s="1"/>
  <c r="CS540" i="2"/>
  <c r="DB540" i="2" s="1"/>
  <c r="CP642" i="2"/>
  <c r="CL686" i="2"/>
  <c r="CN777" i="2"/>
  <c r="CP877" i="2"/>
  <c r="CN562" i="2"/>
  <c r="CO775" i="2"/>
  <c r="CP622" i="2"/>
  <c r="CL801" i="2"/>
  <c r="CN782" i="2"/>
  <c r="CM782" i="2"/>
  <c r="CL782" i="2"/>
  <c r="BV777" i="2"/>
  <c r="CM682" i="2"/>
  <c r="CN686" i="2"/>
  <c r="CM618" i="2"/>
  <c r="CO782" i="2"/>
  <c r="BV877" i="2"/>
  <c r="CO777" i="2"/>
  <c r="CN713" i="2"/>
  <c r="CM743" i="2"/>
  <c r="CM777" i="2"/>
  <c r="BV686" i="2"/>
  <c r="CL816" i="2"/>
  <c r="CL623" i="2"/>
  <c r="CQ661" i="2"/>
  <c r="CZ661" i="2" s="1"/>
  <c r="CL496" i="2"/>
  <c r="CM673" i="2"/>
  <c r="CP578" i="2"/>
  <c r="CL657" i="2"/>
  <c r="BV578" i="2"/>
  <c r="CT661" i="2"/>
  <c r="DC661" i="2" s="1"/>
  <c r="CM714" i="2"/>
  <c r="EJ714" i="2" s="1"/>
  <c r="ES485" i="2" s="1"/>
  <c r="BV618" i="2"/>
  <c r="CN714" i="2"/>
  <c r="CN578" i="2"/>
  <c r="CO618" i="2"/>
  <c r="CP609" i="2"/>
  <c r="CN820" i="2"/>
  <c r="CP632" i="2"/>
  <c r="CU632" i="2"/>
  <c r="DD632" i="2" s="1"/>
  <c r="CM703" i="2"/>
  <c r="CO565" i="2"/>
  <c r="CP775" i="2"/>
  <c r="CP752" i="2"/>
  <c r="CM451" i="2"/>
  <c r="CN496" i="2"/>
  <c r="BV451" i="2"/>
  <c r="CL419" i="2"/>
  <c r="CL451" i="2"/>
  <c r="CM531" i="2"/>
  <c r="CN497" i="2"/>
  <c r="CL531" i="2"/>
  <c r="BV531" i="2"/>
  <c r="CL505" i="2"/>
  <c r="CQ451" i="2"/>
  <c r="CZ451" i="2" s="1"/>
  <c r="CM505" i="2"/>
  <c r="CM511" i="2"/>
  <c r="CM441" i="2"/>
  <c r="BV525" i="2"/>
  <c r="CN443" i="2"/>
  <c r="CO535" i="2"/>
  <c r="CN491" i="2"/>
  <c r="CL740" i="2"/>
  <c r="CM583" i="2"/>
  <c r="CM598" i="2"/>
  <c r="CP782" i="2"/>
  <c r="CY782" i="2" s="1"/>
  <c r="CL583" i="2"/>
  <c r="CO583" i="2"/>
  <c r="CO598" i="2"/>
  <c r="CP696" i="2"/>
  <c r="CP570" i="2"/>
  <c r="CL817" i="2"/>
  <c r="BV723" i="2"/>
  <c r="CS644" i="2"/>
  <c r="DB644" i="2" s="1"/>
  <c r="CL847" i="2"/>
  <c r="CO690" i="2"/>
  <c r="CU808" i="2"/>
  <c r="DD808" i="2" s="1"/>
  <c r="CL846" i="2"/>
  <c r="CS628" i="2"/>
  <c r="DB628" i="2" s="1"/>
  <c r="CU690" i="2"/>
  <c r="DD690" i="2" s="1"/>
  <c r="CO628" i="2"/>
  <c r="CN580" i="2"/>
  <c r="CU628" i="2"/>
  <c r="DD628" i="2" s="1"/>
  <c r="CS690" i="2"/>
  <c r="DB690" i="2" s="1"/>
  <c r="CO513" i="2"/>
  <c r="CP428" i="2"/>
  <c r="CM428" i="2"/>
  <c r="CO534" i="2"/>
  <c r="CL534" i="2"/>
  <c r="CP427" i="2"/>
  <c r="CN485" i="2"/>
  <c r="CP457" i="2"/>
  <c r="CN427" i="2"/>
  <c r="CL441" i="2"/>
  <c r="CQ441" i="2"/>
  <c r="CZ441" i="2" s="1"/>
  <c r="CM486" i="2"/>
  <c r="CO525" i="2"/>
  <c r="CN525" i="2"/>
  <c r="CO441" i="2"/>
  <c r="CP508" i="2"/>
  <c r="CN661" i="2"/>
  <c r="CL764" i="2"/>
  <c r="CM806" i="2"/>
  <c r="CP618" i="2"/>
  <c r="CN657" i="2"/>
  <c r="CL877" i="2"/>
  <c r="BV682" i="2"/>
  <c r="CN869" i="2"/>
  <c r="CO714" i="2"/>
  <c r="CP673" i="2"/>
  <c r="CL618" i="2"/>
  <c r="CL799" i="2"/>
  <c r="CL852" i="2"/>
  <c r="CS747" i="2"/>
  <c r="DB747" i="2" s="1"/>
  <c r="CP713" i="2"/>
  <c r="CP623" i="2"/>
  <c r="CM852" i="2"/>
  <c r="CS851" i="2"/>
  <c r="DB851" i="2" s="1"/>
  <c r="CN652" i="2"/>
  <c r="CO630" i="2"/>
  <c r="CL682" i="2"/>
  <c r="CL806" i="2"/>
  <c r="CO657" i="2"/>
  <c r="CM828" i="2"/>
  <c r="CL652" i="2"/>
  <c r="CM623" i="2"/>
  <c r="CM652" i="2"/>
  <c r="CU777" i="2"/>
  <c r="DD777" i="2" s="1"/>
  <c r="CL673" i="2"/>
  <c r="CM816" i="2"/>
  <c r="CL639" i="2"/>
  <c r="CO806" i="2"/>
  <c r="CN540" i="2"/>
  <c r="CL743" i="2"/>
  <c r="CP828" i="2"/>
  <c r="CO852" i="2"/>
  <c r="BV673" i="2"/>
  <c r="CO578" i="2"/>
  <c r="CO743" i="2"/>
  <c r="BV816" i="2"/>
  <c r="CM686" i="2"/>
  <c r="CL869" i="2"/>
  <c r="CL828" i="2"/>
  <c r="CM666" i="2"/>
  <c r="CM667" i="2"/>
  <c r="BV540" i="2"/>
  <c r="CO673" i="2"/>
  <c r="BV714" i="2"/>
  <c r="BV775" i="2"/>
  <c r="BV667" i="2"/>
  <c r="CM751" i="2"/>
  <c r="CM639" i="2"/>
  <c r="EJ638" i="2" s="1"/>
  <c r="ES470" i="2" s="1"/>
  <c r="CP743" i="2"/>
  <c r="CO646" i="2"/>
  <c r="CO540" i="2"/>
  <c r="CL714" i="2"/>
  <c r="CV777" i="2"/>
  <c r="DE777" i="2" s="1"/>
  <c r="BV801" i="2"/>
  <c r="CO801" i="2"/>
  <c r="CP638" i="2"/>
  <c r="CM535" i="2"/>
  <c r="BV610" i="2"/>
  <c r="CP531" i="2"/>
  <c r="CM525" i="2"/>
  <c r="BV528" i="2"/>
  <c r="CL667" i="2"/>
  <c r="CP843" i="2"/>
  <c r="CL525" i="2"/>
  <c r="BV805" i="2"/>
  <c r="CP514" i="2"/>
  <c r="CM861" i="2"/>
  <c r="CP874" i="2"/>
  <c r="CM805" i="2"/>
  <c r="CO805" i="2"/>
  <c r="CS662" i="2"/>
  <c r="DB662" i="2" s="1"/>
  <c r="CL486" i="2"/>
  <c r="CL511" i="2"/>
  <c r="CO486" i="2"/>
  <c r="BV708" i="2"/>
  <c r="CP545" i="2"/>
  <c r="CO708" i="2"/>
  <c r="CM706" i="2"/>
  <c r="CO857" i="2"/>
  <c r="CP548" i="2"/>
  <c r="CM508" i="2"/>
  <c r="CV805" i="2"/>
  <c r="DE805" i="2" s="1"/>
  <c r="CS777" i="2"/>
  <c r="DB777" i="2" s="1"/>
  <c r="BV511" i="2"/>
  <c r="CU540" i="2"/>
  <c r="DD540" i="2" s="1"/>
  <c r="CL646" i="2"/>
  <c r="CV540" i="2"/>
  <c r="DE540" i="2" s="1"/>
  <c r="CP562" i="2"/>
  <c r="CM843" i="2"/>
  <c r="CN675" i="2"/>
  <c r="BV690" i="2"/>
  <c r="CM423" i="2"/>
  <c r="CL675" i="2"/>
  <c r="BV845" i="2"/>
  <c r="BV846" i="2"/>
  <c r="CL690" i="2"/>
  <c r="CN690" i="2"/>
  <c r="CO846" i="2"/>
  <c r="CP423" i="2"/>
  <c r="CM695" i="2"/>
  <c r="CP864" i="2"/>
  <c r="CM628" i="2"/>
  <c r="CO781" i="2"/>
  <c r="CM857" i="2"/>
  <c r="CO528" i="2"/>
  <c r="CN879" i="2"/>
  <c r="CO879" i="2"/>
  <c r="CN448" i="2"/>
  <c r="CO742" i="2"/>
  <c r="CW794" i="2"/>
  <c r="CW698" i="2"/>
  <c r="CW795" i="2"/>
  <c r="CW647" i="2"/>
  <c r="CX572" i="2"/>
  <c r="CX709" i="2"/>
  <c r="CW574" i="2"/>
  <c r="CW764" i="2"/>
  <c r="CW610" i="2"/>
  <c r="CW194" i="2"/>
  <c r="CW692" i="2"/>
  <c r="CW772" i="2"/>
  <c r="CW394" i="2"/>
  <c r="CW333" i="2"/>
  <c r="CW561" i="2"/>
  <c r="CW446" i="2"/>
  <c r="CW793" i="2"/>
  <c r="CW609" i="2"/>
  <c r="CW840" i="2"/>
  <c r="CW274" i="2"/>
  <c r="CW637" i="2"/>
  <c r="CW332" i="2"/>
  <c r="CW801" i="2"/>
  <c r="CW18" i="2"/>
  <c r="CW449" i="2"/>
  <c r="CW744" i="2"/>
  <c r="CW814" i="2"/>
  <c r="CW782" i="2"/>
  <c r="CW242" i="2"/>
  <c r="CW93" i="2"/>
  <c r="CW577" i="2"/>
  <c r="CW819" i="2"/>
  <c r="CW701" i="2"/>
  <c r="CW473" i="2"/>
  <c r="CW249" i="2"/>
  <c r="CW476" i="2"/>
  <c r="CW653" i="2"/>
  <c r="CW832" i="2"/>
  <c r="CW198" i="2"/>
  <c r="CW631" i="2"/>
  <c r="CW130" i="2"/>
  <c r="CW643" i="2"/>
  <c r="CW767" i="2"/>
  <c r="CW731" i="2"/>
  <c r="CW831" i="2"/>
  <c r="CW578" i="2"/>
  <c r="CW754" i="2"/>
  <c r="CW811" i="2"/>
  <c r="CW343" i="2"/>
  <c r="CW160" i="2"/>
  <c r="CW309" i="2"/>
  <c r="CX676" i="2"/>
  <c r="CW774" i="2"/>
  <c r="CW876" i="2"/>
  <c r="CW676" i="2"/>
  <c r="CW681" i="2"/>
  <c r="CW661" i="2"/>
  <c r="CW96" i="2"/>
  <c r="CW491" i="2"/>
  <c r="CW149" i="2"/>
  <c r="CW547" i="2"/>
  <c r="CW866" i="2"/>
  <c r="CX756" i="2"/>
  <c r="CW690" i="2"/>
  <c r="CW520" i="2"/>
  <c r="CW797" i="2"/>
  <c r="CW856" i="2"/>
  <c r="CX786" i="2"/>
  <c r="CW733" i="2"/>
  <c r="CX521" i="2"/>
  <c r="CW633" i="2"/>
  <c r="CW555" i="2"/>
  <c r="CW434" i="2"/>
  <c r="CW730" i="2"/>
  <c r="CX624" i="2"/>
  <c r="CX524" i="2"/>
  <c r="CW694" i="2"/>
  <c r="CW599" i="2"/>
  <c r="CW562" i="2"/>
  <c r="CX692" i="2"/>
  <c r="CW255" i="2"/>
  <c r="CW720" i="2"/>
  <c r="CW197" i="2"/>
  <c r="CW711" i="2"/>
  <c r="CW235" i="2"/>
  <c r="CX603" i="2"/>
  <c r="CW145" i="2"/>
  <c r="CW548" i="2"/>
  <c r="CW337" i="2"/>
  <c r="CW883" i="2"/>
  <c r="CW554" i="2"/>
  <c r="CW566" i="2"/>
  <c r="CW497" i="2"/>
  <c r="CX653" i="2"/>
  <c r="CX804" i="2"/>
  <c r="CW518" i="2"/>
  <c r="CW776" i="2"/>
  <c r="CW844" i="2"/>
  <c r="CW696" i="2"/>
  <c r="CW780" i="2"/>
  <c r="CW738" i="2"/>
  <c r="CW459" i="2"/>
  <c r="CW841" i="2"/>
  <c r="CW815" i="2"/>
  <c r="CW378" i="2"/>
  <c r="CW725" i="2"/>
  <c r="CW460" i="2"/>
  <c r="CX607" i="2"/>
  <c r="CX622" i="2"/>
  <c r="CW855" i="2"/>
  <c r="CW576" i="2"/>
  <c r="CW443" i="2"/>
  <c r="CW168" i="2"/>
  <c r="CW785" i="2"/>
  <c r="CW300" i="2"/>
  <c r="CW632" i="2"/>
  <c r="CW139" i="2"/>
  <c r="CW138" i="2"/>
  <c r="CX425" i="2"/>
  <c r="CW648" i="2"/>
  <c r="CW818" i="2"/>
  <c r="CW775" i="2"/>
  <c r="CW624" i="2"/>
  <c r="CW113" i="2"/>
  <c r="CW655" i="2"/>
  <c r="CW672" i="2"/>
  <c r="CX813" i="2"/>
  <c r="CX849" i="2"/>
  <c r="CW581" i="2"/>
  <c r="CW544" i="2"/>
  <c r="CW463" i="2"/>
  <c r="CW534" i="2"/>
  <c r="CW524" i="2"/>
  <c r="CW361" i="2"/>
  <c r="CW409" i="2"/>
  <c r="CW231" i="2"/>
  <c r="CW858" i="2"/>
  <c r="CX832" i="2"/>
  <c r="CX642" i="2"/>
  <c r="CW718" i="2"/>
  <c r="CW471" i="2"/>
  <c r="CW848" i="2"/>
  <c r="CX785" i="2"/>
  <c r="CW347" i="2"/>
  <c r="CW408" i="2"/>
  <c r="CW745" i="2"/>
  <c r="CW726" i="2"/>
  <c r="CW500" i="2"/>
  <c r="CW586" i="2"/>
  <c r="CW314" i="2"/>
  <c r="CW732" i="2"/>
  <c r="CW413" i="2"/>
  <c r="CX638" i="2"/>
  <c r="CW501" i="2"/>
  <c r="CW716" i="2"/>
  <c r="CW575" i="2"/>
  <c r="CW770" i="2"/>
  <c r="CW514" i="2"/>
  <c r="CX752" i="2"/>
  <c r="CW622" i="2"/>
  <c r="CW245" i="2"/>
  <c r="CW429" i="2"/>
  <c r="CW456" i="2"/>
  <c r="CW747" i="2"/>
  <c r="CX696" i="2"/>
  <c r="CW76" i="2"/>
  <c r="CW22" i="2"/>
  <c r="CW127" i="2"/>
  <c r="CW60" i="2"/>
  <c r="CW400" i="2"/>
  <c r="CW877" i="2"/>
  <c r="CW509" i="2"/>
  <c r="CX876" i="2"/>
  <c r="CW570" i="2"/>
  <c r="CW629" i="2"/>
  <c r="CW833" i="2"/>
  <c r="CW44" i="2"/>
  <c r="CW842" i="2"/>
  <c r="CW596" i="2"/>
  <c r="CW236" i="2"/>
  <c r="CW432" i="2"/>
  <c r="CX422" i="2"/>
  <c r="CW588" i="2"/>
  <c r="CX602" i="2"/>
  <c r="CX702" i="2"/>
  <c r="CW863" i="2"/>
  <c r="CW645" i="2"/>
  <c r="CX781" i="2"/>
  <c r="CX514" i="2"/>
  <c r="CW51" i="2"/>
  <c r="CW657" i="2"/>
  <c r="CW107" i="2"/>
  <c r="CW318" i="2"/>
  <c r="CW654" i="2"/>
  <c r="CX839" i="2"/>
  <c r="CW804" i="2"/>
  <c r="CW650" i="2"/>
  <c r="CW399" i="2"/>
  <c r="CX242" i="2"/>
  <c r="CW529" i="2"/>
  <c r="CW389" i="2"/>
  <c r="CW590" i="2"/>
  <c r="CW401" i="2"/>
  <c r="CX725" i="2"/>
  <c r="CW427" i="2"/>
  <c r="CW67" i="2"/>
  <c r="CX680" i="2"/>
  <c r="CW771" i="2"/>
  <c r="CW589" i="2"/>
  <c r="CW603" i="2"/>
  <c r="CW713" i="2"/>
  <c r="CW752" i="2"/>
  <c r="CW687" i="2"/>
  <c r="CW597" i="2"/>
  <c r="CW559" i="2"/>
  <c r="CW519" i="2"/>
  <c r="CW483" i="2"/>
  <c r="CW540" i="2"/>
  <c r="CW621" i="2"/>
  <c r="CX434" i="2"/>
  <c r="CW417" i="2"/>
  <c r="CW755" i="2"/>
  <c r="CW664" i="2"/>
  <c r="CW485" i="2"/>
  <c r="CW864" i="2"/>
  <c r="CW232" i="2"/>
  <c r="CW420" i="2"/>
  <c r="CW406" i="2"/>
  <c r="CW267" i="2"/>
  <c r="CW642" i="2"/>
  <c r="CW468" i="2"/>
  <c r="CW615" i="2"/>
  <c r="CW735" i="2"/>
  <c r="CW541" i="2"/>
  <c r="CW649" i="2"/>
  <c r="CW560" i="2"/>
  <c r="CX762" i="2"/>
  <c r="CW447" i="2"/>
  <c r="CX856" i="2"/>
  <c r="CM448" i="2"/>
  <c r="CN583" i="2"/>
  <c r="CM723" i="2"/>
  <c r="CN842" i="2"/>
  <c r="CL723" i="2"/>
  <c r="CS723" i="2"/>
  <c r="DB723" i="2" s="1"/>
  <c r="CL689" i="2"/>
  <c r="CN723" i="2"/>
  <c r="CP845" i="2"/>
  <c r="CY845" i="2" s="1"/>
  <c r="CM817" i="2"/>
  <c r="EA817" i="2" s="1"/>
  <c r="ES770" i="2" s="1"/>
  <c r="CO723" i="2"/>
  <c r="CV723" i="2"/>
  <c r="DE723" i="2" s="1"/>
  <c r="CN568" i="2"/>
  <c r="CO448" i="2"/>
  <c r="CY489" i="2"/>
  <c r="CY888" i="2"/>
  <c r="CY731" i="2"/>
  <c r="CY776" i="2"/>
  <c r="CY881" i="2"/>
  <c r="CY470" i="2"/>
  <c r="CY661" i="2"/>
  <c r="CY554" i="2"/>
  <c r="CY672" i="2"/>
  <c r="CY493" i="2"/>
  <c r="CY686" i="2"/>
  <c r="CY711" i="2"/>
  <c r="CY772" i="2"/>
  <c r="CY804" i="2"/>
  <c r="CY650" i="2"/>
  <c r="CY197" i="2"/>
  <c r="CY717" i="2"/>
  <c r="CY555" i="2"/>
  <c r="CY818" i="2"/>
  <c r="CY648" i="2"/>
  <c r="CY477" i="2"/>
  <c r="CY437" i="2"/>
  <c r="CY779" i="2"/>
  <c r="CP507" i="2"/>
  <c r="CZ438" i="2"/>
  <c r="CZ648" i="2"/>
  <c r="CZ879" i="2"/>
  <c r="CZ231" i="2"/>
  <c r="CZ139" i="2"/>
  <c r="CM646" i="2"/>
  <c r="CL481" i="2"/>
  <c r="CL695" i="2"/>
  <c r="CN596" i="2"/>
  <c r="CL879" i="2"/>
  <c r="CL628" i="2"/>
  <c r="CO779" i="2"/>
  <c r="CP883" i="2"/>
  <c r="CL843" i="2"/>
  <c r="CM791" i="2"/>
  <c r="CN814" i="2"/>
  <c r="CL507" i="2"/>
  <c r="CP765" i="2"/>
  <c r="CL827" i="2"/>
  <c r="CL857" i="2"/>
  <c r="CM481" i="2"/>
  <c r="CU861" i="2"/>
  <c r="DD861" i="2" s="1"/>
  <c r="CV496" i="2"/>
  <c r="DE496" i="2" s="1"/>
  <c r="CZ518" i="2"/>
  <c r="CZ681" i="2"/>
  <c r="CQ639" i="2"/>
  <c r="CZ639" i="2" s="1"/>
  <c r="CZ406" i="2"/>
  <c r="CZ855" i="2"/>
  <c r="CU441" i="2"/>
  <c r="DD441" i="2" s="1"/>
  <c r="CZ482" i="2"/>
  <c r="CZ497" i="2"/>
  <c r="CZ732" i="2"/>
  <c r="CZ245" i="2"/>
  <c r="CZ260" i="2"/>
  <c r="CZ622" i="2"/>
  <c r="CZ434" i="2"/>
  <c r="CZ462" i="2"/>
  <c r="CZ816" i="2"/>
  <c r="CZ618" i="2"/>
  <c r="CZ673" i="2"/>
  <c r="CZ509" i="2"/>
  <c r="CZ76" i="2"/>
  <c r="CZ626" i="2"/>
  <c r="CZ679" i="2"/>
  <c r="CZ814" i="2"/>
  <c r="CZ408" i="2"/>
  <c r="CZ869" i="2"/>
  <c r="CZ520" i="2"/>
  <c r="CZ714" i="2"/>
  <c r="CZ877" i="2"/>
  <c r="CZ337" i="2"/>
  <c r="CZ60" i="2"/>
  <c r="CZ771" i="2"/>
  <c r="CZ793" i="2"/>
  <c r="CZ838" i="2"/>
  <c r="CZ844" i="2"/>
  <c r="CZ659" i="2"/>
  <c r="CZ426" i="2"/>
  <c r="CZ456" i="2"/>
  <c r="CZ468" i="2"/>
  <c r="CZ197" i="2"/>
  <c r="CZ885" i="2"/>
  <c r="CZ516" i="2"/>
  <c r="CZ754" i="2"/>
  <c r="CZ235" i="2"/>
  <c r="CZ528" i="2"/>
  <c r="CZ596" i="2"/>
  <c r="CZ525" i="2"/>
  <c r="CZ274" i="2"/>
  <c r="CZ777" i="2"/>
  <c r="CZ160" i="2"/>
  <c r="CZ268" i="2"/>
  <c r="CZ642" i="2"/>
  <c r="CZ653" i="2"/>
  <c r="CZ577" i="2"/>
  <c r="CZ575" i="2"/>
  <c r="CZ842" i="2"/>
  <c r="CZ168" i="2"/>
  <c r="CZ394" i="2"/>
  <c r="CZ846" i="2"/>
  <c r="CZ400" i="2"/>
  <c r="CP589" i="2"/>
  <c r="CP833" i="2"/>
  <c r="CP511" i="2"/>
  <c r="CP481" i="2"/>
  <c r="CM675" i="2"/>
  <c r="CP449" i="2"/>
  <c r="CO580" i="2"/>
  <c r="CL580" i="2"/>
  <c r="CO843" i="2"/>
  <c r="BV507" i="2"/>
  <c r="BV695" i="2"/>
  <c r="CZ655" i="2"/>
  <c r="CQ845" i="2"/>
  <c r="CZ845" i="2" s="1"/>
  <c r="CZ446" i="2"/>
  <c r="CQ481" i="2"/>
  <c r="CZ481" i="2" s="1"/>
  <c r="CS580" i="2"/>
  <c r="DB580" i="2" s="1"/>
  <c r="CZ476" i="2"/>
  <c r="CZ840" i="2"/>
  <c r="CZ561" i="2"/>
  <c r="CZ522" i="2"/>
  <c r="CZ818" i="2"/>
  <c r="CZ309" i="2"/>
  <c r="CZ589" i="2"/>
  <c r="CZ113" i="2"/>
  <c r="CZ470" i="2"/>
  <c r="CZ460" i="2"/>
  <c r="CZ107" i="2"/>
  <c r="CZ500" i="2"/>
  <c r="CZ628" i="2"/>
  <c r="CZ767" i="2"/>
  <c r="CZ742" i="2"/>
  <c r="CZ832" i="2"/>
  <c r="CL423" i="2"/>
  <c r="CM580" i="2"/>
  <c r="CM846" i="2"/>
  <c r="CM879" i="2"/>
  <c r="CL791" i="2"/>
  <c r="CP744" i="2"/>
  <c r="CM507" i="2"/>
  <c r="CO507" i="2"/>
  <c r="BV675" i="2"/>
  <c r="CZ614" i="2"/>
  <c r="CQ630" i="2"/>
  <c r="CZ797" i="2"/>
  <c r="CP558" i="2"/>
  <c r="CV646" i="2"/>
  <c r="DE646" i="2" s="1"/>
  <c r="CU673" i="2"/>
  <c r="DD673" i="2" s="1"/>
  <c r="CZ726" i="2"/>
  <c r="CZ871" i="2"/>
  <c r="CU580" i="2"/>
  <c r="DD580" i="2" s="1"/>
  <c r="CZ718" i="2"/>
  <c r="CZ859" i="2"/>
  <c r="CZ716" i="2"/>
  <c r="CZ744" i="2"/>
  <c r="CZ529" i="2"/>
  <c r="CZ428" i="2"/>
  <c r="CZ96" i="2"/>
  <c r="CZ127" i="2"/>
  <c r="CZ333" i="2"/>
  <c r="CZ638" i="2"/>
  <c r="CZ378" i="2"/>
  <c r="BV580" i="2"/>
  <c r="CZ738" i="2"/>
  <c r="CP631" i="2"/>
  <c r="CP846" i="2"/>
  <c r="CN507" i="2"/>
  <c r="CO481" i="2"/>
  <c r="CP852" i="2"/>
  <c r="BV481" i="2"/>
  <c r="CU496" i="2"/>
  <c r="DD496" i="2" s="1"/>
  <c r="CZ887" i="2"/>
  <c r="CZ720" i="2"/>
  <c r="CZ420" i="2"/>
  <c r="CV580" i="2"/>
  <c r="DE580" i="2" s="1"/>
  <c r="CQ775" i="2"/>
  <c r="CZ347" i="2"/>
  <c r="CZ559" i="2"/>
  <c r="CZ883" i="2"/>
  <c r="CZ848" i="2"/>
  <c r="CZ519" i="2"/>
  <c r="CA31" i="2"/>
  <c r="CM885" i="2"/>
  <c r="CA23" i="2"/>
  <c r="CB20" i="2"/>
  <c r="BV719" i="2"/>
  <c r="CM464" i="2"/>
  <c r="CM719" i="2"/>
  <c r="CP532" i="2"/>
  <c r="CP706" i="2"/>
  <c r="CL477" i="2"/>
  <c r="CO442" i="2"/>
  <c r="CP771" i="2"/>
  <c r="CO508" i="2"/>
  <c r="CL516" i="2"/>
  <c r="CP760" i="2"/>
  <c r="CO455" i="2"/>
  <c r="CM705" i="2"/>
  <c r="CM760" i="2"/>
  <c r="CO791" i="2"/>
  <c r="BV861" i="2"/>
  <c r="CL455" i="2"/>
  <c r="CP455" i="2"/>
  <c r="CO705" i="2"/>
  <c r="CN528" i="2"/>
  <c r="CM827" i="2"/>
  <c r="CM516" i="2"/>
  <c r="CM528" i="2"/>
  <c r="CL528" i="2"/>
  <c r="BV516" i="2"/>
  <c r="BW219" i="2"/>
  <c r="BU261" i="2"/>
  <c r="BU303" i="2"/>
  <c r="BU82" i="2"/>
  <c r="BU334" i="2"/>
  <c r="BW152" i="2"/>
  <c r="BU223" i="2"/>
  <c r="BW399" i="2"/>
  <c r="BW408" i="2"/>
  <c r="BU250" i="2"/>
  <c r="BV74" i="2"/>
  <c r="BW326" i="2"/>
  <c r="BW110" i="2"/>
  <c r="BW166" i="2"/>
  <c r="BV182" i="2"/>
  <c r="BW280" i="2"/>
  <c r="BU399" i="2"/>
  <c r="BW268" i="2"/>
  <c r="BW262" i="2"/>
  <c r="BU34" i="2"/>
  <c r="BW54" i="2"/>
  <c r="BU313" i="2"/>
  <c r="BW66" i="2"/>
  <c r="BW207" i="2"/>
  <c r="BU91" i="2"/>
  <c r="BW68" i="2"/>
  <c r="BW90" i="2"/>
  <c r="BW198" i="2"/>
  <c r="BV386" i="2"/>
  <c r="BW77" i="2"/>
  <c r="BU330" i="2"/>
  <c r="BW99" i="2"/>
  <c r="BU28" i="2"/>
  <c r="BV352" i="2"/>
  <c r="BU57" i="2"/>
  <c r="BU63" i="2"/>
  <c r="CL176" i="2"/>
  <c r="BU120" i="2"/>
  <c r="BW225" i="2"/>
  <c r="BU291" i="2"/>
  <c r="BV228" i="2"/>
  <c r="BW331" i="2"/>
  <c r="BU204" i="2"/>
  <c r="BW335" i="2"/>
  <c r="BW290" i="2"/>
  <c r="BV239" i="2"/>
  <c r="BW112" i="2"/>
  <c r="BW25" i="2"/>
  <c r="BU371" i="2"/>
  <c r="BW18" i="2"/>
  <c r="BU302" i="2"/>
  <c r="BW103" i="2"/>
  <c r="BW194" i="2"/>
  <c r="BU417" i="2"/>
  <c r="BU130" i="2"/>
  <c r="BU230" i="2"/>
  <c r="BU174" i="2"/>
  <c r="BU53" i="2"/>
  <c r="BW27" i="2"/>
  <c r="BW281" i="2"/>
  <c r="BV135" i="2"/>
  <c r="BU229" i="2"/>
  <c r="BW89" i="2"/>
  <c r="BW305" i="2"/>
  <c r="BU325" i="2"/>
  <c r="BW362" i="2"/>
  <c r="BW270" i="2"/>
  <c r="BU89" i="2"/>
  <c r="BU337" i="2"/>
  <c r="BW216" i="2"/>
  <c r="BW307" i="2"/>
  <c r="BW356" i="2"/>
  <c r="BU113" i="2"/>
  <c r="BU74" i="2"/>
  <c r="BW49" i="2"/>
  <c r="BU153" i="2"/>
  <c r="BU70" i="2"/>
  <c r="BW274" i="2"/>
  <c r="BW247" i="2"/>
  <c r="BU372" i="2"/>
  <c r="BV53" i="2"/>
  <c r="BU233" i="2"/>
  <c r="BU60" i="2"/>
  <c r="BW255" i="2"/>
  <c r="BW32" i="2"/>
  <c r="BU209" i="2"/>
  <c r="BU281" i="2"/>
  <c r="BW100" i="2"/>
  <c r="BV183" i="2"/>
  <c r="BU226" i="2"/>
  <c r="BU119" i="2"/>
  <c r="BU254" i="2"/>
  <c r="BU160" i="2"/>
  <c r="BU75" i="2"/>
  <c r="BU320" i="2"/>
  <c r="BU38" i="2"/>
  <c r="BU62" i="2"/>
  <c r="BW94" i="2"/>
  <c r="BU154" i="2"/>
  <c r="BW351" i="2"/>
  <c r="BU359" i="2"/>
  <c r="BW254" i="2"/>
  <c r="BV37" i="2"/>
  <c r="BU198" i="2"/>
  <c r="BV241" i="2"/>
  <c r="BU378" i="2"/>
  <c r="BW302" i="2"/>
  <c r="BW24" i="2"/>
  <c r="BW177" i="2"/>
  <c r="BU415" i="2"/>
  <c r="BW397" i="2"/>
  <c r="BW63" i="2"/>
  <c r="BU108" i="2"/>
  <c r="BU353" i="2"/>
  <c r="BU102" i="2"/>
  <c r="BW97" i="2"/>
  <c r="BW98" i="2"/>
  <c r="BW29" i="2"/>
  <c r="BV163" i="2"/>
  <c r="BV43" i="2"/>
  <c r="BU101" i="2"/>
  <c r="BU86" i="2"/>
  <c r="BW136" i="2"/>
  <c r="BV285" i="2"/>
  <c r="BW213" i="2"/>
  <c r="BU328" i="2"/>
  <c r="BW385" i="2"/>
  <c r="BW222" i="2"/>
  <c r="BU342" i="2"/>
  <c r="BU149" i="2"/>
  <c r="BV200" i="2"/>
  <c r="BW51" i="2"/>
  <c r="BU409" i="2"/>
  <c r="BU363" i="2"/>
  <c r="BW314" i="2"/>
  <c r="BU383" i="2"/>
  <c r="BV396" i="2"/>
  <c r="BU202" i="2"/>
  <c r="BW122" i="2"/>
  <c r="BW221" i="2"/>
  <c r="BW153" i="2"/>
  <c r="BV24" i="2"/>
  <c r="BU17" i="2"/>
  <c r="BU300" i="2"/>
  <c r="BU32" i="2"/>
  <c r="BW330" i="2"/>
  <c r="BU51" i="2"/>
  <c r="BV95" i="2"/>
  <c r="BW383" i="2"/>
  <c r="BW47" i="2"/>
  <c r="BU36" i="2"/>
  <c r="BW389" i="2"/>
  <c r="BU222" i="2"/>
  <c r="BW409" i="2"/>
  <c r="BU274" i="2"/>
  <c r="BW391" i="2"/>
  <c r="BV322" i="2"/>
  <c r="BU401" i="2"/>
  <c r="BW345" i="2"/>
  <c r="BU96" i="2"/>
  <c r="BW192" i="2"/>
  <c r="BU193" i="2"/>
  <c r="BU292" i="2"/>
  <c r="BU171" i="2"/>
  <c r="BW73" i="2"/>
  <c r="BU259" i="2"/>
  <c r="BV329" i="2"/>
  <c r="BW72" i="2"/>
  <c r="BV254" i="2"/>
  <c r="BW371" i="2"/>
  <c r="BU104" i="2"/>
  <c r="BV52" i="2"/>
  <c r="BU386" i="2"/>
  <c r="BW311" i="2"/>
  <c r="BW393" i="2"/>
  <c r="BU180" i="2"/>
  <c r="BU125" i="2"/>
  <c r="BU55" i="2"/>
  <c r="BU79" i="2"/>
  <c r="BU416" i="2"/>
  <c r="BU290" i="2"/>
  <c r="BU388" i="2"/>
  <c r="BW188" i="2"/>
  <c r="BW410" i="2"/>
  <c r="BU21" i="2"/>
  <c r="CM545" i="2"/>
  <c r="CN708" i="2"/>
  <c r="CO545" i="2"/>
  <c r="CP513" i="2"/>
  <c r="BW470" i="2"/>
  <c r="BU240" i="2"/>
  <c r="BW338" i="2"/>
  <c r="BW315" i="2"/>
  <c r="BW233" i="2"/>
  <c r="BW229" i="2"/>
  <c r="BW91" i="2"/>
  <c r="BW151" i="2"/>
  <c r="BW278" i="2"/>
  <c r="BW196" i="2"/>
  <c r="BW106" i="2"/>
  <c r="BW46" i="2"/>
  <c r="BW297" i="2"/>
  <c r="BU335" i="2"/>
  <c r="BV78" i="2"/>
  <c r="BU48" i="2"/>
  <c r="BV365" i="2"/>
  <c r="BW395" i="2"/>
  <c r="BU20" i="2"/>
  <c r="BU150" i="2"/>
  <c r="BW265" i="2"/>
  <c r="BW118" i="2"/>
  <c r="BW117" i="2"/>
  <c r="BU95" i="2"/>
  <c r="BU205" i="2"/>
  <c r="BU92" i="2"/>
  <c r="BW417" i="2"/>
  <c r="BW416" i="2"/>
  <c r="BU297" i="2"/>
  <c r="BV49" i="2"/>
  <c r="BW241" i="2"/>
  <c r="BU231" i="2"/>
  <c r="BU127" i="2"/>
  <c r="BU25" i="2"/>
  <c r="BW294" i="2"/>
  <c r="BU54" i="2"/>
  <c r="BW386" i="2"/>
  <c r="BV310" i="2"/>
  <c r="BU218" i="2"/>
  <c r="BU58" i="2"/>
  <c r="BW23" i="2"/>
  <c r="BW42" i="2"/>
  <c r="BW296" i="2"/>
  <c r="BU333" i="2"/>
  <c r="BU191" i="2"/>
  <c r="BU356" i="2"/>
  <c r="BW342" i="2"/>
  <c r="BU118" i="2"/>
  <c r="CM761" i="2"/>
  <c r="CP637" i="2"/>
  <c r="CP708" i="2"/>
  <c r="CN449" i="2"/>
  <c r="CL781" i="2"/>
  <c r="CM781" i="2"/>
  <c r="BV537" i="2"/>
  <c r="CM873" i="2"/>
  <c r="BV866" i="2"/>
  <c r="BW38" i="2"/>
  <c r="BW115" i="2"/>
  <c r="BW195" i="2"/>
  <c r="BU94" i="2"/>
  <c r="BW215" i="2"/>
  <c r="BW321" i="2"/>
  <c r="BU42" i="2"/>
  <c r="BU181" i="2"/>
  <c r="BW157" i="2"/>
  <c r="BU156" i="2"/>
  <c r="BW243" i="2"/>
  <c r="BU59" i="2"/>
  <c r="BW40" i="2"/>
  <c r="BU245" i="2"/>
  <c r="BU179" i="2"/>
  <c r="BU190" i="2"/>
  <c r="BU277" i="2"/>
  <c r="BU129" i="2"/>
  <c r="BV229" i="2"/>
  <c r="BU238" i="2"/>
  <c r="BV296" i="2"/>
  <c r="BW144" i="2"/>
  <c r="BW308" i="2"/>
  <c r="BU155" i="2"/>
  <c r="BW300" i="2"/>
  <c r="BW125" i="2"/>
  <c r="BW154" i="2"/>
  <c r="BW74" i="2"/>
  <c r="BU270" i="2"/>
  <c r="BW79" i="2"/>
  <c r="BW34" i="2"/>
  <c r="BU189" i="2"/>
  <c r="BU88" i="2"/>
  <c r="BU71" i="2"/>
  <c r="BU377" i="2"/>
  <c r="BU169" i="2"/>
  <c r="BU192" i="2"/>
  <c r="BW267" i="2"/>
  <c r="BW39" i="2"/>
  <c r="BW405" i="2"/>
  <c r="BU370" i="2"/>
  <c r="BU93" i="2"/>
  <c r="BU321" i="2"/>
  <c r="BW138" i="2"/>
  <c r="BW239" i="2"/>
  <c r="BW64" i="2"/>
  <c r="BU387" i="2"/>
  <c r="BW204" i="2"/>
  <c r="BW312" i="2"/>
  <c r="BW396" i="2"/>
  <c r="BU396" i="2"/>
  <c r="BU115" i="2"/>
  <c r="BU195" i="2"/>
  <c r="BW164" i="2"/>
  <c r="BU159" i="2"/>
  <c r="BW375" i="2"/>
  <c r="BW178" i="2"/>
  <c r="BU147" i="2"/>
  <c r="BW60" i="2"/>
  <c r="BW37" i="2"/>
  <c r="BU90" i="2"/>
  <c r="BW169" i="2"/>
  <c r="BW165" i="2"/>
  <c r="BW80" i="2"/>
  <c r="BU182" i="2"/>
  <c r="BU19" i="2"/>
  <c r="BU33" i="2"/>
  <c r="BW101" i="2"/>
  <c r="BW340" i="2"/>
  <c r="BW95" i="2"/>
  <c r="BU145" i="2"/>
  <c r="BW334" i="2"/>
  <c r="BU293" i="2"/>
  <c r="BU391" i="2"/>
  <c r="BW269" i="2"/>
  <c r="BW310" i="2"/>
  <c r="BW186" i="2"/>
  <c r="BW235" i="2"/>
  <c r="BW412" i="2"/>
  <c r="BW325" i="2"/>
  <c r="BW336" i="2"/>
  <c r="BW105" i="2"/>
  <c r="BW182" i="2"/>
  <c r="BW162" i="2"/>
  <c r="BU142" i="2"/>
  <c r="BU258" i="2"/>
  <c r="BU304" i="2"/>
  <c r="BU314" i="2"/>
  <c r="BW220" i="2"/>
  <c r="BU338" i="2"/>
  <c r="BW84" i="2"/>
  <c r="BU13" i="2"/>
  <c r="CM635" i="2"/>
  <c r="CO727" i="2"/>
  <c r="BV360" i="2"/>
  <c r="BU414" i="2"/>
  <c r="BU262" i="2"/>
  <c r="BW407" i="2"/>
  <c r="BV207" i="2"/>
  <c r="BU296" i="2"/>
  <c r="BW348" i="2"/>
  <c r="BW354" i="2"/>
  <c r="BW163" i="2"/>
  <c r="BU376" i="2"/>
  <c r="BW183" i="2"/>
  <c r="BU288" i="2"/>
  <c r="BW59" i="2"/>
  <c r="BU398" i="2"/>
  <c r="BU406" i="2"/>
  <c r="BW277" i="2"/>
  <c r="BW86" i="2"/>
  <c r="BW347" i="2"/>
  <c r="BU85" i="2"/>
  <c r="BV284" i="2"/>
  <c r="BW201" i="2"/>
  <c r="BU410" i="2"/>
  <c r="BU212" i="2"/>
  <c r="BW131" i="2"/>
  <c r="BW202" i="2"/>
  <c r="BU279" i="2"/>
  <c r="BU402" i="2"/>
  <c r="BU105" i="2"/>
  <c r="BV162" i="2"/>
  <c r="BW159" i="2"/>
  <c r="BV94" i="2"/>
  <c r="BW295" i="2"/>
  <c r="BW324" i="2"/>
  <c r="BU348" i="2"/>
  <c r="BW264" i="2"/>
  <c r="BW85" i="2"/>
  <c r="BW206" i="2"/>
  <c r="BU215" i="2"/>
  <c r="BU294" i="2"/>
  <c r="BW181" i="2"/>
  <c r="BW156" i="2"/>
  <c r="BV243" i="2"/>
  <c r="BW272" i="2"/>
  <c r="BU213" i="2"/>
  <c r="BU249" i="2"/>
  <c r="BW333" i="2"/>
  <c r="BU374" i="2"/>
  <c r="BW14" i="2"/>
  <c r="BW53" i="2"/>
  <c r="CQ635" i="2"/>
  <c r="CZ635" i="2" s="1"/>
  <c r="CP799" i="2"/>
  <c r="CL545" i="2"/>
  <c r="CN711" i="2"/>
  <c r="CM537" i="2"/>
  <c r="BV645" i="2"/>
  <c r="BW41" i="2"/>
  <c r="BU323" i="2"/>
  <c r="BU177" i="2"/>
  <c r="BW309" i="2"/>
  <c r="BW394" i="2"/>
  <c r="BU413" i="2"/>
  <c r="BW339" i="2"/>
  <c r="BU343" i="2"/>
  <c r="BU186" i="2"/>
  <c r="BU188" i="2"/>
  <c r="BW111" i="2"/>
  <c r="BU106" i="2"/>
  <c r="BU49" i="2"/>
  <c r="BW237" i="2"/>
  <c r="BW116" i="2"/>
  <c r="BU382" i="2"/>
  <c r="BU210" i="2"/>
  <c r="BW184" i="2"/>
  <c r="BU257" i="2"/>
  <c r="BW322" i="2"/>
  <c r="CL157" i="2"/>
  <c r="BU50" i="2"/>
  <c r="BU227" i="2"/>
  <c r="BU340" i="2"/>
  <c r="BW245" i="2"/>
  <c r="BV17" i="2"/>
  <c r="BU267" i="2"/>
  <c r="BW209" i="2"/>
  <c r="BW45" i="2"/>
  <c r="BW210" i="2"/>
  <c r="BU183" i="2"/>
  <c r="BU15" i="2"/>
  <c r="BU194" i="2"/>
  <c r="BU37" i="2"/>
  <c r="BU81" i="2"/>
  <c r="BW13" i="2"/>
  <c r="BU197" i="2"/>
  <c r="BW155" i="2"/>
  <c r="BU284" i="2"/>
  <c r="BW285" i="2"/>
  <c r="BW328" i="2"/>
  <c r="BW378" i="2"/>
  <c r="BW43" i="2"/>
  <c r="BU221" i="2"/>
  <c r="BU136" i="2"/>
  <c r="BU44" i="2"/>
  <c r="BW372" i="2"/>
  <c r="BU161" i="2"/>
  <c r="BU295" i="2"/>
  <c r="BW400" i="2"/>
  <c r="BW57" i="2"/>
  <c r="CN146" i="2"/>
  <c r="BV220" i="2"/>
  <c r="BU266" i="2"/>
  <c r="CM71" i="2"/>
  <c r="BW231" i="2"/>
  <c r="BV328" i="2"/>
  <c r="BW145" i="2"/>
  <c r="BU228" i="2"/>
  <c r="BW228" i="2"/>
  <c r="BW126" i="2"/>
  <c r="BU31" i="2"/>
  <c r="BW200" i="2"/>
  <c r="BW187" i="2"/>
  <c r="CM210" i="2"/>
  <c r="BV325" i="2"/>
  <c r="BW93" i="2"/>
  <c r="CO372" i="2"/>
  <c r="BW174" i="2"/>
  <c r="BV72" i="2"/>
  <c r="BW332" i="2"/>
  <c r="CM104" i="2"/>
  <c r="BW349" i="2"/>
  <c r="BW377" i="2"/>
  <c r="BW76" i="2"/>
  <c r="BW298" i="2"/>
  <c r="BW404" i="2"/>
  <c r="CL271" i="2"/>
  <c r="BU264" i="2"/>
  <c r="BW135" i="2"/>
  <c r="BW343" i="2"/>
  <c r="BU172" i="2"/>
  <c r="BU73" i="2"/>
  <c r="BW114" i="2"/>
  <c r="BU143" i="2"/>
  <c r="CO275" i="2"/>
  <c r="BU200" i="2"/>
  <c r="BW276" i="2"/>
  <c r="BW251" i="2"/>
  <c r="BU168" i="2"/>
  <c r="BW189" i="2"/>
  <c r="BW113" i="2"/>
  <c r="BU239" i="2"/>
  <c r="BU46" i="2"/>
  <c r="BU309" i="2"/>
  <c r="BU24" i="2"/>
  <c r="CP756" i="2"/>
  <c r="CN744" i="2"/>
  <c r="CO645" i="2"/>
  <c r="BU244" i="2"/>
  <c r="BU56" i="2"/>
  <c r="BW238" i="2"/>
  <c r="BV158" i="2"/>
  <c r="CO153" i="2"/>
  <c r="BV61" i="2"/>
  <c r="BW121" i="2"/>
  <c r="BW176" i="2"/>
  <c r="BU368" i="2"/>
  <c r="BU369" i="2"/>
  <c r="BW139" i="2"/>
  <c r="BW402" i="2"/>
  <c r="BW227" i="2"/>
  <c r="BW180" i="2"/>
  <c r="BU385" i="2"/>
  <c r="BU407" i="2"/>
  <c r="BV387" i="2"/>
  <c r="CM81" i="2"/>
  <c r="CP728" i="2"/>
  <c r="CM708" i="2"/>
  <c r="CP471" i="2"/>
  <c r="CL464" i="2"/>
  <c r="CL635" i="2"/>
  <c r="CL727" i="2"/>
  <c r="CP645" i="2"/>
  <c r="CL645" i="2"/>
  <c r="CM788" i="2"/>
  <c r="CN529" i="2"/>
  <c r="BV635" i="2"/>
  <c r="BU255" i="2"/>
  <c r="BU121" i="2"/>
  <c r="BU306" i="2"/>
  <c r="BU123" i="2"/>
  <c r="BU124" i="2"/>
  <c r="BU351" i="2"/>
  <c r="BW358" i="2"/>
  <c r="BU139" i="2"/>
  <c r="BW129" i="2"/>
  <c r="BU137" i="2"/>
  <c r="BW390" i="2"/>
  <c r="BU132" i="2"/>
  <c r="BU78" i="2"/>
  <c r="CP398" i="2"/>
  <c r="BU52" i="2"/>
  <c r="BW142" i="2"/>
  <c r="BU397" i="2"/>
  <c r="BU76" i="2"/>
  <c r="BW353" i="2"/>
  <c r="BW137" i="2"/>
  <c r="BW140" i="2"/>
  <c r="BV367" i="2"/>
  <c r="BW62" i="2"/>
  <c r="BU316" i="2"/>
  <c r="BW361" i="2"/>
  <c r="BV384" i="2"/>
  <c r="CM414" i="2"/>
  <c r="BU175" i="2"/>
  <c r="BW141" i="2"/>
  <c r="BU184" i="2"/>
  <c r="BW288" i="2"/>
  <c r="BW257" i="2"/>
  <c r="BW249" i="2"/>
  <c r="BW292" i="2"/>
  <c r="BV169" i="2"/>
  <c r="BV59" i="2"/>
  <c r="BU16" i="2"/>
  <c r="BW203" i="2"/>
  <c r="BU30" i="2"/>
  <c r="BU350" i="2"/>
  <c r="BU395" i="2"/>
  <c r="BW329" i="2"/>
  <c r="BW20" i="2"/>
  <c r="BU319" i="2"/>
  <c r="BW17" i="2"/>
  <c r="BW337" i="2"/>
  <c r="BW387" i="2"/>
  <c r="BW48" i="2"/>
  <c r="BU365" i="2"/>
  <c r="BU211" i="2"/>
  <c r="BW36" i="2"/>
  <c r="BU235" i="2"/>
  <c r="BW214" i="2"/>
  <c r="BV180" i="2"/>
  <c r="BU373" i="2"/>
  <c r="BU408" i="2"/>
  <c r="BW258" i="2"/>
  <c r="BU345" i="2"/>
  <c r="BW392" i="2"/>
  <c r="BU299" i="2"/>
  <c r="BU126" i="2"/>
  <c r="BV99" i="2"/>
  <c r="BU357" i="2"/>
  <c r="BW344" i="2"/>
  <c r="BW303" i="2"/>
  <c r="CL116" i="2"/>
  <c r="CM221" i="2"/>
  <c r="BW107" i="2"/>
  <c r="BW132" i="2"/>
  <c r="BU61" i="2"/>
  <c r="BU83" i="2"/>
  <c r="BV324" i="2"/>
  <c r="BU283" i="2"/>
  <c r="BU166" i="2"/>
  <c r="BW364" i="2"/>
  <c r="BW259" i="2"/>
  <c r="BU219" i="2"/>
  <c r="BV175" i="2"/>
  <c r="BW304" i="2"/>
  <c r="BV214" i="2"/>
  <c r="BV312" i="2"/>
  <c r="BW374" i="2"/>
  <c r="BU394" i="2"/>
  <c r="BW35" i="2"/>
  <c r="BU362" i="2"/>
  <c r="BU117" i="2"/>
  <c r="BU411" i="2"/>
  <c r="BU263" i="2"/>
  <c r="BV190" i="2"/>
  <c r="BW415" i="2"/>
  <c r="BU278" i="2"/>
  <c r="BW327" i="2"/>
  <c r="BU311" i="2"/>
  <c r="BU326" i="2"/>
  <c r="BU170" i="2"/>
  <c r="BU84" i="2"/>
  <c r="BU361" i="2"/>
  <c r="BU403" i="2"/>
  <c r="BU327" i="2"/>
  <c r="BW275" i="2"/>
  <c r="BV205" i="2"/>
  <c r="BW406" i="2"/>
  <c r="CV727" i="2"/>
  <c r="DE727" i="2" s="1"/>
  <c r="CQ695" i="2"/>
  <c r="CZ695" i="2" s="1"/>
  <c r="CN727" i="2"/>
  <c r="CP655" i="2"/>
  <c r="CM727" i="2"/>
  <c r="CN545" i="2"/>
  <c r="BU355" i="2"/>
  <c r="BU64" i="2"/>
  <c r="BW31" i="2"/>
  <c r="BU216" i="2"/>
  <c r="BU271" i="2"/>
  <c r="BW108" i="2"/>
  <c r="BU134" i="2"/>
  <c r="BV50" i="2"/>
  <c r="BV238" i="2"/>
  <c r="BW366" i="2"/>
  <c r="BU80" i="2"/>
  <c r="BW320" i="2"/>
  <c r="BU265" i="2"/>
  <c r="BU45" i="2"/>
  <c r="CM313" i="2"/>
  <c r="BW67" i="2"/>
  <c r="BW413" i="2"/>
  <c r="BW161" i="2"/>
  <c r="CP102" i="2"/>
  <c r="BU97" i="2"/>
  <c r="BW373" i="2"/>
  <c r="BU87" i="2"/>
  <c r="BU268" i="2"/>
  <c r="BW199" i="2"/>
  <c r="BW52" i="2"/>
  <c r="BW313" i="2"/>
  <c r="BV301" i="2"/>
  <c r="BU68" i="2"/>
  <c r="BW368" i="2"/>
  <c r="BU287" i="2"/>
  <c r="BU389" i="2"/>
  <c r="BW21" i="2"/>
  <c r="BU354" i="2"/>
  <c r="BU40" i="2"/>
  <c r="BW78" i="2"/>
  <c r="BW252" i="2"/>
  <c r="BU110" i="2"/>
  <c r="BW360" i="2"/>
  <c r="BW388" i="2"/>
  <c r="BU331" i="2"/>
  <c r="BW82" i="2"/>
  <c r="BW273" i="2"/>
  <c r="BW55" i="2"/>
  <c r="BV191" i="2"/>
  <c r="BU72" i="2"/>
  <c r="BU253" i="2"/>
  <c r="BW104" i="2"/>
  <c r="CO83" i="2"/>
  <c r="CO65" i="2"/>
  <c r="BU286" i="2"/>
  <c r="BU289" i="2"/>
  <c r="BU285" i="2"/>
  <c r="BU164" i="2"/>
  <c r="BW150" i="2"/>
  <c r="BU41" i="2"/>
  <c r="BV273" i="2"/>
  <c r="BW306" i="2"/>
  <c r="BW123" i="2"/>
  <c r="BW211" i="2"/>
  <c r="BW172" i="2"/>
  <c r="BW22" i="2"/>
  <c r="BU18" i="2"/>
  <c r="BW44" i="2"/>
  <c r="BU103" i="2"/>
  <c r="BW293" i="2"/>
  <c r="BW341" i="2"/>
  <c r="BW191" i="2"/>
  <c r="BU214" i="2"/>
  <c r="BU65" i="2"/>
  <c r="BW96" i="2"/>
  <c r="BV86" i="2"/>
  <c r="BU339" i="2"/>
  <c r="BV336" i="2"/>
  <c r="BV251" i="2"/>
  <c r="BU352" i="2"/>
  <c r="BV134" i="2"/>
  <c r="BW134" i="2"/>
  <c r="BU384" i="2"/>
  <c r="BW185" i="2"/>
  <c r="CP355" i="2"/>
  <c r="CL193" i="2"/>
  <c r="BW250" i="2"/>
  <c r="BW133" i="2"/>
  <c r="CN455" i="2"/>
  <c r="CL761" i="2"/>
  <c r="CP654" i="2"/>
  <c r="BU247" i="2"/>
  <c r="BU116" i="2"/>
  <c r="BW382" i="2"/>
  <c r="BU107" i="2"/>
  <c r="BW109" i="2"/>
  <c r="BU138" i="2"/>
  <c r="BW359" i="2"/>
  <c r="BU122" i="2"/>
  <c r="BU69" i="2"/>
  <c r="BU135" i="2"/>
  <c r="BU367" i="2"/>
  <c r="BU380" i="2"/>
  <c r="BV256" i="2"/>
  <c r="BU232" i="2"/>
  <c r="BW414" i="2"/>
  <c r="BW175" i="2"/>
  <c r="BW170" i="2"/>
  <c r="BW271" i="2"/>
  <c r="BU43" i="2"/>
  <c r="BU308" i="2"/>
  <c r="BU318" i="2"/>
  <c r="BW160" i="2"/>
  <c r="BW75" i="2"/>
  <c r="BW317" i="2"/>
  <c r="BW232" i="2"/>
  <c r="BU217" i="2"/>
  <c r="BW256" i="2"/>
  <c r="BU98" i="2"/>
  <c r="BW58" i="2"/>
  <c r="BU173" i="2"/>
  <c r="BU26" i="2"/>
  <c r="BW56" i="2"/>
  <c r="BU67" i="2"/>
  <c r="BU336" i="2"/>
  <c r="BW242" i="2"/>
  <c r="BU206" i="2"/>
  <c r="BU272" i="2"/>
  <c r="BU111" i="2"/>
  <c r="BU248" i="2"/>
  <c r="BU167" i="2"/>
  <c r="BV326" i="2"/>
  <c r="BU148" i="2"/>
  <c r="BU39" i="2"/>
  <c r="BU276" i="2"/>
  <c r="BU208" i="2"/>
  <c r="BW30" i="2"/>
  <c r="BW71" i="2"/>
  <c r="BU312" i="2"/>
  <c r="BV192" i="2"/>
  <c r="BU298" i="2"/>
  <c r="BU346" i="2"/>
  <c r="BW127" i="2"/>
  <c r="BU269" i="2"/>
  <c r="BU310" i="2"/>
  <c r="BW381" i="2"/>
  <c r="BU224" i="2"/>
  <c r="BW246" i="2"/>
  <c r="BU22" i="2"/>
  <c r="BU273" i="2"/>
  <c r="BW124" i="2"/>
  <c r="BU404" i="2"/>
  <c r="BU14" i="2"/>
  <c r="BV247" i="2"/>
  <c r="BV281" i="2"/>
  <c r="BW16" i="2"/>
  <c r="BW318" i="2"/>
  <c r="BW363" i="2"/>
  <c r="BW367" i="2"/>
  <c r="BU201" i="2"/>
  <c r="BU405" i="2"/>
  <c r="BW346" i="2"/>
  <c r="BW223" i="2"/>
  <c r="BW70" i="2"/>
  <c r="BW146" i="2"/>
  <c r="BW168" i="2"/>
  <c r="BV341" i="2"/>
  <c r="BU220" i="2"/>
  <c r="CN100" i="2"/>
  <c r="BU341" i="2"/>
  <c r="BW230" i="2"/>
  <c r="BU165" i="2"/>
  <c r="BU332" i="2"/>
  <c r="BW401" i="2"/>
  <c r="BU301" i="2"/>
  <c r="BW130" i="2"/>
  <c r="BU400" i="2"/>
  <c r="BW319" i="2"/>
  <c r="BW379" i="2"/>
  <c r="BW234" i="2"/>
  <c r="BW128" i="2"/>
  <c r="BU158" i="2"/>
  <c r="BU237" i="2"/>
  <c r="CF18" i="2"/>
  <c r="CF16" i="2"/>
  <c r="CF19" i="2"/>
  <c r="HO10" i="2" s="1"/>
  <c r="CF20" i="2"/>
  <c r="CF17" i="2"/>
  <c r="HO9" i="2" s="1"/>
  <c r="CF15" i="2"/>
  <c r="HO8" i="2" s="1"/>
  <c r="CN65" i="2"/>
  <c r="CN461" i="2"/>
  <c r="CP429" i="2"/>
  <c r="CN554" i="2"/>
  <c r="CM587" i="2"/>
  <c r="BV513" i="2"/>
  <c r="BV879" i="2"/>
  <c r="CQ423" i="2"/>
  <c r="CZ423" i="2" s="1"/>
  <c r="CP443" i="2"/>
  <c r="CP840" i="2"/>
  <c r="CP831" i="2"/>
  <c r="CN754" i="2"/>
  <c r="BV694" i="2"/>
  <c r="CQ747" i="2"/>
  <c r="CZ747" i="2" s="1"/>
  <c r="CP658" i="2"/>
  <c r="CP464" i="2"/>
  <c r="CM513" i="2"/>
  <c r="BU524" i="2"/>
  <c r="CQ646" i="2"/>
  <c r="CS646" i="2"/>
  <c r="DB646" i="2" s="1"/>
  <c r="CL537" i="2"/>
  <c r="CP420" i="2"/>
  <c r="CP879" i="2"/>
  <c r="CN791" i="2"/>
  <c r="CP861" i="2"/>
  <c r="CL807" i="2"/>
  <c r="CO521" i="2"/>
  <c r="CO325" i="2"/>
  <c r="CP838" i="2"/>
  <c r="CO749" i="2"/>
  <c r="CO477" i="2"/>
  <c r="CM749" i="2"/>
  <c r="CV613" i="2"/>
  <c r="DE613" i="2" s="1"/>
  <c r="CA36" i="2"/>
  <c r="CA35" i="2"/>
  <c r="CB15" i="2"/>
  <c r="CL538" i="2"/>
  <c r="CA33" i="2"/>
  <c r="BW540" i="2"/>
  <c r="CA44" i="2"/>
  <c r="CA43" i="2"/>
  <c r="CA41" i="2"/>
  <c r="BV419" i="2"/>
  <c r="CA24" i="2"/>
  <c r="CA26" i="2"/>
  <c r="CA39" i="2"/>
  <c r="CA25" i="2"/>
  <c r="CN577" i="2"/>
  <c r="CA19" i="2"/>
  <c r="CB17" i="2"/>
  <c r="CA17" i="2"/>
  <c r="CB19" i="2"/>
  <c r="CA20" i="2"/>
  <c r="CA28" i="2"/>
  <c r="CB18" i="2"/>
  <c r="CB16" i="2"/>
  <c r="CA18" i="2"/>
  <c r="CA16" i="2"/>
  <c r="CM494" i="2"/>
  <c r="CA34" i="2"/>
  <c r="CA32" i="2"/>
  <c r="BU419" i="2"/>
  <c r="BU494" i="2"/>
  <c r="CA15" i="2"/>
  <c r="CA27" i="2"/>
  <c r="CM862" i="2"/>
  <c r="CQ540" i="2"/>
  <c r="CZ540" i="2" s="1"/>
  <c r="CA40" i="2"/>
  <c r="CA42" i="2"/>
  <c r="CN721" i="2"/>
  <c r="CN423" i="2"/>
  <c r="CN742" i="2"/>
  <c r="CO553" i="2"/>
  <c r="CL592" i="2"/>
  <c r="CQ806" i="2"/>
  <c r="CZ806" i="2" s="1"/>
  <c r="CL662" i="2"/>
  <c r="CL530" i="2"/>
  <c r="CP791" i="2"/>
  <c r="CO387" i="2"/>
  <c r="BU829" i="2"/>
  <c r="CN829" i="2"/>
  <c r="BW12" i="2"/>
  <c r="CO336" i="2"/>
  <c r="CL461" i="2"/>
  <c r="CL336" i="2"/>
  <c r="CM688" i="2"/>
  <c r="CO807" i="2"/>
  <c r="CO542" i="2"/>
  <c r="CM742" i="2"/>
  <c r="CL873" i="2"/>
  <c r="CO592" i="2"/>
  <c r="CO489" i="2"/>
  <c r="CM658" i="2"/>
  <c r="CP581" i="2"/>
  <c r="CM663" i="2"/>
  <c r="CL158" i="2"/>
  <c r="CP509" i="2"/>
  <c r="CL886" i="2"/>
  <c r="CM807" i="2"/>
  <c r="CP516" i="2"/>
  <c r="CS843" i="2"/>
  <c r="DB843" i="2" s="1"/>
  <c r="CM86" i="2"/>
  <c r="CL728" i="2"/>
  <c r="CL587" i="2"/>
  <c r="CM821" i="2"/>
  <c r="CN771" i="2"/>
  <c r="CM728" i="2"/>
  <c r="CV843" i="2"/>
  <c r="DE843" i="2" s="1"/>
  <c r="CO728" i="2"/>
  <c r="CM778" i="2"/>
  <c r="CO721" i="2"/>
  <c r="CL495" i="2"/>
  <c r="CM273" i="2"/>
  <c r="CM489" i="2"/>
  <c r="CN733" i="2"/>
  <c r="CM387" i="2"/>
  <c r="CM592" i="2"/>
  <c r="CO587" i="2"/>
  <c r="BV703" i="2"/>
  <c r="CQ658" i="2"/>
  <c r="CZ658" i="2" s="1"/>
  <c r="CQ669" i="2"/>
  <c r="CU662" i="2"/>
  <c r="DD662" i="2" s="1"/>
  <c r="CU592" i="2"/>
  <c r="DD592" i="2" s="1"/>
  <c r="CT547" i="2"/>
  <c r="DC547" i="2" s="1"/>
  <c r="CR778" i="2"/>
  <c r="DA778" i="2" s="1"/>
  <c r="CV788" i="2"/>
  <c r="DE788" i="2" s="1"/>
  <c r="CS791" i="2"/>
  <c r="DB791" i="2" s="1"/>
  <c r="CU695" i="2"/>
  <c r="DD695" i="2" s="1"/>
  <c r="CU843" i="2"/>
  <c r="DD843" i="2" s="1"/>
  <c r="CQ675" i="2"/>
  <c r="CR845" i="2"/>
  <c r="DA845" i="2" s="1"/>
  <c r="CT646" i="2"/>
  <c r="DC646" i="2" s="1"/>
  <c r="CL564" i="2"/>
  <c r="CP676" i="2"/>
  <c r="CP862" i="2"/>
  <c r="CL510" i="2"/>
  <c r="CP577" i="2"/>
  <c r="CL472" i="2"/>
  <c r="CT438" i="2"/>
  <c r="DC438" i="2" s="1"/>
  <c r="CP621" i="2"/>
  <c r="CL610" i="2"/>
  <c r="CP702" i="2"/>
  <c r="CP552" i="2"/>
  <c r="CM740" i="2"/>
  <c r="BV828" i="2"/>
  <c r="CM630" i="2"/>
  <c r="CP530" i="2"/>
  <c r="CO527" i="2"/>
  <c r="BW797" i="2"/>
  <c r="CP797" i="2"/>
  <c r="CM787" i="2"/>
  <c r="CL787" i="2"/>
  <c r="CQ882" i="2"/>
  <c r="CZ882" i="2" s="1"/>
  <c r="CL882" i="2"/>
  <c r="BV882" i="2"/>
  <c r="BU862" i="2"/>
  <c r="CN862" i="2"/>
  <c r="BW695" i="2"/>
  <c r="CP695" i="2"/>
  <c r="BW635" i="2"/>
  <c r="CP635" i="2"/>
  <c r="CN677" i="2"/>
  <c r="CO677" i="2"/>
  <c r="CL850" i="2"/>
  <c r="CP456" i="2"/>
  <c r="CM689" i="2"/>
  <c r="CL747" i="2"/>
  <c r="CO599" i="2"/>
  <c r="CP603" i="2"/>
  <c r="CL613" i="2"/>
  <c r="CN444" i="2"/>
  <c r="CO817" i="2"/>
  <c r="CO850" i="2"/>
  <c r="CO464" i="2"/>
  <c r="BV689" i="2"/>
  <c r="CM613" i="2"/>
  <c r="CN486" i="2"/>
  <c r="CO552" i="2"/>
  <c r="CL702" i="2"/>
  <c r="CO555" i="2"/>
  <c r="CP733" i="2"/>
  <c r="CM444" i="2"/>
  <c r="CN513" i="2"/>
  <c r="CL599" i="2"/>
  <c r="CL431" i="2"/>
  <c r="BV761" i="2"/>
  <c r="CP858" i="2"/>
  <c r="CP431" i="2"/>
  <c r="CP522" i="2"/>
  <c r="CM431" i="2"/>
  <c r="CT507" i="2"/>
  <c r="DC507" i="2" s="1"/>
  <c r="CR628" i="2"/>
  <c r="DA628" i="2" s="1"/>
  <c r="CR690" i="2"/>
  <c r="DA690" i="2" s="1"/>
  <c r="CR580" i="2"/>
  <c r="DA580" i="2" s="1"/>
  <c r="CP604" i="2"/>
  <c r="CN439" i="2"/>
  <c r="CM641" i="2"/>
  <c r="BV20" i="2"/>
  <c r="CM20" i="2"/>
  <c r="BV248" i="2"/>
  <c r="CO248" i="2"/>
  <c r="CL746" i="2"/>
  <c r="BV746" i="2"/>
  <c r="CM475" i="2"/>
  <c r="CP475" i="2"/>
  <c r="CL584" i="2"/>
  <c r="CO584" i="2"/>
  <c r="CM584" i="2"/>
  <c r="CN641" i="2"/>
  <c r="CN783" i="2"/>
  <c r="CM604" i="2"/>
  <c r="CN882" i="2"/>
  <c r="CO702" i="2"/>
  <c r="CN631" i="2"/>
  <c r="CP586" i="2"/>
  <c r="CN134" i="2"/>
  <c r="CO538" i="2"/>
  <c r="CV863" i="2"/>
  <c r="DE863" i="2" s="1"/>
  <c r="CU761" i="2"/>
  <c r="DD761" i="2" s="1"/>
  <c r="CN482" i="2"/>
  <c r="CO841" i="2"/>
  <c r="CP714" i="2"/>
  <c r="CS635" i="2"/>
  <c r="DB635" i="2" s="1"/>
  <c r="CM737" i="2"/>
  <c r="CM783" i="2"/>
  <c r="CN643" i="2"/>
  <c r="CP561" i="2"/>
  <c r="CT537" i="2"/>
  <c r="DC537" i="2" s="1"/>
  <c r="CR873" i="2"/>
  <c r="DA873" i="2" s="1"/>
  <c r="CM704" i="2"/>
  <c r="CV635" i="2"/>
  <c r="DE635" i="2" s="1"/>
  <c r="CP482" i="2"/>
  <c r="CP610" i="2"/>
  <c r="CP630" i="2"/>
  <c r="CO764" i="2"/>
  <c r="CP535" i="2"/>
  <c r="CM799" i="2"/>
  <c r="CN447" i="2"/>
  <c r="CN666" i="2"/>
  <c r="CL572" i="2"/>
  <c r="BV751" i="2"/>
  <c r="CO572" i="2"/>
  <c r="CO751" i="2"/>
  <c r="CP568" i="2"/>
  <c r="BW282" i="2"/>
  <c r="CP282" i="2"/>
  <c r="CM492" i="2"/>
  <c r="CO492" i="2"/>
  <c r="CQ448" i="2"/>
  <c r="CL448" i="2"/>
  <c r="CM564" i="2"/>
  <c r="EA564" i="2" s="1"/>
  <c r="ES649" i="2" s="1"/>
  <c r="CO564" i="2"/>
  <c r="BU459" i="2"/>
  <c r="CN459" i="2"/>
  <c r="CP520" i="2"/>
  <c r="BW520" i="2"/>
  <c r="BW666" i="2"/>
  <c r="CP666" i="2"/>
  <c r="BV533" i="2"/>
  <c r="CP533" i="2"/>
  <c r="CM533" i="2"/>
  <c r="CO533" i="2"/>
  <c r="CL533" i="2"/>
  <c r="BW486" i="2"/>
  <c r="CP486" i="2"/>
  <c r="BU667" i="2"/>
  <c r="CN667" i="2"/>
  <c r="BU575" i="2"/>
  <c r="CN575" i="2"/>
  <c r="BU805" i="2"/>
  <c r="CN805" i="2"/>
  <c r="CL694" i="2"/>
  <c r="CO694" i="2"/>
  <c r="CP694" i="2"/>
  <c r="BV599" i="2"/>
  <c r="CN599" i="2"/>
  <c r="CL757" i="2"/>
  <c r="CO757" i="2"/>
  <c r="CP757" i="2"/>
  <c r="CM757" i="2"/>
  <c r="BW816" i="2"/>
  <c r="CP816" i="2"/>
  <c r="CN476" i="2"/>
  <c r="CP734" i="2"/>
  <c r="CN510" i="2"/>
  <c r="BV316" i="2"/>
  <c r="CO316" i="2"/>
  <c r="BU347" i="2"/>
  <c r="CN347" i="2"/>
  <c r="BV700" i="2"/>
  <c r="CM700" i="2"/>
  <c r="BU610" i="2"/>
  <c r="CN610" i="2"/>
  <c r="BU776" i="2"/>
  <c r="CN776" i="2"/>
  <c r="BU576" i="2"/>
  <c r="CN576" i="2"/>
  <c r="CN515" i="2"/>
  <c r="CP515" i="2"/>
  <c r="CU599" i="2"/>
  <c r="DD599" i="2" s="1"/>
  <c r="CQ598" i="2"/>
  <c r="CV689" i="2"/>
  <c r="DE689" i="2" s="1"/>
  <c r="CQ689" i="2"/>
  <c r="CZ689" i="2" s="1"/>
  <c r="CL865" i="2"/>
  <c r="CU851" i="2"/>
  <c r="DD851" i="2" s="1"/>
  <c r="CU677" i="2"/>
  <c r="DD677" i="2" s="1"/>
  <c r="CU817" i="2"/>
  <c r="DD817" i="2" s="1"/>
  <c r="CS613" i="2"/>
  <c r="DB613" i="2" s="1"/>
  <c r="CQ431" i="2"/>
  <c r="CZ431" i="2" s="1"/>
  <c r="CU689" i="2"/>
  <c r="DD689" i="2" s="1"/>
  <c r="CU555" i="2"/>
  <c r="DD555" i="2" s="1"/>
  <c r="CS521" i="2"/>
  <c r="DB521" i="2" s="1"/>
  <c r="CP703" i="2"/>
  <c r="CN598" i="2"/>
  <c r="BU786" i="2"/>
  <c r="BV598" i="2"/>
  <c r="CS599" i="2"/>
  <c r="DB599" i="2" s="1"/>
  <c r="CQ694" i="2"/>
  <c r="CV817" i="2"/>
  <c r="DE817" i="2" s="1"/>
  <c r="CN549" i="2"/>
  <c r="CR553" i="2"/>
  <c r="DA553" i="2" s="1"/>
  <c r="CV599" i="2"/>
  <c r="DE599" i="2" s="1"/>
  <c r="CS817" i="2"/>
  <c r="DB817" i="2" s="1"/>
  <c r="CT662" i="2"/>
  <c r="DC662" i="2" s="1"/>
  <c r="CT551" i="2"/>
  <c r="DC551" i="2" s="1"/>
  <c r="CL641" i="2"/>
  <c r="CP641" i="2"/>
  <c r="CP538" i="2"/>
  <c r="CM552" i="2"/>
  <c r="CP467" i="2"/>
  <c r="CL560" i="2"/>
  <c r="CL604" i="2"/>
  <c r="CN490" i="2"/>
  <c r="CN670" i="2"/>
  <c r="BV532" i="2"/>
  <c r="CP474" i="2"/>
  <c r="CM498" i="2"/>
  <c r="CP742" i="2"/>
  <c r="CM729" i="2"/>
  <c r="CP505" i="2"/>
  <c r="CP764" i="2"/>
  <c r="CN464" i="2"/>
  <c r="CO588" i="2"/>
  <c r="CP729" i="2"/>
  <c r="CN588" i="2"/>
  <c r="CL532" i="2"/>
  <c r="CR843" i="2"/>
  <c r="DA843" i="2" s="1"/>
  <c r="CN538" i="2"/>
  <c r="CN716" i="2"/>
  <c r="CL588" i="2"/>
  <c r="CP483" i="2"/>
  <c r="CP705" i="2"/>
  <c r="CP683" i="2"/>
  <c r="CM532" i="2"/>
  <c r="CP778" i="2"/>
  <c r="CN548" i="2"/>
  <c r="CN609" i="2"/>
  <c r="CN841" i="2"/>
  <c r="CM538" i="2"/>
  <c r="CM594" i="2"/>
  <c r="CN511" i="2"/>
  <c r="CN457" i="2"/>
  <c r="CO609" i="2"/>
  <c r="CP670" i="2"/>
  <c r="CN530" i="2"/>
  <c r="CO439" i="2"/>
  <c r="CP460" i="2"/>
  <c r="CN533" i="2"/>
  <c r="CN557" i="2"/>
  <c r="CN811" i="2"/>
  <c r="CP576" i="2"/>
  <c r="BV609" i="2"/>
  <c r="CO639" i="2"/>
  <c r="CN594" i="2"/>
  <c r="CP768" i="2"/>
  <c r="CM784" i="2"/>
  <c r="CP801" i="2"/>
  <c r="CV611" i="2"/>
  <c r="DE611" i="2" s="1"/>
  <c r="CV452" i="2"/>
  <c r="DE452" i="2" s="1"/>
  <c r="CU419" i="2"/>
  <c r="DD419" i="2" s="1"/>
  <c r="CU661" i="2"/>
  <c r="DD661" i="2" s="1"/>
  <c r="CN470" i="2"/>
  <c r="CL609" i="2"/>
  <c r="CL428" i="2"/>
  <c r="CN428" i="2"/>
  <c r="CL452" i="2"/>
  <c r="CN855" i="2"/>
  <c r="CM565" i="2"/>
  <c r="CM717" i="2"/>
  <c r="CP806" i="2"/>
  <c r="CO610" i="2"/>
  <c r="BV428" i="2"/>
  <c r="CN861" i="2"/>
  <c r="CP534" i="2"/>
  <c r="CM868" i="2"/>
  <c r="CN637" i="2"/>
  <c r="CN749" i="2"/>
  <c r="CN656" i="2"/>
  <c r="CP419" i="2"/>
  <c r="CN857" i="2"/>
  <c r="CN788" i="2"/>
  <c r="CN565" i="2"/>
  <c r="CL565" i="2"/>
  <c r="CL717" i="2"/>
  <c r="CN758" i="2"/>
  <c r="CM496" i="2"/>
  <c r="CO428" i="2"/>
  <c r="BV869" i="2"/>
  <c r="BV496" i="2"/>
  <c r="BV799" i="2"/>
  <c r="BV581" i="2"/>
  <c r="CP653" i="2"/>
  <c r="CP850" i="2"/>
  <c r="CM439" i="2"/>
  <c r="CN775" i="2"/>
  <c r="CM419" i="2"/>
  <c r="CN467" i="2"/>
  <c r="CP819" i="2"/>
  <c r="CL630" i="2"/>
  <c r="CO869" i="2"/>
  <c r="CP740" i="2"/>
  <c r="CL627" i="2"/>
  <c r="CN460" i="2"/>
  <c r="CO505" i="2"/>
  <c r="CM869" i="2"/>
  <c r="CO496" i="2"/>
  <c r="CO581" i="2"/>
  <c r="CS535" i="2"/>
  <c r="DB535" i="2" s="1"/>
  <c r="CU657" i="2"/>
  <c r="DD657" i="2" s="1"/>
  <c r="CS661" i="2"/>
  <c r="DB661" i="2" s="1"/>
  <c r="CL706" i="2"/>
  <c r="CP339" i="2"/>
  <c r="CP565" i="2"/>
  <c r="CN441" i="2"/>
  <c r="CO516" i="2"/>
  <c r="BV437" i="2"/>
  <c r="CO861" i="2"/>
  <c r="CU635" i="2"/>
  <c r="DD635" i="2" s="1"/>
  <c r="CM455" i="2"/>
  <c r="CP793" i="2"/>
  <c r="CN706" i="2"/>
  <c r="CM651" i="2"/>
  <c r="CO760" i="2"/>
  <c r="CN885" i="2"/>
  <c r="CL508" i="2"/>
  <c r="CO604" i="2"/>
  <c r="BV538" i="2"/>
  <c r="BV706" i="2"/>
  <c r="CN779" i="2"/>
  <c r="CN760" i="2"/>
  <c r="CQ16" i="2"/>
  <c r="CZ16" i="2" s="1"/>
  <c r="BV16" i="2"/>
  <c r="CQ405" i="2"/>
  <c r="CZ405" i="2" s="1"/>
  <c r="BV405" i="2"/>
  <c r="CM263" i="2"/>
  <c r="BV263" i="2"/>
  <c r="CQ234" i="2"/>
  <c r="CZ234" i="2" s="1"/>
  <c r="BV234" i="2"/>
  <c r="CQ115" i="2"/>
  <c r="BV115" i="2"/>
  <c r="CQ195" i="2"/>
  <c r="BV195" i="2"/>
  <c r="CL46" i="2"/>
  <c r="BV46" i="2"/>
  <c r="CQ123" i="2"/>
  <c r="BV123" i="2"/>
  <c r="CL371" i="2"/>
  <c r="BV371" i="2"/>
  <c r="CP33" i="2"/>
  <c r="BV33" i="2"/>
  <c r="CL125" i="2"/>
  <c r="BV125" i="2"/>
  <c r="CN280" i="2"/>
  <c r="BV280" i="2"/>
  <c r="CM252" i="2"/>
  <c r="BV252" i="2"/>
  <c r="CL66" i="2"/>
  <c r="BV66" i="2"/>
  <c r="CP240" i="2"/>
  <c r="BW240" i="2"/>
  <c r="CO30" i="2"/>
  <c r="BV30" i="2"/>
  <c r="CO283" i="2"/>
  <c r="BV283" i="2"/>
  <c r="CO416" i="2"/>
  <c r="BV416" i="2"/>
  <c r="CM219" i="2"/>
  <c r="BV219" i="2"/>
  <c r="CM225" i="2"/>
  <c r="BV225" i="2"/>
  <c r="CL77" i="2"/>
  <c r="BV77" i="2"/>
  <c r="CM217" i="2"/>
  <c r="BV217" i="2"/>
  <c r="CP350" i="2"/>
  <c r="BW350" i="2"/>
  <c r="CL132" i="2"/>
  <c r="BV132" i="2"/>
  <c r="CM383" i="2"/>
  <c r="BV383" i="2"/>
  <c r="CO166" i="2"/>
  <c r="BV166" i="2"/>
  <c r="CM410" i="2"/>
  <c r="BV410" i="2"/>
  <c r="CS244" i="2"/>
  <c r="DB244" i="2" s="1"/>
  <c r="BV244" i="2"/>
  <c r="CM330" i="2"/>
  <c r="BV330" i="2"/>
  <c r="CQ73" i="2"/>
  <c r="CZ73" i="2" s="1"/>
  <c r="BV73" i="2"/>
  <c r="CQ259" i="2"/>
  <c r="CZ259" i="2" s="1"/>
  <c r="BV259" i="2"/>
  <c r="CN152" i="2"/>
  <c r="BV152" i="2"/>
  <c r="CN236" i="2"/>
  <c r="BU236" i="2"/>
  <c r="CL177" i="2"/>
  <c r="BV177" i="2"/>
  <c r="CS226" i="2"/>
  <c r="DB226" i="2" s="1"/>
  <c r="BV226" i="2"/>
  <c r="CS119" i="2"/>
  <c r="DB119" i="2" s="1"/>
  <c r="BV119" i="2"/>
  <c r="CQ28" i="2"/>
  <c r="CZ28" i="2" s="1"/>
  <c r="BV28" i="2"/>
  <c r="CQ354" i="2"/>
  <c r="CZ354" i="2" s="1"/>
  <c r="BV354" i="2"/>
  <c r="CQ151" i="2"/>
  <c r="CZ151" i="2" s="1"/>
  <c r="BV151" i="2"/>
  <c r="CP236" i="2"/>
  <c r="BW236" i="2"/>
  <c r="CQ216" i="2"/>
  <c r="CZ216" i="2" s="1"/>
  <c r="BV216" i="2"/>
  <c r="CL154" i="2"/>
  <c r="BV154" i="2"/>
  <c r="CQ308" i="2"/>
  <c r="CZ308" i="2" s="1"/>
  <c r="BV308" i="2"/>
  <c r="CL375" i="2"/>
  <c r="BV375" i="2"/>
  <c r="CM376" i="2"/>
  <c r="BV376" i="2"/>
  <c r="CP179" i="2"/>
  <c r="BV179" i="2"/>
  <c r="CQ388" i="2"/>
  <c r="BV388" i="2"/>
  <c r="CO45" i="2"/>
  <c r="BV45" i="2"/>
  <c r="CQ393" i="2"/>
  <c r="CZ393" i="2" s="1"/>
  <c r="BV393" i="2"/>
  <c r="CQ54" i="2"/>
  <c r="BV54" i="2"/>
  <c r="CL172" i="2"/>
  <c r="BV172" i="2"/>
  <c r="CQ133" i="2"/>
  <c r="BV133" i="2"/>
  <c r="CQ211" i="2"/>
  <c r="BV211" i="2"/>
  <c r="CO250" i="2"/>
  <c r="BV250" i="2"/>
  <c r="CQ315" i="2"/>
  <c r="BV315" i="2"/>
  <c r="CQ117" i="2"/>
  <c r="BV117" i="2"/>
  <c r="CO164" i="2"/>
  <c r="BV164" i="2"/>
  <c r="CO289" i="2"/>
  <c r="BV289" i="2"/>
  <c r="CM48" i="2"/>
  <c r="BV48" i="2"/>
  <c r="CQ397" i="2"/>
  <c r="CZ397" i="2" s="1"/>
  <c r="BV397" i="2"/>
  <c r="CQ335" i="2"/>
  <c r="BV335" i="2"/>
  <c r="CS253" i="2"/>
  <c r="DB253" i="2" s="1"/>
  <c r="BV253" i="2"/>
  <c r="CQ109" i="2"/>
  <c r="BV109" i="2"/>
  <c r="CS148" i="2"/>
  <c r="DB148" i="2" s="1"/>
  <c r="BV148" i="2"/>
  <c r="CQ277" i="2"/>
  <c r="CZ277" i="2" s="1"/>
  <c r="BV277" i="2"/>
  <c r="CQ79" i="2"/>
  <c r="CZ79" i="2" s="1"/>
  <c r="BV79" i="2"/>
  <c r="CQ407" i="2"/>
  <c r="CZ407" i="2" s="1"/>
  <c r="BV407" i="2"/>
  <c r="CQ348" i="2"/>
  <c r="CZ348" i="2" s="1"/>
  <c r="BV348" i="2"/>
  <c r="CL131" i="2"/>
  <c r="BV131" i="2"/>
  <c r="CL346" i="2"/>
  <c r="BV346" i="2"/>
  <c r="CS173" i="2"/>
  <c r="DB173" i="2" s="1"/>
  <c r="BV173" i="2"/>
  <c r="CQ342" i="2"/>
  <c r="CZ342" i="2" s="1"/>
  <c r="BV342" i="2"/>
  <c r="CL80" i="2"/>
  <c r="BV80" i="2"/>
  <c r="CM55" i="2"/>
  <c r="BV55" i="2"/>
  <c r="CP208" i="2"/>
  <c r="BW208" i="2"/>
  <c r="CQ64" i="2"/>
  <c r="BV64" i="2"/>
  <c r="CQ196" i="2"/>
  <c r="CZ196" i="2" s="1"/>
  <c r="BV196" i="2"/>
  <c r="CQ356" i="2"/>
  <c r="CZ356" i="2" s="1"/>
  <c r="BV356" i="2"/>
  <c r="CQ106" i="2"/>
  <c r="CZ106" i="2" s="1"/>
  <c r="BV106" i="2"/>
  <c r="CQ270" i="2"/>
  <c r="BV270" i="2"/>
  <c r="CQ91" i="2"/>
  <c r="CZ91" i="2" s="1"/>
  <c r="BV91" i="2"/>
  <c r="CQ40" i="2"/>
  <c r="CZ40" i="2" s="1"/>
  <c r="BV40" i="2"/>
  <c r="CQ379" i="2"/>
  <c r="CZ379" i="2" s="1"/>
  <c r="BV379" i="2"/>
  <c r="CQ101" i="2"/>
  <c r="BV101" i="2"/>
  <c r="CQ340" i="2"/>
  <c r="CZ340" i="2" s="1"/>
  <c r="BV340" i="2"/>
  <c r="CQ304" i="2"/>
  <c r="CZ304" i="2" s="1"/>
  <c r="BV304" i="2"/>
  <c r="CQ359" i="2"/>
  <c r="CZ359" i="2" s="1"/>
  <c r="BV359" i="2"/>
  <c r="CQ317" i="2"/>
  <c r="BV317" i="2"/>
  <c r="CN260" i="2"/>
  <c r="BU260" i="2"/>
  <c r="CO88" i="2"/>
  <c r="BV88" i="2"/>
  <c r="CQ391" i="2"/>
  <c r="CZ391" i="2" s="1"/>
  <c r="BV391" i="2"/>
  <c r="CQ32" i="2"/>
  <c r="CZ32" i="2" s="1"/>
  <c r="BV32" i="2"/>
  <c r="CL262" i="2"/>
  <c r="BV262" i="2"/>
  <c r="CQ89" i="2"/>
  <c r="CZ89" i="2" s="1"/>
  <c r="BV89" i="2"/>
  <c r="CQ368" i="2"/>
  <c r="BV368" i="2"/>
  <c r="CM279" i="2"/>
  <c r="BV279" i="2"/>
  <c r="CO35" i="2"/>
  <c r="BV35" i="2"/>
  <c r="CL34" i="2"/>
  <c r="BV34" i="2"/>
  <c r="CN203" i="2"/>
  <c r="BU203" i="2"/>
  <c r="CQ222" i="2"/>
  <c r="CZ222" i="2" s="1"/>
  <c r="BV222" i="2"/>
  <c r="CM321" i="2"/>
  <c r="BV321" i="2"/>
  <c r="CQ110" i="2"/>
  <c r="CZ110" i="2" s="1"/>
  <c r="BV110" i="2"/>
  <c r="CL181" i="2"/>
  <c r="BV181" i="2"/>
  <c r="CQ184" i="2"/>
  <c r="BV184" i="2"/>
  <c r="CL47" i="2"/>
  <c r="BV47" i="2"/>
  <c r="CQ257" i="2"/>
  <c r="CZ257" i="2" s="1"/>
  <c r="BV257" i="2"/>
  <c r="CQ62" i="2"/>
  <c r="BV62" i="2"/>
  <c r="CL111" i="2"/>
  <c r="BV111" i="2"/>
  <c r="CL382" i="2"/>
  <c r="BV382" i="2"/>
  <c r="CO90" i="2"/>
  <c r="BV90" i="2"/>
  <c r="CL171" i="2"/>
  <c r="BV171" i="2"/>
  <c r="CM616" i="2"/>
  <c r="CL278" i="2"/>
  <c r="BV278" i="2"/>
  <c r="CM385" i="2"/>
  <c r="BV385" i="2"/>
  <c r="CM122" i="2"/>
  <c r="BV122" i="2"/>
  <c r="CO165" i="2"/>
  <c r="BV165" i="2"/>
  <c r="CQ372" i="2"/>
  <c r="BV372" i="2"/>
  <c r="CQ104" i="2"/>
  <c r="CZ104" i="2" s="1"/>
  <c r="BV104" i="2"/>
  <c r="CQ271" i="2"/>
  <c r="CZ271" i="2" s="1"/>
  <c r="BV271" i="2"/>
  <c r="CQ275" i="2"/>
  <c r="CZ275" i="2" s="1"/>
  <c r="BV275" i="2"/>
  <c r="CS92" i="2"/>
  <c r="DB92" i="2" s="1"/>
  <c r="BV92" i="2"/>
  <c r="CQ15" i="2"/>
  <c r="BV15" i="2"/>
  <c r="CQ188" i="2"/>
  <c r="BV188" i="2"/>
  <c r="CN634" i="2"/>
  <c r="CN555" i="2"/>
  <c r="CM453" i="2"/>
  <c r="CL749" i="2"/>
  <c r="CP627" i="2"/>
  <c r="CO827" i="2"/>
  <c r="CL719" i="2"/>
  <c r="CO717" i="2"/>
  <c r="CO437" i="2"/>
  <c r="CO201" i="2"/>
  <c r="BV201" i="2"/>
  <c r="CL404" i="2"/>
  <c r="BV404" i="2"/>
  <c r="CL264" i="2"/>
  <c r="BV264" i="2"/>
  <c r="CL353" i="2"/>
  <c r="BV353" i="2"/>
  <c r="CQ27" i="2"/>
  <c r="BV27" i="2"/>
  <c r="CQ209" i="2"/>
  <c r="BV209" i="2"/>
  <c r="CQ313" i="2"/>
  <c r="BV313" i="2"/>
  <c r="CS102" i="2"/>
  <c r="DB102" i="2" s="1"/>
  <c r="BV102" i="2"/>
  <c r="CQ390" i="2"/>
  <c r="BV390" i="2"/>
  <c r="CQ223" i="2"/>
  <c r="BV223" i="2"/>
  <c r="CQ377" i="2"/>
  <c r="CZ377" i="2" s="1"/>
  <c r="BV377" i="2"/>
  <c r="CQ142" i="2"/>
  <c r="BV142" i="2"/>
  <c r="CQ58" i="2"/>
  <c r="BV58" i="2"/>
  <c r="CQ174" i="2"/>
  <c r="BV174" i="2"/>
  <c r="CO272" i="2"/>
  <c r="BV272" i="2"/>
  <c r="CQ38" i="2"/>
  <c r="CZ38" i="2" s="1"/>
  <c r="BV38" i="2"/>
  <c r="CQ153" i="2"/>
  <c r="CZ153" i="2" s="1"/>
  <c r="BV153" i="2"/>
  <c r="CQ178" i="2"/>
  <c r="BV178" i="2"/>
  <c r="CP83" i="2"/>
  <c r="BV83" i="2"/>
  <c r="CS65" i="2"/>
  <c r="DB65" i="2" s="1"/>
  <c r="BV65" i="2"/>
  <c r="CQ140" i="2"/>
  <c r="CZ140" i="2" s="1"/>
  <c r="BV140" i="2"/>
  <c r="CP212" i="2"/>
  <c r="BW212" i="2"/>
  <c r="CQ19" i="2"/>
  <c r="BV19" i="2"/>
  <c r="CQ185" i="2"/>
  <c r="CZ185" i="2" s="1"/>
  <c r="BV185" i="2"/>
  <c r="CQ373" i="2"/>
  <c r="CZ373" i="2" s="1"/>
  <c r="BV373" i="2"/>
  <c r="CQ412" i="2"/>
  <c r="BV412" i="2"/>
  <c r="CO351" i="2"/>
  <c r="BV351" i="2"/>
  <c r="CL70" i="2"/>
  <c r="BV70" i="2"/>
  <c r="CQ176" i="2"/>
  <c r="BV176" i="2"/>
  <c r="CS355" i="2"/>
  <c r="DB355" i="2" s="1"/>
  <c r="BV355" i="2"/>
  <c r="CS380" i="2"/>
  <c r="DB380" i="2" s="1"/>
  <c r="BV380" i="2"/>
  <c r="CS149" i="2"/>
  <c r="DB149" i="2" s="1"/>
  <c r="BV149" i="2"/>
  <c r="CS193" i="2"/>
  <c r="DB193" i="2" s="1"/>
  <c r="BV193" i="2"/>
  <c r="CN29" i="2"/>
  <c r="BV29" i="2"/>
  <c r="CS81" i="2"/>
  <c r="DB81" i="2" s="1"/>
  <c r="BV81" i="2"/>
  <c r="CS143" i="2"/>
  <c r="DB143" i="2" s="1"/>
  <c r="BV143" i="2"/>
  <c r="CU696" i="2"/>
  <c r="DD696" i="2" s="1"/>
  <c r="CM306" i="2"/>
  <c r="BV306" i="2"/>
  <c r="CL13" i="2"/>
  <c r="BV13" i="2"/>
  <c r="CL237" i="2"/>
  <c r="BV237" i="2"/>
  <c r="CM75" i="2"/>
  <c r="BV75" i="2"/>
  <c r="CQ199" i="2"/>
  <c r="BV199" i="2"/>
  <c r="CS147" i="2"/>
  <c r="DB147" i="2" s="1"/>
  <c r="BV147" i="2"/>
  <c r="CO202" i="2"/>
  <c r="BV202" i="2"/>
  <c r="CO293" i="2"/>
  <c r="BV293" i="2"/>
  <c r="CQ215" i="2"/>
  <c r="BV215" i="2"/>
  <c r="CQ302" i="2"/>
  <c r="CZ302" i="2" s="1"/>
  <c r="BV302" i="2"/>
  <c r="CS403" i="2"/>
  <c r="DB403" i="2" s="1"/>
  <c r="BV403" i="2"/>
  <c r="CM103" i="2"/>
  <c r="BV103" i="2"/>
  <c r="CL170" i="2"/>
  <c r="BV170" i="2"/>
  <c r="CQ157" i="2"/>
  <c r="CZ157" i="2" s="1"/>
  <c r="BV157" i="2"/>
  <c r="CQ366" i="2"/>
  <c r="BV366" i="2"/>
  <c r="CM129" i="2"/>
  <c r="BV129" i="2"/>
  <c r="CQ112" i="2"/>
  <c r="CZ112" i="2" s="1"/>
  <c r="BV112" i="2"/>
  <c r="CQ146" i="2"/>
  <c r="BV146" i="2"/>
  <c r="CS286" i="2"/>
  <c r="DB286" i="2" s="1"/>
  <c r="BV286" i="2"/>
  <c r="CQ358" i="2"/>
  <c r="BV358" i="2"/>
  <c r="CQ156" i="2"/>
  <c r="BV156" i="2"/>
  <c r="CQ25" i="2"/>
  <c r="BV25" i="2"/>
  <c r="CL249" i="2"/>
  <c r="BV249" i="2"/>
  <c r="CS370" i="2"/>
  <c r="DB370" i="2" s="1"/>
  <c r="BV370" i="2"/>
  <c r="CL14" i="2"/>
  <c r="BV14" i="2"/>
  <c r="CN21" i="2"/>
  <c r="BV21" i="2"/>
  <c r="CQ187" i="2"/>
  <c r="CZ187" i="2" s="1"/>
  <c r="BV187" i="2"/>
  <c r="CO436" i="2"/>
  <c r="CM779" i="2"/>
  <c r="CL779" i="2"/>
  <c r="CO719" i="2"/>
  <c r="CO885" i="2"/>
  <c r="CM436" i="2"/>
  <c r="CQ303" i="2"/>
  <c r="BV303" i="2"/>
  <c r="CO97" i="2"/>
  <c r="BV97" i="2"/>
  <c r="CQ42" i="2"/>
  <c r="CZ42" i="2" s="1"/>
  <c r="BV42" i="2"/>
  <c r="CS87" i="2"/>
  <c r="DB87" i="2" s="1"/>
  <c r="BV87" i="2"/>
  <c r="CS398" i="2"/>
  <c r="DB398" i="2" s="1"/>
  <c r="BV398" i="2"/>
  <c r="CO362" i="2"/>
  <c r="BV362" i="2"/>
  <c r="CQ141" i="2"/>
  <c r="CZ141" i="2" s="1"/>
  <c r="BV141" i="2"/>
  <c r="CQ108" i="2"/>
  <c r="CZ108" i="2" s="1"/>
  <c r="BV108" i="2"/>
  <c r="CS291" i="2"/>
  <c r="DB291" i="2" s="1"/>
  <c r="BV291" i="2"/>
  <c r="CO319" i="2"/>
  <c r="BV319" i="2"/>
  <c r="CQ414" i="2"/>
  <c r="BV414" i="2"/>
  <c r="CQ144" i="2"/>
  <c r="BV144" i="2"/>
  <c r="CL297" i="2"/>
  <c r="BV297" i="2"/>
  <c r="CQ381" i="2"/>
  <c r="CZ381" i="2" s="1"/>
  <c r="BV381" i="2"/>
  <c r="CQ41" i="2"/>
  <c r="BV41" i="2"/>
  <c r="CQ116" i="2"/>
  <c r="CZ116" i="2" s="1"/>
  <c r="BV116" i="2"/>
  <c r="CL221" i="2"/>
  <c r="BV221" i="2"/>
  <c r="CM395" i="2"/>
  <c r="BV395" i="2"/>
  <c r="CL292" i="2"/>
  <c r="BV292" i="2"/>
  <c r="CQ269" i="2"/>
  <c r="CZ269" i="2" s="1"/>
  <c r="BV269" i="2"/>
  <c r="CQ186" i="2"/>
  <c r="BV186" i="2"/>
  <c r="CS120" i="2"/>
  <c r="DB120" i="2" s="1"/>
  <c r="BV120" i="2"/>
  <c r="CQ320" i="2"/>
  <c r="CZ320" i="2" s="1"/>
  <c r="BV320" i="2"/>
  <c r="CQ189" i="2"/>
  <c r="CZ189" i="2" s="1"/>
  <c r="BV189" i="2"/>
  <c r="CQ290" i="2"/>
  <c r="BV290" i="2"/>
  <c r="CQ344" i="2"/>
  <c r="CZ344" i="2" s="1"/>
  <c r="BV344" i="2"/>
  <c r="CS696" i="2"/>
  <c r="DB696" i="2" s="1"/>
  <c r="CQ294" i="2"/>
  <c r="BV294" i="2"/>
  <c r="CM121" i="2"/>
  <c r="BV121" i="2"/>
  <c r="CS357" i="2"/>
  <c r="DB357" i="2" s="1"/>
  <c r="BV357" i="2"/>
  <c r="CM68" i="2"/>
  <c r="BV68" i="2"/>
  <c r="CL137" i="2"/>
  <c r="BV137" i="2"/>
  <c r="CL227" i="2"/>
  <c r="BV227" i="2"/>
  <c r="CS323" i="2"/>
  <c r="DB323" i="2" s="1"/>
  <c r="BV323" i="2"/>
  <c r="CO84" i="2"/>
  <c r="BV84" i="2"/>
  <c r="CP260" i="2"/>
  <c r="BW260" i="2"/>
  <c r="CM287" i="2"/>
  <c r="BV287" i="2"/>
  <c r="CL276" i="2"/>
  <c r="BV276" i="2"/>
  <c r="CQ305" i="2"/>
  <c r="BV305" i="2"/>
  <c r="CM327" i="2"/>
  <c r="BV327" i="2"/>
  <c r="CQ246" i="2"/>
  <c r="CZ246" i="2" s="1"/>
  <c r="BV246" i="2"/>
  <c r="CQ364" i="2"/>
  <c r="BV364" i="2"/>
  <c r="CM26" i="2"/>
  <c r="BV26" i="2"/>
  <c r="CL105" i="2"/>
  <c r="BV105" i="2"/>
  <c r="CL206" i="2"/>
  <c r="BV206" i="2"/>
  <c r="CL36" i="2"/>
  <c r="BV36" i="2"/>
  <c r="CM82" i="2"/>
  <c r="BV82" i="2"/>
  <c r="CL118" i="2"/>
  <c r="BV118" i="2"/>
  <c r="CQ363" i="2"/>
  <c r="CZ363" i="2" s="1"/>
  <c r="BV363" i="2"/>
  <c r="CL334" i="2"/>
  <c r="BV334" i="2"/>
  <c r="CQ349" i="2"/>
  <c r="BV349" i="2"/>
  <c r="CS224" i="2"/>
  <c r="DB224" i="2" s="1"/>
  <c r="BV224" i="2"/>
  <c r="CM288" i="2"/>
  <c r="BV288" i="2"/>
  <c r="CO265" i="2"/>
  <c r="BV265" i="2"/>
  <c r="CQ124" i="2"/>
  <c r="CZ124" i="2" s="1"/>
  <c r="BV124" i="2"/>
  <c r="CM311" i="2"/>
  <c r="BV311" i="2"/>
  <c r="CL213" i="2"/>
  <c r="BV213" i="2"/>
  <c r="CQ71" i="2"/>
  <c r="CZ71" i="2" s="1"/>
  <c r="BV71" i="2"/>
  <c r="CQ31" i="2"/>
  <c r="BV31" i="2"/>
  <c r="CQ114" i="2"/>
  <c r="CZ114" i="2" s="1"/>
  <c r="BV114" i="2"/>
  <c r="CL210" i="2"/>
  <c r="BV210" i="2"/>
  <c r="CQ258" i="2"/>
  <c r="BV258" i="2"/>
  <c r="CO339" i="2"/>
  <c r="BV339" i="2"/>
  <c r="CS218" i="2"/>
  <c r="DB218" i="2" s="1"/>
  <c r="BV218" i="2"/>
  <c r="CP174" i="2"/>
  <c r="CP659" i="2"/>
  <c r="CN537" i="2"/>
  <c r="CO258" i="2"/>
  <c r="CM557" i="2"/>
  <c r="CN453" i="2"/>
  <c r="CN559" i="2"/>
  <c r="CM224" i="2"/>
  <c r="CN585" i="2"/>
  <c r="CM213" i="2"/>
  <c r="CL275" i="2"/>
  <c r="CN780" i="2"/>
  <c r="CO299" i="2"/>
  <c r="BV299" i="2"/>
  <c r="CQ374" i="2"/>
  <c r="BV374" i="2"/>
  <c r="CS411" i="2"/>
  <c r="DB411" i="2" s="1"/>
  <c r="BV411" i="2"/>
  <c r="CM415" i="2"/>
  <c r="BV415" i="2"/>
  <c r="CQ338" i="2"/>
  <c r="CZ338" i="2" s="1"/>
  <c r="BV338" i="2"/>
  <c r="CO69" i="2"/>
  <c r="BV69" i="2"/>
  <c r="CO261" i="2"/>
  <c r="BV261" i="2"/>
  <c r="CM161" i="2"/>
  <c r="BV161" i="2"/>
  <c r="CO63" i="2"/>
  <c r="BV63" i="2"/>
  <c r="CM392" i="2"/>
  <c r="BV392" i="2"/>
  <c r="CL204" i="2"/>
  <c r="BV204" i="2"/>
  <c r="CL282" i="2"/>
  <c r="BV282" i="2"/>
  <c r="CN12" i="2"/>
  <c r="BV12" i="2"/>
  <c r="CL159" i="2"/>
  <c r="BV159" i="2"/>
  <c r="CO39" i="2"/>
  <c r="BV39" i="2"/>
  <c r="CP167" i="2"/>
  <c r="BV167" i="2"/>
  <c r="CM331" i="2"/>
  <c r="BV331" i="2"/>
  <c r="CN23" i="2"/>
  <c r="BV23" i="2"/>
  <c r="CP369" i="2"/>
  <c r="BV369" i="2"/>
  <c r="CM85" i="2"/>
  <c r="BV85" i="2"/>
  <c r="CM233" i="2"/>
  <c r="BV233" i="2"/>
  <c r="CO402" i="2"/>
  <c r="BV402" i="2"/>
  <c r="CL266" i="2"/>
  <c r="BV266" i="2"/>
  <c r="CQ307" i="2"/>
  <c r="BV307" i="2"/>
  <c r="CM136" i="2"/>
  <c r="BV136" i="2"/>
  <c r="CL126" i="2"/>
  <c r="BV126" i="2"/>
  <c r="CO100" i="2"/>
  <c r="BV100" i="2"/>
  <c r="CQ230" i="2"/>
  <c r="CZ230" i="2" s="1"/>
  <c r="BV230" i="2"/>
  <c r="CL57" i="2"/>
  <c r="BV57" i="2"/>
  <c r="CO345" i="2"/>
  <c r="BV345" i="2"/>
  <c r="CQ98" i="2"/>
  <c r="CZ98" i="2" s="1"/>
  <c r="BV98" i="2"/>
  <c r="CQ150" i="2"/>
  <c r="BV150" i="2"/>
  <c r="CM56" i="2"/>
  <c r="BV56" i="2"/>
  <c r="CL128" i="2"/>
  <c r="BV128" i="2"/>
  <c r="CM295" i="2"/>
  <c r="BV295" i="2"/>
  <c r="CL298" i="2"/>
  <c r="BV298" i="2"/>
  <c r="CO348" i="2"/>
  <c r="CN128" i="2"/>
  <c r="CL397" i="2"/>
  <c r="CL823" i="2"/>
  <c r="CL815" i="2"/>
  <c r="CP815" i="2"/>
  <c r="CL734" i="2"/>
  <c r="CO181" i="2"/>
  <c r="CL617" i="2"/>
  <c r="CV439" i="2"/>
  <c r="DE439" i="2" s="1"/>
  <c r="CN573" i="2"/>
  <c r="CV869" i="2"/>
  <c r="DE869" i="2" s="1"/>
  <c r="CQ505" i="2"/>
  <c r="CS689" i="2"/>
  <c r="DB689" i="2" s="1"/>
  <c r="CS498" i="2"/>
  <c r="DB498" i="2" s="1"/>
  <c r="CQ722" i="2"/>
  <c r="CR604" i="2"/>
  <c r="DA604" i="2" s="1"/>
  <c r="CR722" i="2"/>
  <c r="DA722" i="2" s="1"/>
  <c r="CN474" i="2"/>
  <c r="CO341" i="2"/>
  <c r="CN541" i="2"/>
  <c r="CL257" i="2"/>
  <c r="CN815" i="2"/>
  <c r="CM522" i="2"/>
  <c r="CO56" i="2"/>
  <c r="CN695" i="2"/>
  <c r="CL522" i="2"/>
  <c r="CP726" i="2"/>
  <c r="CO119" i="2"/>
  <c r="CN778" i="2"/>
  <c r="CL620" i="2"/>
  <c r="CP814" i="2"/>
  <c r="CO522" i="2"/>
  <c r="CN508" i="2"/>
  <c r="CL351" i="2"/>
  <c r="CM262" i="2"/>
  <c r="CM530" i="2"/>
  <c r="CP215" i="2"/>
  <c r="CP770" i="2"/>
  <c r="CM495" i="2"/>
  <c r="CL372" i="2"/>
  <c r="CN197" i="2"/>
  <c r="CM201" i="2"/>
  <c r="CP336" i="2"/>
  <c r="CO404" i="2"/>
  <c r="CM357" i="2"/>
  <c r="CN431" i="2"/>
  <c r="CM14" i="2"/>
  <c r="CP619" i="2"/>
  <c r="CM504" i="2"/>
  <c r="CM627" i="2"/>
  <c r="CO551" i="2"/>
  <c r="CP496" i="2"/>
  <c r="BV542" i="2"/>
  <c r="BV873" i="2"/>
  <c r="CU574" i="2"/>
  <c r="DD574" i="2" s="1"/>
  <c r="CP424" i="2"/>
  <c r="CV626" i="2"/>
  <c r="DE626" i="2" s="1"/>
  <c r="CU557" i="2"/>
  <c r="DD557" i="2" s="1"/>
  <c r="CS679" i="2"/>
  <c r="DB679" i="2" s="1"/>
  <c r="CN790" i="2"/>
  <c r="CS612" i="2"/>
  <c r="DB612" i="2" s="1"/>
  <c r="CR663" i="2"/>
  <c r="DA663" i="2" s="1"/>
  <c r="CR721" i="2"/>
  <c r="DA721" i="2" s="1"/>
  <c r="CT542" i="2"/>
  <c r="DC542" i="2" s="1"/>
  <c r="CT669" i="2"/>
  <c r="DC669" i="2" s="1"/>
  <c r="CT530" i="2"/>
  <c r="DC530" i="2" s="1"/>
  <c r="CR495" i="2"/>
  <c r="DA495" i="2" s="1"/>
  <c r="CR479" i="2"/>
  <c r="DA479" i="2" s="1"/>
  <c r="CR821" i="2"/>
  <c r="DA821" i="2" s="1"/>
  <c r="CT728" i="2"/>
  <c r="DC728" i="2" s="1"/>
  <c r="CT461" i="2"/>
  <c r="DC461" i="2" s="1"/>
  <c r="CT808" i="2"/>
  <c r="DC808" i="2" s="1"/>
  <c r="CQ807" i="2"/>
  <c r="CR866" i="2"/>
  <c r="DA866" i="2" s="1"/>
  <c r="CT765" i="2"/>
  <c r="DC765" i="2" s="1"/>
  <c r="CR807" i="2"/>
  <c r="DA807" i="2" s="1"/>
  <c r="CT756" i="2"/>
  <c r="DC756" i="2" s="1"/>
  <c r="CR742" i="2"/>
  <c r="DA742" i="2" s="1"/>
  <c r="CT489" i="2"/>
  <c r="DC489" i="2" s="1"/>
  <c r="CT587" i="2"/>
  <c r="DC587" i="2" s="1"/>
  <c r="CT788" i="2"/>
  <c r="DC788" i="2" s="1"/>
  <c r="CR592" i="2"/>
  <c r="DA592" i="2" s="1"/>
  <c r="CT442" i="2"/>
  <c r="DC442" i="2" s="1"/>
  <c r="CN112" i="2"/>
  <c r="CN305" i="2"/>
  <c r="CN194" i="2"/>
  <c r="CN129" i="2"/>
  <c r="CM356" i="2"/>
  <c r="CM620" i="2"/>
  <c r="CN728" i="2"/>
  <c r="CL184" i="2"/>
  <c r="CP748" i="2"/>
  <c r="CL222" i="2"/>
  <c r="CN157" i="2"/>
  <c r="CO669" i="2"/>
  <c r="CM170" i="2"/>
  <c r="CM27" i="2"/>
  <c r="CP844" i="2"/>
  <c r="CL739" i="2"/>
  <c r="CP67" i="2"/>
  <c r="CN831" i="2"/>
  <c r="CO149" i="2"/>
  <c r="CL753" i="2"/>
  <c r="CO70" i="2"/>
  <c r="CM105" i="2"/>
  <c r="CL83" i="2"/>
  <c r="CP688" i="2"/>
  <c r="CL619" i="2"/>
  <c r="CO688" i="2"/>
  <c r="CP309" i="2"/>
  <c r="CN684" i="2"/>
  <c r="CP479" i="2"/>
  <c r="CL437" i="2"/>
  <c r="CN503" i="2"/>
  <c r="BV778" i="2"/>
  <c r="CM551" i="2"/>
  <c r="CU765" i="2"/>
  <c r="DD765" i="2" s="1"/>
  <c r="CS807" i="2"/>
  <c r="DB807" i="2" s="1"/>
  <c r="CQ592" i="2"/>
  <c r="CZ592" i="2" s="1"/>
  <c r="CV662" i="2"/>
  <c r="DE662" i="2" s="1"/>
  <c r="CS587" i="2"/>
  <c r="DB587" i="2" s="1"/>
  <c r="CV592" i="2"/>
  <c r="DE592" i="2" s="1"/>
  <c r="CV808" i="2"/>
  <c r="DE808" i="2" s="1"/>
  <c r="CS788" i="2"/>
  <c r="DB788" i="2" s="1"/>
  <c r="CU857" i="2"/>
  <c r="DD857" i="2" s="1"/>
  <c r="CV675" i="2"/>
  <c r="DE675" i="2" s="1"/>
  <c r="CN673" i="2"/>
  <c r="CL669" i="2"/>
  <c r="CO541" i="2"/>
  <c r="CN844" i="2"/>
  <c r="CM368" i="2"/>
  <c r="CP187" i="2"/>
  <c r="CL553" i="2"/>
  <c r="CL185" i="2"/>
  <c r="CP601" i="2"/>
  <c r="CN35" i="2"/>
  <c r="CO619" i="2"/>
  <c r="CN819" i="2"/>
  <c r="CL574" i="2"/>
  <c r="BV663" i="2"/>
  <c r="CO32" i="2"/>
  <c r="CO778" i="2"/>
  <c r="BV742" i="2"/>
  <c r="CN419" i="2"/>
  <c r="CP81" i="2"/>
  <c r="CP518" i="2"/>
  <c r="CN27" i="2"/>
  <c r="CL557" i="2"/>
  <c r="CM872" i="2"/>
  <c r="CN188" i="2"/>
  <c r="CP566" i="2"/>
  <c r="CN679" i="2"/>
  <c r="CO103" i="2"/>
  <c r="CM142" i="2"/>
  <c r="CP817" i="2"/>
  <c r="CO504" i="2"/>
  <c r="CL742" i="2"/>
  <c r="CN37" i="2"/>
  <c r="CP52" i="2"/>
  <c r="CT430" i="2"/>
  <c r="DC430" i="2" s="1"/>
  <c r="CR488" i="2"/>
  <c r="DA488" i="2" s="1"/>
  <c r="CV574" i="2"/>
  <c r="DE574" i="2" s="1"/>
  <c r="CP506" i="2"/>
  <c r="CQ574" i="2"/>
  <c r="CZ574" i="2" s="1"/>
  <c r="CV557" i="2"/>
  <c r="DE557" i="2" s="1"/>
  <c r="CU679" i="2"/>
  <c r="DD679" i="2" s="1"/>
  <c r="CT490" i="2"/>
  <c r="DC490" i="2" s="1"/>
  <c r="CS610" i="2"/>
  <c r="DB610" i="2" s="1"/>
  <c r="CT498" i="2"/>
  <c r="DC498" i="2" s="1"/>
  <c r="CR641" i="2"/>
  <c r="DA641" i="2" s="1"/>
  <c r="CT729" i="2"/>
  <c r="DC729" i="2" s="1"/>
  <c r="CS505" i="2"/>
  <c r="DB505" i="2" s="1"/>
  <c r="CR588" i="2"/>
  <c r="DA588" i="2" s="1"/>
  <c r="CQ852" i="2"/>
  <c r="CZ852" i="2" s="1"/>
  <c r="CV578" i="2"/>
  <c r="DE578" i="2" s="1"/>
  <c r="CT635" i="2"/>
  <c r="DC635" i="2" s="1"/>
  <c r="CR781" i="2"/>
  <c r="DA781" i="2" s="1"/>
  <c r="CM854" i="2"/>
  <c r="CM768" i="2"/>
  <c r="CN147" i="2"/>
  <c r="CM137" i="2"/>
  <c r="CP74" i="2"/>
  <c r="CS440" i="2"/>
  <c r="DB440" i="2" s="1"/>
  <c r="CO131" i="2"/>
  <c r="CL15" i="2"/>
  <c r="CP803" i="2"/>
  <c r="CP466" i="2"/>
  <c r="CN145" i="2"/>
  <c r="CO651" i="2"/>
  <c r="CP639" i="2"/>
  <c r="CM92" i="2"/>
  <c r="CO469" i="2"/>
  <c r="CP444" i="2"/>
  <c r="CM363" i="2"/>
  <c r="CN694" i="2"/>
  <c r="CP796" i="2"/>
  <c r="CN522" i="2"/>
  <c r="CM25" i="2"/>
  <c r="CM275" i="2"/>
  <c r="CP805" i="2"/>
  <c r="CP138" i="2"/>
  <c r="CN617" i="2"/>
  <c r="BV830" i="2"/>
  <c r="BV477" i="2"/>
  <c r="CO790" i="2"/>
  <c r="CU611" i="2"/>
  <c r="DD611" i="2" s="1"/>
  <c r="CU452" i="2"/>
  <c r="DD452" i="2" s="1"/>
  <c r="CQ632" i="2"/>
  <c r="CQ419" i="2"/>
  <c r="CZ419" i="2" s="1"/>
  <c r="CU436" i="2"/>
  <c r="DD436" i="2" s="1"/>
  <c r="CP84" i="2"/>
  <c r="CO132" i="2"/>
  <c r="CN13" i="2"/>
  <c r="CN230" i="2"/>
  <c r="CO838" i="2"/>
  <c r="CM837" i="2"/>
  <c r="CN210" i="2"/>
  <c r="CP448" i="2"/>
  <c r="CO868" i="2"/>
  <c r="CL302" i="2"/>
  <c r="CP847" i="2"/>
  <c r="CN182" i="2"/>
  <c r="CM358" i="2"/>
  <c r="CN621" i="2"/>
  <c r="CN827" i="2"/>
  <c r="CO834" i="2"/>
  <c r="CM724" i="2"/>
  <c r="CN810" i="2"/>
  <c r="CP408" i="2"/>
  <c r="CO14" i="2"/>
  <c r="CP490" i="2"/>
  <c r="CO104" i="2"/>
  <c r="BV838" i="2"/>
  <c r="CM437" i="2"/>
  <c r="CL544" i="2"/>
  <c r="CS749" i="2"/>
  <c r="DB749" i="2" s="1"/>
  <c r="CU779" i="2"/>
  <c r="DD779" i="2" s="1"/>
  <c r="CV486" i="2"/>
  <c r="DE486" i="2" s="1"/>
  <c r="CU801" i="2"/>
  <c r="DD801" i="2" s="1"/>
  <c r="CQ686" i="2"/>
  <c r="CZ686" i="2" s="1"/>
  <c r="CP90" i="2"/>
  <c r="CM659" i="2"/>
  <c r="CN772" i="2"/>
  <c r="CN838" i="2"/>
  <c r="CP868" i="2"/>
  <c r="CL838" i="2"/>
  <c r="CN761" i="2"/>
  <c r="CP145" i="2"/>
  <c r="CP258" i="2"/>
  <c r="CP210" i="2"/>
  <c r="CO137" i="2"/>
  <c r="CM452" i="2"/>
  <c r="CN800" i="2"/>
  <c r="CL323" i="2"/>
  <c r="CP165" i="2"/>
  <c r="CM611" i="2"/>
  <c r="CL453" i="2"/>
  <c r="CN816" i="2"/>
  <c r="CP426" i="2"/>
  <c r="CO426" i="2"/>
  <c r="CO601" i="2"/>
  <c r="CP218" i="2"/>
  <c r="CL122" i="2"/>
  <c r="CP407" i="2"/>
  <c r="CN773" i="2"/>
  <c r="CM834" i="2"/>
  <c r="CO810" i="2"/>
  <c r="CN309" i="2"/>
  <c r="CP617" i="2"/>
  <c r="CM838" i="2"/>
  <c r="BV651" i="2"/>
  <c r="CS827" i="2"/>
  <c r="DB827" i="2" s="1"/>
  <c r="CU885" i="2"/>
  <c r="DD885" i="2" s="1"/>
  <c r="CQ739" i="2"/>
  <c r="CZ739" i="2" s="1"/>
  <c r="CU528" i="2"/>
  <c r="DD528" i="2" s="1"/>
  <c r="CU749" i="2"/>
  <c r="DD749" i="2" s="1"/>
  <c r="CQ779" i="2"/>
  <c r="CS705" i="2"/>
  <c r="DB705" i="2" s="1"/>
  <c r="CU486" i="2"/>
  <c r="DD486" i="2" s="1"/>
  <c r="CQ667" i="2"/>
  <c r="CV801" i="2"/>
  <c r="DE801" i="2" s="1"/>
  <c r="CQ805" i="2"/>
  <c r="CO152" i="2"/>
  <c r="CO156" i="2"/>
  <c r="CM271" i="2"/>
  <c r="CM573" i="2"/>
  <c r="CN837" i="2"/>
  <c r="CN534" i="2"/>
  <c r="CM790" i="2"/>
  <c r="CN106" i="2"/>
  <c r="CN847" i="2"/>
  <c r="CP332" i="2"/>
  <c r="CN44" i="2"/>
  <c r="CP614" i="2"/>
  <c r="CL647" i="2"/>
  <c r="CN768" i="2"/>
  <c r="CM188" i="2"/>
  <c r="CM847" i="2"/>
  <c r="CP687" i="2"/>
  <c r="CO611" i="2"/>
  <c r="CO499" i="2"/>
  <c r="CP784" i="2"/>
  <c r="CN473" i="2"/>
  <c r="CL712" i="2"/>
  <c r="CP675" i="2"/>
  <c r="CP404" i="2"/>
  <c r="CO213" i="2"/>
  <c r="CM349" i="2"/>
  <c r="CP668" i="2"/>
  <c r="CN668" i="2"/>
  <c r="CP93" i="2"/>
  <c r="CP171" i="2"/>
  <c r="CP300" i="2"/>
  <c r="CO796" i="2"/>
  <c r="CO349" i="2"/>
  <c r="CO466" i="2"/>
  <c r="CO71" i="2"/>
  <c r="CM364" i="2"/>
  <c r="CM426" i="2"/>
  <c r="BV474" i="2"/>
  <c r="CO847" i="2"/>
  <c r="CN224" i="2"/>
  <c r="CL100" i="2"/>
  <c r="CP700" i="2"/>
  <c r="CN738" i="2"/>
  <c r="CN718" i="2"/>
  <c r="CM734" i="2"/>
  <c r="CM298" i="2"/>
  <c r="CO323" i="2"/>
  <c r="CL830" i="2"/>
  <c r="CP335" i="2"/>
  <c r="CP469" i="2"/>
  <c r="CN731" i="2"/>
  <c r="CM293" i="2"/>
  <c r="CP872" i="2"/>
  <c r="CL854" i="2"/>
  <c r="CP747" i="2"/>
  <c r="CM206" i="2"/>
  <c r="CO616" i="2"/>
  <c r="CO363" i="2"/>
  <c r="CN59" i="2"/>
  <c r="CP521" i="2"/>
  <c r="CR432" i="2"/>
  <c r="DA432" i="2" s="1"/>
  <c r="CR424" i="2"/>
  <c r="DA424" i="2" s="1"/>
  <c r="CT887" i="2"/>
  <c r="DC887" i="2" s="1"/>
  <c r="CT421" i="2"/>
  <c r="DC421" i="2" s="1"/>
  <c r="CT422" i="2"/>
  <c r="DC422" i="2" s="1"/>
  <c r="CT769" i="2"/>
  <c r="DC769" i="2" s="1"/>
  <c r="CT469" i="2"/>
  <c r="DC469" i="2" s="1"/>
  <c r="CU432" i="2"/>
  <c r="DD432" i="2" s="1"/>
  <c r="CT445" i="2"/>
  <c r="DC445" i="2" s="1"/>
  <c r="CR549" i="2"/>
  <c r="DA549" i="2" s="1"/>
  <c r="CT834" i="2"/>
  <c r="DC834" i="2" s="1"/>
  <c r="CT543" i="2"/>
  <c r="DC543" i="2" s="1"/>
  <c r="CT704" i="2"/>
  <c r="DC704" i="2" s="1"/>
  <c r="CT790" i="2"/>
  <c r="DC790" i="2" s="1"/>
  <c r="CT538" i="2"/>
  <c r="DC538" i="2" s="1"/>
  <c r="CP863" i="2"/>
  <c r="CN101" i="2"/>
  <c r="CP305" i="2"/>
  <c r="CP557" i="2"/>
  <c r="CM748" i="2"/>
  <c r="CP596" i="2"/>
  <c r="CP439" i="2"/>
  <c r="CN295" i="2"/>
  <c r="CN501" i="2"/>
  <c r="CL605" i="2"/>
  <c r="CP559" i="2"/>
  <c r="CP841" i="2"/>
  <c r="CN364" i="2"/>
  <c r="CO364" i="2"/>
  <c r="CN451" i="2"/>
  <c r="CP869" i="2"/>
  <c r="CL357" i="2"/>
  <c r="CP276" i="2"/>
  <c r="CV445" i="2"/>
  <c r="DE445" i="2" s="1"/>
  <c r="CV494" i="2"/>
  <c r="DE494" i="2" s="1"/>
  <c r="CS574" i="2"/>
  <c r="DB574" i="2" s="1"/>
  <c r="CS543" i="2"/>
  <c r="DB543" i="2" s="1"/>
  <c r="CU626" i="2"/>
  <c r="DD626" i="2" s="1"/>
  <c r="CV641" i="2"/>
  <c r="DE641" i="2" s="1"/>
  <c r="CS619" i="2"/>
  <c r="DB619" i="2" s="1"/>
  <c r="CT830" i="2"/>
  <c r="DC830" i="2" s="1"/>
  <c r="CT741" i="2"/>
  <c r="DC741" i="2" s="1"/>
  <c r="CP710" i="2"/>
  <c r="CT796" i="2"/>
  <c r="DC796" i="2" s="1"/>
  <c r="CS557" i="2"/>
  <c r="DB557" i="2" s="1"/>
  <c r="CR572" i="2"/>
  <c r="DA572" i="2" s="1"/>
  <c r="CT709" i="2"/>
  <c r="DC709" i="2" s="1"/>
  <c r="CQ729" i="2"/>
  <c r="CZ729" i="2" s="1"/>
  <c r="CV806" i="2"/>
  <c r="DE806" i="2" s="1"/>
  <c r="CU464" i="2"/>
  <c r="DD464" i="2" s="1"/>
  <c r="CP425" i="2"/>
  <c r="CP820" i="2"/>
  <c r="CO109" i="2"/>
  <c r="CL878" i="2"/>
  <c r="CN698" i="2"/>
  <c r="CO62" i="2"/>
  <c r="CN314" i="2"/>
  <c r="CL841" i="2"/>
  <c r="CM202" i="2"/>
  <c r="CL55" i="2"/>
  <c r="CN632" i="2"/>
  <c r="CL600" i="2"/>
  <c r="BV494" i="2"/>
  <c r="CN330" i="2"/>
  <c r="CL305" i="2"/>
  <c r="CN726" i="2"/>
  <c r="CN492" i="2"/>
  <c r="CP500" i="2"/>
  <c r="CO285" i="2"/>
  <c r="CO605" i="2"/>
  <c r="CO226" i="2"/>
  <c r="CP173" i="2"/>
  <c r="CP178" i="2"/>
  <c r="CP709" i="2"/>
  <c r="CP146" i="2"/>
  <c r="CL90" i="2"/>
  <c r="CL766" i="2"/>
  <c r="CP725" i="2"/>
  <c r="CL215" i="2"/>
  <c r="CN734" i="2"/>
  <c r="CM237" i="2"/>
  <c r="CO23" i="2"/>
  <c r="CP790" i="2"/>
  <c r="CN401" i="2"/>
  <c r="CP802" i="2"/>
  <c r="CL698" i="2"/>
  <c r="CO887" i="2"/>
  <c r="CL173" i="2"/>
  <c r="CO854" i="2"/>
  <c r="CL411" i="2"/>
  <c r="CM510" i="2"/>
  <c r="CM435" i="2"/>
  <c r="CP727" i="2"/>
  <c r="CP111" i="2"/>
  <c r="CP357" i="2"/>
  <c r="CN570" i="2"/>
  <c r="CL616" i="2"/>
  <c r="CM665" i="2"/>
  <c r="CO594" i="2"/>
  <c r="BV617" i="2"/>
  <c r="BV698" i="2"/>
  <c r="CV504" i="2"/>
  <c r="DE504" i="2" s="1"/>
  <c r="CS837" i="2"/>
  <c r="DB837" i="2" s="1"/>
  <c r="CQ99" i="2"/>
  <c r="CM99" i="2"/>
  <c r="CO99" i="2"/>
  <c r="CL99" i="2"/>
  <c r="CL20" i="2"/>
  <c r="CO20" i="2"/>
  <c r="CN357" i="2"/>
  <c r="CS316" i="2"/>
  <c r="DB316" i="2" s="1"/>
  <c r="CP316" i="2"/>
  <c r="CQ175" i="2"/>
  <c r="CZ175" i="2" s="1"/>
  <c r="CP175" i="2"/>
  <c r="CO214" i="2"/>
  <c r="CN214" i="2"/>
  <c r="CQ312" i="2"/>
  <c r="CZ312" i="2" s="1"/>
  <c r="CL312" i="2"/>
  <c r="CL190" i="2"/>
  <c r="CM190" i="2"/>
  <c r="CP190" i="2"/>
  <c r="CP327" i="2"/>
  <c r="CN327" i="2"/>
  <c r="CM205" i="2"/>
  <c r="CO205" i="2"/>
  <c r="CO867" i="2"/>
  <c r="CM867" i="2"/>
  <c r="CL867" i="2"/>
  <c r="BW780" i="2"/>
  <c r="CP780" i="2"/>
  <c r="BU469" i="2"/>
  <c r="CN469" i="2"/>
  <c r="CO787" i="2"/>
  <c r="BV787" i="2"/>
  <c r="BV465" i="2"/>
  <c r="CM465" i="2"/>
  <c r="CQ484" i="2"/>
  <c r="CL484" i="2"/>
  <c r="CN484" i="2"/>
  <c r="CP484" i="2"/>
  <c r="CM484" i="2"/>
  <c r="CM640" i="2"/>
  <c r="CN640" i="2"/>
  <c r="BU767" i="2"/>
  <c r="CN767" i="2"/>
  <c r="CL563" i="2"/>
  <c r="BV563" i="2"/>
  <c r="CO750" i="2"/>
  <c r="CL750" i="2"/>
  <c r="CM750" i="2"/>
  <c r="CQ450" i="2"/>
  <c r="CN450" i="2"/>
  <c r="CO450" i="2"/>
  <c r="CP546" i="2"/>
  <c r="CM546" i="2"/>
  <c r="BV546" i="2"/>
  <c r="CN546" i="2"/>
  <c r="BU502" i="2"/>
  <c r="CN502" i="2"/>
  <c r="BV822" i="2"/>
  <c r="CM822" i="2"/>
  <c r="BV569" i="2"/>
  <c r="CN569" i="2"/>
  <c r="CM569" i="2"/>
  <c r="CO591" i="2"/>
  <c r="CM591" i="2"/>
  <c r="BV606" i="2"/>
  <c r="CL606" i="2"/>
  <c r="CM606" i="2"/>
  <c r="BV568" i="2"/>
  <c r="CM568" i="2"/>
  <c r="CL860" i="2"/>
  <c r="CP860" i="2"/>
  <c r="BV579" i="2"/>
  <c r="CP579" i="2"/>
  <c r="CM579" i="2"/>
  <c r="CP886" i="2"/>
  <c r="CM886" i="2"/>
  <c r="CV425" i="2"/>
  <c r="DE425" i="2" s="1"/>
  <c r="CQ677" i="2"/>
  <c r="CM677" i="2"/>
  <c r="BU483" i="2"/>
  <c r="CN483" i="2"/>
  <c r="BW849" i="2"/>
  <c r="CP849" i="2"/>
  <c r="CQ733" i="2"/>
  <c r="CZ733" i="2" s="1"/>
  <c r="BV733" i="2"/>
  <c r="CL733" i="2"/>
  <c r="BV683" i="2"/>
  <c r="CL683" i="2"/>
  <c r="CM683" i="2"/>
  <c r="CN683" i="2"/>
  <c r="BW671" i="2"/>
  <c r="CP671" i="2"/>
  <c r="CL633" i="2"/>
  <c r="CO633" i="2"/>
  <c r="CN633" i="2"/>
  <c r="CL851" i="2"/>
  <c r="CM851" i="2"/>
  <c r="CO851" i="2"/>
  <c r="CN851" i="2"/>
  <c r="CO730" i="2"/>
  <c r="BV730" i="2"/>
  <c r="CP463" i="2"/>
  <c r="BW463" i="2"/>
  <c r="BU581" i="2"/>
  <c r="CN581" i="2"/>
  <c r="CP458" i="2"/>
  <c r="CM458" i="2"/>
  <c r="BW667" i="2"/>
  <c r="CP667" i="2"/>
  <c r="CN874" i="2"/>
  <c r="CM874" i="2"/>
  <c r="CO874" i="2"/>
  <c r="CM674" i="2"/>
  <c r="CN674" i="2"/>
  <c r="CP674" i="2"/>
  <c r="CL674" i="2"/>
  <c r="CS555" i="2"/>
  <c r="DB555" i="2" s="1"/>
  <c r="BV555" i="2"/>
  <c r="CL555" i="2"/>
  <c r="CQ444" i="2"/>
  <c r="CO444" i="2"/>
  <c r="BV444" i="2"/>
  <c r="CL699" i="2"/>
  <c r="CP699" i="2"/>
  <c r="CM699" i="2"/>
  <c r="CO785" i="2"/>
  <c r="CP785" i="2"/>
  <c r="BW525" i="2"/>
  <c r="CP525" i="2"/>
  <c r="CQ680" i="2"/>
  <c r="CZ680" i="2" s="1"/>
  <c r="CM680" i="2"/>
  <c r="CO680" i="2"/>
  <c r="CO720" i="2"/>
  <c r="BV720" i="2"/>
  <c r="CP720" i="2"/>
  <c r="CL664" i="2"/>
  <c r="CP664" i="2"/>
  <c r="CS798" i="2"/>
  <c r="DB798" i="2" s="1"/>
  <c r="CN798" i="2"/>
  <c r="CP798" i="2"/>
  <c r="CO798" i="2"/>
  <c r="CM798" i="2"/>
  <c r="CL798" i="2"/>
  <c r="BW781" i="2"/>
  <c r="CP781" i="2"/>
  <c r="CQ324" i="2"/>
  <c r="CZ324" i="2" s="1"/>
  <c r="CM324" i="2"/>
  <c r="CL362" i="2"/>
  <c r="CM189" i="2"/>
  <c r="CN84" i="2"/>
  <c r="CL359" i="2"/>
  <c r="CO297" i="2"/>
  <c r="CM257" i="2"/>
  <c r="CM64" i="2"/>
  <c r="CN500" i="2"/>
  <c r="CM141" i="2"/>
  <c r="CO317" i="2"/>
  <c r="CO368" i="2"/>
  <c r="CN825" i="2"/>
  <c r="CN294" i="2"/>
  <c r="CN361" i="2"/>
  <c r="CO221" i="2"/>
  <c r="CN324" i="2"/>
  <c r="CN701" i="2"/>
  <c r="CM41" i="2"/>
  <c r="CM607" i="2"/>
  <c r="CO823" i="2"/>
  <c r="CM329" i="2"/>
  <c r="CO329" i="2"/>
  <c r="CV888" i="2"/>
  <c r="DE888" i="2" s="1"/>
  <c r="CL707" i="2"/>
  <c r="CO707" i="2"/>
  <c r="CV447" i="2"/>
  <c r="DE447" i="2" s="1"/>
  <c r="CM487" i="2"/>
  <c r="CN487" i="2"/>
  <c r="CO487" i="2"/>
  <c r="BU873" i="2"/>
  <c r="CN873" i="2"/>
  <c r="BV536" i="2"/>
  <c r="CP536" i="2"/>
  <c r="BU818" i="2"/>
  <c r="CN818" i="2"/>
  <c r="CQ697" i="2"/>
  <c r="CZ697" i="2" s="1"/>
  <c r="CP697" i="2"/>
  <c r="CO697" i="2"/>
  <c r="BV440" i="2"/>
  <c r="CM440" i="2"/>
  <c r="CL440" i="2"/>
  <c r="BU645" i="2"/>
  <c r="CN645" i="2"/>
  <c r="BW451" i="2"/>
  <c r="CP451" i="2"/>
  <c r="BW811" i="2"/>
  <c r="CP811" i="2"/>
  <c r="CO671" i="2"/>
  <c r="CM671" i="2"/>
  <c r="CS812" i="2"/>
  <c r="DB812" i="2" s="1"/>
  <c r="CN812" i="2"/>
  <c r="BV812" i="2"/>
  <c r="CM849" i="2"/>
  <c r="CL849" i="2"/>
  <c r="CM691" i="2"/>
  <c r="CN691" i="2"/>
  <c r="CL691" i="2"/>
  <c r="CS425" i="2"/>
  <c r="DB425" i="2" s="1"/>
  <c r="CL367" i="2"/>
  <c r="CO367" i="2"/>
  <c r="CM367" i="2"/>
  <c r="CP361" i="2"/>
  <c r="CL384" i="2"/>
  <c r="CO384" i="2"/>
  <c r="CL169" i="2"/>
  <c r="CO169" i="2"/>
  <c r="CM116" i="2"/>
  <c r="CP189" i="2"/>
  <c r="CL321" i="2"/>
  <c r="CN296" i="2"/>
  <c r="CP181" i="2"/>
  <c r="CM169" i="2"/>
  <c r="CP615" i="2"/>
  <c r="CL324" i="2"/>
  <c r="CN438" i="2"/>
  <c r="CP183" i="2"/>
  <c r="CP131" i="2"/>
  <c r="CP110" i="2"/>
  <c r="CP501" i="2"/>
  <c r="CM823" i="2"/>
  <c r="CP824" i="2"/>
  <c r="CN802" i="2"/>
  <c r="CN846" i="2"/>
  <c r="CN745" i="2"/>
  <c r="CM322" i="2"/>
  <c r="CL535" i="2"/>
  <c r="CO186" i="2"/>
  <c r="CP337" i="2"/>
  <c r="CL270" i="2"/>
  <c r="CN321" i="2"/>
  <c r="CO563" i="2"/>
  <c r="CL607" i="2"/>
  <c r="CM34" i="2"/>
  <c r="CN566" i="2"/>
  <c r="CN710" i="2"/>
  <c r="CN181" i="2"/>
  <c r="CP120" i="2"/>
  <c r="CO190" i="2"/>
  <c r="CM870" i="2"/>
  <c r="CP503" i="2"/>
  <c r="CO746" i="2"/>
  <c r="BV450" i="2"/>
  <c r="CO116" i="2"/>
  <c r="CP386" i="2"/>
  <c r="CP331" i="2"/>
  <c r="CQ346" i="2"/>
  <c r="CZ346" i="2" s="1"/>
  <c r="CO346" i="2"/>
  <c r="BV488" i="2"/>
  <c r="CM488" i="2"/>
  <c r="CO424" i="2"/>
  <c r="BV424" i="2"/>
  <c r="CN421" i="2"/>
  <c r="CM421" i="2"/>
  <c r="CU888" i="2"/>
  <c r="DD888" i="2" s="1"/>
  <c r="CM445" i="2"/>
  <c r="CO445" i="2"/>
  <c r="CP445" i="2"/>
  <c r="BW528" i="2"/>
  <c r="CP528" i="2"/>
  <c r="BW447" i="2"/>
  <c r="CP447" i="2"/>
  <c r="CV826" i="2"/>
  <c r="DE826" i="2" s="1"/>
  <c r="BW853" i="2"/>
  <c r="CP853" i="2"/>
  <c r="BU765" i="2"/>
  <c r="CN765" i="2"/>
  <c r="BU808" i="2"/>
  <c r="CN808" i="2"/>
  <c r="BV543" i="2"/>
  <c r="CO543" i="2"/>
  <c r="CN543" i="2"/>
  <c r="CP704" i="2"/>
  <c r="CO704" i="2"/>
  <c r="BU479" i="2"/>
  <c r="CN479" i="2"/>
  <c r="CP498" i="2"/>
  <c r="CL498" i="2"/>
  <c r="CO498" i="2"/>
  <c r="BU722" i="2"/>
  <c r="CN722" i="2"/>
  <c r="CN729" i="2"/>
  <c r="CL729" i="2"/>
  <c r="CS722" i="2"/>
  <c r="DB722" i="2" s="1"/>
  <c r="CM722" i="2"/>
  <c r="CP722" i="2"/>
  <c r="CL722" i="2"/>
  <c r="CU856" i="2"/>
  <c r="DD856" i="2" s="1"/>
  <c r="CM602" i="2"/>
  <c r="CO602" i="2"/>
  <c r="BV602" i="2"/>
  <c r="CP602" i="2"/>
  <c r="CQ702" i="2"/>
  <c r="CM702" i="2"/>
  <c r="BV702" i="2"/>
  <c r="BU536" i="2"/>
  <c r="CN536" i="2"/>
  <c r="CP137" i="2"/>
  <c r="CN288" i="2"/>
  <c r="CM78" i="2"/>
  <c r="CP78" i="2"/>
  <c r="CQ162" i="2"/>
  <c r="CO162" i="2"/>
  <c r="BV571" i="2"/>
  <c r="CO571" i="2"/>
  <c r="CQ560" i="2"/>
  <c r="CZ560" i="2" s="1"/>
  <c r="BV560" i="2"/>
  <c r="CO789" i="2"/>
  <c r="CM789" i="2"/>
  <c r="BU544" i="2"/>
  <c r="CN544" i="2"/>
  <c r="CM762" i="2"/>
  <c r="CL762" i="2"/>
  <c r="CO762" i="2"/>
  <c r="CM826" i="2"/>
  <c r="CL826" i="2"/>
  <c r="BV826" i="2"/>
  <c r="CO826" i="2"/>
  <c r="BW491" i="2"/>
  <c r="CP491" i="2"/>
  <c r="BV888" i="2"/>
  <c r="CL888" i="2"/>
  <c r="CM888" i="2"/>
  <c r="CN888" i="2"/>
  <c r="BV820" i="2"/>
  <c r="CO820" i="2"/>
  <c r="CM820" i="2"/>
  <c r="CM108" i="2"/>
  <c r="CP434" i="2"/>
  <c r="CP356" i="2"/>
  <c r="CN737" i="2"/>
  <c r="CN215" i="2"/>
  <c r="CN840" i="2"/>
  <c r="CP270" i="2"/>
  <c r="CP837" i="2"/>
  <c r="CO290" i="2"/>
  <c r="CM253" i="2"/>
  <c r="CM472" i="2"/>
  <c r="CP541" i="2"/>
  <c r="CN333" i="2"/>
  <c r="CO615" i="2"/>
  <c r="CN740" i="2"/>
  <c r="CO856" i="2"/>
  <c r="CO740" i="2"/>
  <c r="CL186" i="2"/>
  <c r="CP718" i="2"/>
  <c r="CP563" i="2"/>
  <c r="CP882" i="2"/>
  <c r="CP825" i="2"/>
  <c r="CL316" i="2"/>
  <c r="CL502" i="2"/>
  <c r="CP607" i="2"/>
  <c r="CN797" i="2"/>
  <c r="CN848" i="2"/>
  <c r="CP465" i="2"/>
  <c r="CP588" i="2"/>
  <c r="CO395" i="2"/>
  <c r="CN83" i="2"/>
  <c r="CP827" i="2"/>
  <c r="CP789" i="2"/>
  <c r="CN175" i="2"/>
  <c r="CL549" i="2"/>
  <c r="CL447" i="2"/>
  <c r="CL822" i="2"/>
  <c r="CL179" i="2"/>
  <c r="CN556" i="2"/>
  <c r="BV656" i="2"/>
  <c r="BV472" i="2"/>
  <c r="CO344" i="2"/>
  <c r="BV515" i="2"/>
  <c r="CO733" i="2"/>
  <c r="CO747" i="2"/>
  <c r="CN865" i="2"/>
  <c r="BV591" i="2"/>
  <c r="CP353" i="2"/>
  <c r="CO312" i="2"/>
  <c r="CO360" i="2"/>
  <c r="CL360" i="2"/>
  <c r="CP279" i="2"/>
  <c r="CP206" i="2"/>
  <c r="CP42" i="2"/>
  <c r="CN249" i="2"/>
  <c r="CQ47" i="2"/>
  <c r="CZ47" i="2" s="1"/>
  <c r="CN47" i="2"/>
  <c r="CM47" i="2"/>
  <c r="BU587" i="2"/>
  <c r="CN587" i="2"/>
  <c r="BW624" i="2"/>
  <c r="CP624" i="2"/>
  <c r="BW510" i="2"/>
  <c r="CP510" i="2"/>
  <c r="CO482" i="2"/>
  <c r="BV482" i="2"/>
  <c r="CM482" i="2"/>
  <c r="BU671" i="2"/>
  <c r="CN671" i="2"/>
  <c r="CO110" i="2"/>
  <c r="CN279" i="2"/>
  <c r="CN654" i="2"/>
  <c r="CN620" i="2"/>
  <c r="CM184" i="2"/>
  <c r="CL783" i="2"/>
  <c r="CP823" i="2"/>
  <c r="CM878" i="2"/>
  <c r="CM222" i="2"/>
  <c r="CP333" i="2"/>
  <c r="CL615" i="2"/>
  <c r="CN730" i="2"/>
  <c r="CN420" i="2"/>
  <c r="CM802" i="2"/>
  <c r="CN687" i="2"/>
  <c r="CL856" i="2"/>
  <c r="CP472" i="2"/>
  <c r="CM800" i="2"/>
  <c r="CO825" i="2"/>
  <c r="CM398" i="2"/>
  <c r="CL37" i="2"/>
  <c r="CL435" i="2"/>
  <c r="CO763" i="2"/>
  <c r="CM656" i="2"/>
  <c r="CP582" i="2"/>
  <c r="CL391" i="2"/>
  <c r="CL763" i="2"/>
  <c r="CM348" i="2"/>
  <c r="CM746" i="2"/>
  <c r="CP205" i="2"/>
  <c r="CP856" i="2"/>
  <c r="CN860" i="2"/>
  <c r="CL569" i="2"/>
  <c r="CL789" i="2"/>
  <c r="CL568" i="2"/>
  <c r="CM521" i="2"/>
  <c r="CP459" i="2"/>
  <c r="BV763" i="2"/>
  <c r="BV613" i="2"/>
  <c r="CN76" i="2"/>
  <c r="CM243" i="2"/>
  <c r="BV644" i="2"/>
  <c r="CM644" i="2"/>
  <c r="CL634" i="2"/>
  <c r="CO634" i="2"/>
  <c r="CQ884" i="2"/>
  <c r="CZ884" i="2" s="1"/>
  <c r="CN884" i="2"/>
  <c r="CM884" i="2"/>
  <c r="CO884" i="2"/>
  <c r="CP792" i="2"/>
  <c r="CL792" i="2"/>
  <c r="CM792" i="2"/>
  <c r="CN792" i="2"/>
  <c r="BW684" i="2"/>
  <c r="CP684" i="2"/>
  <c r="BU743" i="2"/>
  <c r="CN743" i="2"/>
  <c r="BU883" i="2"/>
  <c r="CN883" i="2"/>
  <c r="BW633" i="2"/>
  <c r="CP633" i="2"/>
  <c r="BV447" i="2"/>
  <c r="CO447" i="2"/>
  <c r="BU519" i="2"/>
  <c r="CN519" i="2"/>
  <c r="BU753" i="2"/>
  <c r="CN753" i="2"/>
  <c r="BU717" i="2"/>
  <c r="CN717" i="2"/>
  <c r="CO425" i="2"/>
  <c r="BV425" i="2"/>
  <c r="CL425" i="2"/>
  <c r="CN113" i="2"/>
  <c r="CP108" i="2"/>
  <c r="CN878" i="2"/>
  <c r="CL101" i="2"/>
  <c r="CN787" i="2"/>
  <c r="CN535" i="2"/>
  <c r="CN563" i="2"/>
  <c r="CM359" i="2"/>
  <c r="CM634" i="2"/>
  <c r="CP871" i="2"/>
  <c r="CL677" i="2"/>
  <c r="CM563" i="2"/>
  <c r="CN560" i="2"/>
  <c r="CN571" i="2"/>
  <c r="CP598" i="2"/>
  <c r="CP730" i="2"/>
  <c r="CO607" i="2"/>
  <c r="CP763" i="2"/>
  <c r="CN319" i="2"/>
  <c r="CO502" i="2"/>
  <c r="CL784" i="2"/>
  <c r="CN867" i="2"/>
  <c r="CM853" i="2"/>
  <c r="CP855" i="2"/>
  <c r="CL884" i="2"/>
  <c r="CM214" i="2"/>
  <c r="CL35" i="2"/>
  <c r="CP347" i="2"/>
  <c r="CO569" i="2"/>
  <c r="CO888" i="2"/>
  <c r="CP442" i="2"/>
  <c r="CN567" i="2"/>
  <c r="CL579" i="2"/>
  <c r="CO568" i="2"/>
  <c r="CP485" i="2"/>
  <c r="CM865" i="2"/>
  <c r="CL521" i="2"/>
  <c r="BV802" i="2"/>
  <c r="CM316" i="2"/>
  <c r="CM502" i="2"/>
  <c r="CM763" i="2"/>
  <c r="CP616" i="2"/>
  <c r="CN863" i="2"/>
  <c r="CN552" i="2"/>
  <c r="CN852" i="2"/>
  <c r="CL863" i="2"/>
  <c r="CN532" i="2"/>
  <c r="CS727" i="2"/>
  <c r="DB727" i="2" s="1"/>
  <c r="CV535" i="2"/>
  <c r="DE535" i="2" s="1"/>
  <c r="CU747" i="2"/>
  <c r="DD747" i="2" s="1"/>
  <c r="CS888" i="2"/>
  <c r="DB888" i="2" s="1"/>
  <c r="CQ699" i="2"/>
  <c r="CZ699" i="2" s="1"/>
  <c r="CQ645" i="2"/>
  <c r="CZ645" i="2" s="1"/>
  <c r="CU425" i="2"/>
  <c r="DD425" i="2" s="1"/>
  <c r="CT602" i="2"/>
  <c r="DC602" i="2" s="1"/>
  <c r="CT702" i="2"/>
  <c r="DC702" i="2" s="1"/>
  <c r="CT447" i="2"/>
  <c r="DC447" i="2" s="1"/>
  <c r="CR552" i="2"/>
  <c r="DA552" i="2" s="1"/>
  <c r="CR826" i="2"/>
  <c r="DA826" i="2" s="1"/>
  <c r="CR532" i="2"/>
  <c r="DA532" i="2" s="1"/>
  <c r="CT863" i="2"/>
  <c r="DC863" i="2" s="1"/>
  <c r="CT761" i="2"/>
  <c r="DC761" i="2" s="1"/>
  <c r="CR482" i="2"/>
  <c r="DA482" i="2" s="1"/>
  <c r="CR527" i="2"/>
  <c r="DA527" i="2" s="1"/>
  <c r="CR727" i="2"/>
  <c r="DA727" i="2" s="1"/>
  <c r="CT535" i="2"/>
  <c r="DC535" i="2" s="1"/>
  <c r="CT708" i="2"/>
  <c r="DC708" i="2" s="1"/>
  <c r="CT856" i="2"/>
  <c r="DC856" i="2" s="1"/>
  <c r="CR545" i="2"/>
  <c r="DA545" i="2" s="1"/>
  <c r="CR607" i="2"/>
  <c r="DA607" i="2" s="1"/>
  <c r="CR645" i="2"/>
  <c r="DA645" i="2" s="1"/>
  <c r="CR888" i="2"/>
  <c r="DA888" i="2" s="1"/>
  <c r="CT763" i="2"/>
  <c r="DC763" i="2" s="1"/>
  <c r="CR425" i="2"/>
  <c r="DA425" i="2" s="1"/>
  <c r="CR820" i="2"/>
  <c r="DA820" i="2" s="1"/>
  <c r="CT482" i="2"/>
  <c r="DC482" i="2" s="1"/>
  <c r="CR535" i="2"/>
  <c r="DA535" i="2" s="1"/>
  <c r="CR856" i="2"/>
  <c r="DA856" i="2" s="1"/>
  <c r="CT607" i="2"/>
  <c r="DC607" i="2" s="1"/>
  <c r="CT888" i="2"/>
  <c r="DC888" i="2" s="1"/>
  <c r="CT425" i="2"/>
  <c r="DC425" i="2" s="1"/>
  <c r="CT820" i="2"/>
  <c r="DC820" i="2" s="1"/>
  <c r="BV678" i="2"/>
  <c r="CV724" i="2"/>
  <c r="DE724" i="2" s="1"/>
  <c r="CV730" i="2"/>
  <c r="DE730" i="2" s="1"/>
  <c r="CU641" i="2"/>
  <c r="DD641" i="2" s="1"/>
  <c r="CU560" i="2"/>
  <c r="DD560" i="2" s="1"/>
  <c r="CU863" i="2"/>
  <c r="DD863" i="2" s="1"/>
  <c r="CU678" i="2"/>
  <c r="DD678" i="2" s="1"/>
  <c r="CS761" i="2"/>
  <c r="DB761" i="2" s="1"/>
  <c r="CU670" i="2"/>
  <c r="DD670" i="2" s="1"/>
  <c r="CS452" i="2"/>
  <c r="DB452" i="2" s="1"/>
  <c r="CS826" i="2"/>
  <c r="DB826" i="2" s="1"/>
  <c r="CV680" i="2"/>
  <c r="DE680" i="2" s="1"/>
  <c r="CP809" i="2"/>
  <c r="CL527" i="2"/>
  <c r="CP527" i="2"/>
  <c r="CO678" i="2"/>
  <c r="CU730" i="2"/>
  <c r="DD730" i="2" s="1"/>
  <c r="CV568" i="2"/>
  <c r="DE568" i="2" s="1"/>
  <c r="CU680" i="2"/>
  <c r="DD680" i="2" s="1"/>
  <c r="CS579" i="2"/>
  <c r="DB579" i="2" s="1"/>
  <c r="CV720" i="2"/>
  <c r="DE720" i="2" s="1"/>
  <c r="CQ874" i="2"/>
  <c r="CZ874" i="2" s="1"/>
  <c r="CU631" i="2"/>
  <c r="DD631" i="2" s="1"/>
  <c r="CU785" i="2"/>
  <c r="DD785" i="2" s="1"/>
  <c r="CT846" i="2"/>
  <c r="DC846" i="2" s="1"/>
  <c r="CP773" i="2"/>
  <c r="CM527" i="2"/>
  <c r="BV727" i="2"/>
  <c r="CU727" i="2"/>
  <c r="DD727" i="2" s="1"/>
  <c r="CU535" i="2"/>
  <c r="DD535" i="2" s="1"/>
  <c r="CQ730" i="2"/>
  <c r="CS730" i="2"/>
  <c r="DB730" i="2" s="1"/>
  <c r="CQ664" i="2"/>
  <c r="CZ664" i="2" s="1"/>
  <c r="CV870" i="2"/>
  <c r="DE870" i="2" s="1"/>
  <c r="CV699" i="2"/>
  <c r="DE699" i="2" s="1"/>
  <c r="CS680" i="2"/>
  <c r="DB680" i="2" s="1"/>
  <c r="CV579" i="2"/>
  <c r="DE579" i="2" s="1"/>
  <c r="CU798" i="2"/>
  <c r="DD798" i="2" s="1"/>
  <c r="CQ631" i="2"/>
  <c r="CZ631" i="2" s="1"/>
  <c r="CV444" i="2"/>
  <c r="DE444" i="2" s="1"/>
  <c r="CS458" i="2"/>
  <c r="DB458" i="2" s="1"/>
  <c r="CS785" i="2"/>
  <c r="DB785" i="2" s="1"/>
  <c r="CN833" i="2"/>
  <c r="CN586" i="2"/>
  <c r="CL162" i="2"/>
  <c r="CL28" i="2"/>
  <c r="CL582" i="2"/>
  <c r="CM315" i="2"/>
  <c r="CN243" i="2"/>
  <c r="CO47" i="2"/>
  <c r="CN854" i="2"/>
  <c r="CN193" i="2"/>
  <c r="CL109" i="2"/>
  <c r="CM340" i="2"/>
  <c r="CM397" i="2"/>
  <c r="CP340" i="2"/>
  <c r="CN703" i="2"/>
  <c r="CP262" i="2"/>
  <c r="CL871" i="2"/>
  <c r="CM766" i="2"/>
  <c r="CL573" i="2"/>
  <c r="CN770" i="2"/>
  <c r="CM693" i="2"/>
  <c r="CL383" i="2"/>
  <c r="CN480" i="2"/>
  <c r="CP480" i="2"/>
  <c r="CO287" i="2"/>
  <c r="CM24" i="2"/>
  <c r="CL735" i="2"/>
  <c r="CO735" i="2"/>
  <c r="CP89" i="2"/>
  <c r="CN836" i="2"/>
  <c r="CP476" i="2"/>
  <c r="CN766" i="2"/>
  <c r="CN489" i="2"/>
  <c r="CN751" i="2"/>
  <c r="CL342" i="2"/>
  <c r="CM887" i="2"/>
  <c r="CN887" i="2"/>
  <c r="CP342" i="2"/>
  <c r="CP393" i="2"/>
  <c r="CN317" i="2"/>
  <c r="CN398" i="2"/>
  <c r="CL769" i="2"/>
  <c r="CN499" i="2"/>
  <c r="CL293" i="2"/>
  <c r="CL693" i="2"/>
  <c r="CN712" i="2"/>
  <c r="CM53" i="2"/>
  <c r="CL581" i="2"/>
  <c r="CN689" i="2"/>
  <c r="CN53" i="2"/>
  <c r="CL704" i="2"/>
  <c r="CP243" i="2"/>
  <c r="CN635" i="2"/>
  <c r="CL812" i="2"/>
  <c r="CP848" i="2"/>
  <c r="CP312" i="2"/>
  <c r="CN92" i="2"/>
  <c r="CP26" i="2"/>
  <c r="CO357" i="2"/>
  <c r="CN96" i="2"/>
  <c r="CN719" i="2"/>
  <c r="CM619" i="2"/>
  <c r="CL834" i="2"/>
  <c r="CP859" i="2"/>
  <c r="CN678" i="2"/>
  <c r="CP649" i="2"/>
  <c r="CO544" i="2"/>
  <c r="CN864" i="2"/>
  <c r="CO691" i="2"/>
  <c r="CO849" i="2"/>
  <c r="CO758" i="2"/>
  <c r="CM617" i="2"/>
  <c r="CO474" i="2"/>
  <c r="BV466" i="2"/>
  <c r="CO803" i="2"/>
  <c r="CO813" i="2"/>
  <c r="CO53" i="2"/>
  <c r="CO440" i="2"/>
  <c r="BV594" i="2"/>
  <c r="CO452" i="2"/>
  <c r="BV722" i="2"/>
  <c r="BV847" i="2"/>
  <c r="BV544" i="2"/>
  <c r="CM166" i="2"/>
  <c r="CL611" i="2"/>
  <c r="CP326" i="2"/>
  <c r="CP192" i="2"/>
  <c r="CP233" i="2"/>
  <c r="CP126" i="2"/>
  <c r="CS854" i="2"/>
  <c r="DB854" i="2" s="1"/>
  <c r="CR430" i="2"/>
  <c r="DA430" i="2" s="1"/>
  <c r="CV396" i="2"/>
  <c r="DE396" i="2" s="1"/>
  <c r="CT433" i="2"/>
  <c r="DC433" i="2" s="1"/>
  <c r="CQ620" i="2"/>
  <c r="CQ703" i="2"/>
  <c r="CZ703" i="2" s="1"/>
  <c r="CR759" i="2"/>
  <c r="DA759" i="2" s="1"/>
  <c r="CQ432" i="2"/>
  <c r="CS439" i="2"/>
  <c r="DB439" i="2" s="1"/>
  <c r="CR881" i="2"/>
  <c r="DA881" i="2" s="1"/>
  <c r="CT488" i="2"/>
  <c r="DC488" i="2" s="1"/>
  <c r="CT558" i="2"/>
  <c r="DC558" i="2" s="1"/>
  <c r="CV440" i="2"/>
  <c r="DE440" i="2" s="1"/>
  <c r="CR878" i="2"/>
  <c r="DA878" i="2" s="1"/>
  <c r="CS573" i="2"/>
  <c r="DB573" i="2" s="1"/>
  <c r="CQ682" i="2"/>
  <c r="CZ682" i="2" s="1"/>
  <c r="CT582" i="2"/>
  <c r="DC582" i="2" s="1"/>
  <c r="CT432" i="2"/>
  <c r="DC432" i="2" s="1"/>
  <c r="CR803" i="2"/>
  <c r="DA803" i="2" s="1"/>
  <c r="CT424" i="2"/>
  <c r="DC424" i="2" s="1"/>
  <c r="CR887" i="2"/>
  <c r="DA887" i="2" s="1"/>
  <c r="CT854" i="2"/>
  <c r="DC854" i="2" s="1"/>
  <c r="CR421" i="2"/>
  <c r="DA421" i="2" s="1"/>
  <c r="CR422" i="2"/>
  <c r="DA422" i="2" s="1"/>
  <c r="CR813" i="2"/>
  <c r="DA813" i="2" s="1"/>
  <c r="CT768" i="2"/>
  <c r="DC768" i="2" s="1"/>
  <c r="CR769" i="2"/>
  <c r="DA769" i="2" s="1"/>
  <c r="CR469" i="2"/>
  <c r="DA469" i="2" s="1"/>
  <c r="CT871" i="2"/>
  <c r="DC871" i="2" s="1"/>
  <c r="CR573" i="2"/>
  <c r="DA573" i="2" s="1"/>
  <c r="CT506" i="2"/>
  <c r="DC506" i="2" s="1"/>
  <c r="CT800" i="2"/>
  <c r="DC800" i="2" s="1"/>
  <c r="CV432" i="2"/>
  <c r="DE432" i="2" s="1"/>
  <c r="CR707" i="2"/>
  <c r="DA707" i="2" s="1"/>
  <c r="CR435" i="2"/>
  <c r="DA435" i="2" s="1"/>
  <c r="CR445" i="2"/>
  <c r="DA445" i="2" s="1"/>
  <c r="CV588" i="2"/>
  <c r="DE588" i="2" s="1"/>
  <c r="CT478" i="2"/>
  <c r="DC478" i="2" s="1"/>
  <c r="CS447" i="2"/>
  <c r="DB447" i="2" s="1"/>
  <c r="CR487" i="2"/>
  <c r="DA487" i="2" s="1"/>
  <c r="CT549" i="2"/>
  <c r="DC549" i="2" s="1"/>
  <c r="CQ764" i="2"/>
  <c r="CZ764" i="2" s="1"/>
  <c r="CS869" i="2"/>
  <c r="DB869" i="2" s="1"/>
  <c r="CQ868" i="2"/>
  <c r="CZ868" i="2" s="1"/>
  <c r="CR835" i="2"/>
  <c r="DA835" i="2" s="1"/>
  <c r="CQ604" i="2"/>
  <c r="CR834" i="2"/>
  <c r="DA834" i="2" s="1"/>
  <c r="CT784" i="2"/>
  <c r="DC784" i="2" s="1"/>
  <c r="CV679" i="2"/>
  <c r="DE679" i="2" s="1"/>
  <c r="CV627" i="2"/>
  <c r="DE627" i="2" s="1"/>
  <c r="CR543" i="2"/>
  <c r="DA543" i="2" s="1"/>
  <c r="CV424" i="2"/>
  <c r="DE424" i="2" s="1"/>
  <c r="CP600" i="2"/>
  <c r="CR536" i="2"/>
  <c r="DA536" i="2" s="1"/>
  <c r="CT499" i="2"/>
  <c r="DC499" i="2" s="1"/>
  <c r="CT594" i="2"/>
  <c r="DC594" i="2" s="1"/>
  <c r="CR704" i="2"/>
  <c r="DA704" i="2" s="1"/>
  <c r="CR790" i="2"/>
  <c r="DA790" i="2" s="1"/>
  <c r="CT697" i="2"/>
  <c r="DC697" i="2" s="1"/>
  <c r="CT693" i="2"/>
  <c r="DC693" i="2" s="1"/>
  <c r="CT567" i="2"/>
  <c r="DC567" i="2" s="1"/>
  <c r="CV657" i="2"/>
  <c r="DE657" i="2" s="1"/>
  <c r="CR490" i="2"/>
  <c r="DA490" i="2" s="1"/>
  <c r="CQ751" i="2"/>
  <c r="CR440" i="2"/>
  <c r="DA440" i="2" s="1"/>
  <c r="CU610" i="2"/>
  <c r="DD610" i="2" s="1"/>
  <c r="CQ452" i="2"/>
  <c r="CR498" i="2"/>
  <c r="DA498" i="2" s="1"/>
  <c r="CR859" i="2"/>
  <c r="DA859" i="2" s="1"/>
  <c r="CU722" i="2"/>
  <c r="DD722" i="2" s="1"/>
  <c r="CT641" i="2"/>
  <c r="DC641" i="2" s="1"/>
  <c r="CR729" i="2"/>
  <c r="DA729" i="2" s="1"/>
  <c r="CT614" i="2"/>
  <c r="DC614" i="2" s="1"/>
  <c r="CV451" i="2"/>
  <c r="DE451" i="2" s="1"/>
  <c r="CU877" i="2"/>
  <c r="DD877" i="2" s="1"/>
  <c r="CU811" i="2"/>
  <c r="DD811" i="2" s="1"/>
  <c r="CT604" i="2"/>
  <c r="DC604" i="2" s="1"/>
  <c r="CU505" i="2"/>
  <c r="DD505" i="2" s="1"/>
  <c r="CR671" i="2"/>
  <c r="DA671" i="2" s="1"/>
  <c r="CT722" i="2"/>
  <c r="DC722" i="2" s="1"/>
  <c r="CT812" i="2"/>
  <c r="DC812" i="2" s="1"/>
  <c r="CR849" i="2"/>
  <c r="DA849" i="2" s="1"/>
  <c r="CR691" i="2"/>
  <c r="DA691" i="2" s="1"/>
  <c r="CU609" i="2"/>
  <c r="DD609" i="2" s="1"/>
  <c r="CT588" i="2"/>
  <c r="DC588" i="2" s="1"/>
  <c r="CR538" i="2"/>
  <c r="DA538" i="2" s="1"/>
  <c r="CR758" i="2"/>
  <c r="DA758" i="2" s="1"/>
  <c r="CR602" i="2"/>
  <c r="DA602" i="2" s="1"/>
  <c r="CR702" i="2"/>
  <c r="DA702" i="2" s="1"/>
  <c r="CT611" i="2"/>
  <c r="DC611" i="2" s="1"/>
  <c r="CT552" i="2"/>
  <c r="DC552" i="2" s="1"/>
  <c r="CT678" i="2"/>
  <c r="DC678" i="2" s="1"/>
  <c r="CQ534" i="2"/>
  <c r="CQ761" i="2"/>
  <c r="CT868" i="2"/>
  <c r="DC868" i="2" s="1"/>
  <c r="CR452" i="2"/>
  <c r="DA452" i="2" s="1"/>
  <c r="CV474" i="2"/>
  <c r="DE474" i="2" s="1"/>
  <c r="CS816" i="2"/>
  <c r="DB816" i="2" s="1"/>
  <c r="CT532" i="2"/>
  <c r="DC532" i="2" s="1"/>
  <c r="CR847" i="2"/>
  <c r="DA847" i="2" s="1"/>
  <c r="CR581" i="2"/>
  <c r="DA581" i="2" s="1"/>
  <c r="CU639" i="2"/>
  <c r="DD639" i="2" s="1"/>
  <c r="CR863" i="2"/>
  <c r="DA863" i="2" s="1"/>
  <c r="CT724" i="2"/>
  <c r="DC724" i="2" s="1"/>
  <c r="CU552" i="2"/>
  <c r="DD552" i="2" s="1"/>
  <c r="CV764" i="2"/>
  <c r="DE764" i="2" s="1"/>
  <c r="CR761" i="2"/>
  <c r="DA761" i="2" s="1"/>
  <c r="CT670" i="2"/>
  <c r="DC670" i="2" s="1"/>
  <c r="CS703" i="2"/>
  <c r="DB703" i="2" s="1"/>
  <c r="CV652" i="2"/>
  <c r="DE652" i="2" s="1"/>
  <c r="CT474" i="2"/>
  <c r="DC474" i="2" s="1"/>
  <c r="CQ811" i="2"/>
  <c r="CT527" i="2"/>
  <c r="DC527" i="2" s="1"/>
  <c r="CT464" i="2"/>
  <c r="DC464" i="2" s="1"/>
  <c r="CR544" i="2"/>
  <c r="DA544" i="2" s="1"/>
  <c r="CR463" i="2"/>
  <c r="DA463" i="2" s="1"/>
  <c r="CT727" i="2"/>
  <c r="DC727" i="2" s="1"/>
  <c r="CT534" i="2"/>
  <c r="DC534" i="2" s="1"/>
  <c r="CR703" i="2"/>
  <c r="DA703" i="2" s="1"/>
  <c r="CV799" i="2"/>
  <c r="DE799" i="2" s="1"/>
  <c r="CR708" i="2"/>
  <c r="DA708" i="2" s="1"/>
  <c r="CR565" i="2"/>
  <c r="DA565" i="2" s="1"/>
  <c r="CR609" i="2"/>
  <c r="DA609" i="2" s="1"/>
  <c r="CT545" i="2"/>
  <c r="DC545" i="2" s="1"/>
  <c r="CT419" i="2"/>
  <c r="DC419" i="2" s="1"/>
  <c r="CS428" i="2"/>
  <c r="DB428" i="2" s="1"/>
  <c r="CR428" i="2"/>
  <c r="DA428" i="2" s="1"/>
  <c r="CS775" i="2"/>
  <c r="DB775" i="2" s="1"/>
  <c r="CQ820" i="2"/>
  <c r="CT645" i="2"/>
  <c r="DC645" i="2" s="1"/>
  <c r="CQ763" i="2"/>
  <c r="CR632" i="2"/>
  <c r="DA632" i="2" s="1"/>
  <c r="CS820" i="2"/>
  <c r="DB820" i="2" s="1"/>
  <c r="CV763" i="2"/>
  <c r="DE763" i="2" s="1"/>
  <c r="CR635" i="2"/>
  <c r="DA635" i="2" s="1"/>
  <c r="CT781" i="2"/>
  <c r="DC781" i="2" s="1"/>
  <c r="CL200" i="2"/>
  <c r="CQ544" i="2"/>
  <c r="CZ544" i="2" s="1"/>
  <c r="CV565" i="2"/>
  <c r="DE565" i="2" s="1"/>
  <c r="CR447" i="2"/>
  <c r="DA447" i="2" s="1"/>
  <c r="CT826" i="2"/>
  <c r="DC826" i="2" s="1"/>
  <c r="CS534" i="2"/>
  <c r="DB534" i="2" s="1"/>
  <c r="CU578" i="2"/>
  <c r="DD578" i="2" s="1"/>
  <c r="CR763" i="2"/>
  <c r="DA763" i="2" s="1"/>
  <c r="CT824" i="2"/>
  <c r="DC824" i="2" s="1"/>
  <c r="CR616" i="2"/>
  <c r="DA616" i="2" s="1"/>
  <c r="CR766" i="2"/>
  <c r="DA766" i="2" s="1"/>
  <c r="CR601" i="2"/>
  <c r="DA601" i="2" s="1"/>
  <c r="CT619" i="2"/>
  <c r="DC619" i="2" s="1"/>
  <c r="CT574" i="2"/>
  <c r="DC574" i="2" s="1"/>
  <c r="CR617" i="2"/>
  <c r="DA617" i="2" s="1"/>
  <c r="CR557" i="2"/>
  <c r="DA557" i="2" s="1"/>
  <c r="CT626" i="2"/>
  <c r="DC626" i="2" s="1"/>
  <c r="CR679" i="2"/>
  <c r="DA679" i="2" s="1"/>
  <c r="CT627" i="2"/>
  <c r="DC627" i="2" s="1"/>
  <c r="CR719" i="2"/>
  <c r="DA719" i="2" s="1"/>
  <c r="CR439" i="2"/>
  <c r="DA439" i="2" s="1"/>
  <c r="CT717" i="2"/>
  <c r="DC717" i="2" s="1"/>
  <c r="CU565" i="2"/>
  <c r="DD565" i="2" s="1"/>
  <c r="CU852" i="2"/>
  <c r="DD852" i="2" s="1"/>
  <c r="CP854" i="2"/>
  <c r="CL322" i="2"/>
  <c r="CN125" i="2"/>
  <c r="CN871" i="2"/>
  <c r="CP383" i="2"/>
  <c r="CN682" i="2"/>
  <c r="CL64" i="2"/>
  <c r="CN655" i="2"/>
  <c r="CP753" i="2"/>
  <c r="CN561" i="2"/>
  <c r="CP152" i="2"/>
  <c r="CP115" i="2"/>
  <c r="CL110" i="2"/>
  <c r="CP106" i="2"/>
  <c r="CN36" i="2"/>
  <c r="CP354" i="2"/>
  <c r="CM709" i="2"/>
  <c r="CP613" i="2"/>
  <c r="CM871" i="2"/>
  <c r="CP494" i="2"/>
  <c r="CL106" i="2"/>
  <c r="CL802" i="2"/>
  <c r="CL803" i="2"/>
  <c r="CO383" i="2"/>
  <c r="CP310" i="2"/>
  <c r="CP416" i="2"/>
  <c r="CN693" i="2"/>
  <c r="CL790" i="2"/>
  <c r="CL279" i="2"/>
  <c r="CL33" i="2"/>
  <c r="CN231" i="2"/>
  <c r="CL541" i="2"/>
  <c r="CN630" i="2"/>
  <c r="CN647" i="2"/>
  <c r="CL800" i="2"/>
  <c r="CM424" i="2"/>
  <c r="CO342" i="2"/>
  <c r="CM323" i="2"/>
  <c r="CM636" i="2"/>
  <c r="CO636" i="2"/>
  <c r="CP643" i="2"/>
  <c r="CN379" i="2"/>
  <c r="CL368" i="2"/>
  <c r="CM769" i="2"/>
  <c r="CP749" i="2"/>
  <c r="CO614" i="2"/>
  <c r="CP144" i="2"/>
  <c r="CL614" i="2"/>
  <c r="CN162" i="2"/>
  <c r="CP217" i="2"/>
  <c r="CN803" i="2"/>
  <c r="CM32" i="2"/>
  <c r="CN51" i="2"/>
  <c r="CP887" i="2"/>
  <c r="CP783" i="2"/>
  <c r="CP519" i="2"/>
  <c r="CN601" i="2"/>
  <c r="CM558" i="2"/>
  <c r="CL679" i="2"/>
  <c r="CN853" i="2"/>
  <c r="CM543" i="2"/>
  <c r="CP812" i="2"/>
  <c r="CN697" i="2"/>
  <c r="CL853" i="2"/>
  <c r="CP157" i="2"/>
  <c r="CP219" i="2"/>
  <c r="CM382" i="2"/>
  <c r="CL211" i="2"/>
  <c r="CL202" i="2"/>
  <c r="CO206" i="2"/>
  <c r="CP821" i="2"/>
  <c r="CN724" i="2"/>
  <c r="CN796" i="2"/>
  <c r="CP487" i="2"/>
  <c r="CN705" i="2"/>
  <c r="CP741" i="2"/>
  <c r="CO549" i="2"/>
  <c r="CL644" i="2"/>
  <c r="CO724" i="2"/>
  <c r="CN463" i="2"/>
  <c r="CN626" i="2"/>
  <c r="CN458" i="2"/>
  <c r="CM147" i="2"/>
  <c r="CP657" i="2"/>
  <c r="CL147" i="2"/>
  <c r="CN672" i="2"/>
  <c r="CN720" i="2"/>
  <c r="CP758" i="2"/>
  <c r="CN759" i="2"/>
  <c r="CL474" i="2"/>
  <c r="CL536" i="2"/>
  <c r="CM678" i="2"/>
  <c r="CM710" i="2"/>
  <c r="CO617" i="2"/>
  <c r="BV764" i="2"/>
  <c r="BV868" i="2"/>
  <c r="BV671" i="2"/>
  <c r="CM812" i="2"/>
  <c r="CM474" i="2"/>
  <c r="CO560" i="2"/>
  <c r="BV800" i="2"/>
  <c r="CO422" i="2"/>
  <c r="CU724" i="2"/>
  <c r="DD724" i="2" s="1"/>
  <c r="CU682" i="2"/>
  <c r="DD682" i="2" s="1"/>
  <c r="CQ799" i="2"/>
  <c r="CU544" i="2"/>
  <c r="DD544" i="2" s="1"/>
  <c r="CS641" i="2"/>
  <c r="DB641" i="2" s="1"/>
  <c r="CS560" i="2"/>
  <c r="DB560" i="2" s="1"/>
  <c r="CU619" i="2"/>
  <c r="DD619" i="2" s="1"/>
  <c r="CS863" i="2"/>
  <c r="DB863" i="2" s="1"/>
  <c r="CV751" i="2"/>
  <c r="DE751" i="2" s="1"/>
  <c r="CV761" i="2"/>
  <c r="DE761" i="2" s="1"/>
  <c r="CS670" i="2"/>
  <c r="DB670" i="2" s="1"/>
  <c r="CN436" i="2"/>
  <c r="CS714" i="2"/>
  <c r="DB714" i="2" s="1"/>
  <c r="CQ627" i="2"/>
  <c r="CZ627" i="2" s="1"/>
  <c r="CS806" i="2"/>
  <c r="DB806" i="2" s="1"/>
  <c r="CU666" i="2"/>
  <c r="DD666" i="2" s="1"/>
  <c r="CV852" i="2"/>
  <c r="DE852" i="2" s="1"/>
  <c r="CT481" i="2"/>
  <c r="DC481" i="2" s="1"/>
  <c r="CU782" i="2"/>
  <c r="DD782" i="2" s="1"/>
  <c r="CM101" i="2"/>
  <c r="CN764" i="2"/>
  <c r="CP540" i="2"/>
  <c r="CN558" i="2"/>
  <c r="CM152" i="2"/>
  <c r="CM13" i="2"/>
  <c r="CN386" i="2"/>
  <c r="CP346" i="2"/>
  <c r="CN806" i="2"/>
  <c r="CN156" i="2"/>
  <c r="CP766" i="2"/>
  <c r="CL494" i="2"/>
  <c r="CP575" i="2"/>
  <c r="CM305" i="2"/>
  <c r="CP832" i="2"/>
  <c r="CN662" i="2"/>
  <c r="CM803" i="2"/>
  <c r="CP274" i="2"/>
  <c r="CP385" i="2"/>
  <c r="CL183" i="2"/>
  <c r="CP594" i="2"/>
  <c r="CP629" i="2"/>
  <c r="CM148" i="2"/>
  <c r="CN615" i="2"/>
  <c r="CL148" i="2"/>
  <c r="CN258" i="2"/>
  <c r="CP323" i="2"/>
  <c r="CP620" i="2"/>
  <c r="CO330" i="2"/>
  <c r="CN823" i="2"/>
  <c r="CN650" i="2"/>
  <c r="CN246" i="2"/>
  <c r="CP689" i="2"/>
  <c r="CL89" i="2"/>
  <c r="CP560" i="2"/>
  <c r="CN452" i="2"/>
  <c r="CP636" i="2"/>
  <c r="CN611" i="2"/>
  <c r="CN597" i="2"/>
  <c r="CN225" i="2"/>
  <c r="CP468" i="2"/>
  <c r="CN794" i="2"/>
  <c r="CN435" i="2"/>
  <c r="CO308" i="2"/>
  <c r="CM375" i="2"/>
  <c r="CL469" i="2"/>
  <c r="CP679" i="2"/>
  <c r="CN34" i="2"/>
  <c r="CP53" i="2"/>
  <c r="CL487" i="2"/>
  <c r="CP692" i="2"/>
  <c r="CP499" i="2"/>
  <c r="CO679" i="2"/>
  <c r="CN747" i="2"/>
  <c r="CM697" i="2"/>
  <c r="CM601" i="2"/>
  <c r="CP105" i="2"/>
  <c r="CN213" i="2"/>
  <c r="CO306" i="2"/>
  <c r="CP834" i="2"/>
  <c r="CP542" i="2"/>
  <c r="CP652" i="2"/>
  <c r="CN789" i="2"/>
  <c r="CP719" i="2"/>
  <c r="CN579" i="2"/>
  <c r="CP587" i="2"/>
  <c r="CM493" i="2"/>
  <c r="CP762" i="2"/>
  <c r="CO644" i="2"/>
  <c r="CL724" i="2"/>
  <c r="CP835" i="2"/>
  <c r="CL649" i="2"/>
  <c r="CN127" i="2"/>
  <c r="CP691" i="2"/>
  <c r="CP701" i="2"/>
  <c r="CP885" i="2"/>
  <c r="CL432" i="2"/>
  <c r="CP60" i="2"/>
  <c r="CM684" i="2"/>
  <c r="CO490" i="2"/>
  <c r="CL678" i="2"/>
  <c r="CO253" i="2"/>
  <c r="BV601" i="2"/>
  <c r="CM110" i="2"/>
  <c r="CL348" i="2"/>
  <c r="CO853" i="2"/>
  <c r="CO766" i="2"/>
  <c r="CO709" i="2"/>
  <c r="BV626" i="2"/>
  <c r="BV670" i="2"/>
  <c r="BV649" i="2"/>
  <c r="BV679" i="2"/>
  <c r="BV758" i="2"/>
  <c r="BV463" i="2"/>
  <c r="BV534" i="2"/>
  <c r="CS724" i="2"/>
  <c r="DB724" i="2" s="1"/>
  <c r="CS682" i="2"/>
  <c r="DB682" i="2" s="1"/>
  <c r="CS544" i="2"/>
  <c r="DB544" i="2" s="1"/>
  <c r="CV560" i="2"/>
  <c r="DE560" i="2" s="1"/>
  <c r="CS588" i="2"/>
  <c r="DB588" i="2" s="1"/>
  <c r="CS751" i="2"/>
  <c r="DB751" i="2" s="1"/>
  <c r="CV670" i="2"/>
  <c r="DE670" i="2" s="1"/>
  <c r="CQ610" i="2"/>
  <c r="CQ828" i="2"/>
  <c r="CV714" i="2"/>
  <c r="DE714" i="2" s="1"/>
  <c r="CU451" i="2"/>
  <c r="DD451" i="2" s="1"/>
  <c r="CS811" i="2"/>
  <c r="DB811" i="2" s="1"/>
  <c r="CS666" i="2"/>
  <c r="DB666" i="2" s="1"/>
  <c r="CU816" i="2"/>
  <c r="DD816" i="2" s="1"/>
  <c r="CV782" i="2"/>
  <c r="DE782" i="2" s="1"/>
  <c r="CP100" i="2"/>
  <c r="CP573" i="2"/>
  <c r="CN183" i="2"/>
  <c r="CL356" i="2"/>
  <c r="CP123" i="2"/>
  <c r="CN845" i="2"/>
  <c r="CP133" i="2"/>
  <c r="CL340" i="2"/>
  <c r="CN346" i="2"/>
  <c r="CP878" i="2"/>
  <c r="CO227" i="2"/>
  <c r="CO106" i="2"/>
  <c r="CN340" i="2"/>
  <c r="CM89" i="2"/>
  <c r="CN589" i="2"/>
  <c r="CN356" i="2"/>
  <c r="CN868" i="2"/>
  <c r="CO133" i="2"/>
  <c r="CO310" i="2"/>
  <c r="CM74" i="2"/>
  <c r="CN629" i="2"/>
  <c r="CL310" i="2"/>
  <c r="CL594" i="2"/>
  <c r="CP735" i="2"/>
  <c r="CN850" i="2"/>
  <c r="CN757" i="2"/>
  <c r="CL636" i="2"/>
  <c r="CL424" i="2"/>
  <c r="CP235" i="2"/>
  <c r="CO246" i="2"/>
  <c r="CN605" i="2"/>
  <c r="CP769" i="2"/>
  <c r="CN495" i="2"/>
  <c r="CM571" i="2"/>
  <c r="CL379" i="2"/>
  <c r="CM614" i="2"/>
  <c r="CM499" i="2"/>
  <c r="CN293" i="2"/>
  <c r="CL32" i="2"/>
  <c r="CN582" i="2"/>
  <c r="CN616" i="2"/>
  <c r="CP363" i="2"/>
  <c r="CL710" i="2"/>
  <c r="CL697" i="2"/>
  <c r="CP473" i="2"/>
  <c r="CP884" i="2"/>
  <c r="CP86" i="2"/>
  <c r="CP278" i="2"/>
  <c r="CO219" i="2"/>
  <c r="CP403" i="2"/>
  <c r="CN118" i="2"/>
  <c r="CP118" i="2"/>
  <c r="CM407" i="2"/>
  <c r="CL365" i="2"/>
  <c r="CP549" i="2"/>
  <c r="CN834" i="2"/>
  <c r="CN481" i="2"/>
  <c r="CP807" i="2"/>
  <c r="CN574" i="2"/>
  <c r="CO252" i="2"/>
  <c r="CP567" i="2"/>
  <c r="CP544" i="2"/>
  <c r="CP625" i="2"/>
  <c r="CO649" i="2"/>
  <c r="CL859" i="2"/>
  <c r="CP875" i="2"/>
  <c r="CM626" i="2"/>
  <c r="CM758" i="2"/>
  <c r="CN715" i="2"/>
  <c r="CL626" i="2"/>
  <c r="CO878" i="2"/>
  <c r="CL601" i="2"/>
  <c r="BV620" i="2"/>
  <c r="CO626" i="2"/>
  <c r="CM679" i="2"/>
  <c r="CL758" i="2"/>
  <c r="BV611" i="2"/>
  <c r="CQ531" i="2"/>
  <c r="CZ531" i="2" s="1"/>
  <c r="CS647" i="2"/>
  <c r="DB647" i="2" s="1"/>
  <c r="CV682" i="2"/>
  <c r="DE682" i="2" s="1"/>
  <c r="CS753" i="2"/>
  <c r="DB753" i="2" s="1"/>
  <c r="CV544" i="2"/>
  <c r="DE544" i="2" s="1"/>
  <c r="CU439" i="2"/>
  <c r="DD439" i="2" s="1"/>
  <c r="CU830" i="2"/>
  <c r="DD830" i="2" s="1"/>
  <c r="CV698" i="2"/>
  <c r="DE698" i="2" s="1"/>
  <c r="CQ644" i="2"/>
  <c r="CQ612" i="2"/>
  <c r="CU588" i="2"/>
  <c r="DD588" i="2" s="1"/>
  <c r="CU447" i="2"/>
  <c r="DD447" i="2" s="1"/>
  <c r="CQ619" i="2"/>
  <c r="CZ619" i="2" s="1"/>
  <c r="CU869" i="2"/>
  <c r="DD869" i="2" s="1"/>
  <c r="CP502" i="2"/>
  <c r="CV853" i="2"/>
  <c r="DE853" i="2" s="1"/>
  <c r="CV604" i="2"/>
  <c r="DE604" i="2" s="1"/>
  <c r="CS762" i="2"/>
  <c r="DB762" i="2" s="1"/>
  <c r="CP591" i="2"/>
  <c r="CS657" i="2"/>
  <c r="DB657" i="2" s="1"/>
  <c r="CV610" i="2"/>
  <c r="DE610" i="2" s="1"/>
  <c r="CQ565" i="2"/>
  <c r="CS451" i="2"/>
  <c r="DB451" i="2" s="1"/>
  <c r="CV811" i="2"/>
  <c r="DE811" i="2" s="1"/>
  <c r="CV505" i="2"/>
  <c r="DE505" i="2" s="1"/>
  <c r="CV666" i="2"/>
  <c r="DE666" i="2" s="1"/>
  <c r="CV816" i="2"/>
  <c r="DE816" i="2" s="1"/>
  <c r="CS782" i="2"/>
  <c r="DB782" i="2" s="1"/>
  <c r="CO415" i="2"/>
  <c r="CL415" i="2"/>
  <c r="CN39" i="2"/>
  <c r="CP109" i="2"/>
  <c r="CP307" i="2"/>
  <c r="CO307" i="2"/>
  <c r="CP130" i="2"/>
  <c r="CP411" i="2"/>
  <c r="CN111" i="2"/>
  <c r="CP128" i="2"/>
  <c r="CP318" i="2"/>
  <c r="CP136" i="2"/>
  <c r="CL307" i="2"/>
  <c r="CP98" i="2"/>
  <c r="CP230" i="2"/>
  <c r="CN378" i="2"/>
  <c r="CN326" i="2"/>
  <c r="CL233" i="2"/>
  <c r="CL136" i="2"/>
  <c r="CP737" i="2"/>
  <c r="CP330" i="2"/>
  <c r="CN75" i="2"/>
  <c r="CP64" i="2"/>
  <c r="CN173" i="2"/>
  <c r="CM317" i="2"/>
  <c r="CN270" i="2"/>
  <c r="CM192" i="2"/>
  <c r="CM37" i="2"/>
  <c r="CN388" i="2"/>
  <c r="CN523" i="2"/>
  <c r="CP195" i="2"/>
  <c r="CN123" i="2"/>
  <c r="CN247" i="2"/>
  <c r="CL304" i="2"/>
  <c r="CN196" i="2"/>
  <c r="CP365" i="2"/>
  <c r="CN870" i="2"/>
  <c r="CO759" i="2"/>
  <c r="CN400" i="2"/>
  <c r="BV854" i="2"/>
  <c r="CO435" i="2"/>
  <c r="CM230" i="2"/>
  <c r="BV600" i="2"/>
  <c r="CS299" i="2"/>
  <c r="DB299" i="2" s="1"/>
  <c r="CM299" i="2"/>
  <c r="CN107" i="2"/>
  <c r="CP127" i="2"/>
  <c r="CN22" i="2"/>
  <c r="CS167" i="2"/>
  <c r="DB167" i="2" s="1"/>
  <c r="CL167" i="2"/>
  <c r="CQ247" i="2"/>
  <c r="CO247" i="2"/>
  <c r="CQ281" i="2"/>
  <c r="CZ281" i="2" s="1"/>
  <c r="CL281" i="2"/>
  <c r="CQ126" i="2"/>
  <c r="CZ126" i="2" s="1"/>
  <c r="CQ100" i="2"/>
  <c r="CZ100" i="2" s="1"/>
  <c r="CM100" i="2"/>
  <c r="CP379" i="2"/>
  <c r="CO685" i="2"/>
  <c r="CL685" i="2"/>
  <c r="CP550" i="2"/>
  <c r="CO550" i="2"/>
  <c r="BV550" i="2"/>
  <c r="BW712" i="2"/>
  <c r="CP712" i="2"/>
  <c r="BW592" i="2"/>
  <c r="CP592" i="2"/>
  <c r="CO501" i="2"/>
  <c r="BV501" i="2"/>
  <c r="BV526" i="2"/>
  <c r="CM526" i="2"/>
  <c r="BU619" i="2"/>
  <c r="CN619" i="2"/>
  <c r="BW788" i="2"/>
  <c r="CP788" i="2"/>
  <c r="BW716" i="2"/>
  <c r="CP716" i="2"/>
  <c r="CQ608" i="2"/>
  <c r="CO608" i="2"/>
  <c r="CM608" i="2"/>
  <c r="BV608" i="2"/>
  <c r="BW608" i="2"/>
  <c r="CP608" i="2"/>
  <c r="CO862" i="2"/>
  <c r="BV862" i="2"/>
  <c r="CP255" i="2"/>
  <c r="CS263" i="2"/>
  <c r="DB263" i="2" s="1"/>
  <c r="CP263" i="2"/>
  <c r="CQ30" i="2"/>
  <c r="CZ30" i="2" s="1"/>
  <c r="CM30" i="2"/>
  <c r="CP213" i="2"/>
  <c r="CP314" i="2"/>
  <c r="CN300" i="2"/>
  <c r="CP47" i="2"/>
  <c r="CP371" i="2"/>
  <c r="BU817" i="2"/>
  <c r="CN817" i="2"/>
  <c r="CQ433" i="2"/>
  <c r="CZ433" i="2" s="1"/>
  <c r="BV433" i="2"/>
  <c r="CM433" i="2"/>
  <c r="CL433" i="2"/>
  <c r="BU432" i="2"/>
  <c r="CN432" i="2"/>
  <c r="BV881" i="2"/>
  <c r="CL881" i="2"/>
  <c r="CO881" i="2"/>
  <c r="CO558" i="2"/>
  <c r="BV558" i="2"/>
  <c r="CM582" i="2"/>
  <c r="BV582" i="2"/>
  <c r="CP813" i="2"/>
  <c r="CM813" i="2"/>
  <c r="CQ768" i="2"/>
  <c r="CZ768" i="2" s="1"/>
  <c r="CO768" i="2"/>
  <c r="BV768" i="2"/>
  <c r="BW870" i="2"/>
  <c r="CP870" i="2"/>
  <c r="CO573" i="2"/>
  <c r="BV573" i="2"/>
  <c r="CL506" i="2"/>
  <c r="CO506" i="2"/>
  <c r="BV506" i="2"/>
  <c r="CM506" i="2"/>
  <c r="BV707" i="2"/>
  <c r="CP707" i="2"/>
  <c r="CM707" i="2"/>
  <c r="CQ478" i="2"/>
  <c r="CL478" i="2"/>
  <c r="CP478" i="2"/>
  <c r="CN478" i="2"/>
  <c r="BV478" i="2"/>
  <c r="CM478" i="2"/>
  <c r="BV835" i="2"/>
  <c r="CM835" i="2"/>
  <c r="CL835" i="2"/>
  <c r="BU604" i="2"/>
  <c r="CN604" i="2"/>
  <c r="BV784" i="2"/>
  <c r="CN784" i="2"/>
  <c r="CS536" i="2"/>
  <c r="DB536" i="2" s="1"/>
  <c r="CO536" i="2"/>
  <c r="CM536" i="2"/>
  <c r="BU699" i="2"/>
  <c r="CN699" i="2"/>
  <c r="CS499" i="2"/>
  <c r="DB499" i="2" s="1"/>
  <c r="BV499" i="2"/>
  <c r="BV693" i="2"/>
  <c r="CP693" i="2"/>
  <c r="CO159" i="2"/>
  <c r="CO374" i="2"/>
  <c r="BV748" i="2"/>
  <c r="CQ177" i="2"/>
  <c r="CZ177" i="2" s="1"/>
  <c r="CP194" i="2"/>
  <c r="CQ154" i="2"/>
  <c r="CQ386" i="2"/>
  <c r="CS352" i="2"/>
  <c r="DB352" i="2" s="1"/>
  <c r="CL352" i="2"/>
  <c r="CQ228" i="2"/>
  <c r="CZ228" i="2" s="1"/>
  <c r="CP228" i="2"/>
  <c r="CQ182" i="2"/>
  <c r="CM250" i="2"/>
  <c r="CN204" i="2"/>
  <c r="CL164" i="2"/>
  <c r="CP164" i="2"/>
  <c r="CQ48" i="2"/>
  <c r="CL48" i="2"/>
  <c r="CQ135" i="2"/>
  <c r="CO135" i="2"/>
  <c r="CM131" i="2"/>
  <c r="CQ80" i="2"/>
  <c r="CO80" i="2"/>
  <c r="CQ239" i="2"/>
  <c r="CM239" i="2"/>
  <c r="CQ55" i="2"/>
  <c r="CZ55" i="2" s="1"/>
  <c r="CO55" i="2"/>
  <c r="CP55" i="2"/>
  <c r="CN60" i="2"/>
  <c r="CO405" i="2"/>
  <c r="CQ207" i="2"/>
  <c r="CM207" i="2"/>
  <c r="CS284" i="2"/>
  <c r="DB284" i="2" s="1"/>
  <c r="CO284" i="2"/>
  <c r="CL284" i="2"/>
  <c r="CQ78" i="2"/>
  <c r="CO78" i="2"/>
  <c r="CL78" i="2"/>
  <c r="CS88" i="2"/>
  <c r="DB88" i="2" s="1"/>
  <c r="CP88" i="2"/>
  <c r="CS365" i="2"/>
  <c r="DB365" i="2" s="1"/>
  <c r="CN365" i="2"/>
  <c r="CN105" i="2"/>
  <c r="CQ262" i="2"/>
  <c r="CQ49" i="2"/>
  <c r="CZ49" i="2" s="1"/>
  <c r="CQ94" i="2"/>
  <c r="CM94" i="2"/>
  <c r="CP324" i="2"/>
  <c r="CS279" i="2"/>
  <c r="DB279" i="2" s="1"/>
  <c r="CO279" i="2"/>
  <c r="CQ35" i="2"/>
  <c r="CM35" i="2"/>
  <c r="CQ310" i="2"/>
  <c r="CZ310" i="2" s="1"/>
  <c r="CM310" i="2"/>
  <c r="CQ34" i="2"/>
  <c r="CZ34" i="2" s="1"/>
  <c r="CO34" i="2"/>
  <c r="CN218" i="2"/>
  <c r="CQ321" i="2"/>
  <c r="CQ243" i="2"/>
  <c r="CL243" i="2"/>
  <c r="CQ181" i="2"/>
  <c r="CZ181" i="2" s="1"/>
  <c r="CM181" i="2"/>
  <c r="CP14" i="2"/>
  <c r="BU801" i="2"/>
  <c r="CN801" i="2"/>
  <c r="CS748" i="2"/>
  <c r="DB748" i="2" s="1"/>
  <c r="CM69" i="2"/>
  <c r="CO128" i="2"/>
  <c r="CL374" i="2"/>
  <c r="CL736" i="2"/>
  <c r="CM159" i="2"/>
  <c r="CO230" i="2"/>
  <c r="CN307" i="2"/>
  <c r="CP261" i="2"/>
  <c r="CL230" i="2"/>
  <c r="CN318" i="2"/>
  <c r="CP736" i="2"/>
  <c r="CN150" i="2"/>
  <c r="CN79" i="2"/>
  <c r="CM416" i="2"/>
  <c r="CN237" i="2"/>
  <c r="CL98" i="2"/>
  <c r="CP166" i="2"/>
  <c r="CP159" i="2"/>
  <c r="CN322" i="2"/>
  <c r="CL501" i="2"/>
  <c r="CN337" i="2"/>
  <c r="CP51" i="2"/>
  <c r="CM836" i="2"/>
  <c r="CL166" i="2"/>
  <c r="CN332" i="2"/>
  <c r="CP207" i="2"/>
  <c r="CL345" i="2"/>
  <c r="CP54" i="2"/>
  <c r="CN320" i="2"/>
  <c r="CL376" i="2"/>
  <c r="CL331" i="2"/>
  <c r="CM685" i="2"/>
  <c r="CP241" i="2"/>
  <c r="CN304" i="2"/>
  <c r="CO371" i="2"/>
  <c r="CO85" i="2"/>
  <c r="CO338" i="2"/>
  <c r="CM195" i="2"/>
  <c r="CP202" i="2"/>
  <c r="CP265" i="2"/>
  <c r="CN82" i="2"/>
  <c r="CP759" i="2"/>
  <c r="CL550" i="2"/>
  <c r="CO526" i="2"/>
  <c r="CM881" i="2"/>
  <c r="CO40" i="2"/>
  <c r="CL30" i="2"/>
  <c r="CN446" i="2"/>
  <c r="CL277" i="2"/>
  <c r="CL299" i="2"/>
  <c r="CM600" i="2"/>
  <c r="CM162" i="2"/>
  <c r="BV871" i="2"/>
  <c r="BV492" i="2"/>
  <c r="CO234" i="2"/>
  <c r="CO98" i="2"/>
  <c r="CN374" i="2"/>
  <c r="CP23" i="2"/>
  <c r="CM98" i="2"/>
  <c r="CO150" i="2"/>
  <c r="CN69" i="2"/>
  <c r="CM523" i="2"/>
  <c r="CO126" i="2"/>
  <c r="CN383" i="2"/>
  <c r="CL748" i="2"/>
  <c r="CP682" i="2"/>
  <c r="CM736" i="2"/>
  <c r="CN285" i="2"/>
  <c r="CM285" i="2"/>
  <c r="CN250" i="2"/>
  <c r="CN154" i="2"/>
  <c r="CL836" i="2"/>
  <c r="CL150" i="2"/>
  <c r="CO154" i="2"/>
  <c r="CL295" i="2"/>
  <c r="CN345" i="2"/>
  <c r="CP18" i="2"/>
  <c r="CO391" i="2"/>
  <c r="CN746" i="2"/>
  <c r="CP433" i="2"/>
  <c r="CN433" i="2"/>
  <c r="CP85" i="2"/>
  <c r="CL195" i="2"/>
  <c r="CO304" i="2"/>
  <c r="CN167" i="2"/>
  <c r="CN881" i="2"/>
  <c r="CL759" i="2"/>
  <c r="CM550" i="2"/>
  <c r="CO593" i="2"/>
  <c r="CP244" i="2"/>
  <c r="CM40" i="2"/>
  <c r="BV836" i="2"/>
  <c r="CO89" i="2"/>
  <c r="CO871" i="2"/>
  <c r="CO277" i="2"/>
  <c r="CO49" i="2"/>
  <c r="BV685" i="2"/>
  <c r="CM411" i="2"/>
  <c r="CP382" i="2"/>
  <c r="CL326" i="2"/>
  <c r="CM374" i="2"/>
  <c r="CN736" i="2"/>
  <c r="CL341" i="2"/>
  <c r="CN685" i="2"/>
  <c r="CN613" i="2"/>
  <c r="CP836" i="2"/>
  <c r="CN872" i="2"/>
  <c r="CL225" i="2"/>
  <c r="CP391" i="2"/>
  <c r="CO270" i="2"/>
  <c r="CN329" i="2"/>
  <c r="CM151" i="2"/>
  <c r="CN20" i="2"/>
  <c r="CL558" i="2"/>
  <c r="CP417" i="2"/>
  <c r="CP410" i="2"/>
  <c r="CN399" i="2"/>
  <c r="CN608" i="2"/>
  <c r="CM284" i="2"/>
  <c r="CP304" i="2"/>
  <c r="CN63" i="2"/>
  <c r="CP284" i="2"/>
  <c r="CL123" i="2"/>
  <c r="CM304" i="2"/>
  <c r="CP311" i="2"/>
  <c r="CM759" i="2"/>
  <c r="CN506" i="2"/>
  <c r="CO94" i="2"/>
  <c r="CP715" i="2"/>
  <c r="CN248" i="2"/>
  <c r="CO478" i="2"/>
  <c r="CO262" i="2"/>
  <c r="BV435" i="2"/>
  <c r="CO376" i="2"/>
  <c r="CP59" i="2"/>
  <c r="CP297" i="2"/>
  <c r="CU854" i="2"/>
  <c r="DD854" i="2" s="1"/>
  <c r="CR593" i="2"/>
  <c r="DA593" i="2" s="1"/>
  <c r="CS878" i="2"/>
  <c r="DB878" i="2" s="1"/>
  <c r="CT736" i="2"/>
  <c r="DC736" i="2" s="1"/>
  <c r="CN700" i="2"/>
  <c r="CR433" i="2"/>
  <c r="DA433" i="2" s="1"/>
  <c r="CT748" i="2"/>
  <c r="DC748" i="2" s="1"/>
  <c r="CT759" i="2"/>
  <c r="DC759" i="2" s="1"/>
  <c r="CV802" i="2"/>
  <c r="DE802" i="2" s="1"/>
  <c r="CT685" i="2"/>
  <c r="DC685" i="2" s="1"/>
  <c r="CT550" i="2"/>
  <c r="DC550" i="2" s="1"/>
  <c r="CT523" i="2"/>
  <c r="DC523" i="2" s="1"/>
  <c r="CQ421" i="2"/>
  <c r="CZ421" i="2" s="1"/>
  <c r="CT881" i="2"/>
  <c r="DC881" i="2" s="1"/>
  <c r="CT162" i="2"/>
  <c r="DC162" i="2" s="1"/>
  <c r="CR558" i="2"/>
  <c r="DA558" i="2" s="1"/>
  <c r="CS228" i="2"/>
  <c r="DB228" i="2" s="1"/>
  <c r="CT878" i="2"/>
  <c r="DC878" i="2" s="1"/>
  <c r="CU573" i="2"/>
  <c r="DD573" i="2" s="1"/>
  <c r="CQ872" i="2"/>
  <c r="CZ872" i="2" s="1"/>
  <c r="CQ501" i="2"/>
  <c r="CR582" i="2"/>
  <c r="DA582" i="2" s="1"/>
  <c r="CT836" i="2"/>
  <c r="DC836" i="2" s="1"/>
  <c r="CS825" i="2"/>
  <c r="DB825" i="2" s="1"/>
  <c r="CT803" i="2"/>
  <c r="DC803" i="2" s="1"/>
  <c r="CN475" i="2"/>
  <c r="CR854" i="2"/>
  <c r="DA854" i="2" s="1"/>
  <c r="CT813" i="2"/>
  <c r="DC813" i="2" s="1"/>
  <c r="CR768" i="2"/>
  <c r="DA768" i="2" s="1"/>
  <c r="CQ881" i="2"/>
  <c r="CV487" i="2"/>
  <c r="DE487" i="2" s="1"/>
  <c r="CR871" i="2"/>
  <c r="DA871" i="2" s="1"/>
  <c r="CT573" i="2"/>
  <c r="DC573" i="2" s="1"/>
  <c r="CR506" i="2"/>
  <c r="DA506" i="2" s="1"/>
  <c r="CU872" i="2"/>
  <c r="DD872" i="2" s="1"/>
  <c r="CT501" i="2"/>
  <c r="DC501" i="2" s="1"/>
  <c r="CR800" i="2"/>
  <c r="DA800" i="2" s="1"/>
  <c r="CV810" i="2"/>
  <c r="DE810" i="2" s="1"/>
  <c r="CT526" i="2"/>
  <c r="DC526" i="2" s="1"/>
  <c r="CR492" i="2"/>
  <c r="DA492" i="2" s="1"/>
  <c r="CV625" i="2"/>
  <c r="DE625" i="2" s="1"/>
  <c r="CT707" i="2"/>
  <c r="DC707" i="2" s="1"/>
  <c r="CT435" i="2"/>
  <c r="DC435" i="2" s="1"/>
  <c r="CR478" i="2"/>
  <c r="DA478" i="2" s="1"/>
  <c r="CT487" i="2"/>
  <c r="DC487" i="2" s="1"/>
  <c r="CS256" i="2"/>
  <c r="DB256" i="2" s="1"/>
  <c r="CU710" i="2"/>
  <c r="DD710" i="2" s="1"/>
  <c r="CQ506" i="2"/>
  <c r="CT835" i="2"/>
  <c r="DC835" i="2" s="1"/>
  <c r="CR734" i="2"/>
  <c r="DA734" i="2" s="1"/>
  <c r="CR784" i="2"/>
  <c r="DA784" i="2" s="1"/>
  <c r="CR608" i="2"/>
  <c r="DA608" i="2" s="1"/>
  <c r="CR841" i="2"/>
  <c r="DA841" i="2" s="1"/>
  <c r="CQ480" i="2"/>
  <c r="CR815" i="2"/>
  <c r="DA815" i="2" s="1"/>
  <c r="CS836" i="2"/>
  <c r="DB836" i="2" s="1"/>
  <c r="CS735" i="2"/>
  <c r="DB735" i="2" s="1"/>
  <c r="CQ734" i="2"/>
  <c r="CR600" i="2"/>
  <c r="DA600" i="2" s="1"/>
  <c r="CV608" i="2"/>
  <c r="DE608" i="2" s="1"/>
  <c r="CT536" i="2"/>
  <c r="DC536" i="2" s="1"/>
  <c r="CT510" i="2"/>
  <c r="DC510" i="2" s="1"/>
  <c r="CR499" i="2"/>
  <c r="DA499" i="2" s="1"/>
  <c r="CR594" i="2"/>
  <c r="DA594" i="2" s="1"/>
  <c r="CR697" i="2"/>
  <c r="DA697" i="2" s="1"/>
  <c r="CR693" i="2"/>
  <c r="DA693" i="2" s="1"/>
  <c r="CT115" i="2"/>
  <c r="DC115" i="2" s="1"/>
  <c r="CR338" i="2"/>
  <c r="DA338" i="2" s="1"/>
  <c r="CV184" i="2"/>
  <c r="DE184" i="2" s="1"/>
  <c r="CT74" i="2"/>
  <c r="DC74" i="2" s="1"/>
  <c r="CV322" i="2"/>
  <c r="DE322" i="2" s="1"/>
  <c r="CU254" i="2"/>
  <c r="DD254" i="2" s="1"/>
  <c r="CR371" i="2"/>
  <c r="DA371" i="2" s="1"/>
  <c r="CU308" i="2"/>
  <c r="DD308" i="2" s="1"/>
  <c r="CR151" i="2"/>
  <c r="DA151" i="2" s="1"/>
  <c r="CU307" i="2"/>
  <c r="DD307" i="2" s="1"/>
  <c r="CR241" i="2"/>
  <c r="DA241" i="2" s="1"/>
  <c r="CR567" i="2"/>
  <c r="DA567" i="2" s="1"/>
  <c r="CU393" i="2"/>
  <c r="DD393" i="2" s="1"/>
  <c r="CR335" i="2"/>
  <c r="DA335" i="2" s="1"/>
  <c r="CV66" i="2"/>
  <c r="DE66" i="2" s="1"/>
  <c r="CS30" i="2"/>
  <c r="DB30" i="2" s="1"/>
  <c r="CS131" i="2"/>
  <c r="DB131" i="2" s="1"/>
  <c r="CT45" i="2"/>
  <c r="DC45" i="2" s="1"/>
  <c r="CR391" i="2"/>
  <c r="DA391" i="2" s="1"/>
  <c r="CQ244" i="2"/>
  <c r="CZ244" i="2" s="1"/>
  <c r="CS697" i="2"/>
  <c r="DB697" i="2" s="1"/>
  <c r="CU871" i="2"/>
  <c r="DD871" i="2" s="1"/>
  <c r="CV433" i="2"/>
  <c r="DE433" i="2" s="1"/>
  <c r="CV800" i="2"/>
  <c r="DE800" i="2" s="1"/>
  <c r="CQ685" i="2"/>
  <c r="CQ488" i="2"/>
  <c r="CU430" i="2"/>
  <c r="DD430" i="2" s="1"/>
  <c r="CS33" i="2"/>
  <c r="DB33" i="2" s="1"/>
  <c r="CV28" i="2"/>
  <c r="DE28" i="2" s="1"/>
  <c r="CU526" i="2"/>
  <c r="DD526" i="2" s="1"/>
  <c r="CV492" i="2"/>
  <c r="DE492" i="2" s="1"/>
  <c r="CV768" i="2"/>
  <c r="DE768" i="2" s="1"/>
  <c r="CV478" i="2"/>
  <c r="DE478" i="2" s="1"/>
  <c r="CS216" i="2"/>
  <c r="DB216" i="2" s="1"/>
  <c r="CL567" i="2"/>
  <c r="BV735" i="2"/>
  <c r="CM469" i="2"/>
  <c r="CV636" i="2"/>
  <c r="DE636" i="2" s="1"/>
  <c r="CP698" i="2"/>
  <c r="CV501" i="2"/>
  <c r="DE501" i="2" s="1"/>
  <c r="CS803" i="2"/>
  <c r="DB803" i="2" s="1"/>
  <c r="CV748" i="2"/>
  <c r="DE748" i="2" s="1"/>
  <c r="CV697" i="2"/>
  <c r="DE697" i="2" s="1"/>
  <c r="CU656" i="2"/>
  <c r="DD656" i="2" s="1"/>
  <c r="CU595" i="2"/>
  <c r="DD595" i="2" s="1"/>
  <c r="CS871" i="2"/>
  <c r="DB871" i="2" s="1"/>
  <c r="CU433" i="2"/>
  <c r="DD433" i="2" s="1"/>
  <c r="CS800" i="2"/>
  <c r="DB800" i="2" s="1"/>
  <c r="CQ526" i="2"/>
  <c r="CV543" i="2"/>
  <c r="DE543" i="2" s="1"/>
  <c r="CU435" i="2"/>
  <c r="DD435" i="2" s="1"/>
  <c r="CQ878" i="2"/>
  <c r="CZ878" i="2" s="1"/>
  <c r="CQ543" i="2"/>
  <c r="CU644" i="2"/>
  <c r="DD644" i="2" s="1"/>
  <c r="CS564" i="2"/>
  <c r="DB564" i="2" s="1"/>
  <c r="CQ492" i="2"/>
  <c r="CU707" i="2"/>
  <c r="DD707" i="2" s="1"/>
  <c r="CU768" i="2"/>
  <c r="DD768" i="2" s="1"/>
  <c r="CU478" i="2"/>
  <c r="DD478" i="2" s="1"/>
  <c r="CQ564" i="2"/>
  <c r="CZ564" i="2" s="1"/>
  <c r="CM567" i="2"/>
  <c r="CO859" i="2"/>
  <c r="BV432" i="2"/>
  <c r="BV887" i="2"/>
  <c r="CO108" i="2"/>
  <c r="BV859" i="2"/>
  <c r="CO700" i="2"/>
  <c r="CV736" i="2"/>
  <c r="DE736" i="2" s="1"/>
  <c r="CU612" i="2"/>
  <c r="DD612" i="2" s="1"/>
  <c r="CV878" i="2"/>
  <c r="DE878" i="2" s="1"/>
  <c r="CR700" i="2"/>
  <c r="DA700" i="2" s="1"/>
  <c r="CR556" i="2"/>
  <c r="DA556" i="2" s="1"/>
  <c r="CU501" i="2"/>
  <c r="DD501" i="2" s="1"/>
  <c r="CU787" i="2"/>
  <c r="DD787" i="2" s="1"/>
  <c r="CV803" i="2"/>
  <c r="DE803" i="2" s="1"/>
  <c r="CR867" i="2"/>
  <c r="DA867" i="2" s="1"/>
  <c r="CU748" i="2"/>
  <c r="DD748" i="2" s="1"/>
  <c r="CU737" i="2"/>
  <c r="DD737" i="2" s="1"/>
  <c r="CU697" i="2"/>
  <c r="DD697" i="2" s="1"/>
  <c r="CU475" i="2"/>
  <c r="DD475" i="2" s="1"/>
  <c r="CS656" i="2"/>
  <c r="DB656" i="2" s="1"/>
  <c r="CV228" i="2"/>
  <c r="DE228" i="2" s="1"/>
  <c r="CU698" i="2"/>
  <c r="DD698" i="2" s="1"/>
  <c r="CQ741" i="2"/>
  <c r="CZ741" i="2" s="1"/>
  <c r="CS433" i="2"/>
  <c r="DB433" i="2" s="1"/>
  <c r="CV556" i="2"/>
  <c r="DE556" i="2" s="1"/>
  <c r="CQ748" i="2"/>
  <c r="CT787" i="2"/>
  <c r="DC787" i="2" s="1"/>
  <c r="CU605" i="2"/>
  <c r="DD605" i="2" s="1"/>
  <c r="CQ810" i="2"/>
  <c r="CZ810" i="2" s="1"/>
  <c r="CU825" i="2"/>
  <c r="DD825" i="2" s="1"/>
  <c r="CU543" i="2"/>
  <c r="DD543" i="2" s="1"/>
  <c r="CT746" i="2"/>
  <c r="DC746" i="2" s="1"/>
  <c r="CQ625" i="2"/>
  <c r="CZ625" i="2" s="1"/>
  <c r="CR465" i="2"/>
  <c r="DA465" i="2" s="1"/>
  <c r="CS435" i="2"/>
  <c r="DB435" i="2" s="1"/>
  <c r="CR475" i="2"/>
  <c r="DA475" i="2" s="1"/>
  <c r="CT484" i="2"/>
  <c r="DC484" i="2" s="1"/>
  <c r="CT640" i="2"/>
  <c r="DC640" i="2" s="1"/>
  <c r="CU487" i="2"/>
  <c r="DD487" i="2" s="1"/>
  <c r="CQ636" i="2"/>
  <c r="CS872" i="2"/>
  <c r="DB872" i="2" s="1"/>
  <c r="CP142" i="2"/>
  <c r="CO567" i="2"/>
  <c r="CN859" i="2"/>
  <c r="CL248" i="2"/>
  <c r="CO432" i="2"/>
  <c r="CL887" i="2"/>
  <c r="CO302" i="2"/>
  <c r="CM859" i="2"/>
  <c r="CM297" i="2"/>
  <c r="CN238" i="2"/>
  <c r="CV854" i="2"/>
  <c r="DE854" i="2" s="1"/>
  <c r="CT593" i="2"/>
  <c r="DC593" i="2" s="1"/>
  <c r="CV612" i="2"/>
  <c r="DE612" i="2" s="1"/>
  <c r="CU878" i="2"/>
  <c r="DD878" i="2" s="1"/>
  <c r="CR736" i="2"/>
  <c r="DA736" i="2" s="1"/>
  <c r="CT700" i="2"/>
  <c r="DC700" i="2" s="1"/>
  <c r="CT556" i="2"/>
  <c r="DC556" i="2" s="1"/>
  <c r="CR748" i="2"/>
  <c r="DA748" i="2" s="1"/>
  <c r="CS501" i="2"/>
  <c r="DB501" i="2" s="1"/>
  <c r="CS787" i="2"/>
  <c r="DB787" i="2" s="1"/>
  <c r="CU753" i="2"/>
  <c r="DD753" i="2" s="1"/>
  <c r="CU803" i="2"/>
  <c r="DD803" i="2" s="1"/>
  <c r="CT867" i="2"/>
  <c r="DC867" i="2" s="1"/>
  <c r="CR685" i="2"/>
  <c r="DA685" i="2" s="1"/>
  <c r="CR550" i="2"/>
  <c r="DA550" i="2" s="1"/>
  <c r="CR523" i="2"/>
  <c r="DA523" i="2" s="1"/>
  <c r="CS737" i="2"/>
  <c r="DB737" i="2" s="1"/>
  <c r="CQ769" i="2"/>
  <c r="CQ469" i="2"/>
  <c r="CZ469" i="2" s="1"/>
  <c r="CP663" i="2"/>
  <c r="CU228" i="2"/>
  <c r="DD228" i="2" s="1"/>
  <c r="CV830" i="2"/>
  <c r="DE830" i="2" s="1"/>
  <c r="CV573" i="2"/>
  <c r="DE573" i="2" s="1"/>
  <c r="CS698" i="2"/>
  <c r="DB698" i="2" s="1"/>
  <c r="CR787" i="2"/>
  <c r="DA787" i="2" s="1"/>
  <c r="CS605" i="2"/>
  <c r="DB605" i="2" s="1"/>
  <c r="CR836" i="2"/>
  <c r="DA836" i="2" s="1"/>
  <c r="CV825" i="2"/>
  <c r="DE825" i="2" s="1"/>
  <c r="CR746" i="2"/>
  <c r="DA746" i="2" s="1"/>
  <c r="CT465" i="2"/>
  <c r="DC465" i="2" s="1"/>
  <c r="CV435" i="2"/>
  <c r="DE435" i="2" s="1"/>
  <c r="CT475" i="2"/>
  <c r="DC475" i="2" s="1"/>
  <c r="CU769" i="2"/>
  <c r="DD769" i="2" s="1"/>
  <c r="CR256" i="2"/>
  <c r="DA256" i="2" s="1"/>
  <c r="CT440" i="2"/>
  <c r="DC440" i="2" s="1"/>
  <c r="CQ710" i="2"/>
  <c r="CS571" i="2"/>
  <c r="DB571" i="2" s="1"/>
  <c r="CR862" i="2"/>
  <c r="DA862" i="2" s="1"/>
  <c r="CQ538" i="2"/>
  <c r="CZ538" i="2" s="1"/>
  <c r="CT859" i="2"/>
  <c r="DC859" i="2" s="1"/>
  <c r="CT522" i="2"/>
  <c r="DC522" i="2" s="1"/>
  <c r="CT379" i="2"/>
  <c r="DC379" i="2" s="1"/>
  <c r="CV326" i="2"/>
  <c r="DE326" i="2" s="1"/>
  <c r="CU125" i="2"/>
  <c r="DD125" i="2" s="1"/>
  <c r="CS356" i="2"/>
  <c r="DB356" i="2" s="1"/>
  <c r="CS45" i="2"/>
  <c r="DB45" i="2" s="1"/>
  <c r="CV106" i="2"/>
  <c r="DE106" i="2" s="1"/>
  <c r="CT154" i="2"/>
  <c r="DC154" i="2" s="1"/>
  <c r="CV397" i="2"/>
  <c r="DE397" i="2" s="1"/>
  <c r="CV74" i="2"/>
  <c r="DE74" i="2" s="1"/>
  <c r="CT308" i="2"/>
  <c r="DC308" i="2" s="1"/>
  <c r="CT352" i="2"/>
  <c r="DC352" i="2" s="1"/>
  <c r="CT280" i="2"/>
  <c r="DC280" i="2" s="1"/>
  <c r="CS847" i="2"/>
  <c r="DB847" i="2" s="1"/>
  <c r="CR226" i="2"/>
  <c r="DA226" i="2" s="1"/>
  <c r="CV119" i="2"/>
  <c r="DE119" i="2" s="1"/>
  <c r="CR388" i="2"/>
  <c r="DA388" i="2" s="1"/>
  <c r="CT410" i="2"/>
  <c r="DC410" i="2" s="1"/>
  <c r="CS53" i="2"/>
  <c r="DB53" i="2" s="1"/>
  <c r="CV166" i="2"/>
  <c r="DE166" i="2" s="1"/>
  <c r="CU498" i="2"/>
  <c r="DD498" i="2" s="1"/>
  <c r="CV488" i="2"/>
  <c r="DE488" i="2" s="1"/>
  <c r="CS506" i="2"/>
  <c r="DB506" i="2" s="1"/>
  <c r="CS766" i="2"/>
  <c r="DB766" i="2" s="1"/>
  <c r="CU601" i="2"/>
  <c r="DD601" i="2" s="1"/>
  <c r="CU277" i="2"/>
  <c r="DD277" i="2" s="1"/>
  <c r="CV834" i="2"/>
  <c r="DE834" i="2" s="1"/>
  <c r="CU859" i="2"/>
  <c r="DD859" i="2" s="1"/>
  <c r="CR563" i="2"/>
  <c r="DA563" i="2" s="1"/>
  <c r="CQ424" i="2"/>
  <c r="CV644" i="2"/>
  <c r="DE644" i="2" s="1"/>
  <c r="CT584" i="2"/>
  <c r="DC584" i="2" s="1"/>
  <c r="CU564" i="2"/>
  <c r="DD564" i="2" s="1"/>
  <c r="CT750" i="2"/>
  <c r="DC750" i="2" s="1"/>
  <c r="CR450" i="2"/>
  <c r="DA450" i="2" s="1"/>
  <c r="CQ445" i="2"/>
  <c r="CZ445" i="2" s="1"/>
  <c r="CU256" i="2"/>
  <c r="DD256" i="2" s="1"/>
  <c r="CS678" i="2"/>
  <c r="DB678" i="2" s="1"/>
  <c r="CT882" i="2"/>
  <c r="DC882" i="2" s="1"/>
  <c r="CR546" i="2"/>
  <c r="DA546" i="2" s="1"/>
  <c r="CR502" i="2"/>
  <c r="DA502" i="2" s="1"/>
  <c r="CR737" i="2"/>
  <c r="DA737" i="2" s="1"/>
  <c r="CS28" i="2"/>
  <c r="DB28" i="2" s="1"/>
  <c r="CV836" i="2"/>
  <c r="DE836" i="2" s="1"/>
  <c r="CU735" i="2"/>
  <c r="DD735" i="2" s="1"/>
  <c r="CS604" i="2"/>
  <c r="DB604" i="2" s="1"/>
  <c r="CS492" i="2"/>
  <c r="DB492" i="2" s="1"/>
  <c r="CV707" i="2"/>
  <c r="DE707" i="2" s="1"/>
  <c r="CU608" i="2"/>
  <c r="DD608" i="2" s="1"/>
  <c r="CT783" i="2"/>
  <c r="DC783" i="2" s="1"/>
  <c r="CP880" i="2"/>
  <c r="CQ600" i="2"/>
  <c r="CR515" i="2"/>
  <c r="DA515" i="2" s="1"/>
  <c r="CR822" i="2"/>
  <c r="DA822" i="2" s="1"/>
  <c r="CU94" i="2"/>
  <c r="DD94" i="2" s="1"/>
  <c r="CR106" i="2"/>
  <c r="DA106" i="2" s="1"/>
  <c r="CS12" i="2"/>
  <c r="DB12" i="2" s="1"/>
  <c r="CT46" i="2"/>
  <c r="DC46" i="2" s="1"/>
  <c r="CR270" i="2"/>
  <c r="DA270" i="2" s="1"/>
  <c r="CR119" i="2"/>
  <c r="DA119" i="2" s="1"/>
  <c r="CR69" i="2"/>
  <c r="DA69" i="2" s="1"/>
  <c r="CS196" i="2"/>
  <c r="DB196" i="2" s="1"/>
  <c r="CR354" i="2"/>
  <c r="DA354" i="2" s="1"/>
  <c r="CR33" i="2"/>
  <c r="DA33" i="2" s="1"/>
  <c r="CQ217" i="2"/>
  <c r="CT569" i="2"/>
  <c r="DC569" i="2" s="1"/>
  <c r="CR591" i="2"/>
  <c r="DA591" i="2" s="1"/>
  <c r="CU329" i="2"/>
  <c r="DD329" i="2" s="1"/>
  <c r="CR85" i="2"/>
  <c r="DA85" i="2" s="1"/>
  <c r="CU133" i="2"/>
  <c r="DD133" i="2" s="1"/>
  <c r="CT865" i="2"/>
  <c r="DC865" i="2" s="1"/>
  <c r="CV30" i="2"/>
  <c r="DE30" i="2" s="1"/>
  <c r="CV131" i="2"/>
  <c r="DE131" i="2" s="1"/>
  <c r="CS166" i="2"/>
  <c r="DB166" i="2" s="1"/>
  <c r="CS392" i="2"/>
  <c r="DB392" i="2" s="1"/>
  <c r="CV813" i="2"/>
  <c r="DE813" i="2" s="1"/>
  <c r="CT870" i="2"/>
  <c r="DC870" i="2" s="1"/>
  <c r="CQ447" i="2"/>
  <c r="CZ447" i="2" s="1"/>
  <c r="CR606" i="2"/>
  <c r="DA606" i="2" s="1"/>
  <c r="CU506" i="2"/>
  <c r="DD506" i="2" s="1"/>
  <c r="CT472" i="2"/>
  <c r="DC472" i="2" s="1"/>
  <c r="CR517" i="2"/>
  <c r="DA517" i="2" s="1"/>
  <c r="CR773" i="2"/>
  <c r="DA773" i="2" s="1"/>
  <c r="CQ790" i="2"/>
  <c r="CZ790" i="2" s="1"/>
  <c r="CT568" i="2"/>
  <c r="DC568" i="2" s="1"/>
  <c r="CQ766" i="2"/>
  <c r="CZ766" i="2" s="1"/>
  <c r="CR101" i="2"/>
  <c r="DA101" i="2" s="1"/>
  <c r="CV356" i="2"/>
  <c r="DE356" i="2" s="1"/>
  <c r="CV45" i="2"/>
  <c r="DE45" i="2" s="1"/>
  <c r="CR216" i="2"/>
  <c r="DA216" i="2" s="1"/>
  <c r="CT261" i="2"/>
  <c r="DC261" i="2" s="1"/>
  <c r="CV154" i="2"/>
  <c r="DE154" i="2" s="1"/>
  <c r="CV56" i="2"/>
  <c r="DE56" i="2" s="1"/>
  <c r="CR340" i="2"/>
  <c r="DA340" i="2" s="1"/>
  <c r="CU63" i="2"/>
  <c r="DD63" i="2" s="1"/>
  <c r="CR484" i="2"/>
  <c r="DA484" i="2" s="1"/>
  <c r="CR640" i="2"/>
  <c r="DA640" i="2" s="1"/>
  <c r="CQ595" i="2"/>
  <c r="CZ595" i="2" s="1"/>
  <c r="CS487" i="2"/>
  <c r="DB487" i="2" s="1"/>
  <c r="CQ440" i="2"/>
  <c r="CV872" i="2"/>
  <c r="DE872" i="2" s="1"/>
  <c r="CR501" i="2"/>
  <c r="DA501" i="2" s="1"/>
  <c r="CR526" i="2"/>
  <c r="DA526" i="2" s="1"/>
  <c r="CT563" i="2"/>
  <c r="DC563" i="2" s="1"/>
  <c r="CT492" i="2"/>
  <c r="DC492" i="2" s="1"/>
  <c r="CR584" i="2"/>
  <c r="DA584" i="2" s="1"/>
  <c r="CV564" i="2"/>
  <c r="DE564" i="2" s="1"/>
  <c r="CR750" i="2"/>
  <c r="DA750" i="2" s="1"/>
  <c r="CQ784" i="2"/>
  <c r="CZ784" i="2" s="1"/>
  <c r="CV256" i="2"/>
  <c r="DE256" i="2" s="1"/>
  <c r="CV678" i="2"/>
  <c r="DE678" i="2" s="1"/>
  <c r="CR882" i="2"/>
  <c r="DA882" i="2" s="1"/>
  <c r="CQ472" i="2"/>
  <c r="CQ862" i="2"/>
  <c r="CZ862" i="2" s="1"/>
  <c r="CV517" i="2"/>
  <c r="DE517" i="2" s="1"/>
  <c r="CT546" i="2"/>
  <c r="DC546" i="2" s="1"/>
  <c r="CS436" i="2"/>
  <c r="DB436" i="2" s="1"/>
  <c r="CT734" i="2"/>
  <c r="DC734" i="2" s="1"/>
  <c r="CQ707" i="2"/>
  <c r="CZ707" i="2" s="1"/>
  <c r="CT608" i="2"/>
  <c r="DC608" i="2" s="1"/>
  <c r="CT841" i="2"/>
  <c r="DC841" i="2" s="1"/>
  <c r="CT737" i="2"/>
  <c r="DC737" i="2" s="1"/>
  <c r="CT815" i="2"/>
  <c r="DC815" i="2" s="1"/>
  <c r="CQ783" i="2"/>
  <c r="CU836" i="2"/>
  <c r="DD836" i="2" s="1"/>
  <c r="CV735" i="2"/>
  <c r="DE735" i="2" s="1"/>
  <c r="CU604" i="2"/>
  <c r="DD604" i="2" s="1"/>
  <c r="CS707" i="2"/>
  <c r="DB707" i="2" s="1"/>
  <c r="CT600" i="2"/>
  <c r="DC600" i="2" s="1"/>
  <c r="CS608" i="2"/>
  <c r="DB608" i="2" s="1"/>
  <c r="CR783" i="2"/>
  <c r="DA783" i="2" s="1"/>
  <c r="CV536" i="2"/>
  <c r="DE536" i="2" s="1"/>
  <c r="CQ649" i="2"/>
  <c r="CZ649" i="2" s="1"/>
  <c r="CR510" i="2"/>
  <c r="DA510" i="2" s="1"/>
  <c r="CV499" i="2"/>
  <c r="DE499" i="2" s="1"/>
  <c r="CT515" i="2"/>
  <c r="DC515" i="2" s="1"/>
  <c r="CT822" i="2"/>
  <c r="DC822" i="2" s="1"/>
  <c r="CU762" i="2"/>
  <c r="DD762" i="2" s="1"/>
  <c r="CT338" i="2"/>
  <c r="DC338" i="2" s="1"/>
  <c r="CS94" i="2"/>
  <c r="DB94" i="2" s="1"/>
  <c r="CU184" i="2"/>
  <c r="DD184" i="2" s="1"/>
  <c r="CR46" i="2"/>
  <c r="DA46" i="2" s="1"/>
  <c r="CU322" i="2"/>
  <c r="DD322" i="2" s="1"/>
  <c r="CV254" i="2"/>
  <c r="DE254" i="2" s="1"/>
  <c r="CT371" i="2"/>
  <c r="DC371" i="2" s="1"/>
  <c r="CV308" i="2"/>
  <c r="DE308" i="2" s="1"/>
  <c r="CT151" i="2"/>
  <c r="DC151" i="2" s="1"/>
  <c r="CV307" i="2"/>
  <c r="DE307" i="2" s="1"/>
  <c r="CT241" i="2"/>
  <c r="DC241" i="2" s="1"/>
  <c r="CR569" i="2"/>
  <c r="DA569" i="2" s="1"/>
  <c r="CT591" i="2"/>
  <c r="DC591" i="2" s="1"/>
  <c r="CS329" i="2"/>
  <c r="DB329" i="2" s="1"/>
  <c r="CV393" i="2"/>
  <c r="DE393" i="2" s="1"/>
  <c r="CT335" i="2"/>
  <c r="DC335" i="2" s="1"/>
  <c r="CS133" i="2"/>
  <c r="DB133" i="2" s="1"/>
  <c r="CU66" i="2"/>
  <c r="DD66" i="2" s="1"/>
  <c r="CR865" i="2"/>
  <c r="DA865" i="2" s="1"/>
  <c r="CU30" i="2"/>
  <c r="DD30" i="2" s="1"/>
  <c r="CU131" i="2"/>
  <c r="DD131" i="2" s="1"/>
  <c r="CT391" i="2"/>
  <c r="DC391" i="2" s="1"/>
  <c r="CU244" i="2"/>
  <c r="DD244" i="2" s="1"/>
  <c r="CS813" i="2"/>
  <c r="DB813" i="2" s="1"/>
  <c r="CT256" i="2"/>
  <c r="DC256" i="2" s="1"/>
  <c r="CR472" i="2"/>
  <c r="DA472" i="2" s="1"/>
  <c r="CT862" i="2"/>
  <c r="DC862" i="2" s="1"/>
  <c r="CT517" i="2"/>
  <c r="DC517" i="2" s="1"/>
  <c r="CQ616" i="2"/>
  <c r="CT773" i="2"/>
  <c r="DC773" i="2" s="1"/>
  <c r="CU538" i="2"/>
  <c r="DD538" i="2" s="1"/>
  <c r="CR568" i="2"/>
  <c r="DA568" i="2" s="1"/>
  <c r="CR522" i="2"/>
  <c r="DA522" i="2" s="1"/>
  <c r="CV125" i="2"/>
  <c r="DE125" i="2" s="1"/>
  <c r="CU356" i="2"/>
  <c r="DD356" i="2" s="1"/>
  <c r="CU45" i="2"/>
  <c r="DD45" i="2" s="1"/>
  <c r="CU106" i="2"/>
  <c r="DD106" i="2" s="1"/>
  <c r="CR261" i="2"/>
  <c r="DA261" i="2" s="1"/>
  <c r="CS154" i="2"/>
  <c r="DB154" i="2" s="1"/>
  <c r="CS56" i="2"/>
  <c r="DB56" i="2" s="1"/>
  <c r="CU74" i="2"/>
  <c r="DD74" i="2" s="1"/>
  <c r="CS63" i="2"/>
  <c r="DB63" i="2" s="1"/>
  <c r="CR376" i="2"/>
  <c r="DA376" i="2" s="1"/>
  <c r="CS600" i="2"/>
  <c r="DB600" i="2" s="1"/>
  <c r="CV729" i="2"/>
  <c r="DE729" i="2" s="1"/>
  <c r="CT326" i="2"/>
  <c r="DC326" i="2" s="1"/>
  <c r="CR150" i="2"/>
  <c r="DA150" i="2" s="1"/>
  <c r="CV342" i="2"/>
  <c r="DE342" i="2" s="1"/>
  <c r="CV702" i="2"/>
  <c r="DE702" i="2" s="1"/>
  <c r="CR614" i="2"/>
  <c r="DA614" i="2" s="1"/>
  <c r="CQ253" i="2"/>
  <c r="CZ253" i="2" s="1"/>
  <c r="CV283" i="2"/>
  <c r="DE283" i="2" s="1"/>
  <c r="CV383" i="2"/>
  <c r="DE383" i="2" s="1"/>
  <c r="CT671" i="2"/>
  <c r="DC671" i="2" s="1"/>
  <c r="CV722" i="2"/>
  <c r="DE722" i="2" s="1"/>
  <c r="CR812" i="2"/>
  <c r="DA812" i="2" s="1"/>
  <c r="CT849" i="2"/>
  <c r="DC849" i="2" s="1"/>
  <c r="CT691" i="2"/>
  <c r="DC691" i="2" s="1"/>
  <c r="CR448" i="2"/>
  <c r="DA448" i="2" s="1"/>
  <c r="CV538" i="2"/>
  <c r="DE538" i="2" s="1"/>
  <c r="CR564" i="2"/>
  <c r="DA564" i="2" s="1"/>
  <c r="CU789" i="2"/>
  <c r="DD789" i="2" s="1"/>
  <c r="CU567" i="2"/>
  <c r="DD567" i="2" s="1"/>
  <c r="CQ567" i="2"/>
  <c r="CT758" i="2"/>
  <c r="DC758" i="2" s="1"/>
  <c r="CT173" i="2"/>
  <c r="DC173" i="2" s="1"/>
  <c r="CR23" i="2"/>
  <c r="DA23" i="2" s="1"/>
  <c r="CR342" i="2"/>
  <c r="DA342" i="2" s="1"/>
  <c r="CV369" i="2"/>
  <c r="DE369" i="2" s="1"/>
  <c r="CU283" i="2"/>
  <c r="DD283" i="2" s="1"/>
  <c r="CV602" i="2"/>
  <c r="DE602" i="2" s="1"/>
  <c r="CV95" i="2"/>
  <c r="DE95" i="2" s="1"/>
  <c r="CR30" i="2"/>
  <c r="DA30" i="2" s="1"/>
  <c r="CS405" i="2"/>
  <c r="DB405" i="2" s="1"/>
  <c r="CR611" i="2"/>
  <c r="DA611" i="2" s="1"/>
  <c r="CT533" i="2"/>
  <c r="DC533" i="2" s="1"/>
  <c r="CQ513" i="2"/>
  <c r="CV552" i="2"/>
  <c r="DE552" i="2" s="1"/>
  <c r="CR678" i="2"/>
  <c r="DA678" i="2" s="1"/>
  <c r="CR431" i="2"/>
  <c r="DA431" i="2" s="1"/>
  <c r="CR868" i="2"/>
  <c r="DA868" i="2" s="1"/>
  <c r="CT452" i="2"/>
  <c r="DC452" i="2" s="1"/>
  <c r="CS474" i="2"/>
  <c r="DB474" i="2" s="1"/>
  <c r="CV835" i="2"/>
  <c r="DE835" i="2" s="1"/>
  <c r="CT694" i="2"/>
  <c r="DC694" i="2" s="1"/>
  <c r="CT847" i="2"/>
  <c r="DC847" i="2" s="1"/>
  <c r="CT581" i="2"/>
  <c r="DC581" i="2" s="1"/>
  <c r="CT689" i="2"/>
  <c r="DC689" i="2" s="1"/>
  <c r="CU448" i="2"/>
  <c r="DD448" i="2" s="1"/>
  <c r="CV639" i="2"/>
  <c r="DE639" i="2" s="1"/>
  <c r="CR724" i="2"/>
  <c r="DA724" i="2" s="1"/>
  <c r="CT513" i="2"/>
  <c r="DC513" i="2" s="1"/>
  <c r="CS764" i="2"/>
  <c r="DB764" i="2" s="1"/>
  <c r="CR670" i="2"/>
  <c r="DA670" i="2" s="1"/>
  <c r="CT599" i="2"/>
  <c r="DC599" i="2" s="1"/>
  <c r="CT620" i="2"/>
  <c r="DC620" i="2" s="1"/>
  <c r="CU703" i="2"/>
  <c r="DD703" i="2" s="1"/>
  <c r="CU652" i="2"/>
  <c r="DD652" i="2" s="1"/>
  <c r="CR474" i="2"/>
  <c r="DA474" i="2" s="1"/>
  <c r="CT757" i="2"/>
  <c r="DC757" i="2" s="1"/>
  <c r="CT544" i="2"/>
  <c r="DC544" i="2" s="1"/>
  <c r="CU422" i="2"/>
  <c r="DD422" i="2" s="1"/>
  <c r="CT463" i="2"/>
  <c r="DC463" i="2" s="1"/>
  <c r="CR817" i="2"/>
  <c r="DA817" i="2" s="1"/>
  <c r="CV513" i="2"/>
  <c r="DE513" i="2" s="1"/>
  <c r="CR534" i="2"/>
  <c r="DA534" i="2" s="1"/>
  <c r="CU482" i="2"/>
  <c r="DD482" i="2" s="1"/>
  <c r="CT703" i="2"/>
  <c r="DC703" i="2" s="1"/>
  <c r="CS799" i="2"/>
  <c r="DB799" i="2" s="1"/>
  <c r="CQ474" i="2"/>
  <c r="CT598" i="2"/>
  <c r="DC598" i="2" s="1"/>
  <c r="CU719" i="2"/>
  <c r="DD719" i="2" s="1"/>
  <c r="CS581" i="2"/>
  <c r="DB581" i="2" s="1"/>
  <c r="CT565" i="2"/>
  <c r="DC565" i="2" s="1"/>
  <c r="CT609" i="2"/>
  <c r="DC609" i="2" s="1"/>
  <c r="CV545" i="2"/>
  <c r="DE545" i="2" s="1"/>
  <c r="CR419" i="2"/>
  <c r="DA419" i="2" s="1"/>
  <c r="CT583" i="2"/>
  <c r="DC583" i="2" s="1"/>
  <c r="CU428" i="2"/>
  <c r="DD428" i="2" s="1"/>
  <c r="CT428" i="2"/>
  <c r="DC428" i="2" s="1"/>
  <c r="CV775" i="2"/>
  <c r="DE775" i="2" s="1"/>
  <c r="CU607" i="2"/>
  <c r="DD607" i="2" s="1"/>
  <c r="CU763" i="2"/>
  <c r="DD763" i="2" s="1"/>
  <c r="CT632" i="2"/>
  <c r="DC632" i="2" s="1"/>
  <c r="CU820" i="2"/>
  <c r="DD820" i="2" s="1"/>
  <c r="CR723" i="2"/>
  <c r="DA723" i="2" s="1"/>
  <c r="CV645" i="2"/>
  <c r="DE645" i="2" s="1"/>
  <c r="CU545" i="2"/>
  <c r="DD545" i="2" s="1"/>
  <c r="CU645" i="2"/>
  <c r="DD645" i="2" s="1"/>
  <c r="CV464" i="2"/>
  <c r="DE464" i="2" s="1"/>
  <c r="CV856" i="2"/>
  <c r="DE856" i="2" s="1"/>
  <c r="CS565" i="2"/>
  <c r="DB565" i="2" s="1"/>
  <c r="CQ863" i="2"/>
  <c r="CV527" i="2"/>
  <c r="DE527" i="2" s="1"/>
  <c r="CU534" i="2"/>
  <c r="DD534" i="2" s="1"/>
  <c r="CU463" i="2"/>
  <c r="DD463" i="2" s="1"/>
  <c r="CU781" i="2"/>
  <c r="DD781" i="2" s="1"/>
  <c r="CU257" i="2"/>
  <c r="DD257" i="2" s="1"/>
  <c r="CU79" i="2"/>
  <c r="DD79" i="2" s="1"/>
  <c r="CT63" i="2"/>
  <c r="DC63" i="2" s="1"/>
  <c r="CV376" i="2"/>
  <c r="DE376" i="2" s="1"/>
  <c r="CU182" i="2"/>
  <c r="DD182" i="2" s="1"/>
  <c r="CU702" i="2"/>
  <c r="DD702" i="2" s="1"/>
  <c r="CR579" i="2"/>
  <c r="DA579" i="2" s="1"/>
  <c r="CR182" i="2"/>
  <c r="DA182" i="2" s="1"/>
  <c r="CU734" i="2"/>
  <c r="DD734" i="2" s="1"/>
  <c r="CS464" i="2"/>
  <c r="DB464" i="2" s="1"/>
  <c r="CS834" i="2"/>
  <c r="DB834" i="2" s="1"/>
  <c r="CQ826" i="2"/>
  <c r="CS567" i="2"/>
  <c r="DB567" i="2" s="1"/>
  <c r="CT307" i="2"/>
  <c r="DC307" i="2" s="1"/>
  <c r="CT98" i="2"/>
  <c r="DC98" i="2" s="1"/>
  <c r="CT136" i="2"/>
  <c r="DC136" i="2" s="1"/>
  <c r="CV192" i="2"/>
  <c r="DE192" i="2" s="1"/>
  <c r="CR56" i="2"/>
  <c r="DA56" i="2" s="1"/>
  <c r="CT126" i="2"/>
  <c r="DC126" i="2" s="1"/>
  <c r="CQ148" i="2"/>
  <c r="CU849" i="2"/>
  <c r="DD849" i="2" s="1"/>
  <c r="CV405" i="2"/>
  <c r="DE405" i="2" s="1"/>
  <c r="CR733" i="2"/>
  <c r="DA733" i="2" s="1"/>
  <c r="CQ549" i="2"/>
  <c r="CR850" i="2"/>
  <c r="DA850" i="2" s="1"/>
  <c r="CV431" i="2"/>
  <c r="DE431" i="2" s="1"/>
  <c r="CS862" i="2"/>
  <c r="DB862" i="2" s="1"/>
  <c r="CT683" i="2"/>
  <c r="DC683" i="2" s="1"/>
  <c r="CQ464" i="2"/>
  <c r="CU671" i="2"/>
  <c r="DD671" i="2" s="1"/>
  <c r="CR521" i="2"/>
  <c r="DA521" i="2" s="1"/>
  <c r="CS617" i="2"/>
  <c r="DB617" i="2" s="1"/>
  <c r="CT633" i="2"/>
  <c r="DC633" i="2" s="1"/>
  <c r="CT851" i="2"/>
  <c r="DC851" i="2" s="1"/>
  <c r="CS533" i="2"/>
  <c r="DB533" i="2" s="1"/>
  <c r="CQ535" i="2"/>
  <c r="CT613" i="2"/>
  <c r="DC613" i="2" s="1"/>
  <c r="CT730" i="2"/>
  <c r="DC730" i="2" s="1"/>
  <c r="CS463" i="2"/>
  <c r="DB463" i="2" s="1"/>
  <c r="CS887" i="2"/>
  <c r="DB887" i="2" s="1"/>
  <c r="CS422" i="2"/>
  <c r="DB422" i="2" s="1"/>
  <c r="CR458" i="2"/>
  <c r="DA458" i="2" s="1"/>
  <c r="CS482" i="2"/>
  <c r="DB482" i="2" s="1"/>
  <c r="CT747" i="2"/>
  <c r="DC747" i="2" s="1"/>
  <c r="CQ599" i="2"/>
  <c r="CZ599" i="2" s="1"/>
  <c r="CV620" i="2"/>
  <c r="DE620" i="2" s="1"/>
  <c r="CT874" i="2"/>
  <c r="DC874" i="2" s="1"/>
  <c r="CR675" i="2"/>
  <c r="DA675" i="2" s="1"/>
  <c r="CT674" i="2"/>
  <c r="DC674" i="2" s="1"/>
  <c r="CR555" i="2"/>
  <c r="DA555" i="2" s="1"/>
  <c r="CV581" i="2"/>
  <c r="DE581" i="2" s="1"/>
  <c r="CT444" i="2"/>
  <c r="DC444" i="2" s="1"/>
  <c r="CT699" i="2"/>
  <c r="DC699" i="2" s="1"/>
  <c r="CU614" i="2"/>
  <c r="DD614" i="2" s="1"/>
  <c r="CT785" i="2"/>
  <c r="DC785" i="2" s="1"/>
  <c r="CV583" i="2"/>
  <c r="DE583" i="2" s="1"/>
  <c r="CR680" i="2"/>
  <c r="DA680" i="2" s="1"/>
  <c r="CS607" i="2"/>
  <c r="DB607" i="2" s="1"/>
  <c r="CR798" i="2"/>
  <c r="DA798" i="2" s="1"/>
  <c r="CS781" i="2"/>
  <c r="DB781" i="2" s="1"/>
  <c r="CS257" i="2"/>
  <c r="DB257" i="2" s="1"/>
  <c r="CS79" i="2"/>
  <c r="DB79" i="2" s="1"/>
  <c r="CV352" i="2"/>
  <c r="DE352" i="2" s="1"/>
  <c r="CR63" i="2"/>
  <c r="DA63" i="2" s="1"/>
  <c r="CT376" i="2"/>
  <c r="DC376" i="2" s="1"/>
  <c r="CQ860" i="2"/>
  <c r="CZ860" i="2" s="1"/>
  <c r="CU600" i="2"/>
  <c r="DD600" i="2" s="1"/>
  <c r="CT150" i="2"/>
  <c r="DC150" i="2" s="1"/>
  <c r="CU342" i="2"/>
  <c r="DD342" i="2" s="1"/>
  <c r="CS182" i="2"/>
  <c r="DB182" i="2" s="1"/>
  <c r="CS702" i="2"/>
  <c r="DB702" i="2" s="1"/>
  <c r="CT579" i="2"/>
  <c r="DC579" i="2" s="1"/>
  <c r="CU253" i="2"/>
  <c r="DD253" i="2" s="1"/>
  <c r="CU383" i="2"/>
  <c r="DD383" i="2" s="1"/>
  <c r="CQ835" i="2"/>
  <c r="CZ835" i="2" s="1"/>
  <c r="CQ527" i="2"/>
  <c r="CV812" i="2"/>
  <c r="DE812" i="2" s="1"/>
  <c r="CV691" i="2"/>
  <c r="DE691" i="2" s="1"/>
  <c r="CR886" i="2"/>
  <c r="DA886" i="2" s="1"/>
  <c r="CT677" i="2"/>
  <c r="DC677" i="2" s="1"/>
  <c r="CT448" i="2"/>
  <c r="DC448" i="2" s="1"/>
  <c r="CT564" i="2"/>
  <c r="DC564" i="2" s="1"/>
  <c r="CV567" i="2"/>
  <c r="DE567" i="2" s="1"/>
  <c r="CR307" i="2"/>
  <c r="DA307" i="2" s="1"/>
  <c r="CR98" i="2"/>
  <c r="DA98" i="2" s="1"/>
  <c r="CV173" i="2"/>
  <c r="DE173" i="2" s="1"/>
  <c r="CR136" i="2"/>
  <c r="DA136" i="2" s="1"/>
  <c r="CS192" i="2"/>
  <c r="DB192" i="2" s="1"/>
  <c r="CT23" i="2"/>
  <c r="DC23" i="2" s="1"/>
  <c r="CT342" i="2"/>
  <c r="DC342" i="2" s="1"/>
  <c r="CR126" i="2"/>
  <c r="DA126" i="2" s="1"/>
  <c r="CU167" i="2"/>
  <c r="DD167" i="2" s="1"/>
  <c r="CS849" i="2"/>
  <c r="DB849" i="2" s="1"/>
  <c r="CT30" i="2"/>
  <c r="DC30" i="2" s="1"/>
  <c r="CU405" i="2"/>
  <c r="DD405" i="2" s="1"/>
  <c r="CR533" i="2"/>
  <c r="DA533" i="2" s="1"/>
  <c r="CT733" i="2"/>
  <c r="DC733" i="2" s="1"/>
  <c r="CT850" i="2"/>
  <c r="DC850" i="2" s="1"/>
  <c r="CT431" i="2"/>
  <c r="DC431" i="2" s="1"/>
  <c r="CS835" i="2"/>
  <c r="DB835" i="2" s="1"/>
  <c r="CR683" i="2"/>
  <c r="DA683" i="2" s="1"/>
  <c r="CR694" i="2"/>
  <c r="DA694" i="2" s="1"/>
  <c r="CS671" i="2"/>
  <c r="DB671" i="2" s="1"/>
  <c r="CR689" i="2"/>
  <c r="DA689" i="2" s="1"/>
  <c r="CV448" i="2"/>
  <c r="DE448" i="2" s="1"/>
  <c r="CT521" i="2"/>
  <c r="DC521" i="2" s="1"/>
  <c r="CR633" i="2"/>
  <c r="DA633" i="2" s="1"/>
  <c r="CS639" i="2"/>
  <c r="DB639" i="2" s="1"/>
  <c r="CR513" i="2"/>
  <c r="DA513" i="2" s="1"/>
  <c r="CR599" i="2"/>
  <c r="DA599" i="2" s="1"/>
  <c r="CV703" i="2"/>
  <c r="DE703" i="2" s="1"/>
  <c r="CS652" i="2"/>
  <c r="DB652" i="2" s="1"/>
  <c r="CR757" i="2"/>
  <c r="DA757" i="2" s="1"/>
  <c r="CR613" i="2"/>
  <c r="DA613" i="2" s="1"/>
  <c r="CR730" i="2"/>
  <c r="DA730" i="2" s="1"/>
  <c r="CV463" i="2"/>
  <c r="DE463" i="2" s="1"/>
  <c r="CQ581" i="2"/>
  <c r="CV422" i="2"/>
  <c r="DE422" i="2" s="1"/>
  <c r="CT817" i="2"/>
  <c r="DC817" i="2" s="1"/>
  <c r="CT458" i="2"/>
  <c r="DC458" i="2" s="1"/>
  <c r="CV482" i="2"/>
  <c r="DE482" i="2" s="1"/>
  <c r="CR747" i="2"/>
  <c r="DA747" i="2" s="1"/>
  <c r="CR874" i="2"/>
  <c r="DA874" i="2" s="1"/>
  <c r="CR598" i="2"/>
  <c r="DA598" i="2" s="1"/>
  <c r="CR674" i="2"/>
  <c r="DA674" i="2" s="1"/>
  <c r="CT555" i="2"/>
  <c r="DC555" i="2" s="1"/>
  <c r="CU581" i="2"/>
  <c r="DD581" i="2" s="1"/>
  <c r="CR444" i="2"/>
  <c r="DA444" i="2" s="1"/>
  <c r="CR699" i="2"/>
  <c r="DA699" i="2" s="1"/>
  <c r="CS614" i="2"/>
  <c r="DB614" i="2" s="1"/>
  <c r="CV609" i="2"/>
  <c r="DE609" i="2" s="1"/>
  <c r="CV419" i="2"/>
  <c r="DE419" i="2" s="1"/>
  <c r="CR583" i="2"/>
  <c r="DA583" i="2" s="1"/>
  <c r="CV428" i="2"/>
  <c r="DE428" i="2" s="1"/>
  <c r="CU775" i="2"/>
  <c r="DD775" i="2" s="1"/>
  <c r="CV607" i="2"/>
  <c r="DE607" i="2" s="1"/>
  <c r="CV632" i="2"/>
  <c r="DE632" i="2" s="1"/>
  <c r="CV820" i="2"/>
  <c r="DE820" i="2" s="1"/>
  <c r="CT798" i="2"/>
  <c r="DC798" i="2" s="1"/>
  <c r="CT723" i="2"/>
  <c r="DC723" i="2" s="1"/>
  <c r="CV781" i="2"/>
  <c r="DE781" i="2" s="1"/>
  <c r="CM272" i="2"/>
  <c r="CQ272" i="2"/>
  <c r="CO112" i="2"/>
  <c r="CP286" i="2"/>
  <c r="CN369" i="2"/>
  <c r="CP76" i="2"/>
  <c r="CP112" i="2"/>
  <c r="CL218" i="2"/>
  <c r="CN140" i="2"/>
  <c r="CN104" i="2"/>
  <c r="CP121" i="2"/>
  <c r="CP13" i="2"/>
  <c r="CP156" i="2"/>
  <c r="CM366" i="2"/>
  <c r="CN366" i="2"/>
  <c r="CP62" i="2"/>
  <c r="CN15" i="2"/>
  <c r="CM15" i="2"/>
  <c r="CN114" i="2"/>
  <c r="CN278" i="2"/>
  <c r="CP31" i="2"/>
  <c r="CL700" i="2"/>
  <c r="CP495" i="2"/>
  <c r="CP259" i="2"/>
  <c r="CP628" i="2"/>
  <c r="CP662" i="2"/>
  <c r="CN636" i="2"/>
  <c r="CN651" i="2"/>
  <c r="CN257" i="2"/>
  <c r="CP651" i="2"/>
  <c r="CL373" i="2"/>
  <c r="CP257" i="2"/>
  <c r="CP322" i="2"/>
  <c r="CN223" i="2"/>
  <c r="CP321" i="2"/>
  <c r="CO286" i="2"/>
  <c r="CN769" i="2"/>
  <c r="CL286" i="2"/>
  <c r="CN344" i="2"/>
  <c r="CL398" i="2"/>
  <c r="CL144" i="2"/>
  <c r="CP269" i="2"/>
  <c r="CN477" i="2"/>
  <c r="CL153" i="2"/>
  <c r="CN172" i="2"/>
  <c r="CP172" i="2"/>
  <c r="CN411" i="2"/>
  <c r="CO475" i="2"/>
  <c r="CN828" i="2"/>
  <c r="CM320" i="2"/>
  <c r="CP564" i="2"/>
  <c r="CL294" i="2"/>
  <c r="CN465" i="2"/>
  <c r="CM312" i="2"/>
  <c r="CM450" i="2"/>
  <c r="CL585" i="2"/>
  <c r="CN205" i="2"/>
  <c r="CN395" i="2"/>
  <c r="CN384" i="2"/>
  <c r="CP176" i="2"/>
  <c r="CN103" i="2"/>
  <c r="CN382" i="2"/>
  <c r="CL377" i="2"/>
  <c r="CP412" i="2"/>
  <c r="CP35" i="2"/>
  <c r="CN120" i="2"/>
  <c r="CM292" i="2"/>
  <c r="CN741" i="2"/>
  <c r="CN99" i="2"/>
  <c r="CP808" i="2"/>
  <c r="CP599" i="2"/>
  <c r="CN664" i="2"/>
  <c r="CN440" i="2"/>
  <c r="CN750" i="2"/>
  <c r="CL504" i="2"/>
  <c r="CO175" i="2"/>
  <c r="CO324" i="2"/>
  <c r="CO668" i="2"/>
  <c r="CP400" i="2"/>
  <c r="CL143" i="2"/>
  <c r="CP678" i="2"/>
  <c r="CN625" i="2"/>
  <c r="CP826" i="2"/>
  <c r="CO556" i="2"/>
  <c r="CO264" i="2"/>
  <c r="CP732" i="2"/>
  <c r="CP822" i="2"/>
  <c r="CO865" i="2"/>
  <c r="CO546" i="2"/>
  <c r="CL475" i="2"/>
  <c r="CO114" i="2"/>
  <c r="CO27" i="2"/>
  <c r="CL479" i="2"/>
  <c r="BV436" i="2"/>
  <c r="CO662" i="2"/>
  <c r="CO530" i="2"/>
  <c r="CP203" i="2"/>
  <c r="CL688" i="2"/>
  <c r="BV426" i="2"/>
  <c r="CL556" i="2"/>
  <c r="CO146" i="2"/>
  <c r="CM669" i="2"/>
  <c r="CO640" i="2"/>
  <c r="CN360" i="2"/>
  <c r="CQ360" i="2"/>
  <c r="CV19" i="2"/>
  <c r="DE19" i="2" s="1"/>
  <c r="CR454" i="2"/>
  <c r="DA454" i="2" s="1"/>
  <c r="CT462" i="2"/>
  <c r="DC462" i="2" s="1"/>
  <c r="CU669" i="2"/>
  <c r="DD669" i="2" s="1"/>
  <c r="CR712" i="2"/>
  <c r="DA712" i="2" s="1"/>
  <c r="CR660" i="2"/>
  <c r="DA660" i="2" s="1"/>
  <c r="CU721" i="2"/>
  <c r="DD721" i="2" s="1"/>
  <c r="BV615" i="2"/>
  <c r="CQ615" i="2"/>
  <c r="CZ615" i="2" s="1"/>
  <c r="CR698" i="2"/>
  <c r="DA698" i="2" s="1"/>
  <c r="CR605" i="2"/>
  <c r="DA605" i="2" s="1"/>
  <c r="CR651" i="2"/>
  <c r="DA651" i="2" s="1"/>
  <c r="CT810" i="2"/>
  <c r="DC810" i="2" s="1"/>
  <c r="CQ542" i="2"/>
  <c r="CZ542" i="2" s="1"/>
  <c r="CT875" i="2"/>
  <c r="DC875" i="2" s="1"/>
  <c r="CT585" i="2"/>
  <c r="DC585" i="2" s="1"/>
  <c r="CR795" i="2"/>
  <c r="DA795" i="2" s="1"/>
  <c r="CT647" i="2"/>
  <c r="DC647" i="2" s="1"/>
  <c r="CT504" i="2"/>
  <c r="DC504" i="2" s="1"/>
  <c r="CV595" i="2"/>
  <c r="DE595" i="2" s="1"/>
  <c r="CT612" i="2"/>
  <c r="DC612" i="2" s="1"/>
  <c r="CT466" i="2"/>
  <c r="DC466" i="2" s="1"/>
  <c r="CS700" i="2"/>
  <c r="DB700" i="2" s="1"/>
  <c r="CS556" i="2"/>
  <c r="DB556" i="2" s="1"/>
  <c r="CT753" i="2"/>
  <c r="DC753" i="2" s="1"/>
  <c r="CT665" i="2"/>
  <c r="DC665" i="2" s="1"/>
  <c r="CS867" i="2"/>
  <c r="DB867" i="2" s="1"/>
  <c r="CR480" i="2"/>
  <c r="DA480" i="2" s="1"/>
  <c r="CQ886" i="2"/>
  <c r="CZ886" i="2" s="1"/>
  <c r="CV516" i="2"/>
  <c r="DE516" i="2" s="1"/>
  <c r="CT494" i="2"/>
  <c r="DC494" i="2" s="1"/>
  <c r="CR838" i="2"/>
  <c r="DA838" i="2" s="1"/>
  <c r="CQ712" i="2"/>
  <c r="CO656" i="2"/>
  <c r="CQ656" i="2"/>
  <c r="CZ656" i="2" s="1"/>
  <c r="CS38" i="2"/>
  <c r="DB38" i="2" s="1"/>
  <c r="CT837" i="2"/>
  <c r="DC837" i="2" s="1"/>
  <c r="CV466" i="2"/>
  <c r="DE466" i="2" s="1"/>
  <c r="CT659" i="2"/>
  <c r="DC659" i="2" s="1"/>
  <c r="CT739" i="2"/>
  <c r="DC739" i="2" s="1"/>
  <c r="CQ735" i="2"/>
  <c r="CZ735" i="2" s="1"/>
  <c r="CU665" i="2"/>
  <c r="DD665" i="2" s="1"/>
  <c r="CV746" i="2"/>
  <c r="DE746" i="2" s="1"/>
  <c r="CU41" i="2"/>
  <c r="DD41" i="2" s="1"/>
  <c r="CU479" i="2"/>
  <c r="DD479" i="2" s="1"/>
  <c r="CV659" i="2"/>
  <c r="DE659" i="2" s="1"/>
  <c r="CU537" i="2"/>
  <c r="DD537" i="2" s="1"/>
  <c r="CR477" i="2"/>
  <c r="DA477" i="2" s="1"/>
  <c r="CR453" i="2"/>
  <c r="DA453" i="2" s="1"/>
  <c r="CV791" i="2"/>
  <c r="DE791" i="2" s="1"/>
  <c r="CS750" i="2"/>
  <c r="DB750" i="2" s="1"/>
  <c r="CR437" i="2"/>
  <c r="DA437" i="2" s="1"/>
  <c r="BV684" i="2"/>
  <c r="CQ684" i="2"/>
  <c r="CZ684" i="2" s="1"/>
  <c r="CR426" i="2"/>
  <c r="DA426" i="2" s="1"/>
  <c r="CT38" i="2"/>
  <c r="DC38" i="2" s="1"/>
  <c r="CT436" i="2"/>
  <c r="DC436" i="2" s="1"/>
  <c r="CU563" i="2"/>
  <c r="DD563" i="2" s="1"/>
  <c r="CR668" i="2"/>
  <c r="DA668" i="2" s="1"/>
  <c r="CV860" i="2"/>
  <c r="DE860" i="2" s="1"/>
  <c r="BV634" i="2"/>
  <c r="CS634" i="2"/>
  <c r="DB634" i="2" s="1"/>
  <c r="CR880" i="2"/>
  <c r="DA880" i="2" s="1"/>
  <c r="CU568" i="2"/>
  <c r="DD568" i="2" s="1"/>
  <c r="CT398" i="2"/>
  <c r="DC398" i="2" s="1"/>
  <c r="CV237" i="2"/>
  <c r="DE237" i="2" s="1"/>
  <c r="CR196" i="2"/>
  <c r="DA196" i="2" s="1"/>
  <c r="CT362" i="2"/>
  <c r="DC362" i="2" s="1"/>
  <c r="CR356" i="2"/>
  <c r="DA356" i="2" s="1"/>
  <c r="CS175" i="2"/>
  <c r="DB175" i="2" s="1"/>
  <c r="CT141" i="2"/>
  <c r="DC141" i="2" s="1"/>
  <c r="CV12" i="2"/>
  <c r="DE12" i="2" s="1"/>
  <c r="CS271" i="2"/>
  <c r="DB271" i="2" s="1"/>
  <c r="CS183" i="2"/>
  <c r="DB183" i="2" s="1"/>
  <c r="CR229" i="2"/>
  <c r="DA229" i="2" s="1"/>
  <c r="CS161" i="2"/>
  <c r="DB161" i="2" s="1"/>
  <c r="CT157" i="2"/>
  <c r="DC157" i="2" s="1"/>
  <c r="CV69" i="2"/>
  <c r="DE69" i="2" s="1"/>
  <c r="CT91" i="2"/>
  <c r="DC91" i="2" s="1"/>
  <c r="CV196" i="2"/>
  <c r="DE196" i="2" s="1"/>
  <c r="CS373" i="2"/>
  <c r="DB373" i="2" s="1"/>
  <c r="CR37" i="2"/>
  <c r="DA37" i="2" s="1"/>
  <c r="CT366" i="2"/>
  <c r="DC366" i="2" s="1"/>
  <c r="CS317" i="2"/>
  <c r="DB317" i="2" s="1"/>
  <c r="CR137" i="2"/>
  <c r="DA137" i="2" s="1"/>
  <c r="CT13" i="2"/>
  <c r="DC13" i="2" s="1"/>
  <c r="CQ316" i="2"/>
  <c r="CZ316" i="2" s="1"/>
  <c r="CU649" i="2"/>
  <c r="DD649" i="2" s="1"/>
  <c r="CS649" i="2"/>
  <c r="DB649" i="2" s="1"/>
  <c r="CQ489" i="2"/>
  <c r="CZ489" i="2" s="1"/>
  <c r="BV792" i="2"/>
  <c r="CS792" i="2"/>
  <c r="DB792" i="2" s="1"/>
  <c r="CS136" i="2"/>
  <c r="DB136" i="2" s="1"/>
  <c r="CR184" i="2"/>
  <c r="DA184" i="2" s="1"/>
  <c r="CV364" i="2"/>
  <c r="DE364" i="2" s="1"/>
  <c r="CV489" i="2"/>
  <c r="DE489" i="2" s="1"/>
  <c r="CV387" i="2"/>
  <c r="DE387" i="2" s="1"/>
  <c r="CV39" i="2"/>
  <c r="DE39" i="2" s="1"/>
  <c r="CT112" i="2"/>
  <c r="DC112" i="2" s="1"/>
  <c r="CV214" i="2"/>
  <c r="DE214" i="2" s="1"/>
  <c r="CU392" i="2"/>
  <c r="DD392" i="2" s="1"/>
  <c r="CR368" i="2"/>
  <c r="DA368" i="2" s="1"/>
  <c r="CT14" i="2"/>
  <c r="DC14" i="2" s="1"/>
  <c r="CU384" i="2"/>
  <c r="DD384" i="2" s="1"/>
  <c r="CV87" i="2"/>
  <c r="DE87" i="2" s="1"/>
  <c r="CQ466" i="2"/>
  <c r="CV741" i="2"/>
  <c r="DE741" i="2" s="1"/>
  <c r="CV728" i="2"/>
  <c r="DE728" i="2" s="1"/>
  <c r="CQ537" i="2"/>
  <c r="CS873" i="2"/>
  <c r="DB873" i="2" s="1"/>
  <c r="BV789" i="2"/>
  <c r="CV789" i="2"/>
  <c r="DE789" i="2" s="1"/>
  <c r="CS789" i="2"/>
  <c r="DB789" i="2" s="1"/>
  <c r="CR384" i="2"/>
  <c r="DA384" i="2" s="1"/>
  <c r="CS52" i="2"/>
  <c r="DB52" i="2" s="1"/>
  <c r="CS24" i="2"/>
  <c r="DB24" i="2" s="1"/>
  <c r="CS209" i="2"/>
  <c r="DB209" i="2" s="1"/>
  <c r="CU177" i="2"/>
  <c r="DD177" i="2" s="1"/>
  <c r="CT382" i="2"/>
  <c r="DC382" i="2" s="1"/>
  <c r="CR125" i="2"/>
  <c r="DA125" i="2" s="1"/>
  <c r="CU210" i="2"/>
  <c r="DD210" i="2" s="1"/>
  <c r="CS141" i="2"/>
  <c r="DB141" i="2" s="1"/>
  <c r="CR301" i="2"/>
  <c r="DA301" i="2" s="1"/>
  <c r="CR386" i="2"/>
  <c r="DA386" i="2" s="1"/>
  <c r="CS288" i="2"/>
  <c r="DB288" i="2" s="1"/>
  <c r="CS46" i="2"/>
  <c r="DB46" i="2" s="1"/>
  <c r="CS368" i="2"/>
  <c r="DB368" i="2" s="1"/>
  <c r="CV238" i="2"/>
  <c r="DE238" i="2" s="1"/>
  <c r="CV297" i="2"/>
  <c r="DE297" i="2" s="1"/>
  <c r="CU292" i="2"/>
  <c r="DD292" i="2" s="1"/>
  <c r="CT144" i="2"/>
  <c r="DC144" i="2" s="1"/>
  <c r="CV34" i="2"/>
  <c r="DE34" i="2" s="1"/>
  <c r="CV98" i="2"/>
  <c r="DE98" i="2" s="1"/>
  <c r="CV29" i="2"/>
  <c r="DE29" i="2" s="1"/>
  <c r="CU81" i="2"/>
  <c r="DD81" i="2" s="1"/>
  <c r="CV284" i="2"/>
  <c r="DE284" i="2" s="1"/>
  <c r="CV158" i="2"/>
  <c r="DE158" i="2" s="1"/>
  <c r="CT252" i="2"/>
  <c r="DC252" i="2" s="1"/>
  <c r="CR199" i="2"/>
  <c r="DA199" i="2" s="1"/>
  <c r="CU477" i="2"/>
  <c r="DD477" i="2" s="1"/>
  <c r="CT885" i="2"/>
  <c r="DC885" i="2" s="1"/>
  <c r="CV658" i="2"/>
  <c r="DE658" i="2" s="1"/>
  <c r="CR749" i="2"/>
  <c r="DA749" i="2" s="1"/>
  <c r="CR66" i="2"/>
  <c r="DA66" i="2" s="1"/>
  <c r="CS285" i="2"/>
  <c r="DB285" i="2" s="1"/>
  <c r="CU90" i="2"/>
  <c r="DD90" i="2" s="1"/>
  <c r="CS298" i="2"/>
  <c r="DB298" i="2" s="1"/>
  <c r="CT193" i="2"/>
  <c r="DC193" i="2" s="1"/>
  <c r="CV386" i="2"/>
  <c r="DE386" i="2" s="1"/>
  <c r="CR370" i="2"/>
  <c r="DA370" i="2" s="1"/>
  <c r="CV234" i="2"/>
  <c r="DE234" i="2" s="1"/>
  <c r="CR122" i="2"/>
  <c r="DA122" i="2" s="1"/>
  <c r="CT393" i="2"/>
  <c r="DC393" i="2" s="1"/>
  <c r="CR191" i="2"/>
  <c r="DA191" i="2" s="1"/>
  <c r="CR172" i="2"/>
  <c r="DA172" i="2" s="1"/>
  <c r="CT146" i="2"/>
  <c r="DC146" i="2" s="1"/>
  <c r="CR327" i="2"/>
  <c r="DA327" i="2" s="1"/>
  <c r="CS349" i="2"/>
  <c r="DB349" i="2" s="1"/>
  <c r="CU147" i="2"/>
  <c r="DD147" i="2" s="1"/>
  <c r="CU461" i="2"/>
  <c r="DD461" i="2" s="1"/>
  <c r="CV734" i="2"/>
  <c r="DE734" i="2" s="1"/>
  <c r="CT827" i="2"/>
  <c r="DC827" i="2" s="1"/>
  <c r="CT779" i="2"/>
  <c r="DC779" i="2" s="1"/>
  <c r="BV762" i="2"/>
  <c r="CQ762" i="2"/>
  <c r="CZ762" i="2" s="1"/>
  <c r="CU706" i="2"/>
  <c r="DD706" i="2" s="1"/>
  <c r="CU584" i="2"/>
  <c r="DD584" i="2" s="1"/>
  <c r="CT516" i="2"/>
  <c r="DC516" i="2" s="1"/>
  <c r="CR760" i="2"/>
  <c r="DA760" i="2" s="1"/>
  <c r="CR248" i="2"/>
  <c r="DA248" i="2" s="1"/>
  <c r="CT92" i="2"/>
  <c r="DC92" i="2" s="1"/>
  <c r="CT380" i="2"/>
  <c r="DC380" i="2" s="1"/>
  <c r="CT52" i="2"/>
  <c r="DC52" i="2" s="1"/>
  <c r="CV99" i="2"/>
  <c r="DE99" i="2" s="1"/>
  <c r="CV377" i="2"/>
  <c r="DE377" i="2" s="1"/>
  <c r="CS324" i="2"/>
  <c r="DB324" i="2" s="1"/>
  <c r="CT175" i="2"/>
  <c r="DC175" i="2" s="1"/>
  <c r="CV276" i="2"/>
  <c r="DE276" i="2" s="1"/>
  <c r="CR210" i="2"/>
  <c r="DA210" i="2" s="1"/>
  <c r="CU415" i="2"/>
  <c r="DD415" i="2" s="1"/>
  <c r="CR222" i="2"/>
  <c r="DA222" i="2" s="1"/>
  <c r="CV68" i="2"/>
  <c r="DE68" i="2" s="1"/>
  <c r="CT397" i="2"/>
  <c r="DC397" i="2" s="1"/>
  <c r="CV294" i="2"/>
  <c r="DE294" i="2" s="1"/>
  <c r="CR118" i="2"/>
  <c r="DA118" i="2" s="1"/>
  <c r="CR275" i="2"/>
  <c r="DA275" i="2" s="1"/>
  <c r="CV185" i="2"/>
  <c r="DE185" i="2" s="1"/>
  <c r="CV403" i="2"/>
  <c r="DE403" i="2" s="1"/>
  <c r="CR128" i="2"/>
  <c r="DA128" i="2" s="1"/>
  <c r="CU85" i="2"/>
  <c r="DD85" i="2" s="1"/>
  <c r="CV290" i="2"/>
  <c r="DE290" i="2" s="1"/>
  <c r="CU335" i="2"/>
  <c r="DD335" i="2" s="1"/>
  <c r="CS37" i="2"/>
  <c r="DB37" i="2" s="1"/>
  <c r="CV251" i="2"/>
  <c r="DE251" i="2" s="1"/>
  <c r="CT81" i="2"/>
  <c r="DC81" i="2" s="1"/>
  <c r="CV220" i="2"/>
  <c r="DE220" i="2" s="1"/>
  <c r="CS327" i="2"/>
  <c r="DB327" i="2" s="1"/>
  <c r="CT706" i="2"/>
  <c r="DC706" i="2" s="1"/>
  <c r="CV857" i="2"/>
  <c r="DE857" i="2" s="1"/>
  <c r="CV879" i="2"/>
  <c r="DE879" i="2" s="1"/>
  <c r="CR43" i="2"/>
  <c r="DA43" i="2" s="1"/>
  <c r="CT214" i="2"/>
  <c r="DC214" i="2" s="1"/>
  <c r="CR79" i="2"/>
  <c r="DA79" i="2" s="1"/>
  <c r="CR258" i="2"/>
  <c r="DA258" i="2" s="1"/>
  <c r="CU250" i="2"/>
  <c r="DD250" i="2" s="1"/>
  <c r="CQ454" i="2"/>
  <c r="CT285" i="2"/>
  <c r="DC285" i="2" s="1"/>
  <c r="CT192" i="2"/>
  <c r="DC192" i="2" s="1"/>
  <c r="CM187" i="2"/>
  <c r="CP155" i="2"/>
  <c r="CO188" i="2"/>
  <c r="CO121" i="2"/>
  <c r="CQ121" i="2"/>
  <c r="CQ306" i="2"/>
  <c r="CZ306" i="2" s="1"/>
  <c r="CO68" i="2"/>
  <c r="CQ68" i="2"/>
  <c r="CO229" i="2"/>
  <c r="CQ229" i="2"/>
  <c r="CO296" i="2"/>
  <c r="CQ296" i="2"/>
  <c r="CZ296" i="2" s="1"/>
  <c r="CQ111" i="2"/>
  <c r="CQ137" i="2"/>
  <c r="CQ13" i="2"/>
  <c r="CO237" i="2"/>
  <c r="CQ237" i="2"/>
  <c r="CQ382" i="2"/>
  <c r="CQ227" i="2"/>
  <c r="CQ84" i="2"/>
  <c r="CO75" i="2"/>
  <c r="CQ75" i="2"/>
  <c r="CZ75" i="2" s="1"/>
  <c r="CQ202" i="2"/>
  <c r="CQ287" i="2"/>
  <c r="CZ287" i="2" s="1"/>
  <c r="CS287" i="2"/>
  <c r="DB287" i="2" s="1"/>
  <c r="CQ276" i="2"/>
  <c r="CQ90" i="2"/>
  <c r="CQ293" i="2"/>
  <c r="CZ293" i="2" s="1"/>
  <c r="CQ327" i="2"/>
  <c r="CS171" i="2"/>
  <c r="DB171" i="2" s="1"/>
  <c r="CQ171" i="2"/>
  <c r="CZ171" i="2" s="1"/>
  <c r="CQ26" i="2"/>
  <c r="CZ26" i="2" s="1"/>
  <c r="CQ105" i="2"/>
  <c r="CQ206" i="2"/>
  <c r="CZ206" i="2" s="1"/>
  <c r="CM36" i="2"/>
  <c r="CQ36" i="2"/>
  <c r="CZ36" i="2" s="1"/>
  <c r="CQ82" i="2"/>
  <c r="CQ118" i="2"/>
  <c r="CZ118" i="2" s="1"/>
  <c r="CV437" i="2"/>
  <c r="DE437" i="2" s="1"/>
  <c r="CU19" i="2"/>
  <c r="DD19" i="2" s="1"/>
  <c r="CT454" i="2"/>
  <c r="DC454" i="2" s="1"/>
  <c r="CT712" i="2"/>
  <c r="DC712" i="2" s="1"/>
  <c r="CT660" i="2"/>
  <c r="DC660" i="2" s="1"/>
  <c r="CT553" i="2"/>
  <c r="DC553" i="2" s="1"/>
  <c r="CV787" i="2"/>
  <c r="DE787" i="2" s="1"/>
  <c r="CP605" i="2"/>
  <c r="CQ605" i="2"/>
  <c r="CZ605" i="2" s="1"/>
  <c r="CT651" i="2"/>
  <c r="DC651" i="2" s="1"/>
  <c r="CR585" i="2"/>
  <c r="DA585" i="2" s="1"/>
  <c r="CN795" i="2"/>
  <c r="CQ795" i="2"/>
  <c r="CO647" i="2"/>
  <c r="CQ647" i="2"/>
  <c r="CZ647" i="2" s="1"/>
  <c r="CR504" i="2"/>
  <c r="DA504" i="2" s="1"/>
  <c r="CT663" i="2"/>
  <c r="DC663" i="2" s="1"/>
  <c r="CV837" i="2"/>
  <c r="DE837" i="2" s="1"/>
  <c r="CT721" i="2"/>
  <c r="DC721" i="2" s="1"/>
  <c r="CU556" i="2"/>
  <c r="DD556" i="2" s="1"/>
  <c r="CV605" i="2"/>
  <c r="DE605" i="2" s="1"/>
  <c r="CR542" i="2"/>
  <c r="DA542" i="2" s="1"/>
  <c r="CT17" i="2"/>
  <c r="DC17" i="2" s="1"/>
  <c r="CU516" i="2"/>
  <c r="DD516" i="2" s="1"/>
  <c r="CN494" i="2"/>
  <c r="CS494" i="2"/>
  <c r="DB494" i="2" s="1"/>
  <c r="CT838" i="2"/>
  <c r="DC838" i="2" s="1"/>
  <c r="CR669" i="2"/>
  <c r="DA669" i="2" s="1"/>
  <c r="CR530" i="2"/>
  <c r="DA530" i="2" s="1"/>
  <c r="CR837" i="2"/>
  <c r="DA837" i="2" s="1"/>
  <c r="CT495" i="2"/>
  <c r="DC495" i="2" s="1"/>
  <c r="CM830" i="2"/>
  <c r="CQ830" i="2"/>
  <c r="CU466" i="2"/>
  <c r="DD466" i="2" s="1"/>
  <c r="CT479" i="2"/>
  <c r="DC479" i="2" s="1"/>
  <c r="CT821" i="2"/>
  <c r="DC821" i="2" s="1"/>
  <c r="CR659" i="2"/>
  <c r="DA659" i="2" s="1"/>
  <c r="CR728" i="2"/>
  <c r="DA728" i="2" s="1"/>
  <c r="CR537" i="2"/>
  <c r="DA537" i="2" s="1"/>
  <c r="CT873" i="2"/>
  <c r="DC873" i="2" s="1"/>
  <c r="CQ442" i="2"/>
  <c r="CR739" i="2"/>
  <c r="DA739" i="2" s="1"/>
  <c r="CR662" i="2"/>
  <c r="DA662" i="2" s="1"/>
  <c r="CS41" i="2"/>
  <c r="DB41" i="2" s="1"/>
  <c r="CR551" i="2"/>
  <c r="DA551" i="2" s="1"/>
  <c r="BV572" i="2"/>
  <c r="CQ572" i="2"/>
  <c r="CZ572" i="2" s="1"/>
  <c r="CR547" i="2"/>
  <c r="DA547" i="2" s="1"/>
  <c r="CT778" i="2"/>
  <c r="DC778" i="2" s="1"/>
  <c r="CL709" i="2"/>
  <c r="CQ709" i="2"/>
  <c r="CZ709" i="2" s="1"/>
  <c r="CM824" i="2"/>
  <c r="CQ824" i="2"/>
  <c r="CR688" i="2"/>
  <c r="DA688" i="2" s="1"/>
  <c r="CS479" i="2"/>
  <c r="DB479" i="2" s="1"/>
  <c r="CS659" i="2"/>
  <c r="DB659" i="2" s="1"/>
  <c r="CQ728" i="2"/>
  <c r="CS537" i="2"/>
  <c r="DB537" i="2" s="1"/>
  <c r="CR461" i="2"/>
  <c r="DA461" i="2" s="1"/>
  <c r="CV436" i="2"/>
  <c r="DE436" i="2" s="1"/>
  <c r="CR808" i="2"/>
  <c r="DA808" i="2" s="1"/>
  <c r="CT477" i="2"/>
  <c r="DC477" i="2" s="1"/>
  <c r="CT453" i="2"/>
  <c r="DC453" i="2" s="1"/>
  <c r="CU791" i="2"/>
  <c r="DD791" i="2" s="1"/>
  <c r="CV750" i="2"/>
  <c r="DE750" i="2" s="1"/>
  <c r="CT437" i="2"/>
  <c r="DC437" i="2" s="1"/>
  <c r="CT866" i="2"/>
  <c r="DC866" i="2" s="1"/>
  <c r="CT426" i="2"/>
  <c r="DC426" i="2" s="1"/>
  <c r="CR38" i="2"/>
  <c r="DA38" i="2" s="1"/>
  <c r="CU28" i="2"/>
  <c r="DD28" i="2" s="1"/>
  <c r="CR436" i="2"/>
  <c r="DA436" i="2" s="1"/>
  <c r="CU492" i="2"/>
  <c r="DD492" i="2" s="1"/>
  <c r="CU453" i="2"/>
  <c r="DD453" i="2" s="1"/>
  <c r="CT668" i="2"/>
  <c r="DC668" i="2" s="1"/>
  <c r="CU860" i="2"/>
  <c r="DD860" i="2" s="1"/>
  <c r="CR765" i="2"/>
  <c r="DA765" i="2" s="1"/>
  <c r="CT807" i="2"/>
  <c r="DC807" i="2" s="1"/>
  <c r="CT880" i="2"/>
  <c r="DC880" i="2" s="1"/>
  <c r="CS568" i="2"/>
  <c r="DB568" i="2" s="1"/>
  <c r="CR398" i="2"/>
  <c r="DA398" i="2" s="1"/>
  <c r="CU237" i="2"/>
  <c r="DD237" i="2" s="1"/>
  <c r="CT121" i="2"/>
  <c r="DC121" i="2" s="1"/>
  <c r="CR362" i="2"/>
  <c r="DA362" i="2" s="1"/>
  <c r="CT306" i="2"/>
  <c r="DC306" i="2" s="1"/>
  <c r="CV94" i="2"/>
  <c r="DE94" i="2" s="1"/>
  <c r="CT106" i="2"/>
  <c r="DC106" i="2" s="1"/>
  <c r="CR141" i="2"/>
  <c r="DA141" i="2" s="1"/>
  <c r="CU12" i="2"/>
  <c r="DD12" i="2" s="1"/>
  <c r="CU351" i="2"/>
  <c r="DD351" i="2" s="1"/>
  <c r="CT68" i="2"/>
  <c r="DC68" i="2" s="1"/>
  <c r="CT270" i="2"/>
  <c r="DC270" i="2" s="1"/>
  <c r="CV353" i="2"/>
  <c r="DE353" i="2" s="1"/>
  <c r="CT119" i="2"/>
  <c r="DC119" i="2" s="1"/>
  <c r="CR157" i="2"/>
  <c r="DA157" i="2" s="1"/>
  <c r="CT69" i="2"/>
  <c r="DC69" i="2" s="1"/>
  <c r="CR91" i="2"/>
  <c r="DA91" i="2" s="1"/>
  <c r="CU196" i="2"/>
  <c r="DD196" i="2" s="1"/>
  <c r="CU140" i="2"/>
  <c r="DD140" i="2" s="1"/>
  <c r="CQ103" i="2"/>
  <c r="CQ170" i="2"/>
  <c r="CQ334" i="2"/>
  <c r="CZ334" i="2" s="1"/>
  <c r="CO288" i="2"/>
  <c r="CQ288" i="2"/>
  <c r="CQ17" i="2"/>
  <c r="CQ265" i="2"/>
  <c r="CZ265" i="2" s="1"/>
  <c r="CO129" i="2"/>
  <c r="CQ129" i="2"/>
  <c r="CQ278" i="2"/>
  <c r="CQ311" i="2"/>
  <c r="CQ213" i="2"/>
  <c r="CQ385" i="2"/>
  <c r="CZ385" i="2" s="1"/>
  <c r="CQ122" i="2"/>
  <c r="CZ122" i="2" s="1"/>
  <c r="CM165" i="2"/>
  <c r="CQ165" i="2"/>
  <c r="CZ165" i="2" s="1"/>
  <c r="CL220" i="2"/>
  <c r="CQ220" i="2"/>
  <c r="CZ220" i="2" s="1"/>
  <c r="CQ328" i="2"/>
  <c r="CZ328" i="2" s="1"/>
  <c r="CQ210" i="2"/>
  <c r="CZ210" i="2" s="1"/>
  <c r="CQ249" i="2"/>
  <c r="CQ325" i="2"/>
  <c r="CQ72" i="2"/>
  <c r="CQ14" i="2"/>
  <c r="CZ14" i="2" s="1"/>
  <c r="CQ21" i="2"/>
  <c r="CQ339" i="2"/>
  <c r="CS19" i="2"/>
  <c r="DB19" i="2" s="1"/>
  <c r="CV454" i="2"/>
  <c r="DE454" i="2" s="1"/>
  <c r="CS454" i="2"/>
  <c r="DB454" i="2" s="1"/>
  <c r="CV712" i="2"/>
  <c r="DE712" i="2" s="1"/>
  <c r="CR17" i="2"/>
  <c r="DA17" i="2" s="1"/>
  <c r="CT688" i="2"/>
  <c r="DC688" i="2" s="1"/>
  <c r="CV479" i="2"/>
  <c r="DE479" i="2" s="1"/>
  <c r="CS437" i="2"/>
  <c r="DB437" i="2" s="1"/>
  <c r="CU437" i="2"/>
  <c r="DD437" i="2" s="1"/>
  <c r="CQ453" i="2"/>
  <c r="CZ453" i="2" s="1"/>
  <c r="BV880" i="2"/>
  <c r="CQ880" i="2"/>
  <c r="CZ880" i="2" s="1"/>
  <c r="CV224" i="2"/>
  <c r="DE224" i="2" s="1"/>
  <c r="CS237" i="2"/>
  <c r="DB237" i="2" s="1"/>
  <c r="CR121" i="2"/>
  <c r="DA121" i="2" s="1"/>
  <c r="CU414" i="2"/>
  <c r="DD414" i="2" s="1"/>
  <c r="CR306" i="2"/>
  <c r="DA306" i="2" s="1"/>
  <c r="CU170" i="2"/>
  <c r="DD170" i="2" s="1"/>
  <c r="CV351" i="2"/>
  <c r="DE351" i="2" s="1"/>
  <c r="CR68" i="2"/>
  <c r="DA68" i="2" s="1"/>
  <c r="CU353" i="2"/>
  <c r="DD353" i="2" s="1"/>
  <c r="CV102" i="2"/>
  <c r="DE102" i="2" s="1"/>
  <c r="CU144" i="2"/>
  <c r="DD144" i="2" s="1"/>
  <c r="CV140" i="2"/>
  <c r="DE140" i="2" s="1"/>
  <c r="CT390" i="2"/>
  <c r="DC390" i="2" s="1"/>
  <c r="CR223" i="2"/>
  <c r="DA223" i="2" s="1"/>
  <c r="CQ547" i="2"/>
  <c r="CR385" i="2"/>
  <c r="DA385" i="2" s="1"/>
  <c r="CT302" i="2"/>
  <c r="DC302" i="2" s="1"/>
  <c r="CS364" i="2"/>
  <c r="DB364" i="2" s="1"/>
  <c r="CT297" i="2"/>
  <c r="DC297" i="2" s="1"/>
  <c r="CS214" i="2"/>
  <c r="DB214" i="2" s="1"/>
  <c r="CR25" i="2"/>
  <c r="DA25" i="2" s="1"/>
  <c r="CV187" i="2"/>
  <c r="DE187" i="2" s="1"/>
  <c r="CR87" i="2"/>
  <c r="DA87" i="2" s="1"/>
  <c r="CS728" i="2"/>
  <c r="DB728" i="2" s="1"/>
  <c r="CV302" i="2"/>
  <c r="DE302" i="2" s="1"/>
  <c r="CT237" i="2"/>
  <c r="DC237" i="2" s="1"/>
  <c r="CR319" i="2"/>
  <c r="DA319" i="2" s="1"/>
  <c r="CR377" i="2"/>
  <c r="DA377" i="2" s="1"/>
  <c r="CS210" i="2"/>
  <c r="DB210" i="2" s="1"/>
  <c r="CT323" i="2"/>
  <c r="DC323" i="2" s="1"/>
  <c r="CS238" i="2"/>
  <c r="DB238" i="2" s="1"/>
  <c r="CS297" i="2"/>
  <c r="DB297" i="2" s="1"/>
  <c r="CV97" i="2"/>
  <c r="DE97" i="2" s="1"/>
  <c r="CV21" i="2"/>
  <c r="DE21" i="2" s="1"/>
  <c r="CT359" i="2"/>
  <c r="DC359" i="2" s="1"/>
  <c r="CS29" i="2"/>
  <c r="DB29" i="2" s="1"/>
  <c r="CR284" i="2"/>
  <c r="DA284" i="2" s="1"/>
  <c r="CR158" i="2"/>
  <c r="DA158" i="2" s="1"/>
  <c r="CR860" i="2"/>
  <c r="DA860" i="2" s="1"/>
  <c r="CR658" i="2"/>
  <c r="DA658" i="2" s="1"/>
  <c r="CT147" i="2"/>
  <c r="DC147" i="2" s="1"/>
  <c r="CR174" i="2"/>
  <c r="DA174" i="2" s="1"/>
  <c r="CS90" i="2"/>
  <c r="DB90" i="2" s="1"/>
  <c r="CV180" i="2"/>
  <c r="DE180" i="2" s="1"/>
  <c r="CV293" i="2"/>
  <c r="DE293" i="2" s="1"/>
  <c r="CQ585" i="2"/>
  <c r="CV395" i="2"/>
  <c r="DE395" i="2" s="1"/>
  <c r="CU213" i="2"/>
  <c r="DD213" i="2" s="1"/>
  <c r="CV36" i="2"/>
  <c r="DE36" i="2" s="1"/>
  <c r="CR61" i="2"/>
  <c r="DA61" i="2" s="1"/>
  <c r="CT220" i="2"/>
  <c r="DC220" i="2" s="1"/>
  <c r="CQ286" i="2"/>
  <c r="CR320" i="2"/>
  <c r="DA320" i="2" s="1"/>
  <c r="CV15" i="2"/>
  <c r="DE15" i="2" s="1"/>
  <c r="CR791" i="2"/>
  <c r="DA791" i="2" s="1"/>
  <c r="BV779" i="2"/>
  <c r="CS779" i="2"/>
  <c r="DB779" i="2" s="1"/>
  <c r="CT886" i="2"/>
  <c r="DC886" i="2" s="1"/>
  <c r="CR677" i="2"/>
  <c r="DA677" i="2" s="1"/>
  <c r="CQ551" i="2"/>
  <c r="BV760" i="2"/>
  <c r="CQ760" i="2"/>
  <c r="CZ760" i="2" s="1"/>
  <c r="CT879" i="2"/>
  <c r="DC879" i="2" s="1"/>
  <c r="CU319" i="2"/>
  <c r="DD319" i="2" s="1"/>
  <c r="CS99" i="2"/>
  <c r="DB99" i="2" s="1"/>
  <c r="CS377" i="2"/>
  <c r="DB377" i="2" s="1"/>
  <c r="CR86" i="2"/>
  <c r="DA86" i="2" s="1"/>
  <c r="CT26" i="2"/>
  <c r="DC26" i="2" s="1"/>
  <c r="CT324" i="2"/>
  <c r="DC324" i="2" s="1"/>
  <c r="CS68" i="2"/>
  <c r="DB68" i="2" s="1"/>
  <c r="CT257" i="2"/>
  <c r="DC257" i="2" s="1"/>
  <c r="CV304" i="2"/>
  <c r="DE304" i="2" s="1"/>
  <c r="CR15" i="2"/>
  <c r="DA15" i="2" s="1"/>
  <c r="CS185" i="2"/>
  <c r="DB185" i="2" s="1"/>
  <c r="CR403" i="2"/>
  <c r="DA403" i="2" s="1"/>
  <c r="CV311" i="2"/>
  <c r="DE311" i="2" s="1"/>
  <c r="CS290" i="2"/>
  <c r="DB290" i="2" s="1"/>
  <c r="CT188" i="2"/>
  <c r="DC188" i="2" s="1"/>
  <c r="CR47" i="2"/>
  <c r="DA47" i="2" s="1"/>
  <c r="CS251" i="2"/>
  <c r="DB251" i="2" s="1"/>
  <c r="CT187" i="2"/>
  <c r="DC187" i="2" s="1"/>
  <c r="CR19" i="2"/>
  <c r="DA19" i="2" s="1"/>
  <c r="CV379" i="2"/>
  <c r="DE379" i="2" s="1"/>
  <c r="CR423" i="2"/>
  <c r="DA423" i="2" s="1"/>
  <c r="CR857" i="2"/>
  <c r="DA857" i="2" s="1"/>
  <c r="CS879" i="2"/>
  <c r="DB879" i="2" s="1"/>
  <c r="CT185" i="2"/>
  <c r="DC185" i="2" s="1"/>
  <c r="CU206" i="2"/>
  <c r="DD206" i="2" s="1"/>
  <c r="CU305" i="2"/>
  <c r="DD305" i="2" s="1"/>
  <c r="CV14" i="2"/>
  <c r="DE14" i="2" s="1"/>
  <c r="CS880" i="2"/>
  <c r="DB880" i="2" s="1"/>
  <c r="CV287" i="2"/>
  <c r="DE287" i="2" s="1"/>
  <c r="CU64" i="2"/>
  <c r="DD64" i="2" s="1"/>
  <c r="CT282" i="2"/>
  <c r="DC282" i="2" s="1"/>
  <c r="CV27" i="2"/>
  <c r="DE27" i="2" s="1"/>
  <c r="CT364" i="2"/>
  <c r="DC364" i="2" s="1"/>
  <c r="CR695" i="2"/>
  <c r="DA695" i="2" s="1"/>
  <c r="CS688" i="2"/>
  <c r="DB688" i="2" s="1"/>
  <c r="CS472" i="2"/>
  <c r="DB472" i="2" s="1"/>
  <c r="CS546" i="2"/>
  <c r="DB546" i="2" s="1"/>
  <c r="BV705" i="2"/>
  <c r="CQ705" i="2"/>
  <c r="CZ705" i="2" s="1"/>
  <c r="CQ791" i="2"/>
  <c r="CQ796" i="2"/>
  <c r="CZ796" i="2" s="1"/>
  <c r="CV372" i="2"/>
  <c r="DE372" i="2" s="1"/>
  <c r="CQ546" i="2"/>
  <c r="CZ546" i="2" s="1"/>
  <c r="CS558" i="2"/>
  <c r="DB558" i="2" s="1"/>
  <c r="CT228" i="2"/>
  <c r="DC228" i="2" s="1"/>
  <c r="CV667" i="2"/>
  <c r="DE667" i="2" s="1"/>
  <c r="CV511" i="2"/>
  <c r="DE511" i="2" s="1"/>
  <c r="CS759" i="2"/>
  <c r="DB759" i="2" s="1"/>
  <c r="CS740" i="2"/>
  <c r="DB740" i="2" s="1"/>
  <c r="CQ822" i="2"/>
  <c r="CU289" i="2"/>
  <c r="DD289" i="2" s="1"/>
  <c r="CR71" i="2"/>
  <c r="DA71" i="2" s="1"/>
  <c r="CV331" i="2"/>
  <c r="DE331" i="2" s="1"/>
  <c r="CS204" i="2"/>
  <c r="DB204" i="2" s="1"/>
  <c r="CV221" i="2"/>
  <c r="DE221" i="2" s="1"/>
  <c r="CS312" i="2"/>
  <c r="DB312" i="2" s="1"/>
  <c r="CU124" i="2"/>
  <c r="DD124" i="2" s="1"/>
  <c r="CQ201" i="2"/>
  <c r="CQ404" i="2"/>
  <c r="CM264" i="2"/>
  <c r="CQ264" i="2"/>
  <c r="CQ353" i="2"/>
  <c r="CO50" i="2"/>
  <c r="CQ50" i="2"/>
  <c r="CQ238" i="2"/>
  <c r="CZ238" i="2" s="1"/>
  <c r="CQ301" i="2"/>
  <c r="CS301" i="2"/>
  <c r="DB301" i="2" s="1"/>
  <c r="CQ158" i="2"/>
  <c r="CS158" i="2"/>
  <c r="DB158" i="2" s="1"/>
  <c r="CL191" i="2"/>
  <c r="CQ191" i="2"/>
  <c r="CZ191" i="2" s="1"/>
  <c r="CQ61" i="2"/>
  <c r="CZ61" i="2" s="1"/>
  <c r="CQ83" i="2"/>
  <c r="CZ83" i="2" s="1"/>
  <c r="CS83" i="2"/>
  <c r="DB83" i="2" s="1"/>
  <c r="CQ273" i="2"/>
  <c r="CZ273" i="2" s="1"/>
  <c r="CQ86" i="2"/>
  <c r="CQ336" i="2"/>
  <c r="CZ336" i="2" s="1"/>
  <c r="CO251" i="2"/>
  <c r="CQ251" i="2"/>
  <c r="CQ351" i="2"/>
  <c r="CQ70" i="2"/>
  <c r="CQ134" i="2"/>
  <c r="CZ134" i="2" s="1"/>
  <c r="CQ387" i="2"/>
  <c r="CZ387" i="2" s="1"/>
  <c r="CO29" i="2"/>
  <c r="CQ29" i="2"/>
  <c r="CV61" i="2"/>
  <c r="DE61" i="2" s="1"/>
  <c r="CU712" i="2"/>
  <c r="DD712" i="2" s="1"/>
  <c r="CQ504" i="2"/>
  <c r="BV821" i="2"/>
  <c r="CQ821" i="2"/>
  <c r="CZ821" i="2" s="1"/>
  <c r="BV551" i="2"/>
  <c r="CV551" i="2"/>
  <c r="DE551" i="2" s="1"/>
  <c r="CS551" i="2"/>
  <c r="DB551" i="2" s="1"/>
  <c r="CT450" i="2"/>
  <c r="DC450" i="2" s="1"/>
  <c r="CV547" i="2"/>
  <c r="DE547" i="2" s="1"/>
  <c r="CS547" i="2"/>
  <c r="DB547" i="2" s="1"/>
  <c r="CQ563" i="2"/>
  <c r="CT502" i="2"/>
  <c r="DC502" i="2" s="1"/>
  <c r="CV866" i="2"/>
  <c r="DE866" i="2" s="1"/>
  <c r="CS866" i="2"/>
  <c r="DB866" i="2" s="1"/>
  <c r="CV739" i="2"/>
  <c r="DE739" i="2" s="1"/>
  <c r="CQ502" i="2"/>
  <c r="BV765" i="2"/>
  <c r="CS765" i="2"/>
  <c r="DB765" i="2" s="1"/>
  <c r="CV765" i="2"/>
  <c r="DE765" i="2" s="1"/>
  <c r="CT224" i="2"/>
  <c r="DC224" i="2" s="1"/>
  <c r="CV116" i="2"/>
  <c r="DE116" i="2" s="1"/>
  <c r="CV414" i="2"/>
  <c r="DE414" i="2" s="1"/>
  <c r="CV142" i="2"/>
  <c r="DE142" i="2" s="1"/>
  <c r="CV357" i="2"/>
  <c r="DE357" i="2" s="1"/>
  <c r="CV170" i="2"/>
  <c r="DE170" i="2" s="1"/>
  <c r="CS351" i="2"/>
  <c r="DB351" i="2" s="1"/>
  <c r="CT288" i="2"/>
  <c r="DC288" i="2" s="1"/>
  <c r="CS353" i="2"/>
  <c r="DB353" i="2" s="1"/>
  <c r="CV278" i="2"/>
  <c r="DE278" i="2" s="1"/>
  <c r="CT102" i="2"/>
  <c r="DC102" i="2" s="1"/>
  <c r="CV144" i="2"/>
  <c r="DE144" i="2" s="1"/>
  <c r="CS140" i="2"/>
  <c r="DB140" i="2" s="1"/>
  <c r="CV59" i="2"/>
  <c r="DE59" i="2" s="1"/>
  <c r="CR390" i="2"/>
  <c r="DA390" i="2" s="1"/>
  <c r="CV62" i="2"/>
  <c r="DE62" i="2" s="1"/>
  <c r="BV756" i="2"/>
  <c r="CQ756" i="2"/>
  <c r="CR302" i="2"/>
  <c r="DA302" i="2" s="1"/>
  <c r="BV489" i="2"/>
  <c r="CS489" i="2"/>
  <c r="DB489" i="2" s="1"/>
  <c r="CR297" i="2"/>
  <c r="DA297" i="2" s="1"/>
  <c r="CV273" i="2"/>
  <c r="DE273" i="2" s="1"/>
  <c r="CV83" i="2"/>
  <c r="DE83" i="2" s="1"/>
  <c r="CU92" i="2"/>
  <c r="DD92" i="2" s="1"/>
  <c r="CU272" i="2"/>
  <c r="DD272" i="2" s="1"/>
  <c r="CU187" i="2"/>
  <c r="DD187" i="2" s="1"/>
  <c r="CR870" i="2"/>
  <c r="DA870" i="2" s="1"/>
  <c r="CT606" i="2"/>
  <c r="DC606" i="2" s="1"/>
  <c r="CV822" i="2"/>
  <c r="DE822" i="2" s="1"/>
  <c r="CU199" i="2"/>
  <c r="DD199" i="2" s="1"/>
  <c r="CS302" i="2"/>
  <c r="DB302" i="2" s="1"/>
  <c r="CR237" i="2"/>
  <c r="DA237" i="2" s="1"/>
  <c r="CU58" i="2"/>
  <c r="DD58" i="2" s="1"/>
  <c r="CT414" i="2"/>
  <c r="DC414" i="2" s="1"/>
  <c r="CU313" i="2"/>
  <c r="DD313" i="2" s="1"/>
  <c r="CR323" i="2"/>
  <c r="DA323" i="2" s="1"/>
  <c r="CV249" i="2"/>
  <c r="DE249" i="2" s="1"/>
  <c r="CT84" i="2"/>
  <c r="DC84" i="2" s="1"/>
  <c r="CU97" i="2"/>
  <c r="DD97" i="2" s="1"/>
  <c r="CU21" i="2"/>
  <c r="DD21" i="2" s="1"/>
  <c r="CR359" i="2"/>
  <c r="DA359" i="2" s="1"/>
  <c r="CU88" i="2"/>
  <c r="DD88" i="2" s="1"/>
  <c r="CV78" i="2"/>
  <c r="DE78" i="2" s="1"/>
  <c r="CT860" i="2"/>
  <c r="DC860" i="2" s="1"/>
  <c r="CU658" i="2"/>
  <c r="DD658" i="2" s="1"/>
  <c r="CS658" i="2"/>
  <c r="DB658" i="2" s="1"/>
  <c r="CR147" i="2"/>
  <c r="DA147" i="2" s="1"/>
  <c r="CU180" i="2"/>
  <c r="DD180" i="2" s="1"/>
  <c r="CS293" i="2"/>
  <c r="DB293" i="2" s="1"/>
  <c r="CS395" i="2"/>
  <c r="DB395" i="2" s="1"/>
  <c r="CS213" i="2"/>
  <c r="DB213" i="2" s="1"/>
  <c r="CU36" i="2"/>
  <c r="DD36" i="2" s="1"/>
  <c r="CU104" i="2"/>
  <c r="DD104" i="2" s="1"/>
  <c r="CR220" i="2"/>
  <c r="DA220" i="2" s="1"/>
  <c r="CV316" i="2"/>
  <c r="DE316" i="2" s="1"/>
  <c r="CS15" i="2"/>
  <c r="DB15" i="2" s="1"/>
  <c r="CU866" i="2"/>
  <c r="DD866" i="2" s="1"/>
  <c r="CV319" i="2"/>
  <c r="DE319" i="2" s="1"/>
  <c r="CV101" i="2"/>
  <c r="DE101" i="2" s="1"/>
  <c r="CT82" i="2"/>
  <c r="DC82" i="2" s="1"/>
  <c r="CR26" i="2"/>
  <c r="DA26" i="2" s="1"/>
  <c r="CR324" i="2"/>
  <c r="DA324" i="2" s="1"/>
  <c r="CR257" i="2"/>
  <c r="DA257" i="2" s="1"/>
  <c r="CS304" i="2"/>
  <c r="DB304" i="2" s="1"/>
  <c r="CV149" i="2"/>
  <c r="DE149" i="2" s="1"/>
  <c r="CT292" i="2"/>
  <c r="DC292" i="2" s="1"/>
  <c r="CU311" i="2"/>
  <c r="DD311" i="2" s="1"/>
  <c r="CT206" i="2"/>
  <c r="DC206" i="2" s="1"/>
  <c r="CR188" i="2"/>
  <c r="DA188" i="2" s="1"/>
  <c r="CV105" i="2"/>
  <c r="DE105" i="2" s="1"/>
  <c r="CT325" i="2"/>
  <c r="DC325" i="2" s="1"/>
  <c r="CR187" i="2"/>
  <c r="DA187" i="2" s="1"/>
  <c r="CV355" i="2"/>
  <c r="DE355" i="2" s="1"/>
  <c r="CS379" i="2"/>
  <c r="DB379" i="2" s="1"/>
  <c r="BV857" i="2"/>
  <c r="CS857" i="2"/>
  <c r="DB857" i="2" s="1"/>
  <c r="CV20" i="2"/>
  <c r="DE20" i="2" s="1"/>
  <c r="CR185" i="2"/>
  <c r="DA185" i="2" s="1"/>
  <c r="CS206" i="2"/>
  <c r="DB206" i="2" s="1"/>
  <c r="CS305" i="2"/>
  <c r="DB305" i="2" s="1"/>
  <c r="CU14" i="2"/>
  <c r="DD14" i="2" s="1"/>
  <c r="CU773" i="2"/>
  <c r="DD773" i="2" s="1"/>
  <c r="CV880" i="2"/>
  <c r="DE880" i="2" s="1"/>
  <c r="CT287" i="2"/>
  <c r="DC287" i="2" s="1"/>
  <c r="CT165" i="2"/>
  <c r="DC165" i="2" s="1"/>
  <c r="CV64" i="2"/>
  <c r="DE64" i="2" s="1"/>
  <c r="CR282" i="2"/>
  <c r="DA282" i="2" s="1"/>
  <c r="CU27" i="2"/>
  <c r="DD27" i="2" s="1"/>
  <c r="CR364" i="2"/>
  <c r="DA364" i="2" s="1"/>
  <c r="CU158" i="2"/>
  <c r="DD158" i="2" s="1"/>
  <c r="CS462" i="2"/>
  <c r="DB462" i="2" s="1"/>
  <c r="CU372" i="2"/>
  <c r="DD372" i="2" s="1"/>
  <c r="CV49" i="2"/>
  <c r="DE49" i="2" s="1"/>
  <c r="CV593" i="2"/>
  <c r="DE593" i="2" s="1"/>
  <c r="CR851" i="2"/>
  <c r="DA851" i="2" s="1"/>
  <c r="CV850" i="2"/>
  <c r="DE850" i="2" s="1"/>
  <c r="CV252" i="2"/>
  <c r="DE252" i="2" s="1"/>
  <c r="CS651" i="2"/>
  <c r="DB651" i="2" s="1"/>
  <c r="CQ803" i="2"/>
  <c r="CQ867" i="2"/>
  <c r="CS685" i="2"/>
  <c r="DB685" i="2" s="1"/>
  <c r="CV550" i="2"/>
  <c r="DE550" i="2" s="1"/>
  <c r="CU438" i="2"/>
  <c r="DD438" i="2" s="1"/>
  <c r="CS438" i="2"/>
  <c r="DB438" i="2" s="1"/>
  <c r="CS795" i="2"/>
  <c r="DB795" i="2" s="1"/>
  <c r="CR228" i="2"/>
  <c r="DA228" i="2" s="1"/>
  <c r="CQ486" i="2"/>
  <c r="CQ736" i="2"/>
  <c r="CS667" i="2"/>
  <c r="DB667" i="2" s="1"/>
  <c r="CV740" i="2"/>
  <c r="DE740" i="2" s="1"/>
  <c r="CQ289" i="2"/>
  <c r="CZ289" i="2" s="1"/>
  <c r="CT99" i="2"/>
  <c r="DC99" i="2" s="1"/>
  <c r="CU331" i="2"/>
  <c r="DD331" i="2" s="1"/>
  <c r="CU221" i="2"/>
  <c r="DD221" i="2" s="1"/>
  <c r="CT328" i="2"/>
  <c r="DC328" i="2" s="1"/>
  <c r="CM156" i="2"/>
  <c r="CO185" i="2"/>
  <c r="CV584" i="2"/>
  <c r="DE584" i="2" s="1"/>
  <c r="CS584" i="2"/>
  <c r="DB584" i="2" s="1"/>
  <c r="CU739" i="2"/>
  <c r="DD739" i="2" s="1"/>
  <c r="CS783" i="2"/>
  <c r="DB783" i="2" s="1"/>
  <c r="CS515" i="2"/>
  <c r="DB515" i="2" s="1"/>
  <c r="CV515" i="2"/>
  <c r="DE515" i="2" s="1"/>
  <c r="CR224" i="2"/>
  <c r="DA224" i="2" s="1"/>
  <c r="CU116" i="2"/>
  <c r="DD116" i="2" s="1"/>
  <c r="CS414" i="2"/>
  <c r="DB414" i="2" s="1"/>
  <c r="CU142" i="2"/>
  <c r="DD142" i="2" s="1"/>
  <c r="CT357" i="2"/>
  <c r="DC357" i="2" s="1"/>
  <c r="CS170" i="2"/>
  <c r="DB170" i="2" s="1"/>
  <c r="CR288" i="2"/>
  <c r="DA288" i="2" s="1"/>
  <c r="CT108" i="2"/>
  <c r="DC108" i="2" s="1"/>
  <c r="CU278" i="2"/>
  <c r="DD278" i="2" s="1"/>
  <c r="CS144" i="2"/>
  <c r="DB144" i="2" s="1"/>
  <c r="CV75" i="2"/>
  <c r="DE75" i="2" s="1"/>
  <c r="CU59" i="2"/>
  <c r="DD59" i="2" s="1"/>
  <c r="CT367" i="2"/>
  <c r="DC367" i="2" s="1"/>
  <c r="CU62" i="2"/>
  <c r="DD62" i="2" s="1"/>
  <c r="CQ437" i="2"/>
  <c r="CZ437" i="2" s="1"/>
  <c r="CT272" i="2"/>
  <c r="DC272" i="2" s="1"/>
  <c r="CT336" i="2"/>
  <c r="DC336" i="2" s="1"/>
  <c r="CQ865" i="2"/>
  <c r="CU865" i="2"/>
  <c r="DD865" i="2" s="1"/>
  <c r="CS865" i="2"/>
  <c r="DB865" i="2" s="1"/>
  <c r="CU273" i="2"/>
  <c r="DD273" i="2" s="1"/>
  <c r="CT83" i="2"/>
  <c r="DC83" i="2" s="1"/>
  <c r="CQ92" i="2"/>
  <c r="CV272" i="2"/>
  <c r="DE272" i="2" s="1"/>
  <c r="CS187" i="2"/>
  <c r="DB187" i="2" s="1"/>
  <c r="BV517" i="2"/>
  <c r="CQ517" i="2"/>
  <c r="CZ517" i="2" s="1"/>
  <c r="CU822" i="2"/>
  <c r="DD822" i="2" s="1"/>
  <c r="CV199" i="2"/>
  <c r="DE199" i="2" s="1"/>
  <c r="CT265" i="2"/>
  <c r="DC265" i="2" s="1"/>
  <c r="CV58" i="2"/>
  <c r="DE58" i="2" s="1"/>
  <c r="CR414" i="2"/>
  <c r="DA414" i="2" s="1"/>
  <c r="CV313" i="2"/>
  <c r="DE313" i="2" s="1"/>
  <c r="CT129" i="2"/>
  <c r="DC129" i="2" s="1"/>
  <c r="CT124" i="2"/>
  <c r="DC124" i="2" s="1"/>
  <c r="CU249" i="2"/>
  <c r="DD249" i="2" s="1"/>
  <c r="CR84" i="2"/>
  <c r="DA84" i="2" s="1"/>
  <c r="CT311" i="2"/>
  <c r="DC311" i="2" s="1"/>
  <c r="CS97" i="2"/>
  <c r="DB97" i="2" s="1"/>
  <c r="CS21" i="2"/>
  <c r="DB21" i="2" s="1"/>
  <c r="CT75" i="2"/>
  <c r="DC75" i="2" s="1"/>
  <c r="CQ88" i="2"/>
  <c r="CU78" i="2"/>
  <c r="DD78" i="2" s="1"/>
  <c r="CV275" i="2"/>
  <c r="DE275" i="2" s="1"/>
  <c r="CS180" i="2"/>
  <c r="DB180" i="2" s="1"/>
  <c r="CV188" i="2"/>
  <c r="DE188" i="2" s="1"/>
  <c r="CT251" i="2"/>
  <c r="DC251" i="2" s="1"/>
  <c r="CV143" i="2"/>
  <c r="DE143" i="2" s="1"/>
  <c r="CU71" i="2"/>
  <c r="DD71" i="2" s="1"/>
  <c r="CT276" i="2"/>
  <c r="DC276" i="2" s="1"/>
  <c r="CS36" i="2"/>
  <c r="DB36" i="2" s="1"/>
  <c r="CV104" i="2"/>
  <c r="DE104" i="2" s="1"/>
  <c r="CT316" i="2"/>
  <c r="DC316" i="2" s="1"/>
  <c r="CU50" i="2"/>
  <c r="DD50" i="2" s="1"/>
  <c r="CS502" i="2"/>
  <c r="DB502" i="2" s="1"/>
  <c r="BV886" i="2"/>
  <c r="CU886" i="2"/>
  <c r="DD886" i="2" s="1"/>
  <c r="CS886" i="2"/>
  <c r="DB886" i="2" s="1"/>
  <c r="CQ866" i="2"/>
  <c r="CZ866" i="2" s="1"/>
  <c r="CV190" i="2"/>
  <c r="DE190" i="2" s="1"/>
  <c r="CT395" i="2"/>
  <c r="DC395" i="2" s="1"/>
  <c r="CS319" i="2"/>
  <c r="DB319" i="2" s="1"/>
  <c r="CU101" i="2"/>
  <c r="DD101" i="2" s="1"/>
  <c r="CR82" i="2"/>
  <c r="DA82" i="2" s="1"/>
  <c r="CV218" i="2"/>
  <c r="DE218" i="2" s="1"/>
  <c r="CV227" i="2"/>
  <c r="DE227" i="2" s="1"/>
  <c r="CU112" i="2"/>
  <c r="DD112" i="2" s="1"/>
  <c r="CV336" i="2"/>
  <c r="DE336" i="2" s="1"/>
  <c r="CT149" i="2"/>
  <c r="DC149" i="2" s="1"/>
  <c r="CR292" i="2"/>
  <c r="DA292" i="2" s="1"/>
  <c r="CS311" i="2"/>
  <c r="DB311" i="2" s="1"/>
  <c r="CR206" i="2"/>
  <c r="DA206" i="2" s="1"/>
  <c r="CT21" i="2"/>
  <c r="DC21" i="2" s="1"/>
  <c r="CU105" i="2"/>
  <c r="DD105" i="2" s="1"/>
  <c r="CR325" i="2"/>
  <c r="DA325" i="2" s="1"/>
  <c r="CV205" i="2"/>
  <c r="DE205" i="2" s="1"/>
  <c r="CT355" i="2"/>
  <c r="DC355" i="2" s="1"/>
  <c r="CQ167" i="2"/>
  <c r="CZ167" i="2" s="1"/>
  <c r="CU20" i="2"/>
  <c r="DD20" i="2" s="1"/>
  <c r="CV84" i="2"/>
  <c r="DE84" i="2" s="1"/>
  <c r="CV189" i="2"/>
  <c r="DE189" i="2" s="1"/>
  <c r="CS14" i="2"/>
  <c r="DB14" i="2" s="1"/>
  <c r="CS773" i="2"/>
  <c r="DB773" i="2" s="1"/>
  <c r="CU880" i="2"/>
  <c r="DD880" i="2" s="1"/>
  <c r="CU742" i="2"/>
  <c r="DD742" i="2" s="1"/>
  <c r="CR287" i="2"/>
  <c r="DA287" i="2" s="1"/>
  <c r="CR165" i="2"/>
  <c r="DA165" i="2" s="1"/>
  <c r="CS64" i="2"/>
  <c r="DB64" i="2" s="1"/>
  <c r="CS27" i="2"/>
  <c r="DB27" i="2" s="1"/>
  <c r="CV462" i="2"/>
  <c r="DE462" i="2" s="1"/>
  <c r="CU809" i="2"/>
  <c r="DD809" i="2" s="1"/>
  <c r="CQ571" i="2"/>
  <c r="CU616" i="2"/>
  <c r="DD616" i="2" s="1"/>
  <c r="CS372" i="2"/>
  <c r="DB372" i="2" s="1"/>
  <c r="CU49" i="2"/>
  <c r="DD49" i="2" s="1"/>
  <c r="BV521" i="2"/>
  <c r="CQ521" i="2"/>
  <c r="BV633" i="2"/>
  <c r="CQ633" i="2"/>
  <c r="CZ633" i="2" s="1"/>
  <c r="CU593" i="2"/>
  <c r="DD593" i="2" s="1"/>
  <c r="BV851" i="2"/>
  <c r="CQ851" i="2"/>
  <c r="CU850" i="2"/>
  <c r="DD850" i="2" s="1"/>
  <c r="CQ809" i="2"/>
  <c r="CU252" i="2"/>
  <c r="DD252" i="2" s="1"/>
  <c r="CV651" i="2"/>
  <c r="DE651" i="2" s="1"/>
  <c r="CV685" i="2"/>
  <c r="DE685" i="2" s="1"/>
  <c r="CU550" i="2"/>
  <c r="DD550" i="2" s="1"/>
  <c r="CV795" i="2"/>
  <c r="DE795" i="2" s="1"/>
  <c r="BV674" i="2"/>
  <c r="CQ674" i="2"/>
  <c r="CZ674" i="2" s="1"/>
  <c r="CU740" i="2"/>
  <c r="DD740" i="2" s="1"/>
  <c r="CL385" i="2"/>
  <c r="CL358" i="2"/>
  <c r="CN71" i="2"/>
  <c r="CL288" i="2"/>
  <c r="CP272" i="2"/>
  <c r="CP370" i="2"/>
  <c r="CO122" i="2"/>
  <c r="CM72" i="2"/>
  <c r="CN158" i="2"/>
  <c r="CO249" i="2"/>
  <c r="CO353" i="2"/>
  <c r="CN228" i="2"/>
  <c r="BV454" i="2"/>
  <c r="CM362" i="2"/>
  <c r="CQ362" i="2"/>
  <c r="CQ367" i="2"/>
  <c r="CZ367" i="2" s="1"/>
  <c r="CQ319" i="2"/>
  <c r="CQ169" i="2"/>
  <c r="CZ169" i="2" s="1"/>
  <c r="CQ297" i="2"/>
  <c r="CQ214" i="2"/>
  <c r="CZ214" i="2" s="1"/>
  <c r="CN297" i="2"/>
  <c r="CM215" i="2"/>
  <c r="CN81" i="2"/>
  <c r="CL75" i="2"/>
  <c r="CO36" i="2"/>
  <c r="CN64" i="2"/>
  <c r="CN31" i="2"/>
  <c r="CP50" i="2"/>
  <c r="CL108" i="2"/>
  <c r="CM380" i="2"/>
  <c r="CP380" i="2"/>
  <c r="CN186" i="2"/>
  <c r="CP141" i="2"/>
  <c r="CM302" i="2"/>
  <c r="CO238" i="2"/>
  <c r="CN424" i="2"/>
  <c r="CP751" i="2"/>
  <c r="CL737" i="2"/>
  <c r="CN334" i="2"/>
  <c r="CN273" i="2"/>
  <c r="CP690" i="2"/>
  <c r="CP381" i="2"/>
  <c r="CL121" i="2"/>
  <c r="CL84" i="2"/>
  <c r="CN229" i="2"/>
  <c r="CP375" i="2"/>
  <c r="CL344" i="2"/>
  <c r="CL313" i="2"/>
  <c r="CP344" i="2"/>
  <c r="CL756" i="2"/>
  <c r="CM882" i="2"/>
  <c r="CM157" i="2"/>
  <c r="CM269" i="2"/>
  <c r="CN316" i="2"/>
  <c r="CL188" i="2"/>
  <c r="CP739" i="2"/>
  <c r="CL92" i="2"/>
  <c r="CL339" i="2"/>
  <c r="CP656" i="2"/>
  <c r="CP162" i="2"/>
  <c r="CN591" i="2"/>
  <c r="CP405" i="2"/>
  <c r="CP39" i="2"/>
  <c r="CN149" i="2"/>
  <c r="CL663" i="2"/>
  <c r="CM319" i="2"/>
  <c r="CM294" i="2"/>
  <c r="CP224" i="2"/>
  <c r="CN267" i="2"/>
  <c r="CL201" i="2"/>
  <c r="CP267" i="2"/>
  <c r="CL363" i="2"/>
  <c r="CL199" i="2"/>
  <c r="CP543" i="2"/>
  <c r="CP488" i="2"/>
  <c r="CN284" i="2"/>
  <c r="CP755" i="2"/>
  <c r="CN187" i="2"/>
  <c r="CM199" i="2"/>
  <c r="CP413" i="2"/>
  <c r="CO712" i="2"/>
  <c r="CN263" i="2"/>
  <c r="CN169" i="2"/>
  <c r="CN408" i="2"/>
  <c r="CP61" i="2"/>
  <c r="CN219" i="2"/>
  <c r="CP214" i="2"/>
  <c r="CN190" i="2"/>
  <c r="CP273" i="2"/>
  <c r="CL291" i="2"/>
  <c r="CL370" i="2"/>
  <c r="CM218" i="2"/>
  <c r="CO382" i="2"/>
  <c r="CL72" i="2"/>
  <c r="CM61" i="2"/>
  <c r="CO105" i="2"/>
  <c r="CN202" i="2"/>
  <c r="CN403" i="2"/>
  <c r="CP58" i="2"/>
  <c r="CL21" i="2"/>
  <c r="CL196" i="2"/>
  <c r="CM403" i="2"/>
  <c r="CM325" i="2"/>
  <c r="CM120" i="2"/>
  <c r="CM353" i="2"/>
  <c r="CL327" i="2"/>
  <c r="CN504" i="2"/>
  <c r="CM171" i="2"/>
  <c r="CP595" i="2"/>
  <c r="CN88" i="2"/>
  <c r="CL25" i="2"/>
  <c r="CN880" i="2"/>
  <c r="CP134" i="2"/>
  <c r="CP644" i="2"/>
  <c r="CO82" i="2"/>
  <c r="CM442" i="2"/>
  <c r="CL765" i="2"/>
  <c r="CL517" i="2"/>
  <c r="CL870" i="2"/>
  <c r="CM880" i="2"/>
  <c r="CO808" i="2"/>
  <c r="CO773" i="2"/>
  <c r="CO515" i="2"/>
  <c r="CN660" i="2"/>
  <c r="CO276" i="2"/>
  <c r="CL660" i="2"/>
  <c r="CL58" i="2"/>
  <c r="CO822" i="2"/>
  <c r="CN93" i="2"/>
  <c r="CN509" i="2"/>
  <c r="CP147" i="2"/>
  <c r="CL875" i="2"/>
  <c r="CP252" i="2"/>
  <c r="CO191" i="2"/>
  <c r="CL88" i="2"/>
  <c r="CP529" i="2"/>
  <c r="CN822" i="2"/>
  <c r="CP774" i="2"/>
  <c r="CN437" i="2"/>
  <c r="CP865" i="2"/>
  <c r="CP163" i="2"/>
  <c r="CP41" i="2"/>
  <c r="CP842" i="2"/>
  <c r="BV721" i="2"/>
  <c r="BV484" i="2"/>
  <c r="CL140" i="2"/>
  <c r="CO215" i="2"/>
  <c r="CO269" i="2"/>
  <c r="CO25" i="2"/>
  <c r="CO13" i="2"/>
  <c r="CO189" i="2"/>
  <c r="CL31" i="2"/>
  <c r="CO321" i="2"/>
  <c r="CO243" i="2"/>
  <c r="BV739" i="2"/>
  <c r="BV659" i="2"/>
  <c r="CO398" i="2"/>
  <c r="BV547" i="2"/>
  <c r="CO882" i="2"/>
  <c r="BV461" i="2"/>
  <c r="BV453" i="2"/>
  <c r="CO866" i="2"/>
  <c r="CM515" i="2"/>
  <c r="CO414" i="2"/>
  <c r="CM175" i="2"/>
  <c r="CN454" i="2"/>
  <c r="BV658" i="2"/>
  <c r="BW512" i="2"/>
  <c r="CO454" i="2"/>
  <c r="BV825" i="2"/>
  <c r="BV837" i="2"/>
  <c r="CQ415" i="2"/>
  <c r="CZ415" i="2" s="1"/>
  <c r="CQ256" i="2"/>
  <c r="CP69" i="2"/>
  <c r="CS69" i="2"/>
  <c r="DB69" i="2" s="1"/>
  <c r="CL261" i="2"/>
  <c r="CS261" i="2"/>
  <c r="DB261" i="2" s="1"/>
  <c r="CQ261" i="2"/>
  <c r="CZ261" i="2" s="1"/>
  <c r="CL161" i="2"/>
  <c r="CQ161" i="2"/>
  <c r="CZ161" i="2" s="1"/>
  <c r="CL63" i="2"/>
  <c r="CQ63" i="2"/>
  <c r="CZ63" i="2" s="1"/>
  <c r="CL392" i="2"/>
  <c r="CQ392" i="2"/>
  <c r="CO326" i="2"/>
  <c r="CQ326" i="2"/>
  <c r="CZ326" i="2" s="1"/>
  <c r="CO204" i="2"/>
  <c r="CQ204" i="2"/>
  <c r="CZ204" i="2" s="1"/>
  <c r="CN192" i="2"/>
  <c r="CQ192" i="2"/>
  <c r="CZ192" i="2" s="1"/>
  <c r="CM282" i="2"/>
  <c r="CQ282" i="2"/>
  <c r="CL12" i="2"/>
  <c r="CQ12" i="2"/>
  <c r="CZ12" i="2" s="1"/>
  <c r="CQ159" i="2"/>
  <c r="CZ159" i="2" s="1"/>
  <c r="CM39" i="2"/>
  <c r="CQ39" i="2"/>
  <c r="CO331" i="2"/>
  <c r="CQ331" i="2"/>
  <c r="CM23" i="2"/>
  <c r="CQ23" i="2"/>
  <c r="CL369" i="2"/>
  <c r="CS369" i="2"/>
  <c r="DB369" i="2" s="1"/>
  <c r="CL85" i="2"/>
  <c r="CQ85" i="2"/>
  <c r="CZ85" i="2" s="1"/>
  <c r="CO233" i="2"/>
  <c r="CQ233" i="2"/>
  <c r="CN402" i="2"/>
  <c r="CQ402" i="2"/>
  <c r="CM266" i="2"/>
  <c r="CS266" i="2"/>
  <c r="DB266" i="2" s="1"/>
  <c r="CO136" i="2"/>
  <c r="CQ136" i="2"/>
  <c r="CZ136" i="2" s="1"/>
  <c r="CM341" i="2"/>
  <c r="CQ341" i="2"/>
  <c r="CM57" i="2"/>
  <c r="CQ57" i="2"/>
  <c r="CZ57" i="2" s="1"/>
  <c r="CQ345" i="2"/>
  <c r="CL56" i="2"/>
  <c r="CQ56" i="2"/>
  <c r="CM128" i="2"/>
  <c r="CQ128" i="2"/>
  <c r="CZ128" i="2" s="1"/>
  <c r="CO295" i="2"/>
  <c r="CQ295" i="2"/>
  <c r="CZ295" i="2" s="1"/>
  <c r="CP298" i="2"/>
  <c r="CQ298" i="2"/>
  <c r="CZ298" i="2" s="1"/>
  <c r="CV25" i="2"/>
  <c r="DE25" i="2" s="1"/>
  <c r="CS61" i="2"/>
  <c r="DB61" i="2" s="1"/>
  <c r="CV647" i="2"/>
  <c r="DE647" i="2" s="1"/>
  <c r="BV593" i="2"/>
  <c r="CQ593" i="2"/>
  <c r="CU495" i="2"/>
  <c r="DD495" i="2" s="1"/>
  <c r="BV736" i="2"/>
  <c r="CS736" i="2"/>
  <c r="DB736" i="2" s="1"/>
  <c r="CV753" i="2"/>
  <c r="DE753" i="2" s="1"/>
  <c r="CU802" i="2"/>
  <c r="DD802" i="2" s="1"/>
  <c r="CQ665" i="2"/>
  <c r="CQ746" i="2"/>
  <c r="CL523" i="2"/>
  <c r="CU523" i="2"/>
  <c r="DD523" i="2" s="1"/>
  <c r="CV523" i="2"/>
  <c r="DE523" i="2" s="1"/>
  <c r="CS523" i="2"/>
  <c r="DB523" i="2" s="1"/>
  <c r="CV827" i="2"/>
  <c r="DE827" i="2" s="1"/>
  <c r="CS885" i="2"/>
  <c r="DB885" i="2" s="1"/>
  <c r="CV807" i="2"/>
  <c r="DE807" i="2" s="1"/>
  <c r="CQ475" i="2"/>
  <c r="CZ475" i="2" s="1"/>
  <c r="CQ870" i="2"/>
  <c r="CZ870" i="2" s="1"/>
  <c r="CR162" i="2"/>
  <c r="DA162" i="2" s="1"/>
  <c r="CV660" i="2"/>
  <c r="DE660" i="2" s="1"/>
  <c r="CQ495" i="2"/>
  <c r="CZ495" i="2" s="1"/>
  <c r="CS830" i="2"/>
  <c r="DB830" i="2" s="1"/>
  <c r="CV821" i="2"/>
  <c r="DE821" i="2" s="1"/>
  <c r="CV541" i="2"/>
  <c r="DE541" i="2" s="1"/>
  <c r="CV585" i="2"/>
  <c r="DE585" i="2" s="1"/>
  <c r="CS572" i="2"/>
  <c r="DB572" i="2" s="1"/>
  <c r="CU26" i="2"/>
  <c r="DD26" i="2" s="1"/>
  <c r="CS870" i="2"/>
  <c r="DB870" i="2" s="1"/>
  <c r="CU663" i="2"/>
  <c r="DD663" i="2" s="1"/>
  <c r="CV587" i="2"/>
  <c r="DE587" i="2" s="1"/>
  <c r="CS709" i="2"/>
  <c r="DB709" i="2" s="1"/>
  <c r="CU824" i="2"/>
  <c r="DD824" i="2" s="1"/>
  <c r="CQ700" i="2"/>
  <c r="CU810" i="2"/>
  <c r="DD810" i="2" s="1"/>
  <c r="CU542" i="2"/>
  <c r="DD542" i="2" s="1"/>
  <c r="CS808" i="2"/>
  <c r="DB808" i="2" s="1"/>
  <c r="CU625" i="2"/>
  <c r="DD625" i="2" s="1"/>
  <c r="CU480" i="2"/>
  <c r="DD480" i="2" s="1"/>
  <c r="CQ465" i="2"/>
  <c r="CZ465" i="2" s="1"/>
  <c r="CQ579" i="2"/>
  <c r="CV453" i="2"/>
  <c r="DE453" i="2" s="1"/>
  <c r="CV528" i="2"/>
  <c r="DE528" i="2" s="1"/>
  <c r="CQ530" i="2"/>
  <c r="CQ850" i="2"/>
  <c r="CZ850" i="2" s="1"/>
  <c r="CS710" i="2"/>
  <c r="DB710" i="2" s="1"/>
  <c r="CS517" i="2"/>
  <c r="DB517" i="2" s="1"/>
  <c r="CQ873" i="2"/>
  <c r="CS442" i="2"/>
  <c r="DB442" i="2" s="1"/>
  <c r="CU569" i="2"/>
  <c r="DD569" i="2" s="1"/>
  <c r="CU853" i="2"/>
  <c r="DD853" i="2" s="1"/>
  <c r="BV841" i="2"/>
  <c r="CV841" i="2"/>
  <c r="DE841" i="2" s="1"/>
  <c r="CS841" i="2"/>
  <c r="DB841" i="2" s="1"/>
  <c r="CO815" i="2"/>
  <c r="CQ815" i="2"/>
  <c r="CZ815" i="2" s="1"/>
  <c r="CS739" i="2"/>
  <c r="DB739" i="2" s="1"/>
  <c r="CQ750" i="2"/>
  <c r="BV510" i="2"/>
  <c r="CQ510" i="2"/>
  <c r="CV634" i="2"/>
  <c r="DE634" i="2" s="1"/>
  <c r="CV783" i="2"/>
  <c r="DE783" i="2" s="1"/>
  <c r="CV762" i="2"/>
  <c r="DE762" i="2" s="1"/>
  <c r="CT27" i="2"/>
  <c r="DC27" i="2" s="1"/>
  <c r="CR115" i="2"/>
  <c r="DA115" i="2" s="1"/>
  <c r="CT195" i="2"/>
  <c r="DC195" i="2" s="1"/>
  <c r="CS116" i="2"/>
  <c r="DB116" i="2" s="1"/>
  <c r="CT177" i="2"/>
  <c r="DC177" i="2" s="1"/>
  <c r="CS142" i="2"/>
  <c r="DB142" i="2" s="1"/>
  <c r="CR357" i="2"/>
  <c r="DA357" i="2" s="1"/>
  <c r="CU103" i="2"/>
  <c r="DD103" i="2" s="1"/>
  <c r="CS184" i="2"/>
  <c r="DB184" i="2" s="1"/>
  <c r="CR74" i="2"/>
  <c r="DA74" i="2" s="1"/>
  <c r="CR108" i="2"/>
  <c r="DA108" i="2" s="1"/>
  <c r="CS322" i="2"/>
  <c r="DB322" i="2" s="1"/>
  <c r="CS278" i="2"/>
  <c r="DB278" i="2" s="1"/>
  <c r="CV137" i="2"/>
  <c r="DE137" i="2" s="1"/>
  <c r="CS254" i="2"/>
  <c r="DB254" i="2" s="1"/>
  <c r="CV291" i="2"/>
  <c r="DE291" i="2" s="1"/>
  <c r="CS308" i="2"/>
  <c r="DB308" i="2" s="1"/>
  <c r="CU75" i="2"/>
  <c r="DD75" i="2" s="1"/>
  <c r="CS59" i="2"/>
  <c r="DB59" i="2" s="1"/>
  <c r="CR367" i="2"/>
  <c r="DA367" i="2" s="1"/>
  <c r="CT40" i="2"/>
  <c r="DC40" i="2" s="1"/>
  <c r="CS62" i="2"/>
  <c r="DB62" i="2" s="1"/>
  <c r="CS307" i="2"/>
  <c r="DB307" i="2" s="1"/>
  <c r="CU87" i="2"/>
  <c r="DD87" i="2" s="1"/>
  <c r="CV649" i="2"/>
  <c r="DE649" i="2" s="1"/>
  <c r="CV792" i="2"/>
  <c r="DE792" i="2" s="1"/>
  <c r="CT179" i="2"/>
  <c r="DC179" i="2" s="1"/>
  <c r="CR272" i="2"/>
  <c r="DA272" i="2" s="1"/>
  <c r="CS393" i="2"/>
  <c r="DB393" i="2" s="1"/>
  <c r="CR336" i="2"/>
  <c r="DA336" i="2" s="1"/>
  <c r="CT80" i="2"/>
  <c r="DC80" i="2" s="1"/>
  <c r="CS66" i="2"/>
  <c r="DB66" i="2" s="1"/>
  <c r="CU508" i="2"/>
  <c r="DD508" i="2" s="1"/>
  <c r="CV749" i="2"/>
  <c r="DE749" i="2" s="1"/>
  <c r="CT202" i="2"/>
  <c r="DC202" i="2" s="1"/>
  <c r="CT204" i="2"/>
  <c r="DC204" i="2" s="1"/>
  <c r="CR45" i="2"/>
  <c r="DA45" i="2" s="1"/>
  <c r="CS273" i="2"/>
  <c r="DB273" i="2" s="1"/>
  <c r="CV118" i="2"/>
  <c r="DE118" i="2" s="1"/>
  <c r="CV57" i="2"/>
  <c r="DE57" i="2" s="1"/>
  <c r="CR83" i="2"/>
  <c r="DA83" i="2" s="1"/>
  <c r="CT109" i="2"/>
  <c r="DC109" i="2" s="1"/>
  <c r="CS272" i="2"/>
  <c r="DB272" i="2" s="1"/>
  <c r="CU778" i="2"/>
  <c r="DD778" i="2" s="1"/>
  <c r="CU881" i="2"/>
  <c r="DD881" i="2" s="1"/>
  <c r="CS769" i="2"/>
  <c r="DB769" i="2" s="1"/>
  <c r="CS530" i="2"/>
  <c r="DB530" i="2" s="1"/>
  <c r="CV571" i="2"/>
  <c r="DE571" i="2" s="1"/>
  <c r="CS823" i="2"/>
  <c r="DB823" i="2" s="1"/>
  <c r="CV582" i="2"/>
  <c r="DE582" i="2" s="1"/>
  <c r="CV684" i="2"/>
  <c r="DE684" i="2" s="1"/>
  <c r="CQ857" i="2"/>
  <c r="CS822" i="2"/>
  <c r="DB822" i="2" s="1"/>
  <c r="CR379" i="2"/>
  <c r="DA379" i="2" s="1"/>
  <c r="CS199" i="2"/>
  <c r="DB199" i="2" s="1"/>
  <c r="CU326" i="2"/>
  <c r="DD326" i="2" s="1"/>
  <c r="CR265" i="2"/>
  <c r="DA265" i="2" s="1"/>
  <c r="CS58" i="2"/>
  <c r="DB58" i="2" s="1"/>
  <c r="CS125" i="2"/>
  <c r="DB125" i="2" s="1"/>
  <c r="CU173" i="2"/>
  <c r="DD173" i="2" s="1"/>
  <c r="CV86" i="2"/>
  <c r="DE86" i="2" s="1"/>
  <c r="CT142" i="2"/>
  <c r="DC142" i="2" s="1"/>
  <c r="CS106" i="2"/>
  <c r="DB106" i="2" s="1"/>
  <c r="CL178" i="2"/>
  <c r="CM278" i="2"/>
  <c r="CO210" i="2"/>
  <c r="CL129" i="2"/>
  <c r="CM65" i="2"/>
  <c r="CM370" i="2"/>
  <c r="CP22" i="2"/>
  <c r="CN353" i="2"/>
  <c r="CL325" i="2"/>
  <c r="CP220" i="2"/>
  <c r="CP82" i="2"/>
  <c r="CO15" i="2"/>
  <c r="CQ97" i="2"/>
  <c r="CZ97" i="2" s="1"/>
  <c r="CS384" i="2"/>
  <c r="DB384" i="2" s="1"/>
  <c r="CQ384" i="2"/>
  <c r="CQ180" i="2"/>
  <c r="CQ20" i="2"/>
  <c r="CZ20" i="2" s="1"/>
  <c r="CQ221" i="2"/>
  <c r="CQ395" i="2"/>
  <c r="CZ395" i="2" s="1"/>
  <c r="CM248" i="2"/>
  <c r="CS248" i="2"/>
  <c r="DB248" i="2" s="1"/>
  <c r="CQ248" i="2"/>
  <c r="CZ248" i="2" s="1"/>
  <c r="CQ205" i="2"/>
  <c r="CS205" i="2"/>
  <c r="DB205" i="2" s="1"/>
  <c r="CU61" i="2"/>
  <c r="DD61" i="2" s="1"/>
  <c r="CS504" i="2"/>
  <c r="DB504" i="2" s="1"/>
  <c r="CU821" i="2"/>
  <c r="DD821" i="2" s="1"/>
  <c r="CS465" i="2"/>
  <c r="DB465" i="2" s="1"/>
  <c r="CV465" i="2"/>
  <c r="DE465" i="2" s="1"/>
  <c r="CV640" i="2"/>
  <c r="DE640" i="2" s="1"/>
  <c r="CS640" i="2"/>
  <c r="DB640" i="2" s="1"/>
  <c r="CV663" i="2"/>
  <c r="DE663" i="2" s="1"/>
  <c r="CR102" i="2"/>
  <c r="DA102" i="2" s="1"/>
  <c r="CM140" i="2"/>
  <c r="CO102" i="2"/>
  <c r="CL50" i="2"/>
  <c r="CN178" i="2"/>
  <c r="CL112" i="2"/>
  <c r="CM351" i="2"/>
  <c r="CL659" i="2"/>
  <c r="CN184" i="2"/>
  <c r="CN866" i="2"/>
  <c r="CL866" i="2"/>
  <c r="CP761" i="2"/>
  <c r="CM31" i="2"/>
  <c r="CO783" i="2"/>
  <c r="CM477" i="2"/>
  <c r="CL381" i="2"/>
  <c r="CN793" i="2"/>
  <c r="CM112" i="2"/>
  <c r="CM50" i="2"/>
  <c r="CN227" i="2"/>
  <c r="CP231" i="2"/>
  <c r="CL837" i="2"/>
  <c r="CL290" i="2"/>
  <c r="CP745" i="2"/>
  <c r="CL189" i="2"/>
  <c r="CN590" i="2"/>
  <c r="CO385" i="2"/>
  <c r="CO495" i="2"/>
  <c r="CL414" i="2"/>
  <c r="CN141" i="2"/>
  <c r="CN166" i="2"/>
  <c r="CP866" i="2"/>
  <c r="CN394" i="2"/>
  <c r="CP452" i="2"/>
  <c r="CL68" i="2"/>
  <c r="CO334" i="2"/>
  <c r="CN180" i="2"/>
  <c r="CM339" i="2"/>
  <c r="CN843" i="2"/>
  <c r="CN235" i="2"/>
  <c r="CM62" i="2"/>
  <c r="CL146" i="2"/>
  <c r="CP436" i="2"/>
  <c r="CN159" i="2"/>
  <c r="CN170" i="2"/>
  <c r="CP186" i="2"/>
  <c r="CN385" i="2"/>
  <c r="CP209" i="2"/>
  <c r="CN245" i="2"/>
  <c r="CO756" i="2"/>
  <c r="CM756" i="2"/>
  <c r="CM286" i="2"/>
  <c r="CL141" i="2"/>
  <c r="CN471" i="2"/>
  <c r="CP435" i="2"/>
  <c r="CO92" i="2"/>
  <c r="CL269" i="2"/>
  <c r="CP34" i="2"/>
  <c r="CP182" i="2"/>
  <c r="CL180" i="2"/>
  <c r="CP584" i="2"/>
  <c r="CN618" i="2"/>
  <c r="CP92" i="2"/>
  <c r="CL165" i="2"/>
  <c r="CL149" i="2"/>
  <c r="CN391" i="2"/>
  <c r="CN189" i="2"/>
  <c r="CL71" i="2"/>
  <c r="CL547" i="2"/>
  <c r="CN663" i="2"/>
  <c r="CP754" i="2"/>
  <c r="CN564" i="2"/>
  <c r="CN456" i="2"/>
  <c r="CN799" i="2"/>
  <c r="CP320" i="2"/>
  <c r="CL320" i="2"/>
  <c r="CP364" i="2"/>
  <c r="CL364" i="2"/>
  <c r="CL465" i="2"/>
  <c r="CM344" i="2"/>
  <c r="CP406" i="2"/>
  <c r="CM360" i="2"/>
  <c r="CN343" i="2"/>
  <c r="CM553" i="2"/>
  <c r="CO224" i="2"/>
  <c r="CP547" i="2"/>
  <c r="CP415" i="2"/>
  <c r="CN412" i="2"/>
  <c r="CP349" i="2"/>
  <c r="CN367" i="2"/>
  <c r="CP20" i="2"/>
  <c r="CP367" i="2"/>
  <c r="CN72" i="2"/>
  <c r="CL91" i="2"/>
  <c r="CM291" i="2"/>
  <c r="CO370" i="2"/>
  <c r="CO218" i="2"/>
  <c r="CO328" i="2"/>
  <c r="CO72" i="2"/>
  <c r="CL61" i="2"/>
  <c r="CP325" i="2"/>
  <c r="CN40" i="2"/>
  <c r="CP292" i="2"/>
  <c r="CP196" i="2"/>
  <c r="CL265" i="2"/>
  <c r="CM21" i="2"/>
  <c r="CO196" i="2"/>
  <c r="CO403" i="2"/>
  <c r="CL26" i="2"/>
  <c r="CL120" i="2"/>
  <c r="CL311" i="2"/>
  <c r="CM118" i="2"/>
  <c r="CO327" i="2"/>
  <c r="CP569" i="2"/>
  <c r="CP724" i="2"/>
  <c r="CN275" i="2"/>
  <c r="CN688" i="2"/>
  <c r="CN623" i="2"/>
  <c r="CM384" i="2"/>
  <c r="CP517" i="2"/>
  <c r="CN821" i="2"/>
  <c r="CP606" i="2"/>
  <c r="CL82" i="2"/>
  <c r="CM612" i="2"/>
  <c r="CM860" i="2"/>
  <c r="CL442" i="2"/>
  <c r="CM765" i="2"/>
  <c r="CM517" i="2"/>
  <c r="CO870" i="2"/>
  <c r="CL880" i="2"/>
  <c r="CL595" i="2"/>
  <c r="CL808" i="2"/>
  <c r="CM773" i="2"/>
  <c r="CN25" i="2"/>
  <c r="CN406" i="2"/>
  <c r="CO220" i="2"/>
  <c r="CN547" i="2"/>
  <c r="CO660" i="2"/>
  <c r="CL546" i="2"/>
  <c r="CN58" i="2"/>
  <c r="CO585" i="2"/>
  <c r="CM365" i="2"/>
  <c r="CN426" i="2"/>
  <c r="CP95" i="2"/>
  <c r="CN516" i="2"/>
  <c r="CP264" i="2"/>
  <c r="CP626" i="2"/>
  <c r="CP446" i="2"/>
  <c r="CN527" i="2"/>
  <c r="CN648" i="2"/>
  <c r="CP49" i="2"/>
  <c r="CN835" i="2"/>
  <c r="BV795" i="2"/>
  <c r="CM721" i="2"/>
  <c r="CO465" i="2"/>
  <c r="CO484" i="2"/>
  <c r="CM186" i="2"/>
  <c r="CM246" i="2"/>
  <c r="CO494" i="2"/>
  <c r="BV750" i="2"/>
  <c r="CM227" i="2"/>
  <c r="CM739" i="2"/>
  <c r="CO659" i="2"/>
  <c r="CO547" i="2"/>
  <c r="CM809" i="2"/>
  <c r="CM461" i="2"/>
  <c r="CO453" i="2"/>
  <c r="BV737" i="2"/>
  <c r="BV423" i="2"/>
  <c r="BV885" i="2"/>
  <c r="BV860" i="2"/>
  <c r="CO658" i="2"/>
  <c r="BV660" i="2"/>
  <c r="BV867" i="2"/>
  <c r="CO837" i="2"/>
  <c r="CL640" i="2"/>
  <c r="CL821" i="2"/>
  <c r="CM183" i="2"/>
  <c r="CQ183" i="2"/>
  <c r="CZ183" i="2" s="1"/>
  <c r="CM46" i="2"/>
  <c r="CQ46" i="2"/>
  <c r="CZ46" i="2" s="1"/>
  <c r="CM371" i="2"/>
  <c r="CQ371" i="2"/>
  <c r="CZ371" i="2" s="1"/>
  <c r="CP37" i="2"/>
  <c r="CQ37" i="2"/>
  <c r="CM33" i="2"/>
  <c r="CQ33" i="2"/>
  <c r="CL241" i="2"/>
  <c r="CQ241" i="2"/>
  <c r="CM125" i="2"/>
  <c r="CQ125" i="2"/>
  <c r="CL280" i="2"/>
  <c r="CQ280" i="2"/>
  <c r="CL252" i="2"/>
  <c r="CQ252" i="2"/>
  <c r="CZ252" i="2" s="1"/>
  <c r="CO163" i="2"/>
  <c r="CQ163" i="2"/>
  <c r="CZ163" i="2" s="1"/>
  <c r="CN66" i="2"/>
  <c r="CQ66" i="2"/>
  <c r="CO43" i="2"/>
  <c r="CQ43" i="2"/>
  <c r="CP285" i="2"/>
  <c r="CQ285" i="2"/>
  <c r="CZ285" i="2" s="1"/>
  <c r="CM200" i="2"/>
  <c r="CQ200" i="2"/>
  <c r="CZ200" i="2" s="1"/>
  <c r="CN283" i="2"/>
  <c r="CS283" i="2"/>
  <c r="DB283" i="2" s="1"/>
  <c r="CN396" i="2"/>
  <c r="CQ396" i="2"/>
  <c r="CN24" i="2"/>
  <c r="CQ24" i="2"/>
  <c r="CZ24" i="2" s="1"/>
  <c r="CN416" i="2"/>
  <c r="CQ416" i="2"/>
  <c r="CL219" i="2"/>
  <c r="CQ219" i="2"/>
  <c r="CM95" i="2"/>
  <c r="CQ95" i="2"/>
  <c r="CZ95" i="2" s="1"/>
  <c r="CO225" i="2"/>
  <c r="CQ225" i="2"/>
  <c r="CN77" i="2"/>
  <c r="CQ77" i="2"/>
  <c r="CZ77" i="2" s="1"/>
  <c r="CO322" i="2"/>
  <c r="CQ322" i="2"/>
  <c r="CZ322" i="2" s="1"/>
  <c r="CO217" i="2"/>
  <c r="CS217" i="2"/>
  <c r="DB217" i="2" s="1"/>
  <c r="CP329" i="2"/>
  <c r="CQ329" i="2"/>
  <c r="CM132" i="2"/>
  <c r="CQ132" i="2"/>
  <c r="CZ132" i="2" s="1"/>
  <c r="CM254" i="2"/>
  <c r="CQ254" i="2"/>
  <c r="CQ383" i="2"/>
  <c r="CZ383" i="2" s="1"/>
  <c r="CM52" i="2"/>
  <c r="CQ52" i="2"/>
  <c r="CQ166" i="2"/>
  <c r="CO410" i="2"/>
  <c r="CQ410" i="2"/>
  <c r="CU25" i="2"/>
  <c r="DD25" i="2" s="1"/>
  <c r="CT49" i="2"/>
  <c r="DC49" i="2" s="1"/>
  <c r="CS669" i="2"/>
  <c r="DB669" i="2" s="1"/>
  <c r="CU647" i="2"/>
  <c r="DD647" i="2" s="1"/>
  <c r="CR595" i="2"/>
  <c r="DA595" i="2" s="1"/>
  <c r="CU396" i="2"/>
  <c r="DD396" i="2" s="1"/>
  <c r="CS721" i="2"/>
  <c r="DB721" i="2" s="1"/>
  <c r="CR615" i="2"/>
  <c r="DA615" i="2" s="1"/>
  <c r="CS495" i="2"/>
  <c r="DB495" i="2" s="1"/>
  <c r="CR493" i="2"/>
  <c r="DA493" i="2" s="1"/>
  <c r="CR872" i="2"/>
  <c r="DA872" i="2" s="1"/>
  <c r="CS802" i="2"/>
  <c r="DB802" i="2" s="1"/>
  <c r="CT825" i="2"/>
  <c r="DC825" i="2" s="1"/>
  <c r="CT625" i="2"/>
  <c r="DC625" i="2" s="1"/>
  <c r="CT41" i="2"/>
  <c r="DC41" i="2" s="1"/>
  <c r="CS677" i="2"/>
  <c r="DB677" i="2" s="1"/>
  <c r="CU827" i="2"/>
  <c r="DD827" i="2" s="1"/>
  <c r="CV885" i="2"/>
  <c r="DE885" i="2" s="1"/>
  <c r="CU807" i="2"/>
  <c r="DD807" i="2" s="1"/>
  <c r="CT636" i="2"/>
  <c r="DC636" i="2" s="1"/>
  <c r="CU660" i="2"/>
  <c r="DD660" i="2" s="1"/>
  <c r="CV700" i="2"/>
  <c r="DE700" i="2" s="1"/>
  <c r="CQ553" i="2"/>
  <c r="CS821" i="2"/>
  <c r="DB821" i="2" s="1"/>
  <c r="CQ823" i="2"/>
  <c r="CZ823" i="2" s="1"/>
  <c r="CU541" i="2"/>
  <c r="DD541" i="2" s="1"/>
  <c r="CR802" i="2"/>
  <c r="DA802" i="2" s="1"/>
  <c r="CT735" i="2"/>
  <c r="DC735" i="2" s="1"/>
  <c r="CV867" i="2"/>
  <c r="DE867" i="2" s="1"/>
  <c r="CQ550" i="2"/>
  <c r="CZ550" i="2" s="1"/>
  <c r="CU585" i="2"/>
  <c r="DD585" i="2" s="1"/>
  <c r="CU572" i="2"/>
  <c r="DD572" i="2" s="1"/>
  <c r="CV26" i="2"/>
  <c r="DE26" i="2" s="1"/>
  <c r="CL813" i="2"/>
  <c r="CQ813" i="2"/>
  <c r="CZ813" i="2" s="1"/>
  <c r="CR656" i="2"/>
  <c r="DA656" i="2" s="1"/>
  <c r="CS663" i="2"/>
  <c r="DB663" i="2" s="1"/>
  <c r="CV38" i="2"/>
  <c r="DE38" i="2" s="1"/>
  <c r="CU587" i="2"/>
  <c r="DD587" i="2" s="1"/>
  <c r="CV709" i="2"/>
  <c r="DE709" i="2" s="1"/>
  <c r="CV824" i="2"/>
  <c r="DE824" i="2" s="1"/>
  <c r="CR710" i="2"/>
  <c r="DA710" i="2" s="1"/>
  <c r="CT823" i="2"/>
  <c r="DC823" i="2" s="1"/>
  <c r="CT541" i="2"/>
  <c r="DC541" i="2" s="1"/>
  <c r="CS810" i="2"/>
  <c r="DB810" i="2" s="1"/>
  <c r="CQ836" i="2"/>
  <c r="CS542" i="2"/>
  <c r="DB542" i="2" s="1"/>
  <c r="CQ825" i="2"/>
  <c r="CZ825" i="2" s="1"/>
  <c r="CS665" i="2"/>
  <c r="DB665" i="2" s="1"/>
  <c r="CU746" i="2"/>
  <c r="DD746" i="2" s="1"/>
  <c r="CS625" i="2"/>
  <c r="DB625" i="2" s="1"/>
  <c r="CV480" i="2"/>
  <c r="DE480" i="2" s="1"/>
  <c r="CS430" i="2"/>
  <c r="DB430" i="2" s="1"/>
  <c r="CV33" i="2"/>
  <c r="DE33" i="2" s="1"/>
  <c r="CS528" i="2"/>
  <c r="DB528" i="2" s="1"/>
  <c r="CQ606" i="2"/>
  <c r="BV487" i="2"/>
  <c r="CQ487" i="2"/>
  <c r="CZ487" i="2" s="1"/>
  <c r="CT809" i="2"/>
  <c r="DC809" i="2" s="1"/>
  <c r="CV710" i="2"/>
  <c r="DE710" i="2" s="1"/>
  <c r="CR571" i="2"/>
  <c r="DA571" i="2" s="1"/>
  <c r="CV442" i="2"/>
  <c r="DE442" i="2" s="1"/>
  <c r="CV569" i="2"/>
  <c r="DE569" i="2" s="1"/>
  <c r="CS853" i="2"/>
  <c r="DB853" i="2" s="1"/>
  <c r="CR684" i="2"/>
  <c r="DA684" i="2" s="1"/>
  <c r="CQ765" i="2"/>
  <c r="CS526" i="2"/>
  <c r="DB526" i="2" s="1"/>
  <c r="CQ808" i="2"/>
  <c r="CZ808" i="2" s="1"/>
  <c r="CS563" i="2"/>
  <c r="DB563" i="2" s="1"/>
  <c r="CQ662" i="2"/>
  <c r="CZ662" i="2" s="1"/>
  <c r="CU424" i="2"/>
  <c r="DD424" i="2" s="1"/>
  <c r="CT644" i="2"/>
  <c r="DC644" i="2" s="1"/>
  <c r="CS884" i="2"/>
  <c r="DB884" i="2" s="1"/>
  <c r="CT853" i="2"/>
  <c r="DC853" i="2" s="1"/>
  <c r="CR634" i="2"/>
  <c r="DA634" i="2" s="1"/>
  <c r="CU783" i="2"/>
  <c r="DD783" i="2" s="1"/>
  <c r="CR27" i="2"/>
  <c r="DA27" i="2" s="1"/>
  <c r="CT64" i="2"/>
  <c r="DC64" i="2" s="1"/>
  <c r="CR195" i="2"/>
  <c r="DA195" i="2" s="1"/>
  <c r="CT209" i="2"/>
  <c r="DC209" i="2" s="1"/>
  <c r="CR177" i="2"/>
  <c r="DA177" i="2" s="1"/>
  <c r="CU175" i="2"/>
  <c r="DD175" i="2" s="1"/>
  <c r="CU216" i="2"/>
  <c r="DD216" i="2" s="1"/>
  <c r="CT313" i="2"/>
  <c r="DC313" i="2" s="1"/>
  <c r="CV103" i="2"/>
  <c r="DE103" i="2" s="1"/>
  <c r="CV271" i="2"/>
  <c r="DE271" i="2" s="1"/>
  <c r="CU183" i="2"/>
  <c r="DD183" i="2" s="1"/>
  <c r="CP223" i="2"/>
  <c r="CL238" i="2"/>
  <c r="CN165" i="2"/>
  <c r="CP328" i="2"/>
  <c r="CM70" i="2"/>
  <c r="CN407" i="2"/>
  <c r="CN46" i="2"/>
  <c r="CN264" i="2"/>
  <c r="CM59" i="2"/>
  <c r="CQ59" i="2"/>
  <c r="CZ59" i="2" s="1"/>
  <c r="CQ292" i="2"/>
  <c r="CQ190" i="2"/>
  <c r="CS190" i="2"/>
  <c r="DB190" i="2" s="1"/>
  <c r="CS712" i="2"/>
  <c r="DB712" i="2" s="1"/>
  <c r="CV475" i="2"/>
  <c r="DE475" i="2" s="1"/>
  <c r="CS475" i="2"/>
  <c r="DB475" i="2" s="1"/>
  <c r="CQ787" i="2"/>
  <c r="CV542" i="2"/>
  <c r="DE542" i="2" s="1"/>
  <c r="CL104" i="2"/>
  <c r="CP116" i="2"/>
  <c r="CN390" i="2"/>
  <c r="CN472" i="2"/>
  <c r="CP65" i="2"/>
  <c r="CN90" i="2"/>
  <c r="CM542" i="2"/>
  <c r="CP184" i="2"/>
  <c r="CN287" i="2"/>
  <c r="CP537" i="2"/>
  <c r="CN748" i="2"/>
  <c r="CP800" i="2"/>
  <c r="CP113" i="2"/>
  <c r="CP132" i="2"/>
  <c r="CP140" i="2"/>
  <c r="CN136" i="2"/>
  <c r="CM146" i="2"/>
  <c r="CL114" i="2"/>
  <c r="CP787" i="2"/>
  <c r="CP193" i="2"/>
  <c r="CN271" i="2"/>
  <c r="CM114" i="2"/>
  <c r="CO278" i="2"/>
  <c r="CP378" i="2"/>
  <c r="CN628" i="2"/>
  <c r="CN381" i="2"/>
  <c r="CP101" i="2"/>
  <c r="CP492" i="2"/>
  <c r="CP104" i="2"/>
  <c r="CN50" i="2"/>
  <c r="CN116" i="2"/>
  <c r="CO390" i="2"/>
  <c r="CN126" i="2"/>
  <c r="CM124" i="2"/>
  <c r="CP374" i="2"/>
  <c r="CN659" i="2"/>
  <c r="CP114" i="2"/>
  <c r="CP36" i="2"/>
  <c r="CP372" i="2"/>
  <c r="CP15" i="2"/>
  <c r="CN669" i="2"/>
  <c r="CN542" i="2"/>
  <c r="CM662" i="2"/>
  <c r="CL174" i="2"/>
  <c r="CP681" i="2"/>
  <c r="CL303" i="2"/>
  <c r="CP394" i="2"/>
  <c r="CP590" i="2"/>
  <c r="CO31" i="2"/>
  <c r="CP237" i="2"/>
  <c r="CO81" i="2"/>
  <c r="CM381" i="2"/>
  <c r="CN372" i="2"/>
  <c r="CP287" i="2"/>
  <c r="CM372" i="2"/>
  <c r="CP738" i="2"/>
  <c r="CO461" i="2"/>
  <c r="CP839" i="2"/>
  <c r="CN253" i="2"/>
  <c r="CP461" i="2"/>
  <c r="CP154" i="2"/>
  <c r="CN358" i="2"/>
  <c r="CL156" i="2"/>
  <c r="CN362" i="2"/>
  <c r="CP669" i="2"/>
  <c r="CL489" i="2"/>
  <c r="CL246" i="2"/>
  <c r="CP334" i="2"/>
  <c r="CN658" i="2"/>
  <c r="CN584" i="2"/>
  <c r="CM180" i="2"/>
  <c r="CN739" i="2"/>
  <c r="CL59" i="2"/>
  <c r="CN200" i="2"/>
  <c r="CO59" i="2"/>
  <c r="CP453" i="2"/>
  <c r="CP777" i="2"/>
  <c r="CL258" i="2"/>
  <c r="CO157" i="2"/>
  <c r="CM29" i="2"/>
  <c r="CN468" i="2"/>
  <c r="CP245" i="2"/>
  <c r="CP201" i="2"/>
  <c r="CN646" i="2"/>
  <c r="CM303" i="2"/>
  <c r="CN286" i="2"/>
  <c r="CN45" i="2"/>
  <c r="CL187" i="2"/>
  <c r="CP19" i="2"/>
  <c r="CL19" i="2"/>
  <c r="CM19" i="2"/>
  <c r="CN199" i="2"/>
  <c r="CM712" i="2"/>
  <c r="CL426" i="2"/>
  <c r="CP360" i="2"/>
  <c r="CP294" i="2"/>
  <c r="CL450" i="2"/>
  <c r="CP343" i="2"/>
  <c r="CN355" i="2"/>
  <c r="CM379" i="2"/>
  <c r="CN289" i="2"/>
  <c r="CP873" i="2"/>
  <c r="CP553" i="2"/>
  <c r="CN410" i="2"/>
  <c r="CP450" i="2"/>
  <c r="CO187" i="2"/>
  <c r="CL296" i="2"/>
  <c r="CL224" i="2"/>
  <c r="CP169" i="2"/>
  <c r="CP72" i="2"/>
  <c r="CP384" i="2"/>
  <c r="CP291" i="2"/>
  <c r="CN85" i="2"/>
  <c r="CN221" i="2"/>
  <c r="CP306" i="2"/>
  <c r="CN370" i="2"/>
  <c r="CM91" i="2"/>
  <c r="CO291" i="2"/>
  <c r="CL205" i="2"/>
  <c r="CL306" i="2"/>
  <c r="CL214" i="2"/>
  <c r="CM111" i="2"/>
  <c r="CM404" i="2"/>
  <c r="CO61" i="2"/>
  <c r="CL395" i="2"/>
  <c r="CN292" i="2"/>
  <c r="CN142" i="2"/>
  <c r="CN168" i="2"/>
  <c r="CN311" i="2"/>
  <c r="CP249" i="2"/>
  <c r="CM265" i="2"/>
  <c r="CO21" i="2"/>
  <c r="CM196" i="2"/>
  <c r="CL403" i="2"/>
  <c r="CO26" i="2"/>
  <c r="CO292" i="2"/>
  <c r="CO120" i="2"/>
  <c r="CO311" i="2"/>
  <c r="CO118" i="2"/>
  <c r="CP107" i="2"/>
  <c r="CP440" i="2"/>
  <c r="CN526" i="2"/>
  <c r="CM191" i="2"/>
  <c r="CN807" i="2"/>
  <c r="CN517" i="2"/>
  <c r="CN102" i="2"/>
  <c r="CL175" i="2"/>
  <c r="CL612" i="2"/>
  <c r="CO860" i="2"/>
  <c r="CN627" i="2"/>
  <c r="CN442" i="2"/>
  <c r="CO517" i="2"/>
  <c r="CL668" i="2"/>
  <c r="CP275" i="2"/>
  <c r="CO880" i="2"/>
  <c r="CM808" i="2"/>
  <c r="CL773" i="2"/>
  <c r="CP99" i="2"/>
  <c r="CN488" i="2"/>
  <c r="CM220" i="2"/>
  <c r="CN649" i="2"/>
  <c r="CP551" i="2"/>
  <c r="CP750" i="2"/>
  <c r="CO58" i="2"/>
  <c r="CM556" i="2"/>
  <c r="CM585" i="2"/>
  <c r="CN244" i="2"/>
  <c r="CN413" i="2"/>
  <c r="CP680" i="2"/>
  <c r="CN707" i="2"/>
  <c r="CP876" i="2"/>
  <c r="CP248" i="2"/>
  <c r="CP556" i="2"/>
  <c r="CL41" i="2"/>
  <c r="CN826" i="2"/>
  <c r="CM479" i="2"/>
  <c r="CN551" i="2"/>
  <c r="CN600" i="2"/>
  <c r="CN17" i="2"/>
  <c r="BV475" i="2"/>
  <c r="CO171" i="2"/>
  <c r="CO381" i="2"/>
  <c r="CO320" i="2"/>
  <c r="BV541" i="2"/>
  <c r="BV479" i="2"/>
  <c r="CO358" i="2"/>
  <c r="CL94" i="2"/>
  <c r="CO271" i="2"/>
  <c r="CM290" i="2"/>
  <c r="CO141" i="2"/>
  <c r="BV710" i="2"/>
  <c r="BV584" i="2"/>
  <c r="CM126" i="2"/>
  <c r="CO184" i="2"/>
  <c r="CO737" i="2"/>
  <c r="BV508" i="2"/>
  <c r="BV677" i="2"/>
  <c r="CL885" i="2"/>
  <c r="CM307" i="2"/>
  <c r="CM258" i="2"/>
  <c r="CM660" i="2"/>
  <c r="CL330" i="2"/>
  <c r="CQ330" i="2"/>
  <c r="CZ330" i="2" s="1"/>
  <c r="CL152" i="2"/>
  <c r="CQ152" i="2"/>
  <c r="CL74" i="2"/>
  <c r="CQ74" i="2"/>
  <c r="CN375" i="2"/>
  <c r="CQ375" i="2"/>
  <c r="CZ375" i="2" s="1"/>
  <c r="CP376" i="2"/>
  <c r="CS376" i="2"/>
  <c r="DB376" i="2" s="1"/>
  <c r="CO179" i="2"/>
  <c r="CV179" i="2"/>
  <c r="DE179" i="2" s="1"/>
  <c r="CS179" i="2"/>
  <c r="DB179" i="2" s="1"/>
  <c r="CL45" i="2"/>
  <c r="CQ45" i="2"/>
  <c r="CO172" i="2"/>
  <c r="CQ172" i="2"/>
  <c r="CL250" i="2"/>
  <c r="CQ250" i="2"/>
  <c r="CZ250" i="2" s="1"/>
  <c r="CM164" i="2"/>
  <c r="CQ164" i="2"/>
  <c r="CS289" i="2"/>
  <c r="DB289" i="2" s="1"/>
  <c r="CV289" i="2"/>
  <c r="DE289" i="2" s="1"/>
  <c r="CL53" i="2"/>
  <c r="CQ53" i="2"/>
  <c r="CZ53" i="2" s="1"/>
  <c r="CN131" i="2"/>
  <c r="CQ131" i="2"/>
  <c r="CS25" i="2"/>
  <c r="DB25" i="2" s="1"/>
  <c r="CR49" i="2"/>
  <c r="DA49" i="2" s="1"/>
  <c r="CR462" i="2"/>
  <c r="DA462" i="2" s="1"/>
  <c r="CN430" i="2"/>
  <c r="CQ430" i="2"/>
  <c r="CV669" i="2"/>
  <c r="DE669" i="2" s="1"/>
  <c r="CV851" i="2"/>
  <c r="DE851" i="2" s="1"/>
  <c r="CT595" i="2"/>
  <c r="DC595" i="2" s="1"/>
  <c r="CS636" i="2"/>
  <c r="DB636" i="2" s="1"/>
  <c r="CQ558" i="2"/>
  <c r="CZ558" i="2" s="1"/>
  <c r="CS396" i="2"/>
  <c r="DB396" i="2" s="1"/>
  <c r="CV721" i="2"/>
  <c r="DE721" i="2" s="1"/>
  <c r="CT615" i="2"/>
  <c r="DC615" i="2" s="1"/>
  <c r="CV495" i="2"/>
  <c r="DE495" i="2" s="1"/>
  <c r="CT493" i="2"/>
  <c r="DC493" i="2" s="1"/>
  <c r="CT698" i="2"/>
  <c r="DC698" i="2" s="1"/>
  <c r="CT872" i="2"/>
  <c r="DC872" i="2" s="1"/>
  <c r="CT605" i="2"/>
  <c r="DC605" i="2" s="1"/>
  <c r="CR810" i="2"/>
  <c r="DA810" i="2" s="1"/>
  <c r="CR825" i="2"/>
  <c r="DA825" i="2" s="1"/>
  <c r="CQ801" i="2"/>
  <c r="CR875" i="2"/>
  <c r="DA875" i="2" s="1"/>
  <c r="CU805" i="2"/>
  <c r="DD805" i="2" s="1"/>
  <c r="CR625" i="2"/>
  <c r="DA625" i="2" s="1"/>
  <c r="CR41" i="2"/>
  <c r="DA41" i="2" s="1"/>
  <c r="CV677" i="2"/>
  <c r="DE677" i="2" s="1"/>
  <c r="CQ523" i="2"/>
  <c r="CT795" i="2"/>
  <c r="DC795" i="2" s="1"/>
  <c r="CR647" i="2"/>
  <c r="DA647" i="2" s="1"/>
  <c r="CS595" i="2"/>
  <c r="DB595" i="2" s="1"/>
  <c r="CR636" i="2"/>
  <c r="DA636" i="2" s="1"/>
  <c r="CR612" i="2"/>
  <c r="DA612" i="2" s="1"/>
  <c r="CS660" i="2"/>
  <c r="DB660" i="2" s="1"/>
  <c r="CV871" i="2"/>
  <c r="DE871" i="2" s="1"/>
  <c r="CR466" i="2"/>
  <c r="DA466" i="2" s="1"/>
  <c r="CU700" i="2"/>
  <c r="DD700" i="2" s="1"/>
  <c r="CS541" i="2"/>
  <c r="DB541" i="2" s="1"/>
  <c r="CU800" i="2"/>
  <c r="DD800" i="2" s="1"/>
  <c r="CR753" i="2"/>
  <c r="DA753" i="2" s="1"/>
  <c r="CQ759" i="2"/>
  <c r="CT802" i="2"/>
  <c r="DC802" i="2" s="1"/>
  <c r="CU613" i="2"/>
  <c r="DD613" i="2" s="1"/>
  <c r="CR735" i="2"/>
  <c r="DA735" i="2" s="1"/>
  <c r="CR665" i="2"/>
  <c r="DA665" i="2" s="1"/>
  <c r="CU867" i="2"/>
  <c r="DD867" i="2" s="1"/>
  <c r="CU646" i="2"/>
  <c r="DD646" i="2" s="1"/>
  <c r="CS585" i="2"/>
  <c r="DB585" i="2" s="1"/>
  <c r="CT480" i="2"/>
  <c r="DC480" i="2" s="1"/>
  <c r="CV572" i="2"/>
  <c r="DE572" i="2" s="1"/>
  <c r="CO421" i="2"/>
  <c r="CV421" i="2"/>
  <c r="DE421" i="2" s="1"/>
  <c r="CU421" i="2"/>
  <c r="DD421" i="2" s="1"/>
  <c r="CS421" i="2"/>
  <c r="DB421" i="2" s="1"/>
  <c r="CU465" i="2"/>
  <c r="DD465" i="2" s="1"/>
  <c r="CS26" i="2"/>
  <c r="DB26" i="2" s="1"/>
  <c r="BV422" i="2"/>
  <c r="CQ422" i="2"/>
  <c r="CR494" i="2"/>
  <c r="DA494" i="2" s="1"/>
  <c r="CQ778" i="2"/>
  <c r="CZ778" i="2" s="1"/>
  <c r="CT656" i="2"/>
  <c r="DC656" i="2" s="1"/>
  <c r="CU38" i="2"/>
  <c r="DD38" i="2" s="1"/>
  <c r="CU709" i="2"/>
  <c r="DD709" i="2" s="1"/>
  <c r="CS824" i="2"/>
  <c r="DB824" i="2" s="1"/>
  <c r="CR830" i="2"/>
  <c r="DA830" i="2" s="1"/>
  <c r="CS466" i="2"/>
  <c r="DB466" i="2" s="1"/>
  <c r="CR741" i="2"/>
  <c r="DA741" i="2" s="1"/>
  <c r="CT710" i="2"/>
  <c r="DC710" i="2" s="1"/>
  <c r="CQ556" i="2"/>
  <c r="CZ556" i="2" s="1"/>
  <c r="CR823" i="2"/>
  <c r="DA823" i="2" s="1"/>
  <c r="CR541" i="2"/>
  <c r="DA541" i="2" s="1"/>
  <c r="CQ582" i="2"/>
  <c r="CZ582" i="2" s="1"/>
  <c r="CS432" i="2"/>
  <c r="DB432" i="2" s="1"/>
  <c r="CV665" i="2"/>
  <c r="DE665" i="2" s="1"/>
  <c r="CS746" i="2"/>
  <c r="DB746" i="2" s="1"/>
  <c r="CV41" i="2"/>
  <c r="DE41" i="2" s="1"/>
  <c r="CS480" i="2"/>
  <c r="DB480" i="2" s="1"/>
  <c r="CR796" i="2"/>
  <c r="DA796" i="2" s="1"/>
  <c r="CV430" i="2"/>
  <c r="DE430" i="2" s="1"/>
  <c r="CT572" i="2"/>
  <c r="DC572" i="2" s="1"/>
  <c r="CU33" i="2"/>
  <c r="DD33" i="2" s="1"/>
  <c r="CL445" i="2"/>
  <c r="CS445" i="2"/>
  <c r="DB445" i="2" s="1"/>
  <c r="CU445" i="2"/>
  <c r="DD445" i="2" s="1"/>
  <c r="CQ587" i="2"/>
  <c r="CR709" i="2"/>
  <c r="DA709" i="2" s="1"/>
  <c r="CR824" i="2"/>
  <c r="DA824" i="2" s="1"/>
  <c r="CR809" i="2"/>
  <c r="DA809" i="2" s="1"/>
  <c r="CT571" i="2"/>
  <c r="DC571" i="2" s="1"/>
  <c r="CU659" i="2"/>
  <c r="DD659" i="2" s="1"/>
  <c r="CV537" i="2"/>
  <c r="DE537" i="2" s="1"/>
  <c r="CT616" i="2"/>
  <c r="DC616" i="2" s="1"/>
  <c r="CU442" i="2"/>
  <c r="DD442" i="2" s="1"/>
  <c r="CT354" i="2"/>
  <c r="DC354" i="2" s="1"/>
  <c r="CR366" i="2"/>
  <c r="DA366" i="2" s="1"/>
  <c r="CT223" i="2"/>
  <c r="DC223" i="2" s="1"/>
  <c r="CT33" i="2"/>
  <c r="DC33" i="2" s="1"/>
  <c r="CR13" i="2"/>
  <c r="DA13" i="2" s="1"/>
  <c r="CU217" i="2"/>
  <c r="DD217" i="2" s="1"/>
  <c r="CR756" i="2"/>
  <c r="DA756" i="2" s="1"/>
  <c r="CU547" i="2"/>
  <c r="DD547" i="2" s="1"/>
  <c r="CT742" i="2"/>
  <c r="DC742" i="2" s="1"/>
  <c r="CV329" i="2"/>
  <c r="DE329" i="2" s="1"/>
  <c r="CT385" i="2"/>
  <c r="DC385" i="2" s="1"/>
  <c r="CR410" i="2"/>
  <c r="DA410" i="2" s="1"/>
  <c r="CT85" i="2"/>
  <c r="DC85" i="2" s="1"/>
  <c r="CV133" i="2"/>
  <c r="DE133" i="2" s="1"/>
  <c r="CU364" i="2"/>
  <c r="DD364" i="2" s="1"/>
  <c r="CV865" i="2"/>
  <c r="DE865" i="2" s="1"/>
  <c r="CQ827" i="2"/>
  <c r="CZ827" i="2" s="1"/>
  <c r="CR489" i="2"/>
  <c r="DA489" i="2" s="1"/>
  <c r="CQ555" i="2"/>
  <c r="CS387" i="2"/>
  <c r="DB387" i="2" s="1"/>
  <c r="CS39" i="2"/>
  <c r="DB39" i="2" s="1"/>
  <c r="CU166" i="2"/>
  <c r="DD166" i="2" s="1"/>
  <c r="CR112" i="2"/>
  <c r="DA112" i="2" s="1"/>
  <c r="CU214" i="2"/>
  <c r="DD214" i="2" s="1"/>
  <c r="CV392" i="2"/>
  <c r="DE392" i="2" s="1"/>
  <c r="CT25" i="2"/>
  <c r="DC25" i="2" s="1"/>
  <c r="CR14" i="2"/>
  <c r="DA14" i="2" s="1"/>
  <c r="CT87" i="2"/>
  <c r="DC87" i="2" s="1"/>
  <c r="CU813" i="2"/>
  <c r="DD813" i="2" s="1"/>
  <c r="CV695" i="2"/>
  <c r="DE695" i="2" s="1"/>
  <c r="CS488" i="2"/>
  <c r="DB488" i="2" s="1"/>
  <c r="CR587" i="2"/>
  <c r="DA587" i="2" s="1"/>
  <c r="CR788" i="2"/>
  <c r="DA788" i="2" s="1"/>
  <c r="CT592" i="2"/>
  <c r="DC592" i="2" s="1"/>
  <c r="CV506" i="2"/>
  <c r="DE506" i="2" s="1"/>
  <c r="CU728" i="2"/>
  <c r="DD728" i="2" s="1"/>
  <c r="CV873" i="2"/>
  <c r="DE873" i="2" s="1"/>
  <c r="CR442" i="2"/>
  <c r="DA442" i="2" s="1"/>
  <c r="CV766" i="2"/>
  <c r="DE766" i="2" s="1"/>
  <c r="CO557" i="2"/>
  <c r="CQ557" i="2"/>
  <c r="CU790" i="2"/>
  <c r="DD790" i="2" s="1"/>
  <c r="CS601" i="2"/>
  <c r="DB601" i="2" s="1"/>
  <c r="CU302" i="2"/>
  <c r="DD302" i="2" s="1"/>
  <c r="CS277" i="2"/>
  <c r="DB277" i="2" s="1"/>
  <c r="CT319" i="2"/>
  <c r="DC319" i="2" s="1"/>
  <c r="CT101" i="2"/>
  <c r="DC101" i="2" s="1"/>
  <c r="CT377" i="2"/>
  <c r="DC377" i="2" s="1"/>
  <c r="CS177" i="2"/>
  <c r="DB177" i="2" s="1"/>
  <c r="CR382" i="2"/>
  <c r="DA382" i="2" s="1"/>
  <c r="CT216" i="2"/>
  <c r="DC216" i="2" s="1"/>
  <c r="CV210" i="2"/>
  <c r="DE210" i="2" s="1"/>
  <c r="CV261" i="2"/>
  <c r="DE261" i="2" s="1"/>
  <c r="CU154" i="2"/>
  <c r="DD154" i="2" s="1"/>
  <c r="CU56" i="2"/>
  <c r="DD56" i="2" s="1"/>
  <c r="CT340" i="2"/>
  <c r="DC340" i="2" s="1"/>
  <c r="CV63" i="2"/>
  <c r="DE63" i="2" s="1"/>
  <c r="CV323" i="2"/>
  <c r="DE323" i="2" s="1"/>
  <c r="CV257" i="2"/>
  <c r="DE257" i="2" s="1"/>
  <c r="CU238" i="2"/>
  <c r="DD238" i="2" s="1"/>
  <c r="CU297" i="2"/>
  <c r="DD297" i="2" s="1"/>
  <c r="CS292" i="2"/>
  <c r="DB292" i="2" s="1"/>
  <c r="CV79" i="2"/>
  <c r="DE79" i="2" s="1"/>
  <c r="CR144" i="2"/>
  <c r="DA144" i="2" s="1"/>
  <c r="CS34" i="2"/>
  <c r="DB34" i="2" s="1"/>
  <c r="CS98" i="2"/>
  <c r="DB98" i="2" s="1"/>
  <c r="CU29" i="2"/>
  <c r="DD29" i="2" s="1"/>
  <c r="CQ81" i="2"/>
  <c r="CZ81" i="2" s="1"/>
  <c r="CT284" i="2"/>
  <c r="DC284" i="2" s="1"/>
  <c r="CT158" i="2"/>
  <c r="DC158" i="2" s="1"/>
  <c r="CR252" i="2"/>
  <c r="DA252" i="2" s="1"/>
  <c r="CS477" i="2"/>
  <c r="DB477" i="2" s="1"/>
  <c r="CR885" i="2"/>
  <c r="DA885" i="2" s="1"/>
  <c r="CT658" i="2"/>
  <c r="DC658" i="2" s="1"/>
  <c r="CT749" i="2"/>
  <c r="DC749" i="2" s="1"/>
  <c r="CV147" i="2"/>
  <c r="DE147" i="2" s="1"/>
  <c r="CT174" i="2"/>
  <c r="DC174" i="2" s="1"/>
  <c r="CV90" i="2"/>
  <c r="DE90" i="2" s="1"/>
  <c r="CV182" i="2"/>
  <c r="DE182" i="2" s="1"/>
  <c r="CR193" i="2"/>
  <c r="DA193" i="2" s="1"/>
  <c r="CS386" i="2"/>
  <c r="DB386" i="2" s="1"/>
  <c r="CU293" i="2"/>
  <c r="DD293" i="2" s="1"/>
  <c r="CS234" i="2"/>
  <c r="DB234" i="2" s="1"/>
  <c r="BV627" i="2"/>
  <c r="CS627" i="2"/>
  <c r="DB627" i="2" s="1"/>
  <c r="CU395" i="2"/>
  <c r="DD395" i="2" s="1"/>
  <c r="CV213" i="2"/>
  <c r="DE213" i="2" s="1"/>
  <c r="CR393" i="2"/>
  <c r="DA393" i="2" s="1"/>
  <c r="CT182" i="2"/>
  <c r="DC182" i="2" s="1"/>
  <c r="CT61" i="2"/>
  <c r="DC61" i="2" s="1"/>
  <c r="CR146" i="2"/>
  <c r="DA146" i="2" s="1"/>
  <c r="CU286" i="2"/>
  <c r="DD286" i="2" s="1"/>
  <c r="CT320" i="2"/>
  <c r="DC320" i="2" s="1"/>
  <c r="CQ147" i="2"/>
  <c r="CZ147" i="2" s="1"/>
  <c r="CU15" i="2"/>
  <c r="DD15" i="2" s="1"/>
  <c r="CS461" i="2"/>
  <c r="DB461" i="2" s="1"/>
  <c r="CQ569" i="2"/>
  <c r="CQ477" i="2"/>
  <c r="CZ477" i="2" s="1"/>
  <c r="CS734" i="2"/>
  <c r="DB734" i="2" s="1"/>
  <c r="CU834" i="2"/>
  <c r="DD834" i="2" s="1"/>
  <c r="CT791" i="2"/>
  <c r="DC791" i="2" s="1"/>
  <c r="CR827" i="2"/>
  <c r="DA827" i="2" s="1"/>
  <c r="CR779" i="2"/>
  <c r="DA779" i="2" s="1"/>
  <c r="BV439" i="2"/>
  <c r="CQ439" i="2"/>
  <c r="CZ439" i="2" s="1"/>
  <c r="CV886" i="2"/>
  <c r="DE886" i="2" s="1"/>
  <c r="CS706" i="2"/>
  <c r="DB706" i="2" s="1"/>
  <c r="CQ584" i="2"/>
  <c r="CZ584" i="2" s="1"/>
  <c r="BV717" i="2"/>
  <c r="CS717" i="2"/>
  <c r="DB717" i="2" s="1"/>
  <c r="CR516" i="2"/>
  <c r="DA516" i="2" s="1"/>
  <c r="CU551" i="2"/>
  <c r="DD551" i="2" s="1"/>
  <c r="CT760" i="2"/>
  <c r="DC760" i="2" s="1"/>
  <c r="CR879" i="2"/>
  <c r="DA879" i="2" s="1"/>
  <c r="CR92" i="2"/>
  <c r="DA92" i="2" s="1"/>
  <c r="CR380" i="2"/>
  <c r="DA380" i="2" s="1"/>
  <c r="CR52" i="2"/>
  <c r="DA52" i="2" s="1"/>
  <c r="CU99" i="2"/>
  <c r="DD99" i="2" s="1"/>
  <c r="CU377" i="2"/>
  <c r="DD377" i="2" s="1"/>
  <c r="CT86" i="2"/>
  <c r="DC86" i="2" s="1"/>
  <c r="CR175" i="2"/>
  <c r="DA175" i="2" s="1"/>
  <c r="CS276" i="2"/>
  <c r="DB276" i="2" s="1"/>
  <c r="CU192" i="2"/>
  <c r="DD192" i="2" s="1"/>
  <c r="CS415" i="2"/>
  <c r="DB415" i="2" s="1"/>
  <c r="CT56" i="2"/>
  <c r="DC56" i="2" s="1"/>
  <c r="CU68" i="2"/>
  <c r="DD68" i="2" s="1"/>
  <c r="CR397" i="2"/>
  <c r="DA397" i="2" s="1"/>
  <c r="CS294" i="2"/>
  <c r="DB294" i="2" s="1"/>
  <c r="CU304" i="2"/>
  <c r="DD304" i="2" s="1"/>
  <c r="CT15" i="2"/>
  <c r="DC15" i="2" s="1"/>
  <c r="CU185" i="2"/>
  <c r="DD185" i="2" s="1"/>
  <c r="CT403" i="2"/>
  <c r="DC403" i="2" s="1"/>
  <c r="CS85" i="2"/>
  <c r="DB85" i="2" s="1"/>
  <c r="CU290" i="2"/>
  <c r="DD290" i="2" s="1"/>
  <c r="CS335" i="2"/>
  <c r="DB335" i="2" s="1"/>
  <c r="CT47" i="2"/>
  <c r="DC47" i="2" s="1"/>
  <c r="CU251" i="2"/>
  <c r="DD251" i="2" s="1"/>
  <c r="CR81" i="2"/>
  <c r="DA81" i="2" s="1"/>
  <c r="CS220" i="2"/>
  <c r="DB220" i="2" s="1"/>
  <c r="CT19" i="2"/>
  <c r="DC19" i="2" s="1"/>
  <c r="CU379" i="2"/>
  <c r="DD379" i="2" s="1"/>
  <c r="CT423" i="2"/>
  <c r="DC423" i="2" s="1"/>
  <c r="CR706" i="2"/>
  <c r="DA706" i="2" s="1"/>
  <c r="CT857" i="2"/>
  <c r="DC857" i="2" s="1"/>
  <c r="CU879" i="2"/>
  <c r="DD879" i="2" s="1"/>
  <c r="CU148" i="2"/>
  <c r="DD148" i="2" s="1"/>
  <c r="CR214" i="2"/>
  <c r="DA214" i="2" s="1"/>
  <c r="CV206" i="2"/>
  <c r="DE206" i="2" s="1"/>
  <c r="CV305" i="2"/>
  <c r="DE305" i="2" s="1"/>
  <c r="CS250" i="2"/>
  <c r="DB250" i="2" s="1"/>
  <c r="CV849" i="2"/>
  <c r="DE849" i="2" s="1"/>
  <c r="CR285" i="2"/>
  <c r="DA285" i="2" s="1"/>
  <c r="CR192" i="2"/>
  <c r="DA192" i="2" s="1"/>
  <c r="CR305" i="2"/>
  <c r="DA305" i="2" s="1"/>
  <c r="CR65" i="2"/>
  <c r="DA65" i="2" s="1"/>
  <c r="CS282" i="2"/>
  <c r="DB282" i="2" s="1"/>
  <c r="CR217" i="2"/>
  <c r="DA217" i="2" s="1"/>
  <c r="CR528" i="2"/>
  <c r="DA528" i="2" s="1"/>
  <c r="CS484" i="2"/>
  <c r="DB484" i="2" s="1"/>
  <c r="CR508" i="2"/>
  <c r="DA508" i="2" s="1"/>
  <c r="CT695" i="2"/>
  <c r="DC695" i="2" s="1"/>
  <c r="CV507" i="2"/>
  <c r="DE507" i="2" s="1"/>
  <c r="CU688" i="2"/>
  <c r="DD688" i="2" s="1"/>
  <c r="CR455" i="2"/>
  <c r="DA455" i="2" s="1"/>
  <c r="CV472" i="2"/>
  <c r="DE472" i="2" s="1"/>
  <c r="CU862" i="2"/>
  <c r="DD862" i="2" s="1"/>
  <c r="BV652" i="2"/>
  <c r="CQ652" i="2"/>
  <c r="CZ652" i="2" s="1"/>
  <c r="CU546" i="2"/>
  <c r="DD546" i="2" s="1"/>
  <c r="CR861" i="2"/>
  <c r="DA861" i="2" s="1"/>
  <c r="CV757" i="2"/>
  <c r="DE757" i="2" s="1"/>
  <c r="CT705" i="2"/>
  <c r="DC705" i="2" s="1"/>
  <c r="CV671" i="2"/>
  <c r="DE671" i="2" s="1"/>
  <c r="CV631" i="2"/>
  <c r="DE631" i="2" s="1"/>
  <c r="CQ634" i="2"/>
  <c r="CR166" i="2"/>
  <c r="DA166" i="2" s="1"/>
  <c r="CU617" i="2"/>
  <c r="DD617" i="2" s="1"/>
  <c r="CQ507" i="2"/>
  <c r="CU533" i="2"/>
  <c r="DD533" i="2" s="1"/>
  <c r="CR215" i="2"/>
  <c r="DA215" i="2" s="1"/>
  <c r="CQ357" i="2"/>
  <c r="CZ357" i="2" s="1"/>
  <c r="CR77" i="2"/>
  <c r="DA77" i="2" s="1"/>
  <c r="CS341" i="2"/>
  <c r="DB341" i="2" s="1"/>
  <c r="CU169" i="2"/>
  <c r="DD169" i="2" s="1"/>
  <c r="CT135" i="2"/>
  <c r="DC135" i="2" s="1"/>
  <c r="CR72" i="2"/>
  <c r="DA72" i="2" s="1"/>
  <c r="CS200" i="2"/>
  <c r="DB200" i="2" s="1"/>
  <c r="CR322" i="2"/>
  <c r="DA322" i="2" s="1"/>
  <c r="CR117" i="2"/>
  <c r="DA117" i="2" s="1"/>
  <c r="CV178" i="2"/>
  <c r="DE178" i="2" s="1"/>
  <c r="CV172" i="2"/>
  <c r="DE172" i="2" s="1"/>
  <c r="CR95" i="2"/>
  <c r="DA95" i="2" s="1"/>
  <c r="CR412" i="2"/>
  <c r="DA412" i="2" s="1"/>
  <c r="CS176" i="2"/>
  <c r="DB176" i="2" s="1"/>
  <c r="CQ218" i="2"/>
  <c r="CZ218" i="2" s="1"/>
  <c r="CU674" i="2"/>
  <c r="DD674" i="2" s="1"/>
  <c r="CU522" i="2"/>
  <c r="DD522" i="2" s="1"/>
  <c r="CU525" i="2"/>
  <c r="DD525" i="2" s="1"/>
  <c r="CS784" i="2"/>
  <c r="DB784" i="2" s="1"/>
  <c r="CV704" i="2"/>
  <c r="DE704" i="2" s="1"/>
  <c r="CV344" i="2"/>
  <c r="DE344" i="2" s="1"/>
  <c r="CS126" i="2"/>
  <c r="DB126" i="2" s="1"/>
  <c r="CT250" i="2"/>
  <c r="DC250" i="2" s="1"/>
  <c r="CU121" i="2"/>
  <c r="DD121" i="2" s="1"/>
  <c r="CV306" i="2"/>
  <c r="DE306" i="2" s="1"/>
  <c r="CT315" i="2"/>
  <c r="DC315" i="2" s="1"/>
  <c r="CV262" i="2"/>
  <c r="DE262" i="2" s="1"/>
  <c r="CU369" i="2"/>
  <c r="DD369" i="2" s="1"/>
  <c r="CS73" i="2"/>
  <c r="DB73" i="2" s="1"/>
  <c r="CT351" i="2"/>
  <c r="DC351" i="2" s="1"/>
  <c r="CQ352" i="2"/>
  <c r="CZ352" i="2" s="1"/>
  <c r="CS42" i="2"/>
  <c r="DB42" i="2" s="1"/>
  <c r="CU35" i="2"/>
  <c r="DD35" i="2" s="1"/>
  <c r="CV181" i="2"/>
  <c r="DE181" i="2" s="1"/>
  <c r="CT70" i="2"/>
  <c r="DC70" i="2" s="1"/>
  <c r="CS152" i="2"/>
  <c r="DB152" i="2" s="1"/>
  <c r="CS156" i="2"/>
  <c r="DB156" i="2" s="1"/>
  <c r="CQ411" i="2"/>
  <c r="CZ411" i="2" s="1"/>
  <c r="CR348" i="2"/>
  <c r="DA348" i="2" s="1"/>
  <c r="CS134" i="2"/>
  <c r="DB134" i="2" s="1"/>
  <c r="CT176" i="2"/>
  <c r="DC176" i="2" s="1"/>
  <c r="CR345" i="2"/>
  <c r="DA345" i="2" s="1"/>
  <c r="CU301" i="2"/>
  <c r="DD301" i="2" s="1"/>
  <c r="CR631" i="2"/>
  <c r="DA631" i="2" s="1"/>
  <c r="CR720" i="2"/>
  <c r="DA720" i="2" s="1"/>
  <c r="BV441" i="2"/>
  <c r="CS441" i="2"/>
  <c r="DB441" i="2" s="1"/>
  <c r="CR664" i="2"/>
  <c r="DA664" i="2" s="1"/>
  <c r="CT299" i="2"/>
  <c r="DC299" i="2" s="1"/>
  <c r="CT360" i="2"/>
  <c r="DC360" i="2" s="1"/>
  <c r="CR303" i="2"/>
  <c r="DA303" i="2" s="1"/>
  <c r="CU195" i="2"/>
  <c r="DD195" i="2" s="1"/>
  <c r="CS362" i="2"/>
  <c r="DB362" i="2" s="1"/>
  <c r="CS382" i="2"/>
  <c r="DB382" i="2" s="1"/>
  <c r="CU215" i="2"/>
  <c r="DD215" i="2" s="1"/>
  <c r="CU109" i="2"/>
  <c r="DD109" i="2" s="1"/>
  <c r="CS124" i="2"/>
  <c r="DB124" i="2" s="1"/>
  <c r="CT24" i="2"/>
  <c r="DC24" i="2" s="1"/>
  <c r="CV279" i="2"/>
  <c r="DE279" i="2" s="1"/>
  <c r="CV259" i="2"/>
  <c r="DE259" i="2" s="1"/>
  <c r="CV54" i="2"/>
  <c r="DE54" i="2" s="1"/>
  <c r="CS169" i="2"/>
  <c r="DB169" i="2" s="1"/>
  <c r="CR135" i="2"/>
  <c r="DA135" i="2" s="1"/>
  <c r="CU375" i="2"/>
  <c r="DD375" i="2" s="1"/>
  <c r="CV70" i="2"/>
  <c r="DE70" i="2" s="1"/>
  <c r="CV132" i="2"/>
  <c r="DE132" i="2" s="1"/>
  <c r="CS178" i="2"/>
  <c r="DB178" i="2" s="1"/>
  <c r="CU172" i="2"/>
  <c r="DD172" i="2" s="1"/>
  <c r="CT104" i="2"/>
  <c r="DC104" i="2" s="1"/>
  <c r="CT114" i="2"/>
  <c r="DC114" i="2" s="1"/>
  <c r="CU146" i="2"/>
  <c r="DD146" i="2" s="1"/>
  <c r="CS674" i="2"/>
  <c r="DB674" i="2" s="1"/>
  <c r="CR785" i="2"/>
  <c r="DA785" i="2" s="1"/>
  <c r="CS525" i="2"/>
  <c r="DB525" i="2" s="1"/>
  <c r="CT680" i="2"/>
  <c r="DC680" i="2" s="1"/>
  <c r="CU704" i="2"/>
  <c r="DD704" i="2" s="1"/>
  <c r="CU344" i="2"/>
  <c r="DD344" i="2" s="1"/>
  <c r="CT273" i="2"/>
  <c r="DC273" i="2" s="1"/>
  <c r="CR250" i="2"/>
  <c r="DA250" i="2" s="1"/>
  <c r="CS121" i="2"/>
  <c r="DB121" i="2" s="1"/>
  <c r="CS306" i="2"/>
  <c r="DB306" i="2" s="1"/>
  <c r="CR315" i="2"/>
  <c r="DA315" i="2" s="1"/>
  <c r="CU262" i="2"/>
  <c r="DD262" i="2" s="1"/>
  <c r="CQ369" i="2"/>
  <c r="CZ369" i="2" s="1"/>
  <c r="CT321" i="2"/>
  <c r="DC321" i="2" s="1"/>
  <c r="CR351" i="2"/>
  <c r="DA351" i="2" s="1"/>
  <c r="CV230" i="2"/>
  <c r="DE230" i="2" s="1"/>
  <c r="CU135" i="2"/>
  <c r="DD135" i="2" s="1"/>
  <c r="CS35" i="2"/>
  <c r="DB35" i="2" s="1"/>
  <c r="CU181" i="2"/>
  <c r="DD181" i="2" s="1"/>
  <c r="CR70" i="2"/>
  <c r="DA70" i="2" s="1"/>
  <c r="CU296" i="2"/>
  <c r="DD296" i="2" s="1"/>
  <c r="CU186" i="2"/>
  <c r="DD186" i="2" s="1"/>
  <c r="CT243" i="2"/>
  <c r="DC243" i="2" s="1"/>
  <c r="CT290" i="2"/>
  <c r="DC290" i="2" s="1"/>
  <c r="CR176" i="2"/>
  <c r="DA176" i="2" s="1"/>
  <c r="CV148" i="2"/>
  <c r="DE148" i="2" s="1"/>
  <c r="CT631" i="2"/>
  <c r="DC631" i="2" s="1"/>
  <c r="CT720" i="2"/>
  <c r="DC720" i="2" s="1"/>
  <c r="CS591" i="2"/>
  <c r="DB591" i="2" s="1"/>
  <c r="CT664" i="2"/>
  <c r="DC664" i="2" s="1"/>
  <c r="CR299" i="2"/>
  <c r="DA299" i="2" s="1"/>
  <c r="CR360" i="2"/>
  <c r="DA360" i="2" s="1"/>
  <c r="CU32" i="2"/>
  <c r="DD32" i="2" s="1"/>
  <c r="CS195" i="2"/>
  <c r="DB195" i="2" s="1"/>
  <c r="CT62" i="2"/>
  <c r="DC62" i="2" s="1"/>
  <c r="CV219" i="2"/>
  <c r="DE219" i="2" s="1"/>
  <c r="BV699" i="2"/>
  <c r="CS699" i="2"/>
  <c r="DB699" i="2" s="1"/>
  <c r="CQ568" i="2"/>
  <c r="CZ568" i="2" s="1"/>
  <c r="CV171" i="2"/>
  <c r="DE171" i="2" s="1"/>
  <c r="CU247" i="2"/>
  <c r="DD247" i="2" s="1"/>
  <c r="CR99" i="2"/>
  <c r="DA99" i="2" s="1"/>
  <c r="CS331" i="2"/>
  <c r="DB331" i="2" s="1"/>
  <c r="CS221" i="2"/>
  <c r="DB221" i="2" s="1"/>
  <c r="CR328" i="2"/>
  <c r="DA328" i="2" s="1"/>
  <c r="CV153" i="2"/>
  <c r="DE153" i="2" s="1"/>
  <c r="CR24" i="2"/>
  <c r="DA24" i="2" s="1"/>
  <c r="CT279" i="2"/>
  <c r="DC279" i="2" s="1"/>
  <c r="CU259" i="2"/>
  <c r="DD259" i="2" s="1"/>
  <c r="CU54" i="2"/>
  <c r="DD54" i="2" s="1"/>
  <c r="CV174" i="2"/>
  <c r="DE174" i="2" s="1"/>
  <c r="CV223" i="2"/>
  <c r="DE223" i="2" s="1"/>
  <c r="CT35" i="2"/>
  <c r="DC35" i="2" s="1"/>
  <c r="CV375" i="2"/>
  <c r="DE375" i="2" s="1"/>
  <c r="CU70" i="2"/>
  <c r="DD70" i="2" s="1"/>
  <c r="CU132" i="2"/>
  <c r="DD132" i="2" s="1"/>
  <c r="CT310" i="2"/>
  <c r="DC310" i="2" s="1"/>
  <c r="CT373" i="2"/>
  <c r="DC373" i="2" s="1"/>
  <c r="CS172" i="2"/>
  <c r="DB172" i="2" s="1"/>
  <c r="CU363" i="2"/>
  <c r="DD363" i="2" s="1"/>
  <c r="CR104" i="2"/>
  <c r="DA104" i="2" s="1"/>
  <c r="CR114" i="2"/>
  <c r="DA114" i="2" s="1"/>
  <c r="CV146" i="2"/>
  <c r="DE146" i="2" s="1"/>
  <c r="CU171" i="2"/>
  <c r="DD171" i="2" s="1"/>
  <c r="CV674" i="2"/>
  <c r="DE674" i="2" s="1"/>
  <c r="CV594" i="2"/>
  <c r="DE594" i="2" s="1"/>
  <c r="BV785" i="2"/>
  <c r="CQ785" i="2"/>
  <c r="CS704" i="2"/>
  <c r="DB704" i="2" s="1"/>
  <c r="CS344" i="2"/>
  <c r="DB344" i="2" s="1"/>
  <c r="CR273" i="2"/>
  <c r="DA273" i="2" s="1"/>
  <c r="CU159" i="2"/>
  <c r="DD159" i="2" s="1"/>
  <c r="CT116" i="2"/>
  <c r="DC116" i="2" s="1"/>
  <c r="CV164" i="2"/>
  <c r="DE164" i="2" s="1"/>
  <c r="CT221" i="2"/>
  <c r="DC221" i="2" s="1"/>
  <c r="CT94" i="2"/>
  <c r="DC94" i="2" s="1"/>
  <c r="CV16" i="2"/>
  <c r="DE16" i="2" s="1"/>
  <c r="CS262" i="2"/>
  <c r="DB262" i="2" s="1"/>
  <c r="CT312" i="2"/>
  <c r="DC312" i="2" s="1"/>
  <c r="CR321" i="2"/>
  <c r="DA321" i="2" s="1"/>
  <c r="CU374" i="2"/>
  <c r="DD374" i="2" s="1"/>
  <c r="CU230" i="2"/>
  <c r="DD230" i="2" s="1"/>
  <c r="CV135" i="2"/>
  <c r="DE135" i="2" s="1"/>
  <c r="CU72" i="2"/>
  <c r="DD72" i="2" s="1"/>
  <c r="CS181" i="2"/>
  <c r="DB181" i="2" s="1"/>
  <c r="CT230" i="2"/>
  <c r="DC230" i="2" s="1"/>
  <c r="CV296" i="2"/>
  <c r="DE296" i="2" s="1"/>
  <c r="CT134" i="2"/>
  <c r="DC134" i="2" s="1"/>
  <c r="CV186" i="2"/>
  <c r="DE186" i="2" s="1"/>
  <c r="CR243" i="2"/>
  <c r="DA243" i="2" s="1"/>
  <c r="CR290" i="2"/>
  <c r="DA290" i="2" s="1"/>
  <c r="CV412" i="2"/>
  <c r="DE412" i="2" s="1"/>
  <c r="CV367" i="2"/>
  <c r="DE367" i="2" s="1"/>
  <c r="CT148" i="2"/>
  <c r="DC148" i="2" s="1"/>
  <c r="CU792" i="2"/>
  <c r="DD792" i="2" s="1"/>
  <c r="CU720" i="2"/>
  <c r="DD720" i="2" s="1"/>
  <c r="CS720" i="2"/>
  <c r="DB720" i="2" s="1"/>
  <c r="CV591" i="2"/>
  <c r="DE591" i="2" s="1"/>
  <c r="BV664" i="2"/>
  <c r="CS664" i="2"/>
  <c r="DB664" i="2" s="1"/>
  <c r="CU664" i="2"/>
  <c r="DD664" i="2" s="1"/>
  <c r="CV115" i="2"/>
  <c r="DE115" i="2" s="1"/>
  <c r="CV32" i="2"/>
  <c r="DE32" i="2" s="1"/>
  <c r="CU323" i="2"/>
  <c r="DD323" i="2" s="1"/>
  <c r="CR62" i="2"/>
  <c r="DA62" i="2" s="1"/>
  <c r="CU219" i="2"/>
  <c r="DD219" i="2" s="1"/>
  <c r="CS313" i="2"/>
  <c r="DB313" i="2" s="1"/>
  <c r="CR154" i="2"/>
  <c r="DA154" i="2" s="1"/>
  <c r="CR129" i="2"/>
  <c r="DA129" i="2" s="1"/>
  <c r="CU397" i="2"/>
  <c r="DD397" i="2" s="1"/>
  <c r="CS74" i="2"/>
  <c r="DB74" i="2" s="1"/>
  <c r="CR124" i="2"/>
  <c r="DA124" i="2" s="1"/>
  <c r="CR308" i="2"/>
  <c r="DA308" i="2" s="1"/>
  <c r="CS249" i="2"/>
  <c r="DB249" i="2" s="1"/>
  <c r="CT278" i="2"/>
  <c r="DC278" i="2" s="1"/>
  <c r="CU102" i="2"/>
  <c r="DD102" i="2" s="1"/>
  <c r="CR311" i="2"/>
  <c r="DA311" i="2" s="1"/>
  <c r="CU291" i="2"/>
  <c r="DD291" i="2" s="1"/>
  <c r="CT169" i="2"/>
  <c r="DC169" i="2" s="1"/>
  <c r="CR75" i="2"/>
  <c r="DA75" i="2" s="1"/>
  <c r="CR352" i="2"/>
  <c r="DA352" i="2" s="1"/>
  <c r="CR280" i="2"/>
  <c r="DA280" i="2" s="1"/>
  <c r="CV13" i="2"/>
  <c r="DE13" i="2" s="1"/>
  <c r="CT78" i="2"/>
  <c r="DC78" i="2" s="1"/>
  <c r="CS78" i="2"/>
  <c r="DB78" i="2" s="1"/>
  <c r="CV600" i="2"/>
  <c r="DE600" i="2" s="1"/>
  <c r="CR326" i="2"/>
  <c r="DA326" i="2" s="1"/>
  <c r="CS342" i="2"/>
  <c r="DB342" i="2" s="1"/>
  <c r="CU275" i="2"/>
  <c r="DD275" i="2" s="1"/>
  <c r="CT295" i="2"/>
  <c r="DC295" i="2" s="1"/>
  <c r="CU188" i="2"/>
  <c r="DD188" i="2" s="1"/>
  <c r="CR251" i="2"/>
  <c r="DA251" i="2" s="1"/>
  <c r="CT143" i="2"/>
  <c r="DC143" i="2" s="1"/>
  <c r="CS510" i="2"/>
  <c r="DB510" i="2" s="1"/>
  <c r="CV71" i="2"/>
  <c r="DE71" i="2" s="1"/>
  <c r="CR276" i="2"/>
  <c r="DA276" i="2" s="1"/>
  <c r="CT54" i="2"/>
  <c r="DC54" i="2" s="1"/>
  <c r="CT178" i="2"/>
  <c r="DC178" i="2" s="1"/>
  <c r="CS104" i="2"/>
  <c r="DB104" i="2" s="1"/>
  <c r="CT283" i="2"/>
  <c r="DC283" i="2" s="1"/>
  <c r="CS383" i="2"/>
  <c r="DB383" i="2" s="1"/>
  <c r="CR316" i="2"/>
  <c r="DA316" i="2" s="1"/>
  <c r="CV50" i="2"/>
  <c r="DE50" i="2" s="1"/>
  <c r="CV683" i="2"/>
  <c r="DE683" i="2" s="1"/>
  <c r="CV502" i="2"/>
  <c r="DE502" i="2" s="1"/>
  <c r="CV705" i="2"/>
  <c r="DE705" i="2" s="1"/>
  <c r="CQ773" i="2"/>
  <c r="CS815" i="2"/>
  <c r="DB815" i="2" s="1"/>
  <c r="CQ789" i="2"/>
  <c r="CU668" i="2"/>
  <c r="DD668" i="2" s="1"/>
  <c r="CT190" i="2"/>
  <c r="DC190" i="2" s="1"/>
  <c r="CR395" i="2"/>
  <c r="DA395" i="2" s="1"/>
  <c r="CV47" i="2"/>
  <c r="DE47" i="2" s="1"/>
  <c r="CS101" i="2"/>
  <c r="DB101" i="2" s="1"/>
  <c r="CR173" i="2"/>
  <c r="DA173" i="2" s="1"/>
  <c r="CV410" i="2"/>
  <c r="DE410" i="2" s="1"/>
  <c r="CT218" i="2"/>
  <c r="DC218" i="2" s="1"/>
  <c r="CU227" i="2"/>
  <c r="DD227" i="2" s="1"/>
  <c r="CV112" i="2"/>
  <c r="DE112" i="2" s="1"/>
  <c r="CV340" i="2"/>
  <c r="DE340" i="2" s="1"/>
  <c r="CT110" i="2"/>
  <c r="DC110" i="2" s="1"/>
  <c r="CU336" i="2"/>
  <c r="DD336" i="2" s="1"/>
  <c r="CR149" i="2"/>
  <c r="DA149" i="2" s="1"/>
  <c r="CT53" i="2"/>
  <c r="DC53" i="2" s="1"/>
  <c r="CT369" i="2"/>
  <c r="DC369" i="2" s="1"/>
  <c r="CT239" i="2"/>
  <c r="DC239" i="2" s="1"/>
  <c r="CR21" i="2"/>
  <c r="DA21" i="2" s="1"/>
  <c r="CS105" i="2"/>
  <c r="DB105" i="2" s="1"/>
  <c r="CT189" i="2"/>
  <c r="DC189" i="2" s="1"/>
  <c r="CT205" i="2"/>
  <c r="DC205" i="2" s="1"/>
  <c r="CR355" i="2"/>
  <c r="DA355" i="2" s="1"/>
  <c r="CQ283" i="2"/>
  <c r="CZ283" i="2" s="1"/>
  <c r="CU499" i="2"/>
  <c r="DD499" i="2" s="1"/>
  <c r="CU284" i="2"/>
  <c r="DD284" i="2" s="1"/>
  <c r="CS20" i="2"/>
  <c r="DB20" i="2" s="1"/>
  <c r="CU84" i="2"/>
  <c r="DD84" i="2" s="1"/>
  <c r="CU95" i="2"/>
  <c r="DD95" i="2" s="1"/>
  <c r="CU189" i="2"/>
  <c r="DD189" i="2" s="1"/>
  <c r="CV773" i="2"/>
  <c r="DE773" i="2" s="1"/>
  <c r="CU841" i="2"/>
  <c r="DD841" i="2" s="1"/>
  <c r="CS742" i="2"/>
  <c r="DB742" i="2" s="1"/>
  <c r="CV43" i="2"/>
  <c r="DE43" i="2" s="1"/>
  <c r="CU48" i="2"/>
  <c r="DD48" i="2" s="1"/>
  <c r="CT90" i="2"/>
  <c r="DC90" i="2" s="1"/>
  <c r="CV246" i="2"/>
  <c r="DE246" i="2" s="1"/>
  <c r="CU299" i="2"/>
  <c r="DD299" i="2" s="1"/>
  <c r="CU536" i="2"/>
  <c r="DD536" i="2" s="1"/>
  <c r="CT163" i="2"/>
  <c r="DC163" i="2" s="1"/>
  <c r="CS444" i="2"/>
  <c r="DB444" i="2" s="1"/>
  <c r="CU462" i="2"/>
  <c r="DD462" i="2" s="1"/>
  <c r="CV633" i="2"/>
  <c r="DE633" i="2" s="1"/>
  <c r="CQ458" i="2"/>
  <c r="BV431" i="2"/>
  <c r="CS431" i="2"/>
  <c r="DB431" i="2" s="1"/>
  <c r="CU431" i="2"/>
  <c r="DD431" i="2" s="1"/>
  <c r="CV809" i="2"/>
  <c r="DE809" i="2" s="1"/>
  <c r="CS616" i="2"/>
  <c r="DB616" i="2" s="1"/>
  <c r="CU835" i="2"/>
  <c r="DD835" i="2" s="1"/>
  <c r="CS801" i="2"/>
  <c r="DB801" i="2" s="1"/>
  <c r="CQ875" i="2"/>
  <c r="CU224" i="2"/>
  <c r="DD224" i="2" s="1"/>
  <c r="CS49" i="2"/>
  <c r="DB49" i="2" s="1"/>
  <c r="CS448" i="2"/>
  <c r="DB448" i="2" s="1"/>
  <c r="CS593" i="2"/>
  <c r="DB593" i="2" s="1"/>
  <c r="CU458" i="2"/>
  <c r="DD458" i="2" s="1"/>
  <c r="CS850" i="2"/>
  <c r="DB850" i="2" s="1"/>
  <c r="CS252" i="2"/>
  <c r="DB252" i="2" s="1"/>
  <c r="CR620" i="2"/>
  <c r="DA620" i="2" s="1"/>
  <c r="CU651" i="2"/>
  <c r="DD651" i="2" s="1"/>
  <c r="CS675" i="2"/>
  <c r="DB675" i="2" s="1"/>
  <c r="CQ683" i="2"/>
  <c r="CU685" i="2"/>
  <c r="DD685" i="2" s="1"/>
  <c r="CS550" i="2"/>
  <c r="DB550" i="2" s="1"/>
  <c r="CU795" i="2"/>
  <c r="DD795" i="2" s="1"/>
  <c r="CQ533" i="2"/>
  <c r="CU513" i="2"/>
  <c r="DD513" i="2" s="1"/>
  <c r="CS615" i="2"/>
  <c r="DB615" i="2" s="1"/>
  <c r="CV493" i="2"/>
  <c r="DE493" i="2" s="1"/>
  <c r="CU553" i="2"/>
  <c r="DD553" i="2" s="1"/>
  <c r="CQ651" i="2"/>
  <c r="CQ693" i="2"/>
  <c r="CZ693" i="2" s="1"/>
  <c r="CQ719" i="2"/>
  <c r="CZ719" i="2" s="1"/>
  <c r="CU602" i="2"/>
  <c r="DD602" i="2" s="1"/>
  <c r="CQ749" i="2"/>
  <c r="CZ749" i="2" s="1"/>
  <c r="CT396" i="2"/>
  <c r="DC396" i="2" s="1"/>
  <c r="CT171" i="2"/>
  <c r="DC171" i="2" s="1"/>
  <c r="CV247" i="2"/>
  <c r="DE247" i="2" s="1"/>
  <c r="CT159" i="2"/>
  <c r="DC159" i="2" s="1"/>
  <c r="CU416" i="2"/>
  <c r="DD416" i="2" s="1"/>
  <c r="CV281" i="2"/>
  <c r="DE281" i="2" s="1"/>
  <c r="CT140" i="2"/>
  <c r="DC140" i="2" s="1"/>
  <c r="CU153" i="2"/>
  <c r="DD153" i="2" s="1"/>
  <c r="CT211" i="2"/>
  <c r="DC211" i="2" s="1"/>
  <c r="CR279" i="2"/>
  <c r="DA279" i="2" s="1"/>
  <c r="CS259" i="2"/>
  <c r="DB259" i="2" s="1"/>
  <c r="CS54" i="2"/>
  <c r="DB54" i="2" s="1"/>
  <c r="CU174" i="2"/>
  <c r="DD174" i="2" s="1"/>
  <c r="CU223" i="2"/>
  <c r="DD223" i="2" s="1"/>
  <c r="CR35" i="2"/>
  <c r="DA35" i="2" s="1"/>
  <c r="CS375" i="2"/>
  <c r="DB375" i="2" s="1"/>
  <c r="CS70" i="2"/>
  <c r="DB70" i="2" s="1"/>
  <c r="CS132" i="2"/>
  <c r="DB132" i="2" s="1"/>
  <c r="CR310" i="2"/>
  <c r="DA310" i="2" s="1"/>
  <c r="CR373" i="2"/>
  <c r="DA373" i="2" s="1"/>
  <c r="CT402" i="2"/>
  <c r="DC402" i="2" s="1"/>
  <c r="CV363" i="2"/>
  <c r="DE363" i="2" s="1"/>
  <c r="CT89" i="2"/>
  <c r="DC89" i="2" s="1"/>
  <c r="CV120" i="2"/>
  <c r="DE120" i="2" s="1"/>
  <c r="CS146" i="2"/>
  <c r="DB146" i="2" s="1"/>
  <c r="CU594" i="2"/>
  <c r="DD594" i="2" s="1"/>
  <c r="BV583" i="2"/>
  <c r="CS583" i="2"/>
  <c r="DB583" i="2" s="1"/>
  <c r="CV167" i="2"/>
  <c r="DE167" i="2" s="1"/>
  <c r="CV241" i="2"/>
  <c r="DE241" i="2" s="1"/>
  <c r="CV303" i="2"/>
  <c r="DE303" i="2" s="1"/>
  <c r="CV159" i="2"/>
  <c r="DE159" i="2" s="1"/>
  <c r="CR116" i="2"/>
  <c r="DA116" i="2" s="1"/>
  <c r="CU164" i="2"/>
  <c r="DD164" i="2" s="1"/>
  <c r="CR221" i="2"/>
  <c r="DA221" i="2" s="1"/>
  <c r="CR94" i="2"/>
  <c r="DA94" i="2" s="1"/>
  <c r="CU16" i="2"/>
  <c r="DD16" i="2" s="1"/>
  <c r="CR312" i="2"/>
  <c r="DA312" i="2" s="1"/>
  <c r="CU334" i="2"/>
  <c r="DD334" i="2" s="1"/>
  <c r="CV374" i="2"/>
  <c r="DE374" i="2" s="1"/>
  <c r="CS230" i="2"/>
  <c r="DB230" i="2" s="1"/>
  <c r="CS135" i="2"/>
  <c r="DB135" i="2" s="1"/>
  <c r="CV72" i="2"/>
  <c r="DE72" i="2" s="1"/>
  <c r="CV269" i="2"/>
  <c r="DE269" i="2" s="1"/>
  <c r="CR230" i="2"/>
  <c r="DA230" i="2" s="1"/>
  <c r="CS296" i="2"/>
  <c r="DB296" i="2" s="1"/>
  <c r="CR134" i="2"/>
  <c r="DA134" i="2" s="1"/>
  <c r="CS186" i="2"/>
  <c r="DB186" i="2" s="1"/>
  <c r="CT57" i="2"/>
  <c r="DC57" i="2" s="1"/>
  <c r="CU412" i="2"/>
  <c r="DD412" i="2" s="1"/>
  <c r="CU367" i="2"/>
  <c r="DD367" i="2" s="1"/>
  <c r="CR148" i="2"/>
  <c r="DA148" i="2" s="1"/>
  <c r="CQ792" i="2"/>
  <c r="CZ792" i="2" s="1"/>
  <c r="CU591" i="2"/>
  <c r="DD591" i="2" s="1"/>
  <c r="CU355" i="2"/>
  <c r="DD355" i="2" s="1"/>
  <c r="CU115" i="2"/>
  <c r="DD115" i="2" s="1"/>
  <c r="CS32" i="2"/>
  <c r="DB32" i="2" s="1"/>
  <c r="CQ323" i="2"/>
  <c r="CV31" i="2"/>
  <c r="DE31" i="2" s="1"/>
  <c r="CS219" i="2"/>
  <c r="DB219" i="2" s="1"/>
  <c r="CV226" i="2"/>
  <c r="DE226" i="2" s="1"/>
  <c r="CV161" i="2"/>
  <c r="DE161" i="2" s="1"/>
  <c r="CT123" i="2"/>
  <c r="DC123" i="2" s="1"/>
  <c r="CT296" i="2"/>
  <c r="DC296" i="2" s="1"/>
  <c r="CU137" i="2"/>
  <c r="DD137" i="2" s="1"/>
  <c r="CT28" i="2"/>
  <c r="DC28" i="2" s="1"/>
  <c r="CT291" i="2"/>
  <c r="DC291" i="2" s="1"/>
  <c r="CV373" i="2"/>
  <c r="DE373" i="2" s="1"/>
  <c r="CS75" i="2"/>
  <c r="DB75" i="2" s="1"/>
  <c r="CT111" i="2"/>
  <c r="DC111" i="2" s="1"/>
  <c r="CU317" i="2"/>
  <c r="DD317" i="2" s="1"/>
  <c r="CR40" i="2"/>
  <c r="DA40" i="2" s="1"/>
  <c r="CU398" i="2"/>
  <c r="DD398" i="2" s="1"/>
  <c r="CQ87" i="2"/>
  <c r="CZ87" i="2" s="1"/>
  <c r="CT649" i="2"/>
  <c r="DC649" i="2" s="1"/>
  <c r="CR884" i="2"/>
  <c r="DA884" i="2" s="1"/>
  <c r="CR792" i="2"/>
  <c r="DA792" i="2" s="1"/>
  <c r="CR179" i="2"/>
  <c r="DA179" i="2" s="1"/>
  <c r="CU136" i="2"/>
  <c r="DD136" i="2" s="1"/>
  <c r="CT36" i="2"/>
  <c r="DC36" i="2" s="1"/>
  <c r="CV53" i="2"/>
  <c r="DE53" i="2" s="1"/>
  <c r="CR80" i="2"/>
  <c r="DA80" i="2" s="1"/>
  <c r="CT560" i="2"/>
  <c r="DC560" i="2" s="1"/>
  <c r="CQ508" i="2"/>
  <c r="CV521" i="2"/>
  <c r="DE521" i="2" s="1"/>
  <c r="CR202" i="2"/>
  <c r="DA202" i="2" s="1"/>
  <c r="CR204" i="2"/>
  <c r="DA204" i="2" s="1"/>
  <c r="CT153" i="2"/>
  <c r="DC153" i="2" s="1"/>
  <c r="CU279" i="2"/>
  <c r="DD279" i="2" s="1"/>
  <c r="CU118" i="2"/>
  <c r="DD118" i="2" s="1"/>
  <c r="CU57" i="2"/>
  <c r="DD57" i="2" s="1"/>
  <c r="CT293" i="2"/>
  <c r="DC293" i="2" s="1"/>
  <c r="CR109" i="2"/>
  <c r="DA109" i="2" s="1"/>
  <c r="CT289" i="2"/>
  <c r="DC289" i="2" s="1"/>
  <c r="CU261" i="2"/>
  <c r="DD261" i="2" s="1"/>
  <c r="CS778" i="2"/>
  <c r="DB778" i="2" s="1"/>
  <c r="CS881" i="2"/>
  <c r="DB881" i="2" s="1"/>
  <c r="CV769" i="2"/>
  <c r="DE769" i="2" s="1"/>
  <c r="CV530" i="2"/>
  <c r="DE530" i="2" s="1"/>
  <c r="CQ573" i="2"/>
  <c r="CU741" i="2"/>
  <c r="DD741" i="2" s="1"/>
  <c r="CQ479" i="2"/>
  <c r="CZ479" i="2" s="1"/>
  <c r="CU571" i="2"/>
  <c r="DD571" i="2" s="1"/>
  <c r="CV823" i="2"/>
  <c r="DE823" i="2" s="1"/>
  <c r="CQ541" i="2"/>
  <c r="CU582" i="2"/>
  <c r="DD582" i="2" s="1"/>
  <c r="CU684" i="2"/>
  <c r="DD684" i="2" s="1"/>
  <c r="CR789" i="2"/>
  <c r="DA789" i="2" s="1"/>
  <c r="CV384" i="2"/>
  <c r="DE384" i="2" s="1"/>
  <c r="CS326" i="2"/>
  <c r="DB326" i="2" s="1"/>
  <c r="CV52" i="2"/>
  <c r="DE52" i="2" s="1"/>
  <c r="CU24" i="2"/>
  <c r="DD24" i="2" s="1"/>
  <c r="CV209" i="2"/>
  <c r="DE209" i="2" s="1"/>
  <c r="CQ173" i="2"/>
  <c r="CZ173" i="2" s="1"/>
  <c r="CU86" i="2"/>
  <c r="DD86" i="2" s="1"/>
  <c r="CR142" i="2"/>
  <c r="DA142" i="2" s="1"/>
  <c r="CT227" i="2"/>
  <c r="DC227" i="2" s="1"/>
  <c r="CV141" i="2"/>
  <c r="DE141" i="2" s="1"/>
  <c r="CV301" i="2"/>
  <c r="DE301" i="2" s="1"/>
  <c r="CS397" i="2"/>
  <c r="DB397" i="2" s="1"/>
  <c r="CU288" i="2"/>
  <c r="DD288" i="2" s="1"/>
  <c r="CV46" i="2"/>
  <c r="DE46" i="2" s="1"/>
  <c r="CV368" i="2"/>
  <c r="DE368" i="2" s="1"/>
  <c r="CT304" i="2"/>
  <c r="DC304" i="2" s="1"/>
  <c r="CT161" i="2"/>
  <c r="DC161" i="2" s="1"/>
  <c r="CR278" i="2"/>
  <c r="DA278" i="2" s="1"/>
  <c r="CQ102" i="2"/>
  <c r="CZ102" i="2" s="1"/>
  <c r="CQ291" i="2"/>
  <c r="CZ291" i="2" s="1"/>
  <c r="CR169" i="2"/>
  <c r="DA169" i="2" s="1"/>
  <c r="CT59" i="2"/>
  <c r="DC59" i="2" s="1"/>
  <c r="CT317" i="2"/>
  <c r="DC317" i="2" s="1"/>
  <c r="CT375" i="2"/>
  <c r="DC375" i="2" s="1"/>
  <c r="CU13" i="2"/>
  <c r="DD13" i="2" s="1"/>
  <c r="CT392" i="2"/>
  <c r="DC392" i="2" s="1"/>
  <c r="CR78" i="2"/>
  <c r="DA78" i="2" s="1"/>
  <c r="CU285" i="2"/>
  <c r="DD285" i="2" s="1"/>
  <c r="CV298" i="2"/>
  <c r="DE298" i="2" s="1"/>
  <c r="CS275" i="2"/>
  <c r="DB275" i="2" s="1"/>
  <c r="CR295" i="2"/>
  <c r="DA295" i="2" s="1"/>
  <c r="CS188" i="2"/>
  <c r="DB188" i="2" s="1"/>
  <c r="CV370" i="2"/>
  <c r="DE370" i="2" s="1"/>
  <c r="CR143" i="2"/>
  <c r="DA143" i="2" s="1"/>
  <c r="CV719" i="2"/>
  <c r="DE719" i="2" s="1"/>
  <c r="CV510" i="2"/>
  <c r="DE510" i="2" s="1"/>
  <c r="CS71" i="2"/>
  <c r="DB71" i="2" s="1"/>
  <c r="CU365" i="2"/>
  <c r="DD365" i="2" s="1"/>
  <c r="CR54" i="2"/>
  <c r="DA54" i="2" s="1"/>
  <c r="CR178" i="2"/>
  <c r="DA178" i="2" s="1"/>
  <c r="CT133" i="2"/>
  <c r="DC133" i="2" s="1"/>
  <c r="CR283" i="2"/>
  <c r="DA283" i="2" s="1"/>
  <c r="CV349" i="2"/>
  <c r="DE349" i="2" s="1"/>
  <c r="CT225" i="2"/>
  <c r="DC225" i="2" s="1"/>
  <c r="CS50" i="2"/>
  <c r="DB50" i="2" s="1"/>
  <c r="CS683" i="2"/>
  <c r="DB683" i="2" s="1"/>
  <c r="CU502" i="2"/>
  <c r="DD502" i="2" s="1"/>
  <c r="CU705" i="2"/>
  <c r="DD705" i="2" s="1"/>
  <c r="BV849" i="2"/>
  <c r="CQ849" i="2"/>
  <c r="CZ849" i="2" s="1"/>
  <c r="BV691" i="2"/>
  <c r="CS691" i="2"/>
  <c r="DB691" i="2" s="1"/>
  <c r="CT762" i="2"/>
  <c r="DC762" i="2" s="1"/>
  <c r="CV717" i="2"/>
  <c r="DE717" i="2" s="1"/>
  <c r="CU743" i="2"/>
  <c r="DD743" i="2" s="1"/>
  <c r="CQ591" i="2"/>
  <c r="CV815" i="2"/>
  <c r="DE815" i="2" s="1"/>
  <c r="CS859" i="2"/>
  <c r="DB859" i="2" s="1"/>
  <c r="CV248" i="2"/>
  <c r="DE248" i="2" s="1"/>
  <c r="CQ668" i="2"/>
  <c r="CZ668" i="2" s="1"/>
  <c r="CR190" i="2"/>
  <c r="DA190" i="2" s="1"/>
  <c r="CT277" i="2"/>
  <c r="DC277" i="2" s="1"/>
  <c r="CU47" i="2"/>
  <c r="DD47" i="2" s="1"/>
  <c r="CT48" i="2"/>
  <c r="DC48" i="2" s="1"/>
  <c r="CV324" i="2"/>
  <c r="DE324" i="2" s="1"/>
  <c r="CU410" i="2"/>
  <c r="DD410" i="2" s="1"/>
  <c r="CR218" i="2"/>
  <c r="DA218" i="2" s="1"/>
  <c r="CS227" i="2"/>
  <c r="DB227" i="2" s="1"/>
  <c r="CS112" i="2"/>
  <c r="DB112" i="2" s="1"/>
  <c r="CU340" i="2"/>
  <c r="DD340" i="2" s="1"/>
  <c r="CR110" i="2"/>
  <c r="DA110" i="2" s="1"/>
  <c r="CS336" i="2"/>
  <c r="DB336" i="2" s="1"/>
  <c r="CT249" i="2"/>
  <c r="DC249" i="2" s="1"/>
  <c r="CU193" i="2"/>
  <c r="DD193" i="2" s="1"/>
  <c r="CR53" i="2"/>
  <c r="DA53" i="2" s="1"/>
  <c r="CR369" i="2"/>
  <c r="DA369" i="2" s="1"/>
  <c r="CR239" i="2"/>
  <c r="DA239" i="2" s="1"/>
  <c r="CV37" i="2"/>
  <c r="DE37" i="2" s="1"/>
  <c r="CT29" i="2"/>
  <c r="DC29" i="2" s="1"/>
  <c r="CR189" i="2"/>
  <c r="DA189" i="2" s="1"/>
  <c r="CR205" i="2"/>
  <c r="DA205" i="2" s="1"/>
  <c r="CV327" i="2"/>
  <c r="DE327" i="2" s="1"/>
  <c r="CQ499" i="2"/>
  <c r="CQ284" i="2"/>
  <c r="CT55" i="2"/>
  <c r="DC55" i="2" s="1"/>
  <c r="CS84" i="2"/>
  <c r="DB84" i="2" s="1"/>
  <c r="CS95" i="2"/>
  <c r="DB95" i="2" s="1"/>
  <c r="CS189" i="2"/>
  <c r="DB189" i="2" s="1"/>
  <c r="CR740" i="2"/>
  <c r="DA740" i="2" s="1"/>
  <c r="CQ841" i="2"/>
  <c r="CZ841" i="2" s="1"/>
  <c r="CV742" i="2"/>
  <c r="DE742" i="2" s="1"/>
  <c r="CU43" i="2"/>
  <c r="DD43" i="2" s="1"/>
  <c r="CV48" i="2"/>
  <c r="DE48" i="2" s="1"/>
  <c r="CR90" i="2"/>
  <c r="DA90" i="2" s="1"/>
  <c r="CU246" i="2"/>
  <c r="DD246" i="2" s="1"/>
  <c r="CQ299" i="2"/>
  <c r="CQ536" i="2"/>
  <c r="CS450" i="2"/>
  <c r="DB450" i="2" s="1"/>
  <c r="CR163" i="2"/>
  <c r="DA163" i="2" s="1"/>
  <c r="CU633" i="2"/>
  <c r="DD633" i="2" s="1"/>
  <c r="CV606" i="2"/>
  <c r="DE606" i="2" s="1"/>
  <c r="CV469" i="2"/>
  <c r="DE469" i="2" s="1"/>
  <c r="CV882" i="2"/>
  <c r="DE882" i="2" s="1"/>
  <c r="CS809" i="2"/>
  <c r="DB809" i="2" s="1"/>
  <c r="CU179" i="2"/>
  <c r="DD179" i="2" s="1"/>
  <c r="CQ511" i="2"/>
  <c r="CV616" i="2"/>
  <c r="DE616" i="2" s="1"/>
  <c r="CQ834" i="2"/>
  <c r="CT58" i="2"/>
  <c r="DC58" i="2" s="1"/>
  <c r="CQ224" i="2"/>
  <c r="CZ224" i="2" s="1"/>
  <c r="CS490" i="2"/>
  <c r="DB490" i="2" s="1"/>
  <c r="CS760" i="2"/>
  <c r="DB760" i="2" s="1"/>
  <c r="CS569" i="2"/>
  <c r="DB569" i="2" s="1"/>
  <c r="CU750" i="2"/>
  <c r="DD750" i="2" s="1"/>
  <c r="CT684" i="2"/>
  <c r="DC684" i="2" s="1"/>
  <c r="CU248" i="2"/>
  <c r="DD248" i="2" s="1"/>
  <c r="CV526" i="2"/>
  <c r="DE526" i="2" s="1"/>
  <c r="CV563" i="2"/>
  <c r="DE563" i="2" s="1"/>
  <c r="CS424" i="2"/>
  <c r="DB424" i="2" s="1"/>
  <c r="CR644" i="2"/>
  <c r="DA644" i="2" s="1"/>
  <c r="CV668" i="2"/>
  <c r="DE668" i="2" s="1"/>
  <c r="CV884" i="2"/>
  <c r="DE884" i="2" s="1"/>
  <c r="CS768" i="2"/>
  <c r="DB768" i="2" s="1"/>
  <c r="CS478" i="2"/>
  <c r="DB478" i="2" s="1"/>
  <c r="CS860" i="2"/>
  <c r="DB860" i="2" s="1"/>
  <c r="CR853" i="2"/>
  <c r="DA853" i="2" s="1"/>
  <c r="CT634" i="2"/>
  <c r="DC634" i="2" s="1"/>
  <c r="BV704" i="2"/>
  <c r="CQ704" i="2"/>
  <c r="CT766" i="2"/>
  <c r="DC766" i="2" s="1"/>
  <c r="BV790" i="2"/>
  <c r="CS790" i="2"/>
  <c r="DB790" i="2" s="1"/>
  <c r="CV790" i="2"/>
  <c r="DE790" i="2" s="1"/>
  <c r="CT601" i="2"/>
  <c r="DC601" i="2" s="1"/>
  <c r="CV398" i="2"/>
  <c r="DE398" i="2" s="1"/>
  <c r="CR64" i="2"/>
  <c r="DA64" i="2" s="1"/>
  <c r="CT196" i="2"/>
  <c r="DC196" i="2" s="1"/>
  <c r="CR209" i="2"/>
  <c r="DA209" i="2" s="1"/>
  <c r="CT356" i="2"/>
  <c r="DC356" i="2" s="1"/>
  <c r="CV175" i="2"/>
  <c r="DE175" i="2" s="1"/>
  <c r="CV216" i="2"/>
  <c r="DE216" i="2" s="1"/>
  <c r="CR313" i="2"/>
  <c r="DA313" i="2" s="1"/>
  <c r="CS103" i="2"/>
  <c r="DB103" i="2" s="1"/>
  <c r="CU271" i="2"/>
  <c r="DD271" i="2" s="1"/>
  <c r="CV183" i="2"/>
  <c r="DE183" i="2" s="1"/>
  <c r="CT229" i="2"/>
  <c r="DC229" i="2" s="1"/>
  <c r="CT226" i="2"/>
  <c r="DC226" i="2" s="1"/>
  <c r="CU161" i="2"/>
  <c r="DD161" i="2" s="1"/>
  <c r="CR123" i="2"/>
  <c r="DA123" i="2" s="1"/>
  <c r="CR296" i="2"/>
  <c r="DA296" i="2" s="1"/>
  <c r="CS137" i="2"/>
  <c r="DB137" i="2" s="1"/>
  <c r="CR28" i="2"/>
  <c r="DA28" i="2" s="1"/>
  <c r="CR291" i="2"/>
  <c r="DA291" i="2" s="1"/>
  <c r="CU373" i="2"/>
  <c r="DD373" i="2" s="1"/>
  <c r="CT37" i="2"/>
  <c r="DC37" i="2" s="1"/>
  <c r="CR111" i="2"/>
  <c r="DA111" i="2" s="1"/>
  <c r="CV317" i="2"/>
  <c r="DE317" i="2" s="1"/>
  <c r="CT137" i="2"/>
  <c r="DC137" i="2" s="1"/>
  <c r="CQ398" i="2"/>
  <c r="CU316" i="2"/>
  <c r="DD316" i="2" s="1"/>
  <c r="CR649" i="2"/>
  <c r="DA649" i="2" s="1"/>
  <c r="CT884" i="2"/>
  <c r="DC884" i="2" s="1"/>
  <c r="CU489" i="2"/>
  <c r="DD489" i="2" s="1"/>
  <c r="CT792" i="2"/>
  <c r="DC792" i="2" s="1"/>
  <c r="CT388" i="2"/>
  <c r="DC388" i="2" s="1"/>
  <c r="CV136" i="2"/>
  <c r="DE136" i="2" s="1"/>
  <c r="CR36" i="2"/>
  <c r="DA36" i="2" s="1"/>
  <c r="CU53" i="2"/>
  <c r="DD53" i="2" s="1"/>
  <c r="CT184" i="2"/>
  <c r="DC184" i="2" s="1"/>
  <c r="CR560" i="2"/>
  <c r="DA560" i="2" s="1"/>
  <c r="CU521" i="2"/>
  <c r="DD521" i="2" s="1"/>
  <c r="CU387" i="2"/>
  <c r="DD387" i="2" s="1"/>
  <c r="CU39" i="2"/>
  <c r="DD39" i="2" s="1"/>
  <c r="CR153" i="2"/>
  <c r="DA153" i="2" s="1"/>
  <c r="CQ279" i="2"/>
  <c r="CZ279" i="2" s="1"/>
  <c r="CS118" i="2"/>
  <c r="DB118" i="2" s="1"/>
  <c r="CS57" i="2"/>
  <c r="DB57" i="2" s="1"/>
  <c r="CR293" i="2"/>
  <c r="DA293" i="2" s="1"/>
  <c r="CT368" i="2"/>
  <c r="DC368" i="2" s="1"/>
  <c r="CR289" i="2"/>
  <c r="DA289" i="2" s="1"/>
  <c r="CU287" i="2"/>
  <c r="DD287" i="2" s="1"/>
  <c r="CL490" i="2"/>
  <c r="CQ490" i="2"/>
  <c r="CV778" i="2"/>
  <c r="DE778" i="2" s="1"/>
  <c r="CV881" i="2"/>
  <c r="DE881" i="2" s="1"/>
  <c r="CR619" i="2"/>
  <c r="DA619" i="2" s="1"/>
  <c r="CU488" i="2"/>
  <c r="DD488" i="2" s="1"/>
  <c r="CQ663" i="2"/>
  <c r="CU530" i="2"/>
  <c r="DD530" i="2" s="1"/>
  <c r="CS741" i="2"/>
  <c r="DB741" i="2" s="1"/>
  <c r="CR574" i="2"/>
  <c r="DA574" i="2" s="1"/>
  <c r="CU823" i="2"/>
  <c r="DD823" i="2" s="1"/>
  <c r="CU873" i="2"/>
  <c r="DD873" i="2" s="1"/>
  <c r="CS582" i="2"/>
  <c r="DB582" i="2" s="1"/>
  <c r="CU766" i="2"/>
  <c r="DD766" i="2" s="1"/>
  <c r="CT617" i="2"/>
  <c r="DC617" i="2" s="1"/>
  <c r="CS684" i="2"/>
  <c r="DB684" i="2" s="1"/>
  <c r="BV498" i="2"/>
  <c r="CQ498" i="2"/>
  <c r="CT557" i="2"/>
  <c r="DC557" i="2" s="1"/>
  <c r="CT789" i="2"/>
  <c r="DC789" i="2" s="1"/>
  <c r="CV601" i="2"/>
  <c r="DE601" i="2" s="1"/>
  <c r="CR626" i="2"/>
  <c r="DA626" i="2" s="1"/>
  <c r="CT384" i="2"/>
  <c r="DC384" i="2" s="1"/>
  <c r="CV277" i="2"/>
  <c r="DE277" i="2" s="1"/>
  <c r="CU52" i="2"/>
  <c r="DD52" i="2" s="1"/>
  <c r="CV24" i="2"/>
  <c r="DE24" i="2" s="1"/>
  <c r="CU209" i="2"/>
  <c r="DD209" i="2" s="1"/>
  <c r="CV177" i="2"/>
  <c r="DE177" i="2" s="1"/>
  <c r="CS86" i="2"/>
  <c r="DB86" i="2" s="1"/>
  <c r="CT125" i="2"/>
  <c r="DC125" i="2" s="1"/>
  <c r="CR227" i="2"/>
  <c r="DA227" i="2" s="1"/>
  <c r="CU141" i="2"/>
  <c r="DD141" i="2" s="1"/>
  <c r="CT301" i="2"/>
  <c r="DC301" i="2" s="1"/>
  <c r="CT386" i="2"/>
  <c r="DC386" i="2" s="1"/>
  <c r="CV288" i="2"/>
  <c r="DE288" i="2" s="1"/>
  <c r="CU46" i="2"/>
  <c r="DD46" i="2" s="1"/>
  <c r="CU368" i="2"/>
  <c r="DD368" i="2" s="1"/>
  <c r="CR304" i="2"/>
  <c r="DA304" i="2" s="1"/>
  <c r="CR161" i="2"/>
  <c r="DA161" i="2" s="1"/>
  <c r="CV292" i="2"/>
  <c r="DE292" i="2" s="1"/>
  <c r="CU34" i="2"/>
  <c r="DD34" i="2" s="1"/>
  <c r="CU98" i="2"/>
  <c r="DD98" i="2" s="1"/>
  <c r="CR59" i="2"/>
  <c r="DA59" i="2" s="1"/>
  <c r="CR317" i="2"/>
  <c r="DA317" i="2" s="1"/>
  <c r="CR375" i="2"/>
  <c r="DA375" i="2" s="1"/>
  <c r="CS13" i="2"/>
  <c r="DB13" i="2" s="1"/>
  <c r="CR392" i="2"/>
  <c r="DA392" i="2" s="1"/>
  <c r="CT199" i="2"/>
  <c r="DC199" i="2" s="1"/>
  <c r="CV477" i="2"/>
  <c r="DE477" i="2" s="1"/>
  <c r="CT679" i="2"/>
  <c r="DC679" i="2" s="1"/>
  <c r="CO641" i="2"/>
  <c r="CQ641" i="2"/>
  <c r="CZ641" i="2" s="1"/>
  <c r="BV729" i="2"/>
  <c r="CS729" i="2"/>
  <c r="DB729" i="2" s="1"/>
  <c r="CT66" i="2"/>
  <c r="DC66" i="2" s="1"/>
  <c r="CV285" i="2"/>
  <c r="DE285" i="2" s="1"/>
  <c r="CU298" i="2"/>
  <c r="DD298" i="2" s="1"/>
  <c r="CV193" i="2"/>
  <c r="DE193" i="2" s="1"/>
  <c r="CU386" i="2"/>
  <c r="DD386" i="2" s="1"/>
  <c r="CT370" i="2"/>
  <c r="DC370" i="2" s="1"/>
  <c r="CU234" i="2"/>
  <c r="DD234" i="2" s="1"/>
  <c r="CR627" i="2"/>
  <c r="DA627" i="2" s="1"/>
  <c r="CT719" i="2"/>
  <c r="DC719" i="2" s="1"/>
  <c r="CU510" i="2"/>
  <c r="DD510" i="2" s="1"/>
  <c r="CT122" i="2"/>
  <c r="DC122" i="2" s="1"/>
  <c r="CQ365" i="2"/>
  <c r="CZ365" i="2" s="1"/>
  <c r="CT191" i="2"/>
  <c r="DC191" i="2" s="1"/>
  <c r="CT172" i="2"/>
  <c r="DC172" i="2" s="1"/>
  <c r="CR133" i="2"/>
  <c r="DA133" i="2" s="1"/>
  <c r="CT327" i="2"/>
  <c r="DC327" i="2" s="1"/>
  <c r="CU349" i="2"/>
  <c r="DD349" i="2" s="1"/>
  <c r="CR225" i="2"/>
  <c r="DA225" i="2" s="1"/>
  <c r="CV461" i="2"/>
  <c r="DE461" i="2" s="1"/>
  <c r="CQ436" i="2"/>
  <c r="CQ493" i="2"/>
  <c r="CZ493" i="2" s="1"/>
  <c r="CQ853" i="2"/>
  <c r="CV779" i="2"/>
  <c r="DE779" i="2" s="1"/>
  <c r="CT439" i="2"/>
  <c r="DC439" i="2" s="1"/>
  <c r="CR762" i="2"/>
  <c r="DA762" i="2" s="1"/>
  <c r="CR717" i="2"/>
  <c r="DA717" i="2" s="1"/>
  <c r="BV588" i="2"/>
  <c r="CQ588" i="2"/>
  <c r="CZ588" i="2" s="1"/>
  <c r="CQ743" i="2"/>
  <c r="CZ743" i="2" s="1"/>
  <c r="CU815" i="2"/>
  <c r="DD815" i="2" s="1"/>
  <c r="CV859" i="2"/>
  <c r="DE859" i="2" s="1"/>
  <c r="CT248" i="2"/>
  <c r="DC248" i="2" s="1"/>
  <c r="CV92" i="2"/>
  <c r="DE92" i="2" s="1"/>
  <c r="CV380" i="2"/>
  <c r="DE380" i="2" s="1"/>
  <c r="CR277" i="2"/>
  <c r="DA277" i="2" s="1"/>
  <c r="CS47" i="2"/>
  <c r="DB47" i="2" s="1"/>
  <c r="CR48" i="2"/>
  <c r="DA48" i="2" s="1"/>
  <c r="CU324" i="2"/>
  <c r="DD324" i="2" s="1"/>
  <c r="CS410" i="2"/>
  <c r="DB410" i="2" s="1"/>
  <c r="CU276" i="2"/>
  <c r="DD276" i="2" s="1"/>
  <c r="CT210" i="2"/>
  <c r="DC210" i="2" s="1"/>
  <c r="CV415" i="2"/>
  <c r="DE415" i="2" s="1"/>
  <c r="CT222" i="2"/>
  <c r="DC222" i="2" s="1"/>
  <c r="CS340" i="2"/>
  <c r="DB340" i="2" s="1"/>
  <c r="CU294" i="2"/>
  <c r="DD294" i="2" s="1"/>
  <c r="CT118" i="2"/>
  <c r="DC118" i="2" s="1"/>
  <c r="CT275" i="2"/>
  <c r="DC275" i="2" s="1"/>
  <c r="CR249" i="2"/>
  <c r="DA249" i="2" s="1"/>
  <c r="CQ193" i="2"/>
  <c r="CT128" i="2"/>
  <c r="DC128" i="2" s="1"/>
  <c r="CV85" i="2"/>
  <c r="DE85" i="2" s="1"/>
  <c r="CV335" i="2"/>
  <c r="DE335" i="2" s="1"/>
  <c r="CU37" i="2"/>
  <c r="DD37" i="2" s="1"/>
  <c r="CR29" i="2"/>
  <c r="DA29" i="2" s="1"/>
  <c r="CV81" i="2"/>
  <c r="DE81" i="2" s="1"/>
  <c r="CU220" i="2"/>
  <c r="DD220" i="2" s="1"/>
  <c r="CU327" i="2"/>
  <c r="DD327" i="2" s="1"/>
  <c r="CL602" i="2"/>
  <c r="CS602" i="2"/>
  <c r="DB602" i="2" s="1"/>
  <c r="CT43" i="2"/>
  <c r="DC43" i="2" s="1"/>
  <c r="CR55" i="2"/>
  <c r="DA55" i="2" s="1"/>
  <c r="CT79" i="2"/>
  <c r="DC79" i="2" s="1"/>
  <c r="CT258" i="2"/>
  <c r="DC258" i="2" s="1"/>
  <c r="CV250" i="2"/>
  <c r="DE250" i="2" s="1"/>
  <c r="CU454" i="2"/>
  <c r="DD454" i="2" s="1"/>
  <c r="CT740" i="2"/>
  <c r="DC740" i="2" s="1"/>
  <c r="CS43" i="2"/>
  <c r="DB43" i="2" s="1"/>
  <c r="CS48" i="2"/>
  <c r="DB48" i="2" s="1"/>
  <c r="CU370" i="2"/>
  <c r="DD370" i="2" s="1"/>
  <c r="CS246" i="2"/>
  <c r="DB246" i="2" s="1"/>
  <c r="CV65" i="2"/>
  <c r="DE65" i="2" s="1"/>
  <c r="CV282" i="2"/>
  <c r="DE282" i="2" s="1"/>
  <c r="CV217" i="2"/>
  <c r="DE217" i="2" s="1"/>
  <c r="CV450" i="2"/>
  <c r="DE450" i="2" s="1"/>
  <c r="CV484" i="2"/>
  <c r="DE484" i="2" s="1"/>
  <c r="CV508" i="2"/>
  <c r="DE508" i="2" s="1"/>
  <c r="CU494" i="2"/>
  <c r="DD494" i="2" s="1"/>
  <c r="CS633" i="2"/>
  <c r="DB633" i="2" s="1"/>
  <c r="CS507" i="2"/>
  <c r="DB507" i="2" s="1"/>
  <c r="CR639" i="2"/>
  <c r="DA639" i="2" s="1"/>
  <c r="CU606" i="2"/>
  <c r="DD606" i="2" s="1"/>
  <c r="CT751" i="2"/>
  <c r="DC751" i="2" s="1"/>
  <c r="CU469" i="2"/>
  <c r="DD469" i="2" s="1"/>
  <c r="BV552" i="2"/>
  <c r="CS552" i="2"/>
  <c r="DB552" i="2" s="1"/>
  <c r="CR764" i="2"/>
  <c r="DA764" i="2" s="1"/>
  <c r="CU882" i="2"/>
  <c r="DD882" i="2" s="1"/>
  <c r="CQ788" i="2"/>
  <c r="CZ788" i="2" s="1"/>
  <c r="CT869" i="2"/>
  <c r="DC869" i="2" s="1"/>
  <c r="CQ179" i="2"/>
  <c r="CZ179" i="2" s="1"/>
  <c r="CR610" i="2"/>
  <c r="DA610" i="2" s="1"/>
  <c r="CT652" i="2"/>
  <c r="DC652" i="2" s="1"/>
  <c r="CR828" i="2"/>
  <c r="DA828" i="2" s="1"/>
  <c r="CU757" i="2"/>
  <c r="DD757" i="2" s="1"/>
  <c r="CR806" i="2"/>
  <c r="DA806" i="2" s="1"/>
  <c r="CR505" i="2"/>
  <c r="DA505" i="2" s="1"/>
  <c r="CR630" i="2"/>
  <c r="DA630" i="2" s="1"/>
  <c r="CR58" i="2"/>
  <c r="DA58" i="2" s="1"/>
  <c r="CU83" i="2"/>
  <c r="DD83" i="2" s="1"/>
  <c r="CV490" i="2"/>
  <c r="DE490" i="2" s="1"/>
  <c r="CV760" i="2"/>
  <c r="DE760" i="2" s="1"/>
  <c r="CT496" i="2"/>
  <c r="DC496" i="2" s="1"/>
  <c r="CR531" i="2"/>
  <c r="DA531" i="2" s="1"/>
  <c r="CS549" i="2"/>
  <c r="DB549" i="2" s="1"/>
  <c r="CT486" i="2"/>
  <c r="DC486" i="2" s="1"/>
  <c r="CT845" i="2"/>
  <c r="DC845" i="2" s="1"/>
  <c r="CR667" i="2"/>
  <c r="DA667" i="2" s="1"/>
  <c r="CV455" i="2"/>
  <c r="DE455" i="2" s="1"/>
  <c r="CR511" i="2"/>
  <c r="DA511" i="2" s="1"/>
  <c r="CU868" i="2"/>
  <c r="DD868" i="2" s="1"/>
  <c r="CS874" i="2"/>
  <c r="DB874" i="2" s="1"/>
  <c r="CS828" i="2"/>
  <c r="DB828" i="2" s="1"/>
  <c r="CQ802" i="2"/>
  <c r="CZ802" i="2" s="1"/>
  <c r="CR801" i="2"/>
  <c r="DA801" i="2" s="1"/>
  <c r="CS875" i="2"/>
  <c r="DB875" i="2" s="1"/>
  <c r="CR805" i="2"/>
  <c r="DA805" i="2" s="1"/>
  <c r="CV694" i="2"/>
  <c r="DE694" i="2" s="1"/>
  <c r="CR646" i="2"/>
  <c r="DA646" i="2" s="1"/>
  <c r="CS630" i="2"/>
  <c r="DB630" i="2" s="1"/>
  <c r="CU887" i="2"/>
  <c r="DD887" i="2" s="1"/>
  <c r="CQ640" i="2"/>
  <c r="CS17" i="2"/>
  <c r="DB17" i="2" s="1"/>
  <c r="CR438" i="2"/>
  <c r="DA438" i="2" s="1"/>
  <c r="CV531" i="2"/>
  <c r="DE531" i="2" s="1"/>
  <c r="CR507" i="2"/>
  <c r="DA507" i="2" s="1"/>
  <c r="CQ666" i="2"/>
  <c r="CZ666" i="2" s="1"/>
  <c r="CU558" i="2"/>
  <c r="DD558" i="2" s="1"/>
  <c r="CQ721" i="2"/>
  <c r="CZ721" i="2" s="1"/>
  <c r="CT628" i="2"/>
  <c r="DC628" i="2" s="1"/>
  <c r="CT690" i="2"/>
  <c r="DC690" i="2" s="1"/>
  <c r="CU667" i="2"/>
  <c r="DD667" i="2" s="1"/>
  <c r="CU620" i="2"/>
  <c r="DD620" i="2" s="1"/>
  <c r="CS511" i="2"/>
  <c r="DB511" i="2" s="1"/>
  <c r="CT675" i="2"/>
  <c r="DC675" i="2" s="1"/>
  <c r="CV759" i="2"/>
  <c r="DE759" i="2" s="1"/>
  <c r="CQ740" i="2"/>
  <c r="CV555" i="2"/>
  <c r="DE555" i="2" s="1"/>
  <c r="BV657" i="2"/>
  <c r="CQ657" i="2"/>
  <c r="CT525" i="2"/>
  <c r="DC525" i="2" s="1"/>
  <c r="CR481" i="2"/>
  <c r="DA481" i="2" s="1"/>
  <c r="CV614" i="2"/>
  <c r="DE614" i="2" s="1"/>
  <c r="CR286" i="2"/>
  <c r="DA286" i="2" s="1"/>
  <c r="CT71" i="2"/>
  <c r="DC71" i="2" s="1"/>
  <c r="CS122" i="2"/>
  <c r="DB122" i="2" s="1"/>
  <c r="CV204" i="2"/>
  <c r="DE204" i="2" s="1"/>
  <c r="CR39" i="2"/>
  <c r="DA39" i="2" s="1"/>
  <c r="CV312" i="2"/>
  <c r="DE312" i="2" s="1"/>
  <c r="CV124" i="2"/>
  <c r="DE124" i="2" s="1"/>
  <c r="CT215" i="2"/>
  <c r="DC215" i="2" s="1"/>
  <c r="CU357" i="2"/>
  <c r="DD357" i="2" s="1"/>
  <c r="CT77" i="2"/>
  <c r="DC77" i="2" s="1"/>
  <c r="CU341" i="2"/>
  <c r="DD341" i="2" s="1"/>
  <c r="CV169" i="2"/>
  <c r="DE169" i="2" s="1"/>
  <c r="CS191" i="2"/>
  <c r="DB191" i="2" s="1"/>
  <c r="CS391" i="2"/>
  <c r="DB391" i="2" s="1"/>
  <c r="CT72" i="2"/>
  <c r="DC72" i="2" s="1"/>
  <c r="CV200" i="2"/>
  <c r="DE200" i="2" s="1"/>
  <c r="CT322" i="2"/>
  <c r="DC322" i="2" s="1"/>
  <c r="CT117" i="2"/>
  <c r="DC117" i="2" s="1"/>
  <c r="CU178" i="2"/>
  <c r="DD178" i="2" s="1"/>
  <c r="CR186" i="2"/>
  <c r="DA186" i="2" s="1"/>
  <c r="CT95" i="2"/>
  <c r="DC95" i="2" s="1"/>
  <c r="CT412" i="2"/>
  <c r="DC412" i="2" s="1"/>
  <c r="CV176" i="2"/>
  <c r="DE176" i="2" s="1"/>
  <c r="CU218" i="2"/>
  <c r="DD218" i="2" s="1"/>
  <c r="CT540" i="2"/>
  <c r="DC540" i="2" s="1"/>
  <c r="CV522" i="2"/>
  <c r="DE522" i="2" s="1"/>
  <c r="CV525" i="2"/>
  <c r="DE525" i="2" s="1"/>
  <c r="CT686" i="2"/>
  <c r="DC686" i="2" s="1"/>
  <c r="CU784" i="2"/>
  <c r="DD784" i="2" s="1"/>
  <c r="CR743" i="2"/>
  <c r="DA743" i="2" s="1"/>
  <c r="CU126" i="2"/>
  <c r="DD126" i="2" s="1"/>
  <c r="CR247" i="2"/>
  <c r="DA247" i="2" s="1"/>
  <c r="CV121" i="2"/>
  <c r="DE121" i="2" s="1"/>
  <c r="CR416" i="2"/>
  <c r="DA416" i="2" s="1"/>
  <c r="CU306" i="2"/>
  <c r="DD306" i="2" s="1"/>
  <c r="CR219" i="2"/>
  <c r="DA219" i="2" s="1"/>
  <c r="CS330" i="2"/>
  <c r="DB330" i="2" s="1"/>
  <c r="CS404" i="2"/>
  <c r="DB404" i="2" s="1"/>
  <c r="CU73" i="2"/>
  <c r="DD73" i="2" s="1"/>
  <c r="CR271" i="2"/>
  <c r="DA271" i="2" s="1"/>
  <c r="CU352" i="2"/>
  <c r="DD352" i="2" s="1"/>
  <c r="CV42" i="2"/>
  <c r="DE42" i="2" s="1"/>
  <c r="CV35" i="2"/>
  <c r="DE35" i="2" s="1"/>
  <c r="CS207" i="2"/>
  <c r="DB207" i="2" s="1"/>
  <c r="CR339" i="2"/>
  <c r="DA339" i="2" s="1"/>
  <c r="CV152" i="2"/>
  <c r="DE152" i="2" s="1"/>
  <c r="CU156" i="2"/>
  <c r="DD156" i="2" s="1"/>
  <c r="CU411" i="2"/>
  <c r="DD411" i="2" s="1"/>
  <c r="CT348" i="2"/>
  <c r="DC348" i="2" s="1"/>
  <c r="CU134" i="2"/>
  <c r="DD134" i="2" s="1"/>
  <c r="CS89" i="2"/>
  <c r="DB89" i="2" s="1"/>
  <c r="CS114" i="2"/>
  <c r="DB114" i="2" s="1"/>
  <c r="CT345" i="2"/>
  <c r="DC345" i="2" s="1"/>
  <c r="CR131" i="2"/>
  <c r="DA131" i="2" s="1"/>
  <c r="CS708" i="2"/>
  <c r="DB708" i="2" s="1"/>
  <c r="CT580" i="2"/>
  <c r="DC580" i="2" s="1"/>
  <c r="CS838" i="2"/>
  <c r="DB838" i="2" s="1"/>
  <c r="CT777" i="2"/>
  <c r="DC777" i="2" s="1"/>
  <c r="CT441" i="2"/>
  <c r="DC441" i="2" s="1"/>
  <c r="CU426" i="2"/>
  <c r="DD426" i="2" s="1"/>
  <c r="CV664" i="2"/>
  <c r="DE664" i="2" s="1"/>
  <c r="CV299" i="2"/>
  <c r="DE299" i="2" s="1"/>
  <c r="CR244" i="2"/>
  <c r="DA244" i="2" s="1"/>
  <c r="CT303" i="2"/>
  <c r="DC303" i="2" s="1"/>
  <c r="CV195" i="2"/>
  <c r="DE195" i="2" s="1"/>
  <c r="CU362" i="2"/>
  <c r="DD362" i="2" s="1"/>
  <c r="CV382" i="2"/>
  <c r="DE382" i="2" s="1"/>
  <c r="CR330" i="2"/>
  <c r="DA330" i="2" s="1"/>
  <c r="CV109" i="2"/>
  <c r="DE109" i="2" s="1"/>
  <c r="CV233" i="2"/>
  <c r="DE233" i="2" s="1"/>
  <c r="CT374" i="2"/>
  <c r="DC374" i="2" s="1"/>
  <c r="CS407" i="2"/>
  <c r="DB407" i="2" s="1"/>
  <c r="CU358" i="2"/>
  <c r="DD358" i="2" s="1"/>
  <c r="CQ120" i="2"/>
  <c r="CZ120" i="2" s="1"/>
  <c r="CS108" i="2"/>
  <c r="DB108" i="2" s="1"/>
  <c r="CV270" i="2"/>
  <c r="DE270" i="2" s="1"/>
  <c r="CT353" i="2"/>
  <c r="DC353" i="2" s="1"/>
  <c r="CR152" i="2"/>
  <c r="DA152" i="2" s="1"/>
  <c r="CS91" i="2"/>
  <c r="DB91" i="2" s="1"/>
  <c r="CT238" i="2"/>
  <c r="DC238" i="2" s="1"/>
  <c r="CU111" i="2"/>
  <c r="DD111" i="2" s="1"/>
  <c r="CV263" i="2"/>
  <c r="DE263" i="2" s="1"/>
  <c r="CS151" i="2"/>
  <c r="DB151" i="2" s="1"/>
  <c r="CT349" i="2"/>
  <c r="DC349" i="2" s="1"/>
  <c r="CV798" i="2"/>
  <c r="DE798" i="2" s="1"/>
  <c r="CT843" i="2"/>
  <c r="DC843" i="2" s="1"/>
  <c r="CU623" i="2"/>
  <c r="DD623" i="2" s="1"/>
  <c r="CR213" i="2"/>
  <c r="DA213" i="2" s="1"/>
  <c r="CR298" i="2"/>
  <c r="DA298" i="2" s="1"/>
  <c r="CV128" i="2"/>
  <c r="DE128" i="2" s="1"/>
  <c r="CU162" i="2"/>
  <c r="DD162" i="2" s="1"/>
  <c r="CR846" i="2"/>
  <c r="DA846" i="2" s="1"/>
  <c r="CT696" i="2"/>
  <c r="DC696" i="2" s="1"/>
  <c r="CS686" i="2"/>
  <c r="DB686" i="2" s="1"/>
  <c r="CV693" i="2"/>
  <c r="DE693" i="2" s="1"/>
  <c r="CU360" i="2"/>
  <c r="DD360" i="2" s="1"/>
  <c r="CV77" i="2"/>
  <c r="DE77" i="2" s="1"/>
  <c r="CS202" i="2"/>
  <c r="DB202" i="2" s="1"/>
  <c r="CV55" i="2"/>
  <c r="DE55" i="2" s="1"/>
  <c r="CV381" i="2"/>
  <c r="DE381" i="2" s="1"/>
  <c r="CS280" i="2"/>
  <c r="DB280" i="2" s="1"/>
  <c r="CU65" i="2"/>
  <c r="DD65" i="2" s="1"/>
  <c r="CU143" i="2"/>
  <c r="DD143" i="2" s="1"/>
  <c r="CQ724" i="2"/>
  <c r="CS632" i="2"/>
  <c r="DB632" i="2" s="1"/>
  <c r="CU233" i="2"/>
  <c r="DD233" i="2" s="1"/>
  <c r="CR374" i="2"/>
  <c r="DA374" i="2" s="1"/>
  <c r="CT294" i="2"/>
  <c r="DC294" i="2" s="1"/>
  <c r="CV358" i="2"/>
  <c r="DE358" i="2" s="1"/>
  <c r="CV229" i="2"/>
  <c r="DE229" i="2" s="1"/>
  <c r="CU270" i="2"/>
  <c r="DD270" i="2" s="1"/>
  <c r="CR353" i="2"/>
  <c r="DA353" i="2" s="1"/>
  <c r="CV157" i="2"/>
  <c r="DE157" i="2" s="1"/>
  <c r="CT50" i="2"/>
  <c r="DC50" i="2" s="1"/>
  <c r="CR238" i="2"/>
  <c r="DA238" i="2" s="1"/>
  <c r="CS111" i="2"/>
  <c r="DB111" i="2" s="1"/>
  <c r="CT263" i="2"/>
  <c r="DC263" i="2" s="1"/>
  <c r="CU40" i="2"/>
  <c r="DD40" i="2" s="1"/>
  <c r="CR349" i="2"/>
  <c r="DA349" i="2" s="1"/>
  <c r="CU376" i="2"/>
  <c r="DD376" i="2" s="1"/>
  <c r="CV88" i="2"/>
  <c r="DE88" i="2" s="1"/>
  <c r="CU328" i="2"/>
  <c r="DD328" i="2" s="1"/>
  <c r="CU23" i="2"/>
  <c r="DD23" i="2" s="1"/>
  <c r="CS128" i="2"/>
  <c r="DB128" i="2" s="1"/>
  <c r="CV162" i="2"/>
  <c r="DE162" i="2" s="1"/>
  <c r="BV696" i="2"/>
  <c r="CQ696" i="2"/>
  <c r="CU686" i="2"/>
  <c r="DD686" i="2" s="1"/>
  <c r="CU693" i="2"/>
  <c r="DD693" i="2" s="1"/>
  <c r="CS360" i="2"/>
  <c r="DB360" i="2" s="1"/>
  <c r="CU77" i="2"/>
  <c r="DD77" i="2" s="1"/>
  <c r="CV385" i="2"/>
  <c r="DE385" i="2" s="1"/>
  <c r="CS55" i="2"/>
  <c r="DB55" i="2" s="1"/>
  <c r="CT200" i="2"/>
  <c r="DC200" i="2" s="1"/>
  <c r="CU381" i="2"/>
  <c r="DD381" i="2" s="1"/>
  <c r="CV258" i="2"/>
  <c r="DE258" i="2" s="1"/>
  <c r="CQ65" i="2"/>
  <c r="CZ65" i="2" s="1"/>
  <c r="CQ143" i="2"/>
  <c r="CZ143" i="2" s="1"/>
  <c r="CV215" i="2"/>
  <c r="DE215" i="2" s="1"/>
  <c r="CS109" i="2"/>
  <c r="DB109" i="2" s="1"/>
  <c r="CS233" i="2"/>
  <c r="DB233" i="2" s="1"/>
  <c r="CT183" i="2"/>
  <c r="DC183" i="2" s="1"/>
  <c r="CR294" i="2"/>
  <c r="DA294" i="2" s="1"/>
  <c r="CS358" i="2"/>
  <c r="DB358" i="2" s="1"/>
  <c r="CU229" i="2"/>
  <c r="DD229" i="2" s="1"/>
  <c r="CS270" i="2"/>
  <c r="DB270" i="2" s="1"/>
  <c r="CV129" i="2"/>
  <c r="DE129" i="2" s="1"/>
  <c r="CU157" i="2"/>
  <c r="DD157" i="2" s="1"/>
  <c r="CR50" i="2"/>
  <c r="DA50" i="2" s="1"/>
  <c r="CV348" i="2"/>
  <c r="DE348" i="2" s="1"/>
  <c r="CT42" i="2"/>
  <c r="DC42" i="2" s="1"/>
  <c r="CU366" i="2"/>
  <c r="DD366" i="2" s="1"/>
  <c r="CR263" i="2"/>
  <c r="DA263" i="2" s="1"/>
  <c r="CV40" i="2"/>
  <c r="DE40" i="2" s="1"/>
  <c r="CU320" i="2"/>
  <c r="DD320" i="2" s="1"/>
  <c r="CQ376" i="2"/>
  <c r="CT88" i="2"/>
  <c r="DC88" i="2" s="1"/>
  <c r="CV328" i="2"/>
  <c r="DE328" i="2" s="1"/>
  <c r="CV23" i="2"/>
  <c r="DE23" i="2" s="1"/>
  <c r="CT363" i="2"/>
  <c r="DC363" i="2" s="1"/>
  <c r="CS162" i="2"/>
  <c r="DB162" i="2" s="1"/>
  <c r="CV686" i="2"/>
  <c r="DE686" i="2" s="1"/>
  <c r="CV110" i="2"/>
  <c r="DE110" i="2" s="1"/>
  <c r="CS77" i="2"/>
  <c r="DB77" i="2" s="1"/>
  <c r="CU385" i="2"/>
  <c r="DD385" i="2" s="1"/>
  <c r="CV265" i="2"/>
  <c r="DE265" i="2" s="1"/>
  <c r="CR200" i="2"/>
  <c r="DA200" i="2" s="1"/>
  <c r="CS381" i="2"/>
  <c r="DB381" i="2" s="1"/>
  <c r="CU258" i="2"/>
  <c r="DD258" i="2" s="1"/>
  <c r="CV266" i="2"/>
  <c r="DE266" i="2" s="1"/>
  <c r="CS215" i="2"/>
  <c r="DB215" i="2" s="1"/>
  <c r="CV100" i="2"/>
  <c r="DE100" i="2" s="1"/>
  <c r="CV321" i="2"/>
  <c r="DE321" i="2" s="1"/>
  <c r="CR183" i="2"/>
  <c r="DA183" i="2" s="1"/>
  <c r="CS229" i="2"/>
  <c r="DB229" i="2" s="1"/>
  <c r="CV359" i="2"/>
  <c r="DE359" i="2" s="1"/>
  <c r="CT207" i="2"/>
  <c r="DC207" i="2" s="1"/>
  <c r="CU129" i="2"/>
  <c r="DD129" i="2" s="1"/>
  <c r="CS157" i="2"/>
  <c r="DB157" i="2" s="1"/>
  <c r="CT97" i="2"/>
  <c r="DC97" i="2" s="1"/>
  <c r="CU348" i="2"/>
  <c r="DD348" i="2" s="1"/>
  <c r="CR42" i="2"/>
  <c r="DA42" i="2" s="1"/>
  <c r="CV366" i="2"/>
  <c r="DE366" i="2" s="1"/>
  <c r="CV225" i="2"/>
  <c r="DE225" i="2" s="1"/>
  <c r="CS40" i="2"/>
  <c r="DB40" i="2" s="1"/>
  <c r="CV163" i="2"/>
  <c r="DE163" i="2" s="1"/>
  <c r="CV320" i="2"/>
  <c r="DE320" i="2" s="1"/>
  <c r="CS756" i="2"/>
  <c r="DB756" i="2" s="1"/>
  <c r="CR88" i="2"/>
  <c r="DA88" i="2" s="1"/>
  <c r="CS328" i="2"/>
  <c r="DB328" i="2" s="1"/>
  <c r="CS23" i="2"/>
  <c r="DB23" i="2" s="1"/>
  <c r="CT341" i="2"/>
  <c r="DC341" i="2" s="1"/>
  <c r="CR363" i="2"/>
  <c r="DA363" i="2" s="1"/>
  <c r="CT344" i="2"/>
  <c r="DC344" i="2" s="1"/>
  <c r="CU110" i="2"/>
  <c r="DD110" i="2" s="1"/>
  <c r="CU82" i="2"/>
  <c r="DD82" i="2" s="1"/>
  <c r="CS385" i="2"/>
  <c r="DB385" i="2" s="1"/>
  <c r="CU265" i="2"/>
  <c r="DD265" i="2" s="1"/>
  <c r="CT180" i="2"/>
  <c r="DC180" i="2" s="1"/>
  <c r="CU239" i="2"/>
  <c r="DD239" i="2" s="1"/>
  <c r="CS258" i="2"/>
  <c r="DB258" i="2" s="1"/>
  <c r="CT266" i="2"/>
  <c r="DC266" i="2" s="1"/>
  <c r="CU846" i="2"/>
  <c r="DD846" i="2" s="1"/>
  <c r="CT170" i="2"/>
  <c r="DC170" i="2" s="1"/>
  <c r="CU100" i="2"/>
  <c r="DD100" i="2" s="1"/>
  <c r="CU321" i="2"/>
  <c r="DD321" i="2" s="1"/>
  <c r="CT259" i="2"/>
  <c r="DC259" i="2" s="1"/>
  <c r="CU359" i="2"/>
  <c r="DD359" i="2" s="1"/>
  <c r="CR207" i="2"/>
  <c r="DA207" i="2" s="1"/>
  <c r="CS129" i="2"/>
  <c r="DB129" i="2" s="1"/>
  <c r="CU69" i="2"/>
  <c r="DD69" i="2" s="1"/>
  <c r="CR97" i="2"/>
  <c r="DA97" i="2" s="1"/>
  <c r="CS348" i="2"/>
  <c r="DB348" i="2" s="1"/>
  <c r="CV354" i="2"/>
  <c r="DE354" i="2" s="1"/>
  <c r="CS366" i="2"/>
  <c r="DB366" i="2" s="1"/>
  <c r="CU225" i="2"/>
  <c r="DD225" i="2" s="1"/>
  <c r="CT415" i="2"/>
  <c r="DC415" i="2" s="1"/>
  <c r="CU163" i="2"/>
  <c r="DD163" i="2" s="1"/>
  <c r="CS320" i="2"/>
  <c r="DB320" i="2" s="1"/>
  <c r="CT12" i="2"/>
  <c r="DC12" i="2" s="1"/>
  <c r="CV598" i="2"/>
  <c r="DE598" i="2" s="1"/>
  <c r="CV756" i="2"/>
  <c r="DE756" i="2" s="1"/>
  <c r="CV201" i="2"/>
  <c r="DE201" i="2" s="1"/>
  <c r="CV365" i="2"/>
  <c r="DE365" i="2" s="1"/>
  <c r="CT346" i="2"/>
  <c r="DC346" i="2" s="1"/>
  <c r="CR341" i="2"/>
  <c r="DA341" i="2" s="1"/>
  <c r="CT105" i="2"/>
  <c r="DC105" i="2" s="1"/>
  <c r="CR344" i="2"/>
  <c r="DA344" i="2" s="1"/>
  <c r="CS110" i="2"/>
  <c r="DB110" i="2" s="1"/>
  <c r="CV82" i="2"/>
  <c r="DE82" i="2" s="1"/>
  <c r="CV222" i="2"/>
  <c r="DE222" i="2" s="1"/>
  <c r="CS265" i="2"/>
  <c r="DB265" i="2" s="1"/>
  <c r="CR180" i="2"/>
  <c r="DA180" i="2" s="1"/>
  <c r="CV239" i="2"/>
  <c r="DE239" i="2" s="1"/>
  <c r="CU266" i="2"/>
  <c r="DD266" i="2" s="1"/>
  <c r="CR266" i="2"/>
  <c r="DA266" i="2" s="1"/>
  <c r="CS618" i="2"/>
  <c r="DB618" i="2" s="1"/>
  <c r="CV532" i="2"/>
  <c r="DE532" i="2" s="1"/>
  <c r="CQ552" i="2"/>
  <c r="CZ552" i="2" s="1"/>
  <c r="CU764" i="2"/>
  <c r="DD764" i="2" s="1"/>
  <c r="CQ688" i="2"/>
  <c r="CU423" i="2"/>
  <c r="DD423" i="2" s="1"/>
  <c r="CR464" i="2"/>
  <c r="DA464" i="2" s="1"/>
  <c r="CV847" i="2"/>
  <c r="DE847" i="2" s="1"/>
  <c r="CU736" i="2"/>
  <c r="DD736" i="2" s="1"/>
  <c r="CS733" i="2"/>
  <c r="DB733" i="2" s="1"/>
  <c r="CS513" i="2"/>
  <c r="DB513" i="2" s="1"/>
  <c r="CV615" i="2"/>
  <c r="DE615" i="2" s="1"/>
  <c r="CU493" i="2"/>
  <c r="DD493" i="2" s="1"/>
  <c r="CV845" i="2"/>
  <c r="DE845" i="2" s="1"/>
  <c r="CV553" i="2"/>
  <c r="DE553" i="2" s="1"/>
  <c r="CQ455" i="2"/>
  <c r="CZ455" i="2" s="1"/>
  <c r="CU799" i="2"/>
  <c r="DD799" i="2" s="1"/>
  <c r="CV673" i="2"/>
  <c r="DE673" i="2" s="1"/>
  <c r="CQ602" i="2"/>
  <c r="CR396" i="2"/>
  <c r="DA396" i="2" s="1"/>
  <c r="CR171" i="2"/>
  <c r="DA171" i="2" s="1"/>
  <c r="CS247" i="2"/>
  <c r="DB247" i="2" s="1"/>
  <c r="CR159" i="2"/>
  <c r="DA159" i="2" s="1"/>
  <c r="CV416" i="2"/>
  <c r="DE416" i="2" s="1"/>
  <c r="CT20" i="2"/>
  <c r="DC20" i="2" s="1"/>
  <c r="CU281" i="2"/>
  <c r="DD281" i="2" s="1"/>
  <c r="CR140" i="2"/>
  <c r="DA140" i="2" s="1"/>
  <c r="CS153" i="2"/>
  <c r="DB153" i="2" s="1"/>
  <c r="CV150" i="2"/>
  <c r="DE150" i="2" s="1"/>
  <c r="CR211" i="2"/>
  <c r="DA211" i="2" s="1"/>
  <c r="CT372" i="2"/>
  <c r="DC372" i="2" s="1"/>
  <c r="CU346" i="2"/>
  <c r="DD346" i="2" s="1"/>
  <c r="CU264" i="2"/>
  <c r="DD264" i="2" s="1"/>
  <c r="CS174" i="2"/>
  <c r="DB174" i="2" s="1"/>
  <c r="CS223" i="2"/>
  <c r="DB223" i="2" s="1"/>
  <c r="CV165" i="2"/>
  <c r="DE165" i="2" s="1"/>
  <c r="CT269" i="2"/>
  <c r="DC269" i="2" s="1"/>
  <c r="CV211" i="2"/>
  <c r="DE211" i="2" s="1"/>
  <c r="CV253" i="2"/>
  <c r="DE253" i="2" s="1"/>
  <c r="CU80" i="2"/>
  <c r="DD80" i="2" s="1"/>
  <c r="CV295" i="2"/>
  <c r="DE295" i="2" s="1"/>
  <c r="CT156" i="2"/>
  <c r="DC156" i="2" s="1"/>
  <c r="CR402" i="2"/>
  <c r="DA402" i="2" s="1"/>
  <c r="CS363" i="2"/>
  <c r="DB363" i="2" s="1"/>
  <c r="CR89" i="2"/>
  <c r="DA89" i="2" s="1"/>
  <c r="CT120" i="2"/>
  <c r="DC120" i="2" s="1"/>
  <c r="CV345" i="2"/>
  <c r="DE345" i="2" s="1"/>
  <c r="CS594" i="2"/>
  <c r="DB594" i="2" s="1"/>
  <c r="CV877" i="2"/>
  <c r="DE877" i="2" s="1"/>
  <c r="CV796" i="2"/>
  <c r="DE796" i="2" s="1"/>
  <c r="CT167" i="2"/>
  <c r="DC167" i="2" s="1"/>
  <c r="CU241" i="2"/>
  <c r="DD241" i="2" s="1"/>
  <c r="CU303" i="2"/>
  <c r="DD303" i="2" s="1"/>
  <c r="CS159" i="2"/>
  <c r="DB159" i="2" s="1"/>
  <c r="CT331" i="2"/>
  <c r="DC331" i="2" s="1"/>
  <c r="CS164" i="2"/>
  <c r="DB164" i="2" s="1"/>
  <c r="CT281" i="2"/>
  <c r="DC281" i="2" s="1"/>
  <c r="CV123" i="2"/>
  <c r="DE123" i="2" s="1"/>
  <c r="CS16" i="2"/>
  <c r="DB16" i="2" s="1"/>
  <c r="CT100" i="2"/>
  <c r="DC100" i="2" s="1"/>
  <c r="CV334" i="2"/>
  <c r="DE334" i="2" s="1"/>
  <c r="CS374" i="2"/>
  <c r="DB374" i="2" s="1"/>
  <c r="CT329" i="2"/>
  <c r="DC329" i="2" s="1"/>
  <c r="CS72" i="2"/>
  <c r="DB72" i="2" s="1"/>
  <c r="CU269" i="2"/>
  <c r="DD269" i="2" s="1"/>
  <c r="CT132" i="2"/>
  <c r="DC132" i="2" s="1"/>
  <c r="CU310" i="2"/>
  <c r="DD310" i="2" s="1"/>
  <c r="CT254" i="2"/>
  <c r="DC254" i="2" s="1"/>
  <c r="CV402" i="2"/>
  <c r="DE402" i="2" s="1"/>
  <c r="CU371" i="2"/>
  <c r="DD371" i="2" s="1"/>
  <c r="CR57" i="2"/>
  <c r="DA57" i="2" s="1"/>
  <c r="CS412" i="2"/>
  <c r="DB412" i="2" s="1"/>
  <c r="CS367" i="2"/>
  <c r="DB367" i="2" s="1"/>
  <c r="CT383" i="2"/>
  <c r="DC383" i="2" s="1"/>
  <c r="CQ706" i="2"/>
  <c r="CU717" i="2"/>
  <c r="DD717" i="2" s="1"/>
  <c r="CQ545" i="2"/>
  <c r="CQ355" i="2"/>
  <c r="CS115" i="2"/>
  <c r="DB115" i="2" s="1"/>
  <c r="CV338" i="2"/>
  <c r="DE338" i="2" s="1"/>
  <c r="CT201" i="2"/>
  <c r="DC201" i="2" s="1"/>
  <c r="CU31" i="2"/>
  <c r="DD31" i="2" s="1"/>
  <c r="CV315" i="2"/>
  <c r="DE315" i="2" s="1"/>
  <c r="CT16" i="2"/>
  <c r="DC16" i="2" s="1"/>
  <c r="CR170" i="2"/>
  <c r="DA170" i="2" s="1"/>
  <c r="CS100" i="2"/>
  <c r="DB100" i="2" s="1"/>
  <c r="CS321" i="2"/>
  <c r="DB321" i="2" s="1"/>
  <c r="CR259" i="2"/>
  <c r="DA259" i="2" s="1"/>
  <c r="CT405" i="2"/>
  <c r="DC405" i="2" s="1"/>
  <c r="CS359" i="2"/>
  <c r="DB359" i="2" s="1"/>
  <c r="CU339" i="2"/>
  <c r="DD339" i="2" s="1"/>
  <c r="CU119" i="2"/>
  <c r="DD119" i="2" s="1"/>
  <c r="CQ69" i="2"/>
  <c r="CZ69" i="2" s="1"/>
  <c r="CV411" i="2"/>
  <c r="DE411" i="2" s="1"/>
  <c r="CV243" i="2"/>
  <c r="DE243" i="2" s="1"/>
  <c r="CU354" i="2"/>
  <c r="DD354" i="2" s="1"/>
  <c r="CU390" i="2"/>
  <c r="DD390" i="2" s="1"/>
  <c r="CS225" i="2"/>
  <c r="DB225" i="2" s="1"/>
  <c r="CR415" i="2"/>
  <c r="DA415" i="2" s="1"/>
  <c r="CS163" i="2"/>
  <c r="DB163" i="2" s="1"/>
  <c r="CU380" i="2"/>
  <c r="DD380" i="2" s="1"/>
  <c r="CR12" i="2"/>
  <c r="DA12" i="2" s="1"/>
  <c r="CU598" i="2"/>
  <c r="DD598" i="2" s="1"/>
  <c r="CU756" i="2"/>
  <c r="DD756" i="2" s="1"/>
  <c r="CU758" i="2"/>
  <c r="DD758" i="2" s="1"/>
  <c r="CU201" i="2"/>
  <c r="DD201" i="2" s="1"/>
  <c r="CT365" i="2"/>
  <c r="DC365" i="2" s="1"/>
  <c r="CR346" i="2"/>
  <c r="DA346" i="2" s="1"/>
  <c r="CU403" i="2"/>
  <c r="DD403" i="2" s="1"/>
  <c r="CR105" i="2"/>
  <c r="DA105" i="2" s="1"/>
  <c r="CS645" i="2"/>
  <c r="DB645" i="2" s="1"/>
  <c r="CV388" i="2"/>
  <c r="DE388" i="2" s="1"/>
  <c r="CS82" i="2"/>
  <c r="DB82" i="2" s="1"/>
  <c r="CU222" i="2"/>
  <c r="DD222" i="2" s="1"/>
  <c r="CU149" i="2"/>
  <c r="DD149" i="2" s="1"/>
  <c r="CV117" i="2"/>
  <c r="DE117" i="2" s="1"/>
  <c r="CS239" i="2"/>
  <c r="DB239" i="2" s="1"/>
  <c r="CQ266" i="2"/>
  <c r="CU325" i="2"/>
  <c r="DD325" i="2" s="1"/>
  <c r="CS545" i="2"/>
  <c r="DB545" i="2" s="1"/>
  <c r="CT666" i="2"/>
  <c r="DC666" i="2" s="1"/>
  <c r="CV549" i="2"/>
  <c r="DE549" i="2" s="1"/>
  <c r="CU532" i="2"/>
  <c r="DD532" i="2" s="1"/>
  <c r="CU455" i="2"/>
  <c r="DD455" i="2" s="1"/>
  <c r="CS868" i="2"/>
  <c r="DB868" i="2" s="1"/>
  <c r="CV874" i="2"/>
  <c r="DE874" i="2" s="1"/>
  <c r="CV828" i="2"/>
  <c r="DE828" i="2" s="1"/>
  <c r="CT799" i="2"/>
  <c r="DC799" i="2" s="1"/>
  <c r="CQ861" i="2"/>
  <c r="CS423" i="2"/>
  <c r="DB423" i="2" s="1"/>
  <c r="CR816" i="2"/>
  <c r="DA816" i="2" s="1"/>
  <c r="CV875" i="2"/>
  <c r="DE875" i="2" s="1"/>
  <c r="CU694" i="2"/>
  <c r="DD694" i="2" s="1"/>
  <c r="CQ671" i="2"/>
  <c r="CU847" i="2"/>
  <c r="DD847" i="2" s="1"/>
  <c r="CV630" i="2"/>
  <c r="DE630" i="2" s="1"/>
  <c r="CU205" i="2"/>
  <c r="DD205" i="2" s="1"/>
  <c r="CV17" i="2"/>
  <c r="DE17" i="2" s="1"/>
  <c r="CS531" i="2"/>
  <c r="DB531" i="2" s="1"/>
  <c r="CU733" i="2"/>
  <c r="DD733" i="2" s="1"/>
  <c r="CU615" i="2"/>
  <c r="DD615" i="2" s="1"/>
  <c r="CS493" i="2"/>
  <c r="DB493" i="2" s="1"/>
  <c r="CU845" i="2"/>
  <c r="DD845" i="2" s="1"/>
  <c r="CS553" i="2"/>
  <c r="DB553" i="2" s="1"/>
  <c r="CT852" i="2"/>
  <c r="DC852" i="2" s="1"/>
  <c r="CT682" i="2"/>
  <c r="DC682" i="2" s="1"/>
  <c r="CQ753" i="2"/>
  <c r="CZ753" i="2" s="1"/>
  <c r="CR657" i="2"/>
  <c r="DA657" i="2" s="1"/>
  <c r="CR673" i="2"/>
  <c r="DA673" i="2" s="1"/>
  <c r="CR623" i="2"/>
  <c r="DA623" i="2" s="1"/>
  <c r="CT714" i="2"/>
  <c r="DC714" i="2" s="1"/>
  <c r="CV286" i="2"/>
  <c r="DE286" i="2" s="1"/>
  <c r="CT32" i="2"/>
  <c r="DC32" i="2" s="1"/>
  <c r="CU122" i="2"/>
  <c r="DD122" i="2" s="1"/>
  <c r="CS416" i="2"/>
  <c r="DB416" i="2" s="1"/>
  <c r="CR20" i="2"/>
  <c r="DA20" i="2" s="1"/>
  <c r="CS281" i="2"/>
  <c r="DB281" i="2" s="1"/>
  <c r="CT381" i="2"/>
  <c r="DC381" i="2" s="1"/>
  <c r="CT262" i="2"/>
  <c r="DC262" i="2" s="1"/>
  <c r="CU150" i="2"/>
  <c r="DD150" i="2" s="1"/>
  <c r="CT233" i="2"/>
  <c r="DC233" i="2" s="1"/>
  <c r="CR372" i="2"/>
  <c r="DA372" i="2" s="1"/>
  <c r="CV346" i="2"/>
  <c r="DE346" i="2" s="1"/>
  <c r="CV264" i="2"/>
  <c r="DE264" i="2" s="1"/>
  <c r="CU191" i="2"/>
  <c r="DD191" i="2" s="1"/>
  <c r="CU391" i="2"/>
  <c r="DD391" i="2" s="1"/>
  <c r="CU165" i="2"/>
  <c r="DD165" i="2" s="1"/>
  <c r="CR269" i="2"/>
  <c r="DA269" i="2" s="1"/>
  <c r="CU211" i="2"/>
  <c r="DD211" i="2" s="1"/>
  <c r="CT253" i="2"/>
  <c r="DC253" i="2" s="1"/>
  <c r="CV80" i="2"/>
  <c r="DE80" i="2" s="1"/>
  <c r="CU295" i="2"/>
  <c r="DD295" i="2" s="1"/>
  <c r="CR156" i="2"/>
  <c r="DA156" i="2" s="1"/>
  <c r="CT34" i="2"/>
  <c r="DC34" i="2" s="1"/>
  <c r="CT246" i="2"/>
  <c r="DC246" i="2" s="1"/>
  <c r="CR120" i="2"/>
  <c r="DA120" i="2" s="1"/>
  <c r="CU345" i="2"/>
  <c r="DD345" i="2" s="1"/>
  <c r="CV618" i="2"/>
  <c r="DE618" i="2" s="1"/>
  <c r="CR618" i="2"/>
  <c r="DA618" i="2" s="1"/>
  <c r="CR578" i="2"/>
  <c r="DA578" i="2" s="1"/>
  <c r="CT775" i="2"/>
  <c r="DC775" i="2" s="1"/>
  <c r="CT877" i="2"/>
  <c r="DC877" i="2" s="1"/>
  <c r="CV743" i="2"/>
  <c r="DE743" i="2" s="1"/>
  <c r="CU691" i="2"/>
  <c r="DD691" i="2" s="1"/>
  <c r="CU796" i="2"/>
  <c r="DD796" i="2" s="1"/>
  <c r="CR167" i="2"/>
  <c r="DA167" i="2" s="1"/>
  <c r="CS241" i="2"/>
  <c r="DB241" i="2" s="1"/>
  <c r="CS303" i="2"/>
  <c r="DB303" i="2" s="1"/>
  <c r="CT358" i="2"/>
  <c r="DC358" i="2" s="1"/>
  <c r="CR331" i="2"/>
  <c r="DA331" i="2" s="1"/>
  <c r="CT31" i="2"/>
  <c r="DC31" i="2" s="1"/>
  <c r="CR281" i="2"/>
  <c r="DA281" i="2" s="1"/>
  <c r="CU123" i="2"/>
  <c r="DD123" i="2" s="1"/>
  <c r="CV330" i="2"/>
  <c r="DE330" i="2" s="1"/>
  <c r="CV404" i="2"/>
  <c r="DE404" i="2" s="1"/>
  <c r="CR100" i="2"/>
  <c r="DA100" i="2" s="1"/>
  <c r="CS334" i="2"/>
  <c r="DB334" i="2" s="1"/>
  <c r="CT407" i="2"/>
  <c r="DC407" i="2" s="1"/>
  <c r="CR329" i="2"/>
  <c r="DA329" i="2" s="1"/>
  <c r="CV207" i="2"/>
  <c r="DE207" i="2" s="1"/>
  <c r="CS269" i="2"/>
  <c r="DB269" i="2" s="1"/>
  <c r="CR132" i="2"/>
  <c r="DA132" i="2" s="1"/>
  <c r="CV310" i="2"/>
  <c r="DE310" i="2" s="1"/>
  <c r="CR254" i="2"/>
  <c r="DA254" i="2" s="1"/>
  <c r="CU402" i="2"/>
  <c r="DD402" i="2" s="1"/>
  <c r="CV371" i="2"/>
  <c r="DE371" i="2" s="1"/>
  <c r="CV89" i="2"/>
  <c r="DE89" i="2" s="1"/>
  <c r="CU114" i="2"/>
  <c r="DD114" i="2" s="1"/>
  <c r="CU263" i="2"/>
  <c r="DD263" i="2" s="1"/>
  <c r="CR383" i="2"/>
  <c r="DA383" i="2" s="1"/>
  <c r="CU583" i="2"/>
  <c r="DD583" i="2" s="1"/>
  <c r="CV708" i="2"/>
  <c r="DE708" i="2" s="1"/>
  <c r="CT782" i="2"/>
  <c r="DC782" i="2" s="1"/>
  <c r="CQ717" i="2"/>
  <c r="CZ717" i="2" s="1"/>
  <c r="CT451" i="2"/>
  <c r="DC451" i="2" s="1"/>
  <c r="CV838" i="2"/>
  <c r="DE838" i="2" s="1"/>
  <c r="CU515" i="2"/>
  <c r="DD515" i="2" s="1"/>
  <c r="CV441" i="2"/>
  <c r="DE441" i="2" s="1"/>
  <c r="CS426" i="2"/>
  <c r="DB426" i="2" s="1"/>
  <c r="CU812" i="2"/>
  <c r="DD812" i="2" s="1"/>
  <c r="CV244" i="2"/>
  <c r="DE244" i="2" s="1"/>
  <c r="CT103" i="2"/>
  <c r="DC103" i="2" s="1"/>
  <c r="CU338" i="2"/>
  <c r="DD338" i="2" s="1"/>
  <c r="CR201" i="2"/>
  <c r="DA201" i="2" s="1"/>
  <c r="CS31" i="2"/>
  <c r="DB31" i="2" s="1"/>
  <c r="CU315" i="2"/>
  <c r="DD315" i="2" s="1"/>
  <c r="CR16" i="2"/>
  <c r="DA16" i="2" s="1"/>
  <c r="CT404" i="2"/>
  <c r="DC404" i="2" s="1"/>
  <c r="CT73" i="2"/>
  <c r="DC73" i="2" s="1"/>
  <c r="CT334" i="2"/>
  <c r="DC334" i="2" s="1"/>
  <c r="CU407" i="2"/>
  <c r="DD407" i="2" s="1"/>
  <c r="CT264" i="2"/>
  <c r="DC264" i="2" s="1"/>
  <c r="CR405" i="2"/>
  <c r="DA405" i="2" s="1"/>
  <c r="CV108" i="2"/>
  <c r="DE108" i="2" s="1"/>
  <c r="CU226" i="2"/>
  <c r="DD226" i="2" s="1"/>
  <c r="CV339" i="2"/>
  <c r="DE339" i="2" s="1"/>
  <c r="CQ119" i="2"/>
  <c r="CV91" i="2"/>
  <c r="DE91" i="2" s="1"/>
  <c r="CT411" i="2"/>
  <c r="DC411" i="2" s="1"/>
  <c r="CU243" i="2"/>
  <c r="DD243" i="2" s="1"/>
  <c r="CS354" i="2"/>
  <c r="DB354" i="2" s="1"/>
  <c r="CV390" i="2"/>
  <c r="DE390" i="2" s="1"/>
  <c r="CU151" i="2"/>
  <c r="DD151" i="2" s="1"/>
  <c r="CT234" i="2"/>
  <c r="DC234" i="2" s="1"/>
  <c r="CQ380" i="2"/>
  <c r="CT811" i="2"/>
  <c r="DC811" i="2" s="1"/>
  <c r="CS598" i="2"/>
  <c r="DB598" i="2" s="1"/>
  <c r="CS623" i="2"/>
  <c r="DB623" i="2" s="1"/>
  <c r="CS758" i="2"/>
  <c r="DB758" i="2" s="1"/>
  <c r="CS201" i="2"/>
  <c r="DB201" i="2" s="1"/>
  <c r="CR365" i="2"/>
  <c r="DA365" i="2" s="1"/>
  <c r="CT387" i="2"/>
  <c r="DC387" i="2" s="1"/>
  <c r="CQ403" i="2"/>
  <c r="CZ403" i="2" s="1"/>
  <c r="CT181" i="2"/>
  <c r="DC181" i="2" s="1"/>
  <c r="BV781" i="2"/>
  <c r="CQ781" i="2"/>
  <c r="CU388" i="2"/>
  <c r="DD388" i="2" s="1"/>
  <c r="CU202" i="2"/>
  <c r="DD202" i="2" s="1"/>
  <c r="CS222" i="2"/>
  <c r="DB222" i="2" s="1"/>
  <c r="CQ149" i="2"/>
  <c r="CZ149" i="2" s="1"/>
  <c r="CU117" i="2"/>
  <c r="DD117" i="2" s="1"/>
  <c r="CU280" i="2"/>
  <c r="DD280" i="2" s="1"/>
  <c r="CT164" i="2"/>
  <c r="DC164" i="2" s="1"/>
  <c r="CV325" i="2"/>
  <c r="DE325" i="2" s="1"/>
  <c r="CQ370" i="2"/>
  <c r="CT305" i="2"/>
  <c r="DC305" i="2" s="1"/>
  <c r="CT65" i="2"/>
  <c r="DC65" i="2" s="1"/>
  <c r="CU282" i="2"/>
  <c r="DD282" i="2" s="1"/>
  <c r="CT217" i="2"/>
  <c r="DC217" i="2" s="1"/>
  <c r="CT528" i="2"/>
  <c r="DC528" i="2" s="1"/>
  <c r="CU450" i="2"/>
  <c r="DD450" i="2" s="1"/>
  <c r="CU484" i="2"/>
  <c r="DD484" i="2" s="1"/>
  <c r="CT508" i="2"/>
  <c r="DC508" i="2" s="1"/>
  <c r="CQ494" i="2"/>
  <c r="CZ494" i="2" s="1"/>
  <c r="CU507" i="2"/>
  <c r="DD507" i="2" s="1"/>
  <c r="CT639" i="2"/>
  <c r="DC639" i="2" s="1"/>
  <c r="CS606" i="2"/>
  <c r="DB606" i="2" s="1"/>
  <c r="CR751" i="2"/>
  <c r="DA751" i="2" s="1"/>
  <c r="CS469" i="2"/>
  <c r="DB469" i="2" s="1"/>
  <c r="CT764" i="2"/>
  <c r="DC764" i="2" s="1"/>
  <c r="CS882" i="2"/>
  <c r="DB882" i="2" s="1"/>
  <c r="CR869" i="2"/>
  <c r="DA869" i="2" s="1"/>
  <c r="CV688" i="2"/>
  <c r="DE688" i="2" s="1"/>
  <c r="CT455" i="2"/>
  <c r="DC455" i="2" s="1"/>
  <c r="CT610" i="2"/>
  <c r="DC610" i="2" s="1"/>
  <c r="CU472" i="2"/>
  <c r="DD472" i="2" s="1"/>
  <c r="CV862" i="2"/>
  <c r="DE862" i="2" s="1"/>
  <c r="CR652" i="2"/>
  <c r="DA652" i="2" s="1"/>
  <c r="CT828" i="2"/>
  <c r="DC828" i="2" s="1"/>
  <c r="CV546" i="2"/>
  <c r="DE546" i="2" s="1"/>
  <c r="CT861" i="2"/>
  <c r="DC861" i="2" s="1"/>
  <c r="CS757" i="2"/>
  <c r="DB757" i="2" s="1"/>
  <c r="CS527" i="2"/>
  <c r="DB527" i="2" s="1"/>
  <c r="CT806" i="2"/>
  <c r="DC806" i="2" s="1"/>
  <c r="CT505" i="2"/>
  <c r="DC505" i="2" s="1"/>
  <c r="CR705" i="2"/>
  <c r="DA705" i="2" s="1"/>
  <c r="CS631" i="2"/>
  <c r="DB631" i="2" s="1"/>
  <c r="CT630" i="2"/>
  <c r="DC630" i="2" s="1"/>
  <c r="CU634" i="2"/>
  <c r="DD634" i="2" s="1"/>
  <c r="CT166" i="2"/>
  <c r="DC166" i="2" s="1"/>
  <c r="CU190" i="2"/>
  <c r="DD190" i="2" s="1"/>
  <c r="CU490" i="2"/>
  <c r="DD490" i="2" s="1"/>
  <c r="CU760" i="2"/>
  <c r="DD760" i="2" s="1"/>
  <c r="CR496" i="2"/>
  <c r="DA496" i="2" s="1"/>
  <c r="CV617" i="2"/>
  <c r="DE617" i="2" s="1"/>
  <c r="CT531" i="2"/>
  <c r="DC531" i="2" s="1"/>
  <c r="CR666" i="2"/>
  <c r="DA666" i="2" s="1"/>
  <c r="CV533" i="2"/>
  <c r="DE533" i="2" s="1"/>
  <c r="CU549" i="2"/>
  <c r="DD549" i="2" s="1"/>
  <c r="CS532" i="2"/>
  <c r="DB532" i="2" s="1"/>
  <c r="CR486" i="2"/>
  <c r="DA486" i="2" s="1"/>
  <c r="CV534" i="2"/>
  <c r="DE534" i="2" s="1"/>
  <c r="CQ690" i="2"/>
  <c r="CT667" i="2"/>
  <c r="DC667" i="2" s="1"/>
  <c r="CS455" i="2"/>
  <c r="DB455" i="2" s="1"/>
  <c r="CT511" i="2"/>
  <c r="DC511" i="2" s="1"/>
  <c r="CV868" i="2"/>
  <c r="DE868" i="2" s="1"/>
  <c r="CU874" i="2"/>
  <c r="DD874" i="2" s="1"/>
  <c r="CU828" i="2"/>
  <c r="DD828" i="2" s="1"/>
  <c r="CR799" i="2"/>
  <c r="DA799" i="2" s="1"/>
  <c r="CV423" i="2"/>
  <c r="DE423" i="2" s="1"/>
  <c r="CT816" i="2"/>
  <c r="DC816" i="2" s="1"/>
  <c r="CT801" i="2"/>
  <c r="DC801" i="2" s="1"/>
  <c r="CU875" i="2"/>
  <c r="DD875" i="2" s="1"/>
  <c r="CT805" i="2"/>
  <c r="DC805" i="2" s="1"/>
  <c r="CS694" i="2"/>
  <c r="DB694" i="2" s="1"/>
  <c r="CU630" i="2"/>
  <c r="DD630" i="2" s="1"/>
  <c r="CV887" i="2"/>
  <c r="DE887" i="2" s="1"/>
  <c r="CU640" i="2"/>
  <c r="DD640" i="2" s="1"/>
  <c r="CU17" i="2"/>
  <c r="DD17" i="2" s="1"/>
  <c r="CV438" i="2"/>
  <c r="DE438" i="2" s="1"/>
  <c r="CU531" i="2"/>
  <c r="DD531" i="2" s="1"/>
  <c r="CV733" i="2"/>
  <c r="DE733" i="2" s="1"/>
  <c r="CV558" i="2"/>
  <c r="DE558" i="2" s="1"/>
  <c r="CQ532" i="2"/>
  <c r="CQ698" i="2"/>
  <c r="CS845" i="2"/>
  <c r="DB845" i="2" s="1"/>
  <c r="CR852" i="2"/>
  <c r="DA852" i="2" s="1"/>
  <c r="CS620" i="2"/>
  <c r="DB620" i="2" s="1"/>
  <c r="CU511" i="2"/>
  <c r="DD511" i="2" s="1"/>
  <c r="CR682" i="2"/>
  <c r="DA682" i="2" s="1"/>
  <c r="CU759" i="2"/>
  <c r="DD759" i="2" s="1"/>
  <c r="CT657" i="2"/>
  <c r="DC657" i="2" s="1"/>
  <c r="CS578" i="2"/>
  <c r="DB578" i="2" s="1"/>
  <c r="CT673" i="2"/>
  <c r="DC673" i="2" s="1"/>
  <c r="CR525" i="2"/>
  <c r="DA525" i="2" s="1"/>
  <c r="CT623" i="2"/>
  <c r="DC623" i="2" s="1"/>
  <c r="CV481" i="2"/>
  <c r="DE481" i="2" s="1"/>
  <c r="CR714" i="2"/>
  <c r="DA714" i="2" s="1"/>
  <c r="BV856" i="2"/>
  <c r="CQ856" i="2"/>
  <c r="CZ856" i="2" s="1"/>
  <c r="CT286" i="2"/>
  <c r="DC286" i="2" s="1"/>
  <c r="CR32" i="2"/>
  <c r="DA32" i="2" s="1"/>
  <c r="CV122" i="2"/>
  <c r="DE122" i="2" s="1"/>
  <c r="CU204" i="2"/>
  <c r="DD204" i="2" s="1"/>
  <c r="CT39" i="2"/>
  <c r="DC39" i="2" s="1"/>
  <c r="CU312" i="2"/>
  <c r="DD312" i="2" s="1"/>
  <c r="CR381" i="2"/>
  <c r="DA381" i="2" s="1"/>
  <c r="CR262" i="2"/>
  <c r="DA262" i="2" s="1"/>
  <c r="CS150" i="2"/>
  <c r="DB150" i="2" s="1"/>
  <c r="CR233" i="2"/>
  <c r="DA233" i="2" s="1"/>
  <c r="CV341" i="2"/>
  <c r="DE341" i="2" s="1"/>
  <c r="CS346" i="2"/>
  <c r="DB346" i="2" s="1"/>
  <c r="CS264" i="2"/>
  <c r="DB264" i="2" s="1"/>
  <c r="CV191" i="2"/>
  <c r="DE191" i="2" s="1"/>
  <c r="CV391" i="2"/>
  <c r="DE391" i="2" s="1"/>
  <c r="CS165" i="2"/>
  <c r="DB165" i="2" s="1"/>
  <c r="CU200" i="2"/>
  <c r="DD200" i="2" s="1"/>
  <c r="CS211" i="2"/>
  <c r="DB211" i="2" s="1"/>
  <c r="CR253" i="2"/>
  <c r="DA253" i="2" s="1"/>
  <c r="CS80" i="2"/>
  <c r="DB80" i="2" s="1"/>
  <c r="CS295" i="2"/>
  <c r="DB295" i="2" s="1"/>
  <c r="CT186" i="2"/>
  <c r="DC186" i="2" s="1"/>
  <c r="CR34" i="2"/>
  <c r="DA34" i="2" s="1"/>
  <c r="CR246" i="2"/>
  <c r="DA246" i="2" s="1"/>
  <c r="CU176" i="2"/>
  <c r="DD176" i="2" s="1"/>
  <c r="CS345" i="2"/>
  <c r="DB345" i="2" s="1"/>
  <c r="CR540" i="2"/>
  <c r="DA540" i="2" s="1"/>
  <c r="CT618" i="2"/>
  <c r="DC618" i="2" s="1"/>
  <c r="CS522" i="2"/>
  <c r="DB522" i="2" s="1"/>
  <c r="CQ708" i="2"/>
  <c r="CT578" i="2"/>
  <c r="DC578" i="2" s="1"/>
  <c r="CR775" i="2"/>
  <c r="DA775" i="2" s="1"/>
  <c r="CR877" i="2"/>
  <c r="DA877" i="2" s="1"/>
  <c r="CR686" i="2"/>
  <c r="DA686" i="2" s="1"/>
  <c r="CV784" i="2"/>
  <c r="DE784" i="2" s="1"/>
  <c r="CT743" i="2"/>
  <c r="DC743" i="2" s="1"/>
  <c r="CQ691" i="2"/>
  <c r="CS796" i="2"/>
  <c r="DB796" i="2" s="1"/>
  <c r="CV126" i="2"/>
  <c r="DE126" i="2" s="1"/>
  <c r="CT247" i="2"/>
  <c r="DC247" i="2" s="1"/>
  <c r="CR358" i="2"/>
  <c r="DA358" i="2" s="1"/>
  <c r="CT416" i="2"/>
  <c r="DC416" i="2" s="1"/>
  <c r="CR31" i="2"/>
  <c r="DA31" i="2" s="1"/>
  <c r="CT219" i="2"/>
  <c r="DC219" i="2" s="1"/>
  <c r="CS123" i="2"/>
  <c r="DB123" i="2" s="1"/>
  <c r="CU330" i="2"/>
  <c r="DD330" i="2" s="1"/>
  <c r="CU404" i="2"/>
  <c r="DD404" i="2" s="1"/>
  <c r="CV73" i="2"/>
  <c r="DE73" i="2" s="1"/>
  <c r="CT271" i="2"/>
  <c r="DC271" i="2" s="1"/>
  <c r="CR407" i="2"/>
  <c r="DA407" i="2" s="1"/>
  <c r="CU42" i="2"/>
  <c r="DD42" i="2" s="1"/>
  <c r="CU207" i="2"/>
  <c r="DD207" i="2" s="1"/>
  <c r="CT339" i="2"/>
  <c r="DC339" i="2" s="1"/>
  <c r="CU152" i="2"/>
  <c r="DD152" i="2" s="1"/>
  <c r="CS310" i="2"/>
  <c r="DB310" i="2" s="1"/>
  <c r="CV156" i="2"/>
  <c r="DE156" i="2" s="1"/>
  <c r="CS402" i="2"/>
  <c r="DB402" i="2" s="1"/>
  <c r="CS371" i="2"/>
  <c r="DB371" i="2" s="1"/>
  <c r="CV134" i="2"/>
  <c r="DE134" i="2" s="1"/>
  <c r="CU89" i="2"/>
  <c r="DD89" i="2" s="1"/>
  <c r="CV114" i="2"/>
  <c r="DE114" i="2" s="1"/>
  <c r="CQ263" i="2"/>
  <c r="CZ263" i="2" s="1"/>
  <c r="CT131" i="2"/>
  <c r="DC131" i="2" s="1"/>
  <c r="CQ583" i="2"/>
  <c r="CU708" i="2"/>
  <c r="DD708" i="2" s="1"/>
  <c r="CR782" i="2"/>
  <c r="DA782" i="2" s="1"/>
  <c r="CR451" i="2"/>
  <c r="DA451" i="2" s="1"/>
  <c r="CU838" i="2"/>
  <c r="DD838" i="2" s="1"/>
  <c r="CQ515" i="2"/>
  <c r="CR777" i="2"/>
  <c r="DA777" i="2" s="1"/>
  <c r="CR441" i="2"/>
  <c r="DA441" i="2" s="1"/>
  <c r="CV426" i="2"/>
  <c r="DE426" i="2" s="1"/>
  <c r="CQ812" i="2"/>
  <c r="CZ812" i="2" s="1"/>
  <c r="CT244" i="2"/>
  <c r="DC244" i="2" s="1"/>
  <c r="CR103" i="2"/>
  <c r="DA103" i="2" s="1"/>
  <c r="CS338" i="2"/>
  <c r="DB338" i="2" s="1"/>
  <c r="CV362" i="2"/>
  <c r="DE362" i="2" s="1"/>
  <c r="CU382" i="2"/>
  <c r="DD382" i="2" s="1"/>
  <c r="CS315" i="2"/>
  <c r="DB315" i="2" s="1"/>
  <c r="CT330" i="2"/>
  <c r="DC330" i="2" s="1"/>
  <c r="CR404" i="2"/>
  <c r="DA404" i="2" s="1"/>
  <c r="CR73" i="2"/>
  <c r="DA73" i="2" s="1"/>
  <c r="CR334" i="2"/>
  <c r="DA334" i="2" s="1"/>
  <c r="CV407" i="2"/>
  <c r="DE407" i="2" s="1"/>
  <c r="CR264" i="2"/>
  <c r="DA264" i="2" s="1"/>
  <c r="CU120" i="2"/>
  <c r="DD120" i="2" s="1"/>
  <c r="CU108" i="2"/>
  <c r="DD108" i="2" s="1"/>
  <c r="CQ226" i="2"/>
  <c r="CZ226" i="2" s="1"/>
  <c r="CS339" i="2"/>
  <c r="DB339" i="2" s="1"/>
  <c r="CT152" i="2"/>
  <c r="DC152" i="2" s="1"/>
  <c r="CU91" i="2"/>
  <c r="DD91" i="2" s="1"/>
  <c r="CR411" i="2"/>
  <c r="DA411" i="2" s="1"/>
  <c r="CS243" i="2"/>
  <c r="DB243" i="2" s="1"/>
  <c r="CV111" i="2"/>
  <c r="DE111" i="2" s="1"/>
  <c r="CS390" i="2"/>
  <c r="DB390" i="2" s="1"/>
  <c r="CV151" i="2"/>
  <c r="DE151" i="2" s="1"/>
  <c r="CR234" i="2"/>
  <c r="DA234" i="2" s="1"/>
  <c r="CR811" i="2"/>
  <c r="DA811" i="2" s="1"/>
  <c r="CV623" i="2"/>
  <c r="DE623" i="2" s="1"/>
  <c r="CV758" i="2"/>
  <c r="DE758" i="2" s="1"/>
  <c r="CT213" i="2"/>
  <c r="DC213" i="2" s="1"/>
  <c r="CT298" i="2"/>
  <c r="DC298" i="2" s="1"/>
  <c r="CR387" i="2"/>
  <c r="DA387" i="2" s="1"/>
  <c r="CU128" i="2"/>
  <c r="DD128" i="2" s="1"/>
  <c r="CR181" i="2"/>
  <c r="DA181" i="2" s="1"/>
  <c r="CM425" i="2"/>
  <c r="CQ425" i="2"/>
  <c r="CZ425" i="2" s="1"/>
  <c r="CV846" i="2"/>
  <c r="DE846" i="2" s="1"/>
  <c r="CR696" i="2"/>
  <c r="DA696" i="2" s="1"/>
  <c r="CS693" i="2"/>
  <c r="DB693" i="2" s="1"/>
  <c r="CV360" i="2"/>
  <c r="DE360" i="2" s="1"/>
  <c r="CS388" i="2"/>
  <c r="DB388" i="2" s="1"/>
  <c r="CV202" i="2"/>
  <c r="DE202" i="2" s="1"/>
  <c r="CU55" i="2"/>
  <c r="DD55" i="2" s="1"/>
  <c r="CS117" i="2"/>
  <c r="DB117" i="2" s="1"/>
  <c r="CV280" i="2"/>
  <c r="DE280" i="2" s="1"/>
  <c r="CR164" i="2"/>
  <c r="DA164" i="2" s="1"/>
  <c r="CS325" i="2"/>
  <c r="DB325" i="2" s="1"/>
  <c r="CQ888" i="2"/>
  <c r="CZ888" i="2" s="1"/>
  <c r="CS419" i="2"/>
  <c r="DB419" i="2" s="1"/>
  <c r="CL27" i="2"/>
  <c r="CM209" i="2"/>
  <c r="CL209" i="2"/>
  <c r="CO209" i="2"/>
  <c r="CN56" i="2"/>
  <c r="CM102" i="2"/>
  <c r="CL102" i="2"/>
  <c r="CN97" i="2"/>
  <c r="CP373" i="2"/>
  <c r="CM390" i="2"/>
  <c r="CL223" i="2"/>
  <c r="CM223" i="2"/>
  <c r="CO223" i="2"/>
  <c r="CO377" i="2"/>
  <c r="CP377" i="2"/>
  <c r="CM377" i="2"/>
  <c r="CN377" i="2"/>
  <c r="CL142" i="2"/>
  <c r="CO142" i="2"/>
  <c r="CP313" i="2"/>
  <c r="CO301" i="2"/>
  <c r="CL301" i="2"/>
  <c r="CP301" i="2"/>
  <c r="CM301" i="2"/>
  <c r="CN68" i="2"/>
  <c r="CP368" i="2"/>
  <c r="CP238" i="2"/>
  <c r="CP21" i="2"/>
  <c r="CN354" i="2"/>
  <c r="CM158" i="2"/>
  <c r="CP158" i="2"/>
  <c r="CO158" i="2"/>
  <c r="CN110" i="2"/>
  <c r="CM58" i="2"/>
  <c r="CM174" i="2"/>
  <c r="CO174" i="2"/>
  <c r="CP388" i="2"/>
  <c r="CN331" i="2"/>
  <c r="CM153" i="2"/>
  <c r="CO303" i="2"/>
  <c r="CP303" i="2"/>
  <c r="CN121" i="2"/>
  <c r="CN306" i="2"/>
  <c r="CN351" i="2"/>
  <c r="CP358" i="2"/>
  <c r="CP129" i="2"/>
  <c r="CN137" i="2"/>
  <c r="CL42" i="2"/>
  <c r="CP390" i="2"/>
  <c r="CN132" i="2"/>
  <c r="CN78" i="2"/>
  <c r="CM338" i="2"/>
  <c r="CL338" i="2"/>
  <c r="CN338" i="2"/>
  <c r="CP414" i="2"/>
  <c r="CO313" i="2"/>
  <c r="CP32" i="2"/>
  <c r="CN209" i="2"/>
  <c r="CN281" i="2"/>
  <c r="CM16" i="2"/>
  <c r="CN16" i="2"/>
  <c r="CO16" i="2"/>
  <c r="CL405" i="2"/>
  <c r="CM405" i="2"/>
  <c r="CN226" i="2"/>
  <c r="CN119" i="2"/>
  <c r="CN254" i="2"/>
  <c r="CN160" i="2"/>
  <c r="CO263" i="2"/>
  <c r="CL263" i="2"/>
  <c r="CL115" i="2"/>
  <c r="CM115" i="2"/>
  <c r="CN115" i="2"/>
  <c r="CO195" i="2"/>
  <c r="CN195" i="2"/>
  <c r="CO73" i="2"/>
  <c r="CN73" i="2"/>
  <c r="CO259" i="2"/>
  <c r="CN259" i="2"/>
  <c r="CM259" i="2"/>
  <c r="CN89" i="2"/>
  <c r="CP225" i="2"/>
  <c r="CN302" i="2"/>
  <c r="CN261" i="2"/>
  <c r="CM177" i="2"/>
  <c r="CN177" i="2"/>
  <c r="CP198" i="2"/>
  <c r="CL226" i="2"/>
  <c r="CP226" i="2"/>
  <c r="CL119" i="2"/>
  <c r="CP119" i="2"/>
  <c r="CL354" i="2"/>
  <c r="CO354" i="2"/>
  <c r="CL151" i="2"/>
  <c r="CN151" i="2"/>
  <c r="CO151" i="2"/>
  <c r="CN417" i="2"/>
  <c r="CN303" i="2"/>
  <c r="CO216" i="2"/>
  <c r="CM216" i="2"/>
  <c r="CN216" i="2"/>
  <c r="CO386" i="2"/>
  <c r="CM386" i="2"/>
  <c r="CL386" i="2"/>
  <c r="CP308" i="2"/>
  <c r="CL308" i="2"/>
  <c r="CN130" i="2"/>
  <c r="CN291" i="2"/>
  <c r="CN74" i="2"/>
  <c r="CO352" i="2"/>
  <c r="CM352" i="2"/>
  <c r="CP352" i="2"/>
  <c r="CL388" i="2"/>
  <c r="CM388" i="2"/>
  <c r="CN153" i="2"/>
  <c r="CO228" i="2"/>
  <c r="CP77" i="2"/>
  <c r="CN174" i="2"/>
  <c r="CL393" i="2"/>
  <c r="CO393" i="2"/>
  <c r="CM393" i="2"/>
  <c r="CN393" i="2"/>
  <c r="CM54" i="2"/>
  <c r="CL54" i="2"/>
  <c r="CN54" i="2"/>
  <c r="CL182" i="2"/>
  <c r="CM182" i="2"/>
  <c r="CO182" i="2"/>
  <c r="CN70" i="2"/>
  <c r="CP280" i="2"/>
  <c r="CN133" i="2"/>
  <c r="CL133" i="2"/>
  <c r="CM133" i="2"/>
  <c r="CP27" i="2"/>
  <c r="CP247" i="2"/>
  <c r="CP281" i="2"/>
  <c r="CM211" i="2"/>
  <c r="CN211" i="2"/>
  <c r="CO211" i="2"/>
  <c r="CP268" i="2"/>
  <c r="CP399" i="2"/>
  <c r="CL315" i="2"/>
  <c r="CN315" i="2"/>
  <c r="CO315" i="2"/>
  <c r="CO117" i="2"/>
  <c r="CP117" i="2"/>
  <c r="CL117" i="2"/>
  <c r="CM117" i="2"/>
  <c r="CN117" i="2"/>
  <c r="CN57" i="2"/>
  <c r="CM289" i="2"/>
  <c r="CP289" i="2"/>
  <c r="CL289" i="2"/>
  <c r="CN48" i="2"/>
  <c r="CP48" i="2"/>
  <c r="CO48" i="2"/>
  <c r="CO397" i="2"/>
  <c r="CN397" i="2"/>
  <c r="CO335" i="2"/>
  <c r="CL335" i="2"/>
  <c r="CN335" i="2"/>
  <c r="CM335" i="2"/>
  <c r="CM135" i="2"/>
  <c r="CN135" i="2"/>
  <c r="CP135" i="2"/>
  <c r="CL135" i="2"/>
  <c r="CL253" i="2"/>
  <c r="CP253" i="2"/>
  <c r="CN109" i="2"/>
  <c r="CM109" i="2"/>
  <c r="CO148" i="2"/>
  <c r="CP148" i="2"/>
  <c r="CP277" i="2"/>
  <c r="CN277" i="2"/>
  <c r="CM277" i="2"/>
  <c r="CN313" i="2"/>
  <c r="CM79" i="2"/>
  <c r="CP79" i="2"/>
  <c r="CO79" i="2"/>
  <c r="CL79" i="2"/>
  <c r="CP66" i="2"/>
  <c r="CN233" i="2"/>
  <c r="CO407" i="2"/>
  <c r="CL407" i="2"/>
  <c r="CN348" i="2"/>
  <c r="CP68" i="2"/>
  <c r="CM346" i="2"/>
  <c r="CO173" i="2"/>
  <c r="CM173" i="2"/>
  <c r="CM342" i="2"/>
  <c r="CP290" i="2"/>
  <c r="CP80" i="2"/>
  <c r="CM80" i="2"/>
  <c r="CN80" i="2"/>
  <c r="CP239" i="2"/>
  <c r="CO239" i="2"/>
  <c r="CL239" i="2"/>
  <c r="CN239" i="2"/>
  <c r="CN325" i="2"/>
  <c r="CP338" i="2"/>
  <c r="CN414" i="2"/>
  <c r="CN262" i="2"/>
  <c r="CP229" i="2"/>
  <c r="CN207" i="2"/>
  <c r="CL207" i="2"/>
  <c r="CP348" i="2"/>
  <c r="CP151" i="2"/>
  <c r="CN376" i="2"/>
  <c r="BV458" i="2"/>
  <c r="CL458" i="2"/>
  <c r="CP721" i="2"/>
  <c r="CN98" i="2"/>
  <c r="CP351" i="2"/>
  <c r="CM466" i="2"/>
  <c r="CP44" i="2"/>
  <c r="CM480" i="2"/>
  <c r="CL283" i="2"/>
  <c r="CO280" i="2"/>
  <c r="CP830" i="2"/>
  <c r="CP204" i="2"/>
  <c r="CL24" i="2"/>
  <c r="CO698" i="2"/>
  <c r="CP647" i="2"/>
  <c r="CN373" i="2"/>
  <c r="CP251" i="2"/>
  <c r="CO77" i="2"/>
  <c r="CP180" i="2"/>
  <c r="CN161" i="2"/>
  <c r="CP188" i="2"/>
  <c r="CN282" i="2"/>
  <c r="CN639" i="2"/>
  <c r="CM402" i="2"/>
  <c r="CL192" i="2"/>
  <c r="CO161" i="2"/>
  <c r="CN185" i="2"/>
  <c r="CL29" i="2"/>
  <c r="CN342" i="2"/>
  <c r="CP867" i="2"/>
  <c r="CL355" i="2"/>
  <c r="CP57" i="2"/>
  <c r="CN312" i="2"/>
  <c r="CN241" i="2"/>
  <c r="CP319" i="2"/>
  <c r="CN143" i="2"/>
  <c r="CP401" i="2"/>
  <c r="CP685" i="2"/>
  <c r="CM753" i="2"/>
  <c r="CN201" i="2"/>
  <c r="CN86" i="2"/>
  <c r="CP122" i="2"/>
  <c r="CN368" i="2"/>
  <c r="CP402" i="2"/>
  <c r="CN176" i="2"/>
  <c r="CP387" i="2"/>
  <c r="CN164" i="2"/>
  <c r="CL387" i="2"/>
  <c r="CM336" i="2"/>
  <c r="CO392" i="2"/>
  <c r="CM83" i="2"/>
  <c r="CN266" i="2"/>
  <c r="CN614" i="2"/>
  <c r="CN886" i="2"/>
  <c r="CN553" i="2"/>
  <c r="CO612" i="2"/>
  <c r="CM593" i="2"/>
  <c r="CP571" i="2"/>
  <c r="CO488" i="2"/>
  <c r="CO66" i="2"/>
  <c r="CL810" i="2"/>
  <c r="CO143" i="2"/>
  <c r="CM572" i="2"/>
  <c r="CN875" i="2"/>
  <c r="CL95" i="2"/>
  <c r="CP421" i="2"/>
  <c r="CN774" i="2"/>
  <c r="CN41" i="2"/>
  <c r="CP660" i="2"/>
  <c r="CP396" i="2"/>
  <c r="CN445" i="2"/>
  <c r="CO396" i="2"/>
  <c r="CM77" i="2"/>
  <c r="BV445" i="2"/>
  <c r="BV709" i="2"/>
  <c r="CM605" i="2"/>
  <c r="CL81" i="2"/>
  <c r="CM422" i="2"/>
  <c r="CL422" i="2"/>
  <c r="CO670" i="2"/>
  <c r="CM670" i="2"/>
  <c r="BW524" i="2"/>
  <c r="CP524" i="2"/>
  <c r="CO463" i="2"/>
  <c r="CL463" i="2"/>
  <c r="BV493" i="2"/>
  <c r="CL493" i="2"/>
  <c r="BW786" i="2"/>
  <c r="CP786" i="2"/>
  <c r="BV863" i="2"/>
  <c r="CO863" i="2"/>
  <c r="BV462" i="2"/>
  <c r="CN462" i="2"/>
  <c r="CO462" i="2"/>
  <c r="CM462" i="2"/>
  <c r="CL462" i="2"/>
  <c r="BV574" i="2"/>
  <c r="CO574" i="2"/>
  <c r="CN33" i="2"/>
  <c r="CP795" i="2"/>
  <c r="CP75" i="2"/>
  <c r="CP677" i="2"/>
  <c r="CP177" i="2"/>
  <c r="CN251" i="2"/>
  <c r="CP283" i="2"/>
  <c r="CL65" i="2"/>
  <c r="CN824" i="2"/>
  <c r="CN310" i="2"/>
  <c r="CO480" i="2"/>
  <c r="CP24" i="2"/>
  <c r="CN148" i="2"/>
  <c r="CL416" i="2"/>
  <c r="CP246" i="2"/>
  <c r="CN518" i="2"/>
  <c r="CO824" i="2"/>
  <c r="CN380" i="2"/>
  <c r="CN830" i="2"/>
  <c r="CP317" i="2"/>
  <c r="CP597" i="2"/>
  <c r="CN301" i="2"/>
  <c r="CN290" i="2"/>
  <c r="CL402" i="2"/>
  <c r="CP345" i="2"/>
  <c r="CP523" i="2"/>
  <c r="CP185" i="2"/>
  <c r="CN217" i="2"/>
  <c r="CN308" i="2"/>
  <c r="CP71" i="2"/>
  <c r="CL39" i="2"/>
  <c r="CN405" i="2"/>
  <c r="CN18" i="2"/>
  <c r="CL872" i="2"/>
  <c r="CP96" i="2"/>
  <c r="CP746" i="2"/>
  <c r="CL247" i="2"/>
  <c r="CN363" i="2"/>
  <c r="CN67" i="2"/>
  <c r="CM281" i="2"/>
  <c r="CM355" i="2"/>
  <c r="CM369" i="2"/>
  <c r="CO241" i="2"/>
  <c r="CP585" i="2"/>
  <c r="CP211" i="2"/>
  <c r="CN392" i="2"/>
  <c r="CP70" i="2"/>
  <c r="CP221" i="2"/>
  <c r="CN328" i="2"/>
  <c r="CO176" i="2"/>
  <c r="CL43" i="2"/>
  <c r="CO86" i="2"/>
  <c r="CN339" i="2"/>
  <c r="CL52" i="2"/>
  <c r="CO412" i="2"/>
  <c r="CO266" i="2"/>
  <c r="CP143" i="2"/>
  <c r="CN171" i="2"/>
  <c r="CN191" i="2"/>
  <c r="CL809" i="2"/>
  <c r="CO167" i="2"/>
  <c r="CO493" i="2"/>
  <c r="CL134" i="2"/>
  <c r="CO254" i="2"/>
  <c r="CN276" i="2"/>
  <c r="CP574" i="2"/>
  <c r="CP580" i="2"/>
  <c r="CP572" i="2"/>
  <c r="CL625" i="2"/>
  <c r="CM430" i="2"/>
  <c r="CO95" i="2"/>
  <c r="CN95" i="2"/>
  <c r="CN220" i="2"/>
  <c r="CP191" i="2"/>
  <c r="CO665" i="2"/>
  <c r="CO684" i="2"/>
  <c r="CP422" i="2"/>
  <c r="CO795" i="2"/>
  <c r="CO24" i="2"/>
  <c r="CL217" i="2"/>
  <c r="BV769" i="2"/>
  <c r="BV824" i="2"/>
  <c r="BV734" i="2"/>
  <c r="BV815" i="2"/>
  <c r="BV430" i="2"/>
  <c r="CM825" i="2"/>
  <c r="CO523" i="2"/>
  <c r="CP829" i="2"/>
  <c r="CP12" i="2"/>
  <c r="CP454" i="2"/>
  <c r="CL454" i="2"/>
  <c r="CM454" i="2"/>
  <c r="BV668" i="2"/>
  <c r="CM668" i="2"/>
  <c r="BV666" i="2"/>
  <c r="CO666" i="2"/>
  <c r="CP125" i="2"/>
  <c r="CP271" i="2"/>
  <c r="CP341" i="2"/>
  <c r="CO273" i="2"/>
  <c r="CP302" i="2"/>
  <c r="CN466" i="2"/>
  <c r="CN735" i="2"/>
  <c r="CP150" i="2"/>
  <c r="CL795" i="2"/>
  <c r="CN198" i="2"/>
  <c r="CM193" i="2"/>
  <c r="CN298" i="2"/>
  <c r="CN858" i="2"/>
  <c r="CL380" i="2"/>
  <c r="CM373" i="2"/>
  <c r="CL23" i="2"/>
  <c r="CL273" i="2"/>
  <c r="CN429" i="2"/>
  <c r="CP29" i="2"/>
  <c r="CP250" i="2"/>
  <c r="CP611" i="2"/>
  <c r="CP295" i="2"/>
  <c r="CP168" i="2"/>
  <c r="CM185" i="2"/>
  <c r="CP293" i="2"/>
  <c r="CP153" i="2"/>
  <c r="CN32" i="2"/>
  <c r="CP149" i="2"/>
  <c r="CM345" i="2"/>
  <c r="CN19" i="2"/>
  <c r="CL410" i="2"/>
  <c r="CP160" i="2"/>
  <c r="CN409" i="2"/>
  <c r="CO369" i="2"/>
  <c r="CN755" i="2"/>
  <c r="CN387" i="2"/>
  <c r="CN61" i="2"/>
  <c r="CM63" i="2"/>
  <c r="CM176" i="2"/>
  <c r="CM43" i="2"/>
  <c r="CL86" i="2"/>
  <c r="CO123" i="2"/>
  <c r="CM143" i="2"/>
  <c r="CN352" i="2"/>
  <c r="CN55" i="2"/>
  <c r="CN206" i="2"/>
  <c r="CO52" i="2"/>
  <c r="CL412" i="2"/>
  <c r="CN550" i="2"/>
  <c r="CM167" i="2"/>
  <c r="CN595" i="2"/>
  <c r="CP266" i="2"/>
  <c r="CN644" i="2"/>
  <c r="CP254" i="2"/>
  <c r="CP526" i="2"/>
  <c r="CO741" i="2"/>
  <c r="CO134" i="2"/>
  <c r="CL796" i="2"/>
  <c r="CL254" i="2"/>
  <c r="CO595" i="2"/>
  <c r="CP139" i="2"/>
  <c r="CP810" i="2"/>
  <c r="CP94" i="2"/>
  <c r="CM625" i="2"/>
  <c r="CO430" i="2"/>
  <c r="CN505" i="2"/>
  <c r="CO875" i="2"/>
  <c r="CP432" i="2"/>
  <c r="CN665" i="2"/>
  <c r="CP389" i="2"/>
  <c r="CP665" i="2"/>
  <c r="CM396" i="2"/>
  <c r="CP462" i="2"/>
  <c r="BV647" i="2"/>
  <c r="BV753" i="2"/>
  <c r="BV665" i="2"/>
  <c r="BV480" i="2"/>
  <c r="BV421" i="2"/>
  <c r="CO57" i="2"/>
  <c r="CL824" i="2"/>
  <c r="CL430" i="2"/>
  <c r="BV872" i="2"/>
  <c r="CL741" i="2"/>
  <c r="BV788" i="2"/>
  <c r="CL788" i="2"/>
  <c r="BU520" i="2"/>
  <c r="CN520" i="2"/>
  <c r="CO125" i="2"/>
  <c r="CN62" i="2"/>
  <c r="CO140" i="2"/>
  <c r="CN108" i="2"/>
  <c r="CM178" i="2"/>
  <c r="CP397" i="2"/>
  <c r="CP16" i="2"/>
  <c r="CL251" i="2"/>
  <c r="CN341" i="2"/>
  <c r="CN274" i="2"/>
  <c r="CP767" i="2"/>
  <c r="CN222" i="2"/>
  <c r="CN681" i="2"/>
  <c r="CP222" i="2"/>
  <c r="CP170" i="2"/>
  <c r="CO12" i="2"/>
  <c r="CP73" i="2"/>
  <c r="CP794" i="2"/>
  <c r="CL329" i="2"/>
  <c r="CN531" i="2"/>
  <c r="CM247" i="2"/>
  <c r="CP227" i="2"/>
  <c r="CN269" i="2"/>
  <c r="CP646" i="2"/>
  <c r="CP409" i="2"/>
  <c r="CO809" i="2"/>
  <c r="CN43" i="2"/>
  <c r="CP63" i="2"/>
  <c r="CP43" i="2"/>
  <c r="CN404" i="2"/>
  <c r="CN415" i="2"/>
  <c r="CM123" i="2"/>
  <c r="CN52" i="2"/>
  <c r="CM412" i="2"/>
  <c r="CN592" i="2"/>
  <c r="CP612" i="2"/>
  <c r="CN809" i="2"/>
  <c r="CN593" i="2"/>
  <c r="CP30" i="2"/>
  <c r="CP851" i="2"/>
  <c r="CP593" i="2"/>
  <c r="CN493" i="2"/>
  <c r="CN606" i="2"/>
  <c r="CN612" i="2"/>
  <c r="CP504" i="2"/>
  <c r="CM549" i="2"/>
  <c r="CM741" i="2"/>
  <c r="CM134" i="2"/>
  <c r="CM796" i="2"/>
  <c r="CM595" i="2"/>
  <c r="CP232" i="2"/>
  <c r="CM810" i="2"/>
  <c r="CO625" i="2"/>
  <c r="CP723" i="2"/>
  <c r="CM875" i="2"/>
  <c r="CP430" i="2"/>
  <c r="CL396" i="2"/>
  <c r="CL421" i="2"/>
  <c r="CO373" i="2"/>
  <c r="CO19" i="2"/>
  <c r="CO193" i="2"/>
  <c r="CM490" i="2"/>
  <c r="CO380" i="2"/>
  <c r="CM90" i="2"/>
  <c r="BU512" i="2"/>
  <c r="CN512" i="2"/>
  <c r="BV640" i="2"/>
  <c r="CP640" i="2"/>
  <c r="CM845" i="2"/>
  <c r="CL845" i="2"/>
  <c r="BV438" i="2"/>
  <c r="CM438" i="2"/>
  <c r="CP438" i="2"/>
  <c r="CO438" i="2"/>
  <c r="CL438" i="2"/>
  <c r="CO64" i="2"/>
  <c r="CM106" i="2"/>
  <c r="CO101" i="2"/>
  <c r="CO340" i="2"/>
  <c r="CL317" i="2"/>
  <c r="CM88" i="2"/>
  <c r="CM391" i="2"/>
  <c r="CO222" i="2"/>
  <c r="CO257" i="2"/>
  <c r="CM270" i="2"/>
  <c r="CO365" i="2"/>
  <c r="CL234" i="2"/>
  <c r="CM256" i="2"/>
  <c r="CL69" i="2"/>
  <c r="CM261" i="2"/>
  <c r="CM326" i="2"/>
  <c r="CM204" i="2"/>
  <c r="CO192" i="2"/>
  <c r="CO282" i="2"/>
  <c r="CM12" i="2"/>
  <c r="CO281" i="2"/>
  <c r="CM150" i="2"/>
  <c r="CO298" i="2"/>
  <c r="CO356" i="2"/>
  <c r="CO294" i="2"/>
  <c r="CO244" i="2"/>
  <c r="CL259" i="2"/>
  <c r="CO115" i="2"/>
  <c r="CO37" i="2"/>
  <c r="CO33" i="2"/>
  <c r="CM241" i="2"/>
  <c r="CL285" i="2"/>
  <c r="CM283" i="2"/>
  <c r="CO379" i="2"/>
  <c r="CO177" i="2"/>
  <c r="CO74" i="2"/>
  <c r="CM226" i="2"/>
  <c r="CM119" i="2"/>
  <c r="CM28" i="2"/>
  <c r="CL216" i="2"/>
  <c r="CM154" i="2"/>
  <c r="CM308" i="2"/>
  <c r="CO375" i="2"/>
  <c r="CM179" i="2"/>
  <c r="CO388" i="2"/>
  <c r="CM45" i="2"/>
  <c r="CO54" i="2"/>
  <c r="CM172" i="2"/>
  <c r="CO144" i="2"/>
  <c r="CO147" i="2"/>
  <c r="CL287" i="2"/>
  <c r="CO305" i="2"/>
  <c r="CP124" i="2"/>
  <c r="CL390" i="2"/>
  <c r="CM251" i="2"/>
  <c r="CO355" i="2"/>
  <c r="CP46" i="2"/>
  <c r="CP200" i="2"/>
  <c r="CL62" i="2"/>
  <c r="CN42" i="2"/>
  <c r="CP17" i="2"/>
  <c r="CM238" i="2"/>
  <c r="CM276" i="2"/>
  <c r="CM296" i="2"/>
  <c r="CO46" i="2"/>
  <c r="CP199" i="2"/>
  <c r="CO200" i="2"/>
  <c r="CN240" i="2"/>
  <c r="CN389" i="2"/>
  <c r="CM84" i="2"/>
  <c r="CO170" i="2"/>
  <c r="CN87" i="2"/>
  <c r="EJ818" i="2"/>
  <c r="ES576" i="2" s="1"/>
  <c r="CM334" i="2"/>
  <c r="CO207" i="2"/>
  <c r="CM280" i="2"/>
  <c r="CM66" i="2"/>
  <c r="CO178" i="2"/>
  <c r="CN252" i="2"/>
  <c r="CP161" i="2"/>
  <c r="CL40" i="2"/>
  <c r="CP299" i="2"/>
  <c r="CM354" i="2"/>
  <c r="CO180" i="2"/>
  <c r="CP38" i="2"/>
  <c r="CN299" i="2"/>
  <c r="CP256" i="2"/>
  <c r="CL16" i="2"/>
  <c r="CO411" i="2"/>
  <c r="CN30" i="2"/>
  <c r="CM73" i="2"/>
  <c r="CN323" i="2"/>
  <c r="CP296" i="2"/>
  <c r="CN255" i="2"/>
  <c r="CP315" i="2"/>
  <c r="CP91" i="2"/>
  <c r="CN122" i="2"/>
  <c r="CL328" i="2"/>
  <c r="CN26" i="2"/>
  <c r="CL349" i="2"/>
  <c r="CN179" i="2"/>
  <c r="CL244" i="2"/>
  <c r="CO359" i="2"/>
  <c r="CN268" i="2"/>
  <c r="CL319" i="2"/>
  <c r="CN350" i="2"/>
  <c r="CP288" i="2"/>
  <c r="CP395" i="2"/>
  <c r="CO91" i="2"/>
  <c r="CL103" i="2"/>
  <c r="CN349" i="2"/>
  <c r="CN265" i="2"/>
  <c r="CN232" i="2"/>
  <c r="CN138" i="2"/>
  <c r="CM244" i="2"/>
  <c r="CO199" i="2"/>
  <c r="CL272" i="2"/>
  <c r="CL73" i="2"/>
  <c r="CP359" i="2"/>
  <c r="CN91" i="2"/>
  <c r="CO111" i="2"/>
  <c r="CN272" i="2"/>
  <c r="CL97" i="2"/>
  <c r="CP25" i="2"/>
  <c r="CN94" i="2"/>
  <c r="CP40" i="2"/>
  <c r="CP216" i="2"/>
  <c r="CP366" i="2"/>
  <c r="CP362" i="2"/>
  <c r="CN144" i="2"/>
  <c r="CM144" i="2"/>
  <c r="CN336" i="2"/>
  <c r="CP392" i="2"/>
  <c r="CM328" i="2"/>
  <c r="CM97" i="2"/>
  <c r="CP97" i="2"/>
  <c r="CO183" i="2"/>
  <c r="CN14" i="2"/>
  <c r="CN124" i="2"/>
  <c r="CL366" i="2"/>
  <c r="CN234" i="2"/>
  <c r="CP234" i="2"/>
  <c r="CP45" i="2"/>
  <c r="CP242" i="2"/>
  <c r="CO256" i="2"/>
  <c r="CL256" i="2"/>
  <c r="CN256" i="2"/>
  <c r="CO42" i="2"/>
  <c r="CO366" i="2"/>
  <c r="CN49" i="2"/>
  <c r="CO17" i="2"/>
  <c r="CL17" i="2"/>
  <c r="CM17" i="2"/>
  <c r="CM234" i="2"/>
  <c r="CO28" i="2"/>
  <c r="CN28" i="2"/>
  <c r="CP28" i="2"/>
  <c r="CL229" i="2"/>
  <c r="CN212" i="2"/>
  <c r="CN359" i="2"/>
  <c r="CM229" i="2"/>
  <c r="CM42" i="2"/>
  <c r="CL124" i="2"/>
  <c r="CP56" i="2"/>
  <c r="CN371" i="2"/>
  <c r="CP103" i="2"/>
  <c r="CN139" i="2"/>
  <c r="CP87" i="2"/>
  <c r="CM87" i="2"/>
  <c r="CO87" i="2"/>
  <c r="CL87" i="2"/>
  <c r="CN155" i="2"/>
  <c r="CN38" i="2"/>
  <c r="CN163" i="2"/>
  <c r="CL163" i="2"/>
  <c r="CM163" i="2"/>
  <c r="CN208" i="2"/>
  <c r="CM38" i="2"/>
  <c r="CO38" i="2"/>
  <c r="CL38" i="2"/>
  <c r="CM49" i="2"/>
  <c r="CL49" i="2"/>
  <c r="CO41" i="2"/>
  <c r="CM228" i="2"/>
  <c r="CL228" i="2"/>
  <c r="EA210" i="2"/>
  <c r="ES201" i="2" s="1"/>
  <c r="FP74" i="2"/>
  <c r="FP75" i="2" s="1"/>
  <c r="FQ75" i="2" s="1"/>
  <c r="FP73" i="2"/>
  <c r="EA831" i="2"/>
  <c r="ES777" i="2" s="1"/>
  <c r="EA829" i="2"/>
  <c r="ES776" i="2" s="1"/>
  <c r="EJ577" i="2"/>
  <c r="ES460" i="2" s="1"/>
  <c r="EJ428" i="2"/>
  <c r="ES366" i="2" s="1"/>
  <c r="EA774" i="2"/>
  <c r="ES749" i="2" s="1"/>
  <c r="EA578" i="2"/>
  <c r="ES656" i="2" s="1"/>
  <c r="EJ816" i="2"/>
  <c r="ES628" i="2" s="1"/>
  <c r="EA576" i="2"/>
  <c r="ES655" i="2" s="1"/>
  <c r="EJ857" i="2"/>
  <c r="ES606" i="2" s="1"/>
  <c r="EJ732" i="2"/>
  <c r="ES616" i="2" s="1"/>
  <c r="EA733" i="2"/>
  <c r="ES730" i="2" s="1"/>
  <c r="CY634" i="2"/>
  <c r="CY497" i="2"/>
  <c r="CY846" i="2"/>
  <c r="CX498" i="2"/>
  <c r="CX65" i="2"/>
  <c r="EJ775" i="2"/>
  <c r="ES622" i="2" s="1"/>
  <c r="EJ529" i="2"/>
  <c r="ES391" i="2" s="1"/>
  <c r="EA637" i="2"/>
  <c r="ES684" i="2" s="1"/>
  <c r="EJ744" i="2"/>
  <c r="ES592" i="2" s="1"/>
  <c r="EA745" i="2"/>
  <c r="ES736" i="2" s="1"/>
  <c r="EA631" i="2"/>
  <c r="ES681" i="2" s="1"/>
  <c r="EJ632" i="2"/>
  <c r="ES469" i="2" s="1"/>
  <c r="EJ648" i="2"/>
  <c r="ES557" i="2" s="1"/>
  <c r="EA713" i="2"/>
  <c r="ES720" i="2" s="1"/>
  <c r="EA647" i="2"/>
  <c r="ES689" i="2" s="1"/>
  <c r="EJ646" i="2"/>
  <c r="ES515" i="2" s="1"/>
  <c r="EJ575" i="2"/>
  <c r="ES545" i="2" s="1"/>
  <c r="EJ771" i="2"/>
  <c r="ES568" i="2" s="1"/>
  <c r="EA772" i="2"/>
  <c r="ES748" i="2" s="1"/>
  <c r="EA645" i="2"/>
  <c r="ES688" i="2" s="1"/>
  <c r="EA780" i="2"/>
  <c r="ES752" i="2" s="1"/>
  <c r="EA588" i="2"/>
  <c r="ES661" i="2" s="1"/>
  <c r="EJ400" i="2"/>
  <c r="ES321" i="2" s="1"/>
  <c r="EJ832" i="2"/>
  <c r="ES632" i="2" s="1"/>
  <c r="EJ561" i="2"/>
  <c r="ES501" i="2" s="1"/>
  <c r="EJ589" i="2"/>
  <c r="ES462" i="2" s="1"/>
  <c r="EB711" i="2"/>
  <c r="ET719" i="2" s="1"/>
  <c r="EJ777" i="2" l="1"/>
  <c r="ES528" i="2" s="1"/>
  <c r="EJ781" i="2"/>
  <c r="ES596" i="2" s="1"/>
  <c r="EA852" i="2"/>
  <c r="ES786" i="2" s="1"/>
  <c r="EJ704" i="2"/>
  <c r="ES587" i="2" s="1"/>
  <c r="EJ840" i="2"/>
  <c r="ES634" i="2" s="1"/>
  <c r="EJ718" i="2"/>
  <c r="ES562" i="2" s="1"/>
  <c r="EA641" i="2"/>
  <c r="ES686" i="2" s="1"/>
  <c r="EJ688" i="2"/>
  <c r="ES585" i="2" s="1"/>
  <c r="EB725" i="2"/>
  <c r="ET726" i="2" s="1"/>
  <c r="EA639" i="2"/>
  <c r="ES685" i="2" s="1"/>
  <c r="EA715" i="2"/>
  <c r="ES721" i="2" s="1"/>
  <c r="CW512" i="2"/>
  <c r="EA449" i="2"/>
  <c r="ES423" i="2" s="1"/>
  <c r="CX877" i="2"/>
  <c r="CY441" i="2"/>
  <c r="CY512" i="2"/>
  <c r="CY502" i="2"/>
  <c r="CX419" i="2"/>
  <c r="CW486" i="2"/>
  <c r="CW505" i="2"/>
  <c r="CY498" i="2"/>
  <c r="CX500" i="2"/>
  <c r="EJ458" i="2"/>
  <c r="ES327" i="2" s="1"/>
  <c r="CW428" i="2"/>
  <c r="CY501" i="2"/>
  <c r="CX491" i="2"/>
  <c r="CX496" i="2"/>
  <c r="EJ501" i="2"/>
  <c r="ES387" i="2" s="1"/>
  <c r="CX427" i="2"/>
  <c r="CW451" i="2"/>
  <c r="EJ456" i="2"/>
  <c r="ES396" i="2" s="1"/>
  <c r="EB425" i="2"/>
  <c r="ET411" i="2" s="1"/>
  <c r="EA483" i="2"/>
  <c r="ES440" i="2" s="1"/>
  <c r="EJ448" i="2"/>
  <c r="ES340" i="2" s="1"/>
  <c r="CY428" i="2"/>
  <c r="EJ482" i="2"/>
  <c r="ES329" i="2" s="1"/>
  <c r="EJ530" i="2"/>
  <c r="ES405" i="2" s="1"/>
  <c r="CX530" i="2"/>
  <c r="CX448" i="2"/>
  <c r="CW423" i="2"/>
  <c r="CW525" i="2"/>
  <c r="CY508" i="2"/>
  <c r="CY457" i="2"/>
  <c r="CX443" i="2"/>
  <c r="EJ484" i="2"/>
  <c r="ES343" i="2" s="1"/>
  <c r="EA473" i="2"/>
  <c r="ES435" i="2" s="1"/>
  <c r="CY423" i="2"/>
  <c r="CY531" i="2"/>
  <c r="CX485" i="2"/>
  <c r="CX497" i="2"/>
  <c r="CY530" i="2"/>
  <c r="CY514" i="2"/>
  <c r="CX525" i="2"/>
  <c r="CY427" i="2"/>
  <c r="CW441" i="2"/>
  <c r="CW531" i="2"/>
  <c r="EA465" i="2"/>
  <c r="ES431" i="2" s="1"/>
  <c r="EJ505" i="2"/>
  <c r="ES346" i="2" s="1"/>
  <c r="CW508" i="2"/>
  <c r="CW535" i="2"/>
  <c r="CW511" i="2"/>
  <c r="EK579" i="2"/>
  <c r="ET504" i="2" s="1"/>
  <c r="EJ559" i="2"/>
  <c r="ES457" i="2" s="1"/>
  <c r="EA316" i="2"/>
  <c r="ES251" i="2" s="1"/>
  <c r="EA674" i="2"/>
  <c r="ES702" i="2" s="1"/>
  <c r="EJ851" i="2"/>
  <c r="ES492" i="2" s="1"/>
  <c r="CX59" i="2"/>
  <c r="CX44" i="2"/>
  <c r="EA776" i="2"/>
  <c r="ES750" i="2" s="1"/>
  <c r="CW628" i="2"/>
  <c r="CW706" i="2"/>
  <c r="CW623" i="2"/>
  <c r="CY673" i="2"/>
  <c r="CY696" i="2"/>
  <c r="CX820" i="2"/>
  <c r="CX686" i="2"/>
  <c r="CW638" i="2"/>
  <c r="EL712" i="2"/>
  <c r="EU588" i="2" s="1"/>
  <c r="EL718" i="2"/>
  <c r="EU562" i="2" s="1"/>
  <c r="EA599" i="2"/>
  <c r="ES665" i="2" s="1"/>
  <c r="CW34" i="2"/>
  <c r="EJ640" i="2"/>
  <c r="ES514" i="2" s="1"/>
  <c r="CX749" i="2"/>
  <c r="EJ642" i="2"/>
  <c r="ES556" i="2" s="1"/>
  <c r="EA590" i="2"/>
  <c r="ES662" i="2" s="1"/>
  <c r="EJ587" i="2"/>
  <c r="ES547" i="2" s="1"/>
  <c r="CY864" i="2"/>
  <c r="CW805" i="2"/>
  <c r="CW686" i="2"/>
  <c r="CX540" i="2"/>
  <c r="CW852" i="2"/>
  <c r="CX661" i="2"/>
  <c r="CY609" i="2"/>
  <c r="CW777" i="2"/>
  <c r="CW682" i="2"/>
  <c r="CX562" i="2"/>
  <c r="EJ746" i="2"/>
  <c r="ES489" i="2" s="1"/>
  <c r="EJ724" i="2"/>
  <c r="ES615" i="2" s="1"/>
  <c r="EA770" i="2"/>
  <c r="ES747" i="2" s="1"/>
  <c r="CY726" i="2"/>
  <c r="EA387" i="2"/>
  <c r="ES285" i="2" s="1"/>
  <c r="EA635" i="2"/>
  <c r="ES683" i="2" s="1"/>
  <c r="CY589" i="2"/>
  <c r="CW695" i="2"/>
  <c r="CY545" i="2"/>
  <c r="CY874" i="2"/>
  <c r="CW828" i="2"/>
  <c r="CY623" i="2"/>
  <c r="CX869" i="2"/>
  <c r="CY752" i="2"/>
  <c r="CY578" i="2"/>
  <c r="CW743" i="2"/>
  <c r="CY877" i="2"/>
  <c r="EJ563" i="2"/>
  <c r="ES543" i="2" s="1"/>
  <c r="EA762" i="2"/>
  <c r="ES743" i="2" s="1"/>
  <c r="EA856" i="2"/>
  <c r="ES788" i="2" s="1"/>
  <c r="EA629" i="2"/>
  <c r="ES680" i="2" s="1"/>
  <c r="EA866" i="2"/>
  <c r="ES793" i="2" s="1"/>
  <c r="EA731" i="2"/>
  <c r="ES729" i="2" s="1"/>
  <c r="EA562" i="2"/>
  <c r="ES648" i="2" s="1"/>
  <c r="CW861" i="2"/>
  <c r="CY713" i="2"/>
  <c r="CY775" i="2"/>
  <c r="CX578" i="2"/>
  <c r="CW673" i="2"/>
  <c r="CX713" i="2"/>
  <c r="CX777" i="2"/>
  <c r="CW260" i="2"/>
  <c r="CX75" i="2"/>
  <c r="EK877" i="2"/>
  <c r="ET537" i="2" s="1"/>
  <c r="EJ644" i="2"/>
  <c r="ES471" i="2" s="1"/>
  <c r="EA546" i="2"/>
  <c r="ES640" i="2" s="1"/>
  <c r="CY81" i="2"/>
  <c r="CX677" i="2"/>
  <c r="EJ630" i="2"/>
  <c r="ES554" i="2" s="1"/>
  <c r="EA864" i="2"/>
  <c r="ES792" i="2" s="1"/>
  <c r="CX879" i="2"/>
  <c r="CX675" i="2"/>
  <c r="CW816" i="2"/>
  <c r="CX580" i="2"/>
  <c r="CX714" i="2"/>
  <c r="CX726" i="2"/>
  <c r="EJ610" i="2"/>
  <c r="ES509" i="2" s="1"/>
  <c r="EA839" i="2"/>
  <c r="ES781" i="2" s="1"/>
  <c r="CX12" i="2"/>
  <c r="CX779" i="2"/>
  <c r="EA819" i="2"/>
  <c r="ES771" i="2" s="1"/>
  <c r="CW81" i="2"/>
  <c r="CX690" i="2"/>
  <c r="CW843" i="2"/>
  <c r="CY743" i="2"/>
  <c r="CW667" i="2"/>
  <c r="CX657" i="2"/>
  <c r="CW598" i="2"/>
  <c r="CW703" i="2"/>
  <c r="CX782" i="2"/>
  <c r="CY642" i="2"/>
  <c r="CY89" i="2"/>
  <c r="EA399" i="2"/>
  <c r="ES291" i="2" s="1"/>
  <c r="CY42" i="2"/>
  <c r="EJ681" i="2"/>
  <c r="ES524" i="2" s="1"/>
  <c r="CY674" i="2"/>
  <c r="EJ734" i="2"/>
  <c r="ES564" i="2" s="1"/>
  <c r="EK781" i="2"/>
  <c r="ET596" i="2" s="1"/>
  <c r="CW75" i="2"/>
  <c r="CX634" i="2"/>
  <c r="EA735" i="2"/>
  <c r="ES731" i="2" s="1"/>
  <c r="EA586" i="2"/>
  <c r="ES660" i="2" s="1"/>
  <c r="EA747" i="2"/>
  <c r="ES737" i="2" s="1"/>
  <c r="CW857" i="2"/>
  <c r="CY562" i="2"/>
  <c r="CY548" i="2"/>
  <c r="CY638" i="2"/>
  <c r="CW639" i="2"/>
  <c r="CW666" i="2"/>
  <c r="CY618" i="2"/>
  <c r="CW583" i="2"/>
  <c r="CW714" i="2"/>
  <c r="EA147" i="2"/>
  <c r="ES171" i="2" s="1"/>
  <c r="EJ877" i="2"/>
  <c r="ES537" i="2" s="1"/>
  <c r="EA415" i="2"/>
  <c r="ES299" i="2" s="1"/>
  <c r="EA20" i="2"/>
  <c r="ES15" i="2" s="1"/>
  <c r="CY843" i="2"/>
  <c r="CW751" i="2"/>
  <c r="CY828" i="2"/>
  <c r="CW652" i="2"/>
  <c r="CX652" i="2"/>
  <c r="CW806" i="2"/>
  <c r="CY570" i="2"/>
  <c r="CY632" i="2"/>
  <c r="CW618" i="2"/>
  <c r="CY622" i="2"/>
  <c r="EJ653" i="2"/>
  <c r="ES517" i="2" s="1"/>
  <c r="EJ651" i="2"/>
  <c r="ES473" i="2" s="1"/>
  <c r="EJ867" i="2"/>
  <c r="ES494" i="2" s="1"/>
  <c r="EK732" i="2"/>
  <c r="ET616" i="2" s="1"/>
  <c r="EJ730" i="2"/>
  <c r="ES487" i="2" s="1"/>
  <c r="EA652" i="2"/>
  <c r="ES691" i="2" s="1"/>
  <c r="EA804" i="2"/>
  <c r="ES764" i="2" s="1"/>
  <c r="EJ805" i="2"/>
  <c r="ES599" i="2" s="1"/>
  <c r="EL632" i="2"/>
  <c r="EU469" i="2" s="1"/>
  <c r="EJ598" i="2"/>
  <c r="ES507" i="2" s="1"/>
  <c r="EA703" i="2"/>
  <c r="ES715" i="2" s="1"/>
  <c r="EA841" i="2"/>
  <c r="ES782" i="2" s="1"/>
  <c r="EJ842" i="2"/>
  <c r="ES582" i="2" s="1"/>
  <c r="EA749" i="2"/>
  <c r="ES738" i="2" s="1"/>
  <c r="EA385" i="2"/>
  <c r="ES284" i="2" s="1"/>
  <c r="EJ702" i="2"/>
  <c r="ES560" i="2" s="1"/>
  <c r="EB723" i="2"/>
  <c r="ET725" i="2" s="1"/>
  <c r="EK724" i="2"/>
  <c r="ET615" i="2" s="1"/>
  <c r="EC481" i="2"/>
  <c r="EU439" i="2" s="1"/>
  <c r="EJ853" i="2"/>
  <c r="ES534" i="2" s="1"/>
  <c r="EJ694" i="2"/>
  <c r="ES559" i="2" s="1"/>
  <c r="EB731" i="2"/>
  <c r="ET729" i="2" s="1"/>
  <c r="EB729" i="2"/>
  <c r="ET728" i="2" s="1"/>
  <c r="EJ873" i="2"/>
  <c r="ES608" i="2" s="1"/>
  <c r="EA778" i="2"/>
  <c r="ES751" i="2" s="1"/>
  <c r="EK587" i="2"/>
  <c r="ET547" i="2" s="1"/>
  <c r="EJ673" i="2"/>
  <c r="ES522" i="2" s="1"/>
  <c r="EA443" i="2"/>
  <c r="ES420" i="2" s="1"/>
  <c r="EA531" i="2"/>
  <c r="ES452" i="2" s="1"/>
  <c r="EJ528" i="2"/>
  <c r="ES377" i="2" s="1"/>
  <c r="EA455" i="2"/>
  <c r="ES426" i="2" s="1"/>
  <c r="EA451" i="2"/>
  <c r="ES424" i="2" s="1"/>
  <c r="EJ525" i="2"/>
  <c r="ES335" i="2" s="1"/>
  <c r="EA453" i="2"/>
  <c r="ES425" i="2" s="1"/>
  <c r="EB487" i="2"/>
  <c r="ET442" i="2" s="1"/>
  <c r="EB459" i="2"/>
  <c r="ET428" i="2" s="1"/>
  <c r="EK642" i="2"/>
  <c r="ET556" i="2" s="1"/>
  <c r="EJ464" i="2"/>
  <c r="ES369" i="2" s="1"/>
  <c r="EL482" i="2"/>
  <c r="EU329" i="2" s="1"/>
  <c r="EA621" i="2"/>
  <c r="ES676" i="2" s="1"/>
  <c r="EJ628" i="2"/>
  <c r="ES512" i="2" s="1"/>
  <c r="EA457" i="2"/>
  <c r="ES427" i="2" s="1"/>
  <c r="EJ622" i="2"/>
  <c r="ES511" i="2" s="1"/>
  <c r="EJ863" i="2"/>
  <c r="ES602" i="2" s="1"/>
  <c r="EL428" i="2"/>
  <c r="EU366" i="2" s="1"/>
  <c r="EJ547" i="2"/>
  <c r="ES455" i="2" s="1"/>
  <c r="EJ565" i="2"/>
  <c r="ES458" i="2" s="1"/>
  <c r="EA717" i="2"/>
  <c r="ES722" i="2" s="1"/>
  <c r="EB654" i="2"/>
  <c r="ET692" i="2" s="1"/>
  <c r="EL805" i="2"/>
  <c r="EU599" i="2" s="1"/>
  <c r="EJ331" i="2"/>
  <c r="EJ783" i="2"/>
  <c r="ES623" i="2" s="1"/>
  <c r="EB578" i="2"/>
  <c r="ET656" i="2" s="1"/>
  <c r="EK675" i="2"/>
  <c r="ET479" i="2" s="1"/>
  <c r="EJ579" i="2"/>
  <c r="ES504" i="2" s="1"/>
  <c r="EJ569" i="2"/>
  <c r="ES544" i="2" s="1"/>
  <c r="EA611" i="2"/>
  <c r="ES671" i="2" s="1"/>
  <c r="EK577" i="2"/>
  <c r="ET460" i="2" s="1"/>
  <c r="EK545" i="2"/>
  <c r="ET540" i="2" s="1"/>
  <c r="EK146" i="2"/>
  <c r="ET89" i="2" s="1"/>
  <c r="EJ675" i="2"/>
  <c r="ES479" i="2" s="1"/>
  <c r="EL622" i="2"/>
  <c r="EU511" i="2" s="1"/>
  <c r="EA560" i="2"/>
  <c r="ES647" i="2" s="1"/>
  <c r="EL791" i="2"/>
  <c r="EU624" i="2" s="1"/>
  <c r="EB829" i="2"/>
  <c r="ET776" i="2" s="1"/>
  <c r="EB455" i="2"/>
  <c r="ET426" i="2" s="1"/>
  <c r="EB441" i="2"/>
  <c r="ET419" i="2" s="1"/>
  <c r="EC560" i="2"/>
  <c r="EU647" i="2" s="1"/>
  <c r="EK710" i="2"/>
  <c r="ET561" i="2" s="1"/>
  <c r="EJ828" i="2"/>
  <c r="ES631" i="2" s="1"/>
  <c r="EJ700" i="2"/>
  <c r="ES612" i="2" s="1"/>
  <c r="EA786" i="2"/>
  <c r="ES755" i="2" s="1"/>
  <c r="EL771" i="2"/>
  <c r="EU568" i="2" s="1"/>
  <c r="EK814" i="2"/>
  <c r="ET575" i="2" s="1"/>
  <c r="EA764" i="2"/>
  <c r="ES744" i="2" s="1"/>
  <c r="EB760" i="2"/>
  <c r="ET742" i="2" s="1"/>
  <c r="EL696" i="2"/>
  <c r="EU586" i="2" s="1"/>
  <c r="EA874" i="2"/>
  <c r="ES797" i="2" s="1"/>
  <c r="EA601" i="2"/>
  <c r="ES666" i="2" s="1"/>
  <c r="EA643" i="2"/>
  <c r="ES687" i="2" s="1"/>
  <c r="EJ803" i="2"/>
  <c r="ES572" i="2" s="1"/>
  <c r="EJ716" i="2"/>
  <c r="ES614" i="2" s="1"/>
  <c r="EA609" i="2"/>
  <c r="ES670" i="2" s="1"/>
  <c r="EB721" i="2"/>
  <c r="ET724" i="2" s="1"/>
  <c r="EB423" i="2"/>
  <c r="ET410" i="2" s="1"/>
  <c r="HZ8" i="2"/>
  <c r="HZ10" i="2"/>
  <c r="EK610" i="2"/>
  <c r="ET509" i="2" s="1"/>
  <c r="EK730" i="2"/>
  <c r="ET487" i="2" s="1"/>
  <c r="EJ848" i="2"/>
  <c r="ES636" i="2" s="1"/>
  <c r="EJ779" i="2"/>
  <c r="ES569" i="2" s="1"/>
  <c r="EK840" i="2"/>
  <c r="ET634" i="2" s="1"/>
  <c r="EB839" i="2"/>
  <c r="ET781" i="2" s="1"/>
  <c r="HZ2" i="2"/>
  <c r="HZ4" i="2"/>
  <c r="HZ7" i="2"/>
  <c r="HZ5" i="2"/>
  <c r="EC479" i="2"/>
  <c r="EU438" i="2" s="1"/>
  <c r="EB788" i="2"/>
  <c r="ET756" i="2" s="1"/>
  <c r="EJ545" i="2"/>
  <c r="ES540" i="2" s="1"/>
  <c r="EK791" i="2"/>
  <c r="ET624" i="2" s="1"/>
  <c r="EB827" i="2"/>
  <c r="ET775" i="2" s="1"/>
  <c r="EL816" i="2"/>
  <c r="EU628" i="2" s="1"/>
  <c r="EC668" i="2"/>
  <c r="EU699" i="2" s="1"/>
  <c r="EA613" i="2"/>
  <c r="ES672" i="2" s="1"/>
  <c r="EJ785" i="2"/>
  <c r="ES529" i="2" s="1"/>
  <c r="EA800" i="2"/>
  <c r="ES762" i="2" s="1"/>
  <c r="EL137" i="2"/>
  <c r="EU28" i="2" s="1"/>
  <c r="EB810" i="2"/>
  <c r="ET767" i="2" s="1"/>
  <c r="EK761" i="2"/>
  <c r="ET526" i="2" s="1"/>
  <c r="EA592" i="2"/>
  <c r="ES663" i="2" s="1"/>
  <c r="EC731" i="2"/>
  <c r="EU729" i="2" s="1"/>
  <c r="EB546" i="2"/>
  <c r="ET640" i="2" s="1"/>
  <c r="EK632" i="2"/>
  <c r="ET469" i="2" s="1"/>
  <c r="EL577" i="2"/>
  <c r="EU460" i="2" s="1"/>
  <c r="EC666" i="2"/>
  <c r="EU698" i="2" s="1"/>
  <c r="EC639" i="2"/>
  <c r="EU685" i="2" s="1"/>
  <c r="EB489" i="2"/>
  <c r="ET443" i="2" s="1"/>
  <c r="EJ620" i="2"/>
  <c r="ES467" i="2" s="1"/>
  <c r="EC427" i="2"/>
  <c r="EU412" i="2" s="1"/>
  <c r="EL818" i="2"/>
  <c r="EU576" i="2" s="1"/>
  <c r="EC703" i="2"/>
  <c r="EU715" i="2" s="1"/>
  <c r="EL765" i="2"/>
  <c r="EU594" i="2" s="1"/>
  <c r="EL863" i="2"/>
  <c r="EU602" i="2" s="1"/>
  <c r="EC635" i="2"/>
  <c r="EU683" i="2" s="1"/>
  <c r="EC858" i="2"/>
  <c r="EU789" i="2" s="1"/>
  <c r="EL857" i="2"/>
  <c r="EU606" i="2" s="1"/>
  <c r="EC429" i="2"/>
  <c r="EU413" i="2" s="1"/>
  <c r="EL561" i="2"/>
  <c r="EU501" i="2" s="1"/>
  <c r="EL534" i="2"/>
  <c r="EU364" i="2" s="1"/>
  <c r="EC625" i="2"/>
  <c r="EU678" i="2" s="1"/>
  <c r="EJ434" i="2"/>
  <c r="ES325" i="2" s="1"/>
  <c r="EB633" i="2"/>
  <c r="ET682" i="2" s="1"/>
  <c r="EJ274" i="2"/>
  <c r="EC568" i="2"/>
  <c r="EU651" i="2" s="1"/>
  <c r="EL704" i="2"/>
  <c r="EU587" i="2" s="1"/>
  <c r="EB576" i="2"/>
  <c r="ET655" i="2" s="1"/>
  <c r="EC615" i="2"/>
  <c r="EU673" i="2" s="1"/>
  <c r="EB652" i="2"/>
  <c r="ET691" i="2" s="1"/>
  <c r="EB745" i="2"/>
  <c r="ET736" i="2" s="1"/>
  <c r="EB800" i="2"/>
  <c r="ET762" i="2" s="1"/>
  <c r="EB808" i="2"/>
  <c r="ET766" i="2" s="1"/>
  <c r="EJ420" i="2"/>
  <c r="ES408" i="2" s="1"/>
  <c r="EC854" i="2"/>
  <c r="EU787" i="2" s="1"/>
  <c r="EB496" i="2"/>
  <c r="ET447" i="2" s="1"/>
  <c r="CW419" i="2"/>
  <c r="EK838" i="2"/>
  <c r="ET581" i="2" s="1"/>
  <c r="EB421" i="2"/>
  <c r="ET409" i="2" s="1"/>
  <c r="EA782" i="2"/>
  <c r="ES753" i="2" s="1"/>
  <c r="EC674" i="2"/>
  <c r="EU702" i="2" s="1"/>
  <c r="EL730" i="2"/>
  <c r="EU487" i="2" s="1"/>
  <c r="EK630" i="2"/>
  <c r="ET554" i="2" s="1"/>
  <c r="EC729" i="2"/>
  <c r="EU728" i="2" s="1"/>
  <c r="EK420" i="2"/>
  <c r="ET408" i="2" s="1"/>
  <c r="EA397" i="2"/>
  <c r="ES290" i="2" s="1"/>
  <c r="EA784" i="2"/>
  <c r="ES754" i="2" s="1"/>
  <c r="EC672" i="2"/>
  <c r="EU701" i="2" s="1"/>
  <c r="EK789" i="2"/>
  <c r="ET597" i="2" s="1"/>
  <c r="EJ148" i="2"/>
  <c r="ES108" i="2" s="1"/>
  <c r="EB689" i="2"/>
  <c r="ET708" i="2" s="1"/>
  <c r="EB719" i="2"/>
  <c r="ET723" i="2" s="1"/>
  <c r="EB790" i="2"/>
  <c r="ET757" i="2" s="1"/>
  <c r="EK722" i="2"/>
  <c r="ET486" i="2" s="1"/>
  <c r="EK744" i="2"/>
  <c r="ET592" i="2" s="1"/>
  <c r="EK634" i="2"/>
  <c r="ET513" i="2" s="1"/>
  <c r="EL861" i="2"/>
  <c r="EU535" i="2" s="1"/>
  <c r="EC817" i="2"/>
  <c r="EU770" i="2" s="1"/>
  <c r="EL533" i="2"/>
  <c r="EU350" i="2" s="1"/>
  <c r="EL567" i="2"/>
  <c r="EU502" i="2" s="1"/>
  <c r="EL535" i="2"/>
  <c r="EU378" i="2" s="1"/>
  <c r="EC621" i="2"/>
  <c r="EU676" i="2" s="1"/>
  <c r="EL673" i="2"/>
  <c r="EU522" i="2" s="1"/>
  <c r="EK422" i="2"/>
  <c r="ET324" i="2" s="1"/>
  <c r="EK779" i="2"/>
  <c r="ET569" i="2" s="1"/>
  <c r="EA273" i="2"/>
  <c r="ES231" i="2" s="1"/>
  <c r="EB780" i="2"/>
  <c r="ET752" i="2" s="1"/>
  <c r="EK783" i="2"/>
  <c r="ET623" i="2" s="1"/>
  <c r="EB762" i="2"/>
  <c r="ET743" i="2" s="1"/>
  <c r="EB693" i="2"/>
  <c r="ET710" i="2" s="1"/>
  <c r="EJ787" i="2"/>
  <c r="ES570" i="2" s="1"/>
  <c r="EA32" i="2"/>
  <c r="ES117" i="2" s="1"/>
  <c r="EB804" i="2"/>
  <c r="ET764" i="2" s="1"/>
  <c r="EK499" i="2"/>
  <c r="ET359" i="2" s="1"/>
  <c r="EL109" i="2"/>
  <c r="EU46" i="2" s="1"/>
  <c r="EJ137" i="2"/>
  <c r="ES28" i="2" s="1"/>
  <c r="EJ358" i="2"/>
  <c r="EJ213" i="2"/>
  <c r="EK797" i="2"/>
  <c r="ET598" i="2" s="1"/>
  <c r="EJ602" i="2"/>
  <c r="ES464" i="2" s="1"/>
  <c r="EL853" i="2"/>
  <c r="EU534" i="2" s="1"/>
  <c r="EK848" i="2"/>
  <c r="ET636" i="2" s="1"/>
  <c r="EL688" i="2"/>
  <c r="EU585" i="2" s="1"/>
  <c r="EC670" i="2"/>
  <c r="EU700" i="2" s="1"/>
  <c r="EK883" i="2"/>
  <c r="ET496" i="2" s="1"/>
  <c r="EK575" i="2"/>
  <c r="ET545" i="2" s="1"/>
  <c r="EB806" i="2"/>
  <c r="ET765" i="2" s="1"/>
  <c r="EB792" i="2"/>
  <c r="ET758" i="2" s="1"/>
  <c r="EB703" i="2"/>
  <c r="ET715" i="2" s="1"/>
  <c r="EK863" i="2"/>
  <c r="ET602" i="2" s="1"/>
  <c r="EB770" i="2"/>
  <c r="ET747" i="2" s="1"/>
  <c r="EK567" i="2"/>
  <c r="ET502" i="2" s="1"/>
  <c r="EA359" i="2"/>
  <c r="ES271" i="2" s="1"/>
  <c r="EA886" i="2"/>
  <c r="ES803" i="2" s="1"/>
  <c r="EK861" i="2"/>
  <c r="ET535" i="2" s="1"/>
  <c r="EA656" i="2"/>
  <c r="ES693" i="2" s="1"/>
  <c r="EL602" i="2"/>
  <c r="EU464" i="2" s="1"/>
  <c r="EA691" i="2"/>
  <c r="ES709" i="2" s="1"/>
  <c r="EC173" i="2"/>
  <c r="EU184" i="2" s="1"/>
  <c r="EK501" i="2"/>
  <c r="ET387" i="2" s="1"/>
  <c r="EB668" i="2"/>
  <c r="ET699" i="2" s="1"/>
  <c r="EJ838" i="2"/>
  <c r="ES581" i="2" s="1"/>
  <c r="EC210" i="2"/>
  <c r="EU201" i="2" s="1"/>
  <c r="EC643" i="2"/>
  <c r="EU687" i="2" s="1"/>
  <c r="EB778" i="2"/>
  <c r="ET751" i="2" s="1"/>
  <c r="EK805" i="2"/>
  <c r="ET599" i="2" s="1"/>
  <c r="EC860" i="2"/>
  <c r="EU790" i="2" s="1"/>
  <c r="EA729" i="2"/>
  <c r="ES728" i="2" s="1"/>
  <c r="EJ414" i="2"/>
  <c r="EJ791" i="2"/>
  <c r="ES624" i="2" s="1"/>
  <c r="EC847" i="2"/>
  <c r="EU785" i="2" s="1"/>
  <c r="EC768" i="2"/>
  <c r="EU746" i="2" s="1"/>
  <c r="EJ634" i="2"/>
  <c r="ES513" i="2" s="1"/>
  <c r="EB554" i="2"/>
  <c r="ET644" i="2" s="1"/>
  <c r="EA727" i="2"/>
  <c r="ES727" i="2" s="1"/>
  <c r="EA633" i="2"/>
  <c r="ES682" i="2" s="1"/>
  <c r="EB635" i="2"/>
  <c r="ET683" i="2" s="1"/>
  <c r="EJ726" i="2"/>
  <c r="ES563" i="2" s="1"/>
  <c r="EA725" i="2"/>
  <c r="ES726" i="2" s="1"/>
  <c r="EL532" i="2"/>
  <c r="EU336" i="2" s="1"/>
  <c r="EJ507" i="2"/>
  <c r="ES374" i="2" s="1"/>
  <c r="EJ416" i="2"/>
  <c r="EL174" i="2"/>
  <c r="EU73" i="2" s="1"/>
  <c r="EJ315" i="2"/>
  <c r="EC862" i="2"/>
  <c r="EU791" i="2" s="1"/>
  <c r="EL638" i="2"/>
  <c r="EU470" i="2" s="1"/>
  <c r="EJ728" i="2"/>
  <c r="ES590" i="2" s="1"/>
  <c r="EC766" i="2"/>
  <c r="EU745" i="2" s="1"/>
  <c r="EC845" i="2"/>
  <c r="EU784" i="2" s="1"/>
  <c r="EC637" i="2"/>
  <c r="EU684" i="2" s="1"/>
  <c r="EK777" i="2"/>
  <c r="ET528" i="2" s="1"/>
  <c r="EJ534" i="2"/>
  <c r="ES364" i="2" s="1"/>
  <c r="EJ532" i="2"/>
  <c r="ES336" i="2" s="1"/>
  <c r="EJ537" i="2"/>
  <c r="ES406" i="2" s="1"/>
  <c r="CX501" i="2"/>
  <c r="EJ535" i="2"/>
  <c r="ES378" i="2" s="1"/>
  <c r="CX499" i="2"/>
  <c r="EL498" i="2"/>
  <c r="EU345" i="2" s="1"/>
  <c r="EK458" i="2"/>
  <c r="ET327" i="2" s="1"/>
  <c r="EA439" i="2"/>
  <c r="ES418" i="2" s="1"/>
  <c r="EK460" i="2"/>
  <c r="ET341" i="2" s="1"/>
  <c r="EK448" i="2"/>
  <c r="ET340" i="2" s="1"/>
  <c r="EA431" i="2"/>
  <c r="ES414" i="2" s="1"/>
  <c r="EC475" i="2"/>
  <c r="EU436" i="2" s="1"/>
  <c r="EL456" i="2"/>
  <c r="EU396" i="2" s="1"/>
  <c r="EC691" i="2"/>
  <c r="EU709" i="2" s="1"/>
  <c r="EL855" i="2"/>
  <c r="EU601" i="2" s="1"/>
  <c r="EB862" i="2"/>
  <c r="ET791" i="2" s="1"/>
  <c r="EK671" i="2"/>
  <c r="ET478" i="2" s="1"/>
  <c r="EA693" i="2"/>
  <c r="ES710" i="2" s="1"/>
  <c r="EK569" i="2"/>
  <c r="ET544" i="2" s="1"/>
  <c r="EC782" i="2"/>
  <c r="EU753" i="2" s="1"/>
  <c r="EK667" i="2"/>
  <c r="ET477" i="2" s="1"/>
  <c r="EL832" i="2"/>
  <c r="EU632" i="2" s="1"/>
  <c r="EL507" i="2"/>
  <c r="EU374" i="2" s="1"/>
  <c r="EL508" i="2"/>
  <c r="EU388" i="2" s="1"/>
  <c r="EB568" i="2"/>
  <c r="ET651" i="2" s="1"/>
  <c r="EB784" i="2"/>
  <c r="ET754" i="2" s="1"/>
  <c r="EB570" i="2"/>
  <c r="ET652" i="2" s="1"/>
  <c r="EC689" i="2"/>
  <c r="EU708" i="2" s="1"/>
  <c r="EB672" i="2"/>
  <c r="ET701" i="2" s="1"/>
  <c r="EA876" i="2"/>
  <c r="ES798" i="2" s="1"/>
  <c r="EA689" i="2"/>
  <c r="ES708" i="2" s="1"/>
  <c r="EK771" i="2"/>
  <c r="ET568" i="2" s="1"/>
  <c r="EJ690" i="2"/>
  <c r="ES482" i="2" s="1"/>
  <c r="EJ657" i="2"/>
  <c r="ES518" i="2" s="1"/>
  <c r="EK763" i="2"/>
  <c r="ET567" i="2" s="1"/>
  <c r="EK692" i="2"/>
  <c r="ET611" i="2" s="1"/>
  <c r="EC770" i="2"/>
  <c r="EU747" i="2" s="1"/>
  <c r="EK694" i="2"/>
  <c r="ET559" i="2" s="1"/>
  <c r="EJ692" i="2"/>
  <c r="ES611" i="2" s="1"/>
  <c r="EB572" i="2"/>
  <c r="ET653" i="2" s="1"/>
  <c r="EL502" i="2"/>
  <c r="EU401" i="2" s="1"/>
  <c r="EK508" i="2"/>
  <c r="ET388" i="2" s="1"/>
  <c r="EJ533" i="2"/>
  <c r="ES350" i="2" s="1"/>
  <c r="EJ500" i="2"/>
  <c r="ES373" i="2" s="1"/>
  <c r="EJ497" i="2"/>
  <c r="ES331" i="2" s="1"/>
  <c r="EA495" i="2"/>
  <c r="ES446" i="2" s="1"/>
  <c r="EJ440" i="2"/>
  <c r="ES367" i="2" s="1"/>
  <c r="EJ498" i="2"/>
  <c r="ES345" i="2" s="1"/>
  <c r="EB457" i="2"/>
  <c r="ET427" i="2" s="1"/>
  <c r="EA441" i="2"/>
  <c r="ES419" i="2" s="1"/>
  <c r="EA429" i="2"/>
  <c r="ES413" i="2" s="1"/>
  <c r="EC477" i="2"/>
  <c r="EU437" i="2" s="1"/>
  <c r="CX256" i="2"/>
  <c r="CX593" i="2"/>
  <c r="CX55" i="2"/>
  <c r="CW345" i="2"/>
  <c r="CX148" i="2"/>
  <c r="CW753" i="2"/>
  <c r="CW289" i="2"/>
  <c r="CW352" i="2"/>
  <c r="CW163" i="2"/>
  <c r="CX14" i="2"/>
  <c r="CX350" i="2"/>
  <c r="CX298" i="2"/>
  <c r="CX233" i="2"/>
  <c r="CX397" i="2"/>
  <c r="CX331" i="2"/>
  <c r="CW154" i="2"/>
  <c r="CX755" i="2"/>
  <c r="CX191" i="2"/>
  <c r="CX830" i="2"/>
  <c r="CX342" i="2"/>
  <c r="CX117" i="2"/>
  <c r="CX216" i="2"/>
  <c r="CX265" i="2"/>
  <c r="CX87" i="2"/>
  <c r="CX198" i="2"/>
  <c r="CW369" i="2"/>
  <c r="CX310" i="2"/>
  <c r="CW605" i="2"/>
  <c r="CX266" i="2"/>
  <c r="CX207" i="2"/>
  <c r="CW117" i="2"/>
  <c r="CW338" i="2"/>
  <c r="CX826" i="2"/>
  <c r="CW191" i="2"/>
  <c r="CW372" i="2"/>
  <c r="CW59" i="2"/>
  <c r="CW809" i="2"/>
  <c r="CX688" i="2"/>
  <c r="CX72" i="2"/>
  <c r="CW282" i="2"/>
  <c r="CW38" i="2"/>
  <c r="CX28" i="2"/>
  <c r="CX336" i="2"/>
  <c r="CX323" i="2"/>
  <c r="CW280" i="2"/>
  <c r="CX240" i="2"/>
  <c r="CX42" i="2"/>
  <c r="CW179" i="2"/>
  <c r="CW12" i="2"/>
  <c r="CW875" i="2"/>
  <c r="CW741" i="2"/>
  <c r="CX415" i="2"/>
  <c r="CX269" i="2"/>
  <c r="CX206" i="2"/>
  <c r="CW63" i="2"/>
  <c r="CX19" i="2"/>
  <c r="CX466" i="2"/>
  <c r="EA823" i="2"/>
  <c r="ES773" i="2" s="1"/>
  <c r="CW430" i="2"/>
  <c r="CX392" i="2"/>
  <c r="CX363" i="2"/>
  <c r="CX301" i="2"/>
  <c r="CX251" i="2"/>
  <c r="CX875" i="2"/>
  <c r="CX201" i="2"/>
  <c r="CW402" i="2"/>
  <c r="CX373" i="2"/>
  <c r="CW480" i="2"/>
  <c r="CX376" i="2"/>
  <c r="CX313" i="2"/>
  <c r="CW259" i="2"/>
  <c r="CW115" i="2"/>
  <c r="CW405" i="2"/>
  <c r="CW301" i="2"/>
  <c r="CW377" i="2"/>
  <c r="CX97" i="2"/>
  <c r="CX131" i="2"/>
  <c r="CX17" i="2"/>
  <c r="CW265" i="2"/>
  <c r="CW404" i="2"/>
  <c r="CX355" i="2"/>
  <c r="CW19" i="2"/>
  <c r="CX253" i="2"/>
  <c r="CW662" i="2"/>
  <c r="CX748" i="2"/>
  <c r="CX390" i="2"/>
  <c r="CW70" i="2"/>
  <c r="CW52" i="2"/>
  <c r="CW227" i="2"/>
  <c r="CX516" i="2"/>
  <c r="CX547" i="2"/>
  <c r="CX821" i="2"/>
  <c r="CX456" i="2"/>
  <c r="CX245" i="2"/>
  <c r="CW62" i="2"/>
  <c r="CX394" i="2"/>
  <c r="CX793" i="2"/>
  <c r="CX184" i="2"/>
  <c r="CW515" i="2"/>
  <c r="CX437" i="2"/>
  <c r="CX504" i="2"/>
  <c r="CX169" i="2"/>
  <c r="CW294" i="2"/>
  <c r="CW882" i="2"/>
  <c r="CX31" i="2"/>
  <c r="CX71" i="2"/>
  <c r="CW669" i="2"/>
  <c r="CX382" i="2"/>
  <c r="CW312" i="2"/>
  <c r="CW366" i="2"/>
  <c r="CW859" i="2"/>
  <c r="CW151" i="2"/>
  <c r="CX685" i="2"/>
  <c r="CW550" i="2"/>
  <c r="CX383" i="2"/>
  <c r="CX446" i="2"/>
  <c r="CW685" i="2"/>
  <c r="CX365" i="2"/>
  <c r="CW536" i="2"/>
  <c r="CW835" i="2"/>
  <c r="CW707" i="2"/>
  <c r="CX107" i="2"/>
  <c r="CX523" i="2"/>
  <c r="CX605" i="2"/>
  <c r="CX589" i="2"/>
  <c r="CW375" i="2"/>
  <c r="CW152" i="2"/>
  <c r="CX672" i="2"/>
  <c r="CW323" i="2"/>
  <c r="CX682" i="2"/>
  <c r="CW53" i="2"/>
  <c r="CX480" i="2"/>
  <c r="CX703" i="2"/>
  <c r="CX243" i="2"/>
  <c r="CX863" i="2"/>
  <c r="CX319" i="2"/>
  <c r="CX878" i="2"/>
  <c r="CX753" i="2"/>
  <c r="CX883" i="2"/>
  <c r="CW644" i="2"/>
  <c r="CX654" i="2"/>
  <c r="CW820" i="2"/>
  <c r="CX544" i="2"/>
  <c r="CX321" i="2"/>
  <c r="CX802" i="2"/>
  <c r="CW41" i="2"/>
  <c r="CW189" i="2"/>
  <c r="CW699" i="2"/>
  <c r="CW568" i="2"/>
  <c r="CX569" i="2"/>
  <c r="CW546" i="2"/>
  <c r="CX484" i="2"/>
  <c r="CX327" i="2"/>
  <c r="CW510" i="2"/>
  <c r="CX492" i="2"/>
  <c r="CW202" i="2"/>
  <c r="CW188" i="2"/>
  <c r="CW790" i="2"/>
  <c r="CX773" i="2"/>
  <c r="CX827" i="2"/>
  <c r="CX210" i="2"/>
  <c r="CW105" i="2"/>
  <c r="CW27" i="2"/>
  <c r="CW620" i="2"/>
  <c r="CW504" i="2"/>
  <c r="CX197" i="2"/>
  <c r="CX508" i="2"/>
  <c r="CX695" i="2"/>
  <c r="CX128" i="2"/>
  <c r="CX453" i="2"/>
  <c r="CW306" i="2"/>
  <c r="CW453" i="2"/>
  <c r="CX760" i="2"/>
  <c r="CW651" i="2"/>
  <c r="CX441" i="2"/>
  <c r="CX565" i="2"/>
  <c r="CX811" i="2"/>
  <c r="CX457" i="2"/>
  <c r="CW532" i="2"/>
  <c r="CX598" i="2"/>
  <c r="CX515" i="2"/>
  <c r="CX643" i="2"/>
  <c r="CX783" i="2"/>
  <c r="CW630" i="2"/>
  <c r="CW489" i="2"/>
  <c r="CX771" i="2"/>
  <c r="CW862" i="2"/>
  <c r="CX461" i="2"/>
  <c r="CW788" i="2"/>
  <c r="CX711" i="2"/>
  <c r="CX449" i="2"/>
  <c r="CW464" i="2"/>
  <c r="CX842" i="2"/>
  <c r="CX208" i="2"/>
  <c r="CX308" i="2"/>
  <c r="CX639" i="2"/>
  <c r="CX600" i="2"/>
  <c r="CX707" i="2"/>
  <c r="CX102" i="2"/>
  <c r="CW111" i="2"/>
  <c r="CX221" i="2"/>
  <c r="CX200" i="2"/>
  <c r="CX542" i="2"/>
  <c r="CW124" i="2"/>
  <c r="CX381" i="2"/>
  <c r="CW95" i="2"/>
  <c r="CX396" i="2"/>
  <c r="CX835" i="2"/>
  <c r="CW517" i="2"/>
  <c r="CW118" i="2"/>
  <c r="CX412" i="2"/>
  <c r="CW344" i="2"/>
  <c r="CX564" i="2"/>
  <c r="CX235" i="2"/>
  <c r="CX353" i="2"/>
  <c r="CW266" i="2"/>
  <c r="CX509" i="2"/>
  <c r="CX403" i="2"/>
  <c r="CX263" i="2"/>
  <c r="CW319" i="2"/>
  <c r="CW302" i="2"/>
  <c r="CX64" i="2"/>
  <c r="CX99" i="2"/>
  <c r="CX103" i="2"/>
  <c r="CX465" i="2"/>
  <c r="CX172" i="2"/>
  <c r="CX769" i="2"/>
  <c r="CX257" i="2"/>
  <c r="CX369" i="2"/>
  <c r="CW567" i="2"/>
  <c r="CW469" i="2"/>
  <c r="CX506" i="2"/>
  <c r="CW284" i="2"/>
  <c r="CX329" i="2"/>
  <c r="CX746" i="2"/>
  <c r="CX154" i="2"/>
  <c r="CW836" i="2"/>
  <c r="CX237" i="2"/>
  <c r="CX307" i="2"/>
  <c r="CX801" i="2"/>
  <c r="CX218" i="2"/>
  <c r="CW239" i="2"/>
  <c r="CW582" i="2"/>
  <c r="CX300" i="2"/>
  <c r="CW299" i="2"/>
  <c r="CX870" i="2"/>
  <c r="CX388" i="2"/>
  <c r="CX293" i="2"/>
  <c r="CW89" i="2"/>
  <c r="CX845" i="2"/>
  <c r="CW110" i="2"/>
  <c r="CX452" i="2"/>
  <c r="CX558" i="2"/>
  <c r="CW710" i="2"/>
  <c r="CW543" i="2"/>
  <c r="CX51" i="2"/>
  <c r="CW619" i="2"/>
  <c r="CX712" i="2"/>
  <c r="CX836" i="2"/>
  <c r="CW315" i="2"/>
  <c r="CW214" i="2"/>
  <c r="CW800" i="2"/>
  <c r="CX279" i="2"/>
  <c r="CX249" i="2"/>
  <c r="CX556" i="2"/>
  <c r="CX83" i="2"/>
  <c r="CX740" i="2"/>
  <c r="CW702" i="2"/>
  <c r="CW421" i="2"/>
  <c r="CW671" i="2"/>
  <c r="CX701" i="2"/>
  <c r="CW141" i="2"/>
  <c r="CW886" i="2"/>
  <c r="CW665" i="2"/>
  <c r="CW298" i="2"/>
  <c r="CX768" i="2"/>
  <c r="CX534" i="2"/>
  <c r="CW611" i="2"/>
  <c r="CX621" i="2"/>
  <c r="CW837" i="2"/>
  <c r="CX679" i="2"/>
  <c r="CX35" i="2"/>
  <c r="CW170" i="2"/>
  <c r="CW356" i="2"/>
  <c r="CW56" i="2"/>
  <c r="CW136" i="2"/>
  <c r="CW233" i="2"/>
  <c r="CW331" i="2"/>
  <c r="CW557" i="2"/>
  <c r="CW82" i="2"/>
  <c r="CW26" i="2"/>
  <c r="CW68" i="2"/>
  <c r="CW779" i="2"/>
  <c r="CX555" i="2"/>
  <c r="CW616" i="2"/>
  <c r="CW279" i="2"/>
  <c r="CX152" i="2"/>
  <c r="CW225" i="2"/>
  <c r="CX280" i="2"/>
  <c r="CX706" i="2"/>
  <c r="CW869" i="2"/>
  <c r="CX467" i="2"/>
  <c r="CX788" i="2"/>
  <c r="CX861" i="2"/>
  <c r="CX428" i="2"/>
  <c r="CX557" i="2"/>
  <c r="CX511" i="2"/>
  <c r="CX588" i="2"/>
  <c r="CW498" i="2"/>
  <c r="CW552" i="2"/>
  <c r="CX576" i="2"/>
  <c r="CX347" i="2"/>
  <c r="CW783" i="2"/>
  <c r="CX641" i="2"/>
  <c r="CX486" i="2"/>
  <c r="CW273" i="2"/>
  <c r="CW821" i="2"/>
  <c r="CW742" i="2"/>
  <c r="CX829" i="2"/>
  <c r="CW513" i="2"/>
  <c r="CX596" i="2"/>
  <c r="CW723" i="2"/>
  <c r="CX124" i="2"/>
  <c r="CX665" i="2"/>
  <c r="CX339" i="2"/>
  <c r="CX553" i="2"/>
  <c r="CX137" i="2"/>
  <c r="CW270" i="2"/>
  <c r="CW102" i="2"/>
  <c r="CW660" i="2"/>
  <c r="CW126" i="2"/>
  <c r="CX551" i="2"/>
  <c r="CX649" i="2"/>
  <c r="CX517" i="2"/>
  <c r="CX311" i="2"/>
  <c r="CX85" i="2"/>
  <c r="CX468" i="2"/>
  <c r="CX669" i="2"/>
  <c r="CX126" i="2"/>
  <c r="CX628" i="2"/>
  <c r="CW146" i="2"/>
  <c r="CX287" i="2"/>
  <c r="CX165" i="2"/>
  <c r="CX426" i="2"/>
  <c r="CX406" i="2"/>
  <c r="CW765" i="2"/>
  <c r="CW384" i="2"/>
  <c r="CW291" i="2"/>
  <c r="CX385" i="2"/>
  <c r="CX843" i="2"/>
  <c r="CX166" i="2"/>
  <c r="CW477" i="2"/>
  <c r="CW351" i="2"/>
  <c r="CX822" i="2"/>
  <c r="CX93" i="2"/>
  <c r="CW353" i="2"/>
  <c r="CX202" i="2"/>
  <c r="CX158" i="2"/>
  <c r="CW156" i="2"/>
  <c r="CW36" i="2"/>
  <c r="CX741" i="2"/>
  <c r="CX651" i="2"/>
  <c r="CX278" i="2"/>
  <c r="CW759" i="2"/>
  <c r="CX608" i="2"/>
  <c r="CX736" i="2"/>
  <c r="CX881" i="2"/>
  <c r="CX250" i="2"/>
  <c r="CW523" i="2"/>
  <c r="CW195" i="2"/>
  <c r="CW416" i="2"/>
  <c r="CW207" i="2"/>
  <c r="CW478" i="2"/>
  <c r="CW433" i="2"/>
  <c r="CW37" i="2"/>
  <c r="CX715" i="2"/>
  <c r="CW407" i="2"/>
  <c r="CW499" i="2"/>
  <c r="CX629" i="2"/>
  <c r="CX340" i="2"/>
  <c r="CW493" i="2"/>
  <c r="CX435" i="2"/>
  <c r="CW678" i="2"/>
  <c r="CX853" i="2"/>
  <c r="CW32" i="2"/>
  <c r="CW769" i="2"/>
  <c r="CW424" i="2"/>
  <c r="CX871" i="2"/>
  <c r="CX719" i="2"/>
  <c r="CX635" i="2"/>
  <c r="CX887" i="2"/>
  <c r="CW693" i="2"/>
  <c r="CW397" i="2"/>
  <c r="CW763" i="2"/>
  <c r="CW634" i="2"/>
  <c r="CX113" i="2"/>
  <c r="CX519" i="2"/>
  <c r="CX743" i="2"/>
  <c r="CW243" i="2"/>
  <c r="CW222" i="2"/>
  <c r="CX865" i="2"/>
  <c r="CX840" i="2"/>
  <c r="CW789" i="2"/>
  <c r="CW722" i="2"/>
  <c r="CX808" i="2"/>
  <c r="CX421" i="2"/>
  <c r="CX181" i="2"/>
  <c r="CW823" i="2"/>
  <c r="CW169" i="2"/>
  <c r="CX691" i="2"/>
  <c r="CW440" i="2"/>
  <c r="CX324" i="2"/>
  <c r="CW324" i="2"/>
  <c r="CX798" i="2"/>
  <c r="CW680" i="2"/>
  <c r="CW458" i="2"/>
  <c r="CX851" i="2"/>
  <c r="CW606" i="2"/>
  <c r="CW822" i="2"/>
  <c r="CX767" i="2"/>
  <c r="CW99" i="2"/>
  <c r="CW237" i="2"/>
  <c r="CX314" i="2"/>
  <c r="CX101" i="2"/>
  <c r="CW734" i="2"/>
  <c r="CW426" i="2"/>
  <c r="CX473" i="2"/>
  <c r="CX837" i="2"/>
  <c r="CX761" i="2"/>
  <c r="CW358" i="2"/>
  <c r="CW275" i="2"/>
  <c r="CW92" i="2"/>
  <c r="CX673" i="2"/>
  <c r="CX684" i="2"/>
  <c r="CX129" i="2"/>
  <c r="CW14" i="2"/>
  <c r="CW495" i="2"/>
  <c r="CW522" i="2"/>
  <c r="CX780" i="2"/>
  <c r="CW395" i="2"/>
  <c r="CW129" i="2"/>
  <c r="CW103" i="2"/>
  <c r="CX857" i="2"/>
  <c r="CW784" i="2"/>
  <c r="CX533" i="2"/>
  <c r="CW594" i="2"/>
  <c r="CX549" i="2"/>
  <c r="CW757" i="2"/>
  <c r="CW737" i="2"/>
  <c r="CX134" i="2"/>
  <c r="CW584" i="2"/>
  <c r="CW613" i="2"/>
  <c r="CW740" i="2"/>
  <c r="CX742" i="2"/>
  <c r="CX577" i="2"/>
  <c r="CW749" i="2"/>
  <c r="CX791" i="2"/>
  <c r="CX545" i="2"/>
  <c r="CX146" i="2"/>
  <c r="CW879" i="2"/>
  <c r="CW675" i="2"/>
  <c r="CX814" i="2"/>
  <c r="CW817" i="2"/>
  <c r="CX583" i="2"/>
  <c r="EA73" i="2"/>
  <c r="ES136" i="2" s="1"/>
  <c r="CX164" i="2"/>
  <c r="CX352" i="2"/>
  <c r="CX282" i="2"/>
  <c r="CX531" i="2"/>
  <c r="CX32" i="2"/>
  <c r="CX614" i="2"/>
  <c r="CX375" i="2"/>
  <c r="CW258" i="2"/>
  <c r="CW479" i="2"/>
  <c r="CX413" i="2"/>
  <c r="CW220" i="2"/>
  <c r="CX807" i="2"/>
  <c r="CX168" i="2"/>
  <c r="CX410" i="2"/>
  <c r="CW29" i="2"/>
  <c r="CX739" i="2"/>
  <c r="CX362" i="2"/>
  <c r="CX136" i="2"/>
  <c r="CW254" i="2"/>
  <c r="CX283" i="2"/>
  <c r="CX66" i="2"/>
  <c r="CW125" i="2"/>
  <c r="CW371" i="2"/>
  <c r="EJ460" i="2"/>
  <c r="ES341" i="2" s="1"/>
  <c r="CW246" i="2"/>
  <c r="CX648" i="2"/>
  <c r="CW365" i="2"/>
  <c r="CX25" i="2"/>
  <c r="CX623" i="2"/>
  <c r="CX40" i="2"/>
  <c r="CX663" i="2"/>
  <c r="CX618" i="2"/>
  <c r="CX471" i="2"/>
  <c r="CW339" i="2"/>
  <c r="CX141" i="2"/>
  <c r="CW370" i="2"/>
  <c r="CX402" i="2"/>
  <c r="CW23" i="2"/>
  <c r="CW880" i="2"/>
  <c r="CX880" i="2"/>
  <c r="CW120" i="2"/>
  <c r="CX190" i="2"/>
  <c r="CX149" i="2"/>
  <c r="CX273" i="2"/>
  <c r="CX186" i="2"/>
  <c r="CW72" i="2"/>
  <c r="CW824" i="2"/>
  <c r="CX795" i="2"/>
  <c r="CW292" i="2"/>
  <c r="CX384" i="2"/>
  <c r="CX477" i="2"/>
  <c r="CX636" i="2"/>
  <c r="CX114" i="2"/>
  <c r="CX700" i="2"/>
  <c r="CX399" i="2"/>
  <c r="CW374" i="2"/>
  <c r="CX167" i="2"/>
  <c r="CW285" i="2"/>
  <c r="CX69" i="2"/>
  <c r="CW881" i="2"/>
  <c r="CX320" i="2"/>
  <c r="CX337" i="2"/>
  <c r="CX79" i="2"/>
  <c r="CW159" i="2"/>
  <c r="CW94" i="2"/>
  <c r="CX784" i="2"/>
  <c r="CW506" i="2"/>
  <c r="CX196" i="2"/>
  <c r="CW192" i="2"/>
  <c r="CX39" i="2"/>
  <c r="CW758" i="2"/>
  <c r="CW614" i="2"/>
  <c r="CW74" i="2"/>
  <c r="EL587" i="2"/>
  <c r="EU547" i="2" s="1"/>
  <c r="CX213" i="2"/>
  <c r="CX794" i="2"/>
  <c r="CX258" i="2"/>
  <c r="CX156" i="2"/>
  <c r="CX764" i="2"/>
  <c r="CW474" i="2"/>
  <c r="CW147" i="2"/>
  <c r="CX705" i="2"/>
  <c r="CW382" i="2"/>
  <c r="CX803" i="2"/>
  <c r="CX693" i="2"/>
  <c r="CW871" i="2"/>
  <c r="CX125" i="2"/>
  <c r="CW166" i="2"/>
  <c r="CX864" i="2"/>
  <c r="CX96" i="2"/>
  <c r="CW887" i="2"/>
  <c r="CX770" i="2"/>
  <c r="CW340" i="2"/>
  <c r="CW502" i="2"/>
  <c r="CX567" i="2"/>
  <c r="CW359" i="2"/>
  <c r="CW884" i="2"/>
  <c r="CX76" i="2"/>
  <c r="CX860" i="2"/>
  <c r="CW656" i="2"/>
  <c r="CW878" i="2"/>
  <c r="CX671" i="2"/>
  <c r="CX333" i="2"/>
  <c r="CX215" i="2"/>
  <c r="CX888" i="2"/>
  <c r="CW78" i="2"/>
  <c r="CX479" i="2"/>
  <c r="CX710" i="2"/>
  <c r="CW691" i="2"/>
  <c r="CX873" i="2"/>
  <c r="CW64" i="2"/>
  <c r="CX674" i="2"/>
  <c r="CX683" i="2"/>
  <c r="CW579" i="2"/>
  <c r="CX450" i="2"/>
  <c r="CW465" i="2"/>
  <c r="CW190" i="2"/>
  <c r="CX570" i="2"/>
  <c r="CX734" i="2"/>
  <c r="CX330" i="2"/>
  <c r="CW293" i="2"/>
  <c r="CX718" i="2"/>
  <c r="CW364" i="2"/>
  <c r="CX668" i="2"/>
  <c r="CW573" i="2"/>
  <c r="CW838" i="2"/>
  <c r="CX182" i="2"/>
  <c r="CX230" i="2"/>
  <c r="CW25" i="2"/>
  <c r="CX37" i="2"/>
  <c r="CX188" i="2"/>
  <c r="CX157" i="2"/>
  <c r="CX194" i="2"/>
  <c r="CX431" i="2"/>
  <c r="CX815" i="2"/>
  <c r="CW85" i="2"/>
  <c r="CW161" i="2"/>
  <c r="CW415" i="2"/>
  <c r="CX537" i="2"/>
  <c r="CX203" i="2"/>
  <c r="CW48" i="2"/>
  <c r="CW410" i="2"/>
  <c r="CW219" i="2"/>
  <c r="CW263" i="2"/>
  <c r="CW455" i="2"/>
  <c r="CX460" i="2"/>
  <c r="CX775" i="2"/>
  <c r="CW538" i="2"/>
  <c r="CX776" i="2"/>
  <c r="CX805" i="2"/>
  <c r="CW492" i="2"/>
  <c r="CX666" i="2"/>
  <c r="CW20" i="2"/>
  <c r="CX513" i="2"/>
  <c r="CW787" i="2"/>
  <c r="CW663" i="2"/>
  <c r="CX423" i="2"/>
  <c r="CW313" i="2"/>
  <c r="CW727" i="2"/>
  <c r="CW221" i="2"/>
  <c r="CW414" i="2"/>
  <c r="CW761" i="2"/>
  <c r="CW528" i="2"/>
  <c r="CW846" i="2"/>
  <c r="CW791" i="2"/>
  <c r="CW448" i="2"/>
  <c r="CW354" i="2"/>
  <c r="CW549" i="2"/>
  <c r="CX30" i="2"/>
  <c r="CX174" i="2"/>
  <c r="CX176" i="2"/>
  <c r="CX354" i="2"/>
  <c r="CW264" i="2"/>
  <c r="CW187" i="2"/>
  <c r="CX625" i="2"/>
  <c r="CX750" i="2"/>
  <c r="CX120" i="2"/>
  <c r="CX395" i="2"/>
  <c r="CW320" i="2"/>
  <c r="CX223" i="2"/>
  <c r="CW15" i="2"/>
  <c r="CX104" i="2"/>
  <c r="CW304" i="2"/>
  <c r="CX345" i="2"/>
  <c r="CX285" i="2"/>
  <c r="CW162" i="2"/>
  <c r="CX150" i="2"/>
  <c r="CW181" i="2"/>
  <c r="CW310" i="2"/>
  <c r="CX204" i="2"/>
  <c r="CX478" i="2"/>
  <c r="CW30" i="2"/>
  <c r="CW230" i="2"/>
  <c r="CX270" i="2"/>
  <c r="CW679" i="2"/>
  <c r="CW626" i="2"/>
  <c r="CX574" i="2"/>
  <c r="CX118" i="2"/>
  <c r="CX183" i="2"/>
  <c r="CX127" i="2"/>
  <c r="CX579" i="2"/>
  <c r="CW803" i="2"/>
  <c r="CX806" i="2"/>
  <c r="CW101" i="2"/>
  <c r="CX436" i="2"/>
  <c r="CW812" i="2"/>
  <c r="CX458" i="2"/>
  <c r="CW558" i="2"/>
  <c r="CX379" i="2"/>
  <c r="CX647" i="2"/>
  <c r="CX561" i="2"/>
  <c r="CX532" i="2"/>
  <c r="CW316" i="2"/>
  <c r="CW853" i="2"/>
  <c r="CX563" i="2"/>
  <c r="CX884" i="2"/>
  <c r="CX687" i="2"/>
  <c r="CX587" i="2"/>
  <c r="CX737" i="2"/>
  <c r="CW888" i="2"/>
  <c r="CW826" i="2"/>
  <c r="CX288" i="2"/>
  <c r="CX765" i="2"/>
  <c r="CX566" i="2"/>
  <c r="CX296" i="2"/>
  <c r="CX361" i="2"/>
  <c r="CW257" i="2"/>
  <c r="CW674" i="2"/>
  <c r="CX581" i="2"/>
  <c r="CW851" i="2"/>
  <c r="CW683" i="2"/>
  <c r="CX483" i="2"/>
  <c r="CX502" i="2"/>
  <c r="CX640" i="2"/>
  <c r="CW867" i="2"/>
  <c r="CX698" i="2"/>
  <c r="CX295" i="2"/>
  <c r="CX731" i="2"/>
  <c r="CX738" i="2"/>
  <c r="CW271" i="2"/>
  <c r="CX800" i="2"/>
  <c r="CX13" i="2"/>
  <c r="CX522" i="2"/>
  <c r="CW137" i="2"/>
  <c r="CW872" i="2"/>
  <c r="CX831" i="2"/>
  <c r="CX305" i="2"/>
  <c r="CW357" i="2"/>
  <c r="CX778" i="2"/>
  <c r="CW213" i="2"/>
  <c r="CW122" i="2"/>
  <c r="CW439" i="2"/>
  <c r="CW496" i="2"/>
  <c r="CX656" i="2"/>
  <c r="CX470" i="2"/>
  <c r="CX594" i="2"/>
  <c r="CX841" i="2"/>
  <c r="CX464" i="2"/>
  <c r="CX670" i="2"/>
  <c r="CX459" i="2"/>
  <c r="CX447" i="2"/>
  <c r="CW704" i="2"/>
  <c r="CX631" i="2"/>
  <c r="CW431" i="2"/>
  <c r="CW444" i="2"/>
  <c r="CW689" i="2"/>
  <c r="CW778" i="2"/>
  <c r="CW86" i="2"/>
  <c r="CW688" i="2"/>
  <c r="CX721" i="2"/>
  <c r="CX744" i="2"/>
  <c r="CW873" i="2"/>
  <c r="CW516" i="2"/>
  <c r="CW760" i="2"/>
  <c r="CW885" i="2"/>
  <c r="CX507" i="2"/>
  <c r="CW580" i="2"/>
  <c r="CW646" i="2"/>
  <c r="CX723" i="2"/>
  <c r="EA242" i="2"/>
  <c r="ES217" i="2" s="1"/>
  <c r="CW490" i="2"/>
  <c r="CX61" i="2"/>
  <c r="CX858" i="2"/>
  <c r="CW572" i="2"/>
  <c r="CX325" i="2"/>
  <c r="CX151" i="2"/>
  <c r="CX144" i="2"/>
  <c r="CW308" i="2"/>
  <c r="CW106" i="2"/>
  <c r="CX809" i="2"/>
  <c r="CX681" i="2"/>
  <c r="CX387" i="2"/>
  <c r="CX886" i="2"/>
  <c r="CW466" i="2"/>
  <c r="CX277" i="2"/>
  <c r="CX338" i="2"/>
  <c r="CW17" i="2"/>
  <c r="CX122" i="2"/>
  <c r="CW283" i="2"/>
  <c r="EJ811" i="2"/>
  <c r="ES573" i="2" s="1"/>
  <c r="CX108" i="2"/>
  <c r="CX595" i="2"/>
  <c r="CW193" i="2"/>
  <c r="CW133" i="2"/>
  <c r="CX359" i="2"/>
  <c r="CX268" i="2"/>
  <c r="CW296" i="2"/>
  <c r="CX606" i="2"/>
  <c r="CX380" i="2"/>
  <c r="CX261" i="2"/>
  <c r="CW16" i="2"/>
  <c r="CX488" i="2"/>
  <c r="CX45" i="2"/>
  <c r="CW186" i="2"/>
  <c r="CW860" i="2"/>
  <c r="CW65" i="2"/>
  <c r="CW199" i="2"/>
  <c r="CW49" i="2"/>
  <c r="CX38" i="2"/>
  <c r="CX371" i="2"/>
  <c r="CX212" i="2"/>
  <c r="CW97" i="2"/>
  <c r="CX349" i="2"/>
  <c r="CX252" i="2"/>
  <c r="CW276" i="2"/>
  <c r="CW251" i="2"/>
  <c r="CW28" i="2"/>
  <c r="CW241" i="2"/>
  <c r="CW261" i="2"/>
  <c r="CW391" i="2"/>
  <c r="CX512" i="2"/>
  <c r="CW595" i="2"/>
  <c r="CX493" i="2"/>
  <c r="CW412" i="2"/>
  <c r="CX274" i="2"/>
  <c r="CX62" i="2"/>
  <c r="CX550" i="2"/>
  <c r="CX409" i="2"/>
  <c r="CX220" i="2"/>
  <c r="CX276" i="2"/>
  <c r="CX328" i="2"/>
  <c r="CW355" i="2"/>
  <c r="CX18" i="2"/>
  <c r="CX824" i="2"/>
  <c r="CX33" i="2"/>
  <c r="CX774" i="2"/>
  <c r="CW83" i="2"/>
  <c r="CX368" i="2"/>
  <c r="CX185" i="2"/>
  <c r="CW346" i="2"/>
  <c r="CW135" i="2"/>
  <c r="CX133" i="2"/>
  <c r="CW54" i="2"/>
  <c r="CX153" i="2"/>
  <c r="CX130" i="2"/>
  <c r="CX302" i="2"/>
  <c r="CX195" i="2"/>
  <c r="CX254" i="2"/>
  <c r="CX281" i="2"/>
  <c r="CX78" i="2"/>
  <c r="CX306" i="2"/>
  <c r="CW174" i="2"/>
  <c r="CW585" i="2"/>
  <c r="CX627" i="2"/>
  <c r="CX526" i="2"/>
  <c r="CX292" i="2"/>
  <c r="CX286" i="2"/>
  <c r="CX584" i="2"/>
  <c r="CX358" i="2"/>
  <c r="CX50" i="2"/>
  <c r="CW114" i="2"/>
  <c r="CX90" i="2"/>
  <c r="CX264" i="2"/>
  <c r="CW132" i="2"/>
  <c r="CX77" i="2"/>
  <c r="CX416" i="2"/>
  <c r="CW200" i="2"/>
  <c r="CW46" i="2"/>
  <c r="CX58" i="2"/>
  <c r="CW612" i="2"/>
  <c r="CX275" i="2"/>
  <c r="CW553" i="2"/>
  <c r="CW286" i="2"/>
  <c r="CX159" i="2"/>
  <c r="CX227" i="2"/>
  <c r="CW248" i="2"/>
  <c r="CW341" i="2"/>
  <c r="CX454" i="2"/>
  <c r="CX88" i="2"/>
  <c r="CW403" i="2"/>
  <c r="CX219" i="2"/>
  <c r="CX187" i="2"/>
  <c r="CX316" i="2"/>
  <c r="CW380" i="2"/>
  <c r="CW215" i="2"/>
  <c r="CW362" i="2"/>
  <c r="CX440" i="2"/>
  <c r="CX205" i="2"/>
  <c r="CX828" i="2"/>
  <c r="CX15" i="2"/>
  <c r="CX140" i="2"/>
  <c r="CW272" i="2"/>
  <c r="CX859" i="2"/>
  <c r="CX872" i="2"/>
  <c r="CW40" i="2"/>
  <c r="CW736" i="2"/>
  <c r="CW98" i="2"/>
  <c r="CW600" i="2"/>
  <c r="CX322" i="2"/>
  <c r="CX60" i="2"/>
  <c r="CW131" i="2"/>
  <c r="CW250" i="2"/>
  <c r="CX604" i="2"/>
  <c r="CX817" i="2"/>
  <c r="CX619" i="2"/>
  <c r="CW100" i="2"/>
  <c r="CX247" i="2"/>
  <c r="CW317" i="2"/>
  <c r="CX326" i="2"/>
  <c r="CX111" i="2"/>
  <c r="CW571" i="2"/>
  <c r="CX757" i="2"/>
  <c r="CW601" i="2"/>
  <c r="CX34" i="2"/>
  <c r="CX225" i="2"/>
  <c r="CX246" i="2"/>
  <c r="CX615" i="2"/>
  <c r="CX662" i="2"/>
  <c r="CX759" i="2"/>
  <c r="CX626" i="2"/>
  <c r="CX796" i="2"/>
  <c r="CX601" i="2"/>
  <c r="CX162" i="2"/>
  <c r="EC641" i="2"/>
  <c r="EU686" i="2" s="1"/>
  <c r="CX630" i="2"/>
  <c r="CW709" i="2"/>
  <c r="EC852" i="2"/>
  <c r="EU786" i="2" s="1"/>
  <c r="CX53" i="2"/>
  <c r="CX751" i="2"/>
  <c r="CW24" i="2"/>
  <c r="CW766" i="2"/>
  <c r="CX193" i="2"/>
  <c r="CX586" i="2"/>
  <c r="CX867" i="2"/>
  <c r="CX571" i="2"/>
  <c r="CX535" i="2"/>
  <c r="CW802" i="2"/>
  <c r="CW482" i="2"/>
  <c r="CX848" i="2"/>
  <c r="CW472" i="2"/>
  <c r="CX729" i="2"/>
  <c r="EL444" i="2"/>
  <c r="EU395" i="2" s="1"/>
  <c r="CW488" i="2"/>
  <c r="CW322" i="2"/>
  <c r="CW367" i="2"/>
  <c r="CW849" i="2"/>
  <c r="CW329" i="2"/>
  <c r="CX294" i="2"/>
  <c r="CW591" i="2"/>
  <c r="CW750" i="2"/>
  <c r="CW640" i="2"/>
  <c r="CX357" i="2"/>
  <c r="EL726" i="2"/>
  <c r="EU563" i="2" s="1"/>
  <c r="CX451" i="2"/>
  <c r="CW349" i="2"/>
  <c r="CX309" i="2"/>
  <c r="CW452" i="2"/>
  <c r="CX838" i="2"/>
  <c r="CX810" i="2"/>
  <c r="CX145" i="2"/>
  <c r="CX147" i="2"/>
  <c r="CW551" i="2"/>
  <c r="CX112" i="2"/>
  <c r="CX790" i="2"/>
  <c r="CW530" i="2"/>
  <c r="CX541" i="2"/>
  <c r="CW295" i="2"/>
  <c r="CX585" i="2"/>
  <c r="CW288" i="2"/>
  <c r="CW287" i="2"/>
  <c r="CW121" i="2"/>
  <c r="CW436" i="2"/>
  <c r="CW55" i="2"/>
  <c r="CW217" i="2"/>
  <c r="CX758" i="2"/>
  <c r="CW717" i="2"/>
  <c r="CX609" i="2"/>
  <c r="CX716" i="2"/>
  <c r="CX490" i="2"/>
  <c r="CX610" i="2"/>
  <c r="CX510" i="2"/>
  <c r="CX575" i="2"/>
  <c r="CW533" i="2"/>
  <c r="CW799" i="2"/>
  <c r="CW641" i="2"/>
  <c r="CX862" i="2"/>
  <c r="CW592" i="2"/>
  <c r="CW658" i="2"/>
  <c r="CW587" i="2"/>
  <c r="CX727" i="2"/>
  <c r="CW210" i="2"/>
  <c r="CW827" i="2"/>
  <c r="CW705" i="2"/>
  <c r="CW481" i="2"/>
  <c r="CX644" i="2"/>
  <c r="CX445" i="2"/>
  <c r="CW277" i="2"/>
  <c r="CW182" i="2"/>
  <c r="CX259" i="2"/>
  <c r="CW153" i="2"/>
  <c r="CX138" i="2"/>
  <c r="CW334" i="2"/>
  <c r="CW845" i="2"/>
  <c r="CW247" i="2"/>
  <c r="CX217" i="2"/>
  <c r="CW422" i="2"/>
  <c r="CX239" i="2"/>
  <c r="CW158" i="2"/>
  <c r="CX139" i="2"/>
  <c r="CW204" i="2"/>
  <c r="CX222" i="2"/>
  <c r="CX462" i="2"/>
  <c r="CX54" i="2"/>
  <c r="CW177" i="2"/>
  <c r="CX56" i="2"/>
  <c r="CX592" i="2"/>
  <c r="CW167" i="2"/>
  <c r="CX429" i="2"/>
  <c r="CX161" i="2"/>
  <c r="CX135" i="2"/>
  <c r="CW216" i="2"/>
  <c r="CX160" i="2"/>
  <c r="CX351" i="2"/>
  <c r="CW223" i="2"/>
  <c r="CX442" i="2"/>
  <c r="CW180" i="2"/>
  <c r="CW542" i="2"/>
  <c r="CX527" i="2"/>
  <c r="CX180" i="2"/>
  <c r="CX178" i="2"/>
  <c r="CW61" i="2"/>
  <c r="CX155" i="2"/>
  <c r="CX49" i="2"/>
  <c r="CW328" i="2"/>
  <c r="CX255" i="2"/>
  <c r="CX299" i="2"/>
  <c r="CW84" i="2"/>
  <c r="EA240" i="2"/>
  <c r="ES216" i="2" s="1"/>
  <c r="CW45" i="2"/>
  <c r="CW119" i="2"/>
  <c r="CW150" i="2"/>
  <c r="CW88" i="2"/>
  <c r="CW796" i="2"/>
  <c r="CX52" i="2"/>
  <c r="CX341" i="2"/>
  <c r="CW396" i="2"/>
  <c r="CW625" i="2"/>
  <c r="CW43" i="2"/>
  <c r="CW185" i="2"/>
  <c r="CX95" i="2"/>
  <c r="CW281" i="2"/>
  <c r="CX405" i="2"/>
  <c r="CX518" i="2"/>
  <c r="CX241" i="2"/>
  <c r="CX262" i="2"/>
  <c r="CX80" i="2"/>
  <c r="CW109" i="2"/>
  <c r="CW335" i="2"/>
  <c r="CX48" i="2"/>
  <c r="CX211" i="2"/>
  <c r="CX393" i="2"/>
  <c r="CW388" i="2"/>
  <c r="CX303" i="2"/>
  <c r="CX119" i="2"/>
  <c r="CX209" i="2"/>
  <c r="CX132" i="2"/>
  <c r="CX121" i="2"/>
  <c r="CW58" i="2"/>
  <c r="CW390" i="2"/>
  <c r="CW209" i="2"/>
  <c r="CW425" i="2"/>
  <c r="CW164" i="2"/>
  <c r="CW290" i="2"/>
  <c r="CW556" i="2"/>
  <c r="CW196" i="2"/>
  <c r="CW91" i="2"/>
  <c r="CX289" i="2"/>
  <c r="CW712" i="2"/>
  <c r="CW303" i="2"/>
  <c r="CX658" i="2"/>
  <c r="CX372" i="2"/>
  <c r="CX271" i="2"/>
  <c r="CX46" i="2"/>
  <c r="CX343" i="2"/>
  <c r="CX189" i="2"/>
  <c r="CW756" i="2"/>
  <c r="CW50" i="2"/>
  <c r="CW128" i="2"/>
  <c r="CX192" i="2"/>
  <c r="CW175" i="2"/>
  <c r="CX267" i="2"/>
  <c r="CX591" i="2"/>
  <c r="CW269" i="2"/>
  <c r="CX229" i="2"/>
  <c r="CX297" i="2"/>
  <c r="CW165" i="2"/>
  <c r="CX494" i="2"/>
  <c r="CX360" i="2"/>
  <c r="CX664" i="2"/>
  <c r="CX238" i="2"/>
  <c r="CX475" i="2"/>
  <c r="CX248" i="2"/>
  <c r="CW411" i="2"/>
  <c r="CX304" i="2"/>
  <c r="CX318" i="2"/>
  <c r="CW35" i="2"/>
  <c r="CX699" i="2"/>
  <c r="CW813" i="2"/>
  <c r="CW608" i="2"/>
  <c r="CX22" i="2"/>
  <c r="CX123" i="2"/>
  <c r="CX173" i="2"/>
  <c r="CX378" i="2"/>
  <c r="CX481" i="2"/>
  <c r="CX616" i="2"/>
  <c r="CX495" i="2"/>
  <c r="CX850" i="2"/>
  <c r="CX868" i="2"/>
  <c r="CX346" i="2"/>
  <c r="CW684" i="2"/>
  <c r="CX789" i="2"/>
  <c r="CW697" i="2"/>
  <c r="CX597" i="2"/>
  <c r="CX650" i="2"/>
  <c r="CW148" i="2"/>
  <c r="CX386" i="2"/>
  <c r="CX463" i="2"/>
  <c r="CX724" i="2"/>
  <c r="CX655" i="2"/>
  <c r="CX678" i="2"/>
  <c r="CX92" i="2"/>
  <c r="CX689" i="2"/>
  <c r="CX398" i="2"/>
  <c r="CX489" i="2"/>
  <c r="CX854" i="2"/>
  <c r="CX833" i="2"/>
  <c r="CW527" i="2"/>
  <c r="CX852" i="2"/>
  <c r="CX560" i="2"/>
  <c r="CX787" i="2"/>
  <c r="CX717" i="2"/>
  <c r="CX792" i="2"/>
  <c r="CW746" i="2"/>
  <c r="CX420" i="2"/>
  <c r="CW184" i="2"/>
  <c r="CW47" i="2"/>
  <c r="CX175" i="2"/>
  <c r="CX797" i="2"/>
  <c r="CW253" i="2"/>
  <c r="CX536" i="2"/>
  <c r="CW602" i="2"/>
  <c r="CX722" i="2"/>
  <c r="CX745" i="2"/>
  <c r="CX487" i="2"/>
  <c r="CX825" i="2"/>
  <c r="CW874" i="2"/>
  <c r="CX633" i="2"/>
  <c r="CW677" i="2"/>
  <c r="CX546" i="2"/>
  <c r="CW484" i="2"/>
  <c r="CX632" i="2"/>
  <c r="CX847" i="2"/>
  <c r="CX772" i="2"/>
  <c r="CW724" i="2"/>
  <c r="CX694" i="2"/>
  <c r="CW768" i="2"/>
  <c r="CX27" i="2"/>
  <c r="CW368" i="2"/>
  <c r="CW262" i="2"/>
  <c r="CW224" i="2"/>
  <c r="CX21" i="2"/>
  <c r="CW385" i="2"/>
  <c r="CX885" i="2"/>
  <c r="CX637" i="2"/>
  <c r="CW565" i="2"/>
  <c r="CX548" i="2"/>
  <c r="CX538" i="2"/>
  <c r="CX599" i="2"/>
  <c r="CX482" i="2"/>
  <c r="CX882" i="2"/>
  <c r="CW475" i="2"/>
  <c r="CX439" i="2"/>
  <c r="CW387" i="2"/>
  <c r="CX754" i="2"/>
  <c r="CX554" i="2"/>
  <c r="CX100" i="2"/>
  <c r="CX455" i="2"/>
  <c r="CW104" i="2"/>
  <c r="CW635" i="2"/>
  <c r="CW781" i="2"/>
  <c r="CX708" i="2"/>
  <c r="CX528" i="2"/>
  <c r="CW87" i="2"/>
  <c r="CW144" i="2"/>
  <c r="CX26" i="2"/>
  <c r="CX404" i="2"/>
  <c r="CX315" i="2"/>
  <c r="CW386" i="2"/>
  <c r="CW234" i="2"/>
  <c r="CX272" i="2"/>
  <c r="CW178" i="2"/>
  <c r="CW454" i="2"/>
  <c r="CW342" i="2"/>
  <c r="CX177" i="2"/>
  <c r="CW229" i="2"/>
  <c r="CX232" i="2"/>
  <c r="CX612" i="2"/>
  <c r="CW143" i="2"/>
  <c r="CW173" i="2"/>
  <c r="CX74" i="2"/>
  <c r="CX430" i="2"/>
  <c r="CX163" i="2"/>
  <c r="CW172" i="2"/>
  <c r="CW326" i="2"/>
  <c r="CX43" i="2"/>
  <c r="CX505" i="2"/>
  <c r="CX171" i="2"/>
  <c r="CX41" i="2"/>
  <c r="CX143" i="2"/>
  <c r="CX98" i="2"/>
  <c r="CX291" i="2"/>
  <c r="CW307" i="2"/>
  <c r="CX244" i="2"/>
  <c r="CX142" i="2"/>
  <c r="CW773" i="2"/>
  <c r="CX170" i="2"/>
  <c r="CW31" i="2"/>
  <c r="CW325" i="2"/>
  <c r="CX334" i="2"/>
  <c r="CX234" i="2"/>
  <c r="CX94" i="2"/>
  <c r="CX179" i="2"/>
  <c r="CW66" i="2"/>
  <c r="CX389" i="2"/>
  <c r="CW226" i="2"/>
  <c r="CW256" i="2"/>
  <c r="CW438" i="2"/>
  <c r="CW90" i="2"/>
  <c r="CW134" i="2"/>
  <c r="CW123" i="2"/>
  <c r="CX520" i="2"/>
  <c r="CW176" i="2"/>
  <c r="CW373" i="2"/>
  <c r="CX735" i="2"/>
  <c r="CX67" i="2"/>
  <c r="CX290" i="2"/>
  <c r="EA672" i="2"/>
  <c r="ES701" i="2" s="1"/>
  <c r="CW77" i="2"/>
  <c r="CW593" i="2"/>
  <c r="CW336" i="2"/>
  <c r="CX86" i="2"/>
  <c r="CX312" i="2"/>
  <c r="CX414" i="2"/>
  <c r="CW80" i="2"/>
  <c r="CX348" i="2"/>
  <c r="CX109" i="2"/>
  <c r="CX335" i="2"/>
  <c r="CW211" i="2"/>
  <c r="CX70" i="2"/>
  <c r="CW393" i="2"/>
  <c r="CX417" i="2"/>
  <c r="CX89" i="2"/>
  <c r="CX115" i="2"/>
  <c r="CX226" i="2"/>
  <c r="CX110" i="2"/>
  <c r="CX68" i="2"/>
  <c r="CX377" i="2"/>
  <c r="CW808" i="2"/>
  <c r="CX370" i="2"/>
  <c r="CW379" i="2"/>
  <c r="CX199" i="2"/>
  <c r="CX646" i="2"/>
  <c r="CW381" i="2"/>
  <c r="CX659" i="2"/>
  <c r="CX472" i="2"/>
  <c r="CX407" i="2"/>
  <c r="CX24" i="2"/>
  <c r="CW33" i="2"/>
  <c r="CW183" i="2"/>
  <c r="CW739" i="2"/>
  <c r="CW721" i="2"/>
  <c r="CW21" i="2"/>
  <c r="CX367" i="2"/>
  <c r="CW360" i="2"/>
  <c r="CX799" i="2"/>
  <c r="CX391" i="2"/>
  <c r="CX590" i="2"/>
  <c r="CW112" i="2"/>
  <c r="CX866" i="2"/>
  <c r="CW140" i="2"/>
  <c r="CW278" i="2"/>
  <c r="CW39" i="2"/>
  <c r="CX660" i="2"/>
  <c r="CW442" i="2"/>
  <c r="CW171" i="2"/>
  <c r="CW218" i="2"/>
  <c r="CX408" i="2"/>
  <c r="CX284" i="2"/>
  <c r="CW157" i="2"/>
  <c r="CX424" i="2"/>
  <c r="CX228" i="2"/>
  <c r="CW830" i="2"/>
  <c r="CW450" i="2"/>
  <c r="CX411" i="2"/>
  <c r="CX344" i="2"/>
  <c r="CX366" i="2"/>
  <c r="CW297" i="2"/>
  <c r="CX63" i="2"/>
  <c r="CX20" i="2"/>
  <c r="CX613" i="2"/>
  <c r="CX433" i="2"/>
  <c r="CX374" i="2"/>
  <c r="CX82" i="2"/>
  <c r="CX332" i="2"/>
  <c r="EA69" i="2"/>
  <c r="ES134" i="2" s="1"/>
  <c r="CX105" i="2"/>
  <c r="CX432" i="2"/>
  <c r="CW526" i="2"/>
  <c r="CX400" i="2"/>
  <c r="CX834" i="2"/>
  <c r="CX582" i="2"/>
  <c r="EL734" i="2"/>
  <c r="EU564" i="2" s="1"/>
  <c r="CX356" i="2"/>
  <c r="EC652" i="2"/>
  <c r="EU691" i="2" s="1"/>
  <c r="CX747" i="2"/>
  <c r="CX611" i="2"/>
  <c r="CX823" i="2"/>
  <c r="CW305" i="2"/>
  <c r="CW13" i="2"/>
  <c r="CX720" i="2"/>
  <c r="EC823" i="2"/>
  <c r="EU773" i="2" s="1"/>
  <c r="CX697" i="2"/>
  <c r="CW636" i="2"/>
  <c r="CX231" i="2"/>
  <c r="CX36" i="2"/>
  <c r="CW617" i="2"/>
  <c r="CX317" i="2"/>
  <c r="CX766" i="2"/>
  <c r="EL480" i="2"/>
  <c r="EU398" i="2" s="1"/>
  <c r="CX552" i="2"/>
  <c r="CW865" i="2"/>
  <c r="CW563" i="2"/>
  <c r="CW792" i="2"/>
  <c r="CW521" i="2"/>
  <c r="CW348" i="2"/>
  <c r="CW398" i="2"/>
  <c r="CX730" i="2"/>
  <c r="CX620" i="2"/>
  <c r="CX47" i="2"/>
  <c r="CW108" i="2"/>
  <c r="EC491" i="2"/>
  <c r="EU444" i="2" s="1"/>
  <c r="CW762" i="2"/>
  <c r="CX543" i="2"/>
  <c r="CW445" i="2"/>
  <c r="CW870" i="2"/>
  <c r="CX846" i="2"/>
  <c r="CX438" i="2"/>
  <c r="CW116" i="2"/>
  <c r="CX812" i="2"/>
  <c r="CX645" i="2"/>
  <c r="CX818" i="2"/>
  <c r="CW487" i="2"/>
  <c r="CW607" i="2"/>
  <c r="CX84" i="2"/>
  <c r="CW798" i="2"/>
  <c r="CX874" i="2"/>
  <c r="CW569" i="2"/>
  <c r="CX469" i="2"/>
  <c r="CW205" i="2"/>
  <c r="CX214" i="2"/>
  <c r="CW435" i="2"/>
  <c r="CX401" i="2"/>
  <c r="CX364" i="2"/>
  <c r="CW748" i="2"/>
  <c r="CW206" i="2"/>
  <c r="CX224" i="2"/>
  <c r="CW847" i="2"/>
  <c r="CX106" i="2"/>
  <c r="CW834" i="2"/>
  <c r="CX816" i="2"/>
  <c r="CW659" i="2"/>
  <c r="CW437" i="2"/>
  <c r="CX617" i="2"/>
  <c r="CW363" i="2"/>
  <c r="CW854" i="2"/>
  <c r="CW142" i="2"/>
  <c r="CX819" i="2"/>
  <c r="CX844" i="2"/>
  <c r="CX503" i="2"/>
  <c r="CX728" i="2"/>
  <c r="CW627" i="2"/>
  <c r="CW201" i="2"/>
  <c r="CX474" i="2"/>
  <c r="CX573" i="2"/>
  <c r="CX23" i="2"/>
  <c r="CW392" i="2"/>
  <c r="CX559" i="2"/>
  <c r="CW311" i="2"/>
  <c r="CW327" i="2"/>
  <c r="CX29" i="2"/>
  <c r="CW321" i="2"/>
  <c r="CX260" i="2"/>
  <c r="CW376" i="2"/>
  <c r="CX236" i="2"/>
  <c r="CW330" i="2"/>
  <c r="CW383" i="2"/>
  <c r="CW252" i="2"/>
  <c r="CW868" i="2"/>
  <c r="CX855" i="2"/>
  <c r="CW729" i="2"/>
  <c r="CW700" i="2"/>
  <c r="CX476" i="2"/>
  <c r="CX667" i="2"/>
  <c r="CW564" i="2"/>
  <c r="CW604" i="2"/>
  <c r="CX444" i="2"/>
  <c r="CX733" i="2"/>
  <c r="CW728" i="2"/>
  <c r="CW807" i="2"/>
  <c r="CW494" i="2"/>
  <c r="CX529" i="2"/>
  <c r="CW708" i="2"/>
  <c r="CW71" i="2"/>
  <c r="CW537" i="2"/>
  <c r="CW545" i="2"/>
  <c r="CW719" i="2"/>
  <c r="CW507" i="2"/>
  <c r="CX568" i="2"/>
  <c r="EB619" i="2"/>
  <c r="ET675" i="2" s="1"/>
  <c r="EJ767" i="2"/>
  <c r="ES621" i="2" s="1"/>
  <c r="EL642" i="2"/>
  <c r="EU556" i="2" s="1"/>
  <c r="EK728" i="2"/>
  <c r="ET590" i="2" s="1"/>
  <c r="EJ793" i="2"/>
  <c r="ES530" i="2" s="1"/>
  <c r="EJ736" i="2"/>
  <c r="ES591" i="2" s="1"/>
  <c r="EK602" i="2"/>
  <c r="ET464" i="2" s="1"/>
  <c r="EK35" i="2"/>
  <c r="ET17" i="2" s="1"/>
  <c r="EA22" i="2"/>
  <c r="ES16" i="2" s="1"/>
  <c r="EB817" i="2"/>
  <c r="ET770" i="2" s="1"/>
  <c r="EJ444" i="2"/>
  <c r="ES395" i="2" s="1"/>
  <c r="EK759" i="2"/>
  <c r="ET620" i="2" s="1"/>
  <c r="EA711" i="2"/>
  <c r="ES719" i="2" s="1"/>
  <c r="EA766" i="2"/>
  <c r="ES745" i="2" s="1"/>
  <c r="EA768" i="2"/>
  <c r="ES746" i="2" s="1"/>
  <c r="EK604" i="2"/>
  <c r="ET508" i="2" s="1"/>
  <c r="EC856" i="2"/>
  <c r="EU788" i="2" s="1"/>
  <c r="EK767" i="2"/>
  <c r="ET621" i="2" s="1"/>
  <c r="EK752" i="2"/>
  <c r="ET593" i="2" s="1"/>
  <c r="EB727" i="2"/>
  <c r="ET727" i="2" s="1"/>
  <c r="EJ25" i="2"/>
  <c r="ES57" i="2" s="1"/>
  <c r="EK726" i="2"/>
  <c r="ET563" i="2" s="1"/>
  <c r="EJ591" i="2"/>
  <c r="ES506" i="2" s="1"/>
  <c r="EJ750" i="2"/>
  <c r="ES566" i="2" s="1"/>
  <c r="EB599" i="2"/>
  <c r="ET665" i="2" s="1"/>
  <c r="EA870" i="2"/>
  <c r="ES795" i="2" s="1"/>
  <c r="EA872" i="2"/>
  <c r="ES796" i="2" s="1"/>
  <c r="EC314" i="2"/>
  <c r="EU250" i="2" s="1"/>
  <c r="EC363" i="2"/>
  <c r="EU273" i="2" s="1"/>
  <c r="EA250" i="2"/>
  <c r="ES221" i="2" s="1"/>
  <c r="EK620" i="2"/>
  <c r="ET467" i="2" s="1"/>
  <c r="EB601" i="2"/>
  <c r="ET666" i="2" s="1"/>
  <c r="EJ761" i="2"/>
  <c r="ES526" i="2" s="1"/>
  <c r="EJ636" i="2"/>
  <c r="ES555" i="2" s="1"/>
  <c r="EB798" i="2"/>
  <c r="ET761" i="2" s="1"/>
  <c r="EB815" i="2"/>
  <c r="ET769" i="2" s="1"/>
  <c r="EL311" i="2"/>
  <c r="EL608" i="2"/>
  <c r="EU465" i="2" s="1"/>
  <c r="EJ160" i="2"/>
  <c r="ES30" i="2" s="1"/>
  <c r="CY222" i="2"/>
  <c r="CY247" i="2"/>
  <c r="CY158" i="2"/>
  <c r="CY377" i="2"/>
  <c r="CY376" i="2"/>
  <c r="CY551" i="2"/>
  <c r="CY275" i="2"/>
  <c r="CY249" i="2"/>
  <c r="CY343" i="2"/>
  <c r="CY245" i="2"/>
  <c r="CY839" i="2"/>
  <c r="CY237" i="2"/>
  <c r="CY537" i="2"/>
  <c r="CY116" i="2"/>
  <c r="CY328" i="2"/>
  <c r="CY37" i="2"/>
  <c r="CY95" i="2"/>
  <c r="CY517" i="2"/>
  <c r="CY196" i="2"/>
  <c r="CY209" i="2"/>
  <c r="CY866" i="2"/>
  <c r="CY745" i="2"/>
  <c r="CY774" i="2"/>
  <c r="CY644" i="2"/>
  <c r="CY543" i="2"/>
  <c r="CY381" i="2"/>
  <c r="CY31" i="2"/>
  <c r="CY156" i="2"/>
  <c r="CY202" i="2"/>
  <c r="CY707" i="2"/>
  <c r="CY870" i="2"/>
  <c r="CY716" i="2"/>
  <c r="CY550" i="2"/>
  <c r="CY330" i="2"/>
  <c r="CY307" i="2"/>
  <c r="CY544" i="2"/>
  <c r="CY884" i="2"/>
  <c r="CY885" i="2"/>
  <c r="CY762" i="2"/>
  <c r="CY834" i="2"/>
  <c r="CY499" i="2"/>
  <c r="CY620" i="2"/>
  <c r="CY749" i="2"/>
  <c r="CY383" i="2"/>
  <c r="CY600" i="2"/>
  <c r="CY326" i="2"/>
  <c r="CY342" i="2"/>
  <c r="CY340" i="2"/>
  <c r="CY616" i="2"/>
  <c r="CY763" i="2"/>
  <c r="CY871" i="2"/>
  <c r="CY108" i="2"/>
  <c r="CY792" i="2"/>
  <c r="CY333" i="2"/>
  <c r="CY270" i="2"/>
  <c r="CY722" i="2"/>
  <c r="CY447" i="2"/>
  <c r="CY331" i="2"/>
  <c r="CY120" i="2"/>
  <c r="CY824" i="2"/>
  <c r="CY615" i="2"/>
  <c r="CY536" i="2"/>
  <c r="CY798" i="2"/>
  <c r="CY699" i="2"/>
  <c r="CY671" i="2"/>
  <c r="CY546" i="2"/>
  <c r="CY780" i="2"/>
  <c r="CY327" i="2"/>
  <c r="CY175" i="2"/>
  <c r="CY709" i="2"/>
  <c r="CY559" i="2"/>
  <c r="CY305" i="2"/>
  <c r="CY171" i="2"/>
  <c r="CY407" i="2"/>
  <c r="CY145" i="2"/>
  <c r="CY805" i="2"/>
  <c r="CY479" i="2"/>
  <c r="CY424" i="2"/>
  <c r="CY619" i="2"/>
  <c r="CY236" i="2"/>
  <c r="CY565" i="2"/>
  <c r="CY801" i="2"/>
  <c r="CY683" i="2"/>
  <c r="CY703" i="2"/>
  <c r="CY486" i="2"/>
  <c r="CY610" i="2"/>
  <c r="CY603" i="2"/>
  <c r="CY635" i="2"/>
  <c r="CY577" i="2"/>
  <c r="CY509" i="2"/>
  <c r="CY861" i="2"/>
  <c r="CY443" i="2"/>
  <c r="CY708" i="2"/>
  <c r="CY558" i="2"/>
  <c r="CY449" i="2"/>
  <c r="CY57" i="2"/>
  <c r="CY288" i="2"/>
  <c r="CY723" i="2"/>
  <c r="CY227" i="2"/>
  <c r="CY397" i="2"/>
  <c r="CY139" i="2"/>
  <c r="CY611" i="2"/>
  <c r="CY302" i="2"/>
  <c r="CY422" i="2"/>
  <c r="CY211" i="2"/>
  <c r="CY597" i="2"/>
  <c r="CY177" i="2"/>
  <c r="CY647" i="2"/>
  <c r="CY44" i="2"/>
  <c r="CY151" i="2"/>
  <c r="CY290" i="2"/>
  <c r="CY198" i="2"/>
  <c r="CY414" i="2"/>
  <c r="CY301" i="2"/>
  <c r="CY87" i="2"/>
  <c r="CY299" i="2"/>
  <c r="CY199" i="2"/>
  <c r="CY200" i="2"/>
  <c r="CY504" i="2"/>
  <c r="CY43" i="2"/>
  <c r="CY432" i="2"/>
  <c r="CY266" i="2"/>
  <c r="CY149" i="2"/>
  <c r="CY250" i="2"/>
  <c r="CY572" i="2"/>
  <c r="CY585" i="2"/>
  <c r="CY746" i="2"/>
  <c r="CY317" i="2"/>
  <c r="CY24" i="2"/>
  <c r="CY677" i="2"/>
  <c r="CY396" i="2"/>
  <c r="CY387" i="2"/>
  <c r="CY685" i="2"/>
  <c r="CY867" i="2"/>
  <c r="CY348" i="2"/>
  <c r="CY27" i="2"/>
  <c r="CY129" i="2"/>
  <c r="CY680" i="2"/>
  <c r="CY450" i="2"/>
  <c r="CY19" i="2"/>
  <c r="CY669" i="2"/>
  <c r="CY49" i="2"/>
  <c r="CY292" i="2"/>
  <c r="CY415" i="2"/>
  <c r="CY754" i="2"/>
  <c r="CY92" i="2"/>
  <c r="CY435" i="2"/>
  <c r="CY22" i="2"/>
  <c r="CY298" i="2"/>
  <c r="CY134" i="2"/>
  <c r="CY273" i="2"/>
  <c r="CY344" i="2"/>
  <c r="CY690" i="2"/>
  <c r="CY141" i="2"/>
  <c r="CY176" i="2"/>
  <c r="CY13" i="2"/>
  <c r="CY286" i="2"/>
  <c r="CY663" i="2"/>
  <c r="CY324" i="2"/>
  <c r="CY88" i="2"/>
  <c r="CY164" i="2"/>
  <c r="CY693" i="2"/>
  <c r="CY314" i="2"/>
  <c r="CY365" i="2"/>
  <c r="CY737" i="2"/>
  <c r="CY136" i="2"/>
  <c r="CY109" i="2"/>
  <c r="CY567" i="2"/>
  <c r="CY473" i="2"/>
  <c r="CY235" i="2"/>
  <c r="CY123" i="2"/>
  <c r="CY701" i="2"/>
  <c r="CY692" i="2"/>
  <c r="CY560" i="2"/>
  <c r="CY323" i="2"/>
  <c r="CY385" i="2"/>
  <c r="CY766" i="2"/>
  <c r="CY540" i="2"/>
  <c r="CY657" i="2"/>
  <c r="CY741" i="2"/>
  <c r="CY494" i="2"/>
  <c r="CY115" i="2"/>
  <c r="CY527" i="2"/>
  <c r="CY582" i="2"/>
  <c r="CY472" i="2"/>
  <c r="CY624" i="2"/>
  <c r="CY825" i="2"/>
  <c r="CY78" i="2"/>
  <c r="CY386" i="2"/>
  <c r="CY337" i="2"/>
  <c r="CY849" i="2"/>
  <c r="CY886" i="2"/>
  <c r="CY190" i="2"/>
  <c r="CY178" i="2"/>
  <c r="CY276" i="2"/>
  <c r="CY872" i="2"/>
  <c r="CY93" i="2"/>
  <c r="CY165" i="2"/>
  <c r="CY490" i="2"/>
  <c r="CY52" i="2"/>
  <c r="CY566" i="2"/>
  <c r="CY601" i="2"/>
  <c r="CY814" i="2"/>
  <c r="CY793" i="2"/>
  <c r="CY339" i="2"/>
  <c r="CY705" i="2"/>
  <c r="CY729" i="2"/>
  <c r="CY474" i="2"/>
  <c r="CY538" i="2"/>
  <c r="CY482" i="2"/>
  <c r="CY464" i="2"/>
  <c r="CY355" i="2"/>
  <c r="CY645" i="2"/>
  <c r="CY799" i="2"/>
  <c r="CY637" i="2"/>
  <c r="CY771" i="2"/>
  <c r="CY852" i="2"/>
  <c r="CY507" i="2"/>
  <c r="CY341" i="2"/>
  <c r="CY399" i="2"/>
  <c r="CY358" i="2"/>
  <c r="CY291" i="2"/>
  <c r="CY294" i="2"/>
  <c r="CY738" i="2"/>
  <c r="CY590" i="2"/>
  <c r="CY15" i="2"/>
  <c r="CY378" i="2"/>
  <c r="CY184" i="2"/>
  <c r="CY547" i="2"/>
  <c r="CY186" i="2"/>
  <c r="CY529" i="2"/>
  <c r="CY413" i="2"/>
  <c r="CY739" i="2"/>
  <c r="CY155" i="2"/>
  <c r="CY826" i="2"/>
  <c r="CY564" i="2"/>
  <c r="CY321" i="2"/>
  <c r="CY121" i="2"/>
  <c r="CY880" i="2"/>
  <c r="CY311" i="2"/>
  <c r="CY391" i="2"/>
  <c r="CY18" i="2"/>
  <c r="CY14" i="2"/>
  <c r="CY213" i="2"/>
  <c r="CY608" i="2"/>
  <c r="CY788" i="2"/>
  <c r="CY592" i="2"/>
  <c r="CY318" i="2"/>
  <c r="CY118" i="2"/>
  <c r="CY691" i="2"/>
  <c r="CY587" i="2"/>
  <c r="CY274" i="2"/>
  <c r="CY152" i="2"/>
  <c r="CY243" i="2"/>
  <c r="CY855" i="2"/>
  <c r="CY730" i="2"/>
  <c r="CY206" i="2"/>
  <c r="CY588" i="2"/>
  <c r="CY882" i="2"/>
  <c r="CY602" i="2"/>
  <c r="CY528" i="2"/>
  <c r="CY181" i="2"/>
  <c r="CY811" i="2"/>
  <c r="CY458" i="2"/>
  <c r="CY316" i="2"/>
  <c r="CY173" i="2"/>
  <c r="CY863" i="2"/>
  <c r="CY521" i="2"/>
  <c r="CY784" i="2"/>
  <c r="CY614" i="2"/>
  <c r="CY218" i="2"/>
  <c r="CY639" i="2"/>
  <c r="CY74" i="2"/>
  <c r="CY309" i="2"/>
  <c r="CY770" i="2"/>
  <c r="CY167" i="2"/>
  <c r="CY208" i="2"/>
  <c r="CY350" i="2"/>
  <c r="CY240" i="2"/>
  <c r="CY419" i="2"/>
  <c r="CY768" i="2"/>
  <c r="CY460" i="2"/>
  <c r="CY483" i="2"/>
  <c r="CY641" i="2"/>
  <c r="CY757" i="2"/>
  <c r="CY520" i="2"/>
  <c r="CY586" i="2"/>
  <c r="CY695" i="2"/>
  <c r="CY552" i="2"/>
  <c r="CY862" i="2"/>
  <c r="CY879" i="2"/>
  <c r="CY658" i="2"/>
  <c r="CY481" i="2"/>
  <c r="CY395" i="2"/>
  <c r="CY30" i="2"/>
  <c r="CY254" i="2"/>
  <c r="CY80" i="2"/>
  <c r="CY362" i="2"/>
  <c r="CY46" i="2"/>
  <c r="CY640" i="2"/>
  <c r="CY612" i="2"/>
  <c r="CY63" i="2"/>
  <c r="CY29" i="2"/>
  <c r="CY580" i="2"/>
  <c r="CY96" i="2"/>
  <c r="CY185" i="2"/>
  <c r="CY660" i="2"/>
  <c r="CY401" i="2"/>
  <c r="CY188" i="2"/>
  <c r="CY351" i="2"/>
  <c r="CY66" i="2"/>
  <c r="CY277" i="2"/>
  <c r="CY135" i="2"/>
  <c r="CY77" i="2"/>
  <c r="CY388" i="2"/>
  <c r="CY103" i="2"/>
  <c r="CY242" i="2"/>
  <c r="CY97" i="2"/>
  <c r="CY366" i="2"/>
  <c r="CY161" i="2"/>
  <c r="CY232" i="2"/>
  <c r="CY767" i="2"/>
  <c r="CY153" i="2"/>
  <c r="CY271" i="2"/>
  <c r="CY454" i="2"/>
  <c r="CY191" i="2"/>
  <c r="CY574" i="2"/>
  <c r="CY523" i="2"/>
  <c r="CY795" i="2"/>
  <c r="CY402" i="2"/>
  <c r="CY204" i="2"/>
  <c r="CY148" i="2"/>
  <c r="CY268" i="2"/>
  <c r="CY21" i="2"/>
  <c r="CY313" i="2"/>
  <c r="CY384" i="2"/>
  <c r="CY553" i="2"/>
  <c r="CY360" i="2"/>
  <c r="CY394" i="2"/>
  <c r="CY372" i="2"/>
  <c r="CY140" i="2"/>
  <c r="CY223" i="2"/>
  <c r="CY325" i="2"/>
  <c r="CY364" i="2"/>
  <c r="CY584" i="2"/>
  <c r="CY231" i="2"/>
  <c r="CY842" i="2"/>
  <c r="CY214" i="2"/>
  <c r="CY267" i="2"/>
  <c r="CY39" i="2"/>
  <c r="CY380" i="2"/>
  <c r="CY269" i="2"/>
  <c r="CY662" i="2"/>
  <c r="CY410" i="2"/>
  <c r="CY54" i="2"/>
  <c r="CY379" i="2"/>
  <c r="CY128" i="2"/>
  <c r="CY105" i="2"/>
  <c r="CY53" i="2"/>
  <c r="CY468" i="2"/>
  <c r="CY689" i="2"/>
  <c r="CY487" i="2"/>
  <c r="CY219" i="2"/>
  <c r="CY217" i="2"/>
  <c r="CY416" i="2"/>
  <c r="CY613" i="2"/>
  <c r="CY809" i="2"/>
  <c r="CY442" i="2"/>
  <c r="CY598" i="2"/>
  <c r="CY684" i="2"/>
  <c r="CY856" i="2"/>
  <c r="CY823" i="2"/>
  <c r="CY279" i="2"/>
  <c r="CY465" i="2"/>
  <c r="CY563" i="2"/>
  <c r="CY541" i="2"/>
  <c r="CY110" i="2"/>
  <c r="CY361" i="2"/>
  <c r="CY781" i="2"/>
  <c r="CY664" i="2"/>
  <c r="CY525" i="2"/>
  <c r="CY579" i="2"/>
  <c r="CY357" i="2"/>
  <c r="CY869" i="2"/>
  <c r="CY668" i="2"/>
  <c r="CY617" i="2"/>
  <c r="CY868" i="2"/>
  <c r="CY408" i="2"/>
  <c r="CY847" i="2"/>
  <c r="CY215" i="2"/>
  <c r="CY815" i="2"/>
  <c r="CY659" i="2"/>
  <c r="CY806" i="2"/>
  <c r="CY282" i="2"/>
  <c r="CY714" i="2"/>
  <c r="CY797" i="2"/>
  <c r="CY702" i="2"/>
  <c r="CY676" i="2"/>
  <c r="CY581" i="2"/>
  <c r="CY791" i="2"/>
  <c r="CY420" i="2"/>
  <c r="CY654" i="2"/>
  <c r="CY655" i="2"/>
  <c r="CY513" i="2"/>
  <c r="CY511" i="2"/>
  <c r="CY99" i="2"/>
  <c r="CY72" i="2"/>
  <c r="CY873" i="2"/>
  <c r="CY287" i="2"/>
  <c r="CY36" i="2"/>
  <c r="CY132" i="2"/>
  <c r="CY446" i="2"/>
  <c r="CY367" i="2"/>
  <c r="CY761" i="2"/>
  <c r="CY69" i="2"/>
  <c r="CY41" i="2"/>
  <c r="CY405" i="2"/>
  <c r="CY375" i="2"/>
  <c r="CY370" i="2"/>
  <c r="CY203" i="2"/>
  <c r="CY678" i="2"/>
  <c r="CY35" i="2"/>
  <c r="CY322" i="2"/>
  <c r="CY628" i="2"/>
  <c r="CY417" i="2"/>
  <c r="CY382" i="2"/>
  <c r="CY736" i="2"/>
  <c r="CY194" i="2"/>
  <c r="CY478" i="2"/>
  <c r="CY712" i="2"/>
  <c r="CY875" i="2"/>
  <c r="CY807" i="2"/>
  <c r="CY403" i="2"/>
  <c r="CY363" i="2"/>
  <c r="CY878" i="2"/>
  <c r="CY573" i="2"/>
  <c r="CY719" i="2"/>
  <c r="CY346" i="2"/>
  <c r="CY157" i="2"/>
  <c r="CY643" i="2"/>
  <c r="CY310" i="2"/>
  <c r="CY753" i="2"/>
  <c r="CY854" i="2"/>
  <c r="CY649" i="2"/>
  <c r="CY26" i="2"/>
  <c r="CY205" i="2"/>
  <c r="CY718" i="2"/>
  <c r="CY356" i="2"/>
  <c r="CY137" i="2"/>
  <c r="CY445" i="2"/>
  <c r="CY131" i="2"/>
  <c r="CY451" i="2"/>
  <c r="CY697" i="2"/>
  <c r="CY111" i="2"/>
  <c r="CY725" i="2"/>
  <c r="CY439" i="2"/>
  <c r="CY469" i="2"/>
  <c r="CY700" i="2"/>
  <c r="CY332" i="2"/>
  <c r="CY796" i="2"/>
  <c r="CY187" i="2"/>
  <c r="CY67" i="2"/>
  <c r="CY748" i="2"/>
  <c r="CY496" i="2"/>
  <c r="CY369" i="2"/>
  <c r="CY174" i="2"/>
  <c r="CY83" i="2"/>
  <c r="CY179" i="2"/>
  <c r="CY33" i="2"/>
  <c r="CY740" i="2"/>
  <c r="CY850" i="2"/>
  <c r="CY764" i="2"/>
  <c r="CY475" i="2"/>
  <c r="CY522" i="2"/>
  <c r="CY733" i="2"/>
  <c r="CY456" i="2"/>
  <c r="CY838" i="2"/>
  <c r="CY756" i="2"/>
  <c r="CY706" i="2"/>
  <c r="CY833" i="2"/>
  <c r="CY883" i="2"/>
  <c r="CY25" i="2"/>
  <c r="CY170" i="2"/>
  <c r="CY295" i="2"/>
  <c r="CY71" i="2"/>
  <c r="CY289" i="2"/>
  <c r="CY45" i="2"/>
  <c r="CY359" i="2"/>
  <c r="CY315" i="2"/>
  <c r="CY462" i="2"/>
  <c r="CY12" i="2"/>
  <c r="CY143" i="2"/>
  <c r="CY524" i="2"/>
  <c r="CY180" i="2"/>
  <c r="CY721" i="2"/>
  <c r="CY239" i="2"/>
  <c r="CY119" i="2"/>
  <c r="CY238" i="2"/>
  <c r="CY234" i="2"/>
  <c r="CY40" i="2"/>
  <c r="CY438" i="2"/>
  <c r="CY593" i="2"/>
  <c r="CY409" i="2"/>
  <c r="CY73" i="2"/>
  <c r="CY160" i="2"/>
  <c r="CY150" i="2"/>
  <c r="CY829" i="2"/>
  <c r="CY221" i="2"/>
  <c r="CY421" i="2"/>
  <c r="CY571" i="2"/>
  <c r="CY122" i="2"/>
  <c r="CY68" i="2"/>
  <c r="CY79" i="2"/>
  <c r="CY117" i="2"/>
  <c r="CY280" i="2"/>
  <c r="CY225" i="2"/>
  <c r="CY368" i="2"/>
  <c r="CY556" i="2"/>
  <c r="CY440" i="2"/>
  <c r="CY169" i="2"/>
  <c r="CY777" i="2"/>
  <c r="CY154" i="2"/>
  <c r="CY681" i="2"/>
  <c r="CY114" i="2"/>
  <c r="CY104" i="2"/>
  <c r="CY113" i="2"/>
  <c r="CY626" i="2"/>
  <c r="CY724" i="2"/>
  <c r="CY20" i="2"/>
  <c r="CY320" i="2"/>
  <c r="CY182" i="2"/>
  <c r="CY436" i="2"/>
  <c r="CY82" i="2"/>
  <c r="CY163" i="2"/>
  <c r="CY252" i="2"/>
  <c r="CY595" i="2"/>
  <c r="CY61" i="2"/>
  <c r="CY755" i="2"/>
  <c r="CY751" i="2"/>
  <c r="CY272" i="2"/>
  <c r="CY412" i="2"/>
  <c r="CY257" i="2"/>
  <c r="CY259" i="2"/>
  <c r="CY62" i="2"/>
  <c r="CY284" i="2"/>
  <c r="CY836" i="2"/>
  <c r="CY244" i="2"/>
  <c r="CY85" i="2"/>
  <c r="CY682" i="2"/>
  <c r="CY23" i="2"/>
  <c r="CY759" i="2"/>
  <c r="CY207" i="2"/>
  <c r="CY159" i="2"/>
  <c r="CY55" i="2"/>
  <c r="CY263" i="2"/>
  <c r="CY411" i="2"/>
  <c r="CY100" i="2"/>
  <c r="CY835" i="2"/>
  <c r="CY679" i="2"/>
  <c r="CY832" i="2"/>
  <c r="CY758" i="2"/>
  <c r="CY519" i="2"/>
  <c r="CY354" i="2"/>
  <c r="CY126" i="2"/>
  <c r="CY633" i="2"/>
  <c r="CY459" i="2"/>
  <c r="CY434" i="2"/>
  <c r="CY704" i="2"/>
  <c r="CY853" i="2"/>
  <c r="CY503" i="2"/>
  <c r="CY183" i="2"/>
  <c r="CY189" i="2"/>
  <c r="CY720" i="2"/>
  <c r="CY785" i="2"/>
  <c r="CY860" i="2"/>
  <c r="CY727" i="2"/>
  <c r="CY802" i="2"/>
  <c r="CY596" i="2"/>
  <c r="CY335" i="2"/>
  <c r="CY687" i="2"/>
  <c r="CY426" i="2"/>
  <c r="CY84" i="2"/>
  <c r="CY466" i="2"/>
  <c r="CY506" i="2"/>
  <c r="CY817" i="2"/>
  <c r="CY688" i="2"/>
  <c r="CY336" i="2"/>
  <c r="CY627" i="2"/>
  <c r="CY653" i="2"/>
  <c r="CY670" i="2"/>
  <c r="CY505" i="2"/>
  <c r="CY734" i="2"/>
  <c r="CY533" i="2"/>
  <c r="CY568" i="2"/>
  <c r="CY535" i="2"/>
  <c r="CY431" i="2"/>
  <c r="CY621" i="2"/>
  <c r="CY516" i="2"/>
  <c r="CY471" i="2"/>
  <c r="CY532" i="2"/>
  <c r="CY631" i="2"/>
  <c r="CY389" i="2"/>
  <c r="CY216" i="2"/>
  <c r="CY256" i="2"/>
  <c r="CY794" i="2"/>
  <c r="CY293" i="2"/>
  <c r="CY125" i="2"/>
  <c r="CY345" i="2"/>
  <c r="CY319" i="2"/>
  <c r="CY830" i="2"/>
  <c r="CY229" i="2"/>
  <c r="CY48" i="2"/>
  <c r="CY56" i="2"/>
  <c r="CY28" i="2"/>
  <c r="CY392" i="2"/>
  <c r="CY296" i="2"/>
  <c r="CY38" i="2"/>
  <c r="CY17" i="2"/>
  <c r="CY124" i="2"/>
  <c r="CY430" i="2"/>
  <c r="CY851" i="2"/>
  <c r="CY646" i="2"/>
  <c r="CY665" i="2"/>
  <c r="CY94" i="2"/>
  <c r="CY526" i="2"/>
  <c r="CY70" i="2"/>
  <c r="CY246" i="2"/>
  <c r="CY283" i="2"/>
  <c r="CY786" i="2"/>
  <c r="CY251" i="2"/>
  <c r="CY308" i="2"/>
  <c r="CY226" i="2"/>
  <c r="CY32" i="2"/>
  <c r="CY390" i="2"/>
  <c r="CY303" i="2"/>
  <c r="CY373" i="2"/>
  <c r="CY248" i="2"/>
  <c r="CY107" i="2"/>
  <c r="CY453" i="2"/>
  <c r="CY334" i="2"/>
  <c r="CY461" i="2"/>
  <c r="CY492" i="2"/>
  <c r="CY193" i="2"/>
  <c r="CY800" i="2"/>
  <c r="CY329" i="2"/>
  <c r="CY285" i="2"/>
  <c r="CY264" i="2"/>
  <c r="CY606" i="2"/>
  <c r="CY569" i="2"/>
  <c r="CY34" i="2"/>
  <c r="CY452" i="2"/>
  <c r="CY220" i="2"/>
  <c r="CY865" i="2"/>
  <c r="CY224" i="2"/>
  <c r="CY162" i="2"/>
  <c r="CY50" i="2"/>
  <c r="CY605" i="2"/>
  <c r="CY822" i="2"/>
  <c r="CY400" i="2"/>
  <c r="CY599" i="2"/>
  <c r="CY495" i="2"/>
  <c r="CY112" i="2"/>
  <c r="CY142" i="2"/>
  <c r="CY698" i="2"/>
  <c r="CY715" i="2"/>
  <c r="CY241" i="2"/>
  <c r="CY166" i="2"/>
  <c r="CY228" i="2"/>
  <c r="CY813" i="2"/>
  <c r="CY371" i="2"/>
  <c r="CY127" i="2"/>
  <c r="CY195" i="2"/>
  <c r="CY64" i="2"/>
  <c r="CY230" i="2"/>
  <c r="CY130" i="2"/>
  <c r="CY591" i="2"/>
  <c r="CY278" i="2"/>
  <c r="CY769" i="2"/>
  <c r="CY735" i="2"/>
  <c r="CY60" i="2"/>
  <c r="CY652" i="2"/>
  <c r="CY629" i="2"/>
  <c r="CY821" i="2"/>
  <c r="CY783" i="2"/>
  <c r="CY144" i="2"/>
  <c r="CY233" i="2"/>
  <c r="CY859" i="2"/>
  <c r="CY312" i="2"/>
  <c r="CY480" i="2"/>
  <c r="CY262" i="2"/>
  <c r="CY773" i="2"/>
  <c r="CY347" i="2"/>
  <c r="CY789" i="2"/>
  <c r="CY607" i="2"/>
  <c r="CY491" i="2"/>
  <c r="CY463" i="2"/>
  <c r="CY484" i="2"/>
  <c r="CY820" i="2"/>
  <c r="CY404" i="2"/>
  <c r="CY210" i="2"/>
  <c r="CY448" i="2"/>
  <c r="CY803" i="2"/>
  <c r="CY518" i="2"/>
  <c r="CY844" i="2"/>
  <c r="CY260" i="2"/>
  <c r="CY212" i="2"/>
  <c r="CY576" i="2"/>
  <c r="CY778" i="2"/>
  <c r="CY515" i="2"/>
  <c r="CY561" i="2"/>
  <c r="CY604" i="2"/>
  <c r="CY858" i="2"/>
  <c r="CY831" i="2"/>
  <c r="CY429" i="2"/>
  <c r="CY102" i="2"/>
  <c r="CY760" i="2"/>
  <c r="CY810" i="2"/>
  <c r="CY338" i="2"/>
  <c r="CY253" i="2"/>
  <c r="CY281" i="2"/>
  <c r="CY352" i="2"/>
  <c r="CY876" i="2"/>
  <c r="CY750" i="2"/>
  <c r="CY306" i="2"/>
  <c r="CY201" i="2"/>
  <c r="CY374" i="2"/>
  <c r="CY101" i="2"/>
  <c r="CY787" i="2"/>
  <c r="CY349" i="2"/>
  <c r="CY406" i="2"/>
  <c r="CY147" i="2"/>
  <c r="CY58" i="2"/>
  <c r="CY488" i="2"/>
  <c r="CY656" i="2"/>
  <c r="CY732" i="2"/>
  <c r="CY808" i="2"/>
  <c r="CY172" i="2"/>
  <c r="CY651" i="2"/>
  <c r="CY76" i="2"/>
  <c r="CY297" i="2"/>
  <c r="CY304" i="2"/>
  <c r="CY433" i="2"/>
  <c r="CY265" i="2"/>
  <c r="CY261" i="2"/>
  <c r="CY47" i="2"/>
  <c r="CY255" i="2"/>
  <c r="CY98" i="2"/>
  <c r="CY625" i="2"/>
  <c r="CY549" i="2"/>
  <c r="CY86" i="2"/>
  <c r="CY133" i="2"/>
  <c r="CY542" i="2"/>
  <c r="CY636" i="2"/>
  <c r="CY594" i="2"/>
  <c r="CY575" i="2"/>
  <c r="CY812" i="2"/>
  <c r="CY887" i="2"/>
  <c r="CY106" i="2"/>
  <c r="CY192" i="2"/>
  <c r="CY848" i="2"/>
  <c r="CY393" i="2"/>
  <c r="CY476" i="2"/>
  <c r="CY485" i="2"/>
  <c r="CY510" i="2"/>
  <c r="CY353" i="2"/>
  <c r="CY827" i="2"/>
  <c r="CY837" i="2"/>
  <c r="CY667" i="2"/>
  <c r="CY790" i="2"/>
  <c r="CY146" i="2"/>
  <c r="CY425" i="2"/>
  <c r="CY710" i="2"/>
  <c r="CY841" i="2"/>
  <c r="CY557" i="2"/>
  <c r="CY747" i="2"/>
  <c r="CY300" i="2"/>
  <c r="CY675" i="2"/>
  <c r="CY258" i="2"/>
  <c r="CY90" i="2"/>
  <c r="CY138" i="2"/>
  <c r="CY444" i="2"/>
  <c r="CY819" i="2"/>
  <c r="CY534" i="2"/>
  <c r="CY742" i="2"/>
  <c r="CY467" i="2"/>
  <c r="CY816" i="2"/>
  <c r="CY694" i="2"/>
  <c r="CY666" i="2"/>
  <c r="CY630" i="2"/>
  <c r="CY840" i="2"/>
  <c r="CY398" i="2"/>
  <c r="CY728" i="2"/>
  <c r="CY455" i="2"/>
  <c r="CY744" i="2"/>
  <c r="CY765" i="2"/>
  <c r="EA318" i="2"/>
  <c r="ES252" i="2" s="1"/>
  <c r="EJ231" i="2"/>
  <c r="EA862" i="2"/>
  <c r="ES791" i="2" s="1"/>
  <c r="EJ410" i="2"/>
  <c r="ES322" i="2" s="1"/>
  <c r="CZ376" i="2"/>
  <c r="CZ555" i="2"/>
  <c r="CZ37" i="2"/>
  <c r="CZ499" i="2"/>
  <c r="EB699" i="2"/>
  <c r="ET713" i="2" s="1"/>
  <c r="CZ436" i="2"/>
  <c r="CZ498" i="2"/>
  <c r="CZ490" i="2"/>
  <c r="CZ398" i="2"/>
  <c r="CZ683" i="2"/>
  <c r="CZ773" i="2"/>
  <c r="CZ164" i="2"/>
  <c r="CZ553" i="2"/>
  <c r="CZ750" i="2"/>
  <c r="CZ700" i="2"/>
  <c r="CZ746" i="2"/>
  <c r="CZ851" i="2"/>
  <c r="CZ756" i="2"/>
  <c r="CZ404" i="2"/>
  <c r="CZ68" i="2"/>
  <c r="CZ360" i="2"/>
  <c r="CZ472" i="2"/>
  <c r="CZ217" i="2"/>
  <c r="CZ526" i="2"/>
  <c r="CZ685" i="2"/>
  <c r="CZ828" i="2"/>
  <c r="CZ799" i="2"/>
  <c r="CZ820" i="2"/>
  <c r="CZ444" i="2"/>
  <c r="CZ505" i="2"/>
  <c r="CZ19" i="2"/>
  <c r="CZ313" i="2"/>
  <c r="CZ54" i="2"/>
  <c r="CZ195" i="2"/>
  <c r="CZ598" i="2"/>
  <c r="CZ657" i="2"/>
  <c r="CZ422" i="2"/>
  <c r="CZ152" i="2"/>
  <c r="CZ836" i="2"/>
  <c r="CZ166" i="2"/>
  <c r="CZ329" i="2"/>
  <c r="CZ225" i="2"/>
  <c r="CZ33" i="2"/>
  <c r="CZ579" i="2"/>
  <c r="CZ665" i="2"/>
  <c r="CZ39" i="2"/>
  <c r="CZ256" i="2"/>
  <c r="CZ301" i="2"/>
  <c r="CZ201" i="2"/>
  <c r="CZ822" i="2"/>
  <c r="CZ72" i="2"/>
  <c r="CZ728" i="2"/>
  <c r="CZ442" i="2"/>
  <c r="CZ830" i="2"/>
  <c r="CZ202" i="2"/>
  <c r="CZ13" i="2"/>
  <c r="CZ581" i="2"/>
  <c r="CZ464" i="2"/>
  <c r="CZ474" i="2"/>
  <c r="CZ492" i="2"/>
  <c r="CZ734" i="2"/>
  <c r="CZ262" i="2"/>
  <c r="CZ78" i="2"/>
  <c r="CZ182" i="2"/>
  <c r="CZ610" i="2"/>
  <c r="CZ811" i="2"/>
  <c r="CZ751" i="2"/>
  <c r="CZ432" i="2"/>
  <c r="CZ144" i="2"/>
  <c r="CZ25" i="2"/>
  <c r="CZ146" i="2"/>
  <c r="CZ15" i="2"/>
  <c r="CZ541" i="2"/>
  <c r="CZ131" i="2"/>
  <c r="CZ52" i="2"/>
  <c r="CZ221" i="2"/>
  <c r="CZ873" i="2"/>
  <c r="CZ56" i="2"/>
  <c r="CZ571" i="2"/>
  <c r="CZ563" i="2"/>
  <c r="CZ70" i="2"/>
  <c r="CZ325" i="2"/>
  <c r="CZ17" i="2"/>
  <c r="CZ137" i="2"/>
  <c r="CZ454" i="2"/>
  <c r="CZ527" i="2"/>
  <c r="CZ535" i="2"/>
  <c r="CZ148" i="2"/>
  <c r="CZ826" i="2"/>
  <c r="CZ863" i="2"/>
  <c r="CZ513" i="2"/>
  <c r="CZ616" i="2"/>
  <c r="CZ748" i="2"/>
  <c r="CZ243" i="2"/>
  <c r="CZ35" i="2"/>
  <c r="CZ135" i="2"/>
  <c r="CZ478" i="2"/>
  <c r="CZ677" i="2"/>
  <c r="CZ805" i="2"/>
  <c r="CZ374" i="2"/>
  <c r="CZ294" i="2"/>
  <c r="CZ412" i="2"/>
  <c r="CZ178" i="2"/>
  <c r="CZ174" i="2"/>
  <c r="CZ223" i="2"/>
  <c r="CZ209" i="2"/>
  <c r="CZ335" i="2"/>
  <c r="CZ211" i="2"/>
  <c r="CZ115" i="2"/>
  <c r="CZ646" i="2"/>
  <c r="CZ759" i="2"/>
  <c r="CZ297" i="2"/>
  <c r="CZ504" i="2"/>
  <c r="CZ351" i="2"/>
  <c r="CZ50" i="2"/>
  <c r="CZ791" i="2"/>
  <c r="CZ547" i="2"/>
  <c r="CZ249" i="2"/>
  <c r="CZ288" i="2"/>
  <c r="CZ82" i="2"/>
  <c r="CZ327" i="2"/>
  <c r="CZ111" i="2"/>
  <c r="CZ121" i="2"/>
  <c r="CZ537" i="2"/>
  <c r="CZ424" i="2"/>
  <c r="CZ506" i="2"/>
  <c r="CZ321" i="2"/>
  <c r="CZ608" i="2"/>
  <c r="CZ612" i="2"/>
  <c r="CZ761" i="2"/>
  <c r="CZ604" i="2"/>
  <c r="CZ807" i="2"/>
  <c r="CZ41" i="2"/>
  <c r="CZ414" i="2"/>
  <c r="CZ156" i="2"/>
  <c r="CZ215" i="2"/>
  <c r="CZ199" i="2"/>
  <c r="CZ372" i="2"/>
  <c r="CZ675" i="2"/>
  <c r="CZ775" i="2"/>
  <c r="CZ370" i="2"/>
  <c r="CZ636" i="2"/>
  <c r="CZ543" i="2"/>
  <c r="CZ48" i="2"/>
  <c r="CZ644" i="2"/>
  <c r="CZ534" i="2"/>
  <c r="CZ620" i="2"/>
  <c r="CZ162" i="2"/>
  <c r="CZ667" i="2"/>
  <c r="CZ632" i="2"/>
  <c r="CZ31" i="2"/>
  <c r="CZ349" i="2"/>
  <c r="CZ305" i="2"/>
  <c r="CZ176" i="2"/>
  <c r="CZ58" i="2"/>
  <c r="CZ390" i="2"/>
  <c r="CZ27" i="2"/>
  <c r="CZ184" i="2"/>
  <c r="CZ317" i="2"/>
  <c r="CZ101" i="2"/>
  <c r="CZ270" i="2"/>
  <c r="CZ64" i="2"/>
  <c r="CZ117" i="2"/>
  <c r="CZ133" i="2"/>
  <c r="CZ123" i="2"/>
  <c r="CZ448" i="2"/>
  <c r="CZ669" i="2"/>
  <c r="CZ323" i="2"/>
  <c r="CZ875" i="2"/>
  <c r="CZ396" i="2"/>
  <c r="CZ671" i="2"/>
  <c r="CZ740" i="2"/>
  <c r="CZ533" i="2"/>
  <c r="CZ172" i="2"/>
  <c r="CZ865" i="2"/>
  <c r="CZ251" i="2"/>
  <c r="CZ585" i="2"/>
  <c r="CZ708" i="2"/>
  <c r="CZ380" i="2"/>
  <c r="CZ119" i="2"/>
  <c r="CZ545" i="2"/>
  <c r="CZ688" i="2"/>
  <c r="CZ511" i="2"/>
  <c r="CZ569" i="2"/>
  <c r="CZ557" i="2"/>
  <c r="CZ801" i="2"/>
  <c r="CZ430" i="2"/>
  <c r="CZ292" i="2"/>
  <c r="CZ765" i="2"/>
  <c r="CZ254" i="2"/>
  <c r="CZ219" i="2"/>
  <c r="CZ66" i="2"/>
  <c r="CZ125" i="2"/>
  <c r="CZ205" i="2"/>
  <c r="CZ384" i="2"/>
  <c r="CZ402" i="2"/>
  <c r="CZ23" i="2"/>
  <c r="CZ319" i="2"/>
  <c r="CZ521" i="2"/>
  <c r="CZ736" i="2"/>
  <c r="CZ867" i="2"/>
  <c r="CZ502" i="2"/>
  <c r="CZ353" i="2"/>
  <c r="CZ311" i="2"/>
  <c r="CZ824" i="2"/>
  <c r="CZ795" i="2"/>
  <c r="CZ90" i="2"/>
  <c r="CZ227" i="2"/>
  <c r="CZ783" i="2"/>
  <c r="CZ440" i="2"/>
  <c r="CZ600" i="2"/>
  <c r="CZ710" i="2"/>
  <c r="CZ480" i="2"/>
  <c r="CZ881" i="2"/>
  <c r="CZ239" i="2"/>
  <c r="CZ730" i="2"/>
  <c r="CZ702" i="2"/>
  <c r="CZ484" i="2"/>
  <c r="CZ722" i="2"/>
  <c r="CZ358" i="2"/>
  <c r="CZ630" i="2"/>
  <c r="CZ698" i="2"/>
  <c r="CZ781" i="2"/>
  <c r="CZ583" i="2"/>
  <c r="CZ640" i="2"/>
  <c r="CZ193" i="2"/>
  <c r="CZ663" i="2"/>
  <c r="CZ284" i="2"/>
  <c r="CZ280" i="2"/>
  <c r="CZ355" i="2"/>
  <c r="CZ507" i="2"/>
  <c r="CZ180" i="2"/>
  <c r="CZ84" i="2"/>
  <c r="CZ515" i="2"/>
  <c r="CZ691" i="2"/>
  <c r="CZ724" i="2"/>
  <c r="CZ853" i="2"/>
  <c r="CZ704" i="2"/>
  <c r="CZ536" i="2"/>
  <c r="CZ789" i="2"/>
  <c r="CZ587" i="2"/>
  <c r="CZ45" i="2"/>
  <c r="CZ510" i="2"/>
  <c r="CZ530" i="2"/>
  <c r="CZ282" i="2"/>
  <c r="CZ392" i="2"/>
  <c r="CZ809" i="2"/>
  <c r="CZ486" i="2"/>
  <c r="CZ803" i="2"/>
  <c r="CZ29" i="2"/>
  <c r="CZ264" i="2"/>
  <c r="CZ551" i="2"/>
  <c r="CZ286" i="2"/>
  <c r="CZ339" i="2"/>
  <c r="CZ278" i="2"/>
  <c r="CZ170" i="2"/>
  <c r="CZ276" i="2"/>
  <c r="CZ382" i="2"/>
  <c r="CZ229" i="2"/>
  <c r="CZ466" i="2"/>
  <c r="CZ549" i="2"/>
  <c r="CZ501" i="2"/>
  <c r="CZ207" i="2"/>
  <c r="CZ386" i="2"/>
  <c r="CZ247" i="2"/>
  <c r="CZ763" i="2"/>
  <c r="CZ452" i="2"/>
  <c r="CZ99" i="2"/>
  <c r="CZ150" i="2"/>
  <c r="CZ307" i="2"/>
  <c r="CZ258" i="2"/>
  <c r="CZ364" i="2"/>
  <c r="CZ142" i="2"/>
  <c r="CZ62" i="2"/>
  <c r="CZ368" i="2"/>
  <c r="CZ109" i="2"/>
  <c r="CZ315" i="2"/>
  <c r="CZ388" i="2"/>
  <c r="CZ690" i="2"/>
  <c r="CZ861" i="2"/>
  <c r="CZ532" i="2"/>
  <c r="CZ834" i="2"/>
  <c r="CZ458" i="2"/>
  <c r="CZ43" i="2"/>
  <c r="CZ266" i="2"/>
  <c r="CZ190" i="2"/>
  <c r="CZ345" i="2"/>
  <c r="CZ88" i="2"/>
  <c r="CZ213" i="2"/>
  <c r="CZ706" i="2"/>
  <c r="CZ602" i="2"/>
  <c r="CZ696" i="2"/>
  <c r="CZ299" i="2"/>
  <c r="CZ591" i="2"/>
  <c r="CZ573" i="2"/>
  <c r="CZ508" i="2"/>
  <c r="CZ651" i="2"/>
  <c r="CZ785" i="2"/>
  <c r="CZ634" i="2"/>
  <c r="CZ523" i="2"/>
  <c r="CZ74" i="2"/>
  <c r="CZ787" i="2"/>
  <c r="CZ606" i="2"/>
  <c r="CZ410" i="2"/>
  <c r="CZ416" i="2"/>
  <c r="CZ241" i="2"/>
  <c r="CZ857" i="2"/>
  <c r="CZ593" i="2"/>
  <c r="CZ341" i="2"/>
  <c r="CZ233" i="2"/>
  <c r="CZ331" i="2"/>
  <c r="CZ362" i="2"/>
  <c r="CZ92" i="2"/>
  <c r="CZ86" i="2"/>
  <c r="CZ158" i="2"/>
  <c r="CZ21" i="2"/>
  <c r="CZ129" i="2"/>
  <c r="CZ103" i="2"/>
  <c r="CZ105" i="2"/>
  <c r="CZ237" i="2"/>
  <c r="CZ712" i="2"/>
  <c r="CZ272" i="2"/>
  <c r="CZ567" i="2"/>
  <c r="CZ769" i="2"/>
  <c r="CZ488" i="2"/>
  <c r="CZ94" i="2"/>
  <c r="CZ80" i="2"/>
  <c r="CZ154" i="2"/>
  <c r="CZ565" i="2"/>
  <c r="CZ450" i="2"/>
  <c r="CZ779" i="2"/>
  <c r="CZ290" i="2"/>
  <c r="CZ186" i="2"/>
  <c r="CZ303" i="2"/>
  <c r="CZ366" i="2"/>
  <c r="CZ188" i="2"/>
  <c r="CZ694" i="2"/>
  <c r="EL628" i="2"/>
  <c r="EU512" i="2" s="1"/>
  <c r="EK828" i="2"/>
  <c r="ET631" i="2" s="1"/>
  <c r="EB605" i="2"/>
  <c r="ET668" i="2" s="1"/>
  <c r="EB582" i="2"/>
  <c r="ET658" i="2" s="1"/>
  <c r="EC713" i="2"/>
  <c r="EU720" i="2" s="1"/>
  <c r="EK673" i="2"/>
  <c r="ET522" i="2" s="1"/>
  <c r="EL624" i="2"/>
  <c r="EU553" i="2" s="1"/>
  <c r="EA42" i="2"/>
  <c r="ES122" i="2" s="1"/>
  <c r="EK818" i="2"/>
  <c r="ET576" i="2" s="1"/>
  <c r="EB670" i="2"/>
  <c r="ET700" i="2" s="1"/>
  <c r="EL814" i="2"/>
  <c r="EU575" i="2" s="1"/>
  <c r="EK873" i="2"/>
  <c r="ET608" i="2" s="1"/>
  <c r="EL370" i="2"/>
  <c r="EU318" i="2" s="1"/>
  <c r="EL52" i="2"/>
  <c r="EU79" i="2" s="1"/>
  <c r="EB607" i="2"/>
  <c r="ET669" i="2" s="1"/>
  <c r="EB674" i="2"/>
  <c r="ET702" i="2" s="1"/>
  <c r="EB682" i="2"/>
  <c r="ET706" i="2" s="1"/>
  <c r="EJ323" i="2"/>
  <c r="EA552" i="2"/>
  <c r="ES643" i="2" s="1"/>
  <c r="EB603" i="2"/>
  <c r="ET667" i="2" s="1"/>
  <c r="CY51" i="2"/>
  <c r="EJ121" i="2"/>
  <c r="ES68" i="2" s="1"/>
  <c r="EC316" i="2"/>
  <c r="EU251" i="2" s="1"/>
  <c r="EJ432" i="2"/>
  <c r="ES394" i="2" s="1"/>
  <c r="EB878" i="2"/>
  <c r="ET799" i="2" s="1"/>
  <c r="EL694" i="2"/>
  <c r="EU559" i="2" s="1"/>
  <c r="EL565" i="2"/>
  <c r="EU458" i="2" s="1"/>
  <c r="EJ879" i="2"/>
  <c r="ES604" i="2" s="1"/>
  <c r="EL620" i="2"/>
  <c r="EU467" i="2" s="1"/>
  <c r="CW69" i="2"/>
  <c r="EK581" i="2"/>
  <c r="ET546" i="2" s="1"/>
  <c r="EC564" i="2"/>
  <c r="EU649" i="2" s="1"/>
  <c r="EC588" i="2"/>
  <c r="EU661" i="2" s="1"/>
  <c r="EB882" i="2"/>
  <c r="ET801" i="2" s="1"/>
  <c r="EK785" i="2"/>
  <c r="ET529" i="2" s="1"/>
  <c r="EL692" i="2"/>
  <c r="EU611" i="2" s="1"/>
  <c r="EB320" i="2"/>
  <c r="ET253" i="2" s="1"/>
  <c r="EA475" i="2"/>
  <c r="ES436" i="2" s="1"/>
  <c r="EC717" i="2"/>
  <c r="EU722" i="2" s="1"/>
  <c r="EL740" i="2"/>
  <c r="EU617" i="2" s="1"/>
  <c r="CC23" i="2"/>
  <c r="CG23" i="2" s="1"/>
  <c r="EA222" i="2"/>
  <c r="ES207" i="2" s="1"/>
  <c r="EC741" i="2"/>
  <c r="EU734" i="2" s="1"/>
  <c r="EB116" i="2"/>
  <c r="ET157" i="2" s="1"/>
  <c r="EB880" i="2"/>
  <c r="ET800" i="2" s="1"/>
  <c r="EK795" i="2"/>
  <c r="ET571" i="2" s="1"/>
  <c r="EB147" i="2"/>
  <c r="ET171" i="2" s="1"/>
  <c r="EC326" i="2"/>
  <c r="EU256" i="2" s="1"/>
  <c r="EC584" i="2"/>
  <c r="EU659" i="2" s="1"/>
  <c r="EC737" i="2"/>
  <c r="EU732" i="2" s="1"/>
  <c r="EC733" i="2"/>
  <c r="EU730" i="2" s="1"/>
  <c r="EK598" i="2"/>
  <c r="ET507" i="2" s="1"/>
  <c r="EC110" i="2"/>
  <c r="EU154" i="2" s="1"/>
  <c r="EC821" i="2"/>
  <c r="EU772" i="2" s="1"/>
  <c r="EA684" i="2"/>
  <c r="ES707" i="2" s="1"/>
  <c r="EB747" i="2"/>
  <c r="ET737" i="2" s="1"/>
  <c r="EL820" i="2"/>
  <c r="EU629" i="2" s="1"/>
  <c r="EL783" i="2"/>
  <c r="EU623" i="2" s="1"/>
  <c r="EA413" i="2"/>
  <c r="ES298" i="2" s="1"/>
  <c r="EK679" i="2"/>
  <c r="ET480" i="2" s="1"/>
  <c r="EC607" i="2"/>
  <c r="EU669" i="2" s="1"/>
  <c r="EK583" i="2"/>
  <c r="ET461" i="2" s="1"/>
  <c r="EK720" i="2"/>
  <c r="ET589" i="2" s="1"/>
  <c r="EL355" i="2"/>
  <c r="EL630" i="2"/>
  <c r="EU554" i="2" s="1"/>
  <c r="EK424" i="2"/>
  <c r="ET338" i="2" s="1"/>
  <c r="EB580" i="2"/>
  <c r="ET657" i="2" s="1"/>
  <c r="EA314" i="2"/>
  <c r="ES250" i="2" s="1"/>
  <c r="EK561" i="2"/>
  <c r="ET501" i="2" s="1"/>
  <c r="EC181" i="2"/>
  <c r="EU188" i="2" s="1"/>
  <c r="EC633" i="2"/>
  <c r="EU682" i="2" s="1"/>
  <c r="EJ683" i="2"/>
  <c r="ES481" i="2" s="1"/>
  <c r="EA682" i="2"/>
  <c r="ES706" i="2" s="1"/>
  <c r="EL207" i="2"/>
  <c r="EC837" i="2"/>
  <c r="EU780" i="2" s="1"/>
  <c r="EB248" i="2"/>
  <c r="ET220" i="2" s="1"/>
  <c r="EC83" i="2"/>
  <c r="EU141" i="2" s="1"/>
  <c r="EL759" i="2"/>
  <c r="EU620" i="2" s="1"/>
  <c r="EB701" i="2"/>
  <c r="ET714" i="2" s="1"/>
  <c r="EL683" i="2"/>
  <c r="EU481" i="2" s="1"/>
  <c r="EK21" i="2"/>
  <c r="ET114" i="2" s="1"/>
  <c r="EB691" i="2"/>
  <c r="ET709" i="2" s="1"/>
  <c r="EB821" i="2"/>
  <c r="ET772" i="2" s="1"/>
  <c r="EC684" i="2"/>
  <c r="EU707" i="2" s="1"/>
  <c r="EK832" i="2"/>
  <c r="ET632" i="2" s="1"/>
  <c r="EK616" i="2"/>
  <c r="ET510" i="2" s="1"/>
  <c r="EK769" i="2"/>
  <c r="ET527" i="2" s="1"/>
  <c r="EC833" i="2"/>
  <c r="EU778" i="2" s="1"/>
  <c r="EJ756" i="2"/>
  <c r="ES619" i="2" s="1"/>
  <c r="EL54" i="2"/>
  <c r="EU98" i="2" s="1"/>
  <c r="EA699" i="2"/>
  <c r="ES713" i="2" s="1"/>
  <c r="EC705" i="2"/>
  <c r="EU716" i="2" s="1"/>
  <c r="EL82" i="2"/>
  <c r="EU82" i="2" s="1"/>
  <c r="EL156" i="2"/>
  <c r="EU90" i="2" s="1"/>
  <c r="EK787" i="2"/>
  <c r="ET570" i="2" s="1"/>
  <c r="EA255" i="2"/>
  <c r="ES222" i="2" s="1"/>
  <c r="EK718" i="2"/>
  <c r="ET562" i="2" s="1"/>
  <c r="EK655" i="2"/>
  <c r="ET474" i="2" s="1"/>
  <c r="EB461" i="2"/>
  <c r="ET429" i="2" s="1"/>
  <c r="EC882" i="2"/>
  <c r="EU801" i="2" s="1"/>
  <c r="EK486" i="2"/>
  <c r="ET357" i="2" s="1"/>
  <c r="EJ68" i="2"/>
  <c r="ES41" i="2" s="1"/>
  <c r="EB562" i="2"/>
  <c r="ET648" i="2" s="1"/>
  <c r="EA122" i="2"/>
  <c r="ES160" i="2" s="1"/>
  <c r="EL708" i="2"/>
  <c r="EU613" i="2" s="1"/>
  <c r="EA815" i="2"/>
  <c r="ES769" i="2" s="1"/>
  <c r="EA411" i="2"/>
  <c r="ES297" i="2" s="1"/>
  <c r="EC550" i="2"/>
  <c r="EU642" i="2" s="1"/>
  <c r="EL146" i="2"/>
  <c r="EU89" i="2" s="1"/>
  <c r="EC739" i="2"/>
  <c r="EU733" i="2" s="1"/>
  <c r="EL84" i="2"/>
  <c r="EU101" i="2" s="1"/>
  <c r="EC695" i="2"/>
  <c r="EU711" i="2" s="1"/>
  <c r="EL299" i="2"/>
  <c r="EU311" i="2" s="1"/>
  <c r="EJ696" i="2"/>
  <c r="ES586" i="2" s="1"/>
  <c r="EC774" i="2"/>
  <c r="EU749" i="2" s="1"/>
  <c r="EK740" i="2"/>
  <c r="ET617" i="2" s="1"/>
  <c r="EL738" i="2"/>
  <c r="EU488" i="2" s="1"/>
  <c r="EA695" i="2"/>
  <c r="ES711" i="2" s="1"/>
  <c r="EK685" i="2"/>
  <c r="ET525" i="2" s="1"/>
  <c r="EJ408" i="2"/>
  <c r="EJ139" i="2"/>
  <c r="ES49" i="2" s="1"/>
  <c r="EA837" i="2"/>
  <c r="ES780" i="2" s="1"/>
  <c r="EB768" i="2"/>
  <c r="ET746" i="2" s="1"/>
  <c r="EB588" i="2"/>
  <c r="ET661" i="2" s="1"/>
  <c r="EC709" i="2"/>
  <c r="EU718" i="2" s="1"/>
  <c r="EJ871" i="2"/>
  <c r="ES603" i="2" s="1"/>
  <c r="EJ398" i="2"/>
  <c r="EL710" i="2"/>
  <c r="EU561" i="2" s="1"/>
  <c r="EA701" i="2"/>
  <c r="ES714" i="2" s="1"/>
  <c r="EB611" i="2"/>
  <c r="ET671" i="2" s="1"/>
  <c r="EC108" i="2"/>
  <c r="EU153" i="2" s="1"/>
  <c r="EL859" i="2"/>
  <c r="EU493" i="2" s="1"/>
  <c r="EC208" i="2"/>
  <c r="EU200" i="2" s="1"/>
  <c r="EB695" i="2"/>
  <c r="ET711" i="2" s="1"/>
  <c r="EK765" i="2"/>
  <c r="ET594" i="2" s="1"/>
  <c r="EA802" i="2"/>
  <c r="ES763" i="2" s="1"/>
  <c r="EC627" i="2"/>
  <c r="EU679" i="2" s="1"/>
  <c r="EB764" i="2"/>
  <c r="ET744" i="2" s="1"/>
  <c r="EJ865" i="2"/>
  <c r="ES607" i="2" s="1"/>
  <c r="EB645" i="2"/>
  <c r="ET688" i="2" s="1"/>
  <c r="EC825" i="2"/>
  <c r="EU774" i="2" s="1"/>
  <c r="EK712" i="2"/>
  <c r="ET588" i="2" s="1"/>
  <c r="EC843" i="2"/>
  <c r="EU783" i="2" s="1"/>
  <c r="EK696" i="2"/>
  <c r="ET586" i="2" s="1"/>
  <c r="EL424" i="2"/>
  <c r="EU338" i="2" s="1"/>
  <c r="EB680" i="2"/>
  <c r="ET705" i="2" s="1"/>
  <c r="EA697" i="2"/>
  <c r="ES712" i="2" s="1"/>
  <c r="EA854" i="2"/>
  <c r="ES787" i="2" s="1"/>
  <c r="EL426" i="2"/>
  <c r="EU352" i="2" s="1"/>
  <c r="EB751" i="2"/>
  <c r="ET739" i="2" s="1"/>
  <c r="EC697" i="2"/>
  <c r="EU712" i="2" s="1"/>
  <c r="EL509" i="2"/>
  <c r="EU402" i="2" s="1"/>
  <c r="EK811" i="2"/>
  <c r="ET573" i="2" s="1"/>
  <c r="EA312" i="2"/>
  <c r="ES249" i="2" s="1"/>
  <c r="EA566" i="2"/>
  <c r="ES650" i="2" s="1"/>
  <c r="EA503" i="2"/>
  <c r="ES448" i="2" s="1"/>
  <c r="EJ436" i="2"/>
  <c r="ES339" i="2" s="1"/>
  <c r="EL616" i="2"/>
  <c r="EU510" i="2" s="1"/>
  <c r="EJ665" i="2"/>
  <c r="ES520" i="2" s="1"/>
  <c r="EL799" i="2"/>
  <c r="EU625" i="2" s="1"/>
  <c r="EJ131" i="2"/>
  <c r="ES69" i="2" s="1"/>
  <c r="EC128" i="2"/>
  <c r="EU163" i="2" s="1"/>
  <c r="EC605" i="2"/>
  <c r="EU668" i="2" s="1"/>
  <c r="EL452" i="2"/>
  <c r="EU368" i="2" s="1"/>
  <c r="EB825" i="2"/>
  <c r="ET774" i="2" s="1"/>
  <c r="EC455" i="2"/>
  <c r="EU426" i="2" s="1"/>
  <c r="EA705" i="2"/>
  <c r="ES716" i="2" s="1"/>
  <c r="EC629" i="2"/>
  <c r="EU680" i="2" s="1"/>
  <c r="EL166" i="2"/>
  <c r="EU91" i="2" s="1"/>
  <c r="EJ313" i="2"/>
  <c r="EB367" i="2"/>
  <c r="ET275" i="2" s="1"/>
  <c r="EL127" i="2"/>
  <c r="EU27" i="2" s="1"/>
  <c r="EB613" i="2"/>
  <c r="ET672" i="2" s="1"/>
  <c r="EB560" i="2"/>
  <c r="ET647" i="2" s="1"/>
  <c r="EL653" i="2"/>
  <c r="EU517" i="2" s="1"/>
  <c r="EK653" i="2"/>
  <c r="ET517" i="2" s="1"/>
  <c r="EL836" i="2"/>
  <c r="EU633" i="2" s="1"/>
  <c r="EB870" i="2"/>
  <c r="ET795" i="2" s="1"/>
  <c r="EC835" i="2"/>
  <c r="EU779" i="2" s="1"/>
  <c r="EK319" i="2"/>
  <c r="ET313" i="2" s="1"/>
  <c r="EL834" i="2"/>
  <c r="EU580" i="2" s="1"/>
  <c r="EL736" i="2"/>
  <c r="EU591" i="2" s="1"/>
  <c r="EB586" i="2"/>
  <c r="ET660" i="2" s="1"/>
  <c r="EC735" i="2"/>
  <c r="EU731" i="2" s="1"/>
  <c r="EC780" i="2"/>
  <c r="EU752" i="2" s="1"/>
  <c r="EB584" i="2"/>
  <c r="ET659" i="2" s="1"/>
  <c r="EK803" i="2"/>
  <c r="ET572" i="2" s="1"/>
  <c r="EC312" i="2"/>
  <c r="EU249" i="2" s="1"/>
  <c r="EL172" i="2"/>
  <c r="EU53" i="2" s="1"/>
  <c r="EK321" i="2"/>
  <c r="EA550" i="2"/>
  <c r="ES642" i="2" s="1"/>
  <c r="EA792" i="2"/>
  <c r="ES758" i="2" s="1"/>
  <c r="EC431" i="2"/>
  <c r="EU414" i="2" s="1"/>
  <c r="EL883" i="2"/>
  <c r="EU496" i="2" s="1"/>
  <c r="EB435" i="2"/>
  <c r="ET416" i="2" s="1"/>
  <c r="EC489" i="2"/>
  <c r="EU443" i="2" s="1"/>
  <c r="EC365" i="2"/>
  <c r="EU274" i="2" s="1"/>
  <c r="EA447" i="2"/>
  <c r="ES422" i="2" s="1"/>
  <c r="EJ504" i="2"/>
  <c r="ES332" i="2" s="1"/>
  <c r="EK506" i="2"/>
  <c r="ET360" i="2" s="1"/>
  <c r="EA445" i="2"/>
  <c r="ES421" i="2" s="1"/>
  <c r="EJ600" i="2"/>
  <c r="ES549" i="2" s="1"/>
  <c r="EL667" i="2"/>
  <c r="EU477" i="2" s="1"/>
  <c r="EA568" i="2"/>
  <c r="ES651" i="2" s="1"/>
  <c r="EL716" i="2"/>
  <c r="EU614" i="2" s="1"/>
  <c r="EJ763" i="2"/>
  <c r="ES567" i="2" s="1"/>
  <c r="EK58" i="2"/>
  <c r="ET40" i="2" s="1"/>
  <c r="EC715" i="2"/>
  <c r="EU721" i="2" s="1"/>
  <c r="EJ286" i="2"/>
  <c r="ES310" i="2" s="1"/>
  <c r="EB749" i="2"/>
  <c r="ET738" i="2" s="1"/>
  <c r="EC100" i="2"/>
  <c r="EU149" i="2" s="1"/>
  <c r="EA707" i="2"/>
  <c r="ES717" i="2" s="1"/>
  <c r="EC383" i="2"/>
  <c r="EU283" i="2" s="1"/>
  <c r="EB866" i="2"/>
  <c r="ET793" i="2" s="1"/>
  <c r="EL714" i="2"/>
  <c r="EU485" i="2" s="1"/>
  <c r="EL614" i="2"/>
  <c r="EU466" i="2" s="1"/>
  <c r="EJ99" i="2"/>
  <c r="ES45" i="2" s="1"/>
  <c r="EB609" i="2"/>
  <c r="ET670" i="2" s="1"/>
  <c r="EA868" i="2"/>
  <c r="ES794" i="2" s="1"/>
  <c r="EK585" i="2"/>
  <c r="ET505" i="2" s="1"/>
  <c r="EL636" i="2"/>
  <c r="EU555" i="2" s="1"/>
  <c r="EL549" i="2"/>
  <c r="EU499" i="2" s="1"/>
  <c r="EA361" i="2"/>
  <c r="ES272" i="2" s="1"/>
  <c r="EJ553" i="2"/>
  <c r="ES456" i="2" s="1"/>
  <c r="EL844" i="2"/>
  <c r="EU635" i="2" s="1"/>
  <c r="EB617" i="2"/>
  <c r="ET674" i="2" s="1"/>
  <c r="EC819" i="2"/>
  <c r="EU771" i="2" s="1"/>
  <c r="EA788" i="2"/>
  <c r="ES756" i="2" s="1"/>
  <c r="EL536" i="2"/>
  <c r="EU392" i="2" s="1"/>
  <c r="EA790" i="2"/>
  <c r="ES757" i="2" s="1"/>
  <c r="EJ789" i="2"/>
  <c r="ES597" i="2" s="1"/>
  <c r="EL779" i="2"/>
  <c r="EU569" i="2" s="1"/>
  <c r="EJ887" i="2"/>
  <c r="ES605" i="2" s="1"/>
  <c r="EK500" i="2"/>
  <c r="ET373" i="2" s="1"/>
  <c r="EJ869" i="2"/>
  <c r="ES536" i="2" s="1"/>
  <c r="EJ294" i="2"/>
  <c r="EK507" i="2"/>
  <c r="ET374" i="2" s="1"/>
  <c r="EJ698" i="2"/>
  <c r="ES483" i="2" s="1"/>
  <c r="EJ450" i="2"/>
  <c r="ES354" i="2" s="1"/>
  <c r="EJ508" i="2"/>
  <c r="ES388" i="2" s="1"/>
  <c r="EB503" i="2"/>
  <c r="ET448" i="2" s="1"/>
  <c r="EJ311" i="2"/>
  <c r="EJ885" i="2"/>
  <c r="ES538" i="2" s="1"/>
  <c r="EA212" i="2"/>
  <c r="ES202" i="2" s="1"/>
  <c r="EA208" i="2"/>
  <c r="ES200" i="2" s="1"/>
  <c r="EA55" i="2"/>
  <c r="ES127" i="2" s="1"/>
  <c r="EK698" i="2"/>
  <c r="ET483" i="2" s="1"/>
  <c r="EJ685" i="2"/>
  <c r="ES525" i="2" s="1"/>
  <c r="EB615" i="2"/>
  <c r="ET673" i="2" s="1"/>
  <c r="EL803" i="2"/>
  <c r="EU572" i="2" s="1"/>
  <c r="EC324" i="2"/>
  <c r="EU255" i="2" s="1"/>
  <c r="EJ748" i="2"/>
  <c r="ES618" i="2" s="1"/>
  <c r="EB643" i="2"/>
  <c r="ET687" i="2" s="1"/>
  <c r="EL769" i="2"/>
  <c r="EU527" i="2" s="1"/>
  <c r="EL871" i="2"/>
  <c r="EU603" i="2" s="1"/>
  <c r="EC790" i="2"/>
  <c r="EU757" i="2" s="1"/>
  <c r="EK683" i="2"/>
  <c r="ET481" i="2" s="1"/>
  <c r="EC631" i="2"/>
  <c r="EU681" i="2" s="1"/>
  <c r="EK704" i="2"/>
  <c r="ET587" i="2" s="1"/>
  <c r="EA615" i="2"/>
  <c r="ES673" i="2" s="1"/>
  <c r="EC711" i="2"/>
  <c r="EU719" i="2" s="1"/>
  <c r="EJ188" i="2"/>
  <c r="ES112" i="2" s="1"/>
  <c r="EL801" i="2"/>
  <c r="EU531" i="2" s="1"/>
  <c r="EB322" i="2"/>
  <c r="ET254" i="2" s="1"/>
  <c r="EB684" i="2"/>
  <c r="ET707" i="2" s="1"/>
  <c r="EL824" i="2"/>
  <c r="EU630" i="2" s="1"/>
  <c r="EK555" i="2"/>
  <c r="ET500" i="2" s="1"/>
  <c r="EA723" i="2"/>
  <c r="ES725" i="2" s="1"/>
  <c r="EB833" i="2"/>
  <c r="ET778" i="2" s="1"/>
  <c r="EB823" i="2"/>
  <c r="ET773" i="2" s="1"/>
  <c r="EC425" i="2"/>
  <c r="EU411" i="2" s="1"/>
  <c r="EB876" i="2"/>
  <c r="ET798" i="2" s="1"/>
  <c r="EK498" i="2"/>
  <c r="ET345" i="2" s="1"/>
  <c r="EK497" i="2"/>
  <c r="ET331" i="2" s="1"/>
  <c r="EJ855" i="2"/>
  <c r="ES601" i="2" s="1"/>
  <c r="EA53" i="2"/>
  <c r="ES126" i="2" s="1"/>
  <c r="EK816" i="2"/>
  <c r="ET628" i="2" s="1"/>
  <c r="EL826" i="2"/>
  <c r="EU578" i="2" s="1"/>
  <c r="EL505" i="2"/>
  <c r="EU346" i="2" s="1"/>
  <c r="EL887" i="2"/>
  <c r="EU605" i="2" s="1"/>
  <c r="EL675" i="2"/>
  <c r="EU479" i="2" s="1"/>
  <c r="EJ509" i="2"/>
  <c r="ES402" i="2" s="1"/>
  <c r="EC623" i="2"/>
  <c r="EU677" i="2" s="1"/>
  <c r="EJ446" i="2"/>
  <c r="ES326" i="2" s="1"/>
  <c r="EC617" i="2"/>
  <c r="EU674" i="2" s="1"/>
  <c r="EB81" i="2"/>
  <c r="ET140" i="2" s="1"/>
  <c r="EC261" i="2"/>
  <c r="EU225" i="2" s="1"/>
  <c r="EL258" i="2"/>
  <c r="EC102" i="2"/>
  <c r="EU150" i="2" s="1"/>
  <c r="EJ129" i="2"/>
  <c r="ES48" i="2" s="1"/>
  <c r="EB666" i="2"/>
  <c r="ET698" i="2" s="1"/>
  <c r="EC328" i="2"/>
  <c r="EU257" i="2" s="1"/>
  <c r="EL133" i="2"/>
  <c r="EU88" i="2" s="1"/>
  <c r="EC745" i="2"/>
  <c r="EU736" i="2" s="1"/>
  <c r="EL321" i="2"/>
  <c r="EC165" i="2"/>
  <c r="EU180" i="2" s="1"/>
  <c r="EL775" i="2"/>
  <c r="EU622" i="2" s="1"/>
  <c r="EL752" i="2"/>
  <c r="EU593" i="2" s="1"/>
  <c r="EC554" i="2"/>
  <c r="EU644" i="2" s="1"/>
  <c r="EC556" i="2"/>
  <c r="EU645" i="2" s="1"/>
  <c r="EB104" i="2"/>
  <c r="ET151" i="2" s="1"/>
  <c r="EB743" i="2"/>
  <c r="ET735" i="2" s="1"/>
  <c r="EC257" i="2"/>
  <c r="EU223" i="2" s="1"/>
  <c r="EL182" i="2"/>
  <c r="EU54" i="2" s="1"/>
  <c r="EB664" i="2"/>
  <c r="ET697" i="2" s="1"/>
  <c r="EK193" i="2"/>
  <c r="EL511" i="2"/>
  <c r="EU333" i="2" s="1"/>
  <c r="EA524" i="2"/>
  <c r="ES451" i="2" s="1"/>
  <c r="EK547" i="2"/>
  <c r="ET455" i="2" s="1"/>
  <c r="EJ516" i="2"/>
  <c r="ES403" i="2" s="1"/>
  <c r="CC28" i="2"/>
  <c r="CG28" i="2" s="1"/>
  <c r="EB566" i="2"/>
  <c r="ET650" i="2" s="1"/>
  <c r="CC15" i="2"/>
  <c r="CG15" i="2" s="1"/>
  <c r="CC33" i="2"/>
  <c r="CG33" i="2" s="1"/>
  <c r="CC39" i="2"/>
  <c r="CG39" i="2" s="1"/>
  <c r="CC25" i="2"/>
  <c r="CG25" i="2" s="1"/>
  <c r="EB564" i="2"/>
  <c r="ET649" i="2" s="1"/>
  <c r="EA806" i="2"/>
  <c r="ES765" i="2" s="1"/>
  <c r="EJ70" i="2"/>
  <c r="ES62" i="2" s="1"/>
  <c r="EB837" i="2"/>
  <c r="ET780" i="2" s="1"/>
  <c r="EJ382" i="2"/>
  <c r="EK23" i="2"/>
  <c r="ET36" i="2" s="1"/>
  <c r="EL744" i="2"/>
  <c r="EU592" i="2" s="1"/>
  <c r="EL209" i="2"/>
  <c r="EK589" i="2"/>
  <c r="ET462" i="2" s="1"/>
  <c r="EK509" i="2"/>
  <c r="ET402" i="2" s="1"/>
  <c r="EJ513" i="2"/>
  <c r="ES361" i="2" s="1"/>
  <c r="EJ21" i="2"/>
  <c r="ES114" i="2" s="1"/>
  <c r="CC44" i="2"/>
  <c r="CG44" i="2" s="1"/>
  <c r="EC743" i="2"/>
  <c r="EU735" i="2" s="1"/>
  <c r="EJ519" i="2"/>
  <c r="ES348" i="2" s="1"/>
  <c r="EA479" i="2"/>
  <c r="ES438" i="2" s="1"/>
  <c r="EK865" i="2"/>
  <c r="ET607" i="2" s="1"/>
  <c r="EA737" i="2"/>
  <c r="ES732" i="2" s="1"/>
  <c r="EK836" i="2"/>
  <c r="ET633" i="2" s="1"/>
  <c r="EK822" i="2"/>
  <c r="ET577" i="2" s="1"/>
  <c r="EJ581" i="2"/>
  <c r="ES546" i="2" s="1"/>
  <c r="CC41" i="2"/>
  <c r="CG41" i="2" s="1"/>
  <c r="EB835" i="2"/>
  <c r="ET779" i="2" s="1"/>
  <c r="EA138" i="2"/>
  <c r="ES168" i="2" s="1"/>
  <c r="EK563" i="2"/>
  <c r="ET543" i="2" s="1"/>
  <c r="EC864" i="2"/>
  <c r="EU792" i="2" s="1"/>
  <c r="EK869" i="2"/>
  <c r="ET536" i="2" s="1"/>
  <c r="EC839" i="2"/>
  <c r="EU781" i="2" s="1"/>
  <c r="EK708" i="2"/>
  <c r="ET613" i="2" s="1"/>
  <c r="EB868" i="2"/>
  <c r="ET794" i="2" s="1"/>
  <c r="EC453" i="2"/>
  <c r="EU425" i="2" s="1"/>
  <c r="EK793" i="2"/>
  <c r="ET530" i="2" s="1"/>
  <c r="EC552" i="2"/>
  <c r="EU643" i="2" s="1"/>
  <c r="EC548" i="2"/>
  <c r="EU641" i="2" s="1"/>
  <c r="EJ583" i="2"/>
  <c r="ES461" i="2" s="1"/>
  <c r="EK565" i="2"/>
  <c r="ET458" i="2" s="1"/>
  <c r="EJ515" i="2"/>
  <c r="ES389" i="2" s="1"/>
  <c r="CC31" i="2"/>
  <c r="CG31" i="2" s="1"/>
  <c r="EK127" i="2"/>
  <c r="ET27" i="2" s="1"/>
  <c r="EL436" i="2"/>
  <c r="EU339" i="2" s="1"/>
  <c r="EK688" i="2"/>
  <c r="ET585" i="2" s="1"/>
  <c r="EA322" i="2"/>
  <c r="ES254" i="2" s="1"/>
  <c r="EL380" i="2"/>
  <c r="EU319" i="2" s="1"/>
  <c r="CX81" i="2"/>
  <c r="EA67" i="2"/>
  <c r="ES133" i="2" s="1"/>
  <c r="EL412" i="2"/>
  <c r="EC118" i="2"/>
  <c r="EU158" i="2" s="1"/>
  <c r="CC35" i="2"/>
  <c r="CG35" i="2" s="1"/>
  <c r="CC42" i="2"/>
  <c r="CG42" i="2" s="1"/>
  <c r="CC24" i="2"/>
  <c r="CG24" i="2" s="1"/>
  <c r="CC40" i="2"/>
  <c r="CG40" i="2" s="1"/>
  <c r="CC26" i="2"/>
  <c r="CG26" i="2" s="1"/>
  <c r="EK514" i="2"/>
  <c r="ET375" i="2" s="1"/>
  <c r="CC34" i="2"/>
  <c r="CG34" i="2" s="1"/>
  <c r="CC32" i="2"/>
  <c r="CG32" i="2" s="1"/>
  <c r="CC36" i="2"/>
  <c r="CG36" i="2" s="1"/>
  <c r="CC43" i="2"/>
  <c r="CG43" i="2" s="1"/>
  <c r="EK669" i="2"/>
  <c r="ET521" i="2" s="1"/>
  <c r="EC212" i="2"/>
  <c r="EU202" i="2" s="1"/>
  <c r="EL323" i="2"/>
  <c r="EK454" i="2"/>
  <c r="ET382" i="2" s="1"/>
  <c r="EJ305" i="2"/>
  <c r="EA582" i="2"/>
  <c r="ES658" i="2" s="1"/>
  <c r="EL842" i="2"/>
  <c r="EU582" i="2" s="1"/>
  <c r="EK294" i="2"/>
  <c r="EB469" i="2"/>
  <c r="ET433" i="2" s="1"/>
  <c r="EA580" i="2"/>
  <c r="ES657" i="2" s="1"/>
  <c r="EL404" i="2"/>
  <c r="EB782" i="2"/>
  <c r="ET753" i="2" s="1"/>
  <c r="CC27" i="2"/>
  <c r="CG27" i="2" s="1"/>
  <c r="EK84" i="2"/>
  <c r="ET101" i="2" s="1"/>
  <c r="EJ476" i="2"/>
  <c r="ES370" i="2" s="1"/>
  <c r="EJ146" i="2"/>
  <c r="ES89" i="2" s="1"/>
  <c r="EK426" i="2"/>
  <c r="ET352" i="2" s="1"/>
  <c r="EC868" i="2"/>
  <c r="EU794" i="2" s="1"/>
  <c r="EC592" i="2"/>
  <c r="EU663" i="2" s="1"/>
  <c r="EC707" i="2"/>
  <c r="EU717" i="2" s="1"/>
  <c r="EB332" i="2"/>
  <c r="ET259" i="2" s="1"/>
  <c r="EK237" i="2"/>
  <c r="EK608" i="2"/>
  <c r="ET465" i="2" s="1"/>
  <c r="EA860" i="2"/>
  <c r="ES790" i="2" s="1"/>
  <c r="EK333" i="2"/>
  <c r="EA878" i="2"/>
  <c r="ES799" i="2" s="1"/>
  <c r="EJ321" i="2"/>
  <c r="EC322" i="2"/>
  <c r="EU254" i="2" s="1"/>
  <c r="EJ299" i="2"/>
  <c r="ES311" i="2" s="1"/>
  <c r="EK526" i="2"/>
  <c r="ET349" i="2" s="1"/>
  <c r="EK881" i="2"/>
  <c r="ET609" i="2" s="1"/>
  <c r="EA149" i="2"/>
  <c r="ES172" i="2" s="1"/>
  <c r="EL873" i="2"/>
  <c r="EU608" i="2" s="1"/>
  <c r="EJ506" i="2"/>
  <c r="ES360" i="2" s="1"/>
  <c r="EB786" i="2"/>
  <c r="ET755" i="2" s="1"/>
  <c r="EC369" i="2"/>
  <c r="EU276" i="2" s="1"/>
  <c r="EJ249" i="2"/>
  <c r="EA34" i="2"/>
  <c r="ES118" i="2" s="1"/>
  <c r="EK103" i="2"/>
  <c r="ET85" i="2" s="1"/>
  <c r="EJ836" i="2"/>
  <c r="ES633" i="2" s="1"/>
  <c r="EK82" i="2"/>
  <c r="ET82" i="2" s="1"/>
  <c r="EK879" i="2"/>
  <c r="ET604" i="2" s="1"/>
  <c r="EL434" i="2"/>
  <c r="EU325" i="2" s="1"/>
  <c r="EA584" i="2"/>
  <c r="ES659" i="2" s="1"/>
  <c r="EB318" i="2"/>
  <c r="ET252" i="2" s="1"/>
  <c r="EL706" i="2"/>
  <c r="EU484" i="2" s="1"/>
  <c r="EC433" i="2"/>
  <c r="EU415" i="2" s="1"/>
  <c r="EC872" i="2"/>
  <c r="EU796" i="2" s="1"/>
  <c r="EC18" i="2"/>
  <c r="EU14" i="2" s="1"/>
  <c r="EJ502" i="2"/>
  <c r="ES401" i="2" s="1"/>
  <c r="EL101" i="2"/>
  <c r="EU66" i="2" s="1"/>
  <c r="EA118" i="2"/>
  <c r="ES158" i="2" s="1"/>
  <c r="EL164" i="2"/>
  <c r="EU72" i="2" s="1"/>
  <c r="EJ319" i="2"/>
  <c r="ES313" i="2" s="1"/>
  <c r="EK297" i="2"/>
  <c r="EA302" i="2"/>
  <c r="ES244" i="2" s="1"/>
  <c r="EJ56" i="2"/>
  <c r="ES19" i="2" s="1"/>
  <c r="CW57" i="2"/>
  <c r="EL193" i="2"/>
  <c r="EJ23" i="2"/>
  <c r="ES36" i="2" s="1"/>
  <c r="EA304" i="2"/>
  <c r="ES245" i="2" s="1"/>
  <c r="EA858" i="2"/>
  <c r="ES789" i="2" s="1"/>
  <c r="EJ859" i="2"/>
  <c r="ES493" i="2" s="1"/>
  <c r="EK663" i="2"/>
  <c r="ET476" i="2" s="1"/>
  <c r="EK706" i="2"/>
  <c r="ET484" i="2" s="1"/>
  <c r="EL840" i="2"/>
  <c r="EU634" i="2" s="1"/>
  <c r="EJ708" i="2"/>
  <c r="ES613" i="2" s="1"/>
  <c r="EC806" i="2"/>
  <c r="EU765" i="2" s="1"/>
  <c r="EB709" i="2"/>
  <c r="ET718" i="2" s="1"/>
  <c r="EL700" i="2"/>
  <c r="EU612" i="2" s="1"/>
  <c r="EA880" i="2"/>
  <c r="ES800" i="2" s="1"/>
  <c r="EL732" i="2"/>
  <c r="EU616" i="2" s="1"/>
  <c r="EK746" i="2"/>
  <c r="ET489" i="2" s="1"/>
  <c r="EA676" i="2"/>
  <c r="ES703" i="2" s="1"/>
  <c r="EB544" i="2"/>
  <c r="ET639" i="2" s="1"/>
  <c r="EK543" i="2"/>
  <c r="ET498" i="2" s="1"/>
  <c r="EJ706" i="2"/>
  <c r="ES484" i="2" s="1"/>
  <c r="EB705" i="2"/>
  <c r="ET716" i="2" s="1"/>
  <c r="EL789" i="2"/>
  <c r="EU597" i="2" s="1"/>
  <c r="EB542" i="2"/>
  <c r="ET638" i="2" s="1"/>
  <c r="EL651" i="2"/>
  <c r="EU473" i="2" s="1"/>
  <c r="EJ677" i="2"/>
  <c r="ES523" i="2" s="1"/>
  <c r="EL838" i="2"/>
  <c r="EU581" i="2" s="1"/>
  <c r="EC654" i="2"/>
  <c r="EU692" i="2" s="1"/>
  <c r="EA709" i="2"/>
  <c r="ES718" i="2" s="1"/>
  <c r="EL702" i="2"/>
  <c r="EU560" i="2" s="1"/>
  <c r="EJ881" i="2"/>
  <c r="ES609" i="2" s="1"/>
  <c r="EA833" i="2"/>
  <c r="ES778" i="2" s="1"/>
  <c r="EL807" i="2"/>
  <c r="EU626" i="2" s="1"/>
  <c r="EK541" i="2"/>
  <c r="ET454" i="2" s="1"/>
  <c r="EL657" i="2"/>
  <c r="EU518" i="2" s="1"/>
  <c r="EB707" i="2"/>
  <c r="ET717" i="2" s="1"/>
  <c r="EB629" i="2"/>
  <c r="ET680" i="2" s="1"/>
  <c r="EK871" i="2"/>
  <c r="ET603" i="2" s="1"/>
  <c r="EJ820" i="2"/>
  <c r="ES629" i="2" s="1"/>
  <c r="EC496" i="2"/>
  <c r="EU447" i="2" s="1"/>
  <c r="EL501" i="2"/>
  <c r="EU387" i="2" s="1"/>
  <c r="EL497" i="2"/>
  <c r="EU331" i="2" s="1"/>
  <c r="EC503" i="2"/>
  <c r="EU448" i="2" s="1"/>
  <c r="EC495" i="2"/>
  <c r="EU446" i="2" s="1"/>
  <c r="EL500" i="2"/>
  <c r="EU373" i="2" s="1"/>
  <c r="EL305" i="2"/>
  <c r="EK158" i="2"/>
  <c r="ET109" i="2" s="1"/>
  <c r="EB453" i="2"/>
  <c r="ET425" i="2" s="1"/>
  <c r="EL476" i="2"/>
  <c r="EU370" i="2" s="1"/>
  <c r="EA437" i="2"/>
  <c r="ES417" i="2" s="1"/>
  <c r="EA459" i="2"/>
  <c r="ES428" i="2" s="1"/>
  <c r="EA421" i="2"/>
  <c r="ES409" i="2" s="1"/>
  <c r="CY500" i="2"/>
  <c r="EL488" i="2"/>
  <c r="EU371" i="2" s="1"/>
  <c r="EK464" i="2"/>
  <c r="ET369" i="2" s="1"/>
  <c r="EJ499" i="2"/>
  <c r="ES359" i="2" s="1"/>
  <c r="EA433" i="2"/>
  <c r="ES415" i="2" s="1"/>
  <c r="EL484" i="2"/>
  <c r="EU343" i="2" s="1"/>
  <c r="EJ536" i="2"/>
  <c r="ES392" i="2" s="1"/>
  <c r="EL448" i="2"/>
  <c r="EU340" i="2" s="1"/>
  <c r="EA487" i="2"/>
  <c r="ES442" i="2" s="1"/>
  <c r="EA491" i="2"/>
  <c r="ES444" i="2" s="1"/>
  <c r="EA467" i="2"/>
  <c r="ES432" i="2" s="1"/>
  <c r="EB477" i="2"/>
  <c r="ET437" i="2" s="1"/>
  <c r="EK470" i="2"/>
  <c r="ET328" i="2" s="1"/>
  <c r="EC483" i="2"/>
  <c r="EU440" i="2" s="1"/>
  <c r="EL470" i="2"/>
  <c r="EU328" i="2" s="1"/>
  <c r="EL468" i="2"/>
  <c r="EU397" i="2" s="1"/>
  <c r="EC465" i="2"/>
  <c r="EU431" i="2" s="1"/>
  <c r="EJ486" i="2"/>
  <c r="ES357" i="2" s="1"/>
  <c r="EB467" i="2"/>
  <c r="ET432" i="2" s="1"/>
  <c r="EJ474" i="2"/>
  <c r="ES356" i="2" s="1"/>
  <c r="EJ470" i="2"/>
  <c r="ES328" i="2" s="1"/>
  <c r="EJ492" i="2"/>
  <c r="ES399" i="2" s="1"/>
  <c r="EK476" i="2"/>
  <c r="ET370" i="2" s="1"/>
  <c r="EL460" i="2"/>
  <c r="EU341" i="2" s="1"/>
  <c r="EL486" i="2"/>
  <c r="EU357" i="2" s="1"/>
  <c r="EL537" i="2"/>
  <c r="EU406" i="2" s="1"/>
  <c r="EK452" i="2"/>
  <c r="ET368" i="2" s="1"/>
  <c r="EA485" i="2"/>
  <c r="ES441" i="2" s="1"/>
  <c r="EC485" i="2"/>
  <c r="EU441" i="2" s="1"/>
  <c r="EC457" i="2"/>
  <c r="EU427" i="2" s="1"/>
  <c r="EC441" i="2"/>
  <c r="EU419" i="2" s="1"/>
  <c r="EK436" i="2"/>
  <c r="ET339" i="2" s="1"/>
  <c r="EL466" i="2"/>
  <c r="EU383" i="2" s="1"/>
  <c r="EA489" i="2"/>
  <c r="ES443" i="2" s="1"/>
  <c r="EL458" i="2"/>
  <c r="EU327" i="2" s="1"/>
  <c r="EL506" i="2"/>
  <c r="EU360" i="2" s="1"/>
  <c r="EB449" i="2"/>
  <c r="ET423" i="2" s="1"/>
  <c r="EA435" i="2"/>
  <c r="ES416" i="2" s="1"/>
  <c r="EC439" i="2"/>
  <c r="EU418" i="2" s="1"/>
  <c r="EC467" i="2"/>
  <c r="EU432" i="2" s="1"/>
  <c r="EJ452" i="2"/>
  <c r="ES368" i="2" s="1"/>
  <c r="EK468" i="2"/>
  <c r="ET397" i="2" s="1"/>
  <c r="EC487" i="2"/>
  <c r="EU442" i="2" s="1"/>
  <c r="EB621" i="2"/>
  <c r="ET676" i="2" s="1"/>
  <c r="EA882" i="2"/>
  <c r="ES801" i="2" s="1"/>
  <c r="EL115" i="2"/>
  <c r="EU105" i="2" s="1"/>
  <c r="EJ380" i="2"/>
  <c r="ES319" i="2" s="1"/>
  <c r="EC405" i="2"/>
  <c r="EU294" i="2" s="1"/>
  <c r="EJ511" i="2"/>
  <c r="ES333" i="2" s="1"/>
  <c r="EJ488" i="2"/>
  <c r="ES371" i="2" s="1"/>
  <c r="EL513" i="2"/>
  <c r="EU361" i="2" s="1"/>
  <c r="EC449" i="2"/>
  <c r="EU423" i="2" s="1"/>
  <c r="EK456" i="2"/>
  <c r="ET396" i="2" s="1"/>
  <c r="EL648" i="2"/>
  <c r="EU557" i="2" s="1"/>
  <c r="EB841" i="2"/>
  <c r="ET782" i="2" s="1"/>
  <c r="EC886" i="2"/>
  <c r="EU803" i="2" s="1"/>
  <c r="EL822" i="2"/>
  <c r="EU577" i="2" s="1"/>
  <c r="EB845" i="2"/>
  <c r="ET784" i="2" s="1"/>
  <c r="EJ765" i="2"/>
  <c r="ES594" i="2" s="1"/>
  <c r="EL606" i="2"/>
  <c r="EU550" i="2" s="1"/>
  <c r="EL604" i="2"/>
  <c r="EU508" i="2" s="1"/>
  <c r="EJ551" i="2"/>
  <c r="ES541" i="2" s="1"/>
  <c r="EC878" i="2"/>
  <c r="EU799" i="2" s="1"/>
  <c r="EA548" i="2"/>
  <c r="ES641" i="2" s="1"/>
  <c r="EC542" i="2"/>
  <c r="EU638" i="2" s="1"/>
  <c r="EC601" i="2"/>
  <c r="EU666" i="2" s="1"/>
  <c r="EC603" i="2"/>
  <c r="EU667" i="2" s="1"/>
  <c r="EL750" i="2"/>
  <c r="EU566" i="2" s="1"/>
  <c r="EK559" i="2"/>
  <c r="ET457" i="2" s="1"/>
  <c r="EB847" i="2"/>
  <c r="ET785" i="2" s="1"/>
  <c r="EJ616" i="2"/>
  <c r="ES510" i="2" s="1"/>
  <c r="EK846" i="2"/>
  <c r="ET583" i="2" s="1"/>
  <c r="EK557" i="2"/>
  <c r="ET542" i="2" s="1"/>
  <c r="EJ655" i="2"/>
  <c r="ES474" i="2" s="1"/>
  <c r="EA654" i="2"/>
  <c r="ES692" i="2" s="1"/>
  <c r="EB843" i="2"/>
  <c r="ET783" i="2" s="1"/>
  <c r="EC747" i="2"/>
  <c r="EU737" i="2" s="1"/>
  <c r="EJ663" i="2"/>
  <c r="ES476" i="2" s="1"/>
  <c r="EC884" i="2"/>
  <c r="EU802" i="2" s="1"/>
  <c r="EA617" i="2"/>
  <c r="ES674" i="2" s="1"/>
  <c r="EB794" i="2"/>
  <c r="ET759" i="2" s="1"/>
  <c r="EK842" i="2"/>
  <c r="ET582" i="2" s="1"/>
  <c r="EJ830" i="2"/>
  <c r="ES579" i="2" s="1"/>
  <c r="EJ710" i="2"/>
  <c r="ES561" i="2" s="1"/>
  <c r="EB766" i="2"/>
  <c r="ET745" i="2" s="1"/>
  <c r="EL634" i="2"/>
  <c r="EU513" i="2" s="1"/>
  <c r="EL885" i="2"/>
  <c r="EU538" i="2" s="1"/>
  <c r="EJ679" i="2"/>
  <c r="ES480" i="2" s="1"/>
  <c r="EC354" i="2"/>
  <c r="EU270" i="2" s="1"/>
  <c r="EA200" i="2"/>
  <c r="ES196" i="2" s="1"/>
  <c r="EC67" i="2"/>
  <c r="EU133" i="2" s="1"/>
  <c r="EC112" i="2"/>
  <c r="EU155" i="2" s="1"/>
  <c r="EK382" i="2"/>
  <c r="EJ199" i="2"/>
  <c r="EK366" i="2"/>
  <c r="EK101" i="2"/>
  <c r="ET66" i="2" s="1"/>
  <c r="EB381" i="2"/>
  <c r="ET282" i="2" s="1"/>
  <c r="EL111" i="2"/>
  <c r="EU67" i="2" s="1"/>
  <c r="EK412" i="2"/>
  <c r="EJ472" i="2"/>
  <c r="ES342" i="2" s="1"/>
  <c r="EC443" i="2"/>
  <c r="EU420" i="2" s="1"/>
  <c r="EB485" i="2"/>
  <c r="ET441" i="2" s="1"/>
  <c r="EL442" i="2"/>
  <c r="EU381" i="2" s="1"/>
  <c r="EB473" i="2"/>
  <c r="ET435" i="2" s="1"/>
  <c r="EC445" i="2"/>
  <c r="EU421" i="2" s="1"/>
  <c r="EK472" i="2"/>
  <c r="ET342" i="2" s="1"/>
  <c r="EL478" i="2"/>
  <c r="EU384" i="2" s="1"/>
  <c r="EB483" i="2"/>
  <c r="ET440" i="2" s="1"/>
  <c r="EK482" i="2"/>
  <c r="ET329" i="2" s="1"/>
  <c r="EC447" i="2"/>
  <c r="EU422" i="2" s="1"/>
  <c r="EL490" i="2"/>
  <c r="EU385" i="2" s="1"/>
  <c r="EK474" i="2"/>
  <c r="ET356" i="2" s="1"/>
  <c r="EK484" i="2"/>
  <c r="ET343" i="2" s="1"/>
  <c r="EA496" i="2"/>
  <c r="ES447" i="2" s="1"/>
  <c r="EK502" i="2"/>
  <c r="ET401" i="2" s="1"/>
  <c r="EJ522" i="2"/>
  <c r="ES390" i="2" s="1"/>
  <c r="EJ101" i="2"/>
  <c r="ES66" i="2" s="1"/>
  <c r="EK76" i="2"/>
  <c r="ET21" i="2" s="1"/>
  <c r="EL58" i="2"/>
  <c r="EU40" i="2" s="1"/>
  <c r="EJ201" i="2"/>
  <c r="EB79" i="2"/>
  <c r="ET139" i="2" s="1"/>
  <c r="EA57" i="2"/>
  <c r="ES128" i="2" s="1"/>
  <c r="EK317" i="2"/>
  <c r="EL50" i="2"/>
  <c r="EU60" i="2" s="1"/>
  <c r="EA401" i="2"/>
  <c r="ES292" i="2" s="1"/>
  <c r="EJ33" i="2"/>
  <c r="ES96" i="2" s="1"/>
  <c r="EL416" i="2"/>
  <c r="EA65" i="2"/>
  <c r="ES132" i="2" s="1"/>
  <c r="EB316" i="2"/>
  <c r="ET251" i="2" s="1"/>
  <c r="EJ60" i="2"/>
  <c r="ES61" i="2" s="1"/>
  <c r="EL329" i="2"/>
  <c r="EU314" i="2" s="1"/>
  <c r="EK229" i="2"/>
  <c r="EJ404" i="2"/>
  <c r="EC53" i="2"/>
  <c r="EU126" i="2" s="1"/>
  <c r="EL60" i="2"/>
  <c r="EU61" i="2" s="1"/>
  <c r="EB656" i="2"/>
  <c r="ET693" i="2" s="1"/>
  <c r="EA660" i="2"/>
  <c r="ES695" i="2" s="1"/>
  <c r="EL746" i="2"/>
  <c r="EU489" i="2" s="1"/>
  <c r="EL555" i="2"/>
  <c r="EU500" i="2" s="1"/>
  <c r="CY65" i="2"/>
  <c r="EJ557" i="2"/>
  <c r="ES542" i="2" s="1"/>
  <c r="EJ92" i="2"/>
  <c r="ES83" i="2" s="1"/>
  <c r="EL446" i="2"/>
  <c r="EU326" i="2" s="1"/>
  <c r="EK113" i="2"/>
  <c r="ET86" i="2" s="1"/>
  <c r="EC136" i="2"/>
  <c r="EU167" i="2" s="1"/>
  <c r="EC344" i="2"/>
  <c r="EU265" i="2" s="1"/>
  <c r="EC342" i="2"/>
  <c r="EU264" i="2" s="1"/>
  <c r="EJ738" i="2"/>
  <c r="ES488" i="2" s="1"/>
  <c r="EB864" i="2"/>
  <c r="ET792" i="2" s="1"/>
  <c r="EJ272" i="2"/>
  <c r="EC157" i="2"/>
  <c r="EU176" i="2" s="1"/>
  <c r="EL353" i="2"/>
  <c r="EC656" i="2"/>
  <c r="EU693" i="2" s="1"/>
  <c r="EJ659" i="2"/>
  <c r="ES475" i="2" s="1"/>
  <c r="EK801" i="2"/>
  <c r="ET531" i="2" s="1"/>
  <c r="EJ661" i="2"/>
  <c r="ES519" i="2" s="1"/>
  <c r="EC753" i="2"/>
  <c r="EU740" i="2" s="1"/>
  <c r="EL742" i="2"/>
  <c r="EU565" i="2" s="1"/>
  <c r="EC451" i="2"/>
  <c r="EU424" i="2" s="1"/>
  <c r="EC461" i="2"/>
  <c r="EU429" i="2" s="1"/>
  <c r="EK636" i="2"/>
  <c r="ET555" i="2" s="1"/>
  <c r="EC815" i="2"/>
  <c r="EU769" i="2" s="1"/>
  <c r="EK402" i="2"/>
  <c r="EL559" i="2"/>
  <c r="EU457" i="2" s="1"/>
  <c r="EK188" i="2"/>
  <c r="ET112" i="2" s="1"/>
  <c r="EA320" i="2"/>
  <c r="ES253" i="2" s="1"/>
  <c r="CY59" i="2"/>
  <c r="EB471" i="2"/>
  <c r="ET434" i="2" s="1"/>
  <c r="EC51" i="2"/>
  <c r="EU125" i="2" s="1"/>
  <c r="EJ268" i="2"/>
  <c r="EB475" i="2"/>
  <c r="ET436" i="2" s="1"/>
  <c r="EB479" i="2"/>
  <c r="ET438" i="2" s="1"/>
  <c r="EB314" i="2"/>
  <c r="ET250" i="2" s="1"/>
  <c r="EJ35" i="2"/>
  <c r="ES17" i="2" s="1"/>
  <c r="EJ555" i="2"/>
  <c r="ES500" i="2" s="1"/>
  <c r="EC566" i="2"/>
  <c r="EU650" i="2" s="1"/>
  <c r="EL569" i="2"/>
  <c r="EU544" i="2" s="1"/>
  <c r="EC676" i="2"/>
  <c r="EU703" i="2" s="1"/>
  <c r="EK203" i="2"/>
  <c r="EC367" i="2"/>
  <c r="EU275" i="2" s="1"/>
  <c r="EA719" i="2"/>
  <c r="ES723" i="2" s="1"/>
  <c r="EC169" i="2"/>
  <c r="EU182" i="2" s="1"/>
  <c r="EK396" i="2"/>
  <c r="EA658" i="2"/>
  <c r="ES694" i="2" s="1"/>
  <c r="EJ197" i="2"/>
  <c r="EA196" i="2"/>
  <c r="ES194" i="2" s="1"/>
  <c r="EL761" i="2"/>
  <c r="EU526" i="2" s="1"/>
  <c r="EA381" i="2"/>
  <c r="ES282" i="2" s="1"/>
  <c r="EA556" i="2"/>
  <c r="ES645" i="2" s="1"/>
  <c r="EL105" i="2"/>
  <c r="EU104" i="2" s="1"/>
  <c r="EL877" i="2"/>
  <c r="EU537" i="2" s="1"/>
  <c r="EK345" i="2"/>
  <c r="EA664" i="2"/>
  <c r="ES697" i="2" s="1"/>
  <c r="EL440" i="2"/>
  <c r="EU367" i="2" s="1"/>
  <c r="EC318" i="2"/>
  <c r="EU252" i="2" s="1"/>
  <c r="EK440" i="2"/>
  <c r="ET367" i="2" s="1"/>
  <c r="EB437" i="2"/>
  <c r="ET417" i="2" s="1"/>
  <c r="EJ712" i="2"/>
  <c r="ES588" i="2" s="1"/>
  <c r="EK438" i="2"/>
  <c r="ET353" i="2" s="1"/>
  <c r="EA198" i="2"/>
  <c r="ES195" i="2" s="1"/>
  <c r="EC755" i="2"/>
  <c r="EU741" i="2" s="1"/>
  <c r="EA835" i="2"/>
  <c r="ES779" i="2" s="1"/>
  <c r="EJ303" i="2"/>
  <c r="EL343" i="2"/>
  <c r="EL690" i="2"/>
  <c r="EU482" i="2" s="1"/>
  <c r="EC664" i="2"/>
  <c r="EU697" i="2" s="1"/>
  <c r="EL644" i="2"/>
  <c r="EU471" i="2" s="1"/>
  <c r="EL881" i="2"/>
  <c r="EU609" i="2" s="1"/>
  <c r="EK648" i="2"/>
  <c r="ET557" i="2" s="1"/>
  <c r="EJ19" i="2"/>
  <c r="ES95" i="2" s="1"/>
  <c r="EJ292" i="2"/>
  <c r="EJ207" i="2"/>
  <c r="EJ362" i="2"/>
  <c r="EJ722" i="2"/>
  <c r="ES486" i="2" s="1"/>
  <c r="EB194" i="2"/>
  <c r="ET193" i="2" s="1"/>
  <c r="EK504" i="2"/>
  <c r="ET332" i="2" s="1"/>
  <c r="EA760" i="2"/>
  <c r="ES742" i="2" s="1"/>
  <c r="EJ834" i="2"/>
  <c r="ES580" i="2" s="1"/>
  <c r="EJ125" i="2"/>
  <c r="ES106" i="2" s="1"/>
  <c r="EA194" i="2"/>
  <c r="ES193" i="2" s="1"/>
  <c r="EC171" i="2"/>
  <c r="EU183" i="2" s="1"/>
  <c r="EC167" i="2"/>
  <c r="EU181" i="2" s="1"/>
  <c r="EC802" i="2"/>
  <c r="EU763" i="2" s="1"/>
  <c r="EK64" i="2"/>
  <c r="ET99" i="2" s="1"/>
  <c r="EL681" i="2"/>
  <c r="EU524" i="2" s="1"/>
  <c r="EJ807" i="2"/>
  <c r="ES626" i="2" s="1"/>
  <c r="EL492" i="2"/>
  <c r="EU399" i="2" s="1"/>
  <c r="EC114" i="2"/>
  <c r="EU156" i="2" s="1"/>
  <c r="EA662" i="2"/>
  <c r="ES696" i="2" s="1"/>
  <c r="EC459" i="2"/>
  <c r="EU428" i="2" s="1"/>
  <c r="EL335" i="2"/>
  <c r="EA91" i="2"/>
  <c r="ES145" i="2" s="1"/>
  <c r="EC132" i="2"/>
  <c r="EU165" i="2" s="1"/>
  <c r="EC104" i="2"/>
  <c r="EU151" i="2" s="1"/>
  <c r="EL274" i="2"/>
  <c r="EB439" i="2"/>
  <c r="ET418" i="2" s="1"/>
  <c r="EL557" i="2"/>
  <c r="EU542" i="2" s="1"/>
  <c r="EB285" i="2"/>
  <c r="ET237" i="2" s="1"/>
  <c r="EJ612" i="2"/>
  <c r="ES551" i="2" s="1"/>
  <c r="EC562" i="2"/>
  <c r="EU648" i="2" s="1"/>
  <c r="EA558" i="2"/>
  <c r="ES646" i="2" s="1"/>
  <c r="EC320" i="2"/>
  <c r="EU253" i="2" s="1"/>
  <c r="EA271" i="2"/>
  <c r="ES230" i="2" s="1"/>
  <c r="EJ526" i="2"/>
  <c r="ES349" i="2" s="1"/>
  <c r="EJ769" i="2"/>
  <c r="ES527" i="2" s="1"/>
  <c r="EC751" i="2"/>
  <c r="EU739" i="2" s="1"/>
  <c r="EA680" i="2"/>
  <c r="ES705" i="2" s="1"/>
  <c r="EL655" i="2"/>
  <c r="EU474" i="2" s="1"/>
  <c r="EK400" i="2"/>
  <c r="ET321" i="2" s="1"/>
  <c r="EB401" i="2"/>
  <c r="ET292" i="2" s="1"/>
  <c r="EB465" i="2"/>
  <c r="ET431" i="2" s="1"/>
  <c r="EK750" i="2"/>
  <c r="ET566" i="2" s="1"/>
  <c r="EB463" i="2"/>
  <c r="ET430" i="2" s="1"/>
  <c r="EB433" i="2"/>
  <c r="ET415" i="2" s="1"/>
  <c r="EJ883" i="2"/>
  <c r="ES496" i="2" s="1"/>
  <c r="EA619" i="2"/>
  <c r="ES675" i="2" s="1"/>
  <c r="EB574" i="2"/>
  <c r="ET654" i="2" s="1"/>
  <c r="EA678" i="2"/>
  <c r="ES704" i="2" s="1"/>
  <c r="EA124" i="2"/>
  <c r="ES161" i="2" s="1"/>
  <c r="EC106" i="2"/>
  <c r="EU152" i="2" s="1"/>
  <c r="EB273" i="2"/>
  <c r="ET231" i="2" s="1"/>
  <c r="EJ195" i="2"/>
  <c r="ES301" i="2" s="1"/>
  <c r="EA300" i="2"/>
  <c r="ES243" i="2" s="1"/>
  <c r="EL107" i="2"/>
  <c r="EU25" i="2" s="1"/>
  <c r="EK339" i="2"/>
  <c r="ET315" i="2" s="1"/>
  <c r="EB102" i="2"/>
  <c r="ET150" i="2" s="1"/>
  <c r="EC880" i="2"/>
  <c r="EU800" i="2" s="1"/>
  <c r="EC772" i="2"/>
  <c r="EU748" i="2" s="1"/>
  <c r="EK105" i="2"/>
  <c r="ET104" i="2" s="1"/>
  <c r="EL113" i="2"/>
  <c r="EU86" i="2" s="1"/>
  <c r="EL879" i="2"/>
  <c r="EU604" i="2" s="1"/>
  <c r="EA605" i="2"/>
  <c r="ES668" i="2" s="1"/>
  <c r="EC701" i="2"/>
  <c r="EU714" i="2" s="1"/>
  <c r="EB495" i="2"/>
  <c r="ET446" i="2" s="1"/>
  <c r="EB114" i="2"/>
  <c r="ET156" i="2" s="1"/>
  <c r="EL777" i="2"/>
  <c r="EU528" i="2" s="1"/>
  <c r="EL773" i="2"/>
  <c r="EU595" i="2" s="1"/>
  <c r="EC764" i="2"/>
  <c r="EU744" i="2" s="1"/>
  <c r="EK384" i="2"/>
  <c r="EC776" i="2"/>
  <c r="EU750" i="2" s="1"/>
  <c r="EJ614" i="2"/>
  <c r="ES466" i="2" s="1"/>
  <c r="EJ254" i="2"/>
  <c r="EJ360" i="2"/>
  <c r="ES317" i="2" s="1"/>
  <c r="EA269" i="2"/>
  <c r="ES229" i="2" s="1"/>
  <c r="EA383" i="2"/>
  <c r="ES283" i="2" s="1"/>
  <c r="EK573" i="2"/>
  <c r="ET503" i="2" s="1"/>
  <c r="EL756" i="2"/>
  <c r="EU619" i="2" s="1"/>
  <c r="EK748" i="2"/>
  <c r="ET618" i="2" s="1"/>
  <c r="EB872" i="2"/>
  <c r="ET796" i="2" s="1"/>
  <c r="EC558" i="2"/>
  <c r="EU646" i="2" s="1"/>
  <c r="EA554" i="2"/>
  <c r="ES644" i="2" s="1"/>
  <c r="EB796" i="2"/>
  <c r="ET760" i="2" s="1"/>
  <c r="EB874" i="2"/>
  <c r="ET797" i="2" s="1"/>
  <c r="EA884" i="2"/>
  <c r="ES802" i="2" s="1"/>
  <c r="EK434" i="2"/>
  <c r="ET325" i="2" s="1"/>
  <c r="EC693" i="2"/>
  <c r="EU710" i="2" s="1"/>
  <c r="EJ618" i="2"/>
  <c r="ES552" i="2" s="1"/>
  <c r="EK432" i="2"/>
  <c r="ET394" i="2" s="1"/>
  <c r="EL543" i="2"/>
  <c r="EU498" i="2" s="1"/>
  <c r="EJ759" i="2"/>
  <c r="ES620" i="2" s="1"/>
  <c r="EL219" i="2"/>
  <c r="EB83" i="2"/>
  <c r="ET141" i="2" s="1"/>
  <c r="EB385" i="2"/>
  <c r="ET284" i="2" s="1"/>
  <c r="EB531" i="2"/>
  <c r="ET452" i="2" s="1"/>
  <c r="EJ422" i="2"/>
  <c r="ES324" i="2" s="1"/>
  <c r="EC65" i="2"/>
  <c r="EU132" i="2" s="1"/>
  <c r="EK530" i="2"/>
  <c r="ET405" i="2" s="1"/>
  <c r="EJ13" i="2"/>
  <c r="ES35" i="2" s="1"/>
  <c r="EK527" i="2"/>
  <c r="ET363" i="2" s="1"/>
  <c r="EL785" i="2"/>
  <c r="EU529" i="2" s="1"/>
  <c r="EK773" i="2"/>
  <c r="ET595" i="2" s="1"/>
  <c r="EL573" i="2"/>
  <c r="EU503" i="2" s="1"/>
  <c r="EL677" i="2"/>
  <c r="EU523" i="2" s="1"/>
  <c r="EA625" i="2"/>
  <c r="ES678" i="2" s="1"/>
  <c r="EL168" i="2"/>
  <c r="EU110" i="2" s="1"/>
  <c r="EB491" i="2"/>
  <c r="ET444" i="2" s="1"/>
  <c r="EK532" i="2"/>
  <c r="ET336" i="2" s="1"/>
  <c r="EK537" i="2"/>
  <c r="ET406" i="2" s="1"/>
  <c r="EC831" i="2"/>
  <c r="EU777" i="2" s="1"/>
  <c r="EJ388" i="2"/>
  <c r="EB524" i="2"/>
  <c r="ET451" i="2" s="1"/>
  <c r="EA114" i="2"/>
  <c r="ES156" i="2" s="1"/>
  <c r="EC866" i="2"/>
  <c r="EU793" i="2" s="1"/>
  <c r="EC804" i="2"/>
  <c r="EU764" i="2" s="1"/>
  <c r="EL748" i="2"/>
  <c r="EU618" i="2" s="1"/>
  <c r="EB631" i="2"/>
  <c r="ET681" i="2" s="1"/>
  <c r="EK700" i="2"/>
  <c r="ET612" i="2" s="1"/>
  <c r="EL472" i="2"/>
  <c r="EU342" i="2" s="1"/>
  <c r="EL591" i="2"/>
  <c r="EU506" i="2" s="1"/>
  <c r="EJ573" i="2"/>
  <c r="ES503" i="2" s="1"/>
  <c r="EA542" i="2"/>
  <c r="ES638" i="2" s="1"/>
  <c r="EK288" i="2"/>
  <c r="EC762" i="2"/>
  <c r="EU743" i="2" s="1"/>
  <c r="EJ801" i="2"/>
  <c r="ES531" i="2" s="1"/>
  <c r="EK851" i="2"/>
  <c r="ET492" i="2" s="1"/>
  <c r="EC469" i="2"/>
  <c r="EU433" i="2" s="1"/>
  <c r="EA477" i="2"/>
  <c r="ES437" i="2" s="1"/>
  <c r="EJ514" i="2"/>
  <c r="ES375" i="2" s="1"/>
  <c r="EL541" i="2"/>
  <c r="EU454" i="2" s="1"/>
  <c r="EL848" i="2"/>
  <c r="EU636" i="2" s="1"/>
  <c r="EK247" i="2"/>
  <c r="EA159" i="2"/>
  <c r="ES177" i="2" s="1"/>
  <c r="EK844" i="2"/>
  <c r="ET635" i="2" s="1"/>
  <c r="EA825" i="2"/>
  <c r="ES774" i="2" s="1"/>
  <c r="EL514" i="2"/>
  <c r="EU375" i="2" s="1"/>
  <c r="EC749" i="2"/>
  <c r="EU738" i="2" s="1"/>
  <c r="EL589" i="2"/>
  <c r="EU462" i="2" s="1"/>
  <c r="EB741" i="2"/>
  <c r="ET734" i="2" s="1"/>
  <c r="EK855" i="2"/>
  <c r="ET601" i="2" s="1"/>
  <c r="EJ814" i="2"/>
  <c r="ES575" i="2" s="1"/>
  <c r="EC435" i="2"/>
  <c r="EU416" i="2" s="1"/>
  <c r="EC586" i="2"/>
  <c r="EU660" i="2" s="1"/>
  <c r="EB556" i="2"/>
  <c r="ET645" i="2" s="1"/>
  <c r="EL515" i="2"/>
  <c r="EU389" i="2" s="1"/>
  <c r="EA409" i="2"/>
  <c r="ES296" i="2" s="1"/>
  <c r="EK478" i="2"/>
  <c r="ET384" i="2" s="1"/>
  <c r="EK742" i="2"/>
  <c r="ET565" i="2" s="1"/>
  <c r="EK618" i="2"/>
  <c r="ET552" i="2" s="1"/>
  <c r="EL781" i="2"/>
  <c r="EU596" i="2" s="1"/>
  <c r="EC267" i="2"/>
  <c r="EU228" i="2" s="1"/>
  <c r="EA463" i="2"/>
  <c r="ES430" i="2" s="1"/>
  <c r="EA471" i="2"/>
  <c r="ES434" i="2" s="1"/>
  <c r="EL600" i="2"/>
  <c r="EU549" i="2" s="1"/>
  <c r="EJ567" i="2"/>
  <c r="ES502" i="2" s="1"/>
  <c r="EB717" i="2"/>
  <c r="ET722" i="2" s="1"/>
  <c r="EA110" i="2"/>
  <c r="ES154" i="2" s="1"/>
  <c r="EC870" i="2"/>
  <c r="EU795" i="2" s="1"/>
  <c r="EB660" i="2"/>
  <c r="ET695" i="2" s="1"/>
  <c r="EB662" i="2"/>
  <c r="ET696" i="2" s="1"/>
  <c r="EL563" i="2"/>
  <c r="EU543" i="2" s="1"/>
  <c r="EK738" i="2"/>
  <c r="ET488" i="2" s="1"/>
  <c r="EL728" i="2"/>
  <c r="EU590" i="2" s="1"/>
  <c r="EB639" i="2"/>
  <c r="ET685" i="2" s="1"/>
  <c r="EK716" i="2"/>
  <c r="ET614" i="2" s="1"/>
  <c r="EL131" i="2"/>
  <c r="EU69" i="2" s="1"/>
  <c r="EB713" i="2"/>
  <c r="ET720" i="2" s="1"/>
  <c r="EJ608" i="2"/>
  <c r="ES465" i="2" s="1"/>
  <c r="EK867" i="2"/>
  <c r="ET494" i="2" s="1"/>
  <c r="EC590" i="2"/>
  <c r="EU662" i="2" s="1"/>
  <c r="EK799" i="2"/>
  <c r="ET625" i="2" s="1"/>
  <c r="EA821" i="2"/>
  <c r="ES772" i="2" s="1"/>
  <c r="EK480" i="2"/>
  <c r="ET398" i="2" s="1"/>
  <c r="EJ221" i="2"/>
  <c r="EJ799" i="2"/>
  <c r="ES625" i="2" s="1"/>
  <c r="EJ468" i="2"/>
  <c r="ES397" i="2" s="1"/>
  <c r="EC800" i="2"/>
  <c r="EU762" i="2" s="1"/>
  <c r="EJ822" i="2"/>
  <c r="ES577" i="2" s="1"/>
  <c r="EL698" i="2"/>
  <c r="EU483" i="2" s="1"/>
  <c r="EJ585" i="2"/>
  <c r="ES505" i="2" s="1"/>
  <c r="EC463" i="2"/>
  <c r="EU430" i="2" s="1"/>
  <c r="EK571" i="2"/>
  <c r="ET459" i="2" s="1"/>
  <c r="EA157" i="2"/>
  <c r="ES176" i="2" s="1"/>
  <c r="EJ317" i="2"/>
  <c r="EK834" i="2"/>
  <c r="ET580" i="2" s="1"/>
  <c r="EL545" i="2"/>
  <c r="EU540" i="2" s="1"/>
  <c r="EL865" i="2"/>
  <c r="EU607" i="2" s="1"/>
  <c r="EC471" i="2"/>
  <c r="EU434" i="2" s="1"/>
  <c r="EL846" i="2"/>
  <c r="EU583" i="2" s="1"/>
  <c r="EJ527" i="2"/>
  <c r="ES363" i="2" s="1"/>
  <c r="EC194" i="2"/>
  <c r="EU193" i="2" s="1"/>
  <c r="EJ52" i="2"/>
  <c r="ES79" i="2" s="1"/>
  <c r="EA293" i="2"/>
  <c r="ES241" i="2" s="1"/>
  <c r="EB431" i="2"/>
  <c r="ET414" i="2" s="1"/>
  <c r="EJ384" i="2"/>
  <c r="EC510" i="2"/>
  <c r="EU449" i="2" s="1"/>
  <c r="EC699" i="2"/>
  <c r="EU713" i="2" s="1"/>
  <c r="EB697" i="2"/>
  <c r="ET712" i="2" s="1"/>
  <c r="EB510" i="2"/>
  <c r="ET449" i="2" s="1"/>
  <c r="EJ523" i="2"/>
  <c r="ES404" i="2" s="1"/>
  <c r="EL754" i="2"/>
  <c r="EU490" i="2" s="1"/>
  <c r="EJ754" i="2"/>
  <c r="ES490" i="2" s="1"/>
  <c r="EL671" i="2"/>
  <c r="EU478" i="2" s="1"/>
  <c r="EJ111" i="2"/>
  <c r="ES67" i="2" s="1"/>
  <c r="EC259" i="2"/>
  <c r="EU224" i="2" s="1"/>
  <c r="EL331" i="2"/>
  <c r="EC330" i="2"/>
  <c r="EU258" i="2" s="1"/>
  <c r="EC778" i="2"/>
  <c r="EU751" i="2" s="1"/>
  <c r="EB627" i="2"/>
  <c r="ET679" i="2" s="1"/>
  <c r="EL327" i="2"/>
  <c r="EB739" i="2"/>
  <c r="ET733" i="2" s="1"/>
  <c r="EB443" i="2"/>
  <c r="ET420" i="2" s="1"/>
  <c r="EC727" i="2"/>
  <c r="EU727" i="2" s="1"/>
  <c r="EJ861" i="2"/>
  <c r="ES535" i="2" s="1"/>
  <c r="EB287" i="2"/>
  <c r="ET238" i="2" s="1"/>
  <c r="EK702" i="2"/>
  <c r="ET560" i="2" s="1"/>
  <c r="EB802" i="2"/>
  <c r="ET763" i="2" s="1"/>
  <c r="EC334" i="2"/>
  <c r="EU260" i="2" s="1"/>
  <c r="EK182" i="2"/>
  <c r="ET54" i="2" s="1"/>
  <c r="EK249" i="2"/>
  <c r="EB550" i="2"/>
  <c r="ET642" i="2" s="1"/>
  <c r="EL663" i="2"/>
  <c r="EU476" i="2" s="1"/>
  <c r="EA469" i="2"/>
  <c r="ES433" i="2" s="1"/>
  <c r="EJ478" i="2"/>
  <c r="ES384" i="2" s="1"/>
  <c r="EB715" i="2"/>
  <c r="ET721" i="2" s="1"/>
  <c r="EK714" i="2"/>
  <c r="ET485" i="2" s="1"/>
  <c r="EJ518" i="2"/>
  <c r="ES334" i="2" s="1"/>
  <c r="EC680" i="2"/>
  <c r="EU705" i="2" s="1"/>
  <c r="EC49" i="2"/>
  <c r="EU124" i="2" s="1"/>
  <c r="EB22" i="2"/>
  <c r="ET16" i="2" s="1"/>
  <c r="EK677" i="2"/>
  <c r="ET523" i="2" s="1"/>
  <c r="EL583" i="2"/>
  <c r="EU461" i="2" s="1"/>
  <c r="EK490" i="2"/>
  <c r="ET385" i="2" s="1"/>
  <c r="EB558" i="2"/>
  <c r="ET646" i="2" s="1"/>
  <c r="EB854" i="2"/>
  <c r="ET787" i="2" s="1"/>
  <c r="EL512" i="2"/>
  <c r="EU347" i="2" s="1"/>
  <c r="EL499" i="2"/>
  <c r="EU359" i="2" s="1"/>
  <c r="EK513" i="2"/>
  <c r="ET361" i="2" s="1"/>
  <c r="EA510" i="2"/>
  <c r="ES449" i="2" s="1"/>
  <c r="EC265" i="2"/>
  <c r="EU227" i="2" s="1"/>
  <c r="EK853" i="2"/>
  <c r="ET534" i="2" s="1"/>
  <c r="EC619" i="2"/>
  <c r="EU675" i="2" s="1"/>
  <c r="EC760" i="2"/>
  <c r="EU742" i="2" s="1"/>
  <c r="EC544" i="2"/>
  <c r="EU639" i="2" s="1"/>
  <c r="EL195" i="2"/>
  <c r="EU301" i="2" s="1"/>
  <c r="EB678" i="2"/>
  <c r="ET704" i="2" s="1"/>
  <c r="EK553" i="2"/>
  <c r="ET456" i="2" s="1"/>
  <c r="EJ824" i="2"/>
  <c r="ES630" i="2" s="1"/>
  <c r="EC263" i="2"/>
  <c r="EU226" i="2" s="1"/>
  <c r="EC332" i="2"/>
  <c r="EU259" i="2" s="1"/>
  <c r="EK661" i="2"/>
  <c r="ET519" i="2" s="1"/>
  <c r="EL869" i="2"/>
  <c r="EU536" i="2" s="1"/>
  <c r="EK736" i="2"/>
  <c r="ET591" i="2" s="1"/>
  <c r="EL262" i="2"/>
  <c r="EL382" i="2"/>
  <c r="EC381" i="2"/>
  <c r="EU282" i="2" s="1"/>
  <c r="EK628" i="2"/>
  <c r="ET512" i="2" s="1"/>
  <c r="EK511" i="2"/>
  <c r="ET333" i="2" s="1"/>
  <c r="EB324" i="2"/>
  <c r="ET255" i="2" s="1"/>
  <c r="EC546" i="2"/>
  <c r="EU640" i="2" s="1"/>
  <c r="EK659" i="2"/>
  <c r="ET475" i="2" s="1"/>
  <c r="EL260" i="2"/>
  <c r="EK807" i="2"/>
  <c r="ET626" i="2" s="1"/>
  <c r="EC437" i="2"/>
  <c r="EU417" i="2" s="1"/>
  <c r="EB884" i="2"/>
  <c r="ET802" i="2" s="1"/>
  <c r="EK651" i="2"/>
  <c r="ET473" i="2" s="1"/>
  <c r="EL333" i="2"/>
  <c r="EB831" i="2"/>
  <c r="ET777" i="2" s="1"/>
  <c r="EK690" i="2"/>
  <c r="ET482" i="2" s="1"/>
  <c r="EC798" i="2"/>
  <c r="EU761" i="2" s="1"/>
  <c r="EB852" i="2"/>
  <c r="ET786" i="2" s="1"/>
  <c r="EL763" i="2"/>
  <c r="EU567" i="2" s="1"/>
  <c r="EC473" i="2"/>
  <c r="EU435" i="2" s="1"/>
  <c r="EL474" i="2"/>
  <c r="EU356" i="2" s="1"/>
  <c r="EL618" i="2"/>
  <c r="EU552" i="2" s="1"/>
  <c r="EB451" i="2"/>
  <c r="ET424" i="2" s="1"/>
  <c r="EL516" i="2"/>
  <c r="EU403" i="2" s="1"/>
  <c r="EB481" i="2"/>
  <c r="ET439" i="2" s="1"/>
  <c r="EL464" i="2"/>
  <c r="EU369" i="2" s="1"/>
  <c r="EK450" i="2"/>
  <c r="ET354" i="2" s="1"/>
  <c r="EC413" i="2"/>
  <c r="EU298" i="2" s="1"/>
  <c r="EJ442" i="2"/>
  <c r="ES381" i="2" s="1"/>
  <c r="EL797" i="2"/>
  <c r="EU598" i="2" s="1"/>
  <c r="EJ349" i="2"/>
  <c r="ES316" i="2" s="1"/>
  <c r="EB676" i="2"/>
  <c r="ET703" i="2" s="1"/>
  <c r="EL213" i="2"/>
  <c r="EC116" i="2"/>
  <c r="EU157" i="2" s="1"/>
  <c r="EB136" i="2"/>
  <c r="ET167" i="2" s="1"/>
  <c r="EJ152" i="2"/>
  <c r="ES51" i="2" s="1"/>
  <c r="EB312" i="2"/>
  <c r="ET249" i="2" s="1"/>
  <c r="EK596" i="2"/>
  <c r="ET463" i="2" s="1"/>
  <c r="EK824" i="2"/>
  <c r="ET630" i="2" s="1"/>
  <c r="EB173" i="2"/>
  <c r="ET184" i="2" s="1"/>
  <c r="EA481" i="2"/>
  <c r="ES439" i="2" s="1"/>
  <c r="EJ490" i="2"/>
  <c r="ES385" i="2" s="1"/>
  <c r="EK135" i="2"/>
  <c r="ET107" i="2" s="1"/>
  <c r="EJ117" i="2"/>
  <c r="ES26" i="2" s="1"/>
  <c r="EJ424" i="2"/>
  <c r="ES338" i="2" s="1"/>
  <c r="EK756" i="2"/>
  <c r="ET619" i="2" s="1"/>
  <c r="EL406" i="2"/>
  <c r="EJ264" i="2"/>
  <c r="EJ219" i="2"/>
  <c r="EK887" i="2"/>
  <c r="ET605" i="2" s="1"/>
  <c r="EA102" i="2"/>
  <c r="ES150" i="2" s="1"/>
  <c r="EA18" i="2"/>
  <c r="ES14" i="2" s="1"/>
  <c r="EC576" i="2"/>
  <c r="EU655" i="2" s="1"/>
  <c r="EB77" i="2"/>
  <c r="ET138" i="2" s="1"/>
  <c r="EA407" i="2"/>
  <c r="ES295" i="2" s="1"/>
  <c r="EA267" i="2"/>
  <c r="ES228" i="2" s="1"/>
  <c r="EK875" i="2"/>
  <c r="ET495" i="2" s="1"/>
  <c r="EL875" i="2"/>
  <c r="EU495" i="2" s="1"/>
  <c r="EB819" i="2"/>
  <c r="ET771" i="2" s="1"/>
  <c r="EJ671" i="2"/>
  <c r="ES478" i="2" s="1"/>
  <c r="EJ266" i="2"/>
  <c r="ES308" i="2" s="1"/>
  <c r="EB753" i="2"/>
  <c r="ET740" i="2" s="1"/>
  <c r="EC723" i="2"/>
  <c r="EU725" i="2" s="1"/>
  <c r="EA607" i="2"/>
  <c r="ES669" i="2" s="1"/>
  <c r="EB383" i="2"/>
  <c r="ET283" i="2" s="1"/>
  <c r="EC841" i="2"/>
  <c r="EU782" i="2" s="1"/>
  <c r="EB202" i="2"/>
  <c r="ET197" i="2" s="1"/>
  <c r="EK406" i="2"/>
  <c r="EJ426" i="2"/>
  <c r="ES352" i="2" s="1"/>
  <c r="EC874" i="2"/>
  <c r="EU797" i="2" s="1"/>
  <c r="EC415" i="2"/>
  <c r="EU299" i="2" s="1"/>
  <c r="EB75" i="2"/>
  <c r="ET137" i="2" s="1"/>
  <c r="EA132" i="2"/>
  <c r="ES165" i="2" s="1"/>
  <c r="EA261" i="2"/>
  <c r="ES225" i="2" s="1"/>
  <c r="EB228" i="2"/>
  <c r="ET210" i="2" s="1"/>
  <c r="EK170" i="2"/>
  <c r="ET31" i="2" s="1"/>
  <c r="EL35" i="2"/>
  <c r="EU17" i="2" s="1"/>
  <c r="EL313" i="2"/>
  <c r="EJ170" i="2"/>
  <c r="ES31" i="2" s="1"/>
  <c r="EA59" i="2"/>
  <c r="ES129" i="2" s="1"/>
  <c r="EA61" i="2"/>
  <c r="ES130" i="2" s="1"/>
  <c r="EC346" i="2"/>
  <c r="EU266" i="2" s="1"/>
  <c r="EK258" i="2"/>
  <c r="EC130" i="2"/>
  <c r="EU164" i="2" s="1"/>
  <c r="EA112" i="2"/>
  <c r="ES155" i="2" s="1"/>
  <c r="EB145" i="2"/>
  <c r="ET170" i="2" s="1"/>
  <c r="EA128" i="2"/>
  <c r="ES163" i="2" s="1"/>
  <c r="EL158" i="2"/>
  <c r="EU109" i="2" s="1"/>
  <c r="EJ31" i="2"/>
  <c r="ES77" i="2" s="1"/>
  <c r="EA220" i="2"/>
  <c r="ES206" i="2" s="1"/>
  <c r="EC134" i="2"/>
  <c r="EU166" i="2" s="1"/>
  <c r="EA130" i="2"/>
  <c r="ES164" i="2" s="1"/>
  <c r="EC175" i="2"/>
  <c r="EU185" i="2" s="1"/>
  <c r="EB143" i="2"/>
  <c r="ET169" i="2" s="1"/>
  <c r="EJ113" i="2"/>
  <c r="ES86" i="2" s="1"/>
  <c r="EL390" i="2"/>
  <c r="EU320" i="2" s="1"/>
  <c r="EA116" i="2"/>
  <c r="ES157" i="2" s="1"/>
  <c r="EA395" i="2"/>
  <c r="ES289" i="2" s="1"/>
  <c r="EK215" i="2"/>
  <c r="ET303" i="2" s="1"/>
  <c r="EJ217" i="2"/>
  <c r="EL364" i="2"/>
  <c r="EJ127" i="2"/>
  <c r="ES27" i="2" s="1"/>
  <c r="EJ80" i="2"/>
  <c r="ES63" i="2" s="1"/>
  <c r="EL286" i="2"/>
  <c r="EU310" i="2" s="1"/>
  <c r="EL325" i="2"/>
  <c r="EA126" i="2"/>
  <c r="ES162" i="2" s="1"/>
  <c r="EL99" i="2"/>
  <c r="EU45" i="2" s="1"/>
  <c r="EK284" i="2"/>
  <c r="EK286" i="2"/>
  <c r="ET310" i="2" s="1"/>
  <c r="EA275" i="2"/>
  <c r="ES232" i="2" s="1"/>
  <c r="EB302" i="2"/>
  <c r="ET244" i="2" s="1"/>
  <c r="EC204" i="2"/>
  <c r="EU198" i="2" s="1"/>
  <c r="EJ156" i="2"/>
  <c r="ES90" i="2" s="1"/>
  <c r="EJ94" i="2"/>
  <c r="ES102" i="2" s="1"/>
  <c r="EL378" i="2"/>
  <c r="EC271" i="2"/>
  <c r="EU230" i="2" s="1"/>
  <c r="EB623" i="2"/>
  <c r="ET677" i="2" s="1"/>
  <c r="EL66" i="2"/>
  <c r="EU20" i="2" s="1"/>
  <c r="EK142" i="2"/>
  <c r="ET50" i="2" s="1"/>
  <c r="EC375" i="2"/>
  <c r="EU279" i="2" s="1"/>
  <c r="EA365" i="2"/>
  <c r="ES274" i="2" s="1"/>
  <c r="EB772" i="2"/>
  <c r="ET748" i="2" s="1"/>
  <c r="EK309" i="2"/>
  <c r="ET312" i="2" s="1"/>
  <c r="EC829" i="2"/>
  <c r="EU776" i="2" s="1"/>
  <c r="EK826" i="2"/>
  <c r="ET578" i="2" s="1"/>
  <c r="EJ107" i="2"/>
  <c r="ES25" i="2" s="1"/>
  <c r="EL372" i="2"/>
  <c r="EC138" i="2"/>
  <c r="EU168" i="2" s="1"/>
  <c r="EC719" i="2"/>
  <c r="EU723" i="2" s="1"/>
  <c r="EB774" i="2"/>
  <c r="ET749" i="2" s="1"/>
  <c r="EB776" i="2"/>
  <c r="ET750" i="2" s="1"/>
  <c r="EJ182" i="2"/>
  <c r="ES54" i="2" s="1"/>
  <c r="EA16" i="2"/>
  <c r="ES13" i="2" s="1"/>
  <c r="EL553" i="2"/>
  <c r="EU456" i="2" s="1"/>
  <c r="EB293" i="2"/>
  <c r="ET241" i="2" s="1"/>
  <c r="EL205" i="2"/>
  <c r="EU302" i="2" s="1"/>
  <c r="CX116" i="2"/>
  <c r="EL646" i="2"/>
  <c r="EU515" i="2" s="1"/>
  <c r="EB427" i="2"/>
  <c r="ET412" i="2" s="1"/>
  <c r="EC570" i="2"/>
  <c r="EU652" i="2" s="1"/>
  <c r="EA623" i="2"/>
  <c r="ES677" i="2" s="1"/>
  <c r="EA627" i="2"/>
  <c r="ES679" i="2" s="1"/>
  <c r="EJ626" i="2"/>
  <c r="ES468" i="2" s="1"/>
  <c r="EK25" i="2"/>
  <c r="ET57" i="2" s="1"/>
  <c r="EB344" i="2"/>
  <c r="ET265" i="2" s="1"/>
  <c r="EL374" i="2"/>
  <c r="EL154" i="2"/>
  <c r="EU71" i="2" s="1"/>
  <c r="EB625" i="2"/>
  <c r="ET678" i="2" s="1"/>
  <c r="EK99" i="2"/>
  <c r="ET45" i="2" s="1"/>
  <c r="EB118" i="2"/>
  <c r="ET158" i="2" s="1"/>
  <c r="EC827" i="2"/>
  <c r="EU775" i="2" s="1"/>
  <c r="EL598" i="2"/>
  <c r="EU507" i="2" s="1"/>
  <c r="EK225" i="2"/>
  <c r="ET304" i="2" s="1"/>
  <c r="EJ288" i="2"/>
  <c r="EJ90" i="2"/>
  <c r="ES64" i="2" s="1"/>
  <c r="EA187" i="2"/>
  <c r="ES191" i="2" s="1"/>
  <c r="EA189" i="2"/>
  <c r="ES192" i="2" s="1"/>
  <c r="EL438" i="2"/>
  <c r="EU353" i="2" s="1"/>
  <c r="EC179" i="2"/>
  <c r="EU187" i="2" s="1"/>
  <c r="EJ438" i="2"/>
  <c r="ES353" i="2" s="1"/>
  <c r="EK488" i="2"/>
  <c r="ET371" i="2" s="1"/>
  <c r="EL188" i="2"/>
  <c r="EU112" i="2" s="1"/>
  <c r="EK197" i="2"/>
  <c r="EC371" i="2"/>
  <c r="EU277" i="2" s="1"/>
  <c r="EL830" i="2"/>
  <c r="EU579" i="2" s="1"/>
  <c r="EL180" i="2"/>
  <c r="EU32" i="2" s="1"/>
  <c r="EC796" i="2"/>
  <c r="EU760" i="2" s="1"/>
  <c r="EK775" i="2"/>
  <c r="ET622" i="2" s="1"/>
  <c r="EK624" i="2"/>
  <c r="ET553" i="2" s="1"/>
  <c r="EL828" i="2"/>
  <c r="EU631" i="2" s="1"/>
  <c r="EJ366" i="2"/>
  <c r="EC660" i="2"/>
  <c r="EU695" i="2" s="1"/>
  <c r="EL851" i="2"/>
  <c r="EU492" i="2" s="1"/>
  <c r="EK278" i="2"/>
  <c r="EJ50" i="2"/>
  <c r="ES60" i="2" s="1"/>
  <c r="EB346" i="2"/>
  <c r="ET266" i="2" s="1"/>
  <c r="EL319" i="2"/>
  <c r="EU313" i="2" s="1"/>
  <c r="EJ174" i="2"/>
  <c r="ES73" i="2" s="1"/>
  <c r="EB283" i="2"/>
  <c r="ET236" i="2" s="1"/>
  <c r="EK292" i="2"/>
  <c r="EJ624" i="2"/>
  <c r="ES553" i="2" s="1"/>
  <c r="EK398" i="2"/>
  <c r="EB342" i="2"/>
  <c r="ET264" i="2" s="1"/>
  <c r="EA287" i="2"/>
  <c r="ES238" i="2" s="1"/>
  <c r="EL547" i="2"/>
  <c r="EU455" i="2" s="1"/>
  <c r="EB277" i="2"/>
  <c r="ET233" i="2" s="1"/>
  <c r="EA185" i="2"/>
  <c r="ES190" i="2" s="1"/>
  <c r="EK186" i="2"/>
  <c r="ET93" i="2" s="1"/>
  <c r="EC177" i="2"/>
  <c r="EU186" i="2" s="1"/>
  <c r="EJ82" i="2"/>
  <c r="ES82" i="2" s="1"/>
  <c r="EB244" i="2"/>
  <c r="ET218" i="2" s="1"/>
  <c r="EC255" i="2"/>
  <c r="EU222" i="2" s="1"/>
  <c r="EC373" i="2"/>
  <c r="EU278" i="2" s="1"/>
  <c r="EJ190" i="2"/>
  <c r="ES33" i="2" s="1"/>
  <c r="EC379" i="2"/>
  <c r="EU281" i="2" s="1"/>
  <c r="EK442" i="2"/>
  <c r="ET381" i="2" s="1"/>
  <c r="EK622" i="2"/>
  <c r="ET511" i="2" s="1"/>
  <c r="EB167" i="2"/>
  <c r="ET181" i="2" s="1"/>
  <c r="EL585" i="2"/>
  <c r="EU505" i="2" s="1"/>
  <c r="EA93" i="2"/>
  <c r="ES146" i="2" s="1"/>
  <c r="EK260" i="2"/>
  <c r="EB399" i="2"/>
  <c r="ET291" i="2" s="1"/>
  <c r="EB397" i="2"/>
  <c r="ET290" i="2" s="1"/>
  <c r="EB246" i="2"/>
  <c r="ET219" i="2" s="1"/>
  <c r="EJ543" i="2"/>
  <c r="ES498" i="2" s="1"/>
  <c r="EC599" i="2"/>
  <c r="EU665" i="2" s="1"/>
  <c r="EJ596" i="2"/>
  <c r="ES463" i="2" s="1"/>
  <c r="EA363" i="2"/>
  <c r="ES273" i="2" s="1"/>
  <c r="EJ364" i="2"/>
  <c r="EA106" i="2"/>
  <c r="ES152" i="2" s="1"/>
  <c r="EB100" i="2"/>
  <c r="ET149" i="2" s="1"/>
  <c r="EL720" i="2"/>
  <c r="EU589" i="2" s="1"/>
  <c r="EK614" i="2"/>
  <c r="ET466" i="2" s="1"/>
  <c r="EB735" i="2"/>
  <c r="ET731" i="2" s="1"/>
  <c r="EC348" i="2"/>
  <c r="EU267" i="2" s="1"/>
  <c r="EK184" i="2"/>
  <c r="ET74" i="2" s="1"/>
  <c r="EJ541" i="2"/>
  <c r="ES454" i="2" s="1"/>
  <c r="EA285" i="2"/>
  <c r="ES237" i="2" s="1"/>
  <c r="EL368" i="2"/>
  <c r="EL211" i="2"/>
  <c r="EK166" i="2"/>
  <c r="ET91" i="2" s="1"/>
  <c r="EL384" i="2"/>
  <c r="EA544" i="2"/>
  <c r="ES639" i="2" s="1"/>
  <c r="EK45" i="2"/>
  <c r="ET18" i="2" s="1"/>
  <c r="EK227" i="2"/>
  <c r="EK245" i="2"/>
  <c r="ET306" i="2" s="1"/>
  <c r="EB289" i="2"/>
  <c r="ET239" i="2" s="1"/>
  <c r="EA741" i="2"/>
  <c r="ES734" i="2" s="1"/>
  <c r="EA277" i="2"/>
  <c r="ES233" i="2" s="1"/>
  <c r="EC662" i="2"/>
  <c r="EU696" i="2" s="1"/>
  <c r="EK657" i="2"/>
  <c r="ET518" i="2" s="1"/>
  <c r="EL430" i="2"/>
  <c r="EU380" i="2" s="1"/>
  <c r="EB658" i="2"/>
  <c r="ET694" i="2" s="1"/>
  <c r="EK243" i="2"/>
  <c r="EK626" i="2"/>
  <c r="ET468" i="2" s="1"/>
  <c r="EJ773" i="2"/>
  <c r="ES595" i="2" s="1"/>
  <c r="EL626" i="2"/>
  <c r="EU468" i="2" s="1"/>
  <c r="EA248" i="2"/>
  <c r="ES220" i="2" s="1"/>
  <c r="GN18" i="2"/>
  <c r="EB53" i="2"/>
  <c r="ET126" i="2" s="1"/>
  <c r="EK446" i="2"/>
  <c r="ET326" i="2" s="1"/>
  <c r="CC16" i="2"/>
  <c r="CG16" i="2" s="1"/>
  <c r="CC18" i="2"/>
  <c r="CG18" i="2" s="1"/>
  <c r="EB132" i="2"/>
  <c r="ET165" i="2" s="1"/>
  <c r="EA808" i="2"/>
  <c r="ES766" i="2" s="1"/>
  <c r="EK386" i="2"/>
  <c r="EK535" i="2"/>
  <c r="ET378" i="2" s="1"/>
  <c r="EC340" i="2"/>
  <c r="EU263" i="2" s="1"/>
  <c r="EK327" i="2"/>
  <c r="EL420" i="2"/>
  <c r="EU408" i="2" s="1"/>
  <c r="EA279" i="2"/>
  <c r="ES234" i="2" s="1"/>
  <c r="EC645" i="2"/>
  <c r="EU688" i="2" s="1"/>
  <c r="EK376" i="2"/>
  <c r="EK223" i="2"/>
  <c r="EB20" i="2"/>
  <c r="ET15" i="2" s="1"/>
  <c r="EL520" i="2"/>
  <c r="EU362" i="2" s="1"/>
  <c r="EA668" i="2"/>
  <c r="ES699" i="2" s="1"/>
  <c r="EL197" i="2"/>
  <c r="GN19" i="2"/>
  <c r="EC609" i="2"/>
  <c r="EU670" i="2" s="1"/>
  <c r="EJ454" i="2"/>
  <c r="ES382" i="2" s="1"/>
  <c r="EB856" i="2"/>
  <c r="ET788" i="2" s="1"/>
  <c r="EJ740" i="2"/>
  <c r="ES617" i="2" s="1"/>
  <c r="GQ19" i="2"/>
  <c r="GQ18" i="2"/>
  <c r="EJ215" i="2"/>
  <c r="ES303" i="2" s="1"/>
  <c r="EB590" i="2"/>
  <c r="ET662" i="2" s="1"/>
  <c r="EL139" i="2"/>
  <c r="EU49" i="2" s="1"/>
  <c r="EB641" i="2"/>
  <c r="ET686" i="2" s="1"/>
  <c r="EK353" i="2"/>
  <c r="EB737" i="2"/>
  <c r="ET732" i="2" s="1"/>
  <c r="EC788" i="2"/>
  <c r="EU756" i="2" s="1"/>
  <c r="EK313" i="2"/>
  <c r="EB300" i="2"/>
  <c r="ET243" i="2" s="1"/>
  <c r="EL221" i="2"/>
  <c r="EB220" i="2"/>
  <c r="ET206" i="2" s="1"/>
  <c r="EL142" i="2"/>
  <c r="EU50" i="2" s="1"/>
  <c r="EB403" i="2"/>
  <c r="ET293" i="2" s="1"/>
  <c r="EB377" i="2"/>
  <c r="ET280" i="2" s="1"/>
  <c r="EC580" i="2"/>
  <c r="EU657" i="2" s="1"/>
  <c r="EK522" i="2"/>
  <c r="ET390" i="2" s="1"/>
  <c r="EL349" i="2"/>
  <c r="EU316" i="2" s="1"/>
  <c r="EA810" i="2"/>
  <c r="ES767" i="2" s="1"/>
  <c r="CC20" i="2"/>
  <c r="CG20" i="2" s="1"/>
  <c r="CC19" i="2"/>
  <c r="CG19" i="2" s="1"/>
  <c r="CC17" i="2"/>
  <c r="CG17" i="2" s="1"/>
  <c r="EK329" i="2"/>
  <c r="ET314" i="2" s="1"/>
  <c r="EK111" i="2"/>
  <c r="ET67" i="2" s="1"/>
  <c r="EC421" i="2"/>
  <c r="EU409" i="2" s="1"/>
  <c r="EJ54" i="2"/>
  <c r="ES98" i="2" s="1"/>
  <c r="EB110" i="2"/>
  <c r="ET154" i="2" s="1"/>
  <c r="EB352" i="2"/>
  <c r="ET269" i="2" s="1"/>
  <c r="EK612" i="2"/>
  <c r="ET551" i="2" s="1"/>
  <c r="EK129" i="2"/>
  <c r="ET48" i="2" s="1"/>
  <c r="EL278" i="2"/>
  <c r="EL237" i="2"/>
  <c r="EL135" i="2"/>
  <c r="EU107" i="2" s="1"/>
  <c r="EJ74" i="2"/>
  <c r="ES100" i="2" s="1"/>
  <c r="EK606" i="2"/>
  <c r="ET550" i="2" s="1"/>
  <c r="EC250" i="2"/>
  <c r="EU221" i="2" s="1"/>
  <c r="EL376" i="2"/>
  <c r="GL18" i="2"/>
  <c r="EJ150" i="2"/>
  <c r="ES29" i="2" s="1"/>
  <c r="EA570" i="2"/>
  <c r="ES652" i="2" s="1"/>
  <c r="EK516" i="2"/>
  <c r="ET403" i="2" s="1"/>
  <c r="EJ512" i="2"/>
  <c r="ES347" i="2" s="1"/>
  <c r="EB886" i="2"/>
  <c r="ET803" i="2" s="1"/>
  <c r="EA350" i="2"/>
  <c r="ES268" i="2" s="1"/>
  <c r="EK168" i="2"/>
  <c r="ET110" i="2" s="1"/>
  <c r="EJ521" i="2"/>
  <c r="ES376" i="2" s="1"/>
  <c r="EK303" i="2"/>
  <c r="EC308" i="2"/>
  <c r="EU247" i="2" s="1"/>
  <c r="EL148" i="2"/>
  <c r="EU108" i="2" s="1"/>
  <c r="EB126" i="2"/>
  <c r="ET162" i="2" s="1"/>
  <c r="EL229" i="2"/>
  <c r="EJ76" i="2"/>
  <c r="ES21" i="2" s="1"/>
  <c r="EK734" i="2"/>
  <c r="ET564" i="2" s="1"/>
  <c r="EK378" i="2"/>
  <c r="EB298" i="2"/>
  <c r="ET242" i="2" s="1"/>
  <c r="EK536" i="2"/>
  <c r="ET392" i="2" s="1"/>
  <c r="EA259" i="2"/>
  <c r="ES224" i="2" s="1"/>
  <c r="EL251" i="2"/>
  <c r="EK529" i="2"/>
  <c r="ET391" i="2" s="1"/>
  <c r="EL679" i="2"/>
  <c r="EU480" i="2" s="1"/>
  <c r="EL432" i="2"/>
  <c r="EU394" i="2" s="1"/>
  <c r="EC786" i="2"/>
  <c r="EU755" i="2" s="1"/>
  <c r="EL665" i="2"/>
  <c r="EU520" i="2" s="1"/>
  <c r="EK521" i="2"/>
  <c r="ET376" i="2" s="1"/>
  <c r="EJ875" i="2"/>
  <c r="ES495" i="2" s="1"/>
  <c r="EA743" i="2"/>
  <c r="ES735" i="2" s="1"/>
  <c r="EB169" i="2"/>
  <c r="ET182" i="2" s="1"/>
  <c r="EL724" i="2"/>
  <c r="EU615" i="2" s="1"/>
  <c r="EC220" i="2"/>
  <c r="EU206" i="2" s="1"/>
  <c r="EJ593" i="2"/>
  <c r="ES548" i="2" s="1"/>
  <c r="EC196" i="2"/>
  <c r="EU194" i="2" s="1"/>
  <c r="EL579" i="2"/>
  <c r="EU504" i="2" s="1"/>
  <c r="EK462" i="2"/>
  <c r="ET355" i="2" s="1"/>
  <c r="EK131" i="2"/>
  <c r="ET69" i="2" s="1"/>
  <c r="EA603" i="2"/>
  <c r="ES667" i="2" s="1"/>
  <c r="EK305" i="2"/>
  <c r="EL722" i="2"/>
  <c r="EU486" i="2" s="1"/>
  <c r="EL64" i="2"/>
  <c r="EU99" i="2" s="1"/>
  <c r="EK444" i="2"/>
  <c r="ET395" i="2" s="1"/>
  <c r="EJ262" i="2"/>
  <c r="EB348" i="2"/>
  <c r="ET267" i="2" s="1"/>
  <c r="EC302" i="2"/>
  <c r="EU244" i="2" s="1"/>
  <c r="EC124" i="2"/>
  <c r="EU161" i="2" s="1"/>
  <c r="EB860" i="2"/>
  <c r="ET790" i="2" s="1"/>
  <c r="EC310" i="2"/>
  <c r="EU248" i="2" s="1"/>
  <c r="EB858" i="2"/>
  <c r="ET789" i="2" s="1"/>
  <c r="EJ480" i="2"/>
  <c r="ES398" i="2" s="1"/>
  <c r="EK830" i="2"/>
  <c r="ET579" i="2" s="1"/>
  <c r="EB637" i="2"/>
  <c r="ET684" i="2" s="1"/>
  <c r="EJ742" i="2"/>
  <c r="ES565" i="2" s="1"/>
  <c r="EL249" i="2"/>
  <c r="EK72" i="2"/>
  <c r="ET81" i="2" s="1"/>
  <c r="EC304" i="2"/>
  <c r="EU245" i="2" s="1"/>
  <c r="GP19" i="2"/>
  <c r="EC423" i="2"/>
  <c r="EU410" i="2" s="1"/>
  <c r="EC34" i="2"/>
  <c r="EU118" i="2" s="1"/>
  <c r="CW79" i="2"/>
  <c r="EK525" i="2"/>
  <c r="ET335" i="2" s="1"/>
  <c r="EL307" i="2"/>
  <c r="EL422" i="2"/>
  <c r="EU324" i="2" s="1"/>
  <c r="CY168" i="2"/>
  <c r="EC524" i="2"/>
  <c r="EU451" i="2" s="1"/>
  <c r="EA847" i="2"/>
  <c r="ES785" i="2" s="1"/>
  <c r="EK646" i="2"/>
  <c r="ET515" i="2" s="1"/>
  <c r="EC55" i="2"/>
  <c r="EU127" i="2" s="1"/>
  <c r="EK54" i="2"/>
  <c r="ET98" i="2" s="1"/>
  <c r="EB55" i="2"/>
  <c r="ET127" i="2" s="1"/>
  <c r="EK205" i="2"/>
  <c r="ET302" i="2" s="1"/>
  <c r="EK515" i="2"/>
  <c r="ET389" i="2" s="1"/>
  <c r="EA517" i="2"/>
  <c r="ES450" i="2" s="1"/>
  <c r="EK820" i="2"/>
  <c r="ET629" i="2" s="1"/>
  <c r="EL21" i="2"/>
  <c r="EU114" i="2" s="1"/>
  <c r="EA666" i="2"/>
  <c r="ES698" i="2" s="1"/>
  <c r="EA721" i="2"/>
  <c r="ES724" i="2" s="1"/>
  <c r="EJ606" i="2"/>
  <c r="ES550" i="2" s="1"/>
  <c r="EK19" i="2"/>
  <c r="ET95" i="2" s="1"/>
  <c r="EL17" i="2"/>
  <c r="EU76" i="2" s="1"/>
  <c r="GM18" i="2"/>
  <c r="EL223" i="2"/>
  <c r="EK325" i="2"/>
  <c r="EC725" i="2"/>
  <c r="EU726" i="2" s="1"/>
  <c r="EK380" i="2"/>
  <c r="ET319" i="2" s="1"/>
  <c r="EA371" i="2"/>
  <c r="ES277" i="2" s="1"/>
  <c r="EJ64" i="2"/>
  <c r="ES99" i="2" s="1"/>
  <c r="EL78" i="2"/>
  <c r="EU42" i="2" s="1"/>
  <c r="EC81" i="2"/>
  <c r="EU140" i="2" s="1"/>
  <c r="CX73" i="2"/>
  <c r="EC578" i="2"/>
  <c r="EU656" i="2" s="1"/>
  <c r="EB106" i="2"/>
  <c r="ET152" i="2" s="1"/>
  <c r="EB108" i="2"/>
  <c r="ET153" i="2" s="1"/>
  <c r="EC277" i="2"/>
  <c r="EU233" i="2" s="1"/>
  <c r="EK117" i="2"/>
  <c r="ET26" i="2" s="1"/>
  <c r="EB445" i="2"/>
  <c r="ET421" i="2" s="1"/>
  <c r="EJ88" i="2"/>
  <c r="ES43" i="2" s="1"/>
  <c r="EB175" i="2"/>
  <c r="ET185" i="2" s="1"/>
  <c r="EK107" i="2"/>
  <c r="ET25" i="2" s="1"/>
  <c r="EA739" i="2"/>
  <c r="ES733" i="2" s="1"/>
  <c r="EK466" i="2"/>
  <c r="ET383" i="2" s="1"/>
  <c r="EC531" i="2"/>
  <c r="EU452" i="2" s="1"/>
  <c r="EA181" i="2"/>
  <c r="ES188" i="2" s="1"/>
  <c r="EK859" i="2"/>
  <c r="ET493" i="2" s="1"/>
  <c r="EK681" i="2"/>
  <c r="ET524" i="2" s="1"/>
  <c r="EC147" i="2"/>
  <c r="EU171" i="2" s="1"/>
  <c r="EA843" i="2"/>
  <c r="ES783" i="2" s="1"/>
  <c r="EJ846" i="2"/>
  <c r="ES583" i="2" s="1"/>
  <c r="EA423" i="2"/>
  <c r="ES410" i="2" s="1"/>
  <c r="EJ549" i="2"/>
  <c r="ES499" i="2" s="1"/>
  <c r="EJ372" i="2"/>
  <c r="EL309" i="2"/>
  <c r="EU312" i="2" s="1"/>
  <c r="EJ571" i="2"/>
  <c r="ES459" i="2" s="1"/>
  <c r="EK78" i="2"/>
  <c r="ET42" i="2" s="1"/>
  <c r="EA171" i="2"/>
  <c r="ES183" i="2" s="1"/>
  <c r="EA753" i="2"/>
  <c r="ES740" i="2" s="1"/>
  <c r="EJ180" i="2"/>
  <c r="ES32" i="2" s="1"/>
  <c r="GM19" i="2"/>
  <c r="EK644" i="2"/>
  <c r="ET471" i="2" s="1"/>
  <c r="EC876" i="2"/>
  <c r="EU798" i="2" s="1"/>
  <c r="EC44" i="2"/>
  <c r="EU123" i="2" s="1"/>
  <c r="EL527" i="2"/>
  <c r="EU363" i="2" s="1"/>
  <c r="EA155" i="2"/>
  <c r="ES175" i="2" s="1"/>
  <c r="EC647" i="2"/>
  <c r="EU689" i="2" s="1"/>
  <c r="EA427" i="2"/>
  <c r="ES412" i="2" s="1"/>
  <c r="EL581" i="2"/>
  <c r="EU546" i="2" s="1"/>
  <c r="EL19" i="2"/>
  <c r="EU95" i="2" s="1"/>
  <c r="EB447" i="2"/>
  <c r="ET422" i="2" s="1"/>
  <c r="EJ337" i="2"/>
  <c r="EA369" i="2"/>
  <c r="ES276" i="2" s="1"/>
  <c r="EK523" i="2"/>
  <c r="ET404" i="2" s="1"/>
  <c r="EB63" i="2"/>
  <c r="ET131" i="2" s="1"/>
  <c r="EC678" i="2"/>
  <c r="EU704" i="2" s="1"/>
  <c r="EL264" i="2"/>
  <c r="EJ667" i="2"/>
  <c r="ES477" i="2" s="1"/>
  <c r="EL522" i="2"/>
  <c r="EU390" i="2" s="1"/>
  <c r="EC572" i="2"/>
  <c r="EU653" i="2" s="1"/>
  <c r="EL48" i="2"/>
  <c r="EU39" i="2" s="1"/>
  <c r="EC126" i="2"/>
  <c r="EU162" i="2" s="1"/>
  <c r="GJ19" i="2"/>
  <c r="EK404" i="2"/>
  <c r="EA63" i="2"/>
  <c r="ES131" i="2" s="1"/>
  <c r="EC222" i="2"/>
  <c r="EU207" i="2" s="1"/>
  <c r="EL528" i="2"/>
  <c r="EU377" i="2" s="1"/>
  <c r="EB112" i="2"/>
  <c r="ET155" i="2" s="1"/>
  <c r="EL795" i="2"/>
  <c r="EU571" i="2" s="1"/>
  <c r="EK640" i="2"/>
  <c r="ET514" i="2" s="1"/>
  <c r="EL610" i="2"/>
  <c r="EU509" i="2" s="1"/>
  <c r="EK133" i="2"/>
  <c r="ET88" i="2" s="1"/>
  <c r="EB328" i="2"/>
  <c r="ET257" i="2" s="1"/>
  <c r="EL254" i="2"/>
  <c r="EB379" i="2"/>
  <c r="ET281" i="2" s="1"/>
  <c r="EL575" i="2"/>
  <c r="EU545" i="2" s="1"/>
  <c r="EA403" i="2"/>
  <c r="ES293" i="2" s="1"/>
  <c r="EC352" i="2"/>
  <c r="EU269" i="2" s="1"/>
  <c r="EJ752" i="2"/>
  <c r="ES593" i="2" s="1"/>
  <c r="EK311" i="2"/>
  <c r="EL518" i="2"/>
  <c r="EU334" i="2" s="1"/>
  <c r="EJ844" i="2"/>
  <c r="ES635" i="2" s="1"/>
  <c r="EC306" i="2"/>
  <c r="EU246" i="2" s="1"/>
  <c r="EC391" i="2"/>
  <c r="EU287" i="2" s="1"/>
  <c r="EJ368" i="2"/>
  <c r="EJ62" i="2"/>
  <c r="ES80" i="2" s="1"/>
  <c r="EA173" i="2"/>
  <c r="ES184" i="2" s="1"/>
  <c r="EA425" i="2"/>
  <c r="ES411" i="2" s="1"/>
  <c r="EB151" i="2"/>
  <c r="ET173" i="2" s="1"/>
  <c r="EJ247" i="2"/>
  <c r="GK18" i="2"/>
  <c r="EC16" i="2"/>
  <c r="EU13" i="2" s="1"/>
  <c r="EL526" i="2"/>
  <c r="EU349" i="2" s="1"/>
  <c r="EL525" i="2"/>
  <c r="EU335" i="2" s="1"/>
  <c r="EK528" i="2"/>
  <c r="ET377" i="2" s="1"/>
  <c r="EL669" i="2"/>
  <c r="EU521" i="2" s="1"/>
  <c r="EK172" i="2"/>
  <c r="ET53" i="2" s="1"/>
  <c r="EL811" i="2"/>
  <c r="EU573" i="2" s="1"/>
  <c r="EA405" i="2"/>
  <c r="ES294" i="2" s="1"/>
  <c r="EA151" i="2"/>
  <c r="ES173" i="2" s="1"/>
  <c r="EL504" i="2"/>
  <c r="EU332" i="2" s="1"/>
  <c r="EK600" i="2"/>
  <c r="ET549" i="2" s="1"/>
  <c r="EL519" i="2"/>
  <c r="EU348" i="2" s="1"/>
  <c r="EJ370" i="2"/>
  <c r="ES318" i="2" s="1"/>
  <c r="EA120" i="2"/>
  <c r="ES159" i="2" s="1"/>
  <c r="EK665" i="2"/>
  <c r="ET520" i="2" s="1"/>
  <c r="EK809" i="2"/>
  <c r="ET532" i="2" s="1"/>
  <c r="EA265" i="2"/>
  <c r="ES227" i="2" s="1"/>
  <c r="EC808" i="2"/>
  <c r="EU766" i="2" s="1"/>
  <c r="EL809" i="2"/>
  <c r="EU532" i="2" s="1"/>
  <c r="EA572" i="2"/>
  <c r="ES653" i="2" s="1"/>
  <c r="EJ720" i="2"/>
  <c r="ES589" i="2" s="1"/>
  <c r="EB204" i="2"/>
  <c r="ET198" i="2" s="1"/>
  <c r="EC574" i="2"/>
  <c r="EU654" i="2" s="1"/>
  <c r="EL94" i="2"/>
  <c r="EU102" i="2" s="1"/>
  <c r="EC279" i="2"/>
  <c r="EU234" i="2" s="1"/>
  <c r="EL301" i="2"/>
  <c r="EJ58" i="2"/>
  <c r="ES40" i="2" s="1"/>
  <c r="EL125" i="2"/>
  <c r="EU106" i="2" s="1"/>
  <c r="EJ109" i="2"/>
  <c r="ES46" i="2" s="1"/>
  <c r="EC721" i="2"/>
  <c r="EU724" i="2" s="1"/>
  <c r="EA342" i="2"/>
  <c r="ES264" i="2" s="1"/>
  <c r="EJ604" i="2"/>
  <c r="ES508" i="2" s="1"/>
  <c r="EL62" i="2"/>
  <c r="EU80" i="2" s="1"/>
  <c r="EL184" i="2"/>
  <c r="EU74" i="2" s="1"/>
  <c r="EL612" i="2"/>
  <c r="EU551" i="2" s="1"/>
  <c r="EB733" i="2"/>
  <c r="ET730" i="2" s="1"/>
  <c r="EK533" i="2"/>
  <c r="ET350" i="2" s="1"/>
  <c r="EB310" i="2"/>
  <c r="ET248" i="2" s="1"/>
  <c r="EJ223" i="2"/>
  <c r="EA751" i="2"/>
  <c r="ES739" i="2" s="1"/>
  <c r="EK534" i="2"/>
  <c r="ET364" i="2" s="1"/>
  <c r="EL190" i="2"/>
  <c r="EU33" i="2" s="1"/>
  <c r="EL551" i="2"/>
  <c r="EU541" i="2" s="1"/>
  <c r="EK518" i="2"/>
  <c r="ET334" i="2" s="1"/>
  <c r="EK638" i="2"/>
  <c r="ET470" i="2" s="1"/>
  <c r="EA755" i="2"/>
  <c r="ES741" i="2" s="1"/>
  <c r="EC300" i="2"/>
  <c r="EU243" i="2" s="1"/>
  <c r="EC189" i="2"/>
  <c r="EU192" i="2" s="1"/>
  <c r="EB171" i="2"/>
  <c r="ET183" i="2" s="1"/>
  <c r="EJ172" i="2"/>
  <c r="ES53" i="2" s="1"/>
  <c r="EC682" i="2"/>
  <c r="EU706" i="2" s="1"/>
  <c r="EC59" i="2"/>
  <c r="EU129" i="2" s="1"/>
  <c r="EL530" i="2"/>
  <c r="EU405" i="2" s="1"/>
  <c r="EL529" i="2"/>
  <c r="EU391" i="2" s="1"/>
  <c r="EA845" i="2"/>
  <c r="ES784" i="2" s="1"/>
  <c r="EK56" i="2"/>
  <c r="ET19" i="2" s="1"/>
  <c r="EB647" i="2"/>
  <c r="ET689" i="2" s="1"/>
  <c r="EJ406" i="2"/>
  <c r="EK519" i="2"/>
  <c r="ET348" i="2" s="1"/>
  <c r="EA153" i="2"/>
  <c r="ES174" i="2" s="1"/>
  <c r="EL450" i="2"/>
  <c r="EU354" i="2" s="1"/>
  <c r="EB517" i="2"/>
  <c r="ET450" i="2" s="1"/>
  <c r="EA574" i="2"/>
  <c r="ES654" i="2" s="1"/>
  <c r="EC582" i="2"/>
  <c r="EU658" i="2" s="1"/>
  <c r="EA367" i="2"/>
  <c r="ES275" i="2" s="1"/>
  <c r="EC810" i="2"/>
  <c r="EU767" i="2" s="1"/>
  <c r="EC20" i="2"/>
  <c r="EU15" i="2" s="1"/>
  <c r="EA214" i="2"/>
  <c r="ES203" i="2" s="1"/>
  <c r="EK219" i="2"/>
  <c r="EJ520" i="2"/>
  <c r="ES362" i="2" s="1"/>
  <c r="EK520" i="2"/>
  <c r="ET362" i="2" s="1"/>
  <c r="EL571" i="2"/>
  <c r="EU459" i="2" s="1"/>
  <c r="EJ209" i="2"/>
  <c r="EC93" i="2"/>
  <c r="EU146" i="2" s="1"/>
  <c r="EA104" i="2"/>
  <c r="ES151" i="2" s="1"/>
  <c r="EL398" i="2"/>
  <c r="EC228" i="2"/>
  <c r="EU210" i="2" s="1"/>
  <c r="EJ15" i="2"/>
  <c r="ES56" i="2" s="1"/>
  <c r="EL640" i="2"/>
  <c r="EU514" i="2" s="1"/>
  <c r="EL345" i="2"/>
  <c r="EB134" i="2"/>
  <c r="ET166" i="2" s="1"/>
  <c r="EL414" i="2"/>
  <c r="EJ278" i="2"/>
  <c r="EL593" i="2"/>
  <c r="EU548" i="2" s="1"/>
  <c r="EJ351" i="2"/>
  <c r="EB592" i="2"/>
  <c r="ET663" i="2" s="1"/>
  <c r="EJ795" i="2"/>
  <c r="ES571" i="2" s="1"/>
  <c r="EB281" i="2"/>
  <c r="ET235" i="2" s="1"/>
  <c r="EK492" i="2"/>
  <c r="ET399" i="2" s="1"/>
  <c r="EJ103" i="2"/>
  <c r="ES85" i="2" s="1"/>
  <c r="EB159" i="2"/>
  <c r="ET177" i="2" s="1"/>
  <c r="EJ105" i="2"/>
  <c r="ES104" i="2" s="1"/>
  <c r="EC226" i="2"/>
  <c r="EU209" i="2" s="1"/>
  <c r="EB548" i="2"/>
  <c r="ET641" i="2" s="1"/>
  <c r="EC658" i="2"/>
  <c r="EU694" i="2" s="1"/>
  <c r="EB261" i="2"/>
  <c r="ET225" i="2" s="1"/>
  <c r="EC289" i="2"/>
  <c r="EU239" i="2" s="1"/>
  <c r="EK593" i="2"/>
  <c r="ET548" i="2" s="1"/>
  <c r="EB304" i="2"/>
  <c r="ET245" i="2" s="1"/>
  <c r="EK301" i="2"/>
  <c r="EK68" i="2"/>
  <c r="ET41" i="2" s="1"/>
  <c r="EK201" i="2"/>
  <c r="EC145" i="2"/>
  <c r="EU170" i="2" s="1"/>
  <c r="EC206" i="2"/>
  <c r="EU199" i="2" s="1"/>
  <c r="EB222" i="2"/>
  <c r="ET207" i="2" s="1"/>
  <c r="GL19" i="2"/>
  <c r="EC794" i="2"/>
  <c r="EU759" i="2" s="1"/>
  <c r="GK19" i="2"/>
  <c r="EK430" i="2"/>
  <c r="ET380" i="2" s="1"/>
  <c r="EA291" i="2"/>
  <c r="ES240" i="2" s="1"/>
  <c r="EK885" i="2"/>
  <c r="ET538" i="2" s="1"/>
  <c r="EK551" i="2"/>
  <c r="ET541" i="2" s="1"/>
  <c r="EA30" i="2"/>
  <c r="ES116" i="2" s="1"/>
  <c r="CW461" i="2"/>
  <c r="EA461" i="2"/>
  <c r="ES429" i="2" s="1"/>
  <c r="EL178" i="2"/>
  <c r="EU111" i="2" s="1"/>
  <c r="EL33" i="2"/>
  <c r="EU96" i="2" s="1"/>
  <c r="EC399" i="2"/>
  <c r="EU291" i="2" s="1"/>
  <c r="EL280" i="2"/>
  <c r="EK80" i="2"/>
  <c r="ET63" i="2" s="1"/>
  <c r="EL43" i="2"/>
  <c r="EU97" i="2" s="1"/>
  <c r="EA289" i="2"/>
  <c r="ES239" i="2" s="1"/>
  <c r="EL351" i="2"/>
  <c r="EA177" i="2"/>
  <c r="ES186" i="2" s="1"/>
  <c r="EL290" i="2"/>
  <c r="EL68" i="2"/>
  <c r="EU41" i="2" s="1"/>
  <c r="EB330" i="2"/>
  <c r="ET258" i="2" s="1"/>
  <c r="EL454" i="2"/>
  <c r="EU382" i="2" s="1"/>
  <c r="EL767" i="2"/>
  <c r="EU621" i="2" s="1"/>
  <c r="EL793" i="2"/>
  <c r="EU530" i="2" s="1"/>
  <c r="EL685" i="2"/>
  <c r="EU525" i="2" s="1"/>
  <c r="EJ394" i="2"/>
  <c r="EK343" i="2"/>
  <c r="GP18" i="2"/>
  <c r="EB597" i="2"/>
  <c r="ET664" i="2" s="1"/>
  <c r="EC224" i="2"/>
  <c r="EU208" i="2" s="1"/>
  <c r="EC79" i="2"/>
  <c r="EU139" i="2" s="1"/>
  <c r="EK60" i="2"/>
  <c r="ET61" i="2" s="1"/>
  <c r="EL523" i="2"/>
  <c r="EU404" i="2" s="1"/>
  <c r="EJ797" i="2"/>
  <c r="ES598" i="2" s="1"/>
  <c r="EC784" i="2"/>
  <c r="EU754" i="2" s="1"/>
  <c r="EL521" i="2"/>
  <c r="EU376" i="2" s="1"/>
  <c r="EA28" i="2"/>
  <c r="ES115" i="2" s="1"/>
  <c r="EA794" i="2"/>
  <c r="ES759" i="2" s="1"/>
  <c r="EB218" i="2"/>
  <c r="ET205" i="2" s="1"/>
  <c r="EK280" i="2"/>
  <c r="EC613" i="2"/>
  <c r="EU672" i="2" s="1"/>
  <c r="EA100" i="2"/>
  <c r="ES149" i="2" s="1"/>
  <c r="EL347" i="2"/>
  <c r="EB279" i="2"/>
  <c r="ET234" i="2" s="1"/>
  <c r="EJ339" i="2"/>
  <c r="ES315" i="2" s="1"/>
  <c r="EK176" i="2"/>
  <c r="ET92" i="2" s="1"/>
  <c r="EC287" i="2"/>
  <c r="EU238" i="2" s="1"/>
  <c r="EK591" i="2"/>
  <c r="ET506" i="2" s="1"/>
  <c r="EC792" i="2"/>
  <c r="EU758" i="2" s="1"/>
  <c r="EK119" i="2"/>
  <c r="ET47" i="2" s="1"/>
  <c r="EJ27" i="2"/>
  <c r="ES37" i="2" s="1"/>
  <c r="EK374" i="2"/>
  <c r="EB375" i="2"/>
  <c r="ET279" i="2" s="1"/>
  <c r="EL225" i="2"/>
  <c r="EU304" i="2" s="1"/>
  <c r="EB755" i="2"/>
  <c r="ET741" i="2" s="1"/>
  <c r="EC611" i="2"/>
  <c r="EU671" i="2" s="1"/>
  <c r="EK414" i="2"/>
  <c r="EA257" i="2"/>
  <c r="ES223" i="2" s="1"/>
  <c r="EL203" i="2"/>
  <c r="GJ18" i="2"/>
  <c r="EC32" i="2"/>
  <c r="EU117" i="2" s="1"/>
  <c r="EC57" i="2"/>
  <c r="EU128" i="2" s="1"/>
  <c r="EK428" i="2"/>
  <c r="ET366" i="2" s="1"/>
  <c r="EL402" i="2"/>
  <c r="EK505" i="2"/>
  <c r="ET346" i="2" s="1"/>
  <c r="EC350" i="2"/>
  <c r="EU268" i="2" s="1"/>
  <c r="EB61" i="2"/>
  <c r="ET130" i="2" s="1"/>
  <c r="EB552" i="2"/>
  <c r="ET643" i="2" s="1"/>
  <c r="EC77" i="2"/>
  <c r="EU138" i="2" s="1"/>
  <c r="EA597" i="2"/>
  <c r="ES664" i="2" s="1"/>
  <c r="EK512" i="2"/>
  <c r="ET347" i="2" s="1"/>
  <c r="EJ115" i="2"/>
  <c r="ES105" i="2" s="1"/>
  <c r="EA108" i="2"/>
  <c r="ES153" i="2" s="1"/>
  <c r="EL129" i="2"/>
  <c r="EU48" i="2" s="1"/>
  <c r="EA338" i="2"/>
  <c r="ES262" i="2" s="1"/>
  <c r="EL867" i="2"/>
  <c r="EU494" i="2" s="1"/>
  <c r="EL787" i="2"/>
  <c r="EU570" i="2" s="1"/>
  <c r="EL659" i="2"/>
  <c r="EU475" i="2" s="1"/>
  <c r="EJ466" i="2"/>
  <c r="ES383" i="2" s="1"/>
  <c r="EL227" i="2"/>
  <c r="EK331" i="2"/>
  <c r="EL303" i="2"/>
  <c r="EB259" i="2"/>
  <c r="ET224" i="2" s="1"/>
  <c r="EK549" i="2"/>
  <c r="ET499" i="2" s="1"/>
  <c r="EL596" i="2"/>
  <c r="EU463" i="2" s="1"/>
  <c r="EK416" i="2"/>
  <c r="EJ402" i="2"/>
  <c r="EB326" i="2"/>
  <c r="ET256" i="2" s="1"/>
  <c r="EB308" i="2"/>
  <c r="ET247" i="2" s="1"/>
  <c r="EK857" i="2"/>
  <c r="ET606" i="2" s="1"/>
  <c r="EJ258" i="2"/>
  <c r="EA14" i="2"/>
  <c r="ES12" i="2" s="1"/>
  <c r="EA798" i="2"/>
  <c r="ES761" i="2" s="1"/>
  <c r="EL462" i="2"/>
  <c r="EU355" i="2" s="1"/>
  <c r="EC597" i="2"/>
  <c r="EU664" i="2" s="1"/>
  <c r="EJ301" i="2"/>
  <c r="EL144" i="2"/>
  <c r="EU70" i="2" s="1"/>
  <c r="EC377" i="2"/>
  <c r="EU280" i="2" s="1"/>
  <c r="EL661" i="2"/>
  <c r="EU519" i="2" s="1"/>
  <c r="EK221" i="2"/>
  <c r="EC143" i="2"/>
  <c r="EU169" i="2" s="1"/>
  <c r="EC517" i="2"/>
  <c r="EU450" i="2" s="1"/>
  <c r="EJ29" i="2"/>
  <c r="ES58" i="2" s="1"/>
  <c r="EJ430" i="2"/>
  <c r="ES380" i="2" s="1"/>
  <c r="EB429" i="2"/>
  <c r="ET413" i="2" s="1"/>
  <c r="EK754" i="2"/>
  <c r="ET490" i="2" s="1"/>
  <c r="EK195" i="2"/>
  <c r="ET301" i="2" s="1"/>
  <c r="EA377" i="2"/>
  <c r="ES280" i="2" s="1"/>
  <c r="EB291" i="2"/>
  <c r="ET240" i="2" s="1"/>
  <c r="EJ290" i="2"/>
  <c r="EA796" i="2"/>
  <c r="ES760" i="2" s="1"/>
  <c r="EA340" i="2"/>
  <c r="ES263" i="2" s="1"/>
  <c r="EB189" i="2"/>
  <c r="ET192" i="2" s="1"/>
  <c r="EJ343" i="2"/>
  <c r="EA218" i="2"/>
  <c r="ES205" i="2" s="1"/>
  <c r="EL74" i="2"/>
  <c r="EU100" i="2" s="1"/>
  <c r="EJ341" i="2"/>
  <c r="EB340" i="2"/>
  <c r="ET263" i="2" s="1"/>
  <c r="EK62" i="2"/>
  <c r="ET80" i="2" s="1"/>
  <c r="EA373" i="2"/>
  <c r="ES278" i="2" s="1"/>
  <c r="EB128" i="2"/>
  <c r="ET163" i="2" s="1"/>
  <c r="EK152" i="2"/>
  <c r="ET51" i="2" s="1"/>
  <c r="EL76" i="2"/>
  <c r="EU21" i="2" s="1"/>
  <c r="EC183" i="2"/>
  <c r="EU189" i="2" s="1"/>
  <c r="EJ355" i="2"/>
  <c r="EB269" i="2"/>
  <c r="ET229" i="2" s="1"/>
  <c r="EC336" i="2"/>
  <c r="EU261" i="2" s="1"/>
  <c r="EC185" i="2"/>
  <c r="EU190" i="2" s="1"/>
  <c r="EK174" i="2"/>
  <c r="ET73" i="2" s="1"/>
  <c r="EA77" i="2"/>
  <c r="ES138" i="2" s="1"/>
  <c r="EK315" i="2"/>
  <c r="EJ168" i="2"/>
  <c r="ES110" i="2" s="1"/>
  <c r="EA216" i="2"/>
  <c r="ES204" i="2" s="1"/>
  <c r="EC120" i="2"/>
  <c r="EU159" i="2" s="1"/>
  <c r="EL276" i="2"/>
  <c r="EU309" i="2" s="1"/>
  <c r="EC71" i="2"/>
  <c r="EU135" i="2" s="1"/>
  <c r="EK270" i="2"/>
  <c r="EL170" i="2"/>
  <c r="EU31" i="2" s="1"/>
  <c r="CY16" i="2"/>
  <c r="EL15" i="2"/>
  <c r="EU56" i="2" s="1"/>
  <c r="EL121" i="2"/>
  <c r="EU68" i="2" s="1"/>
  <c r="EC395" i="2"/>
  <c r="EU289" i="2" s="1"/>
  <c r="EC338" i="2"/>
  <c r="EU262" i="2" s="1"/>
  <c r="EL270" i="2"/>
  <c r="EC273" i="2"/>
  <c r="EU231" i="2" s="1"/>
  <c r="EJ374" i="2"/>
  <c r="EC187" i="2"/>
  <c r="EU191" i="2" s="1"/>
  <c r="EL123" i="2"/>
  <c r="EU87" i="2" s="1"/>
  <c r="EB149" i="2"/>
  <c r="ET172" i="2" s="1"/>
  <c r="EB73" i="2"/>
  <c r="ET136" i="2" s="1"/>
  <c r="EC291" i="2"/>
  <c r="EU240" i="2" s="1"/>
  <c r="EB415" i="2"/>
  <c r="ET299" i="2" s="1"/>
  <c r="EB413" i="2"/>
  <c r="ET298" i="2" s="1"/>
  <c r="EB130" i="2"/>
  <c r="ET164" i="2" s="1"/>
  <c r="EJ78" i="2"/>
  <c r="ES42" i="2" s="1"/>
  <c r="EL186" i="2"/>
  <c r="EU93" i="2" s="1"/>
  <c r="EK150" i="2"/>
  <c r="ET29" i="2" s="1"/>
  <c r="EA79" i="2"/>
  <c r="ES139" i="2" s="1"/>
  <c r="EB71" i="2"/>
  <c r="ET135" i="2" s="1"/>
  <c r="EC275" i="2"/>
  <c r="EU232" i="2" s="1"/>
  <c r="EJ211" i="2"/>
  <c r="EC122" i="2"/>
  <c r="EU160" i="2" s="1"/>
  <c r="EL339" i="2"/>
  <c r="EU315" i="2" s="1"/>
  <c r="EB354" i="2"/>
  <c r="ET270" i="2" s="1"/>
  <c r="EK355" i="2"/>
  <c r="EB271" i="2"/>
  <c r="ET230" i="2" s="1"/>
  <c r="EB200" i="2"/>
  <c r="ET196" i="2" s="1"/>
  <c r="EK274" i="2"/>
  <c r="EL31" i="2"/>
  <c r="EU77" i="2" s="1"/>
  <c r="EA324" i="2"/>
  <c r="ES255" i="2" s="1"/>
  <c r="EL337" i="2"/>
  <c r="CY75" i="2"/>
  <c r="EJ386" i="2"/>
  <c r="EK190" i="2"/>
  <c r="ET33" i="2" s="1"/>
  <c r="EC403" i="2"/>
  <c r="EU293" i="2" s="1"/>
  <c r="EC401" i="2"/>
  <c r="EU292" i="2" s="1"/>
  <c r="EK52" i="2"/>
  <c r="ET79" i="2" s="1"/>
  <c r="EB405" i="2"/>
  <c r="ET294" i="2" s="1"/>
  <c r="EB363" i="2"/>
  <c r="ET273" i="2" s="1"/>
  <c r="EL400" i="2"/>
  <c r="EU321" i="2" s="1"/>
  <c r="EK364" i="2"/>
  <c r="EL80" i="2"/>
  <c r="EU63" i="2" s="1"/>
  <c r="EC149" i="2"/>
  <c r="EU172" i="2" s="1"/>
  <c r="EL282" i="2"/>
  <c r="EJ142" i="2"/>
  <c r="ES50" i="2" s="1"/>
  <c r="EL408" i="2"/>
  <c r="EC75" i="2"/>
  <c r="EU137" i="2" s="1"/>
  <c r="EK341" i="2"/>
  <c r="EJ256" i="2"/>
  <c r="ES307" i="2" s="1"/>
  <c r="EB407" i="2"/>
  <c r="ET295" i="2" s="1"/>
  <c r="EB306" i="2"/>
  <c r="ET246" i="2" s="1"/>
  <c r="EL13" i="2"/>
  <c r="EU35" i="2" s="1"/>
  <c r="EK148" i="2"/>
  <c r="ET108" i="2" s="1"/>
  <c r="EL292" i="2"/>
  <c r="EC407" i="2"/>
  <c r="EU295" i="2" s="1"/>
  <c r="EK307" i="2"/>
  <c r="EC14" i="2"/>
  <c r="EU12" i="2" s="1"/>
  <c r="EC293" i="2"/>
  <c r="EU241" i="2" s="1"/>
  <c r="EL176" i="2"/>
  <c r="EU92" i="2" s="1"/>
  <c r="EK160" i="2"/>
  <c r="ET30" i="2" s="1"/>
  <c r="EC409" i="2"/>
  <c r="EU296" i="2" s="1"/>
  <c r="EL294" i="2"/>
  <c r="EB411" i="2"/>
  <c r="ET297" i="2" s="1"/>
  <c r="EB409" i="2"/>
  <c r="ET296" i="2" s="1"/>
  <c r="EJ45" i="2"/>
  <c r="ES18" i="2" s="1"/>
  <c r="EB57" i="2"/>
  <c r="ET128" i="2" s="1"/>
  <c r="EL266" i="2"/>
  <c r="EU308" i="2" s="1"/>
  <c r="EC61" i="2"/>
  <c r="EU130" i="2" s="1"/>
  <c r="EB93" i="2"/>
  <c r="ET146" i="2" s="1"/>
  <c r="EC63" i="2"/>
  <c r="EU131" i="2" s="1"/>
  <c r="EB95" i="2"/>
  <c r="ET147" i="2" s="1"/>
  <c r="EK347" i="2"/>
  <c r="EJ284" i="2"/>
  <c r="EA393" i="2"/>
  <c r="ES288" i="2" s="1"/>
  <c r="EJ184" i="2"/>
  <c r="ES74" i="2" s="1"/>
  <c r="EA81" i="2"/>
  <c r="ES140" i="2" s="1"/>
  <c r="EB187" i="2"/>
  <c r="ET191" i="2" s="1"/>
  <c r="EK368" i="2"/>
  <c r="EK217" i="2"/>
  <c r="CX57" i="2"/>
  <c r="EA281" i="2"/>
  <c r="ES235" i="2" s="1"/>
  <c r="EJ282" i="2"/>
  <c r="EJ396" i="2"/>
  <c r="EJ270" i="2"/>
  <c r="EB226" i="2"/>
  <c r="ET209" i="2" s="1"/>
  <c r="EA283" i="2"/>
  <c r="ES236" i="2" s="1"/>
  <c r="EL23" i="2"/>
  <c r="EU36" i="2" s="1"/>
  <c r="EJ123" i="2"/>
  <c r="ES87" i="2" s="1"/>
  <c r="EB185" i="2"/>
  <c r="ET190" i="2" s="1"/>
  <c r="EA183" i="2"/>
  <c r="ES189" i="2" s="1"/>
  <c r="EB183" i="2"/>
  <c r="ET189" i="2" s="1"/>
  <c r="EJ135" i="2"/>
  <c r="ES107" i="2" s="1"/>
  <c r="EJ158" i="2"/>
  <c r="ES109" i="2" s="1"/>
  <c r="EA391" i="2"/>
  <c r="ES287" i="2" s="1"/>
  <c r="EB275" i="2"/>
  <c r="ET232" i="2" s="1"/>
  <c r="EB59" i="2"/>
  <c r="ET129" i="2" s="1"/>
  <c r="EB224" i="2"/>
  <c r="ET208" i="2" s="1"/>
  <c r="EK137" i="2"/>
  <c r="ET28" i="2" s="1"/>
  <c r="EJ133" i="2"/>
  <c r="ES88" i="2" s="1"/>
  <c r="EB155" i="2"/>
  <c r="ET175" i="2" s="1"/>
  <c r="EL317" i="2"/>
  <c r="EA202" i="2"/>
  <c r="ES197" i="2" s="1"/>
  <c r="EJ392" i="2"/>
  <c r="EA134" i="2"/>
  <c r="ES166" i="2" s="1"/>
  <c r="EK17" i="2"/>
  <c r="ET76" i="2" s="1"/>
  <c r="EA83" i="2"/>
  <c r="ES141" i="2" s="1"/>
  <c r="EA206" i="2"/>
  <c r="ES199" i="2" s="1"/>
  <c r="EJ186" i="2"/>
  <c r="ES93" i="2" s="1"/>
  <c r="EA136" i="2"/>
  <c r="ES167" i="2" s="1"/>
  <c r="EK96" i="2"/>
  <c r="ET23" i="2" s="1"/>
  <c r="EJ390" i="2"/>
  <c r="ES320" i="2" s="1"/>
  <c r="EC22" i="2"/>
  <c r="EU16" i="2" s="1"/>
  <c r="EK276" i="2"/>
  <c r="ET309" i="2" s="1"/>
  <c r="EB216" i="2"/>
  <c r="ET204" i="2" s="1"/>
  <c r="EL239" i="2"/>
  <c r="EA179" i="2"/>
  <c r="ES187" i="2" s="1"/>
  <c r="EB393" i="2"/>
  <c r="ET288" i="2" s="1"/>
  <c r="EL247" i="2"/>
  <c r="EB65" i="2"/>
  <c r="ET132" i="2" s="1"/>
  <c r="EJ376" i="2"/>
  <c r="EL117" i="2"/>
  <c r="EU26" i="2" s="1"/>
  <c r="EK109" i="2"/>
  <c r="ET46" i="2" s="1"/>
  <c r="EK33" i="2"/>
  <c r="ET96" i="2" s="1"/>
  <c r="EL70" i="2"/>
  <c r="EU62" i="2" s="1"/>
  <c r="EA224" i="2"/>
  <c r="ES208" i="2" s="1"/>
  <c r="EB69" i="2"/>
  <c r="ET134" i="2" s="1"/>
  <c r="EJ347" i="2"/>
  <c r="EC411" i="2"/>
  <c r="EU297" i="2" s="1"/>
  <c r="EK410" i="2"/>
  <c r="ET322" i="2" s="1"/>
  <c r="EJ176" i="2"/>
  <c r="ES92" i="2" s="1"/>
  <c r="EC238" i="2"/>
  <c r="EU215" i="2" s="1"/>
  <c r="EC285" i="2"/>
  <c r="EU237" i="2" s="1"/>
  <c r="EK392" i="2"/>
  <c r="EC248" i="2"/>
  <c r="EU220" i="2" s="1"/>
  <c r="CX16" i="2"/>
  <c r="EL268" i="2"/>
  <c r="EA346" i="2"/>
  <c r="ES266" i="2" s="1"/>
  <c r="EJ225" i="2"/>
  <c r="ES304" i="2" s="1"/>
  <c r="EL150" i="2"/>
  <c r="EU29" i="2" s="1"/>
  <c r="EC389" i="2"/>
  <c r="EU286" i="2" s="1"/>
  <c r="EA344" i="2"/>
  <c r="ES265" i="2" s="1"/>
  <c r="EB18" i="2"/>
  <c r="ET14" i="2" s="1"/>
  <c r="EK66" i="2"/>
  <c r="ET20" i="2" s="1"/>
  <c r="EK74" i="2"/>
  <c r="ET100" i="2" s="1"/>
  <c r="EC230" i="2"/>
  <c r="EU211" i="2" s="1"/>
  <c r="EA379" i="2"/>
  <c r="ES281" i="2" s="1"/>
  <c r="EK262" i="2"/>
  <c r="EJ193" i="2"/>
  <c r="EL386" i="2"/>
  <c r="EA175" i="2"/>
  <c r="ES185" i="2" s="1"/>
  <c r="EA145" i="2"/>
  <c r="ES170" i="2" s="1"/>
  <c r="EC246" i="2"/>
  <c r="EU219" i="2" s="1"/>
  <c r="EB67" i="2"/>
  <c r="ET133" i="2" s="1"/>
  <c r="EL341" i="2"/>
  <c r="EL245" i="2"/>
  <c r="EU306" i="2" s="1"/>
  <c r="EL388" i="2"/>
  <c r="EL231" i="2"/>
  <c r="EJ378" i="2"/>
  <c r="EB395" i="2"/>
  <c r="ET289" i="2" s="1"/>
  <c r="EK115" i="2"/>
  <c r="ET105" i="2" s="1"/>
  <c r="EC385" i="2"/>
  <c r="EU284" i="2" s="1"/>
  <c r="EC283" i="2"/>
  <c r="EU236" i="2" s="1"/>
  <c r="EA375" i="2"/>
  <c r="ES279" i="2" s="1"/>
  <c r="EK394" i="2"/>
  <c r="EJ345" i="2"/>
  <c r="EA348" i="2"/>
  <c r="ES267" i="2" s="1"/>
  <c r="EC281" i="2"/>
  <c r="EU235" i="2" s="1"/>
  <c r="EJ178" i="2"/>
  <c r="ES111" i="2" s="1"/>
  <c r="EC387" i="2"/>
  <c r="EU285" i="2" s="1"/>
  <c r="EL284" i="2"/>
  <c r="EA143" i="2"/>
  <c r="ES169" i="2" s="1"/>
  <c r="EK70" i="2"/>
  <c r="ET62" i="2" s="1"/>
  <c r="EK282" i="2"/>
  <c r="EL119" i="2"/>
  <c r="EU47" i="2" s="1"/>
  <c r="EB34" i="2"/>
  <c r="ET118" i="2" s="1"/>
  <c r="EC151" i="2"/>
  <c r="EU173" i="2" s="1"/>
  <c r="EK290" i="2"/>
  <c r="EK408" i="2"/>
  <c r="EL152" i="2"/>
  <c r="EU51" i="2" s="1"/>
  <c r="EK362" i="2"/>
  <c r="EL272" i="2"/>
  <c r="EA263" i="2"/>
  <c r="ES226" i="2" s="1"/>
  <c r="EK351" i="2"/>
  <c r="EC69" i="2"/>
  <c r="EU134" i="2" s="1"/>
  <c r="EB350" i="2"/>
  <c r="ET268" i="2" s="1"/>
  <c r="EJ412" i="2"/>
  <c r="EJ309" i="2"/>
  <c r="ES312" i="2" s="1"/>
  <c r="EA167" i="2"/>
  <c r="ES181" i="2" s="1"/>
  <c r="EJ307" i="2"/>
  <c r="EA169" i="2"/>
  <c r="ES182" i="2" s="1"/>
  <c r="EC269" i="2"/>
  <c r="EU229" i="2" s="1"/>
  <c r="EA75" i="2"/>
  <c r="ES137" i="2" s="1"/>
  <c r="EC73" i="2"/>
  <c r="EU136" i="2" s="1"/>
  <c r="EB198" i="2"/>
  <c r="ET195" i="2" s="1"/>
  <c r="EC153" i="2"/>
  <c r="EU174" i="2" s="1"/>
  <c r="EK199" i="2"/>
  <c r="EL72" i="2"/>
  <c r="EU81" i="2" s="1"/>
  <c r="EJ260" i="2"/>
  <c r="EB196" i="2"/>
  <c r="ET194" i="2" s="1"/>
  <c r="EC155" i="2"/>
  <c r="EU175" i="2" s="1"/>
  <c r="EB365" i="2"/>
  <c r="ET274" i="2" s="1"/>
  <c r="EJ166" i="2"/>
  <c r="ES91" i="2" s="1"/>
  <c r="EA308" i="2"/>
  <c r="ES247" i="2" s="1"/>
  <c r="EA226" i="2"/>
  <c r="ES209" i="2" s="1"/>
  <c r="EL410" i="2"/>
  <c r="EU322" i="2" s="1"/>
  <c r="EA306" i="2"/>
  <c r="ES246" i="2" s="1"/>
  <c r="EJ203" i="2"/>
  <c r="EA389" i="2"/>
  <c r="ES286" i="2" s="1"/>
  <c r="EJ205" i="2"/>
  <c r="ES302" i="2" s="1"/>
  <c r="EA204" i="2"/>
  <c r="ES198" i="2" s="1"/>
  <c r="EJ72" i="2"/>
  <c r="ES81" i="2" s="1"/>
  <c r="CW73" i="2"/>
  <c r="EA71" i="2"/>
  <c r="ES135" i="2" s="1"/>
  <c r="EA310" i="2"/>
  <c r="ES248" i="2" s="1"/>
  <c r="EJ241" i="2"/>
  <c r="EJ251" i="2"/>
  <c r="CW810" i="2"/>
  <c r="EJ809" i="2"/>
  <c r="ES532" i="2" s="1"/>
  <c r="CW462" i="2"/>
  <c r="EJ462" i="2"/>
  <c r="ES355" i="2" s="1"/>
  <c r="CW670" i="2"/>
  <c r="EA670" i="2"/>
  <c r="ES700" i="2" s="1"/>
  <c r="CW668" i="2"/>
  <c r="EJ669" i="2"/>
  <c r="ES521" i="2" s="1"/>
  <c r="CW825" i="2"/>
  <c r="EA827" i="2"/>
  <c r="ES775" i="2" s="1"/>
  <c r="EJ826" i="2"/>
  <c r="ES578" i="2" s="1"/>
  <c r="EL362" i="2"/>
  <c r="EJ119" i="2"/>
  <c r="ES47" i="2" s="1"/>
  <c r="EJ325" i="2"/>
  <c r="EA89" i="2"/>
  <c r="ES144" i="2" s="1"/>
  <c r="EJ154" i="2"/>
  <c r="ES71" i="2" s="1"/>
  <c r="EB236" i="2"/>
  <c r="ET214" i="2" s="1"/>
  <c r="EJ84" i="2"/>
  <c r="ES101" i="2" s="1"/>
  <c r="EJ144" i="2"/>
  <c r="ES70" i="2" s="1"/>
  <c r="EL297" i="2"/>
  <c r="EL215" i="2"/>
  <c r="EU303" i="2" s="1"/>
  <c r="EJ237" i="2"/>
  <c r="EC298" i="2"/>
  <c r="EU242" i="2" s="1"/>
  <c r="EL37" i="2"/>
  <c r="EU38" i="2" s="1"/>
  <c r="EB124" i="2"/>
  <c r="ET161" i="2" s="1"/>
  <c r="EB177" i="2"/>
  <c r="ET186" i="2" s="1"/>
  <c r="EL358" i="2"/>
  <c r="EB181" i="2"/>
  <c r="ET188" i="2" s="1"/>
  <c r="EK178" i="2"/>
  <c r="ET111" i="2" s="1"/>
  <c r="EB179" i="2"/>
  <c r="ET187" i="2" s="1"/>
  <c r="EK125" i="2"/>
  <c r="ET106" i="2" s="1"/>
  <c r="EB263" i="2"/>
  <c r="ET226" i="2" s="1"/>
  <c r="EL29" i="2"/>
  <c r="EU58" i="2" s="1"/>
  <c r="EC30" i="2"/>
  <c r="EU116" i="2" s="1"/>
  <c r="EK180" i="2"/>
  <c r="ET32" i="2" s="1"/>
  <c r="EK360" i="2"/>
  <c r="ET317" i="2" s="1"/>
  <c r="EK233" i="2"/>
  <c r="EB359" i="2"/>
  <c r="ET271" i="2" s="1"/>
  <c r="EB230" i="2"/>
  <c r="ET211" i="2" s="1"/>
  <c r="EK209" i="2"/>
  <c r="EK90" i="2"/>
  <c r="ET64" i="2" s="1"/>
  <c r="EK299" i="2"/>
  <c r="ET311" i="2" s="1"/>
  <c r="EB232" i="2"/>
  <c r="ET212" i="2" s="1"/>
  <c r="EB361" i="2"/>
  <c r="ET272" i="2" s="1"/>
  <c r="EK88" i="2"/>
  <c r="ET43" i="2" s="1"/>
  <c r="EB338" i="2"/>
  <c r="ET262" i="2" s="1"/>
  <c r="EK211" i="2"/>
  <c r="EK156" i="2"/>
  <c r="ET90" i="2" s="1"/>
  <c r="EK235" i="2"/>
  <c r="ET305" i="2" s="1"/>
  <c r="EB138" i="2"/>
  <c r="ET168" i="2" s="1"/>
  <c r="EL256" i="2"/>
  <c r="EU307" i="2" s="1"/>
  <c r="EL392" i="2"/>
  <c r="EC38" i="2"/>
  <c r="EU120" i="2" s="1"/>
  <c r="EC40" i="2"/>
  <c r="EU121" i="2" s="1"/>
  <c r="EK349" i="2"/>
  <c r="ET316" i="2" s="1"/>
  <c r="EA163" i="2"/>
  <c r="ES179" i="2" s="1"/>
  <c r="EK50" i="2"/>
  <c r="ET60" i="2" s="1"/>
  <c r="EC198" i="2"/>
  <c r="EU195" i="2" s="1"/>
  <c r="EC200" i="2"/>
  <c r="EU196" i="2" s="1"/>
  <c r="EK323" i="2"/>
  <c r="EJ280" i="2"/>
  <c r="EB51" i="2"/>
  <c r="ET125" i="2" s="1"/>
  <c r="EB49" i="2"/>
  <c r="ET124" i="2" s="1"/>
  <c r="EB212" i="2"/>
  <c r="ET202" i="2" s="1"/>
  <c r="EB336" i="2"/>
  <c r="ET261" i="2" s="1"/>
  <c r="EK144" i="2"/>
  <c r="ET70" i="2" s="1"/>
  <c r="EB16" i="2"/>
  <c r="ET13" i="2" s="1"/>
  <c r="EK15" i="2"/>
  <c r="ET56" i="2" s="1"/>
  <c r="EL217" i="2"/>
  <c r="EK13" i="2"/>
  <c r="ET35" i="2" s="1"/>
  <c r="EK231" i="2"/>
  <c r="EC202" i="2"/>
  <c r="EU197" i="2" s="1"/>
  <c r="EA161" i="2"/>
  <c r="ES178" i="2" s="1"/>
  <c r="EL56" i="2"/>
  <c r="EU19" i="2" s="1"/>
  <c r="EB14" i="2"/>
  <c r="ET12" i="2" s="1"/>
  <c r="EC361" i="2"/>
  <c r="EU272" i="2" s="1"/>
  <c r="EJ243" i="2"/>
  <c r="EB257" i="2"/>
  <c r="ET223" i="2" s="1"/>
  <c r="EC42" i="2"/>
  <c r="EU122" i="2" s="1"/>
  <c r="EL360" i="2"/>
  <c r="EU317" i="2" s="1"/>
  <c r="EK358" i="2"/>
  <c r="EK372" i="2"/>
  <c r="EC234" i="2"/>
  <c r="EU213" i="2" s="1"/>
  <c r="EL199" i="2"/>
  <c r="EL27" i="2"/>
  <c r="EU37" i="2" s="1"/>
  <c r="EC36" i="2"/>
  <c r="EU119" i="2" s="1"/>
  <c r="EL201" i="2"/>
  <c r="EB267" i="2"/>
  <c r="ET228" i="2" s="1"/>
  <c r="EB214" i="2"/>
  <c r="ET203" i="2" s="1"/>
  <c r="EK48" i="2"/>
  <c r="ET39" i="2" s="1"/>
  <c r="EL41" i="2"/>
  <c r="EU78" i="2" s="1"/>
  <c r="EK213" i="2"/>
  <c r="EB242" i="2"/>
  <c r="ET217" i="2" s="1"/>
  <c r="EL90" i="2"/>
  <c r="EU64" i="2" s="1"/>
  <c r="EB240" i="2"/>
  <c r="ET216" i="2" s="1"/>
  <c r="EB250" i="2"/>
  <c r="ET221" i="2" s="1"/>
  <c r="EK272" i="2"/>
  <c r="EK251" i="2"/>
  <c r="EL233" i="2"/>
  <c r="EB238" i="2"/>
  <c r="ET215" i="2" s="1"/>
  <c r="EC216" i="2"/>
  <c r="EU204" i="2" s="1"/>
  <c r="EC214" i="2"/>
  <c r="EU203" i="2" s="1"/>
  <c r="EC218" i="2"/>
  <c r="EU205" i="2" s="1"/>
  <c r="EJ276" i="2"/>
  <c r="ES309" i="2" s="1"/>
  <c r="EB208" i="2"/>
  <c r="ET200" i="2" s="1"/>
  <c r="EK254" i="2"/>
  <c r="EB210" i="2"/>
  <c r="ET201" i="2" s="1"/>
  <c r="EK337" i="2"/>
  <c r="EK335" i="2"/>
  <c r="EA326" i="2"/>
  <c r="ES256" i="2" s="1"/>
  <c r="EB334" i="2"/>
  <c r="ET260" i="2" s="1"/>
  <c r="EB87" i="2"/>
  <c r="ET143" i="2" s="1"/>
  <c r="EB255" i="2"/>
  <c r="ET222" i="2" s="1"/>
  <c r="EK207" i="2"/>
  <c r="EJ66" i="2"/>
  <c r="ES20" i="2" s="1"/>
  <c r="EB371" i="2"/>
  <c r="ET277" i="2" s="1"/>
  <c r="EB89" i="2"/>
  <c r="ET144" i="2" s="1"/>
  <c r="EB389" i="2"/>
  <c r="ET286" i="2" s="1"/>
  <c r="EL394" i="2"/>
  <c r="EC240" i="2"/>
  <c r="EU216" i="2" s="1"/>
  <c r="EK92" i="2"/>
  <c r="ET83" i="2" s="1"/>
  <c r="CX91" i="2"/>
  <c r="EB91" i="2"/>
  <c r="ET145" i="2" s="1"/>
  <c r="EK86" i="2"/>
  <c r="ET22" i="2" s="1"/>
  <c r="EJ233" i="2"/>
  <c r="EB161" i="2"/>
  <c r="ET178" i="2" s="1"/>
  <c r="EJ333" i="2"/>
  <c r="EB163" i="2"/>
  <c r="ET179" i="2" s="1"/>
  <c r="EL25" i="2"/>
  <c r="EU57" i="2" s="1"/>
  <c r="EL88" i="2"/>
  <c r="EU43" i="2" s="1"/>
  <c r="EJ235" i="2"/>
  <c r="ES305" i="2" s="1"/>
  <c r="EC244" i="2"/>
  <c r="EU218" i="2" s="1"/>
  <c r="EB28" i="2"/>
  <c r="ET115" i="2" s="1"/>
  <c r="EK164" i="2"/>
  <c r="ET72" i="2" s="1"/>
  <c r="EL96" i="2"/>
  <c r="EU23" i="2" s="1"/>
  <c r="EC85" i="2"/>
  <c r="EU142" i="2" s="1"/>
  <c r="EK162" i="2"/>
  <c r="ET52" i="2" s="1"/>
  <c r="EL366" i="2"/>
  <c r="EB165" i="2"/>
  <c r="ET180" i="2" s="1"/>
  <c r="GQ17" i="2"/>
  <c r="EA234" i="2"/>
  <c r="ES213" i="2" s="1"/>
  <c r="EC242" i="2"/>
  <c r="EU217" i="2" s="1"/>
  <c r="EB32" i="2"/>
  <c r="ET117" i="2" s="1"/>
  <c r="EL243" i="2"/>
  <c r="EC95" i="2"/>
  <c r="EU147" i="2" s="1"/>
  <c r="EK31" i="2"/>
  <c r="ET77" i="2" s="1"/>
  <c r="EK43" i="2"/>
  <c r="ET97" i="2" s="1"/>
  <c r="EA236" i="2"/>
  <c r="ES214" i="2" s="1"/>
  <c r="EA232" i="2"/>
  <c r="ES212" i="2" s="1"/>
  <c r="EL241" i="2"/>
  <c r="EC87" i="2"/>
  <c r="EU143" i="2" s="1"/>
  <c r="EC89" i="2"/>
  <c r="EU144" i="2" s="1"/>
  <c r="EB122" i="2"/>
  <c r="ET160" i="2" s="1"/>
  <c r="EC236" i="2"/>
  <c r="EU214" i="2" s="1"/>
  <c r="EL288" i="2"/>
  <c r="EJ245" i="2"/>
  <c r="ES306" i="2" s="1"/>
  <c r="EC393" i="2"/>
  <c r="EU288" i="2" s="1"/>
  <c r="EL92" i="2"/>
  <c r="EU83" i="2" s="1"/>
  <c r="EA95" i="2"/>
  <c r="ES147" i="2" s="1"/>
  <c r="EA244" i="2"/>
  <c r="ES218" i="2" s="1"/>
  <c r="EJ96" i="2"/>
  <c r="ES23" i="2" s="1"/>
  <c r="EL160" i="2"/>
  <c r="EU30" i="2" s="1"/>
  <c r="EA328" i="2"/>
  <c r="ES257" i="2" s="1"/>
  <c r="CY91" i="2"/>
  <c r="EK123" i="2"/>
  <c r="ET87" i="2" s="1"/>
  <c r="EC161" i="2"/>
  <c r="EU178" i="2" s="1"/>
  <c r="EL235" i="2"/>
  <c r="EU305" i="2" s="1"/>
  <c r="EA332" i="2"/>
  <c r="ES259" i="2" s="1"/>
  <c r="EB391" i="2"/>
  <c r="ET287" i="2" s="1"/>
  <c r="EK239" i="2"/>
  <c r="EB44" i="2"/>
  <c r="ET123" i="2" s="1"/>
  <c r="EB42" i="2"/>
  <c r="ET122" i="2" s="1"/>
  <c r="EJ353" i="2"/>
  <c r="EA352" i="2"/>
  <c r="ES269" i="2" s="1"/>
  <c r="EK390" i="2"/>
  <c r="ET320" i="2" s="1"/>
  <c r="EC91" i="2"/>
  <c r="EU145" i="2" s="1"/>
  <c r="EC232" i="2"/>
  <c r="EU212" i="2" s="1"/>
  <c r="EA330" i="2"/>
  <c r="ES258" i="2" s="1"/>
  <c r="EC163" i="2"/>
  <c r="EU179" i="2" s="1"/>
  <c r="EB234" i="2"/>
  <c r="ET213" i="2" s="1"/>
  <c r="EA334" i="2"/>
  <c r="ES260" i="2" s="1"/>
  <c r="EB387" i="2"/>
  <c r="ET285" i="2" s="1"/>
  <c r="EK41" i="2"/>
  <c r="ET78" i="2" s="1"/>
  <c r="EJ229" i="2"/>
  <c r="EK241" i="2"/>
  <c r="EJ329" i="2"/>
  <c r="ES314" i="2" s="1"/>
  <c r="EB120" i="2"/>
  <c r="ET159" i="2" s="1"/>
  <c r="CW238" i="2"/>
  <c r="EA238" i="2"/>
  <c r="ES215" i="2" s="1"/>
  <c r="EJ239" i="2"/>
  <c r="EK121" i="2"/>
  <c r="ET68" i="2" s="1"/>
  <c r="EK154" i="2"/>
  <c r="ET71" i="2" s="1"/>
  <c r="EJ297" i="2"/>
  <c r="EJ327" i="2"/>
  <c r="EL396" i="2"/>
  <c r="EL45" i="2"/>
  <c r="EU18" i="2" s="1"/>
  <c r="EA354" i="2"/>
  <c r="ES270" i="2" s="1"/>
  <c r="EC159" i="2"/>
  <c r="EU177" i="2" s="1"/>
  <c r="EB157" i="2"/>
  <c r="ET176" i="2" s="1"/>
  <c r="EJ17" i="2"/>
  <c r="ES76" i="2" s="1"/>
  <c r="EC397" i="2"/>
  <c r="EU290" i="2" s="1"/>
  <c r="EA298" i="2"/>
  <c r="ES242" i="2" s="1"/>
  <c r="EJ335" i="2"/>
  <c r="EK388" i="2"/>
  <c r="EK268" i="2"/>
  <c r="EL162" i="2"/>
  <c r="EU52" i="2" s="1"/>
  <c r="EL315" i="2"/>
  <c r="EK94" i="2"/>
  <c r="ET102" i="2" s="1"/>
  <c r="EC359" i="2"/>
  <c r="EU271" i="2" s="1"/>
  <c r="EA336" i="2"/>
  <c r="ES261" i="2" s="1"/>
  <c r="EB85" i="2"/>
  <c r="ET142" i="2" s="1"/>
  <c r="EL39" i="2"/>
  <c r="EU59" i="2" s="1"/>
  <c r="EK264" i="2"/>
  <c r="EA38" i="2"/>
  <c r="ES120" i="2" s="1"/>
  <c r="GM17" i="2"/>
  <c r="EK266" i="2"/>
  <c r="ET308" i="2" s="1"/>
  <c r="EA85" i="2"/>
  <c r="ES142" i="2" s="1"/>
  <c r="EJ164" i="2"/>
  <c r="ES72" i="2" s="1"/>
  <c r="EC28" i="2"/>
  <c r="EU115" i="2" s="1"/>
  <c r="EJ162" i="2"/>
  <c r="ES52" i="2" s="1"/>
  <c r="EB153" i="2"/>
  <c r="ET174" i="2" s="1"/>
  <c r="EB265" i="2"/>
  <c r="ET227" i="2" s="1"/>
  <c r="EA165" i="2"/>
  <c r="ES180" i="2" s="1"/>
  <c r="EA49" i="2"/>
  <c r="ES124" i="2" s="1"/>
  <c r="EJ43" i="2"/>
  <c r="ES97" i="2" s="1"/>
  <c r="EB38" i="2"/>
  <c r="ET120" i="2" s="1"/>
  <c r="GY2" i="2"/>
  <c r="GN17" i="2"/>
  <c r="CW244" i="2"/>
  <c r="EA246" i="2"/>
  <c r="ES219" i="2" s="1"/>
  <c r="EA87" i="2"/>
  <c r="ES143" i="2" s="1"/>
  <c r="EA51" i="2"/>
  <c r="ES125" i="2" s="1"/>
  <c r="EJ48" i="2"/>
  <c r="ES39" i="2" s="1"/>
  <c r="EJ41" i="2"/>
  <c r="ES78" i="2" s="1"/>
  <c r="GY3" i="2"/>
  <c r="EJ37" i="2"/>
  <c r="ES38" i="2" s="1"/>
  <c r="EA44" i="2"/>
  <c r="ES123" i="2" s="1"/>
  <c r="GZ2" i="2"/>
  <c r="CW228" i="2"/>
  <c r="EJ227" i="2"/>
  <c r="EA228" i="2"/>
  <c r="ES210" i="2" s="1"/>
  <c r="EB36" i="2"/>
  <c r="ET119" i="2" s="1"/>
  <c r="EB369" i="2"/>
  <c r="ET276" i="2" s="1"/>
  <c r="GP17" i="2"/>
  <c r="EA40" i="2"/>
  <c r="ES121" i="2" s="1"/>
  <c r="GZ3" i="2"/>
  <c r="CW42" i="2"/>
  <c r="GX3" i="2"/>
  <c r="GL17" i="2"/>
  <c r="EK27" i="2"/>
  <c r="ET37" i="2" s="1"/>
  <c r="GJ17" i="2"/>
  <c r="EB373" i="2"/>
  <c r="ET278" i="2" s="1"/>
  <c r="GK17" i="2"/>
  <c r="EJ39" i="2"/>
  <c r="ES59" i="2" s="1"/>
  <c r="GX2" i="2"/>
  <c r="EJ86" i="2"/>
  <c r="ES22" i="2" s="1"/>
  <c r="EB30" i="2"/>
  <c r="ET116" i="2" s="1"/>
  <c r="EK29" i="2"/>
  <c r="ET58" i="2" s="1"/>
  <c r="EK37" i="2"/>
  <c r="ET38" i="2" s="1"/>
  <c r="EA36" i="2"/>
  <c r="ES119" i="2" s="1"/>
  <c r="EL103" i="2"/>
  <c r="EU85" i="2" s="1"/>
  <c r="EK139" i="2"/>
  <c r="ET49" i="2" s="1"/>
  <c r="EK256" i="2"/>
  <c r="ET307" i="2" s="1"/>
  <c r="EB40" i="2"/>
  <c r="ET121" i="2" s="1"/>
  <c r="EK39" i="2"/>
  <c r="ET59" i="2" s="1"/>
  <c r="EK370" i="2"/>
  <c r="ET318" i="2" s="1"/>
  <c r="EB206" i="2"/>
  <c r="ET199" i="2" s="1"/>
  <c r="EL86" i="2"/>
  <c r="EU22" i="2" s="1"/>
  <c r="EA230" i="2"/>
  <c r="ES211" i="2" s="1"/>
  <c r="CN5" i="2" l="1"/>
  <c r="CP4" i="2"/>
  <c r="CP6" i="2"/>
  <c r="CO5" i="2"/>
  <c r="EX602" i="2"/>
  <c r="EX601" i="2"/>
  <c r="FI67" i="2" s="1"/>
  <c r="EX535" i="2"/>
  <c r="EX534" i="2"/>
  <c r="FI60" i="2" s="1"/>
  <c r="EX366" i="2"/>
  <c r="FI40" i="2" s="1"/>
  <c r="EX603" i="2"/>
  <c r="FH67" i="2" s="1"/>
  <c r="EX367" i="2"/>
  <c r="EY629" i="2"/>
  <c r="EZ536" i="2"/>
  <c r="EX388" i="2"/>
  <c r="EY587" i="2"/>
  <c r="EZ585" i="2"/>
  <c r="FM66" i="2" s="1"/>
  <c r="EY326" i="2"/>
  <c r="EX340" i="2"/>
  <c r="FH34" i="2" s="1"/>
  <c r="EX368" i="2"/>
  <c r="FH40" i="2" s="1"/>
  <c r="EZ587" i="2"/>
  <c r="EX338" i="2"/>
  <c r="FI34" i="2" s="1"/>
  <c r="EX403" i="2"/>
  <c r="FH47" i="2" s="1"/>
  <c r="EX339" i="2"/>
  <c r="EZ586" i="2"/>
  <c r="EX353" i="2"/>
  <c r="EX346" i="2"/>
  <c r="EZ628" i="2"/>
  <c r="FM70" i="2" s="1"/>
  <c r="EZ629" i="2"/>
  <c r="EY474" i="2"/>
  <c r="EY353" i="2"/>
  <c r="EY585" i="2"/>
  <c r="FK66" i="2" s="1"/>
  <c r="EZ603" i="2"/>
  <c r="EX387" i="2"/>
  <c r="FI44" i="2" s="1"/>
  <c r="EZ338" i="2"/>
  <c r="FM34" i="2" s="1"/>
  <c r="EZ368" i="2"/>
  <c r="EX331" i="2"/>
  <c r="FI32" i="2" s="1"/>
  <c r="EZ339" i="2"/>
  <c r="EX389" i="2"/>
  <c r="FH44" i="2" s="1"/>
  <c r="EX402" i="2"/>
  <c r="EY560" i="2"/>
  <c r="EY611" i="2"/>
  <c r="FK69" i="2" s="1"/>
  <c r="EZ535" i="2"/>
  <c r="EX611" i="2"/>
  <c r="FI69" i="2" s="1"/>
  <c r="EY602" i="2"/>
  <c r="EX493" i="2"/>
  <c r="EX536" i="2"/>
  <c r="FH60" i="2" s="1"/>
  <c r="EY628" i="2"/>
  <c r="FK70" i="2" s="1"/>
  <c r="EZ534" i="2"/>
  <c r="FM60" i="2" s="1"/>
  <c r="EY586" i="2"/>
  <c r="EY536" i="2"/>
  <c r="EZ577" i="2"/>
  <c r="EZ602" i="2"/>
  <c r="EX628" i="2"/>
  <c r="FI70" i="2" s="1"/>
  <c r="EX454" i="2"/>
  <c r="FI54" i="2" s="1"/>
  <c r="EX613" i="2"/>
  <c r="FH69" i="2" s="1"/>
  <c r="EY613" i="2"/>
  <c r="EX475" i="2"/>
  <c r="FH55" i="2" s="1"/>
  <c r="EY577" i="2"/>
  <c r="EZ541" i="2"/>
  <c r="EZ576" i="2"/>
  <c r="EZ575" i="2"/>
  <c r="FM64" i="2" s="1"/>
  <c r="EY535" i="2"/>
  <c r="EX585" i="2"/>
  <c r="FI66" i="2" s="1"/>
  <c r="EX333" i="2"/>
  <c r="FH32" i="2" s="1"/>
  <c r="EX332" i="2"/>
  <c r="CP5" i="2"/>
  <c r="EZ366" i="2"/>
  <c r="FM40" i="2" s="1"/>
  <c r="EZ340" i="2"/>
  <c r="EX325" i="2"/>
  <c r="EY387" i="2"/>
  <c r="FK44" i="2" s="1"/>
  <c r="EZ389" i="2"/>
  <c r="EX374" i="2"/>
  <c r="EZ395" i="2"/>
  <c r="EY576" i="2"/>
  <c r="EY578" i="2" s="1"/>
  <c r="FL64" i="2" s="1"/>
  <c r="EX494" i="2"/>
  <c r="FH56" i="2" s="1"/>
  <c r="EX473" i="2"/>
  <c r="FI55" i="2" s="1"/>
  <c r="EX612" i="2"/>
  <c r="EZ494" i="2"/>
  <c r="EY454" i="2"/>
  <c r="FK54" i="2" s="1"/>
  <c r="EZ630" i="2"/>
  <c r="EX456" i="2"/>
  <c r="FH54" i="2" s="1"/>
  <c r="EY612" i="2"/>
  <c r="EY575" i="2"/>
  <c r="FK64" i="2" s="1"/>
  <c r="EZ601" i="2"/>
  <c r="FM67" i="2" s="1"/>
  <c r="EX492" i="2"/>
  <c r="FI56" i="2" s="1"/>
  <c r="EZ493" i="2"/>
  <c r="EZ495" i="2" s="1"/>
  <c r="FN56" i="2" s="1"/>
  <c r="EZ492" i="2"/>
  <c r="FM56" i="2" s="1"/>
  <c r="EX560" i="2"/>
  <c r="EX474" i="2"/>
  <c r="EX476" i="2" s="1"/>
  <c r="FJ55" i="2" s="1"/>
  <c r="EY693" i="2"/>
  <c r="EX455" i="2"/>
  <c r="EZ771" i="2"/>
  <c r="EY493" i="2"/>
  <c r="EY561" i="2"/>
  <c r="EX375" i="2"/>
  <c r="FH41" i="2" s="1"/>
  <c r="EX447" i="2"/>
  <c r="EZ367" i="2"/>
  <c r="EX408" i="2"/>
  <c r="FI49" i="2" s="1"/>
  <c r="EY339" i="2"/>
  <c r="EX498" i="2"/>
  <c r="FI58" i="2" s="1"/>
  <c r="EY770" i="2"/>
  <c r="EX542" i="2"/>
  <c r="FH62" i="2" s="1"/>
  <c r="EX500" i="2"/>
  <c r="FH58" i="2" s="1"/>
  <c r="EZ409" i="2"/>
  <c r="EY324" i="2"/>
  <c r="FK31" i="2" s="1"/>
  <c r="EY325" i="2"/>
  <c r="EZ381" i="2"/>
  <c r="EZ325" i="2"/>
  <c r="EX409" i="2"/>
  <c r="EY354" i="2"/>
  <c r="EY402" i="2"/>
  <c r="EY388" i="2"/>
  <c r="EX359" i="2"/>
  <c r="FI38" i="2" s="1"/>
  <c r="EY403" i="2"/>
  <c r="EX360" i="2"/>
  <c r="EZ403" i="2"/>
  <c r="EY331" i="2"/>
  <c r="FK32" i="2" s="1"/>
  <c r="EY373" i="2"/>
  <c r="FK41" i="2" s="1"/>
  <c r="EY401" i="2"/>
  <c r="FK47" i="2" s="1"/>
  <c r="EX446" i="2"/>
  <c r="FI50" i="2" s="1"/>
  <c r="EY332" i="2"/>
  <c r="EX361" i="2"/>
  <c r="FH38" i="2" s="1"/>
  <c r="EY375" i="2"/>
  <c r="EZ402" i="2"/>
  <c r="EY338" i="2"/>
  <c r="FK34" i="2" s="1"/>
  <c r="EX410" i="2"/>
  <c r="FH49" i="2" s="1"/>
  <c r="EX324" i="2"/>
  <c r="FI31" i="2" s="1"/>
  <c r="EX326" i="2"/>
  <c r="FH31" i="2" s="1"/>
  <c r="EY352" i="2"/>
  <c r="FK37" i="2" s="1"/>
  <c r="EY340" i="2"/>
  <c r="EX395" i="2"/>
  <c r="EZ352" i="2"/>
  <c r="FM37" i="2" s="1"/>
  <c r="EY380" i="2"/>
  <c r="FK43" i="2" s="1"/>
  <c r="EY410" i="2"/>
  <c r="EY333" i="2"/>
  <c r="EZ401" i="2"/>
  <c r="FM47" i="2" s="1"/>
  <c r="EX345" i="2"/>
  <c r="FI35" i="2" s="1"/>
  <c r="EX448" i="2"/>
  <c r="FH50" i="2" s="1"/>
  <c r="EX347" i="2"/>
  <c r="FH35" i="2" s="1"/>
  <c r="EY361" i="2"/>
  <c r="EX401" i="2"/>
  <c r="FI47" i="2" s="1"/>
  <c r="EY447" i="2"/>
  <c r="EZ387" i="2"/>
  <c r="FM44" i="2" s="1"/>
  <c r="EY389" i="2"/>
  <c r="EY360" i="2"/>
  <c r="EY382" i="2"/>
  <c r="EZ394" i="2"/>
  <c r="FM46" i="2" s="1"/>
  <c r="EY381" i="2"/>
  <c r="EY408" i="2"/>
  <c r="FK49" i="2" s="1"/>
  <c r="EZ353" i="2"/>
  <c r="EY409" i="2"/>
  <c r="EZ396" i="2"/>
  <c r="EY367" i="2"/>
  <c r="EZ388" i="2"/>
  <c r="EY446" i="2"/>
  <c r="FK50" i="2" s="1"/>
  <c r="EY492" i="2"/>
  <c r="FK56" i="2" s="1"/>
  <c r="EX540" i="2"/>
  <c r="FI62" i="2" s="1"/>
  <c r="EX381" i="2"/>
  <c r="EY640" i="2"/>
  <c r="EZ540" i="2"/>
  <c r="FM62" i="2" s="1"/>
  <c r="EZ324" i="2"/>
  <c r="FM31" i="2" s="1"/>
  <c r="EX373" i="2"/>
  <c r="FI41" i="2" s="1"/>
  <c r="EY534" i="2"/>
  <c r="FK60" i="2" s="1"/>
  <c r="EY559" i="2"/>
  <c r="FK63" i="2" s="1"/>
  <c r="EZ770" i="2"/>
  <c r="EY456" i="2"/>
  <c r="EY346" i="2"/>
  <c r="EZ455" i="2"/>
  <c r="EY692" i="2"/>
  <c r="EY374" i="2"/>
  <c r="EX691" i="2"/>
  <c r="FI73" i="2" s="1"/>
  <c r="EZ769" i="2"/>
  <c r="FM74" i="2" s="1"/>
  <c r="EY494" i="2"/>
  <c r="EX541" i="2"/>
  <c r="EY448" i="2"/>
  <c r="EY638" i="2"/>
  <c r="FK72" i="2" s="1"/>
  <c r="EX587" i="2"/>
  <c r="FH66" i="2" s="1"/>
  <c r="EZ354" i="2"/>
  <c r="EZ475" i="2"/>
  <c r="EY601" i="2"/>
  <c r="FK67" i="2" s="1"/>
  <c r="EZ454" i="2"/>
  <c r="FM54" i="2" s="1"/>
  <c r="EX586" i="2"/>
  <c r="EY498" i="2"/>
  <c r="FK58" i="2" s="1"/>
  <c r="EZ518" i="2"/>
  <c r="EZ332" i="2"/>
  <c r="EZ347" i="2"/>
  <c r="EZ559" i="2"/>
  <c r="FM63" i="2" s="1"/>
  <c r="EZ410" i="2"/>
  <c r="EZ382" i="2"/>
  <c r="EX577" i="2"/>
  <c r="FH64" i="2" s="1"/>
  <c r="EZ640" i="2"/>
  <c r="EY345" i="2"/>
  <c r="FK35" i="2" s="1"/>
  <c r="EY691" i="2"/>
  <c r="FK73" i="2" s="1"/>
  <c r="EZ611" i="2"/>
  <c r="FM69" i="2" s="1"/>
  <c r="EY396" i="2"/>
  <c r="EZ519" i="2"/>
  <c r="EZ638" i="2"/>
  <c r="FM72" i="2" s="1"/>
  <c r="EZ691" i="2"/>
  <c r="FM73" i="2" s="1"/>
  <c r="EZ361" i="2"/>
  <c r="EZ542" i="2"/>
  <c r="EY603" i="2"/>
  <c r="EY475" i="2"/>
  <c r="EZ446" i="2"/>
  <c r="FM50" i="2" s="1"/>
  <c r="EY542" i="2"/>
  <c r="EZ498" i="2"/>
  <c r="FM58" i="2" s="1"/>
  <c r="EY359" i="2"/>
  <c r="FK38" i="2" s="1"/>
  <c r="EX639" i="2"/>
  <c r="EY769" i="2"/>
  <c r="FK74" i="2" s="1"/>
  <c r="EY366" i="2"/>
  <c r="FK40" i="2" s="1"/>
  <c r="EX394" i="2"/>
  <c r="FI46" i="2" s="1"/>
  <c r="EZ345" i="2"/>
  <c r="FM35" i="2" s="1"/>
  <c r="EY395" i="2"/>
  <c r="EZ408" i="2"/>
  <c r="FM49" i="2" s="1"/>
  <c r="EZ331" i="2"/>
  <c r="FM32" i="2" s="1"/>
  <c r="EY347" i="2"/>
  <c r="EZ517" i="2"/>
  <c r="FM59" i="2" s="1"/>
  <c r="EZ613" i="2"/>
  <c r="CN6" i="2"/>
  <c r="CO4" i="2"/>
  <c r="EZ360" i="2"/>
  <c r="EY630" i="2"/>
  <c r="EX380" i="2"/>
  <c r="FI43" i="2" s="1"/>
  <c r="EX692" i="2"/>
  <c r="EZ692" i="2"/>
  <c r="EZ639" i="2"/>
  <c r="EY519" i="2"/>
  <c r="EZ612" i="2"/>
  <c r="EX382" i="2"/>
  <c r="FH43" i="2" s="1"/>
  <c r="EY455" i="2"/>
  <c r="EX499" i="2"/>
  <c r="EZ456" i="2"/>
  <c r="EZ346" i="2"/>
  <c r="EZ561" i="2"/>
  <c r="EX638" i="2"/>
  <c r="FI72" i="2" s="1"/>
  <c r="EY368" i="2"/>
  <c r="EZ447" i="2"/>
  <c r="EZ359" i="2"/>
  <c r="FM38" i="2" s="1"/>
  <c r="EZ380" i="2"/>
  <c r="FM43" i="2" s="1"/>
  <c r="EX352" i="2"/>
  <c r="FI37" i="2" s="1"/>
  <c r="EX396" i="2"/>
  <c r="FH46" i="2" s="1"/>
  <c r="EX354" i="2"/>
  <c r="FH37" i="2" s="1"/>
  <c r="EZ333" i="2"/>
  <c r="EZ448" i="2"/>
  <c r="EY541" i="2"/>
  <c r="EZ500" i="2"/>
  <c r="EY394" i="2"/>
  <c r="FK46" i="2" s="1"/>
  <c r="EY540" i="2"/>
  <c r="FK62" i="2" s="1"/>
  <c r="EX561" i="2"/>
  <c r="FH63" i="2" s="1"/>
  <c r="EZ326" i="2"/>
  <c r="EX640" i="2"/>
  <c r="FH72" i="2" s="1"/>
  <c r="EX559" i="2"/>
  <c r="FI63" i="2" s="1"/>
  <c r="EY771" i="2"/>
  <c r="EX629" i="2"/>
  <c r="EZ473" i="2"/>
  <c r="FM55" i="2" s="1"/>
  <c r="EY517" i="2"/>
  <c r="FK59" i="2" s="1"/>
  <c r="EY639" i="2"/>
  <c r="EZ373" i="2"/>
  <c r="FM41" i="2" s="1"/>
  <c r="EX630" i="2"/>
  <c r="FH70" i="2" s="1"/>
  <c r="EZ499" i="2"/>
  <c r="EZ474" i="2"/>
  <c r="EY518" i="2"/>
  <c r="EZ693" i="2"/>
  <c r="CO6" i="2"/>
  <c r="EX58" i="2"/>
  <c r="FH16" i="2" s="1"/>
  <c r="EX693" i="2"/>
  <c r="FH73" i="2" s="1"/>
  <c r="EX770" i="2"/>
  <c r="EX517" i="2"/>
  <c r="FI59" i="2" s="1"/>
  <c r="EZ560" i="2"/>
  <c r="EX575" i="2"/>
  <c r="FI64" i="2" s="1"/>
  <c r="EX576" i="2"/>
  <c r="CN4" i="2"/>
  <c r="EY473" i="2"/>
  <c r="FK55" i="2" s="1"/>
  <c r="EX518" i="2"/>
  <c r="EZ96" i="2"/>
  <c r="EY500" i="2"/>
  <c r="EX769" i="2"/>
  <c r="FI74" i="2" s="1"/>
  <c r="EZ374" i="2"/>
  <c r="EZ375" i="2"/>
  <c r="EX519" i="2"/>
  <c r="FH59" i="2" s="1"/>
  <c r="EX771" i="2"/>
  <c r="FH74" i="2" s="1"/>
  <c r="EZ97" i="2"/>
  <c r="EY499" i="2"/>
  <c r="EZ95" i="2"/>
  <c r="FM22" i="2" s="1"/>
  <c r="EX95" i="2"/>
  <c r="FI22" i="2" s="1"/>
  <c r="EZ35" i="2"/>
  <c r="FM13" i="2" s="1"/>
  <c r="EZ301" i="2"/>
  <c r="FM28" i="2" s="1"/>
  <c r="EZ37" i="2"/>
  <c r="EZ303" i="2"/>
  <c r="EZ76" i="2"/>
  <c r="FM19" i="2" s="1"/>
  <c r="EZ36" i="2"/>
  <c r="EZ58" i="2"/>
  <c r="EZ78" i="2"/>
  <c r="EY35" i="2"/>
  <c r="FK13" i="2" s="1"/>
  <c r="EY14" i="2"/>
  <c r="EZ77" i="2"/>
  <c r="EX36" i="2"/>
  <c r="EY58" i="2"/>
  <c r="CP3" i="2"/>
  <c r="EZ12" i="2"/>
  <c r="FM82" i="2" s="1"/>
  <c r="EY78" i="2"/>
  <c r="EX303" i="2"/>
  <c r="FH28" i="2" s="1"/>
  <c r="EX97" i="2"/>
  <c r="FH22" i="2" s="1"/>
  <c r="EY13" i="2"/>
  <c r="EY12" i="2"/>
  <c r="FK82" i="2" s="1"/>
  <c r="EX13" i="2"/>
  <c r="EX96" i="2"/>
  <c r="EY57" i="2"/>
  <c r="EY56" i="2"/>
  <c r="FK16" i="2" s="1"/>
  <c r="CO3" i="2"/>
  <c r="EX302" i="2"/>
  <c r="EZ57" i="2"/>
  <c r="EZ56" i="2"/>
  <c r="FM16" i="2" s="1"/>
  <c r="EX301" i="2"/>
  <c r="FI28" i="2" s="1"/>
  <c r="GY4" i="2"/>
  <c r="EX14" i="2"/>
  <c r="FH82" i="2" s="1"/>
  <c r="EY36" i="2"/>
  <c r="EY95" i="2"/>
  <c r="FK22" i="2" s="1"/>
  <c r="EY77" i="2"/>
  <c r="EX56" i="2"/>
  <c r="FI16" i="2" s="1"/>
  <c r="EY37" i="2"/>
  <c r="EX76" i="2"/>
  <c r="FI19" i="2" s="1"/>
  <c r="EX78" i="2"/>
  <c r="FH19" i="2" s="1"/>
  <c r="EX77" i="2"/>
  <c r="EY96" i="2"/>
  <c r="EY97" i="2"/>
  <c r="EZ116" i="2"/>
  <c r="EY302" i="2"/>
  <c r="EX12" i="2"/>
  <c r="FI82" i="2" s="1"/>
  <c r="EY76" i="2"/>
  <c r="FK19" i="2" s="1"/>
  <c r="EZ302" i="2"/>
  <c r="CN3" i="2"/>
  <c r="EX57" i="2"/>
  <c r="EY114" i="2"/>
  <c r="FK25" i="2" s="1"/>
  <c r="EZ14" i="2"/>
  <c r="EZ114" i="2"/>
  <c r="FM25" i="2" s="1"/>
  <c r="EZ13" i="2"/>
  <c r="EZ115" i="2"/>
  <c r="GZ4" i="2"/>
  <c r="EY115" i="2"/>
  <c r="GX4" i="2"/>
  <c r="EX115" i="2"/>
  <c r="EY301" i="2"/>
  <c r="FK28" i="2" s="1"/>
  <c r="EX35" i="2"/>
  <c r="FI13" i="2" s="1"/>
  <c r="EY303" i="2"/>
  <c r="EX114" i="2"/>
  <c r="FI25" i="2" s="1"/>
  <c r="EX116" i="2"/>
  <c r="FH25" i="2" s="1"/>
  <c r="EX37" i="2"/>
  <c r="FH13" i="2" s="1"/>
  <c r="EY116" i="2"/>
  <c r="EY151" i="2"/>
  <c r="EZ151" i="2"/>
  <c r="EY150" i="2"/>
  <c r="EY149" i="2"/>
  <c r="FK26" i="2" s="1"/>
  <c r="EZ149" i="2"/>
  <c r="FM26" i="2" s="1"/>
  <c r="EZ150" i="2"/>
  <c r="EX149" i="2"/>
  <c r="FI26" i="2" s="1"/>
  <c r="EX150" i="2"/>
  <c r="EX151" i="2"/>
  <c r="FH26" i="2" s="1"/>
  <c r="EY104" i="2"/>
  <c r="FK23" i="2" s="1"/>
  <c r="EY106" i="2"/>
  <c r="EY105" i="2"/>
  <c r="EZ85" i="2"/>
  <c r="FM20" i="2" s="1"/>
  <c r="EZ87" i="2"/>
  <c r="EZ86" i="2"/>
  <c r="EX86" i="2"/>
  <c r="EX85" i="2"/>
  <c r="FI20" i="2" s="1"/>
  <c r="EX87" i="2"/>
  <c r="FH20" i="2" s="1"/>
  <c r="EZ104" i="2"/>
  <c r="FM23" i="2" s="1"/>
  <c r="EZ106" i="2"/>
  <c r="EZ105" i="2"/>
  <c r="EY86" i="2"/>
  <c r="EY87" i="2"/>
  <c r="EY85" i="2"/>
  <c r="FK20" i="2" s="1"/>
  <c r="EX104" i="2"/>
  <c r="FI23" i="2" s="1"/>
  <c r="EX106" i="2"/>
  <c r="FH23" i="2" s="1"/>
  <c r="EX105" i="2"/>
  <c r="EX27" i="2"/>
  <c r="FH83" i="2" s="1"/>
  <c r="EX26" i="2"/>
  <c r="EX25" i="2"/>
  <c r="FI83" i="2" s="1"/>
  <c r="EZ45" i="2"/>
  <c r="FM14" i="2" s="1"/>
  <c r="EZ46" i="2"/>
  <c r="EZ47" i="2"/>
  <c r="EY45" i="2"/>
  <c r="FK14" i="2" s="1"/>
  <c r="EY46" i="2"/>
  <c r="EY47" i="2"/>
  <c r="EX66" i="2"/>
  <c r="FI17" i="2" s="1"/>
  <c r="EX68" i="2"/>
  <c r="FH17" i="2" s="1"/>
  <c r="EX67" i="2"/>
  <c r="EY27" i="2"/>
  <c r="EY26" i="2"/>
  <c r="EY25" i="2"/>
  <c r="FK83" i="2" s="1"/>
  <c r="EZ68" i="2"/>
  <c r="EZ67" i="2"/>
  <c r="EZ66" i="2"/>
  <c r="FM17" i="2" s="1"/>
  <c r="EZ27" i="2"/>
  <c r="EZ26" i="2"/>
  <c r="EZ25" i="2"/>
  <c r="FM83" i="2" s="1"/>
  <c r="EY68" i="2"/>
  <c r="EY67" i="2"/>
  <c r="EY66" i="2"/>
  <c r="FK17" i="2" s="1"/>
  <c r="EX46" i="2"/>
  <c r="EX45" i="2"/>
  <c r="FI14" i="2" s="1"/>
  <c r="EX47" i="2"/>
  <c r="FH14" i="2" s="1"/>
  <c r="EY7" i="2" l="1"/>
  <c r="EY8" i="2"/>
  <c r="EY9" i="2"/>
  <c r="EX9" i="2"/>
  <c r="EX8" i="2"/>
  <c r="EX7" i="2"/>
  <c r="EZ8" i="2"/>
  <c r="EZ9" i="2"/>
  <c r="EZ7" i="2"/>
  <c r="EZ404" i="2"/>
  <c r="FN47" i="2" s="1"/>
  <c r="EZ537" i="2"/>
  <c r="FN60" i="2" s="1"/>
  <c r="EY631" i="2"/>
  <c r="FL70" i="2" s="1"/>
  <c r="EY694" i="2"/>
  <c r="FL73" i="2" s="1"/>
  <c r="EX369" i="2"/>
  <c r="FJ40" i="2" s="1"/>
  <c r="EX341" i="2"/>
  <c r="FJ34" i="2" s="1"/>
  <c r="EZ588" i="2"/>
  <c r="FN66" i="2" s="1"/>
  <c r="EY376" i="2"/>
  <c r="FL41" i="2" s="1"/>
  <c r="EY327" i="2"/>
  <c r="FL31" i="2" s="1"/>
  <c r="EX604" i="2"/>
  <c r="FJ67" i="2" s="1"/>
  <c r="EZ631" i="2"/>
  <c r="FN70" i="2" s="1"/>
  <c r="EX537" i="2"/>
  <c r="FJ60" i="2" s="1"/>
  <c r="EZ411" i="2"/>
  <c r="FN49" i="2" s="1"/>
  <c r="EY520" i="2"/>
  <c r="FL59" i="2" s="1"/>
  <c r="EY355" i="2"/>
  <c r="FL37" i="2" s="1"/>
  <c r="EY588" i="2"/>
  <c r="FL66" i="2" s="1"/>
  <c r="EX404" i="2"/>
  <c r="FJ47" i="2" s="1"/>
  <c r="EX390" i="2"/>
  <c r="FJ44" i="2" s="1"/>
  <c r="EZ457" i="2"/>
  <c r="FN54" i="2" s="1"/>
  <c r="EZ604" i="2"/>
  <c r="FN67" i="2" s="1"/>
  <c r="EZ341" i="2"/>
  <c r="FN34" i="2" s="1"/>
  <c r="EY476" i="2"/>
  <c r="FL55" i="2" s="1"/>
  <c r="EX59" i="2"/>
  <c r="FJ16" i="2" s="1"/>
  <c r="EY614" i="2"/>
  <c r="FL69" i="2" s="1"/>
  <c r="EX334" i="2"/>
  <c r="FJ32" i="2" s="1"/>
  <c r="EX578" i="2"/>
  <c r="FJ64" i="2" s="1"/>
  <c r="EY604" i="2"/>
  <c r="FL67" i="2" s="1"/>
  <c r="EY562" i="2"/>
  <c r="FL63" i="2" s="1"/>
  <c r="EZ369" i="2"/>
  <c r="FN40" i="2" s="1"/>
  <c r="EZ327" i="2"/>
  <c r="FN31" i="2" s="1"/>
  <c r="EZ694" i="2"/>
  <c r="FN73" i="2" s="1"/>
  <c r="EZ543" i="2"/>
  <c r="FN62" i="2" s="1"/>
  <c r="EZ578" i="2"/>
  <c r="FN64" i="2" s="1"/>
  <c r="EY537" i="2"/>
  <c r="FL60" i="2" s="1"/>
  <c r="EY495" i="2"/>
  <c r="FL56" i="2" s="1"/>
  <c r="EZ772" i="2"/>
  <c r="FN74" i="2" s="1"/>
  <c r="EZ641" i="2"/>
  <c r="FN72" i="2" s="1"/>
  <c r="EZ614" i="2"/>
  <c r="FN69" i="2" s="1"/>
  <c r="EX495" i="2"/>
  <c r="FJ56" i="2" s="1"/>
  <c r="EY457" i="2"/>
  <c r="FL54" i="2" s="1"/>
  <c r="EY543" i="2"/>
  <c r="FL62" i="2" s="1"/>
  <c r="EX588" i="2"/>
  <c r="FJ66" i="2" s="1"/>
  <c r="FI68" i="2" s="1"/>
  <c r="EX520" i="2"/>
  <c r="FJ59" i="2" s="1"/>
  <c r="EY641" i="2"/>
  <c r="FL72" i="2" s="1"/>
  <c r="EZ562" i="2"/>
  <c r="FN63" i="2" s="1"/>
  <c r="EX501" i="2"/>
  <c r="FJ58" i="2" s="1"/>
  <c r="EZ520" i="2"/>
  <c r="FN59" i="2" s="1"/>
  <c r="EX614" i="2"/>
  <c r="FJ69" i="2" s="1"/>
  <c r="EZ390" i="2"/>
  <c r="FN44" i="2" s="1"/>
  <c r="EX376" i="2"/>
  <c r="FJ41" i="2" s="1"/>
  <c r="EY404" i="2"/>
  <c r="FL47" i="2" s="1"/>
  <c r="EY334" i="2"/>
  <c r="FL32" i="2" s="1"/>
  <c r="EX348" i="2"/>
  <c r="FJ35" i="2" s="1"/>
  <c r="EY341" i="2"/>
  <c r="FL34" i="2" s="1"/>
  <c r="EZ397" i="2"/>
  <c r="FN46" i="2" s="1"/>
  <c r="EX362" i="2"/>
  <c r="FJ38" i="2" s="1"/>
  <c r="EZ476" i="2"/>
  <c r="FN55" i="2" s="1"/>
  <c r="EX562" i="2"/>
  <c r="FJ63" i="2" s="1"/>
  <c r="EX457" i="2"/>
  <c r="FJ54" i="2" s="1"/>
  <c r="EY772" i="2"/>
  <c r="FL74" i="2" s="1"/>
  <c r="EX543" i="2"/>
  <c r="FJ62" i="2" s="1"/>
  <c r="EX411" i="2"/>
  <c r="FJ49" i="2" s="1"/>
  <c r="EY383" i="2"/>
  <c r="FL43" i="2" s="1"/>
  <c r="EY362" i="2"/>
  <c r="FL38" i="2" s="1"/>
  <c r="EZ362" i="2"/>
  <c r="FN38" i="2" s="1"/>
  <c r="EZ383" i="2"/>
  <c r="FN43" i="2" s="1"/>
  <c r="EY369" i="2"/>
  <c r="FL40" i="2" s="1"/>
  <c r="EZ334" i="2"/>
  <c r="FN32" i="2" s="1"/>
  <c r="EX772" i="2"/>
  <c r="FJ74" i="2" s="1"/>
  <c r="EY411" i="2"/>
  <c r="FL49" i="2" s="1"/>
  <c r="EZ449" i="2"/>
  <c r="FN50" i="2" s="1"/>
  <c r="EY390" i="2"/>
  <c r="FL44" i="2" s="1"/>
  <c r="EX327" i="2"/>
  <c r="FJ31" i="2" s="1"/>
  <c r="EZ348" i="2"/>
  <c r="FN35" i="2" s="1"/>
  <c r="EZ355" i="2"/>
  <c r="FN37" i="2" s="1"/>
  <c r="EX397" i="2"/>
  <c r="FJ46" i="2" s="1"/>
  <c r="EX355" i="2"/>
  <c r="FJ37" i="2" s="1"/>
  <c r="EZ98" i="2"/>
  <c r="FN22" i="2" s="1"/>
  <c r="EX449" i="2"/>
  <c r="FJ50" i="2" s="1"/>
  <c r="EY449" i="2"/>
  <c r="FL50" i="2" s="1"/>
  <c r="EY348" i="2"/>
  <c r="FL35" i="2" s="1"/>
  <c r="EY397" i="2"/>
  <c r="FL46" i="2" s="1"/>
  <c r="EX383" i="2"/>
  <c r="FJ43" i="2" s="1"/>
  <c r="EZ376" i="2"/>
  <c r="FN41" i="2" s="1"/>
  <c r="EX641" i="2"/>
  <c r="FJ72" i="2" s="1"/>
  <c r="EX694" i="2"/>
  <c r="FJ73" i="2" s="1"/>
  <c r="EX631" i="2"/>
  <c r="FJ70" i="2" s="1"/>
  <c r="EZ501" i="2"/>
  <c r="FN58" i="2" s="1"/>
  <c r="EY501" i="2"/>
  <c r="FL58" i="2" s="1"/>
  <c r="EZ38" i="2"/>
  <c r="FN13" i="2" s="1"/>
  <c r="EZ304" i="2"/>
  <c r="FN28" i="2" s="1"/>
  <c r="EY15" i="2"/>
  <c r="FL82" i="2" s="1"/>
  <c r="EZ79" i="2"/>
  <c r="FN19" i="2" s="1"/>
  <c r="EY38" i="2"/>
  <c r="FL13" i="2" s="1"/>
  <c r="EZ59" i="2"/>
  <c r="FN16" i="2" s="1"/>
  <c r="EY59" i="2"/>
  <c r="FL16" i="2" s="1"/>
  <c r="EX98" i="2"/>
  <c r="FJ22" i="2" s="1"/>
  <c r="EY79" i="2"/>
  <c r="FL19" i="2" s="1"/>
  <c r="EX304" i="2"/>
  <c r="FJ28" i="2" s="1"/>
  <c r="EY304" i="2"/>
  <c r="FL28" i="2" s="1"/>
  <c r="EZ117" i="2"/>
  <c r="FN25" i="2" s="1"/>
  <c r="EX15" i="2"/>
  <c r="FJ82" i="2" s="1"/>
  <c r="EY98" i="2"/>
  <c r="FL22" i="2" s="1"/>
  <c r="EX79" i="2"/>
  <c r="FJ19" i="2" s="1"/>
  <c r="EZ15" i="2"/>
  <c r="FN82" i="2" s="1"/>
  <c r="EY117" i="2"/>
  <c r="FL25" i="2" s="1"/>
  <c r="EX38" i="2"/>
  <c r="FJ13" i="2" s="1"/>
  <c r="EX117" i="2"/>
  <c r="FJ25" i="2" s="1"/>
  <c r="EZ69" i="2"/>
  <c r="FN17" i="2" s="1"/>
  <c r="EZ28" i="2"/>
  <c r="FN83" i="2" s="1"/>
  <c r="EX69" i="2"/>
  <c r="EY152" i="2"/>
  <c r="EZ152" i="2"/>
  <c r="FN26" i="2" s="1"/>
  <c r="EX152" i="2"/>
  <c r="EX88" i="2"/>
  <c r="EY48" i="2"/>
  <c r="EX107" i="2"/>
  <c r="EX28" i="2"/>
  <c r="FJ83" i="2" s="1"/>
  <c r="EY107" i="2"/>
  <c r="EZ88" i="2"/>
  <c r="FN20" i="2" s="1"/>
  <c r="EY28" i="2"/>
  <c r="FL83" i="2" s="1"/>
  <c r="EZ107" i="2"/>
  <c r="FN23" i="2" s="1"/>
  <c r="EY88" i="2"/>
  <c r="EZ48" i="2"/>
  <c r="FN14" i="2" s="1"/>
  <c r="EX48" i="2"/>
  <c r="FJ14" i="2" s="1"/>
  <c r="EY69" i="2"/>
  <c r="FL71" i="2" l="1"/>
  <c r="FN48" i="2"/>
  <c r="FI42" i="2"/>
  <c r="FK42" i="2"/>
  <c r="FJ33" i="2"/>
  <c r="FK39" i="2"/>
  <c r="FJ68" i="2"/>
  <c r="FJ36" i="2"/>
  <c r="FL42" i="2"/>
  <c r="FL33" i="2"/>
  <c r="FM68" i="2"/>
  <c r="FM71" i="2"/>
  <c r="FN51" i="2"/>
  <c r="FM36" i="2"/>
  <c r="FN57" i="2"/>
  <c r="FN42" i="2"/>
  <c r="FK68" i="2"/>
  <c r="FJ48" i="2"/>
  <c r="FL68" i="2"/>
  <c r="FN68" i="2"/>
  <c r="FI45" i="2"/>
  <c r="FJ71" i="2"/>
  <c r="FK71" i="2"/>
  <c r="FN71" i="2"/>
  <c r="FJ42" i="2"/>
  <c r="FM51" i="2"/>
  <c r="FN33" i="2"/>
  <c r="FM24" i="2"/>
  <c r="FM75" i="2"/>
  <c r="FI57" i="2"/>
  <c r="FL65" i="2"/>
  <c r="FN61" i="2"/>
  <c r="FL57" i="2"/>
  <c r="FJ45" i="2"/>
  <c r="FK65" i="2"/>
  <c r="FN45" i="2"/>
  <c r="FK57" i="2"/>
  <c r="FJ61" i="2"/>
  <c r="FN75" i="2"/>
  <c r="FJ57" i="2"/>
  <c r="FN65" i="2"/>
  <c r="FL36" i="2"/>
  <c r="FL51" i="2"/>
  <c r="FI51" i="2"/>
  <c r="FI36" i="2"/>
  <c r="FL48" i="2"/>
  <c r="FK33" i="2"/>
  <c r="FL75" i="2"/>
  <c r="FI61" i="2"/>
  <c r="FL61" i="2"/>
  <c r="FK75" i="2"/>
  <c r="FI71" i="2"/>
  <c r="FM65" i="2"/>
  <c r="FM61" i="2"/>
  <c r="FJ65" i="2"/>
  <c r="FM57" i="2"/>
  <c r="FI65" i="2"/>
  <c r="FK61" i="2"/>
  <c r="FL39" i="2"/>
  <c r="FJ51" i="2"/>
  <c r="FL45" i="2"/>
  <c r="FM48" i="2"/>
  <c r="FJ39" i="2"/>
  <c r="FM45" i="2"/>
  <c r="FK48" i="2"/>
  <c r="FM39" i="2"/>
  <c r="FI33" i="2"/>
  <c r="FN39" i="2"/>
  <c r="FI48" i="2"/>
  <c r="FI75" i="2"/>
  <c r="FJ75" i="2"/>
  <c r="FK36" i="2"/>
  <c r="FM33" i="2"/>
  <c r="FN36" i="2"/>
  <c r="FK45" i="2"/>
  <c r="FK51" i="2"/>
  <c r="FI39" i="2"/>
  <c r="FM42" i="2"/>
  <c r="FN15" i="2"/>
  <c r="FJ15" i="2"/>
  <c r="FM21" i="2"/>
  <c r="FN18" i="2"/>
  <c r="FM27" i="2"/>
  <c r="FL14" i="2"/>
  <c r="FL15" i="2" s="1"/>
  <c r="FJ20" i="2"/>
  <c r="FJ21" i="2" s="1"/>
  <c r="FL26" i="2"/>
  <c r="FK27" i="2" s="1"/>
  <c r="FJ17" i="2"/>
  <c r="FJ18" i="2" s="1"/>
  <c r="FL20" i="2"/>
  <c r="FL21" i="2" s="1"/>
  <c r="FJ26" i="2"/>
  <c r="FJ27" i="2" s="1"/>
  <c r="FL23" i="2"/>
  <c r="FL24" i="2" s="1"/>
  <c r="FL17" i="2"/>
  <c r="FL18" i="2" s="1"/>
  <c r="FJ23" i="2"/>
  <c r="FJ24" i="2" s="1"/>
  <c r="FN24" i="2"/>
  <c r="FM15" i="2"/>
  <c r="FM18" i="2"/>
  <c r="FN27" i="2"/>
  <c r="FI15" i="2"/>
  <c r="FN21" i="2"/>
  <c r="FL27" i="2" l="1"/>
  <c r="FK15" i="2"/>
  <c r="FK21" i="2"/>
  <c r="FK18" i="2"/>
  <c r="FI27" i="2"/>
  <c r="FM78" i="2"/>
  <c r="FM77" i="2"/>
  <c r="FK24" i="2"/>
  <c r="FK78" i="2" s="1"/>
  <c r="FI18" i="2"/>
  <c r="FI21" i="2"/>
  <c r="FI24" i="2"/>
  <c r="FI77" i="2" l="1"/>
  <c r="FI78" i="2"/>
  <c r="FK77" i="2"/>
</calcChain>
</file>

<file path=xl/sharedStrings.xml><?xml version="1.0" encoding="utf-8"?>
<sst xmlns="http://schemas.openxmlformats.org/spreadsheetml/2006/main" count="4525" uniqueCount="485">
  <si>
    <t>Amu</t>
  </si>
  <si>
    <t>90Zr</t>
  </si>
  <si>
    <t>91Zr</t>
  </si>
  <si>
    <t>92Zr</t>
  </si>
  <si>
    <t>93Nb</t>
  </si>
  <si>
    <t>94Zr</t>
  </si>
  <si>
    <t>95Mo</t>
  </si>
  <si>
    <t>96Zr</t>
  </si>
  <si>
    <t>92Mo</t>
  </si>
  <si>
    <t>94Mo</t>
  </si>
  <si>
    <t>96Mo</t>
  </si>
  <si>
    <t>97Mo</t>
  </si>
  <si>
    <t>98Mo</t>
  </si>
  <si>
    <t>96Ru</t>
  </si>
  <si>
    <t>99Ru</t>
  </si>
  <si>
    <t>100Ru</t>
  </si>
  <si>
    <t>101Ru</t>
  </si>
  <si>
    <t>91/90</t>
  </si>
  <si>
    <t>92/90</t>
  </si>
  <si>
    <t>94/90</t>
  </si>
  <si>
    <t>96/90</t>
  </si>
  <si>
    <t>Beta</t>
  </si>
  <si>
    <t>Date</t>
  </si>
  <si>
    <t>Sample</t>
  </si>
  <si>
    <t>OPZ</t>
  </si>
  <si>
    <t>SAMPLE</t>
  </si>
  <si>
    <t>Apr 5, 2022</t>
  </si>
  <si>
    <t>iRM_12</t>
  </si>
  <si>
    <t>iRM_1</t>
  </si>
  <si>
    <t>iRM_2</t>
  </si>
  <si>
    <t>iRM_10</t>
  </si>
  <si>
    <t>iRM_11</t>
  </si>
  <si>
    <t>iRM</t>
  </si>
  <si>
    <t>Jun 20, 2022</t>
  </si>
  <si>
    <t>Jun 21, 2022</t>
  </si>
  <si>
    <t>Jun 22, 2022</t>
  </si>
  <si>
    <t>Jun 23, 2022</t>
  </si>
  <si>
    <t>Apr 4, 2022</t>
  </si>
  <si>
    <t>Lab 1</t>
  </si>
  <si>
    <t>Lab</t>
  </si>
  <si>
    <t>Lab 2</t>
  </si>
  <si>
    <t>May 28, 2020</t>
  </si>
  <si>
    <t>June 3, 2020</t>
  </si>
  <si>
    <t>Seq</t>
  </si>
  <si>
    <t>#</t>
  </si>
  <si>
    <t>Meas.</t>
  </si>
  <si>
    <t>Seq.</t>
  </si>
  <si>
    <t>Zr_005</t>
  </si>
  <si>
    <t>Zr_010</t>
  </si>
  <si>
    <t>Zr_015</t>
  </si>
  <si>
    <t>Zr_020</t>
  </si>
  <si>
    <t>Zr_025</t>
  </si>
  <si>
    <t>Zr_030</t>
  </si>
  <si>
    <t>Zr_035</t>
  </si>
  <si>
    <t>Zr_040</t>
  </si>
  <si>
    <t>Zr_045</t>
  </si>
  <si>
    <t>Zr_050</t>
  </si>
  <si>
    <t>Zr_055</t>
  </si>
  <si>
    <t>Zr_060</t>
  </si>
  <si>
    <t>Zr_065</t>
  </si>
  <si>
    <t>Zr_070</t>
  </si>
  <si>
    <t>Zr_075</t>
  </si>
  <si>
    <t>Zr_080</t>
  </si>
  <si>
    <t>Zr_085</t>
  </si>
  <si>
    <t>Zr_090</t>
  </si>
  <si>
    <t>Zr_095</t>
  </si>
  <si>
    <t>Zr_100</t>
  </si>
  <si>
    <t>Zr_105</t>
  </si>
  <si>
    <t>Zr_110</t>
  </si>
  <si>
    <t>Zr_115</t>
  </si>
  <si>
    <t>Zr_120</t>
  </si>
  <si>
    <t>Zr_125</t>
  </si>
  <si>
    <t>Zr_130</t>
  </si>
  <si>
    <t>Zr_135</t>
  </si>
  <si>
    <t>Zr_140</t>
  </si>
  <si>
    <t>Zr_145</t>
  </si>
  <si>
    <t>Zr_150</t>
  </si>
  <si>
    <t>Zr_155</t>
  </si>
  <si>
    <t>Zr_160</t>
  </si>
  <si>
    <t>Zr_165</t>
  </si>
  <si>
    <t>Zr_170</t>
  </si>
  <si>
    <t>Zr_175</t>
  </si>
  <si>
    <t>Zr_180</t>
  </si>
  <si>
    <t>Zr_185</t>
  </si>
  <si>
    <t>Zr_190</t>
  </si>
  <si>
    <t>Zr_195</t>
  </si>
  <si>
    <t>Zr_200</t>
  </si>
  <si>
    <t>Zr_205</t>
  </si>
  <si>
    <t>Zr_210</t>
  </si>
  <si>
    <t>Zr_215</t>
  </si>
  <si>
    <t>Zr_220</t>
  </si>
  <si>
    <t>Zr_225</t>
  </si>
  <si>
    <t>Zr_230</t>
  </si>
  <si>
    <t>Zr_235</t>
  </si>
  <si>
    <t>Zr_240</t>
  </si>
  <si>
    <t>Zr_245</t>
  </si>
  <si>
    <t>Zr_250</t>
  </si>
  <si>
    <t>Zr_255</t>
  </si>
  <si>
    <t>iRM_UR</t>
  </si>
  <si>
    <t>SRM</t>
  </si>
  <si>
    <t>alfaA</t>
  </si>
  <si>
    <t>Ames</t>
  </si>
  <si>
    <t>IPGP</t>
  </si>
  <si>
    <t>Zr_260</t>
  </si>
  <si>
    <t>Zr_265</t>
  </si>
  <si>
    <t>Zr_270</t>
  </si>
  <si>
    <t>Zr_275</t>
  </si>
  <si>
    <t>Zr_280</t>
  </si>
  <si>
    <t>Zr_285</t>
  </si>
  <si>
    <t>Zr_290</t>
  </si>
  <si>
    <t>Zr_295</t>
  </si>
  <si>
    <t>Zr_300</t>
  </si>
  <si>
    <t>Zr_305</t>
  </si>
  <si>
    <t>Zr_004</t>
  </si>
  <si>
    <t>Zr_008</t>
  </si>
  <si>
    <t>Zr_012</t>
  </si>
  <si>
    <t>Zr_016</t>
  </si>
  <si>
    <t>Zr_024</t>
  </si>
  <si>
    <t>Zr_028</t>
  </si>
  <si>
    <t>Zr_032</t>
  </si>
  <si>
    <t>Zr_036</t>
  </si>
  <si>
    <t>Zr_044</t>
  </si>
  <si>
    <t>Zr_048</t>
  </si>
  <si>
    <t>Zr_052</t>
  </si>
  <si>
    <t>Zr_056</t>
  </si>
  <si>
    <t>Zr_064</t>
  </si>
  <si>
    <t>Zr_068</t>
  </si>
  <si>
    <t>Zr_072</t>
  </si>
  <si>
    <t>Zr_076</t>
  </si>
  <si>
    <t>Zr_084</t>
  </si>
  <si>
    <t>Zr_088</t>
  </si>
  <si>
    <t>Zr_092</t>
  </si>
  <si>
    <t>Zr_096</t>
  </si>
  <si>
    <t>Zr_104</t>
  </si>
  <si>
    <t>Zr_108</t>
  </si>
  <si>
    <t>Zr_112</t>
  </si>
  <si>
    <t>Zr_116</t>
  </si>
  <si>
    <t>Zr_124</t>
  </si>
  <si>
    <t>Zr_128</t>
  </si>
  <si>
    <t>Zr_132</t>
  </si>
  <si>
    <t>Zr_136</t>
  </si>
  <si>
    <t>Zr_144</t>
  </si>
  <si>
    <t>Zr_148</t>
  </si>
  <si>
    <t>Zr_152</t>
  </si>
  <si>
    <t>Zr_156</t>
  </si>
  <si>
    <t>Zr_164</t>
  </si>
  <si>
    <t>Zr_168</t>
  </si>
  <si>
    <t>Zr_172</t>
  </si>
  <si>
    <t>Zr_176</t>
  </si>
  <si>
    <t>Zr_184</t>
  </si>
  <si>
    <t>Zr_188</t>
  </si>
  <si>
    <t>Zr_192</t>
  </si>
  <si>
    <t>Zr_196</t>
  </si>
  <si>
    <t>Zr_204</t>
  </si>
  <si>
    <t>Zr_208</t>
  </si>
  <si>
    <t>Zr_212</t>
  </si>
  <si>
    <t>Zr_216</t>
  </si>
  <si>
    <t>Zr_224</t>
  </si>
  <si>
    <t>Zr_228</t>
  </si>
  <si>
    <t>Zr_232</t>
  </si>
  <si>
    <t>Zr_236</t>
  </si>
  <si>
    <t>Zr_244</t>
  </si>
  <si>
    <t>STD</t>
  </si>
  <si>
    <t>iRM4</t>
  </si>
  <si>
    <t>iRM5</t>
  </si>
  <si>
    <t>iRM6</t>
  </si>
  <si>
    <t>177Hf++</t>
  </si>
  <si>
    <t>49Ti40Ar</t>
  </si>
  <si>
    <t>Feb 4, 2020</t>
  </si>
  <si>
    <t>Feb 5, 2020</t>
  </si>
  <si>
    <t>Jul 20, 2020</t>
  </si>
  <si>
    <t>iRM10</t>
  </si>
  <si>
    <t>iRM11</t>
  </si>
  <si>
    <t>Jul 21, 2020</t>
  </si>
  <si>
    <t>Jul 22, 2020</t>
  </si>
  <si>
    <t>Jul 29, 2020</t>
  </si>
  <si>
    <t>iRM10#2</t>
  </si>
  <si>
    <t>Jul 30, 2020</t>
  </si>
  <si>
    <t>Lab 3</t>
  </si>
  <si>
    <t xml:space="preserve">SRM 3169 </t>
  </si>
  <si>
    <t xml:space="preserve">bottle 1 </t>
  </si>
  <si>
    <t xml:space="preserve">bottle 2 </t>
  </si>
  <si>
    <t xml:space="preserve">bottle 3 </t>
  </si>
  <si>
    <t xml:space="preserve">bottle 4 </t>
  </si>
  <si>
    <t xml:space="preserve">bottle 5 </t>
  </si>
  <si>
    <t xml:space="preserve">bottle 6 </t>
  </si>
  <si>
    <t>Ru</t>
  </si>
  <si>
    <t>Interference correction (y=1, n=0)</t>
  </si>
  <si>
    <t>Isotope</t>
  </si>
  <si>
    <t>Nat Ab</t>
  </si>
  <si>
    <t>92/90Zr</t>
  </si>
  <si>
    <t>94/90Zr</t>
  </si>
  <si>
    <t>96/90Zr</t>
  </si>
  <si>
    <t>91/90Zr</t>
  </si>
  <si>
    <t>Exponential</t>
  </si>
  <si>
    <t>GPL</t>
  </si>
  <si>
    <t>n GPL</t>
  </si>
  <si>
    <t>Mass fractionation laws</t>
  </si>
  <si>
    <t>Beta (or g)</t>
  </si>
  <si>
    <t>Mass fractionation corrected ratios (Exp for n=0, GPL otherwise)</t>
  </si>
  <si>
    <t>Conc match</t>
  </si>
  <si>
    <t>u91</t>
  </si>
  <si>
    <t>u92</t>
  </si>
  <si>
    <t>u96</t>
  </si>
  <si>
    <t>Ln(91/90Zr)</t>
  </si>
  <si>
    <t>Ln(92/90Zr)</t>
  </si>
  <si>
    <t>Ln(96/90Zr)</t>
  </si>
  <si>
    <t>Labels</t>
  </si>
  <si>
    <t>L1 AprS1</t>
  </si>
  <si>
    <t>L1 AprS2</t>
  </si>
  <si>
    <t>L1 AprS3</t>
  </si>
  <si>
    <t>L1 JunS1</t>
  </si>
  <si>
    <t>L1 JunS2</t>
  </si>
  <si>
    <t>L1 JunS3</t>
  </si>
  <si>
    <t>L1 JunS4</t>
  </si>
  <si>
    <t>L1 JunS5</t>
  </si>
  <si>
    <t>L1 JunS6</t>
  </si>
  <si>
    <t>L2 Jun</t>
  </si>
  <si>
    <t>L2 May</t>
  </si>
  <si>
    <t>L3 FebS1</t>
  </si>
  <si>
    <t>L3 FebS2</t>
  </si>
  <si>
    <t>L3 JulS1</t>
  </si>
  <si>
    <t>L3 JulS2</t>
  </si>
  <si>
    <t>L3 JulS3</t>
  </si>
  <si>
    <t>L3 JulS4</t>
  </si>
  <si>
    <t>L3 JulS5</t>
  </si>
  <si>
    <t>OPZ corrected intensities (y=1, n=0)</t>
  </si>
  <si>
    <t>L1</t>
  </si>
  <si>
    <t>L2</t>
  </si>
  <si>
    <t>L3</t>
  </si>
  <si>
    <t>(y=1,n=0)</t>
  </si>
  <si>
    <t>Smallest</t>
  </si>
  <si>
    <t>Most similar</t>
  </si>
  <si>
    <t>n</t>
  </si>
  <si>
    <t>Width of data array</t>
  </si>
  <si>
    <t>Ln92-91</t>
  </si>
  <si>
    <t>Ln96-91</t>
  </si>
  <si>
    <t>Ln96-92</t>
  </si>
  <si>
    <t>L2 S1</t>
  </si>
  <si>
    <t>L2 S2</t>
  </si>
  <si>
    <t>beta corr?</t>
  </si>
  <si>
    <t>Beta Mo /Beta Zr</t>
  </si>
  <si>
    <t>No beta corr formulaes</t>
  </si>
  <si>
    <t>Zr iRM calibration: Data and date treatment</t>
  </si>
  <si>
    <t>OPZ: User box</t>
  </si>
  <si>
    <t>Ru correction</t>
  </si>
  <si>
    <t>beta corr. Interferences</t>
  </si>
  <si>
    <t>Interference correction: user boxes</t>
  </si>
  <si>
    <t>The first 9 lines are for constants and user input on decisions such OPZ corrections, interference corrections, and mass fractionation laws.</t>
  </si>
  <si>
    <t>Anything from line 10 and below is automated calculations. Do not modify.</t>
  </si>
  <si>
    <t>Mass-bias correction: user box</t>
  </si>
  <si>
    <t>Rmeas=Rtrue*(Mi/Mj)^beta</t>
  </si>
  <si>
    <t>Rmeas=Rtrue*g^(Mi^n-Mj^n)</t>
  </si>
  <si>
    <t>Minster &amp; Ricard (1981)</t>
  </si>
  <si>
    <t>n for GPL</t>
  </si>
  <si>
    <t>(Minster &amp; Ricard 1981)</t>
  </si>
  <si>
    <t>Norm 94/90Zr</t>
  </si>
  <si>
    <t>Avg</t>
  </si>
  <si>
    <t>2SD</t>
  </si>
  <si>
    <t>M&amp;R81</t>
  </si>
  <si>
    <t>x value</t>
  </si>
  <si>
    <t>ZIRC-1</t>
  </si>
  <si>
    <t>ZIRC-1 norm</t>
  </si>
  <si>
    <t>He et al (2021)</t>
  </si>
  <si>
    <t>N+83</t>
  </si>
  <si>
    <t>FIGURES and TABLES</t>
  </si>
  <si>
    <t>Ref.</t>
  </si>
  <si>
    <t>Nomura et al (1983)</t>
  </si>
  <si>
    <t>This work</t>
  </si>
  <si>
    <t>Comparison of absolute ratios</t>
  </si>
  <si>
    <t>Sample-Std bracketing after internal normalization</t>
  </si>
  <si>
    <t>Arrange by sample</t>
  </si>
  <si>
    <t>Session</t>
  </si>
  <si>
    <t>Rel. to</t>
  </si>
  <si>
    <t>2SE</t>
  </si>
  <si>
    <t>SRM 3169</t>
  </si>
  <si>
    <t>Not included as no bracketing standard after this analysis</t>
  </si>
  <si>
    <t>iRM/iRM12</t>
  </si>
  <si>
    <t>Conc. Match</t>
  </si>
  <si>
    <t>June</t>
  </si>
  <si>
    <t>Apr</t>
  </si>
  <si>
    <t>May</t>
  </si>
  <si>
    <t>Feb</t>
  </si>
  <si>
    <t>Jul 1</t>
  </si>
  <si>
    <t>Jul 2</t>
  </si>
  <si>
    <t>Jun</t>
  </si>
  <si>
    <r>
      <t>μ</t>
    </r>
    <r>
      <rPr>
        <b/>
        <vertAlign val="superscript"/>
        <sz val="12"/>
        <color theme="1"/>
        <rFont val="Calibri (Body)"/>
      </rPr>
      <t>91</t>
    </r>
    <r>
      <rPr>
        <b/>
        <sz val="12"/>
        <color theme="1"/>
        <rFont val="Calibri"/>
        <family val="2"/>
        <scheme val="minor"/>
      </rPr>
      <t>Zr</t>
    </r>
  </si>
  <si>
    <r>
      <t>μ</t>
    </r>
    <r>
      <rPr>
        <b/>
        <vertAlign val="superscript"/>
        <sz val="12"/>
        <color theme="1"/>
        <rFont val="Calibri (Body)"/>
      </rPr>
      <t>96</t>
    </r>
    <r>
      <rPr>
        <b/>
        <sz val="12"/>
        <color theme="1"/>
        <rFont val="Calibri"/>
        <family val="2"/>
        <scheme val="minor"/>
      </rPr>
      <t>Zr</t>
    </r>
  </si>
  <si>
    <r>
      <t>μ</t>
    </r>
    <r>
      <rPr>
        <b/>
        <vertAlign val="superscript"/>
        <sz val="12"/>
        <color theme="1"/>
        <rFont val="Calibri (Body)"/>
      </rPr>
      <t>92</t>
    </r>
    <r>
      <rPr>
        <b/>
        <sz val="12"/>
        <color theme="1"/>
        <rFont val="Calibri"/>
        <family val="2"/>
        <scheme val="minor"/>
      </rPr>
      <t>Zr</t>
    </r>
  </si>
  <si>
    <t>Bottle 1</t>
  </si>
  <si>
    <t>Bottle 2</t>
  </si>
  <si>
    <t>Bottle 1 avg</t>
  </si>
  <si>
    <t>Bottle 2 avg</t>
  </si>
  <si>
    <t>Bottle 10</t>
  </si>
  <si>
    <t>Bottle 10 avg</t>
  </si>
  <si>
    <t>Bottle 11</t>
  </si>
  <si>
    <t>Bottle 11 avg</t>
  </si>
  <si>
    <t>Bottle 12</t>
  </si>
  <si>
    <t>Bottle 12 avg</t>
  </si>
  <si>
    <t>y-axis</t>
  </si>
  <si>
    <t>For plotting</t>
  </si>
  <si>
    <t>Offset 1</t>
  </si>
  <si>
    <t>Offset 2</t>
  </si>
  <si>
    <t>Starting</t>
  </si>
  <si>
    <t xml:space="preserve">Bottle 1 </t>
  </si>
  <si>
    <t xml:space="preserve">Bottle 2 </t>
  </si>
  <si>
    <t xml:space="preserve">Bottle 3 </t>
  </si>
  <si>
    <t xml:space="preserve">Bottle 4 </t>
  </si>
  <si>
    <t xml:space="preserve">Bottle 5 </t>
  </si>
  <si>
    <t xml:space="preserve">Bottle 6 </t>
  </si>
  <si>
    <t>Bottle 3 avg</t>
  </si>
  <si>
    <t>Bottle 4 avg</t>
  </si>
  <si>
    <t>Bottle 5 avg</t>
  </si>
  <si>
    <t>Bottle 6 avg</t>
  </si>
  <si>
    <t>SRM 3169 avg</t>
  </si>
  <si>
    <t>Bottle 4</t>
  </si>
  <si>
    <t>Bottle 5</t>
  </si>
  <si>
    <t>Bottle 6</t>
  </si>
  <si>
    <t>Laboratory 1</t>
  </si>
  <si>
    <t>Laboratory 2</t>
  </si>
  <si>
    <t>Laboratory 3</t>
  </si>
  <si>
    <t>Rejected for intensity mismatch &gt; 12%</t>
  </si>
  <si>
    <t>all</t>
  </si>
  <si>
    <t>wtd avg</t>
  </si>
  <si>
    <t>Grand average and 2SD</t>
  </si>
  <si>
    <t>Range extrenal reproducibility</t>
  </si>
  <si>
    <t>Min</t>
  </si>
  <si>
    <t>Max</t>
  </si>
  <si>
    <t>Absolute ratios</t>
  </si>
  <si>
    <t>Range (ppm)</t>
  </si>
  <si>
    <t>Ln(91/90)</t>
  </si>
  <si>
    <t>Raw</t>
  </si>
  <si>
    <t>Ln(92/90)</t>
  </si>
  <si>
    <t>Ln(94/90)</t>
  </si>
  <si>
    <t>Ln(96/90)</t>
  </si>
  <si>
    <t>ppm</t>
  </si>
  <si>
    <t>92/91Zr</t>
  </si>
  <si>
    <t>94/91Zr</t>
  </si>
  <si>
    <t>96/91Zr</t>
  </si>
  <si>
    <t>94/92Zr</t>
  </si>
  <si>
    <t>96/92Zr</t>
  </si>
  <si>
    <t>96/94Zr</t>
  </si>
  <si>
    <t>To check for correlations between ratios not sharing any isotopes</t>
  </si>
  <si>
    <t>Ln(92/91Zr)</t>
  </si>
  <si>
    <t>Ln(94/91Zr)</t>
  </si>
  <si>
    <t>Ln(96/91Zr)</t>
  </si>
  <si>
    <t>Ln(94/92Zr)</t>
  </si>
  <si>
    <t>Ln(96/92Zr)</t>
  </si>
  <si>
    <t>Ln(96/94Zr)</t>
  </si>
  <si>
    <t>92 vs 91</t>
  </si>
  <si>
    <t>94 vs 91</t>
  </si>
  <si>
    <t>96 vs 91</t>
  </si>
  <si>
    <t>94 vs 92</t>
  </si>
  <si>
    <t>96 vs 92</t>
  </si>
  <si>
    <t>96 vs 94</t>
  </si>
  <si>
    <t>(y vs x)</t>
  </si>
  <si>
    <t>GPL slope</t>
  </si>
  <si>
    <t>Ln-Ln slope</t>
  </si>
  <si>
    <t>Calculate GPL exponent based on raw ratios</t>
  </si>
  <si>
    <t>Lab 2 S1</t>
  </si>
  <si>
    <t>Lab 2 S2</t>
  </si>
  <si>
    <t>Best estimate for n:</t>
  </si>
  <si>
    <t xml:space="preserve">Lab 3 </t>
  </si>
  <si>
    <t>Lin-Lin slope</t>
  </si>
  <si>
    <t>Noise slope</t>
  </si>
  <si>
    <t>Correlation not from CS.</t>
  </si>
  <si>
    <t>Ln-Ln noise</t>
  </si>
  <si>
    <t>Slope noise</t>
  </si>
  <si>
    <t>after B corr</t>
  </si>
  <si>
    <t>Figure 4. Internally normalized ratios vs beta exponential law</t>
  </si>
  <si>
    <t>Typical 2σ</t>
  </si>
  <si>
    <t>Abs</t>
  </si>
  <si>
    <t>Figure 5. Log-log plots of internally normalized ratios</t>
  </si>
  <si>
    <t>Mass-fractionation exponents (θ)</t>
  </si>
  <si>
    <t>91/90 (4/0)</t>
  </si>
  <si>
    <t>92/90 (4/0)</t>
  </si>
  <si>
    <t>96/90 (4/0)</t>
  </si>
  <si>
    <t>Ln92 vs 91</t>
  </si>
  <si>
    <t>Ln96 vs 91</t>
  </si>
  <si>
    <t>Ln96 vs 92</t>
  </si>
  <si>
    <t>-10 rel. Exp</t>
  </si>
  <si>
    <t>-1 rel. Exp</t>
  </si>
  <si>
    <t>+1 rel. Exp</t>
  </si>
  <si>
    <t>+10 rel. Exp</t>
  </si>
  <si>
    <t>x</t>
  </si>
  <si>
    <t xml:space="preserve">Slope triple iso log-log, when data fractionated by law with exponent k is corrected by law with exponent n. </t>
  </si>
  <si>
    <t>+3 rel. Exp</t>
  </si>
  <si>
    <t>Ln-Ln</t>
  </si>
  <si>
    <t>Noise</t>
  </si>
  <si>
    <t>x noise</t>
  </si>
  <si>
    <t>Noise - exp</t>
  </si>
  <si>
    <t>Table 3. Differences in Zr isotope composition of the various RM 8299 aliquots and SRM 3169 lots.</t>
  </si>
  <si>
    <t>S+04</t>
  </si>
  <si>
    <t>Q+15</t>
  </si>
  <si>
    <t>Schonbachler et al (2004)</t>
  </si>
  <si>
    <t>Quemet et al (2015)</t>
  </si>
  <si>
    <t>Quemet et al. (2015)</t>
  </si>
  <si>
    <t>Lab 1: 95Mo correction</t>
  </si>
  <si>
    <t>Lab 1: 98Mo correction</t>
  </si>
  <si>
    <t>Lab 2: 95Mo correction</t>
  </si>
  <si>
    <t>Lab 2: 98Mo correction</t>
  </si>
  <si>
    <t>Lot #</t>
  </si>
  <si>
    <t>071226</t>
  </si>
  <si>
    <t>Digest of small Zr metal fragment from NIST. Not plotted to keep focus on RM 8299 and SRM 3169.</t>
  </si>
  <si>
    <t>Lab 2: 100Mo correction</t>
  </si>
  <si>
    <t>100Mo</t>
  </si>
  <si>
    <t>98 or 100 Mo</t>
  </si>
  <si>
    <t>Fig 1</t>
  </si>
  <si>
    <t>Interlaboratory calibration protocol</t>
  </si>
  <si>
    <t>Table 1. Community identified guidelines for selection of an iRM.</t>
  </si>
  <si>
    <t>1) Must be demonstrably homogeneous.</t>
  </si>
  <si>
    <t>2) Must be pure elements/chemical compounds easily dissolved into diluted acids.</t>
  </si>
  <si>
    <t>3) Isotopic composition within the range of natural variability (ideally representative of a major geological reservoir).</t>
  </si>
  <si>
    <t>4) Must be free of isotopic anomalies.</t>
  </si>
  <si>
    <t>5) Community-led effort to choose the iRM against which to report data.</t>
  </si>
  <si>
    <t>6) Must be widely available (i.e., conflict-of-interest free distribution).</t>
  </si>
  <si>
    <t>7) Stock must be stable and sufficient to last decades.</t>
  </si>
  <si>
    <t>Recommendations from Teng et al. (2017)</t>
  </si>
  <si>
    <t>Table 2. Summary of the analytical setup and conditions used for Zr isotope analyses in each laboratory.</t>
  </si>
  <si>
    <t>Parameter</t>
  </si>
  <si>
    <t>Lab 1 (Caltech)</t>
  </si>
  <si>
    <t>Lab 2 (ETH)</t>
  </si>
  <si>
    <t>Lab 3 (UCLA)</t>
  </si>
  <si>
    <t>Mass spectrometer</t>
  </si>
  <si>
    <t>Neptune Plus MC-ICPMS</t>
  </si>
  <si>
    <t>Neptune MC-ICPMS</t>
  </si>
  <si>
    <t>Sample introduction</t>
  </si>
  <si>
    <t>Wet plasma (glass spray chamber)</t>
  </si>
  <si>
    <t>Dry plasma (Aridus II)</t>
  </si>
  <si>
    <t>Nebulizer type / flow</t>
  </si>
  <si>
    <t>PFA nebulizer, 50 μl/min</t>
  </si>
  <si>
    <t>Cones</t>
  </si>
  <si>
    <t>General H sampler and H skimmer</t>
  </si>
  <si>
    <t>Resolution</t>
  </si>
  <si>
    <t>Low resolution</t>
  </si>
  <si>
    <t>Cup Configuration</t>
  </si>
  <si>
    <t>L4 / L3 / L2 / L1 / C / H1 / H2 / H3 / H4</t>
  </si>
  <si>
    <t>L3 / L2 / L1 / C / H1 / H2 / H4</t>
  </si>
  <si>
    <t>Isotopes monitored</t>
  </si>
  <si>
    <t>90Zr, 91Zr, 92Zr, 93Nb, 94Zr, 95Mo, 96Zr, 97Mo, 98Mo</t>
  </si>
  <si>
    <t>177Hf++, 49Ti40Ar, 90Zr, 91Zr, 92Zr, 94Zr, 96Zr</t>
  </si>
  <si>
    <t>Amplifiers</t>
  </si>
  <si>
    <t>1012 Ω on H1 &amp; H4; 1011 Ω on all other cups</t>
  </si>
  <si>
    <t>1012 Ω on H2 &amp; H4; 1011 Ω on all other cups</t>
  </si>
  <si>
    <t>1011 Ω on all cups</t>
  </si>
  <si>
    <t>Gain calibration</t>
  </si>
  <si>
    <t>Daily</t>
  </si>
  <si>
    <t>Weekly</t>
  </si>
  <si>
    <t>Acid matrix</t>
  </si>
  <si>
    <t>0.58 M HNO3 + 0.01 M HF</t>
  </si>
  <si>
    <t>0.5 M HNO3 + 0.005 M HF</t>
  </si>
  <si>
    <t>0.3 M HNO3 + 0.005 M HF</t>
  </si>
  <si>
    <t>Solution [Zr]</t>
  </si>
  <si>
    <t>1 μg/g</t>
  </si>
  <si>
    <t>350 ng/g</t>
  </si>
  <si>
    <t>2 μg/g</t>
  </si>
  <si>
    <t>Intensity on 90Zr</t>
  </si>
  <si>
    <t>22-23 V</t>
  </si>
  <si>
    <t>42-47 V</t>
  </si>
  <si>
    <t>11-29 V</t>
  </si>
  <si>
    <t>Instrument sensitivity</t>
  </si>
  <si>
    <t>43-45 V / ppm of Zr</t>
  </si>
  <si>
    <t>233-261 V / ppm of Zr</t>
  </si>
  <si>
    <t>11-28 V / ppm of Zr</t>
  </si>
  <si>
    <t>Uptake time</t>
  </si>
  <si>
    <t>55 s</t>
  </si>
  <si>
    <t>100 s</t>
  </si>
  <si>
    <t>Measurement</t>
  </si>
  <si>
    <t>1 block of 50 cycles</t>
  </si>
  <si>
    <t>3 blocks of 20 cycles</t>
  </si>
  <si>
    <t>1 block of 20 cycles</t>
  </si>
  <si>
    <t>Cycle duration</t>
  </si>
  <si>
    <t>4.194 s</t>
  </si>
  <si>
    <t>8.388 s</t>
  </si>
  <si>
    <t>On peak zero</t>
  </si>
  <si>
    <t>10 cycles</t>
  </si>
  <si>
    <t>Rinse duration</t>
  </si>
  <si>
    <t>568 s</t>
  </si>
  <si>
    <t>310 s</t>
  </si>
  <si>
    <t>150 s</t>
  </si>
  <si>
    <t>90Zr, 91Zr, 92Zr, 94Zr, 95Mo, 96Zr, 99Ru, 100Mo/Ru, 101Ru</t>
  </si>
  <si>
    <t>Bold font in the "Cup configuration" and "Isotopes monitored" rows denotes the central cup.</t>
  </si>
  <si>
    <t>Fig 2 (Data)</t>
  </si>
  <si>
    <t>Table 4 and Figure 3 below</t>
  </si>
  <si>
    <t>Fig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</si>
</sst>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"/>
    <numFmt numFmtId="165" formatCode="0.00000"/>
    <numFmt numFmtId="166" formatCode="0.0000000"/>
    <numFmt numFmtId="167" formatCode="0.0000"/>
    <numFmt numFmtId="168" formatCode="0.00000000"/>
    <numFmt numFmtId="169" formatCode="0.0"/>
    <numFmt numFmtId="170" formatCode="0.0%"/>
    <numFmt numFmtId="171" formatCode="0.000"/>
  </numFmts>
  <fonts count="18"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vertAlign val="superscript"/>
      <sz val="12"/>
      <color theme="1"/>
      <name val="Calibri (Body)"/>
    </font>
    <font>
      <b/>
      <i/>
      <sz val="12"/>
      <color theme="1"/>
      <name val="Calibri"/>
      <family val="2"/>
      <scheme val="minor"/>
    </font>
    <font>
      <i/>
      <sz val="12"/>
      <color theme="5" tint="-0.249977111117893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3" fillId="0" borderId="0" xfId="0" applyFont="1"/>
    <xf numFmtId="0" fontId="0" fillId="0" borderId="1" xfId="0" applyBorder="1"/>
    <xf numFmtId="49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3" fillId="3" borderId="1" xfId="0" applyFont="1" applyFill="1" applyBorder="1"/>
    <xf numFmtId="0" fontId="3" fillId="4" borderId="1" xfId="0" applyFont="1" applyFill="1" applyBorder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2" borderId="0" xfId="0" applyNumberFormat="1" applyFill="1"/>
    <xf numFmtId="164" fontId="0" fillId="0" borderId="0" xfId="0" applyNumberFormat="1"/>
    <xf numFmtId="1" fontId="0" fillId="0" borderId="0" xfId="0" applyNumberFormat="1"/>
    <xf numFmtId="164" fontId="0" fillId="2" borderId="0" xfId="0" applyNumberFormat="1" applyFill="1"/>
    <xf numFmtId="1" fontId="0" fillId="2" borderId="0" xfId="0" applyNumberFormat="1" applyFill="1"/>
    <xf numFmtId="166" fontId="0" fillId="0" borderId="0" xfId="0" applyNumberFormat="1"/>
    <xf numFmtId="166" fontId="0" fillId="2" borderId="0" xfId="0" applyNumberFormat="1" applyFill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2" fillId="0" borderId="0" xfId="0" applyFont="1"/>
    <xf numFmtId="164" fontId="2" fillId="0" borderId="0" xfId="0" applyNumberFormat="1" applyFont="1"/>
    <xf numFmtId="1" fontId="2" fillId="0" borderId="0" xfId="0" applyNumberFormat="1" applyFont="1"/>
    <xf numFmtId="0" fontId="3" fillId="3" borderId="0" xfId="0" applyFont="1" applyFill="1"/>
    <xf numFmtId="0" fontId="3" fillId="4" borderId="0" xfId="0" applyFont="1" applyFill="1"/>
    <xf numFmtId="0" fontId="0" fillId="4" borderId="0" xfId="0" applyFill="1" applyAlignment="1">
      <alignment horizontal="center"/>
    </xf>
    <xf numFmtId="0" fontId="5" fillId="0" borderId="2" xfId="0" applyFont="1" applyBorder="1"/>
    <xf numFmtId="0" fontId="5" fillId="0" borderId="5" xfId="0" applyFont="1" applyBorder="1"/>
    <xf numFmtId="0" fontId="5" fillId="0" borderId="0" xfId="0" applyFont="1"/>
    <xf numFmtId="0" fontId="5" fillId="0" borderId="6" xfId="0" applyFont="1" applyBorder="1"/>
    <xf numFmtId="0" fontId="5" fillId="0" borderId="7" xfId="0" applyFont="1" applyBorder="1"/>
    <xf numFmtId="0" fontId="5" fillId="0" borderId="1" xfId="0" applyFont="1" applyBorder="1"/>
    <xf numFmtId="0" fontId="5" fillId="0" borderId="8" xfId="0" applyFont="1" applyBorder="1"/>
    <xf numFmtId="0" fontId="5" fillId="0" borderId="3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167" fontId="0" fillId="0" borderId="0" xfId="0" applyNumberFormat="1" applyAlignment="1">
      <alignment horizontal="center"/>
    </xf>
    <xf numFmtId="168" fontId="0" fillId="0" borderId="0" xfId="0" applyNumberFormat="1"/>
    <xf numFmtId="167" fontId="0" fillId="2" borderId="0" xfId="0" applyNumberFormat="1" applyFill="1"/>
    <xf numFmtId="167" fontId="0" fillId="0" borderId="0" xfId="0" applyNumberFormat="1"/>
    <xf numFmtId="167" fontId="0" fillId="2" borderId="0" xfId="0" applyNumberFormat="1" applyFill="1" applyAlignment="1">
      <alignment horizontal="center"/>
    </xf>
    <xf numFmtId="168" fontId="0" fillId="2" borderId="0" xfId="0" applyNumberFormat="1" applyFill="1"/>
    <xf numFmtId="169" fontId="0" fillId="0" borderId="0" xfId="0" applyNumberFormat="1"/>
    <xf numFmtId="0" fontId="1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69" fontId="2" fillId="0" borderId="0" xfId="0" applyNumberFormat="1" applyFont="1" applyAlignment="1">
      <alignment horizontal="center"/>
    </xf>
    <xf numFmtId="170" fontId="0" fillId="0" borderId="0" xfId="0" applyNumberFormat="1" applyAlignment="1">
      <alignment horizontal="center"/>
    </xf>
    <xf numFmtId="170" fontId="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170" fontId="0" fillId="2" borderId="0" xfId="0" applyNumberFormat="1" applyFill="1" applyAlignment="1">
      <alignment horizontal="center"/>
    </xf>
    <xf numFmtId="169" fontId="0" fillId="2" borderId="0" xfId="0" applyNumberFormat="1" applyFill="1" applyAlignment="1">
      <alignment horizontal="center"/>
    </xf>
    <xf numFmtId="169" fontId="0" fillId="2" borderId="0" xfId="0" applyNumberFormat="1" applyFill="1"/>
    <xf numFmtId="164" fontId="0" fillId="4" borderId="0" xfId="0" applyNumberFormat="1" applyFill="1"/>
    <xf numFmtId="166" fontId="0" fillId="4" borderId="0" xfId="0" applyNumberFormat="1" applyFill="1"/>
    <xf numFmtId="167" fontId="0" fillId="4" borderId="0" xfId="0" applyNumberFormat="1" applyFill="1" applyAlignment="1">
      <alignment horizontal="center"/>
    </xf>
    <xf numFmtId="168" fontId="0" fillId="4" borderId="0" xfId="0" applyNumberFormat="1" applyFill="1"/>
    <xf numFmtId="167" fontId="0" fillId="4" borderId="0" xfId="0" applyNumberFormat="1" applyFill="1"/>
    <xf numFmtId="166" fontId="2" fillId="0" borderId="0" xfId="0" applyNumberFormat="1" applyFont="1"/>
    <xf numFmtId="0" fontId="2" fillId="0" borderId="0" xfId="0" applyFont="1" applyAlignment="1">
      <alignment horizontal="center"/>
    </xf>
    <xf numFmtId="167" fontId="2" fillId="0" borderId="0" xfId="0" applyNumberFormat="1" applyFont="1" applyAlignment="1">
      <alignment horizontal="center"/>
    </xf>
    <xf numFmtId="168" fontId="2" fillId="0" borderId="0" xfId="0" applyNumberFormat="1" applyFont="1"/>
    <xf numFmtId="167" fontId="2" fillId="0" borderId="0" xfId="0" applyNumberFormat="1" applyFont="1"/>
    <xf numFmtId="0" fontId="5" fillId="0" borderId="0" xfId="0" applyFont="1" applyAlignment="1">
      <alignment horizontal="right"/>
    </xf>
    <xf numFmtId="164" fontId="5" fillId="0" borderId="0" xfId="0" applyNumberFormat="1" applyFont="1"/>
    <xf numFmtId="167" fontId="5" fillId="0" borderId="0" xfId="0" applyNumberFormat="1" applyFont="1"/>
    <xf numFmtId="167" fontId="5" fillId="0" borderId="6" xfId="0" applyNumberFormat="1" applyFont="1" applyBorder="1"/>
    <xf numFmtId="1" fontId="0" fillId="0" borderId="0" xfId="0" applyNumberFormat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1" fontId="0" fillId="5" borderId="0" xfId="0" applyNumberFormat="1" applyFill="1" applyAlignment="1">
      <alignment horizontal="center"/>
    </xf>
    <xf numFmtId="164" fontId="0" fillId="5" borderId="0" xfId="0" applyNumberFormat="1" applyFill="1"/>
    <xf numFmtId="166" fontId="0" fillId="5" borderId="0" xfId="0" applyNumberFormat="1" applyFill="1"/>
    <xf numFmtId="167" fontId="0" fillId="5" borderId="0" xfId="0" applyNumberFormat="1" applyFill="1" applyAlignment="1">
      <alignment horizontal="center"/>
    </xf>
    <xf numFmtId="168" fontId="0" fillId="5" borderId="0" xfId="0" applyNumberFormat="1" applyFill="1"/>
    <xf numFmtId="167" fontId="0" fillId="5" borderId="0" xfId="0" applyNumberFormat="1" applyFill="1"/>
    <xf numFmtId="170" fontId="0" fillId="5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0" fontId="3" fillId="0" borderId="0" xfId="0" applyFont="1" applyAlignment="1">
      <alignment horizontal="center"/>
    </xf>
    <xf numFmtId="168" fontId="5" fillId="0" borderId="0" xfId="0" applyNumberFormat="1" applyFont="1" applyAlignment="1">
      <alignment horizontal="right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3" fillId="0" borderId="6" xfId="0" applyFont="1" applyBorder="1"/>
    <xf numFmtId="0" fontId="0" fillId="0" borderId="7" xfId="0" applyBorder="1"/>
    <xf numFmtId="0" fontId="3" fillId="0" borderId="8" xfId="0" applyFont="1" applyBorder="1"/>
    <xf numFmtId="0" fontId="0" fillId="0" borderId="3" xfId="0" applyBorder="1"/>
    <xf numFmtId="0" fontId="0" fillId="0" borderId="7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0" fillId="0" borderId="8" xfId="0" applyBorder="1"/>
    <xf numFmtId="165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0" fontId="0" fillId="6" borderId="2" xfId="0" applyFill="1" applyBorder="1"/>
    <xf numFmtId="0" fontId="0" fillId="6" borderId="0" xfId="0" applyFill="1"/>
    <xf numFmtId="169" fontId="0" fillId="6" borderId="0" xfId="0" applyNumberFormat="1" applyFill="1"/>
    <xf numFmtId="168" fontId="0" fillId="6" borderId="0" xfId="0" applyNumberFormat="1" applyFill="1"/>
    <xf numFmtId="168" fontId="0" fillId="6" borderId="8" xfId="0" applyNumberFormat="1" applyFill="1" applyBorder="1"/>
    <xf numFmtId="167" fontId="0" fillId="0" borderId="0" xfId="0" applyNumberFormat="1" applyAlignment="1">
      <alignment horizontal="right"/>
    </xf>
    <xf numFmtId="0" fontId="3" fillId="2" borderId="0" xfId="0" applyFont="1" applyFill="1" applyAlignment="1">
      <alignment horizontal="center"/>
    </xf>
    <xf numFmtId="164" fontId="2" fillId="2" borderId="0" xfId="0" applyNumberFormat="1" applyFont="1" applyFill="1"/>
    <xf numFmtId="170" fontId="0" fillId="2" borderId="0" xfId="0" applyNumberFormat="1" applyFill="1"/>
    <xf numFmtId="0" fontId="3" fillId="0" borderId="2" xfId="0" applyFont="1" applyBorder="1" applyAlignment="1">
      <alignment horizontal="right"/>
    </xf>
    <xf numFmtId="169" fontId="0" fillId="0" borderId="3" xfId="0" applyNumberFormat="1" applyBorder="1"/>
    <xf numFmtId="169" fontId="0" fillId="0" borderId="4" xfId="0" applyNumberFormat="1" applyBorder="1"/>
    <xf numFmtId="0" fontId="3" fillId="0" borderId="5" xfId="0" applyFont="1" applyBorder="1" applyAlignment="1">
      <alignment horizontal="right"/>
    </xf>
    <xf numFmtId="169" fontId="0" fillId="0" borderId="6" xfId="0" applyNumberFormat="1" applyBorder="1"/>
    <xf numFmtId="0" fontId="0" fillId="0" borderId="6" xfId="0" applyBorder="1"/>
    <xf numFmtId="0" fontId="3" fillId="0" borderId="7" xfId="0" applyFont="1" applyBorder="1" applyAlignment="1">
      <alignment horizontal="right"/>
    </xf>
    <xf numFmtId="169" fontId="0" fillId="0" borderId="1" xfId="0" applyNumberFormat="1" applyBorder="1"/>
    <xf numFmtId="169" fontId="0" fillId="0" borderId="8" xfId="0" applyNumberFormat="1" applyBorder="1"/>
    <xf numFmtId="170" fontId="0" fillId="0" borderId="0" xfId="0" applyNumberFormat="1"/>
    <xf numFmtId="169" fontId="2" fillId="0" borderId="0" xfId="0" applyNumberFormat="1" applyFont="1"/>
    <xf numFmtId="170" fontId="2" fillId="0" borderId="0" xfId="0" applyNumberFormat="1" applyFont="1"/>
    <xf numFmtId="169" fontId="3" fillId="0" borderId="0" xfId="0" applyNumberFormat="1" applyFont="1"/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1" fontId="0" fillId="2" borderId="0" xfId="0" applyNumberFormat="1" applyFill="1" applyAlignment="1">
      <alignment horizontal="left"/>
    </xf>
    <xf numFmtId="1" fontId="0" fillId="5" borderId="0" xfId="0" applyNumberForma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8" fontId="5" fillId="0" borderId="0" xfId="0" applyNumberFormat="1" applyFont="1"/>
    <xf numFmtId="0" fontId="3" fillId="0" borderId="9" xfId="0" applyFont="1" applyBorder="1"/>
    <xf numFmtId="168" fontId="8" fillId="0" borderId="0" xfId="0" applyNumberFormat="1" applyFont="1"/>
    <xf numFmtId="169" fontId="8" fillId="0" borderId="0" xfId="0" applyNumberFormat="1" applyFont="1"/>
    <xf numFmtId="168" fontId="8" fillId="0" borderId="1" xfId="0" applyNumberFormat="1" applyFont="1" applyBorder="1"/>
    <xf numFmtId="168" fontId="5" fillId="0" borderId="1" xfId="0" applyNumberFormat="1" applyFont="1" applyBorder="1"/>
    <xf numFmtId="1" fontId="0" fillId="0" borderId="1" xfId="0" applyNumberFormat="1" applyBorder="1"/>
    <xf numFmtId="169" fontId="8" fillId="0" borderId="1" xfId="0" applyNumberFormat="1" applyFont="1" applyBorder="1"/>
    <xf numFmtId="0" fontId="3" fillId="0" borderId="9" xfId="0" applyFont="1" applyBorder="1" applyAlignment="1">
      <alignment horizontal="center"/>
    </xf>
    <xf numFmtId="171" fontId="0" fillId="0" borderId="0" xfId="0" applyNumberFormat="1"/>
    <xf numFmtId="165" fontId="0" fillId="2" borderId="0" xfId="0" applyNumberFormat="1" applyFill="1"/>
    <xf numFmtId="165" fontId="0" fillId="5" borderId="0" xfId="0" applyNumberFormat="1" applyFill="1"/>
    <xf numFmtId="165" fontId="0" fillId="4" borderId="0" xfId="0" applyNumberFormat="1" applyFill="1"/>
    <xf numFmtId="165" fontId="2" fillId="0" borderId="0" xfId="0" applyNumberFormat="1" applyFont="1"/>
    <xf numFmtId="0" fontId="9" fillId="0" borderId="0" xfId="0" applyFont="1"/>
    <xf numFmtId="0" fontId="10" fillId="0" borderId="0" xfId="0" applyFont="1"/>
    <xf numFmtId="0" fontId="9" fillId="0" borderId="1" xfId="0" applyFont="1" applyBorder="1" applyAlignment="1">
      <alignment horizontal="center"/>
    </xf>
    <xf numFmtId="1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5" fillId="0" borderId="0" xfId="0" applyNumberFormat="1" applyFont="1"/>
    <xf numFmtId="165" fontId="3" fillId="0" borderId="0" xfId="0" applyNumberFormat="1" applyFont="1"/>
    <xf numFmtId="171" fontId="3" fillId="0" borderId="0" xfId="0" applyNumberFormat="1" applyFont="1"/>
    <xf numFmtId="165" fontId="3" fillId="0" borderId="0" xfId="0" applyNumberFormat="1" applyFont="1" applyAlignment="1">
      <alignment horizontal="right"/>
    </xf>
    <xf numFmtId="171" fontId="5" fillId="0" borderId="0" xfId="0" applyNumberFormat="1" applyFont="1"/>
    <xf numFmtId="11" fontId="0" fillId="0" borderId="0" xfId="0" applyNumberFormat="1"/>
    <xf numFmtId="0" fontId="0" fillId="0" borderId="0" xfId="0" quotePrefix="1"/>
    <xf numFmtId="0" fontId="11" fillId="0" borderId="0" xfId="0" applyFont="1"/>
    <xf numFmtId="0" fontId="3" fillId="0" borderId="9" xfId="0" applyFont="1" applyBorder="1" applyAlignment="1">
      <alignment horizontal="left"/>
    </xf>
    <xf numFmtId="168" fontId="8" fillId="0" borderId="0" xfId="0" applyNumberFormat="1" applyFont="1" applyAlignment="1">
      <alignment horizontal="left"/>
    </xf>
    <xf numFmtId="168" fontId="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12" fillId="0" borderId="0" xfId="0" applyFont="1"/>
    <xf numFmtId="0" fontId="13" fillId="0" borderId="3" xfId="0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" xfId="0" applyFont="1" applyBorder="1"/>
    <xf numFmtId="0" fontId="14" fillId="0" borderId="0" xfId="0" applyFont="1" applyAlignment="1">
      <alignment wrapText="1"/>
    </xf>
    <xf numFmtId="0" fontId="12" fillId="0" borderId="0" xfId="0" applyFont="1" applyFill="1"/>
    <xf numFmtId="0" fontId="13" fillId="0" borderId="0" xfId="0" applyFont="1" applyFill="1"/>
    <xf numFmtId="0" fontId="12" fillId="0" borderId="9" xfId="0" applyFont="1" applyFill="1" applyBorder="1"/>
    <xf numFmtId="0" fontId="13" fillId="0" borderId="1" xfId="0" applyFont="1" applyFill="1" applyBorder="1"/>
    <xf numFmtId="1" fontId="13" fillId="0" borderId="1" xfId="0" applyNumberFormat="1" applyFont="1" applyFill="1" applyBorder="1"/>
    <xf numFmtId="0" fontId="0" fillId="0" borderId="0" xfId="0" applyFill="1"/>
    <xf numFmtId="0" fontId="15" fillId="0" borderId="0" xfId="0" applyFont="1" applyFill="1"/>
    <xf numFmtId="0" fontId="16" fillId="0" borderId="0" xfId="0" applyFont="1" applyFill="1"/>
    <xf numFmtId="0" fontId="17" fillId="0" borderId="0" xfId="0" applyFont="1" applyFill="1"/>
    <xf numFmtId="0" fontId="15" fillId="0" borderId="0" xfId="0" applyFont="1" applyFill="1" applyAlignment="1">
      <alignment horizontal="left"/>
    </xf>
    <xf numFmtId="0" fontId="15" fillId="0" borderId="0" xfId="0" applyFont="1" applyFill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64" fontId="15" fillId="0" borderId="0" xfId="0" applyNumberFormat="1" applyFont="1" applyFill="1"/>
    <xf numFmtId="168" fontId="15" fillId="0" borderId="0" xfId="0" applyNumberFormat="1" applyFont="1" applyFill="1"/>
    <xf numFmtId="167" fontId="15" fillId="0" borderId="0" xfId="0" applyNumberFormat="1" applyFont="1" applyFill="1" applyAlignment="1">
      <alignment horizontal="center"/>
    </xf>
    <xf numFmtId="166" fontId="15" fillId="0" borderId="0" xfId="0" applyNumberFormat="1" applyFont="1" applyFill="1"/>
    <xf numFmtId="167" fontId="15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2774AE"/>
      <color rgb="FFFF6C0C"/>
      <color rgb="FF828282"/>
      <color rgb="FF898989"/>
      <color rgb="FF6F6F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4545454545401"/>
          <c:y val="3.2445329926979502E-2"/>
          <c:w val="0.638970370181"/>
          <c:h val="0.818402127700138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Summary!$A$12</c:f>
              <c:strCache>
                <c:ptCount val="1"/>
                <c:pt idx="0">
                  <c:v>Lab 1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2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Summary!$CW$12:$CW$417</c:f>
              <c:numCache>
                <c:formatCode>0.000000</c:formatCode>
                <c:ptCount val="406"/>
                <c:pt idx="0">
                  <c:v>-1.5235206155218362</c:v>
                </c:pt>
                <c:pt idx="1">
                  <c:v>-1.5235218249025082</c:v>
                </c:pt>
                <c:pt idx="2">
                  <c:v>-1.5235158165940863</c:v>
                </c:pt>
                <c:pt idx="3">
                  <c:v>-1.5235304485566445</c:v>
                </c:pt>
                <c:pt idx="4">
                  <c:v>-1.523528181942964</c:v>
                </c:pt>
                <c:pt idx="5">
                  <c:v>-1.5235194139074988</c:v>
                </c:pt>
                <c:pt idx="6">
                  <c:v>-1.5235322882491287</c:v>
                </c:pt>
                <c:pt idx="7">
                  <c:v>-1.5235261752589531</c:v>
                </c:pt>
                <c:pt idx="8">
                  <c:v>-1.5235312798519334</c:v>
                </c:pt>
                <c:pt idx="9">
                  <c:v>-1.5235341779770786</c:v>
                </c:pt>
                <c:pt idx="10">
                  <c:v>-1.5235186439110426</c:v>
                </c:pt>
                <c:pt idx="11">
                  <c:v>-1.5235277261275828</c:v>
                </c:pt>
                <c:pt idx="12">
                  <c:v>-1.5235230878539918</c:v>
                </c:pt>
                <c:pt idx="13">
                  <c:v>-1.5235349666520068</c:v>
                </c:pt>
                <c:pt idx="14">
                  <c:v>-1.5235085464435614</c:v>
                </c:pt>
                <c:pt idx="15">
                  <c:v>-1.5235174944138445</c:v>
                </c:pt>
                <c:pt idx="16">
                  <c:v>-1.5235295383189831</c:v>
                </c:pt>
                <c:pt idx="17">
                  <c:v>-1.5235224415018329</c:v>
                </c:pt>
                <c:pt idx="18">
                  <c:v>-1.5235354985024288</c:v>
                </c:pt>
                <c:pt idx="19">
                  <c:v>-1.5235252296057242</c:v>
                </c:pt>
                <c:pt idx="20">
                  <c:v>-1.5235316762706606</c:v>
                </c:pt>
                <c:pt idx="21">
                  <c:v>-1.5235309307870428</c:v>
                </c:pt>
                <c:pt idx="22">
                  <c:v>-1.5235310761768051</c:v>
                </c:pt>
                <c:pt idx="23">
                  <c:v>-1.5235306322459607</c:v>
                </c:pt>
                <c:pt idx="24">
                  <c:v>-1.5235207060327136</c:v>
                </c:pt>
                <c:pt idx="25">
                  <c:v>-1.5235372500127018</c:v>
                </c:pt>
                <c:pt idx="26">
                  <c:v>-1.5235299978458545</c:v>
                </c:pt>
                <c:pt idx="27">
                  <c:v>-1.5235333059082412</c:v>
                </c:pt>
                <c:pt idx="28">
                  <c:v>-1.523521921450296</c:v>
                </c:pt>
                <c:pt idx="29">
                  <c:v>-1.5235337685156043</c:v>
                </c:pt>
                <c:pt idx="30">
                  <c:v>-1.5235243662894011</c:v>
                </c:pt>
                <c:pt idx="31">
                  <c:v>-1.5235267237090906</c:v>
                </c:pt>
                <c:pt idx="32">
                  <c:v>-1.5235204922398211</c:v>
                </c:pt>
                <c:pt idx="33">
                  <c:v>-1.5235283101262389</c:v>
                </c:pt>
                <c:pt idx="34">
                  <c:v>-1.5235331020961913</c:v>
                </c:pt>
                <c:pt idx="35">
                  <c:v>-1.5235273878288369</c:v>
                </c:pt>
                <c:pt idx="36">
                  <c:v>-1.5235373469655471</c:v>
                </c:pt>
                <c:pt idx="37">
                  <c:v>-1.52352176254105</c:v>
                </c:pt>
                <c:pt idx="38">
                  <c:v>-1.5235270940264418</c:v>
                </c:pt>
                <c:pt idx="39">
                  <c:v>-1.5235395339158031</c:v>
                </c:pt>
                <c:pt idx="40">
                  <c:v>-1.5235365220065338</c:v>
                </c:pt>
                <c:pt idx="41">
                  <c:v>-1.5235280508442532</c:v>
                </c:pt>
                <c:pt idx="42">
                  <c:v>-1.5235350616140531</c:v>
                </c:pt>
                <c:pt idx="43">
                  <c:v>-1.5235316859384553</c:v>
                </c:pt>
                <c:pt idx="44">
                  <c:v>-1.5235266888285208</c:v>
                </c:pt>
                <c:pt idx="45">
                  <c:v>-1.5235309239107921</c:v>
                </c:pt>
                <c:pt idx="46">
                  <c:v>-1.5235357508821494</c:v>
                </c:pt>
                <c:pt idx="47">
                  <c:v>-1.5235274383748845</c:v>
                </c:pt>
                <c:pt idx="48">
                  <c:v>-1.5235276739258645</c:v>
                </c:pt>
                <c:pt idx="49">
                  <c:v>-1.5235275074893204</c:v>
                </c:pt>
                <c:pt idx="50">
                  <c:v>-1.5235324339183216</c:v>
                </c:pt>
                <c:pt idx="51">
                  <c:v>-1.5235358958290879</c:v>
                </c:pt>
                <c:pt idx="52">
                  <c:v>-1.5235300242438301</c:v>
                </c:pt>
                <c:pt idx="53">
                  <c:v>-1.5235367332881238</c:v>
                </c:pt>
                <c:pt idx="54">
                  <c:v>-1.5235297994065915</c:v>
                </c:pt>
                <c:pt idx="55">
                  <c:v>-1.5235311757189578</c:v>
                </c:pt>
                <c:pt idx="56">
                  <c:v>-1.5235310975922829</c:v>
                </c:pt>
                <c:pt idx="57">
                  <c:v>-1.5235397486537969</c:v>
                </c:pt>
                <c:pt idx="58">
                  <c:v>-1.5235329124630195</c:v>
                </c:pt>
                <c:pt idx="59">
                  <c:v>-1.5235358397340064</c:v>
                </c:pt>
                <c:pt idx="60">
                  <c:v>-1.5235372869303612</c:v>
                </c:pt>
                <c:pt idx="61">
                  <c:v>-1.5235263285665319</c:v>
                </c:pt>
                <c:pt idx="62">
                  <c:v>-1.5235370648232993</c:v>
                </c:pt>
                <c:pt idx="63">
                  <c:v>-1.5235391443048192</c:v>
                </c:pt>
                <c:pt idx="64">
                  <c:v>-1.5235353505277631</c:v>
                </c:pt>
                <c:pt idx="65">
                  <c:v>-1.5235353991508485</c:v>
                </c:pt>
                <c:pt idx="66">
                  <c:v>-1.5235399052552629</c:v>
                </c:pt>
                <c:pt idx="67">
                  <c:v>-1.5235315672853575</c:v>
                </c:pt>
                <c:pt idx="68">
                  <c:v>-1.5235357985089786</c:v>
                </c:pt>
                <c:pt idx="69">
                  <c:v>-1.5235413831162272</c:v>
                </c:pt>
                <c:pt idx="70">
                  <c:v>-1.5235376954352926</c:v>
                </c:pt>
                <c:pt idx="71">
                  <c:v>-1.5235371413171828</c:v>
                </c:pt>
                <c:pt idx="72">
                  <c:v>-1.5235360095809005</c:v>
                </c:pt>
                <c:pt idx="73">
                  <c:v>-1.5235413979884433</c:v>
                </c:pt>
                <c:pt idx="74">
                  <c:v>-1.5235426001133769</c:v>
                </c:pt>
                <c:pt idx="75">
                  <c:v>-1.5235263722975259</c:v>
                </c:pt>
                <c:pt idx="76">
                  <c:v>-1.5235373691297702</c:v>
                </c:pt>
                <c:pt idx="77">
                  <c:v>-1.5235341834200105</c:v>
                </c:pt>
                <c:pt idx="78">
                  <c:v>-1.5235438953101685</c:v>
                </c:pt>
                <c:pt idx="79">
                  <c:v>-1.5235320440884057</c:v>
                </c:pt>
                <c:pt idx="80">
                  <c:v>-1.523537618781998</c:v>
                </c:pt>
                <c:pt idx="81">
                  <c:v>-1.5235372833645351</c:v>
                </c:pt>
                <c:pt idx="82">
                  <c:v>-1.5235424679943295</c:v>
                </c:pt>
                <c:pt idx="83">
                  <c:v>-1.523541887071125</c:v>
                </c:pt>
                <c:pt idx="84">
                  <c:v>-1.5235395258575883</c:v>
                </c:pt>
                <c:pt idx="85">
                  <c:v>-1.523535402991647</c:v>
                </c:pt>
                <c:pt idx="86">
                  <c:v>-1.5235086607078185</c:v>
                </c:pt>
                <c:pt idx="87">
                  <c:v>-1.5234990776364012</c:v>
                </c:pt>
                <c:pt idx="88">
                  <c:v>-1.5235069764405738</c:v>
                </c:pt>
                <c:pt idx="89">
                  <c:v>-1.5235106203741831</c:v>
                </c:pt>
                <c:pt idx="90">
                  <c:v>-1.5234978445920844</c:v>
                </c:pt>
                <c:pt idx="91">
                  <c:v>-1.5235130150443219</c:v>
                </c:pt>
                <c:pt idx="92">
                  <c:v>-1.5235118660580047</c:v>
                </c:pt>
                <c:pt idx="93">
                  <c:v>-1.5235144652310728</c:v>
                </c:pt>
                <c:pt idx="94">
                  <c:v>-1.5235144506432283</c:v>
                </c:pt>
                <c:pt idx="95">
                  <c:v>-1.5235096021290331</c:v>
                </c:pt>
                <c:pt idx="96">
                  <c:v>-1.5235154910072657</c:v>
                </c:pt>
                <c:pt idx="97">
                  <c:v>-1.5235114147125435</c:v>
                </c:pt>
                <c:pt idx="98">
                  <c:v>-1.5235155869879802</c:v>
                </c:pt>
                <c:pt idx="99">
                  <c:v>-1.5235079432105232</c:v>
                </c:pt>
                <c:pt idx="100">
                  <c:v>-1.5235002904292441</c:v>
                </c:pt>
                <c:pt idx="101">
                  <c:v>-1.5235089603815493</c:v>
                </c:pt>
                <c:pt idx="102">
                  <c:v>-1.5235117956908013</c:v>
                </c:pt>
                <c:pt idx="103">
                  <c:v>-1.5235174099476032</c:v>
                </c:pt>
                <c:pt idx="104">
                  <c:v>-1.5235089894308853</c:v>
                </c:pt>
                <c:pt idx="105">
                  <c:v>-1.5235079878281439</c:v>
                </c:pt>
                <c:pt idx="106">
                  <c:v>-1.523513927731889</c:v>
                </c:pt>
                <c:pt idx="107">
                  <c:v>-1.5235080952701758</c:v>
                </c:pt>
                <c:pt idx="108">
                  <c:v>-1.5235115042403382</c:v>
                </c:pt>
                <c:pt idx="109">
                  <c:v>-1.5235102987864402</c:v>
                </c:pt>
                <c:pt idx="110">
                  <c:v>-1.523512561196348</c:v>
                </c:pt>
                <c:pt idx="111">
                  <c:v>-1.5235097910220003</c:v>
                </c:pt>
                <c:pt idx="112">
                  <c:v>-1.5235101219083371</c:v>
                </c:pt>
                <c:pt idx="113">
                  <c:v>-1.5235152115331339</c:v>
                </c:pt>
                <c:pt idx="114">
                  <c:v>-1.5235197235504179</c:v>
                </c:pt>
                <c:pt idx="115">
                  <c:v>-1.5235126606157867</c:v>
                </c:pt>
                <c:pt idx="116">
                  <c:v>-1.5235065111728572</c:v>
                </c:pt>
                <c:pt idx="117">
                  <c:v>-1.5235099975544086</c:v>
                </c:pt>
                <c:pt idx="118">
                  <c:v>-1.5235143296394746</c:v>
                </c:pt>
                <c:pt idx="119">
                  <c:v>-1.5235185730204854</c:v>
                </c:pt>
                <c:pt idx="120">
                  <c:v>-1.5235234333704939</c:v>
                </c:pt>
                <c:pt idx="121">
                  <c:v>-1.5235155206905162</c:v>
                </c:pt>
                <c:pt idx="122">
                  <c:v>-1.5235155503273152</c:v>
                </c:pt>
                <c:pt idx="123">
                  <c:v>-1.5235106441430664</c:v>
                </c:pt>
                <c:pt idx="124">
                  <c:v>-1.5235132477722744</c:v>
                </c:pt>
                <c:pt idx="125">
                  <c:v>-1.5235173187489675</c:v>
                </c:pt>
                <c:pt idx="126">
                  <c:v>-1.5235241119471146</c:v>
                </c:pt>
                <c:pt idx="127">
                  <c:v>-1.5235106172279225</c:v>
                </c:pt>
                <c:pt idx="128">
                  <c:v>-1.52351386964016</c:v>
                </c:pt>
                <c:pt idx="129">
                  <c:v>-1.5235148633303539</c:v>
                </c:pt>
                <c:pt idx="130">
                  <c:v>-1.5235144872183914</c:v>
                </c:pt>
                <c:pt idx="131">
                  <c:v>-1.5235186770481735</c:v>
                </c:pt>
                <c:pt idx="132">
                  <c:v>-1.5235129029463466</c:v>
                </c:pt>
                <c:pt idx="133">
                  <c:v>-1.5235107405365338</c:v>
                </c:pt>
                <c:pt idx="134">
                  <c:v>-1.5235159416610828</c:v>
                </c:pt>
                <c:pt idx="135">
                  <c:v>-1.523521018366979</c:v>
                </c:pt>
                <c:pt idx="136">
                  <c:v>-1.5235140103322506</c:v>
                </c:pt>
                <c:pt idx="137">
                  <c:v>-1.5235208060415093</c:v>
                </c:pt>
                <c:pt idx="138">
                  <c:v>-1.5235122033425323</c:v>
                </c:pt>
                <c:pt idx="139">
                  <c:v>-1.523511095700733</c:v>
                </c:pt>
                <c:pt idx="140">
                  <c:v>-1.523516151335166</c:v>
                </c:pt>
                <c:pt idx="141">
                  <c:v>-1.5235204432587304</c:v>
                </c:pt>
                <c:pt idx="142">
                  <c:v>-1.5235181268522799</c:v>
                </c:pt>
                <c:pt idx="143">
                  <c:v>-1.5235219115360117</c:v>
                </c:pt>
                <c:pt idx="144">
                  <c:v>-1.5235173643347839</c:v>
                </c:pt>
                <c:pt idx="145">
                  <c:v>-1.5235274646617469</c:v>
                </c:pt>
                <c:pt idx="146">
                  <c:v>-1.5235271999755204</c:v>
                </c:pt>
                <c:pt idx="147">
                  <c:v>-1.5235226468501584</c:v>
                </c:pt>
                <c:pt idx="148">
                  <c:v>-1.5235195666699721</c:v>
                </c:pt>
                <c:pt idx="149">
                  <c:v>-1.5235134960720469</c:v>
                </c:pt>
                <c:pt idx="150">
                  <c:v>-1.5235194065892248</c:v>
                </c:pt>
                <c:pt idx="151">
                  <c:v>-1.5235181527964967</c:v>
                </c:pt>
                <c:pt idx="152">
                  <c:v>-1.5235186240454726</c:v>
                </c:pt>
                <c:pt idx="153">
                  <c:v>-1.5235199567800652</c:v>
                </c:pt>
                <c:pt idx="154">
                  <c:v>-1.5235254998259771</c:v>
                </c:pt>
                <c:pt idx="155">
                  <c:v>-1.5235289934402663</c:v>
                </c:pt>
                <c:pt idx="156">
                  <c:v>-1.5235265229905601</c:v>
                </c:pt>
                <c:pt idx="157">
                  <c:v>-1.5235247506880756</c:v>
                </c:pt>
                <c:pt idx="158">
                  <c:v>-1.5235291542392368</c:v>
                </c:pt>
                <c:pt idx="159">
                  <c:v>-1.5235162343775461</c:v>
                </c:pt>
                <c:pt idx="160">
                  <c:v>-1.5235270467769491</c:v>
                </c:pt>
                <c:pt idx="161">
                  <c:v>-1.5235213137283024</c:v>
                </c:pt>
                <c:pt idx="162">
                  <c:v>-1.5235218383606632</c:v>
                </c:pt>
                <c:pt idx="163">
                  <c:v>-1.5235200662676465</c:v>
                </c:pt>
                <c:pt idx="164">
                  <c:v>-1.5235246693542901</c:v>
                </c:pt>
                <c:pt idx="165">
                  <c:v>-1.5235285473584463</c:v>
                </c:pt>
                <c:pt idx="166">
                  <c:v>-1.5235250516878924</c:v>
                </c:pt>
                <c:pt idx="167">
                  <c:v>-1.5235314098401245</c:v>
                </c:pt>
                <c:pt idx="168">
                  <c:v>-1.5235268067929377</c:v>
                </c:pt>
                <c:pt idx="169">
                  <c:v>-1.5235234725107087</c:v>
                </c:pt>
                <c:pt idx="170">
                  <c:v>-1.5235318243223304</c:v>
                </c:pt>
                <c:pt idx="171">
                  <c:v>-1.5235230968794971</c:v>
                </c:pt>
                <c:pt idx="172">
                  <c:v>-1.5235308404927914</c:v>
                </c:pt>
                <c:pt idx="173">
                  <c:v>-1.5235222284822585</c:v>
                </c:pt>
                <c:pt idx="174">
                  <c:v>-1.5235337729666958</c:v>
                </c:pt>
                <c:pt idx="175">
                  <c:v>-1.5235280778896492</c:v>
                </c:pt>
                <c:pt idx="176">
                  <c:v>-1.5235294628461986</c:v>
                </c:pt>
                <c:pt idx="177">
                  <c:v>-1.5235346128887606</c:v>
                </c:pt>
                <c:pt idx="178">
                  <c:v>-1.5235249526731287</c:v>
                </c:pt>
                <c:pt idx="179">
                  <c:v>-1.5235298433463502</c:v>
                </c:pt>
                <c:pt idx="180">
                  <c:v>-1.5235230991808069</c:v>
                </c:pt>
                <c:pt idx="181">
                  <c:v>-1.5235152905507059</c:v>
                </c:pt>
                <c:pt idx="182">
                  <c:v>-1.5235366032975968</c:v>
                </c:pt>
                <c:pt idx="183">
                  <c:v>-1.5235180405649202</c:v>
                </c:pt>
                <c:pt idx="184">
                  <c:v>-1.523526471453184</c:v>
                </c:pt>
                <c:pt idx="185">
                  <c:v>-1.5235275051996531</c:v>
                </c:pt>
                <c:pt idx="186">
                  <c:v>-1.5235295164580593</c:v>
                </c:pt>
                <c:pt idx="187">
                  <c:v>-1.523530625668851</c:v>
                </c:pt>
                <c:pt idx="188">
                  <c:v>-1.5235290902258283</c:v>
                </c:pt>
                <c:pt idx="189">
                  <c:v>-1.5235408597787639</c:v>
                </c:pt>
                <c:pt idx="190">
                  <c:v>-1.5235313669743902</c:v>
                </c:pt>
                <c:pt idx="191">
                  <c:v>-1.5235239530341369</c:v>
                </c:pt>
                <c:pt idx="192">
                  <c:v>-1.5235308594435271</c:v>
                </c:pt>
                <c:pt idx="193">
                  <c:v>-1.5235307311915252</c:v>
                </c:pt>
                <c:pt idx="194">
                  <c:v>-1.523527352932782</c:v>
                </c:pt>
                <c:pt idx="195">
                  <c:v>-1.5235322915968466</c:v>
                </c:pt>
                <c:pt idx="196">
                  <c:v>-1.5235268463163545</c:v>
                </c:pt>
                <c:pt idx="197">
                  <c:v>-1.5235311354881333</c:v>
                </c:pt>
                <c:pt idx="198">
                  <c:v>-1.5235364177705932</c:v>
                </c:pt>
                <c:pt idx="199">
                  <c:v>-1.5235228791291819</c:v>
                </c:pt>
                <c:pt idx="200">
                  <c:v>-1.5235175328881256</c:v>
                </c:pt>
                <c:pt idx="201">
                  <c:v>-1.5235273217326373</c:v>
                </c:pt>
                <c:pt idx="202">
                  <c:v>-1.5235325869426191</c:v>
                </c:pt>
                <c:pt idx="203">
                  <c:v>-1.5235317826086781</c:v>
                </c:pt>
                <c:pt idx="204">
                  <c:v>-1.5235304668831935</c:v>
                </c:pt>
                <c:pt idx="205">
                  <c:v>-1.5235396638558316</c:v>
                </c:pt>
                <c:pt idx="206">
                  <c:v>-1.5235270179778295</c:v>
                </c:pt>
                <c:pt idx="207">
                  <c:v>-1.5235330926219404</c:v>
                </c:pt>
                <c:pt idx="208">
                  <c:v>-1.5235352887135649</c:v>
                </c:pt>
                <c:pt idx="209">
                  <c:v>-1.5235281575974671</c:v>
                </c:pt>
                <c:pt idx="210">
                  <c:v>-1.5235246598206496</c:v>
                </c:pt>
                <c:pt idx="211">
                  <c:v>-1.523524669943874</c:v>
                </c:pt>
                <c:pt idx="212">
                  <c:v>-1.5235383297763303</c:v>
                </c:pt>
                <c:pt idx="213">
                  <c:v>-1.5235340005232696</c:v>
                </c:pt>
                <c:pt idx="214">
                  <c:v>-1.5235324251235218</c:v>
                </c:pt>
                <c:pt idx="215">
                  <c:v>-1.5235330128729878</c:v>
                </c:pt>
                <c:pt idx="216">
                  <c:v>-1.5235308072279099</c:v>
                </c:pt>
                <c:pt idx="217">
                  <c:v>-1.5235213394581981</c:v>
                </c:pt>
                <c:pt idx="218">
                  <c:v>-1.5235390035662617</c:v>
                </c:pt>
                <c:pt idx="219">
                  <c:v>-1.5235293366811624</c:v>
                </c:pt>
                <c:pt idx="220">
                  <c:v>-1.5235269049581468</c:v>
                </c:pt>
                <c:pt idx="221">
                  <c:v>-1.5235441931268743</c:v>
                </c:pt>
                <c:pt idx="222">
                  <c:v>-1.5235411396031</c:v>
                </c:pt>
                <c:pt idx="223">
                  <c:v>-1.5235333379228226</c:v>
                </c:pt>
                <c:pt idx="224">
                  <c:v>-1.5235333463523033</c:v>
                </c:pt>
                <c:pt idx="225">
                  <c:v>-1.5235317569868965</c:v>
                </c:pt>
                <c:pt idx="226">
                  <c:v>-1.5235339218851804</c:v>
                </c:pt>
                <c:pt idx="227">
                  <c:v>-1.523544500679137</c:v>
                </c:pt>
                <c:pt idx="228">
                  <c:v>-1.5235372049880618</c:v>
                </c:pt>
                <c:pt idx="229">
                  <c:v>-1.5235306523130663</c:v>
                </c:pt>
                <c:pt idx="230">
                  <c:v>-1.5235360227592245</c:v>
                </c:pt>
                <c:pt idx="231">
                  <c:v>-1.523534652915062</c:v>
                </c:pt>
                <c:pt idx="232">
                  <c:v>-1.5235427813101248</c:v>
                </c:pt>
                <c:pt idx="233">
                  <c:v>-1.523534277998928</c:v>
                </c:pt>
                <c:pt idx="234">
                  <c:v>-1.523533417819253</c:v>
                </c:pt>
                <c:pt idx="235">
                  <c:v>-1.5235360954535457</c:v>
                </c:pt>
                <c:pt idx="236">
                  <c:v>-1.5235323968053023</c:v>
                </c:pt>
                <c:pt idx="237">
                  <c:v>-1.5235406736356834</c:v>
                </c:pt>
                <c:pt idx="238">
                  <c:v>-1.5235347740508978</c:v>
                </c:pt>
                <c:pt idx="239">
                  <c:v>-1.523533460908137</c:v>
                </c:pt>
                <c:pt idx="240">
                  <c:v>-1.523539344902213</c:v>
                </c:pt>
                <c:pt idx="241">
                  <c:v>-1.5235295952025163</c:v>
                </c:pt>
                <c:pt idx="242">
                  <c:v>-1.5235308868266131</c:v>
                </c:pt>
                <c:pt idx="243">
                  <c:v>-1.5235382889483067</c:v>
                </c:pt>
                <c:pt idx="244">
                  <c:v>-1.5235345604696273</c:v>
                </c:pt>
                <c:pt idx="245">
                  <c:v>-1.5235504289177171</c:v>
                </c:pt>
                <c:pt idx="246">
                  <c:v>-1.5235444894595811</c:v>
                </c:pt>
                <c:pt idx="247">
                  <c:v>-1.5235372024630358</c:v>
                </c:pt>
                <c:pt idx="248">
                  <c:v>-1.5235291760607408</c:v>
                </c:pt>
                <c:pt idx="249">
                  <c:v>-1.5235428270313427</c:v>
                </c:pt>
                <c:pt idx="250">
                  <c:v>-1.5235295270907172</c:v>
                </c:pt>
                <c:pt idx="251">
                  <c:v>-1.5235334924458666</c:v>
                </c:pt>
                <c:pt idx="252">
                  <c:v>-1.5235421884704519</c:v>
                </c:pt>
                <c:pt idx="253">
                  <c:v>-1.5235508614046678</c:v>
                </c:pt>
                <c:pt idx="254">
                  <c:v>-1.5235468346909491</c:v>
                </c:pt>
                <c:pt idx="255">
                  <c:v>-1.5235388512437678</c:v>
                </c:pt>
                <c:pt idx="256">
                  <c:v>-1.5235419484663293</c:v>
                </c:pt>
                <c:pt idx="257">
                  <c:v>-1.5235508699217235</c:v>
                </c:pt>
                <c:pt idx="258">
                  <c:v>-1.523542962461379</c:v>
                </c:pt>
                <c:pt idx="259">
                  <c:v>-1.5235490774912079</c:v>
                </c:pt>
                <c:pt idx="260">
                  <c:v>-1.5235326334505697</c:v>
                </c:pt>
                <c:pt idx="261">
                  <c:v>-1.523539039381226</c:v>
                </c:pt>
                <c:pt idx="262">
                  <c:v>-1.5235382727956366</c:v>
                </c:pt>
                <c:pt idx="263">
                  <c:v>-1.5235389956769536</c:v>
                </c:pt>
                <c:pt idx="264">
                  <c:v>-1.5235462608818653</c:v>
                </c:pt>
                <c:pt idx="265">
                  <c:v>-1.5235350785954862</c:v>
                </c:pt>
                <c:pt idx="266">
                  <c:v>-1.5235445290099383</c:v>
                </c:pt>
                <c:pt idx="267">
                  <c:v>-1.5235415137946202</c:v>
                </c:pt>
                <c:pt idx="268">
                  <c:v>-1.5235331306339011</c:v>
                </c:pt>
                <c:pt idx="269">
                  <c:v>-1.523540658055841</c:v>
                </c:pt>
                <c:pt idx="270">
                  <c:v>-1.5235470305052399</c:v>
                </c:pt>
                <c:pt idx="271">
                  <c:v>-1.5235477302907785</c:v>
                </c:pt>
                <c:pt idx="272">
                  <c:v>-1.5235376325758336</c:v>
                </c:pt>
                <c:pt idx="273">
                  <c:v>-1.5235432422006479</c:v>
                </c:pt>
                <c:pt idx="274">
                  <c:v>-1.5235437591965357</c:v>
                </c:pt>
                <c:pt idx="275">
                  <c:v>-1.5235470822015782</c:v>
                </c:pt>
                <c:pt idx="276">
                  <c:v>-1.5235399543931385</c:v>
                </c:pt>
                <c:pt idx="277">
                  <c:v>-1.5235331239966017</c:v>
                </c:pt>
                <c:pt idx="278">
                  <c:v>-1.5235485020954889</c:v>
                </c:pt>
                <c:pt idx="279">
                  <c:v>-1.5235402780398755</c:v>
                </c:pt>
                <c:pt idx="280">
                  <c:v>-1.5235410908802063</c:v>
                </c:pt>
                <c:pt idx="281">
                  <c:v>-1.5235382896933558</c:v>
                </c:pt>
                <c:pt idx="282">
                  <c:v>-1.5235447346282547</c:v>
                </c:pt>
                <c:pt idx="283">
                  <c:v>-1.5235382487002902</c:v>
                </c:pt>
                <c:pt idx="284">
                  <c:v>-1.523546893679508</c:v>
                </c:pt>
                <c:pt idx="285">
                  <c:v>-1.5235408554618755</c:v>
                </c:pt>
                <c:pt idx="286">
                  <c:v>-1.5235550180809796</c:v>
                </c:pt>
                <c:pt idx="287">
                  <c:v>-1.523548879212975</c:v>
                </c:pt>
                <c:pt idx="288">
                  <c:v>-1.5235422865135921</c:v>
                </c:pt>
                <c:pt idx="289">
                  <c:v>-1.5235430618670267</c:v>
                </c:pt>
                <c:pt idx="290">
                  <c:v>-1.5235434919390629</c:v>
                </c:pt>
                <c:pt idx="291">
                  <c:v>-1.52354038578456</c:v>
                </c:pt>
                <c:pt idx="292">
                  <c:v>-1.5235452393294966</c:v>
                </c:pt>
                <c:pt idx="293">
                  <c:v>-1.5235407897355395</c:v>
                </c:pt>
                <c:pt idx="294">
                  <c:v>-1.5235411780148285</c:v>
                </c:pt>
                <c:pt idx="295">
                  <c:v>-1.5235441572729558</c:v>
                </c:pt>
                <c:pt idx="296">
                  <c:v>-1.5235448323865357</c:v>
                </c:pt>
                <c:pt idx="297">
                  <c:v>-1.5235375997269827</c:v>
                </c:pt>
                <c:pt idx="298">
                  <c:v>-1.5235426001277306</c:v>
                </c:pt>
                <c:pt idx="299">
                  <c:v>-1.5235527605064569</c:v>
                </c:pt>
                <c:pt idx="300">
                  <c:v>-1.523543054566602</c:v>
                </c:pt>
                <c:pt idx="301">
                  <c:v>-1.5235428186184192</c:v>
                </c:pt>
                <c:pt idx="302">
                  <c:v>-1.5235514793004623</c:v>
                </c:pt>
                <c:pt idx="303">
                  <c:v>-1.5235570043147768</c:v>
                </c:pt>
                <c:pt idx="304">
                  <c:v>-1.5235486600281636</c:v>
                </c:pt>
                <c:pt idx="305">
                  <c:v>-1.523543784569581</c:v>
                </c:pt>
                <c:pt idx="306">
                  <c:v>-1.5235590583501453</c:v>
                </c:pt>
                <c:pt idx="307">
                  <c:v>-1.5235519841807768</c:v>
                </c:pt>
                <c:pt idx="308">
                  <c:v>-1.5235430142967163</c:v>
                </c:pt>
                <c:pt idx="309">
                  <c:v>-1.5235524648843259</c:v>
                </c:pt>
                <c:pt idx="310">
                  <c:v>-1.5235509877743678</c:v>
                </c:pt>
                <c:pt idx="311">
                  <c:v>-1.5235503484430934</c:v>
                </c:pt>
                <c:pt idx="312">
                  <c:v>-1.5235506478048506</c:v>
                </c:pt>
                <c:pt idx="313">
                  <c:v>-1.5235507331890794</c:v>
                </c:pt>
                <c:pt idx="314">
                  <c:v>-1.5235564974315305</c:v>
                </c:pt>
                <c:pt idx="315">
                  <c:v>-1.5235496558504398</c:v>
                </c:pt>
                <c:pt idx="316">
                  <c:v>-1.5235585350569805</c:v>
                </c:pt>
                <c:pt idx="317">
                  <c:v>-1.5235460112441881</c:v>
                </c:pt>
                <c:pt idx="318">
                  <c:v>-1.5235512723740476</c:v>
                </c:pt>
                <c:pt idx="319">
                  <c:v>-1.5235532107573104</c:v>
                </c:pt>
                <c:pt idx="320">
                  <c:v>-1.5235562639888467</c:v>
                </c:pt>
                <c:pt idx="321">
                  <c:v>-1.5235487662988469</c:v>
                </c:pt>
                <c:pt idx="322">
                  <c:v>-1.5235514551226228</c:v>
                </c:pt>
                <c:pt idx="323">
                  <c:v>-1.5235558993710194</c:v>
                </c:pt>
                <c:pt idx="324">
                  <c:v>-1.5235597681149762</c:v>
                </c:pt>
                <c:pt idx="325">
                  <c:v>-1.5235481751914388</c:v>
                </c:pt>
                <c:pt idx="326">
                  <c:v>-1.5235621905691561</c:v>
                </c:pt>
                <c:pt idx="327">
                  <c:v>-1.5235443195893426</c:v>
                </c:pt>
                <c:pt idx="328">
                  <c:v>-1.5235528449476332</c:v>
                </c:pt>
                <c:pt idx="329">
                  <c:v>-1.5235568893418057</c:v>
                </c:pt>
                <c:pt idx="330">
                  <c:v>-1.5235506981479161</c:v>
                </c:pt>
                <c:pt idx="331">
                  <c:v>-1.5235576403806244</c:v>
                </c:pt>
                <c:pt idx="332">
                  <c:v>-1.5235634278687875</c:v>
                </c:pt>
                <c:pt idx="333">
                  <c:v>-1.523558825525275</c:v>
                </c:pt>
                <c:pt idx="334">
                  <c:v>-1.5235489130168376</c:v>
                </c:pt>
                <c:pt idx="335">
                  <c:v>-1.5235479940999141</c:v>
                </c:pt>
                <c:pt idx="336">
                  <c:v>-1.5235543322007286</c:v>
                </c:pt>
                <c:pt idx="337">
                  <c:v>-1.5235513155175897</c:v>
                </c:pt>
                <c:pt idx="338">
                  <c:v>-1.5235591467122946</c:v>
                </c:pt>
                <c:pt idx="339">
                  <c:v>-1.5235570512378134</c:v>
                </c:pt>
                <c:pt idx="340">
                  <c:v>-1.5235540014647502</c:v>
                </c:pt>
                <c:pt idx="341">
                  <c:v>-1.5235490366748712</c:v>
                </c:pt>
                <c:pt idx="342">
                  <c:v>-1.5235499200537006</c:v>
                </c:pt>
                <c:pt idx="343">
                  <c:v>-1.5235584491020693</c:v>
                </c:pt>
                <c:pt idx="344">
                  <c:v>-1.5235524041282826</c:v>
                </c:pt>
                <c:pt idx="345">
                  <c:v>-1.5235660856533748</c:v>
                </c:pt>
                <c:pt idx="346">
                  <c:v>-1.5235646416445117</c:v>
                </c:pt>
                <c:pt idx="347">
                  <c:v>-1.5235824292824196</c:v>
                </c:pt>
                <c:pt idx="348">
                  <c:v>-1.5235754208007104</c:v>
                </c:pt>
                <c:pt idx="349">
                  <c:v>-1.5235609623645634</c:v>
                </c:pt>
                <c:pt idx="350">
                  <c:v>-1.5235797654916863</c:v>
                </c:pt>
                <c:pt idx="351">
                  <c:v>-1.5235743501092132</c:v>
                </c:pt>
                <c:pt idx="352">
                  <c:v>-1.5235704459310409</c:v>
                </c:pt>
                <c:pt idx="353">
                  <c:v>-1.5235791148820816</c:v>
                </c:pt>
                <c:pt idx="354">
                  <c:v>-1.5235691470484609</c:v>
                </c:pt>
                <c:pt idx="355">
                  <c:v>-1.5235753511069694</c:v>
                </c:pt>
                <c:pt idx="356">
                  <c:v>-1.5235792530832353</c:v>
                </c:pt>
                <c:pt idx="357">
                  <c:v>-1.5235721746698454</c:v>
                </c:pt>
                <c:pt idx="358">
                  <c:v>-1.523563949070138</c:v>
                </c:pt>
                <c:pt idx="359">
                  <c:v>-1.5235673721324088</c:v>
                </c:pt>
                <c:pt idx="360">
                  <c:v>-1.5235769677105488</c:v>
                </c:pt>
                <c:pt idx="361">
                  <c:v>-1.5235686628682292</c:v>
                </c:pt>
                <c:pt idx="362">
                  <c:v>-1.5235777760435791</c:v>
                </c:pt>
                <c:pt idx="363">
                  <c:v>-1.5235714536224003</c:v>
                </c:pt>
                <c:pt idx="364">
                  <c:v>-1.5235734112484016</c:v>
                </c:pt>
                <c:pt idx="365">
                  <c:v>-1.5235719538835037</c:v>
                </c:pt>
                <c:pt idx="366">
                  <c:v>-1.5235661043509179</c:v>
                </c:pt>
                <c:pt idx="367">
                  <c:v>-1.5235693814963387</c:v>
                </c:pt>
                <c:pt idx="368">
                  <c:v>-1.5235694943325351</c:v>
                </c:pt>
                <c:pt idx="369">
                  <c:v>-1.5235670998429323</c:v>
                </c:pt>
                <c:pt idx="370">
                  <c:v>-1.5235753803623424</c:v>
                </c:pt>
                <c:pt idx="371">
                  <c:v>-1.5235816155735011</c:v>
                </c:pt>
                <c:pt idx="372">
                  <c:v>-1.5235688302109403</c:v>
                </c:pt>
                <c:pt idx="373">
                  <c:v>-1.5235674079347759</c:v>
                </c:pt>
                <c:pt idx="374">
                  <c:v>-1.5235746260386158</c:v>
                </c:pt>
                <c:pt idx="375">
                  <c:v>-1.5235695266149427</c:v>
                </c:pt>
                <c:pt idx="376">
                  <c:v>-1.5235784655100661</c:v>
                </c:pt>
                <c:pt idx="377">
                  <c:v>-1.523570208089382</c:v>
                </c:pt>
                <c:pt idx="378">
                  <c:v>-1.5235766361703349</c:v>
                </c:pt>
                <c:pt idx="379">
                  <c:v>-1.5235709721047759</c:v>
                </c:pt>
                <c:pt idx="380">
                  <c:v>-1.523579557517079</c:v>
                </c:pt>
                <c:pt idx="381">
                  <c:v>-1.5235732895636351</c:v>
                </c:pt>
                <c:pt idx="382">
                  <c:v>-1.52357883180071</c:v>
                </c:pt>
                <c:pt idx="383">
                  <c:v>-1.5235875332606306</c:v>
                </c:pt>
                <c:pt idx="384">
                  <c:v>-1.5235797790827488</c:v>
                </c:pt>
                <c:pt idx="385">
                  <c:v>-1.5235724167772207</c:v>
                </c:pt>
                <c:pt idx="386">
                  <c:v>-1.5235728487297284</c:v>
                </c:pt>
                <c:pt idx="387">
                  <c:v>-1.5235653935149716</c:v>
                </c:pt>
                <c:pt idx="388">
                  <c:v>-1.5235789571172709</c:v>
                </c:pt>
                <c:pt idx="389">
                  <c:v>-1.5235726565772794</c:v>
                </c:pt>
                <c:pt idx="390">
                  <c:v>-1.5235877535383888</c:v>
                </c:pt>
                <c:pt idx="391">
                  <c:v>-1.5235737298788392</c:v>
                </c:pt>
                <c:pt idx="392">
                  <c:v>-1.5235714115490131</c:v>
                </c:pt>
                <c:pt idx="393">
                  <c:v>-1.5235768606716626</c:v>
                </c:pt>
                <c:pt idx="394">
                  <c:v>-1.523585357207998</c:v>
                </c:pt>
                <c:pt idx="395">
                  <c:v>-1.5235749425202882</c:v>
                </c:pt>
                <c:pt idx="396">
                  <c:v>-1.5235749850732792</c:v>
                </c:pt>
                <c:pt idx="397">
                  <c:v>-1.5235806435206638</c:v>
                </c:pt>
                <c:pt idx="398">
                  <c:v>-1.5235821532203075</c:v>
                </c:pt>
                <c:pt idx="399">
                  <c:v>-1.5235831468645473</c:v>
                </c:pt>
                <c:pt idx="400">
                  <c:v>-1.5235757023266832</c:v>
                </c:pt>
                <c:pt idx="401">
                  <c:v>-1.5235773370424994</c:v>
                </c:pt>
                <c:pt idx="402">
                  <c:v>-1.5235702823644639</c:v>
                </c:pt>
                <c:pt idx="403">
                  <c:v>-1.5235811082263595</c:v>
                </c:pt>
                <c:pt idx="404">
                  <c:v>-1.5235821045907441</c:v>
                </c:pt>
                <c:pt idx="405">
                  <c:v>-1.5235848811152302</c:v>
                </c:pt>
              </c:numCache>
            </c:numRef>
          </c:xVal>
          <c:yVal>
            <c:numRef>
              <c:f>Summary!$CX$12:$CX$417</c:f>
              <c:numCache>
                <c:formatCode>0.000000</c:formatCode>
                <c:ptCount val="406"/>
                <c:pt idx="0">
                  <c:v>-1.0984771253441896</c:v>
                </c:pt>
                <c:pt idx="1">
                  <c:v>-1.0984865046296557</c:v>
                </c:pt>
                <c:pt idx="2">
                  <c:v>-1.0984859087642369</c:v>
                </c:pt>
                <c:pt idx="3">
                  <c:v>-1.0984859214083267</c:v>
                </c:pt>
                <c:pt idx="4">
                  <c:v>-1.0984833902101283</c:v>
                </c:pt>
                <c:pt idx="5">
                  <c:v>-1.0984836855049553</c:v>
                </c:pt>
                <c:pt idx="6">
                  <c:v>-1.0984895519953592</c:v>
                </c:pt>
                <c:pt idx="7">
                  <c:v>-1.0984905164797705</c:v>
                </c:pt>
                <c:pt idx="8">
                  <c:v>-1.0984889458481599</c:v>
                </c:pt>
                <c:pt idx="9">
                  <c:v>-1.0984902465430848</c:v>
                </c:pt>
                <c:pt idx="10">
                  <c:v>-1.0984902848215101</c:v>
                </c:pt>
                <c:pt idx="11">
                  <c:v>-1.0984897558964293</c:v>
                </c:pt>
                <c:pt idx="12">
                  <c:v>-1.098489637302579</c:v>
                </c:pt>
                <c:pt idx="13">
                  <c:v>-1.0984918402855273</c:v>
                </c:pt>
                <c:pt idx="14">
                  <c:v>-1.0984737939644493</c:v>
                </c:pt>
                <c:pt idx="15">
                  <c:v>-1.0984741868302841</c:v>
                </c:pt>
                <c:pt idx="16">
                  <c:v>-1.0984876020426637</c:v>
                </c:pt>
                <c:pt idx="17">
                  <c:v>-1.0984826736064011</c:v>
                </c:pt>
                <c:pt idx="18">
                  <c:v>-1.0984842052343498</c:v>
                </c:pt>
                <c:pt idx="19">
                  <c:v>-1.098487080713519</c:v>
                </c:pt>
                <c:pt idx="20">
                  <c:v>-1.0984817196720229</c:v>
                </c:pt>
                <c:pt idx="21">
                  <c:v>-1.0984859753251415</c:v>
                </c:pt>
                <c:pt idx="22">
                  <c:v>-1.0984823470994172</c:v>
                </c:pt>
                <c:pt idx="23">
                  <c:v>-1.0984908399359505</c:v>
                </c:pt>
                <c:pt idx="24">
                  <c:v>-1.0984818649955075</c:v>
                </c:pt>
                <c:pt idx="25">
                  <c:v>-1.0984796412075768</c:v>
                </c:pt>
                <c:pt idx="26">
                  <c:v>-1.0984883859741872</c:v>
                </c:pt>
                <c:pt idx="27">
                  <c:v>-1.0984861075825043</c:v>
                </c:pt>
                <c:pt idx="28">
                  <c:v>-1.0984840888218361</c:v>
                </c:pt>
                <c:pt idx="29">
                  <c:v>-1.0984841993901404</c:v>
                </c:pt>
                <c:pt idx="30">
                  <c:v>-1.0984845064455175</c:v>
                </c:pt>
                <c:pt idx="31">
                  <c:v>-1.0984859407105658</c:v>
                </c:pt>
                <c:pt idx="32">
                  <c:v>-1.0984825478949225</c:v>
                </c:pt>
                <c:pt idx="33">
                  <c:v>-1.0984900546207084</c:v>
                </c:pt>
                <c:pt idx="34">
                  <c:v>-1.0984846470958458</c:v>
                </c:pt>
                <c:pt idx="35">
                  <c:v>-1.0984859285654947</c:v>
                </c:pt>
                <c:pt idx="36">
                  <c:v>-1.0984844325796654</c:v>
                </c:pt>
                <c:pt idx="37">
                  <c:v>-1.0984749293445213</c:v>
                </c:pt>
                <c:pt idx="38">
                  <c:v>-1.0984904915030724</c:v>
                </c:pt>
                <c:pt idx="39">
                  <c:v>-1.098484739694608</c:v>
                </c:pt>
                <c:pt idx="40">
                  <c:v>-1.0984902259581886</c:v>
                </c:pt>
                <c:pt idx="41">
                  <c:v>-1.0984843700572311</c:v>
                </c:pt>
                <c:pt idx="42">
                  <c:v>-1.0984895418326497</c:v>
                </c:pt>
                <c:pt idx="43">
                  <c:v>-1.0984848473629358</c:v>
                </c:pt>
                <c:pt idx="44">
                  <c:v>-1.0984907542248215</c:v>
                </c:pt>
                <c:pt idx="45">
                  <c:v>-1.0984866836744323</c:v>
                </c:pt>
                <c:pt idx="46">
                  <c:v>-1.0984882528805131</c:v>
                </c:pt>
                <c:pt idx="47">
                  <c:v>-1.0984800215126609</c:v>
                </c:pt>
                <c:pt idx="48">
                  <c:v>-1.0984804356779245</c:v>
                </c:pt>
                <c:pt idx="49">
                  <c:v>-1.0984845650224979</c:v>
                </c:pt>
                <c:pt idx="50">
                  <c:v>-1.0984852591733012</c:v>
                </c:pt>
                <c:pt idx="51">
                  <c:v>-1.0984814115547805</c:v>
                </c:pt>
                <c:pt idx="52">
                  <c:v>-1.0984795967024954</c:v>
                </c:pt>
                <c:pt idx="53">
                  <c:v>-1.0984818260572733</c:v>
                </c:pt>
                <c:pt idx="54">
                  <c:v>-1.0984855550365433</c:v>
                </c:pt>
                <c:pt idx="55">
                  <c:v>-1.0984840630983579</c:v>
                </c:pt>
                <c:pt idx="56">
                  <c:v>-1.0984798942916318</c:v>
                </c:pt>
                <c:pt idx="57">
                  <c:v>-1.0984874287829383</c:v>
                </c:pt>
                <c:pt idx="58">
                  <c:v>-1.0984848412665063</c:v>
                </c:pt>
                <c:pt idx="59">
                  <c:v>-1.0984785561784776</c:v>
                </c:pt>
                <c:pt idx="60">
                  <c:v>-1.0984836347512892</c:v>
                </c:pt>
                <c:pt idx="61">
                  <c:v>-1.0984844536221847</c:v>
                </c:pt>
                <c:pt idx="62">
                  <c:v>-1.0984868149570499</c:v>
                </c:pt>
                <c:pt idx="63">
                  <c:v>-1.0984836855019842</c:v>
                </c:pt>
                <c:pt idx="64">
                  <c:v>-1.0984853185799737</c:v>
                </c:pt>
                <c:pt idx="65">
                  <c:v>-1.0984833419877122</c:v>
                </c:pt>
                <c:pt idx="66">
                  <c:v>-1.098485238217312</c:v>
                </c:pt>
                <c:pt idx="67">
                  <c:v>-1.0984809708493131</c:v>
                </c:pt>
                <c:pt idx="68">
                  <c:v>-1.0984850916166782</c:v>
                </c:pt>
                <c:pt idx="69">
                  <c:v>-1.0984842855544497</c:v>
                </c:pt>
                <c:pt idx="70">
                  <c:v>-1.0984826202927991</c:v>
                </c:pt>
                <c:pt idx="71">
                  <c:v>-1.098481991930579</c:v>
                </c:pt>
                <c:pt idx="72">
                  <c:v>-1.0984886743385052</c:v>
                </c:pt>
                <c:pt idx="73">
                  <c:v>-1.098492283101236</c:v>
                </c:pt>
                <c:pt idx="74">
                  <c:v>-1.0984838149643918</c:v>
                </c:pt>
                <c:pt idx="75">
                  <c:v>-1.0984817177555355</c:v>
                </c:pt>
                <c:pt idx="76">
                  <c:v>-1.0984871132944765</c:v>
                </c:pt>
                <c:pt idx="77">
                  <c:v>-1.0984832425873579</c:v>
                </c:pt>
                <c:pt idx="78">
                  <c:v>-1.0984919641313953</c:v>
                </c:pt>
                <c:pt idx="79">
                  <c:v>-1.0984844822111159</c:v>
                </c:pt>
                <c:pt idx="80">
                  <c:v>-1.0984939522320922</c:v>
                </c:pt>
                <c:pt idx="81">
                  <c:v>-1.0984793407049367</c:v>
                </c:pt>
                <c:pt idx="82">
                  <c:v>-1.0984845745795004</c:v>
                </c:pt>
                <c:pt idx="83">
                  <c:v>-1.098486936515034</c:v>
                </c:pt>
                <c:pt idx="84">
                  <c:v>-1.098486508183617</c:v>
                </c:pt>
                <c:pt idx="85">
                  <c:v>-1.0984821675283851</c:v>
                </c:pt>
                <c:pt idx="86">
                  <c:v>-1.0984619105092197</c:v>
                </c:pt>
                <c:pt idx="87">
                  <c:v>-1.0984693587065633</c:v>
                </c:pt>
                <c:pt idx="88">
                  <c:v>-1.0984647438877457</c:v>
                </c:pt>
                <c:pt idx="89">
                  <c:v>-1.0984697846588094</c:v>
                </c:pt>
                <c:pt idx="90">
                  <c:v>-1.0984659493943616</c:v>
                </c:pt>
                <c:pt idx="91">
                  <c:v>-1.0984697500793603</c:v>
                </c:pt>
                <c:pt idx="92">
                  <c:v>-1.0984644621360473</c:v>
                </c:pt>
                <c:pt idx="93">
                  <c:v>-1.0984675985658099</c:v>
                </c:pt>
                <c:pt idx="94">
                  <c:v>-1.0984657019413986</c:v>
                </c:pt>
                <c:pt idx="95">
                  <c:v>-1.0984679604930341</c:v>
                </c:pt>
                <c:pt idx="96">
                  <c:v>-1.0984651205460412</c:v>
                </c:pt>
                <c:pt idx="97">
                  <c:v>-1.0984658011170436</c:v>
                </c:pt>
                <c:pt idx="98">
                  <c:v>-1.0984705868355946</c:v>
                </c:pt>
                <c:pt idx="99">
                  <c:v>-1.0984652381319588</c:v>
                </c:pt>
                <c:pt idx="100">
                  <c:v>-1.0984644644399562</c:v>
                </c:pt>
                <c:pt idx="101">
                  <c:v>-1.0984651180742477</c:v>
                </c:pt>
                <c:pt idx="102">
                  <c:v>-1.0984668579743508</c:v>
                </c:pt>
                <c:pt idx="103">
                  <c:v>-1.0984737053585194</c:v>
                </c:pt>
                <c:pt idx="104">
                  <c:v>-1.0984638416013406</c:v>
                </c:pt>
                <c:pt idx="105">
                  <c:v>-1.0984708493838471</c:v>
                </c:pt>
                <c:pt idx="106">
                  <c:v>-1.0984683144349157</c:v>
                </c:pt>
                <c:pt idx="107">
                  <c:v>-1.0984675517348177</c:v>
                </c:pt>
                <c:pt idx="108">
                  <c:v>-1.0984686296270012</c:v>
                </c:pt>
                <c:pt idx="109">
                  <c:v>-1.0984663581437955</c:v>
                </c:pt>
                <c:pt idx="110">
                  <c:v>-1.0984681848025033</c:v>
                </c:pt>
                <c:pt idx="111">
                  <c:v>-1.0984689325590988</c:v>
                </c:pt>
                <c:pt idx="112">
                  <c:v>-1.098472820670487</c:v>
                </c:pt>
                <c:pt idx="113">
                  <c:v>-1.0984689989020866</c:v>
                </c:pt>
                <c:pt idx="114">
                  <c:v>-1.098471961263449</c:v>
                </c:pt>
                <c:pt idx="115">
                  <c:v>-1.0984740706891276</c:v>
                </c:pt>
                <c:pt idx="116">
                  <c:v>-1.0984654304312422</c:v>
                </c:pt>
                <c:pt idx="117">
                  <c:v>-1.0984728420529626</c:v>
                </c:pt>
                <c:pt idx="118">
                  <c:v>-1.0984716094817106</c:v>
                </c:pt>
                <c:pt idx="119">
                  <c:v>-1.0984728221787197</c:v>
                </c:pt>
                <c:pt idx="120">
                  <c:v>-1.0984724348820543</c:v>
                </c:pt>
                <c:pt idx="121">
                  <c:v>-1.098469263814867</c:v>
                </c:pt>
                <c:pt idx="122">
                  <c:v>-1.098470075925347</c:v>
                </c:pt>
                <c:pt idx="123">
                  <c:v>-1.0984734447667213</c:v>
                </c:pt>
                <c:pt idx="124">
                  <c:v>-1.0984639311478059</c:v>
                </c:pt>
                <c:pt idx="125">
                  <c:v>-1.0984759984637982</c:v>
                </c:pt>
                <c:pt idx="126">
                  <c:v>-1.0984741473377457</c:v>
                </c:pt>
                <c:pt idx="127">
                  <c:v>-1.0984714774565185</c:v>
                </c:pt>
                <c:pt idx="128">
                  <c:v>-1.0984709665647943</c:v>
                </c:pt>
                <c:pt idx="129">
                  <c:v>-1.0984750571773041</c:v>
                </c:pt>
                <c:pt idx="130">
                  <c:v>-1.0984725013582266</c:v>
                </c:pt>
                <c:pt idx="131">
                  <c:v>-1.0984687551542893</c:v>
                </c:pt>
                <c:pt idx="132">
                  <c:v>-1.0984716935030248</c:v>
                </c:pt>
                <c:pt idx="133">
                  <c:v>-1.0984629513757926</c:v>
                </c:pt>
                <c:pt idx="134">
                  <c:v>-1.0984778860047459</c:v>
                </c:pt>
                <c:pt idx="135">
                  <c:v>-1.098470875889326</c:v>
                </c:pt>
                <c:pt idx="136">
                  <c:v>-1.098471166228477</c:v>
                </c:pt>
                <c:pt idx="137">
                  <c:v>-1.098469119685233</c:v>
                </c:pt>
                <c:pt idx="138">
                  <c:v>-1.0984755078357507</c:v>
                </c:pt>
                <c:pt idx="139">
                  <c:v>-1.0984661847168011</c:v>
                </c:pt>
                <c:pt idx="140">
                  <c:v>-1.0984778062480185</c:v>
                </c:pt>
                <c:pt idx="141">
                  <c:v>-1.0984762355969597</c:v>
                </c:pt>
                <c:pt idx="142">
                  <c:v>-1.0984717572908107</c:v>
                </c:pt>
                <c:pt idx="143">
                  <c:v>-1.0984707172973767</c:v>
                </c:pt>
                <c:pt idx="144">
                  <c:v>-1.098474233944468</c:v>
                </c:pt>
                <c:pt idx="145">
                  <c:v>-1.0984739601264533</c:v>
                </c:pt>
                <c:pt idx="146">
                  <c:v>-1.0984818041392932</c:v>
                </c:pt>
                <c:pt idx="147">
                  <c:v>-1.0984764609961861</c:v>
                </c:pt>
                <c:pt idx="148">
                  <c:v>-1.0984773502970593</c:v>
                </c:pt>
                <c:pt idx="149">
                  <c:v>-1.0984714426094988</c:v>
                </c:pt>
                <c:pt idx="150">
                  <c:v>-1.0984741618557128</c:v>
                </c:pt>
                <c:pt idx="151">
                  <c:v>-1.0984713332389928</c:v>
                </c:pt>
                <c:pt idx="152">
                  <c:v>-1.0984709765600147</c:v>
                </c:pt>
                <c:pt idx="153">
                  <c:v>-1.0984689572723521</c:v>
                </c:pt>
                <c:pt idx="154">
                  <c:v>-1.098481034856438</c:v>
                </c:pt>
                <c:pt idx="155">
                  <c:v>-1.0984777558262664</c:v>
                </c:pt>
                <c:pt idx="156">
                  <c:v>-1.0984785966323656</c:v>
                </c:pt>
                <c:pt idx="157">
                  <c:v>-1.0984759366669341</c:v>
                </c:pt>
                <c:pt idx="158">
                  <c:v>-1.0984843696561641</c:v>
                </c:pt>
                <c:pt idx="159">
                  <c:v>-1.0984704161751064</c:v>
                </c:pt>
                <c:pt idx="160">
                  <c:v>-1.0984805053753139</c:v>
                </c:pt>
                <c:pt idx="161">
                  <c:v>-1.0984778709866336</c:v>
                </c:pt>
                <c:pt idx="162">
                  <c:v>-1.0984741508255127</c:v>
                </c:pt>
                <c:pt idx="163">
                  <c:v>-1.0984724258709933</c:v>
                </c:pt>
                <c:pt idx="164">
                  <c:v>-1.0984707240613711</c:v>
                </c:pt>
                <c:pt idx="165">
                  <c:v>-1.0984892967258917</c:v>
                </c:pt>
                <c:pt idx="166">
                  <c:v>-1.0984739933695788</c:v>
                </c:pt>
                <c:pt idx="167">
                  <c:v>-1.0984753618660461</c:v>
                </c:pt>
                <c:pt idx="168">
                  <c:v>-1.0984747680431806</c:v>
                </c:pt>
                <c:pt idx="169">
                  <c:v>-1.0984775046849018</c:v>
                </c:pt>
                <c:pt idx="170">
                  <c:v>-1.0984759387119665</c:v>
                </c:pt>
                <c:pt idx="171">
                  <c:v>-1.0984772840480035</c:v>
                </c:pt>
                <c:pt idx="172">
                  <c:v>-1.0984827396198515</c:v>
                </c:pt>
                <c:pt idx="173">
                  <c:v>-1.0984814551462552</c:v>
                </c:pt>
                <c:pt idx="174">
                  <c:v>-1.0984802043135047</c:v>
                </c:pt>
                <c:pt idx="175">
                  <c:v>-1.0984818970248955</c:v>
                </c:pt>
                <c:pt idx="176">
                  <c:v>-1.0984827377597266</c:v>
                </c:pt>
                <c:pt idx="177">
                  <c:v>-1.0984759309461218</c:v>
                </c:pt>
                <c:pt idx="178">
                  <c:v>-1.0984797860429341</c:v>
                </c:pt>
                <c:pt idx="179">
                  <c:v>-1.0984854047976849</c:v>
                </c:pt>
                <c:pt idx="180">
                  <c:v>-1.0984778939610893</c:v>
                </c:pt>
                <c:pt idx="181">
                  <c:v>-1.0984769271886288</c:v>
                </c:pt>
                <c:pt idx="182">
                  <c:v>-1.0984819635560474</c:v>
                </c:pt>
                <c:pt idx="183">
                  <c:v>-1.0984815504134784</c:v>
                </c:pt>
                <c:pt idx="184">
                  <c:v>-1.0984830056935706</c:v>
                </c:pt>
                <c:pt idx="185">
                  <c:v>-1.0984844608272215</c:v>
                </c:pt>
                <c:pt idx="186">
                  <c:v>-1.0984787870432506</c:v>
                </c:pt>
                <c:pt idx="187">
                  <c:v>-1.0984759861382389</c:v>
                </c:pt>
                <c:pt idx="188">
                  <c:v>-1.0984795556258862</c:v>
                </c:pt>
                <c:pt idx="189">
                  <c:v>-1.0984814431185559</c:v>
                </c:pt>
                <c:pt idx="190">
                  <c:v>-1.0984829430406085</c:v>
                </c:pt>
                <c:pt idx="191">
                  <c:v>-1.0984708737565863</c:v>
                </c:pt>
                <c:pt idx="192">
                  <c:v>-1.0984779892580196</c:v>
                </c:pt>
                <c:pt idx="193">
                  <c:v>-1.0984833263187777</c:v>
                </c:pt>
                <c:pt idx="194">
                  <c:v>-1.0984764660957365</c:v>
                </c:pt>
                <c:pt idx="195">
                  <c:v>-1.098478962479418</c:v>
                </c:pt>
                <c:pt idx="196">
                  <c:v>-1.0984820262400186</c:v>
                </c:pt>
                <c:pt idx="197">
                  <c:v>-1.0984761607569495</c:v>
                </c:pt>
                <c:pt idx="198">
                  <c:v>-1.0984803210253336</c:v>
                </c:pt>
                <c:pt idx="199">
                  <c:v>-1.0984762912070667</c:v>
                </c:pt>
                <c:pt idx="200">
                  <c:v>-1.098472528716846</c:v>
                </c:pt>
                <c:pt idx="201">
                  <c:v>-1.0984739805339907</c:v>
                </c:pt>
                <c:pt idx="202">
                  <c:v>-1.09848048862828</c:v>
                </c:pt>
                <c:pt idx="203">
                  <c:v>-1.0984817265070217</c:v>
                </c:pt>
                <c:pt idx="204">
                  <c:v>-1.0984771918182041</c:v>
                </c:pt>
                <c:pt idx="205">
                  <c:v>-1.0984841410080797</c:v>
                </c:pt>
                <c:pt idx="206">
                  <c:v>-1.0984783330751191</c:v>
                </c:pt>
                <c:pt idx="207">
                  <c:v>-1.0984759574606322</c:v>
                </c:pt>
                <c:pt idx="208">
                  <c:v>-1.0984874487708529</c:v>
                </c:pt>
                <c:pt idx="209">
                  <c:v>-1.0984781477455074</c:v>
                </c:pt>
                <c:pt idx="210">
                  <c:v>-1.0984776577654203</c:v>
                </c:pt>
                <c:pt idx="211">
                  <c:v>-1.0984817856509632</c:v>
                </c:pt>
                <c:pt idx="212">
                  <c:v>-1.0984812723436317</c:v>
                </c:pt>
                <c:pt idx="213">
                  <c:v>-1.0984795977154342</c:v>
                </c:pt>
                <c:pt idx="214">
                  <c:v>-1.098481001295031</c:v>
                </c:pt>
                <c:pt idx="215">
                  <c:v>-1.0984838672810118</c:v>
                </c:pt>
                <c:pt idx="216">
                  <c:v>-1.0984804083626147</c:v>
                </c:pt>
                <c:pt idx="217">
                  <c:v>-1.0984782973919545</c:v>
                </c:pt>
                <c:pt idx="218">
                  <c:v>-1.0984869715345353</c:v>
                </c:pt>
                <c:pt idx="219">
                  <c:v>-1.0984786523302696</c:v>
                </c:pt>
                <c:pt idx="220">
                  <c:v>-1.0984768887382068</c:v>
                </c:pt>
                <c:pt idx="221">
                  <c:v>-1.0984857466512643</c:v>
                </c:pt>
                <c:pt idx="222">
                  <c:v>-1.0984776084612977</c:v>
                </c:pt>
                <c:pt idx="223">
                  <c:v>-1.098481322358098</c:v>
                </c:pt>
                <c:pt idx="224">
                  <c:v>-1.0984791798516569</c:v>
                </c:pt>
                <c:pt idx="225">
                  <c:v>-1.0984858949901586</c:v>
                </c:pt>
                <c:pt idx="226">
                  <c:v>-1.0984830016211309</c:v>
                </c:pt>
                <c:pt idx="227">
                  <c:v>-1.0984819467447036</c:v>
                </c:pt>
                <c:pt idx="228">
                  <c:v>-1.0984844273075454</c:v>
                </c:pt>
                <c:pt idx="229">
                  <c:v>-1.0984890474736095</c:v>
                </c:pt>
                <c:pt idx="230">
                  <c:v>-1.0984846161171253</c:v>
                </c:pt>
                <c:pt idx="231">
                  <c:v>-1.0984870907773412</c:v>
                </c:pt>
                <c:pt idx="232">
                  <c:v>-1.0984865899243761</c:v>
                </c:pt>
                <c:pt idx="233">
                  <c:v>-1.0984878088855525</c:v>
                </c:pt>
                <c:pt idx="234">
                  <c:v>-1.0984814775925635</c:v>
                </c:pt>
                <c:pt idx="235">
                  <c:v>-1.0984894952416981</c:v>
                </c:pt>
                <c:pt idx="236">
                  <c:v>-1.0984883045010552</c:v>
                </c:pt>
                <c:pt idx="237">
                  <c:v>-1.0984830722604892</c:v>
                </c:pt>
                <c:pt idx="238">
                  <c:v>-1.0984800286182359</c:v>
                </c:pt>
                <c:pt idx="239">
                  <c:v>-1.0984875879028917</c:v>
                </c:pt>
                <c:pt idx="240">
                  <c:v>-1.0984887592195565</c:v>
                </c:pt>
                <c:pt idx="241">
                  <c:v>-1.0984765811667085</c:v>
                </c:pt>
                <c:pt idx="242">
                  <c:v>-1.0984829658043367</c:v>
                </c:pt>
                <c:pt idx="243">
                  <c:v>-1.0984897611429172</c:v>
                </c:pt>
                <c:pt idx="244">
                  <c:v>-1.0984819214370392</c:v>
                </c:pt>
                <c:pt idx="245">
                  <c:v>-1.0984901350861569</c:v>
                </c:pt>
                <c:pt idx="246">
                  <c:v>-1.0984951072311961</c:v>
                </c:pt>
                <c:pt idx="247">
                  <c:v>-1.098480559367452</c:v>
                </c:pt>
                <c:pt idx="248">
                  <c:v>-1.0984806109055765</c:v>
                </c:pt>
                <c:pt idx="249">
                  <c:v>-1.0984893738314527</c:v>
                </c:pt>
                <c:pt idx="250">
                  <c:v>-1.0984842676802979</c:v>
                </c:pt>
                <c:pt idx="251">
                  <c:v>-1.0984847969236124</c:v>
                </c:pt>
                <c:pt idx="252">
                  <c:v>-1.0984852768576832</c:v>
                </c:pt>
                <c:pt idx="253">
                  <c:v>-1.0984816311617533</c:v>
                </c:pt>
                <c:pt idx="254">
                  <c:v>-1.0984879339285039</c:v>
                </c:pt>
                <c:pt idx="255">
                  <c:v>-1.0984800243302824</c:v>
                </c:pt>
                <c:pt idx="256">
                  <c:v>-1.0984912899910255</c:v>
                </c:pt>
                <c:pt idx="257">
                  <c:v>-1.0984907935520052</c:v>
                </c:pt>
                <c:pt idx="258">
                  <c:v>-1.0984833349976708</c:v>
                </c:pt>
                <c:pt idx="259">
                  <c:v>-1.0984896189443443</c:v>
                </c:pt>
                <c:pt idx="260">
                  <c:v>-1.0984899158709998</c:v>
                </c:pt>
                <c:pt idx="261">
                  <c:v>-1.0984893512098768</c:v>
                </c:pt>
                <c:pt idx="262">
                  <c:v>-1.0984887868499367</c:v>
                </c:pt>
                <c:pt idx="263">
                  <c:v>-1.0984895783362743</c:v>
                </c:pt>
                <c:pt idx="264">
                  <c:v>-1.098490255173463</c:v>
                </c:pt>
                <c:pt idx="265">
                  <c:v>-1.098488211620831</c:v>
                </c:pt>
                <c:pt idx="266">
                  <c:v>-1.0984916120621735</c:v>
                </c:pt>
                <c:pt idx="267">
                  <c:v>-1.0984924881485369</c:v>
                </c:pt>
                <c:pt idx="268">
                  <c:v>-1.0984824604442105</c:v>
                </c:pt>
                <c:pt idx="269">
                  <c:v>-1.0984863615149691</c:v>
                </c:pt>
                <c:pt idx="270">
                  <c:v>-1.098489802091323</c:v>
                </c:pt>
                <c:pt idx="271">
                  <c:v>-1.0984883304883009</c:v>
                </c:pt>
                <c:pt idx="272">
                  <c:v>-1.0984785651553974</c:v>
                </c:pt>
                <c:pt idx="273">
                  <c:v>-1.0984862294546158</c:v>
                </c:pt>
                <c:pt idx="274">
                  <c:v>-1.0984855125831359</c:v>
                </c:pt>
                <c:pt idx="275">
                  <c:v>-1.0984990826265519</c:v>
                </c:pt>
                <c:pt idx="276">
                  <c:v>-1.0984882560556577</c:v>
                </c:pt>
                <c:pt idx="277">
                  <c:v>-1.0984887044806015</c:v>
                </c:pt>
                <c:pt idx="278">
                  <c:v>-1.0984926200272955</c:v>
                </c:pt>
                <c:pt idx="279">
                  <c:v>-1.0984905669330294</c:v>
                </c:pt>
                <c:pt idx="280">
                  <c:v>-1.098491791348837</c:v>
                </c:pt>
                <c:pt idx="281">
                  <c:v>-1.0984881337101513</c:v>
                </c:pt>
                <c:pt idx="282">
                  <c:v>-1.0984934811793354</c:v>
                </c:pt>
                <c:pt idx="283">
                  <c:v>-1.0984895938037462</c:v>
                </c:pt>
                <c:pt idx="284">
                  <c:v>-1.0984968151807974</c:v>
                </c:pt>
                <c:pt idx="285">
                  <c:v>-1.0984916479658324</c:v>
                </c:pt>
                <c:pt idx="286">
                  <c:v>-1.0984879414384252</c:v>
                </c:pt>
                <c:pt idx="287">
                  <c:v>-1.0984948313989447</c:v>
                </c:pt>
                <c:pt idx="288">
                  <c:v>-1.098489187980479</c:v>
                </c:pt>
                <c:pt idx="289">
                  <c:v>-1.0984936687543547</c:v>
                </c:pt>
                <c:pt idx="290">
                  <c:v>-1.0984902574072568</c:v>
                </c:pt>
                <c:pt idx="291">
                  <c:v>-1.0984896768098904</c:v>
                </c:pt>
                <c:pt idx="292">
                  <c:v>-1.0984887046824243</c:v>
                </c:pt>
                <c:pt idx="293">
                  <c:v>-1.0984938469792571</c:v>
                </c:pt>
                <c:pt idx="294">
                  <c:v>-1.0984956031732869</c:v>
                </c:pt>
                <c:pt idx="295">
                  <c:v>-1.0984891309637708</c:v>
                </c:pt>
                <c:pt idx="296">
                  <c:v>-1.0984921612847656</c:v>
                </c:pt>
                <c:pt idx="297">
                  <c:v>-1.0984930177312857</c:v>
                </c:pt>
                <c:pt idx="298">
                  <c:v>-1.0984965469182446</c:v>
                </c:pt>
                <c:pt idx="299">
                  <c:v>-1.0984904547787235</c:v>
                </c:pt>
                <c:pt idx="300">
                  <c:v>-1.0984880234612542</c:v>
                </c:pt>
                <c:pt idx="301">
                  <c:v>-1.0984896394335784</c:v>
                </c:pt>
                <c:pt idx="302">
                  <c:v>-1.0984880195743274</c:v>
                </c:pt>
                <c:pt idx="303">
                  <c:v>-1.0984939562306402</c:v>
                </c:pt>
                <c:pt idx="304">
                  <c:v>-1.0984969363515902</c:v>
                </c:pt>
                <c:pt idx="305">
                  <c:v>-1.098491776483177</c:v>
                </c:pt>
                <c:pt idx="306">
                  <c:v>-1.0984870676842859</c:v>
                </c:pt>
                <c:pt idx="307">
                  <c:v>-1.0984971041245137</c:v>
                </c:pt>
                <c:pt idx="308">
                  <c:v>-1.098491936112199</c:v>
                </c:pt>
                <c:pt idx="309">
                  <c:v>-1.0984976883297732</c:v>
                </c:pt>
                <c:pt idx="310">
                  <c:v>-1.0984958088696011</c:v>
                </c:pt>
                <c:pt idx="311">
                  <c:v>-1.0984962976305328</c:v>
                </c:pt>
                <c:pt idx="312">
                  <c:v>-1.0984903936160482</c:v>
                </c:pt>
                <c:pt idx="313">
                  <c:v>-1.0984914346436587</c:v>
                </c:pt>
                <c:pt idx="314">
                  <c:v>-1.0984961905989825</c:v>
                </c:pt>
                <c:pt idx="315">
                  <c:v>-1.0984963146318754</c:v>
                </c:pt>
                <c:pt idx="316">
                  <c:v>-1.0984934130654156</c:v>
                </c:pt>
                <c:pt idx="317">
                  <c:v>-1.0984923706159793</c:v>
                </c:pt>
                <c:pt idx="318">
                  <c:v>-1.0984991005526199</c:v>
                </c:pt>
                <c:pt idx="319">
                  <c:v>-1.0984936955724289</c:v>
                </c:pt>
                <c:pt idx="320">
                  <c:v>-1.0984912364777795</c:v>
                </c:pt>
                <c:pt idx="321">
                  <c:v>-1.098492128329819</c:v>
                </c:pt>
                <c:pt idx="322">
                  <c:v>-1.098486981053324</c:v>
                </c:pt>
                <c:pt idx="323">
                  <c:v>-1.0984949516326075</c:v>
                </c:pt>
                <c:pt idx="324">
                  <c:v>-1.0985013923515714</c:v>
                </c:pt>
                <c:pt idx="325">
                  <c:v>-1.0984871564726297</c:v>
                </c:pt>
                <c:pt idx="326">
                  <c:v>-1.0984950088757151</c:v>
                </c:pt>
                <c:pt idx="327">
                  <c:v>-1.0984996890237053</c:v>
                </c:pt>
                <c:pt idx="328">
                  <c:v>-1.0984980664893618</c:v>
                </c:pt>
                <c:pt idx="329">
                  <c:v>-1.0984966908332874</c:v>
                </c:pt>
                <c:pt idx="330">
                  <c:v>-1.0984915442888827</c:v>
                </c:pt>
                <c:pt idx="331">
                  <c:v>-1.0984947844087842</c:v>
                </c:pt>
                <c:pt idx="332">
                  <c:v>-1.0984906027459784</c:v>
                </c:pt>
                <c:pt idx="333">
                  <c:v>-1.0984957750744213</c:v>
                </c:pt>
                <c:pt idx="334">
                  <c:v>-1.0984909264842939</c:v>
                </c:pt>
                <c:pt idx="335">
                  <c:v>-1.0984899557387711</c:v>
                </c:pt>
                <c:pt idx="336">
                  <c:v>-1.0984949827975234</c:v>
                </c:pt>
                <c:pt idx="337">
                  <c:v>-1.0984900229657337</c:v>
                </c:pt>
                <c:pt idx="338">
                  <c:v>-1.0985016973652835</c:v>
                </c:pt>
                <c:pt idx="339">
                  <c:v>-1.0984994751049164</c:v>
                </c:pt>
                <c:pt idx="340">
                  <c:v>-1.0984915782779787</c:v>
                </c:pt>
                <c:pt idx="341">
                  <c:v>-1.0984957409796723</c:v>
                </c:pt>
                <c:pt idx="342">
                  <c:v>-1.0984972496345529</c:v>
                </c:pt>
                <c:pt idx="343">
                  <c:v>-1.0985030788096708</c:v>
                </c:pt>
                <c:pt idx="344">
                  <c:v>-1.0985020982845246</c:v>
                </c:pt>
                <c:pt idx="345">
                  <c:v>-1.0985033182980943</c:v>
                </c:pt>
                <c:pt idx="346">
                  <c:v>-1.0985063025654078</c:v>
                </c:pt>
                <c:pt idx="347">
                  <c:v>-1.0985072186155072</c:v>
                </c:pt>
                <c:pt idx="348">
                  <c:v>-1.0985001309114328</c:v>
                </c:pt>
                <c:pt idx="349">
                  <c:v>-1.0985046650800578</c:v>
                </c:pt>
                <c:pt idx="350">
                  <c:v>-1.0985086226165155</c:v>
                </c:pt>
                <c:pt idx="351">
                  <c:v>-1.098499218332939</c:v>
                </c:pt>
                <c:pt idx="352">
                  <c:v>-1.0985045588683344</c:v>
                </c:pt>
                <c:pt idx="353">
                  <c:v>-1.0984980820771282</c:v>
                </c:pt>
                <c:pt idx="354">
                  <c:v>-1.0984999556241504</c:v>
                </c:pt>
                <c:pt idx="355">
                  <c:v>-1.0984976189610527</c:v>
                </c:pt>
                <c:pt idx="356">
                  <c:v>-1.0984992462060019</c:v>
                </c:pt>
                <c:pt idx="357">
                  <c:v>-1.0985075749863982</c:v>
                </c:pt>
                <c:pt idx="358">
                  <c:v>-1.0985018725906157</c:v>
                </c:pt>
                <c:pt idx="359">
                  <c:v>-1.0984984510620857</c:v>
                </c:pt>
                <c:pt idx="360">
                  <c:v>-1.0985051878254783</c:v>
                </c:pt>
                <c:pt idx="361">
                  <c:v>-1.098506876312157</c:v>
                </c:pt>
                <c:pt idx="362">
                  <c:v>-1.098501135958899</c:v>
                </c:pt>
                <c:pt idx="363">
                  <c:v>-1.0985079604195322</c:v>
                </c:pt>
                <c:pt idx="364">
                  <c:v>-1.0985061828407636</c:v>
                </c:pt>
                <c:pt idx="365">
                  <c:v>-1.0985043990184118</c:v>
                </c:pt>
                <c:pt idx="366">
                  <c:v>-1.0985071653296203</c:v>
                </c:pt>
                <c:pt idx="367">
                  <c:v>-1.0985000515066221</c:v>
                </c:pt>
                <c:pt idx="368">
                  <c:v>-1.0985030970492387</c:v>
                </c:pt>
                <c:pt idx="369">
                  <c:v>-1.0985060870180261</c:v>
                </c:pt>
                <c:pt idx="370">
                  <c:v>-1.0985049474727415</c:v>
                </c:pt>
                <c:pt idx="371">
                  <c:v>-1.0985036028426858</c:v>
                </c:pt>
                <c:pt idx="372">
                  <c:v>-1.0984984225344359</c:v>
                </c:pt>
                <c:pt idx="373">
                  <c:v>-1.0985006129931814</c:v>
                </c:pt>
                <c:pt idx="374">
                  <c:v>-1.0984969680732652</c:v>
                </c:pt>
                <c:pt idx="375">
                  <c:v>-1.0985056775893172</c:v>
                </c:pt>
                <c:pt idx="376">
                  <c:v>-1.0985023484793324</c:v>
                </c:pt>
                <c:pt idx="377">
                  <c:v>-1.0984997773921537</c:v>
                </c:pt>
                <c:pt idx="378">
                  <c:v>-1.0985014366531363</c:v>
                </c:pt>
                <c:pt idx="379">
                  <c:v>-1.0985004231206648</c:v>
                </c:pt>
                <c:pt idx="380">
                  <c:v>-1.0985050461331733</c:v>
                </c:pt>
                <c:pt idx="381">
                  <c:v>-1.0985021747150845</c:v>
                </c:pt>
                <c:pt idx="382">
                  <c:v>-1.0985065798130833</c:v>
                </c:pt>
                <c:pt idx="383">
                  <c:v>-1.0985091166285226</c:v>
                </c:pt>
                <c:pt idx="384">
                  <c:v>-1.0985003881180655</c:v>
                </c:pt>
                <c:pt idx="385">
                  <c:v>-1.0984937094970699</c:v>
                </c:pt>
                <c:pt idx="386">
                  <c:v>-1.0985084086896637</c:v>
                </c:pt>
                <c:pt idx="387">
                  <c:v>-1.0985036467459133</c:v>
                </c:pt>
                <c:pt idx="388">
                  <c:v>-1.0985070631297658</c:v>
                </c:pt>
                <c:pt idx="389">
                  <c:v>-1.0985031986045917</c:v>
                </c:pt>
                <c:pt idx="390">
                  <c:v>-1.0985061624681987</c:v>
                </c:pt>
                <c:pt idx="391">
                  <c:v>-1.0985067326751143</c:v>
                </c:pt>
                <c:pt idx="392">
                  <c:v>-1.0985071463675617</c:v>
                </c:pt>
                <c:pt idx="393">
                  <c:v>-1.0985078574274052</c:v>
                </c:pt>
                <c:pt idx="394">
                  <c:v>-1.0985106125247834</c:v>
                </c:pt>
                <c:pt idx="395">
                  <c:v>-1.0985041416619201</c:v>
                </c:pt>
                <c:pt idx="396">
                  <c:v>-1.0985043497120814</c:v>
                </c:pt>
                <c:pt idx="397">
                  <c:v>-1.0985094805131266</c:v>
                </c:pt>
                <c:pt idx="398">
                  <c:v>-1.0985039367368907</c:v>
                </c:pt>
                <c:pt idx="399">
                  <c:v>-1.0985077704090591</c:v>
                </c:pt>
                <c:pt idx="400">
                  <c:v>-1.0985063315436003</c:v>
                </c:pt>
                <c:pt idx="401">
                  <c:v>-1.0985036017081655</c:v>
                </c:pt>
                <c:pt idx="402">
                  <c:v>-1.0985073937312677</c:v>
                </c:pt>
                <c:pt idx="403">
                  <c:v>-1.0985060728332583</c:v>
                </c:pt>
                <c:pt idx="404">
                  <c:v>-1.0985090365091807</c:v>
                </c:pt>
                <c:pt idx="405">
                  <c:v>-1.0985088099902558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29-3145-BCFD-5D270F7BF953}"/>
            </c:ext>
          </c:extLst>
        </c:ser>
        <c:ser>
          <c:idx val="1"/>
          <c:order val="1"/>
          <c:tx>
            <c:strRef>
              <c:f>Summary!$CJ$12</c:f>
              <c:strCache>
                <c:ptCount val="1"/>
                <c:pt idx="0">
                  <c:v>L1 AprS1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Summary!$CW$12:$CW$25</c:f>
              <c:numCache>
                <c:formatCode>0.000000</c:formatCode>
                <c:ptCount val="14"/>
                <c:pt idx="0">
                  <c:v>-1.5235206155218362</c:v>
                </c:pt>
                <c:pt idx="1">
                  <c:v>-1.5235218249025082</c:v>
                </c:pt>
                <c:pt idx="2">
                  <c:v>-1.5235158165940863</c:v>
                </c:pt>
                <c:pt idx="3">
                  <c:v>-1.5235304485566445</c:v>
                </c:pt>
                <c:pt idx="4">
                  <c:v>-1.523528181942964</c:v>
                </c:pt>
                <c:pt idx="5">
                  <c:v>-1.5235194139074988</c:v>
                </c:pt>
                <c:pt idx="6">
                  <c:v>-1.5235322882491287</c:v>
                </c:pt>
                <c:pt idx="7">
                  <c:v>-1.5235261752589531</c:v>
                </c:pt>
                <c:pt idx="8">
                  <c:v>-1.5235312798519334</c:v>
                </c:pt>
                <c:pt idx="9">
                  <c:v>-1.5235341779770786</c:v>
                </c:pt>
                <c:pt idx="10">
                  <c:v>-1.5235186439110426</c:v>
                </c:pt>
                <c:pt idx="11">
                  <c:v>-1.5235277261275828</c:v>
                </c:pt>
                <c:pt idx="12">
                  <c:v>-1.5235230878539918</c:v>
                </c:pt>
                <c:pt idx="13">
                  <c:v>-1.5235349666520068</c:v>
                </c:pt>
              </c:numCache>
            </c:numRef>
          </c:xVal>
          <c:yVal>
            <c:numRef>
              <c:f>Summary!$CX$12:$CX$25</c:f>
              <c:numCache>
                <c:formatCode>0.000000</c:formatCode>
                <c:ptCount val="14"/>
                <c:pt idx="0">
                  <c:v>-1.0984771253441896</c:v>
                </c:pt>
                <c:pt idx="1">
                  <c:v>-1.0984865046296557</c:v>
                </c:pt>
                <c:pt idx="2">
                  <c:v>-1.0984859087642369</c:v>
                </c:pt>
                <c:pt idx="3">
                  <c:v>-1.0984859214083267</c:v>
                </c:pt>
                <c:pt idx="4">
                  <c:v>-1.0984833902101283</c:v>
                </c:pt>
                <c:pt idx="5">
                  <c:v>-1.0984836855049553</c:v>
                </c:pt>
                <c:pt idx="6">
                  <c:v>-1.0984895519953592</c:v>
                </c:pt>
                <c:pt idx="7">
                  <c:v>-1.0984905164797705</c:v>
                </c:pt>
                <c:pt idx="8">
                  <c:v>-1.0984889458481599</c:v>
                </c:pt>
                <c:pt idx="9">
                  <c:v>-1.0984902465430848</c:v>
                </c:pt>
                <c:pt idx="10">
                  <c:v>-1.0984902848215101</c:v>
                </c:pt>
                <c:pt idx="11">
                  <c:v>-1.0984897558964293</c:v>
                </c:pt>
                <c:pt idx="12">
                  <c:v>-1.098489637302579</c:v>
                </c:pt>
                <c:pt idx="13">
                  <c:v>-1.0984918402855273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29-3145-BCFD-5D270F7BF953}"/>
            </c:ext>
          </c:extLst>
        </c:ser>
        <c:ser>
          <c:idx val="2"/>
          <c:order val="2"/>
          <c:tx>
            <c:strRef>
              <c:f>Summary!$CJ$26</c:f>
              <c:strCache>
                <c:ptCount val="1"/>
                <c:pt idx="0">
                  <c:v>L1 AprS2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rgbClr val="FF6C0C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Summary!$CW$26:$CW$46</c:f>
              <c:numCache>
                <c:formatCode>0.000000</c:formatCode>
                <c:ptCount val="21"/>
                <c:pt idx="0">
                  <c:v>-1.5235085464435614</c:v>
                </c:pt>
                <c:pt idx="1">
                  <c:v>-1.5235174944138445</c:v>
                </c:pt>
                <c:pt idx="2">
                  <c:v>-1.5235295383189831</c:v>
                </c:pt>
                <c:pt idx="3">
                  <c:v>-1.5235224415018329</c:v>
                </c:pt>
                <c:pt idx="4">
                  <c:v>-1.5235354985024288</c:v>
                </c:pt>
                <c:pt idx="5">
                  <c:v>-1.5235252296057242</c:v>
                </c:pt>
                <c:pt idx="6">
                  <c:v>-1.5235316762706606</c:v>
                </c:pt>
                <c:pt idx="7">
                  <c:v>-1.5235309307870428</c:v>
                </c:pt>
                <c:pt idx="8">
                  <c:v>-1.5235310761768051</c:v>
                </c:pt>
                <c:pt idx="9">
                  <c:v>-1.5235306322459607</c:v>
                </c:pt>
                <c:pt idx="10">
                  <c:v>-1.5235207060327136</c:v>
                </c:pt>
                <c:pt idx="11">
                  <c:v>-1.5235372500127018</c:v>
                </c:pt>
                <c:pt idx="12">
                  <c:v>-1.5235299978458545</c:v>
                </c:pt>
                <c:pt idx="13">
                  <c:v>-1.5235333059082412</c:v>
                </c:pt>
                <c:pt idx="14">
                  <c:v>-1.523521921450296</c:v>
                </c:pt>
                <c:pt idx="15">
                  <c:v>-1.5235337685156043</c:v>
                </c:pt>
                <c:pt idx="16">
                  <c:v>-1.5235243662894011</c:v>
                </c:pt>
                <c:pt idx="17">
                  <c:v>-1.5235267237090906</c:v>
                </c:pt>
                <c:pt idx="18">
                  <c:v>-1.5235204922398211</c:v>
                </c:pt>
                <c:pt idx="19">
                  <c:v>-1.5235283101262389</c:v>
                </c:pt>
                <c:pt idx="20">
                  <c:v>-1.5235331020961913</c:v>
                </c:pt>
              </c:numCache>
            </c:numRef>
          </c:xVal>
          <c:yVal>
            <c:numRef>
              <c:f>Summary!$CX$26:$CX$46</c:f>
              <c:numCache>
                <c:formatCode>0.000000</c:formatCode>
                <c:ptCount val="21"/>
                <c:pt idx="0">
                  <c:v>-1.0984737939644493</c:v>
                </c:pt>
                <c:pt idx="1">
                  <c:v>-1.0984741868302841</c:v>
                </c:pt>
                <c:pt idx="2">
                  <c:v>-1.0984876020426637</c:v>
                </c:pt>
                <c:pt idx="3">
                  <c:v>-1.0984826736064011</c:v>
                </c:pt>
                <c:pt idx="4">
                  <c:v>-1.0984842052343498</c:v>
                </c:pt>
                <c:pt idx="5">
                  <c:v>-1.098487080713519</c:v>
                </c:pt>
                <c:pt idx="6">
                  <c:v>-1.0984817196720229</c:v>
                </c:pt>
                <c:pt idx="7">
                  <c:v>-1.0984859753251415</c:v>
                </c:pt>
                <c:pt idx="8">
                  <c:v>-1.0984823470994172</c:v>
                </c:pt>
                <c:pt idx="9">
                  <c:v>-1.0984908399359505</c:v>
                </c:pt>
                <c:pt idx="10">
                  <c:v>-1.0984818649955075</c:v>
                </c:pt>
                <c:pt idx="11">
                  <c:v>-1.0984796412075768</c:v>
                </c:pt>
                <c:pt idx="12">
                  <c:v>-1.0984883859741872</c:v>
                </c:pt>
                <c:pt idx="13">
                  <c:v>-1.0984861075825043</c:v>
                </c:pt>
                <c:pt idx="14">
                  <c:v>-1.0984840888218361</c:v>
                </c:pt>
                <c:pt idx="15">
                  <c:v>-1.0984841993901404</c:v>
                </c:pt>
                <c:pt idx="16">
                  <c:v>-1.0984845064455175</c:v>
                </c:pt>
                <c:pt idx="17">
                  <c:v>-1.0984859407105658</c:v>
                </c:pt>
                <c:pt idx="18">
                  <c:v>-1.0984825478949225</c:v>
                </c:pt>
                <c:pt idx="19">
                  <c:v>-1.0984900546207084</c:v>
                </c:pt>
                <c:pt idx="20">
                  <c:v>-1.0984846470958458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29-3145-BCFD-5D270F7BF953}"/>
            </c:ext>
          </c:extLst>
        </c:ser>
        <c:ser>
          <c:idx val="3"/>
          <c:order val="3"/>
          <c:tx>
            <c:strRef>
              <c:f>Summary!$CJ$47</c:f>
              <c:strCache>
                <c:ptCount val="1"/>
                <c:pt idx="0">
                  <c:v>L1 AprS3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noFill/>
              <a:ln w="12700">
                <a:solidFill>
                  <a:srgbClr val="FF6C0C"/>
                </a:solidFill>
              </a:ln>
            </c:spPr>
          </c:marker>
          <c:xVal>
            <c:numRef>
              <c:f>Summary!$CW$47:$CW$97</c:f>
              <c:numCache>
                <c:formatCode>0.000000</c:formatCode>
                <c:ptCount val="51"/>
                <c:pt idx="0">
                  <c:v>-1.5235273878288369</c:v>
                </c:pt>
                <c:pt idx="1">
                  <c:v>-1.5235373469655471</c:v>
                </c:pt>
                <c:pt idx="2">
                  <c:v>-1.52352176254105</c:v>
                </c:pt>
                <c:pt idx="3">
                  <c:v>-1.5235270940264418</c:v>
                </c:pt>
                <c:pt idx="4">
                  <c:v>-1.5235395339158031</c:v>
                </c:pt>
                <c:pt idx="5">
                  <c:v>-1.5235365220065338</c:v>
                </c:pt>
                <c:pt idx="6">
                  <c:v>-1.5235280508442532</c:v>
                </c:pt>
                <c:pt idx="7">
                  <c:v>-1.5235350616140531</c:v>
                </c:pt>
                <c:pt idx="8">
                  <c:v>-1.5235316859384553</c:v>
                </c:pt>
                <c:pt idx="9">
                  <c:v>-1.5235266888285208</c:v>
                </c:pt>
                <c:pt idx="10">
                  <c:v>-1.5235309239107921</c:v>
                </c:pt>
                <c:pt idx="11">
                  <c:v>-1.5235357508821494</c:v>
                </c:pt>
                <c:pt idx="12">
                  <c:v>-1.5235274383748845</c:v>
                </c:pt>
                <c:pt idx="13">
                  <c:v>-1.5235276739258645</c:v>
                </c:pt>
                <c:pt idx="14">
                  <c:v>-1.5235275074893204</c:v>
                </c:pt>
                <c:pt idx="15">
                  <c:v>-1.5235324339183216</c:v>
                </c:pt>
                <c:pt idx="16">
                  <c:v>-1.5235358958290879</c:v>
                </c:pt>
                <c:pt idx="17">
                  <c:v>-1.5235300242438301</c:v>
                </c:pt>
                <c:pt idx="18">
                  <c:v>-1.5235367332881238</c:v>
                </c:pt>
                <c:pt idx="19">
                  <c:v>-1.5235297994065915</c:v>
                </c:pt>
                <c:pt idx="20">
                  <c:v>-1.5235311757189578</c:v>
                </c:pt>
                <c:pt idx="21">
                  <c:v>-1.5235310975922829</c:v>
                </c:pt>
                <c:pt idx="22">
                  <c:v>-1.5235397486537969</c:v>
                </c:pt>
                <c:pt idx="23">
                  <c:v>-1.5235329124630195</c:v>
                </c:pt>
                <c:pt idx="24">
                  <c:v>-1.5235358397340064</c:v>
                </c:pt>
                <c:pt idx="25">
                  <c:v>-1.5235372869303612</c:v>
                </c:pt>
                <c:pt idx="26">
                  <c:v>-1.5235263285665319</c:v>
                </c:pt>
                <c:pt idx="27">
                  <c:v>-1.5235370648232993</c:v>
                </c:pt>
                <c:pt idx="28">
                  <c:v>-1.5235391443048192</c:v>
                </c:pt>
                <c:pt idx="29">
                  <c:v>-1.5235353505277631</c:v>
                </c:pt>
                <c:pt idx="30">
                  <c:v>-1.5235353991508485</c:v>
                </c:pt>
                <c:pt idx="31">
                  <c:v>-1.5235399052552629</c:v>
                </c:pt>
                <c:pt idx="32">
                  <c:v>-1.5235315672853575</c:v>
                </c:pt>
                <c:pt idx="33">
                  <c:v>-1.5235357985089786</c:v>
                </c:pt>
                <c:pt idx="34">
                  <c:v>-1.5235413831162272</c:v>
                </c:pt>
                <c:pt idx="35">
                  <c:v>-1.5235376954352926</c:v>
                </c:pt>
                <c:pt idx="36">
                  <c:v>-1.5235371413171828</c:v>
                </c:pt>
                <c:pt idx="37">
                  <c:v>-1.5235360095809005</c:v>
                </c:pt>
                <c:pt idx="38">
                  <c:v>-1.5235413979884433</c:v>
                </c:pt>
                <c:pt idx="39">
                  <c:v>-1.5235426001133769</c:v>
                </c:pt>
                <c:pt idx="40">
                  <c:v>-1.5235263722975259</c:v>
                </c:pt>
                <c:pt idx="41">
                  <c:v>-1.5235373691297702</c:v>
                </c:pt>
                <c:pt idx="42">
                  <c:v>-1.5235341834200105</c:v>
                </c:pt>
                <c:pt idx="43">
                  <c:v>-1.5235438953101685</c:v>
                </c:pt>
                <c:pt idx="44">
                  <c:v>-1.5235320440884057</c:v>
                </c:pt>
                <c:pt idx="45">
                  <c:v>-1.523537618781998</c:v>
                </c:pt>
                <c:pt idx="46">
                  <c:v>-1.5235372833645351</c:v>
                </c:pt>
                <c:pt idx="47">
                  <c:v>-1.5235424679943295</c:v>
                </c:pt>
                <c:pt idx="48">
                  <c:v>-1.523541887071125</c:v>
                </c:pt>
                <c:pt idx="49">
                  <c:v>-1.5235395258575883</c:v>
                </c:pt>
                <c:pt idx="50">
                  <c:v>-1.523535402991647</c:v>
                </c:pt>
              </c:numCache>
            </c:numRef>
          </c:xVal>
          <c:yVal>
            <c:numRef>
              <c:f>Summary!$CX$47:$CX$97</c:f>
              <c:numCache>
                <c:formatCode>0.000000</c:formatCode>
                <c:ptCount val="51"/>
                <c:pt idx="0">
                  <c:v>-1.0984859285654947</c:v>
                </c:pt>
                <c:pt idx="1">
                  <c:v>-1.0984844325796654</c:v>
                </c:pt>
                <c:pt idx="2">
                  <c:v>-1.0984749293445213</c:v>
                </c:pt>
                <c:pt idx="3">
                  <c:v>-1.0984904915030724</c:v>
                </c:pt>
                <c:pt idx="4">
                  <c:v>-1.098484739694608</c:v>
                </c:pt>
                <c:pt idx="5">
                  <c:v>-1.0984902259581886</c:v>
                </c:pt>
                <c:pt idx="6">
                  <c:v>-1.0984843700572311</c:v>
                </c:pt>
                <c:pt idx="7">
                  <c:v>-1.0984895418326497</c:v>
                </c:pt>
                <c:pt idx="8">
                  <c:v>-1.0984848473629358</c:v>
                </c:pt>
                <c:pt idx="9">
                  <c:v>-1.0984907542248215</c:v>
                </c:pt>
                <c:pt idx="10">
                  <c:v>-1.0984866836744323</c:v>
                </c:pt>
                <c:pt idx="11">
                  <c:v>-1.0984882528805131</c:v>
                </c:pt>
                <c:pt idx="12">
                  <c:v>-1.0984800215126609</c:v>
                </c:pt>
                <c:pt idx="13">
                  <c:v>-1.0984804356779245</c:v>
                </c:pt>
                <c:pt idx="14">
                  <c:v>-1.0984845650224979</c:v>
                </c:pt>
                <c:pt idx="15">
                  <c:v>-1.0984852591733012</c:v>
                </c:pt>
                <c:pt idx="16">
                  <c:v>-1.0984814115547805</c:v>
                </c:pt>
                <c:pt idx="17">
                  <c:v>-1.0984795967024954</c:v>
                </c:pt>
                <c:pt idx="18">
                  <c:v>-1.0984818260572733</c:v>
                </c:pt>
                <c:pt idx="19">
                  <c:v>-1.0984855550365433</c:v>
                </c:pt>
                <c:pt idx="20">
                  <c:v>-1.0984840630983579</c:v>
                </c:pt>
                <c:pt idx="21">
                  <c:v>-1.0984798942916318</c:v>
                </c:pt>
                <c:pt idx="22">
                  <c:v>-1.0984874287829383</c:v>
                </c:pt>
                <c:pt idx="23">
                  <c:v>-1.0984848412665063</c:v>
                </c:pt>
                <c:pt idx="24">
                  <c:v>-1.0984785561784776</c:v>
                </c:pt>
                <c:pt idx="25">
                  <c:v>-1.0984836347512892</c:v>
                </c:pt>
                <c:pt idx="26">
                  <c:v>-1.0984844536221847</c:v>
                </c:pt>
                <c:pt idx="27">
                  <c:v>-1.0984868149570499</c:v>
                </c:pt>
                <c:pt idx="28">
                  <c:v>-1.0984836855019842</c:v>
                </c:pt>
                <c:pt idx="29">
                  <c:v>-1.0984853185799737</c:v>
                </c:pt>
                <c:pt idx="30">
                  <c:v>-1.0984833419877122</c:v>
                </c:pt>
                <c:pt idx="31">
                  <c:v>-1.098485238217312</c:v>
                </c:pt>
                <c:pt idx="32">
                  <c:v>-1.0984809708493131</c:v>
                </c:pt>
                <c:pt idx="33">
                  <c:v>-1.0984850916166782</c:v>
                </c:pt>
                <c:pt idx="34">
                  <c:v>-1.0984842855544497</c:v>
                </c:pt>
                <c:pt idx="35">
                  <c:v>-1.0984826202927991</c:v>
                </c:pt>
                <c:pt idx="36">
                  <c:v>-1.098481991930579</c:v>
                </c:pt>
                <c:pt idx="37">
                  <c:v>-1.0984886743385052</c:v>
                </c:pt>
                <c:pt idx="38">
                  <c:v>-1.098492283101236</c:v>
                </c:pt>
                <c:pt idx="39">
                  <c:v>-1.0984838149643918</c:v>
                </c:pt>
                <c:pt idx="40">
                  <c:v>-1.0984817177555355</c:v>
                </c:pt>
                <c:pt idx="41">
                  <c:v>-1.0984871132944765</c:v>
                </c:pt>
                <c:pt idx="42">
                  <c:v>-1.0984832425873579</c:v>
                </c:pt>
                <c:pt idx="43">
                  <c:v>-1.0984919641313953</c:v>
                </c:pt>
                <c:pt idx="44">
                  <c:v>-1.0984844822111159</c:v>
                </c:pt>
                <c:pt idx="45">
                  <c:v>-1.0984939522320922</c:v>
                </c:pt>
                <c:pt idx="46">
                  <c:v>-1.0984793407049367</c:v>
                </c:pt>
                <c:pt idx="47">
                  <c:v>-1.0984845745795004</c:v>
                </c:pt>
                <c:pt idx="48">
                  <c:v>-1.098486936515034</c:v>
                </c:pt>
                <c:pt idx="49">
                  <c:v>-1.098486508183617</c:v>
                </c:pt>
                <c:pt idx="50">
                  <c:v>-1.0984821675283851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29-3145-BCFD-5D270F7BF953}"/>
            </c:ext>
          </c:extLst>
        </c:ser>
        <c:ser>
          <c:idx val="4"/>
          <c:order val="4"/>
          <c:tx>
            <c:strRef>
              <c:f>Summary!$CJ$98</c:f>
              <c:strCache>
                <c:ptCount val="1"/>
                <c:pt idx="0">
                  <c:v>L1 JunS1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6C0C"/>
                </a:solidFill>
              </a:ln>
            </c:spPr>
          </c:marker>
          <c:xVal>
            <c:numRef>
              <c:f>Summary!$CW$98:$CW$140</c:f>
              <c:numCache>
                <c:formatCode>0.000000</c:formatCode>
                <c:ptCount val="43"/>
                <c:pt idx="0">
                  <c:v>-1.5235086607078185</c:v>
                </c:pt>
                <c:pt idx="1">
                  <c:v>-1.5234990776364012</c:v>
                </c:pt>
                <c:pt idx="2">
                  <c:v>-1.5235069764405738</c:v>
                </c:pt>
                <c:pt idx="3">
                  <c:v>-1.5235106203741831</c:v>
                </c:pt>
                <c:pt idx="4">
                  <c:v>-1.5234978445920844</c:v>
                </c:pt>
                <c:pt idx="5">
                  <c:v>-1.5235130150443219</c:v>
                </c:pt>
                <c:pt idx="6">
                  <c:v>-1.5235118660580047</c:v>
                </c:pt>
                <c:pt idx="7">
                  <c:v>-1.5235144652310728</c:v>
                </c:pt>
                <c:pt idx="8">
                  <c:v>-1.5235144506432283</c:v>
                </c:pt>
                <c:pt idx="9">
                  <c:v>-1.5235096021290331</c:v>
                </c:pt>
                <c:pt idx="10">
                  <c:v>-1.5235154910072657</c:v>
                </c:pt>
                <c:pt idx="11">
                  <c:v>-1.5235114147125435</c:v>
                </c:pt>
                <c:pt idx="12">
                  <c:v>-1.5235155869879802</c:v>
                </c:pt>
                <c:pt idx="13">
                  <c:v>-1.5235079432105232</c:v>
                </c:pt>
                <c:pt idx="14">
                  <c:v>-1.5235002904292441</c:v>
                </c:pt>
                <c:pt idx="15">
                  <c:v>-1.5235089603815493</c:v>
                </c:pt>
                <c:pt idx="16">
                  <c:v>-1.5235117956908013</c:v>
                </c:pt>
                <c:pt idx="17">
                  <c:v>-1.5235174099476032</c:v>
                </c:pt>
                <c:pt idx="18">
                  <c:v>-1.5235089894308853</c:v>
                </c:pt>
                <c:pt idx="19">
                  <c:v>-1.5235079878281439</c:v>
                </c:pt>
                <c:pt idx="20">
                  <c:v>-1.523513927731889</c:v>
                </c:pt>
                <c:pt idx="21">
                  <c:v>-1.5235080952701758</c:v>
                </c:pt>
                <c:pt idx="22">
                  <c:v>-1.5235115042403382</c:v>
                </c:pt>
                <c:pt idx="23">
                  <c:v>-1.5235102987864402</c:v>
                </c:pt>
                <c:pt idx="24">
                  <c:v>-1.523512561196348</c:v>
                </c:pt>
                <c:pt idx="25">
                  <c:v>-1.5235097910220003</c:v>
                </c:pt>
                <c:pt idx="26">
                  <c:v>-1.5235101219083371</c:v>
                </c:pt>
                <c:pt idx="27">
                  <c:v>-1.5235152115331339</c:v>
                </c:pt>
                <c:pt idx="28">
                  <c:v>-1.5235197235504179</c:v>
                </c:pt>
                <c:pt idx="29">
                  <c:v>-1.5235126606157867</c:v>
                </c:pt>
                <c:pt idx="30">
                  <c:v>-1.5235065111728572</c:v>
                </c:pt>
                <c:pt idx="31">
                  <c:v>-1.5235099975544086</c:v>
                </c:pt>
                <c:pt idx="32">
                  <c:v>-1.5235143296394746</c:v>
                </c:pt>
                <c:pt idx="33">
                  <c:v>-1.5235185730204854</c:v>
                </c:pt>
                <c:pt idx="34">
                  <c:v>-1.5235234333704939</c:v>
                </c:pt>
                <c:pt idx="35">
                  <c:v>-1.5235155206905162</c:v>
                </c:pt>
                <c:pt idx="36">
                  <c:v>-1.5235155503273152</c:v>
                </c:pt>
                <c:pt idx="37">
                  <c:v>-1.5235106441430664</c:v>
                </c:pt>
                <c:pt idx="38">
                  <c:v>-1.5235132477722744</c:v>
                </c:pt>
                <c:pt idx="39">
                  <c:v>-1.5235173187489675</c:v>
                </c:pt>
                <c:pt idx="40">
                  <c:v>-1.5235241119471146</c:v>
                </c:pt>
                <c:pt idx="41">
                  <c:v>-1.5235106172279225</c:v>
                </c:pt>
                <c:pt idx="42">
                  <c:v>-1.52351386964016</c:v>
                </c:pt>
              </c:numCache>
            </c:numRef>
          </c:xVal>
          <c:yVal>
            <c:numRef>
              <c:f>Summary!$CX$98:$CX$140</c:f>
              <c:numCache>
                <c:formatCode>0.000000</c:formatCode>
                <c:ptCount val="43"/>
                <c:pt idx="0">
                  <c:v>-1.0984619105092197</c:v>
                </c:pt>
                <c:pt idx="1">
                  <c:v>-1.0984693587065633</c:v>
                </c:pt>
                <c:pt idx="2">
                  <c:v>-1.0984647438877457</c:v>
                </c:pt>
                <c:pt idx="3">
                  <c:v>-1.0984697846588094</c:v>
                </c:pt>
                <c:pt idx="4">
                  <c:v>-1.0984659493943616</c:v>
                </c:pt>
                <c:pt idx="5">
                  <c:v>-1.0984697500793603</c:v>
                </c:pt>
                <c:pt idx="6">
                  <c:v>-1.0984644621360473</c:v>
                </c:pt>
                <c:pt idx="7">
                  <c:v>-1.0984675985658099</c:v>
                </c:pt>
                <c:pt idx="8">
                  <c:v>-1.0984657019413986</c:v>
                </c:pt>
                <c:pt idx="9">
                  <c:v>-1.0984679604930341</c:v>
                </c:pt>
                <c:pt idx="10">
                  <c:v>-1.0984651205460412</c:v>
                </c:pt>
                <c:pt idx="11">
                  <c:v>-1.0984658011170436</c:v>
                </c:pt>
                <c:pt idx="12">
                  <c:v>-1.0984705868355946</c:v>
                </c:pt>
                <c:pt idx="13">
                  <c:v>-1.0984652381319588</c:v>
                </c:pt>
                <c:pt idx="14">
                  <c:v>-1.0984644644399562</c:v>
                </c:pt>
                <c:pt idx="15">
                  <c:v>-1.0984651180742477</c:v>
                </c:pt>
                <c:pt idx="16">
                  <c:v>-1.0984668579743508</c:v>
                </c:pt>
                <c:pt idx="17">
                  <c:v>-1.0984737053585194</c:v>
                </c:pt>
                <c:pt idx="18">
                  <c:v>-1.0984638416013406</c:v>
                </c:pt>
                <c:pt idx="19">
                  <c:v>-1.0984708493838471</c:v>
                </c:pt>
                <c:pt idx="20">
                  <c:v>-1.0984683144349157</c:v>
                </c:pt>
                <c:pt idx="21">
                  <c:v>-1.0984675517348177</c:v>
                </c:pt>
                <c:pt idx="22">
                  <c:v>-1.0984686296270012</c:v>
                </c:pt>
                <c:pt idx="23">
                  <c:v>-1.0984663581437955</c:v>
                </c:pt>
                <c:pt idx="24">
                  <c:v>-1.0984681848025033</c:v>
                </c:pt>
                <c:pt idx="25">
                  <c:v>-1.0984689325590988</c:v>
                </c:pt>
                <c:pt idx="26">
                  <c:v>-1.098472820670487</c:v>
                </c:pt>
                <c:pt idx="27">
                  <c:v>-1.0984689989020866</c:v>
                </c:pt>
                <c:pt idx="28">
                  <c:v>-1.098471961263449</c:v>
                </c:pt>
                <c:pt idx="29">
                  <c:v>-1.0984740706891276</c:v>
                </c:pt>
                <c:pt idx="30">
                  <c:v>-1.0984654304312422</c:v>
                </c:pt>
                <c:pt idx="31">
                  <c:v>-1.0984728420529626</c:v>
                </c:pt>
                <c:pt idx="32">
                  <c:v>-1.0984716094817106</c:v>
                </c:pt>
                <c:pt idx="33">
                  <c:v>-1.0984728221787197</c:v>
                </c:pt>
                <c:pt idx="34">
                  <c:v>-1.0984724348820543</c:v>
                </c:pt>
                <c:pt idx="35">
                  <c:v>-1.098469263814867</c:v>
                </c:pt>
                <c:pt idx="36">
                  <c:v>-1.098470075925347</c:v>
                </c:pt>
                <c:pt idx="37">
                  <c:v>-1.0984734447667213</c:v>
                </c:pt>
                <c:pt idx="38">
                  <c:v>-1.0984639311478059</c:v>
                </c:pt>
                <c:pt idx="39">
                  <c:v>-1.0984759984637982</c:v>
                </c:pt>
                <c:pt idx="40">
                  <c:v>-1.0984741473377457</c:v>
                </c:pt>
                <c:pt idx="41">
                  <c:v>-1.0984714774565185</c:v>
                </c:pt>
                <c:pt idx="42">
                  <c:v>-1.0984709665647943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29-3145-BCFD-5D270F7BF953}"/>
            </c:ext>
          </c:extLst>
        </c:ser>
        <c:ser>
          <c:idx val="5"/>
          <c:order val="5"/>
          <c:tx>
            <c:strRef>
              <c:f>Summary!$CJ$141</c:f>
              <c:strCache>
                <c:ptCount val="1"/>
                <c:pt idx="0">
                  <c:v>L1 JunS2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Summary!$CW$141:$CW$191</c:f>
              <c:numCache>
                <c:formatCode>0.000000</c:formatCode>
                <c:ptCount val="51"/>
                <c:pt idx="0">
                  <c:v>-1.5235148633303539</c:v>
                </c:pt>
                <c:pt idx="1">
                  <c:v>-1.5235144872183914</c:v>
                </c:pt>
                <c:pt idx="2">
                  <c:v>-1.5235186770481735</c:v>
                </c:pt>
                <c:pt idx="3">
                  <c:v>-1.5235129029463466</c:v>
                </c:pt>
                <c:pt idx="4">
                  <c:v>-1.5235107405365338</c:v>
                </c:pt>
                <c:pt idx="5">
                  <c:v>-1.5235159416610828</c:v>
                </c:pt>
                <c:pt idx="6">
                  <c:v>-1.523521018366979</c:v>
                </c:pt>
                <c:pt idx="7">
                  <c:v>-1.5235140103322506</c:v>
                </c:pt>
                <c:pt idx="8">
                  <c:v>-1.5235208060415093</c:v>
                </c:pt>
                <c:pt idx="9">
                  <c:v>-1.5235122033425323</c:v>
                </c:pt>
                <c:pt idx="10">
                  <c:v>-1.523511095700733</c:v>
                </c:pt>
                <c:pt idx="11">
                  <c:v>-1.523516151335166</c:v>
                </c:pt>
                <c:pt idx="12">
                  <c:v>-1.5235204432587304</c:v>
                </c:pt>
                <c:pt idx="13">
                  <c:v>-1.5235181268522799</c:v>
                </c:pt>
                <c:pt idx="14">
                  <c:v>-1.5235219115360117</c:v>
                </c:pt>
                <c:pt idx="15">
                  <c:v>-1.5235173643347839</c:v>
                </c:pt>
                <c:pt idx="16">
                  <c:v>-1.5235274646617469</c:v>
                </c:pt>
                <c:pt idx="17">
                  <c:v>-1.5235271999755204</c:v>
                </c:pt>
                <c:pt idx="18">
                  <c:v>-1.5235226468501584</c:v>
                </c:pt>
                <c:pt idx="19">
                  <c:v>-1.5235195666699721</c:v>
                </c:pt>
                <c:pt idx="20">
                  <c:v>-1.5235134960720469</c:v>
                </c:pt>
                <c:pt idx="21">
                  <c:v>-1.5235194065892248</c:v>
                </c:pt>
                <c:pt idx="22">
                  <c:v>-1.5235181527964967</c:v>
                </c:pt>
                <c:pt idx="23">
                  <c:v>-1.5235186240454726</c:v>
                </c:pt>
                <c:pt idx="24">
                  <c:v>-1.5235199567800652</c:v>
                </c:pt>
                <c:pt idx="25">
                  <c:v>-1.5235254998259771</c:v>
                </c:pt>
                <c:pt idx="26">
                  <c:v>-1.5235289934402663</c:v>
                </c:pt>
                <c:pt idx="27">
                  <c:v>-1.5235265229905601</c:v>
                </c:pt>
                <c:pt idx="28">
                  <c:v>-1.5235247506880756</c:v>
                </c:pt>
                <c:pt idx="29">
                  <c:v>-1.5235291542392368</c:v>
                </c:pt>
                <c:pt idx="30">
                  <c:v>-1.5235162343775461</c:v>
                </c:pt>
                <c:pt idx="31">
                  <c:v>-1.5235270467769491</c:v>
                </c:pt>
                <c:pt idx="32">
                  <c:v>-1.5235213137283024</c:v>
                </c:pt>
                <c:pt idx="33">
                  <c:v>-1.5235218383606632</c:v>
                </c:pt>
                <c:pt idx="34">
                  <c:v>-1.5235200662676465</c:v>
                </c:pt>
                <c:pt idx="35">
                  <c:v>-1.5235246693542901</c:v>
                </c:pt>
                <c:pt idx="36">
                  <c:v>-1.5235285473584463</c:v>
                </c:pt>
                <c:pt idx="37">
                  <c:v>-1.5235250516878924</c:v>
                </c:pt>
                <c:pt idx="38">
                  <c:v>-1.5235314098401245</c:v>
                </c:pt>
                <c:pt idx="39">
                  <c:v>-1.5235268067929377</c:v>
                </c:pt>
                <c:pt idx="40">
                  <c:v>-1.5235234725107087</c:v>
                </c:pt>
                <c:pt idx="41">
                  <c:v>-1.5235318243223304</c:v>
                </c:pt>
                <c:pt idx="42">
                  <c:v>-1.5235230968794971</c:v>
                </c:pt>
                <c:pt idx="43">
                  <c:v>-1.5235308404927914</c:v>
                </c:pt>
                <c:pt idx="44">
                  <c:v>-1.5235222284822585</c:v>
                </c:pt>
                <c:pt idx="45">
                  <c:v>-1.5235337729666958</c:v>
                </c:pt>
                <c:pt idx="46">
                  <c:v>-1.5235280778896492</c:v>
                </c:pt>
                <c:pt idx="47">
                  <c:v>-1.5235294628461986</c:v>
                </c:pt>
                <c:pt idx="48">
                  <c:v>-1.5235346128887606</c:v>
                </c:pt>
                <c:pt idx="49">
                  <c:v>-1.5235249526731287</c:v>
                </c:pt>
                <c:pt idx="50">
                  <c:v>-1.5235298433463502</c:v>
                </c:pt>
              </c:numCache>
            </c:numRef>
          </c:xVal>
          <c:yVal>
            <c:numRef>
              <c:f>Summary!$CX$141:$CX$191</c:f>
              <c:numCache>
                <c:formatCode>0.000000</c:formatCode>
                <c:ptCount val="51"/>
                <c:pt idx="0">
                  <c:v>-1.0984750571773041</c:v>
                </c:pt>
                <c:pt idx="1">
                  <c:v>-1.0984725013582266</c:v>
                </c:pt>
                <c:pt idx="2">
                  <c:v>-1.0984687551542893</c:v>
                </c:pt>
                <c:pt idx="3">
                  <c:v>-1.0984716935030248</c:v>
                </c:pt>
                <c:pt idx="4">
                  <c:v>-1.0984629513757926</c:v>
                </c:pt>
                <c:pt idx="5">
                  <c:v>-1.0984778860047459</c:v>
                </c:pt>
                <c:pt idx="6">
                  <c:v>-1.098470875889326</c:v>
                </c:pt>
                <c:pt idx="7">
                  <c:v>-1.098471166228477</c:v>
                </c:pt>
                <c:pt idx="8">
                  <c:v>-1.098469119685233</c:v>
                </c:pt>
                <c:pt idx="9">
                  <c:v>-1.0984755078357507</c:v>
                </c:pt>
                <c:pt idx="10">
                  <c:v>-1.0984661847168011</c:v>
                </c:pt>
                <c:pt idx="11">
                  <c:v>-1.0984778062480185</c:v>
                </c:pt>
                <c:pt idx="12">
                  <c:v>-1.0984762355969597</c:v>
                </c:pt>
                <c:pt idx="13">
                  <c:v>-1.0984717572908107</c:v>
                </c:pt>
                <c:pt idx="14">
                  <c:v>-1.0984707172973767</c:v>
                </c:pt>
                <c:pt idx="15">
                  <c:v>-1.098474233944468</c:v>
                </c:pt>
                <c:pt idx="16">
                  <c:v>-1.0984739601264533</c:v>
                </c:pt>
                <c:pt idx="17">
                  <c:v>-1.0984818041392932</c:v>
                </c:pt>
                <c:pt idx="18">
                  <c:v>-1.0984764609961861</c:v>
                </c:pt>
                <c:pt idx="19">
                  <c:v>-1.0984773502970593</c:v>
                </c:pt>
                <c:pt idx="20">
                  <c:v>-1.0984714426094988</c:v>
                </c:pt>
                <c:pt idx="21">
                  <c:v>-1.0984741618557128</c:v>
                </c:pt>
                <c:pt idx="22">
                  <c:v>-1.0984713332389928</c:v>
                </c:pt>
                <c:pt idx="23">
                  <c:v>-1.0984709765600147</c:v>
                </c:pt>
                <c:pt idx="24">
                  <c:v>-1.0984689572723521</c:v>
                </c:pt>
                <c:pt idx="25">
                  <c:v>-1.098481034856438</c:v>
                </c:pt>
                <c:pt idx="26">
                  <c:v>-1.0984777558262664</c:v>
                </c:pt>
                <c:pt idx="27">
                  <c:v>-1.0984785966323656</c:v>
                </c:pt>
                <c:pt idx="28">
                  <c:v>-1.0984759366669341</c:v>
                </c:pt>
                <c:pt idx="29">
                  <c:v>-1.0984843696561641</c:v>
                </c:pt>
                <c:pt idx="30">
                  <c:v>-1.0984704161751064</c:v>
                </c:pt>
                <c:pt idx="31">
                  <c:v>-1.0984805053753139</c:v>
                </c:pt>
                <c:pt idx="32">
                  <c:v>-1.0984778709866336</c:v>
                </c:pt>
                <c:pt idx="33">
                  <c:v>-1.0984741508255127</c:v>
                </c:pt>
                <c:pt idx="34">
                  <c:v>-1.0984724258709933</c:v>
                </c:pt>
                <c:pt idx="35">
                  <c:v>-1.0984707240613711</c:v>
                </c:pt>
                <c:pt idx="36">
                  <c:v>-1.0984892967258917</c:v>
                </c:pt>
                <c:pt idx="37">
                  <c:v>-1.0984739933695788</c:v>
                </c:pt>
                <c:pt idx="38">
                  <c:v>-1.0984753618660461</c:v>
                </c:pt>
                <c:pt idx="39">
                  <c:v>-1.0984747680431806</c:v>
                </c:pt>
                <c:pt idx="40">
                  <c:v>-1.0984775046849018</c:v>
                </c:pt>
                <c:pt idx="41">
                  <c:v>-1.0984759387119665</c:v>
                </c:pt>
                <c:pt idx="42">
                  <c:v>-1.0984772840480035</c:v>
                </c:pt>
                <c:pt idx="43">
                  <c:v>-1.0984827396198515</c:v>
                </c:pt>
                <c:pt idx="44">
                  <c:v>-1.0984814551462552</c:v>
                </c:pt>
                <c:pt idx="45">
                  <c:v>-1.0984802043135047</c:v>
                </c:pt>
                <c:pt idx="46">
                  <c:v>-1.0984818970248955</c:v>
                </c:pt>
                <c:pt idx="47">
                  <c:v>-1.0984827377597266</c:v>
                </c:pt>
                <c:pt idx="48">
                  <c:v>-1.0984759309461218</c:v>
                </c:pt>
                <c:pt idx="49">
                  <c:v>-1.0984797860429341</c:v>
                </c:pt>
                <c:pt idx="50">
                  <c:v>-1.0984854047976849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29-3145-BCFD-5D270F7BF953}"/>
            </c:ext>
          </c:extLst>
        </c:ser>
        <c:ser>
          <c:idx val="6"/>
          <c:order val="6"/>
          <c:tx>
            <c:strRef>
              <c:f>Summary!$CJ$192</c:f>
              <c:strCache>
                <c:ptCount val="1"/>
                <c:pt idx="0">
                  <c:v>L1 JunS3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Summary!$CW$192:$CW$252</c:f>
              <c:numCache>
                <c:formatCode>0.000000</c:formatCode>
                <c:ptCount val="61"/>
                <c:pt idx="0">
                  <c:v>-1.5235230991808069</c:v>
                </c:pt>
                <c:pt idx="1">
                  <c:v>-1.5235152905507059</c:v>
                </c:pt>
                <c:pt idx="2">
                  <c:v>-1.5235366032975968</c:v>
                </c:pt>
                <c:pt idx="3">
                  <c:v>-1.5235180405649202</c:v>
                </c:pt>
                <c:pt idx="4">
                  <c:v>-1.523526471453184</c:v>
                </c:pt>
                <c:pt idx="5">
                  <c:v>-1.5235275051996531</c:v>
                </c:pt>
                <c:pt idx="6">
                  <c:v>-1.5235295164580593</c:v>
                </c:pt>
                <c:pt idx="7">
                  <c:v>-1.523530625668851</c:v>
                </c:pt>
                <c:pt idx="8">
                  <c:v>-1.5235290902258283</c:v>
                </c:pt>
                <c:pt idx="9">
                  <c:v>-1.5235408597787639</c:v>
                </c:pt>
                <c:pt idx="10">
                  <c:v>-1.5235313669743902</c:v>
                </c:pt>
                <c:pt idx="11">
                  <c:v>-1.5235239530341369</c:v>
                </c:pt>
                <c:pt idx="12">
                  <c:v>-1.5235308594435271</c:v>
                </c:pt>
                <c:pt idx="13">
                  <c:v>-1.5235307311915252</c:v>
                </c:pt>
                <c:pt idx="14">
                  <c:v>-1.523527352932782</c:v>
                </c:pt>
                <c:pt idx="15">
                  <c:v>-1.5235322915968466</c:v>
                </c:pt>
                <c:pt idx="16">
                  <c:v>-1.5235268463163545</c:v>
                </c:pt>
                <c:pt idx="17">
                  <c:v>-1.5235311354881333</c:v>
                </c:pt>
                <c:pt idx="18">
                  <c:v>-1.5235364177705932</c:v>
                </c:pt>
                <c:pt idx="19">
                  <c:v>-1.5235228791291819</c:v>
                </c:pt>
                <c:pt idx="20">
                  <c:v>-1.5235175328881256</c:v>
                </c:pt>
                <c:pt idx="21">
                  <c:v>-1.5235273217326373</c:v>
                </c:pt>
                <c:pt idx="22">
                  <c:v>-1.5235325869426191</c:v>
                </c:pt>
                <c:pt idx="23">
                  <c:v>-1.5235317826086781</c:v>
                </c:pt>
                <c:pt idx="24">
                  <c:v>-1.5235304668831935</c:v>
                </c:pt>
                <c:pt idx="25">
                  <c:v>-1.5235396638558316</c:v>
                </c:pt>
                <c:pt idx="26">
                  <c:v>-1.5235270179778295</c:v>
                </c:pt>
                <c:pt idx="27">
                  <c:v>-1.5235330926219404</c:v>
                </c:pt>
                <c:pt idx="28">
                  <c:v>-1.5235352887135649</c:v>
                </c:pt>
                <c:pt idx="29">
                  <c:v>-1.5235281575974671</c:v>
                </c:pt>
                <c:pt idx="30">
                  <c:v>-1.5235246598206496</c:v>
                </c:pt>
                <c:pt idx="31">
                  <c:v>-1.523524669943874</c:v>
                </c:pt>
                <c:pt idx="32">
                  <c:v>-1.5235383297763303</c:v>
                </c:pt>
                <c:pt idx="33">
                  <c:v>-1.5235340005232696</c:v>
                </c:pt>
                <c:pt idx="34">
                  <c:v>-1.5235324251235218</c:v>
                </c:pt>
                <c:pt idx="35">
                  <c:v>-1.5235330128729878</c:v>
                </c:pt>
                <c:pt idx="36">
                  <c:v>-1.5235308072279099</c:v>
                </c:pt>
                <c:pt idx="37">
                  <c:v>-1.5235213394581981</c:v>
                </c:pt>
                <c:pt idx="38">
                  <c:v>-1.5235390035662617</c:v>
                </c:pt>
                <c:pt idx="39">
                  <c:v>-1.5235293366811624</c:v>
                </c:pt>
                <c:pt idx="40">
                  <c:v>-1.5235269049581468</c:v>
                </c:pt>
                <c:pt idx="41">
                  <c:v>-1.5235441931268743</c:v>
                </c:pt>
                <c:pt idx="42">
                  <c:v>-1.5235411396031</c:v>
                </c:pt>
                <c:pt idx="43">
                  <c:v>-1.5235333379228226</c:v>
                </c:pt>
                <c:pt idx="44">
                  <c:v>-1.5235333463523033</c:v>
                </c:pt>
                <c:pt idx="45">
                  <c:v>-1.5235317569868965</c:v>
                </c:pt>
                <c:pt idx="46">
                  <c:v>-1.5235339218851804</c:v>
                </c:pt>
                <c:pt idx="47">
                  <c:v>-1.523544500679137</c:v>
                </c:pt>
                <c:pt idx="48">
                  <c:v>-1.5235372049880618</c:v>
                </c:pt>
                <c:pt idx="49">
                  <c:v>-1.5235306523130663</c:v>
                </c:pt>
                <c:pt idx="50">
                  <c:v>-1.5235360227592245</c:v>
                </c:pt>
                <c:pt idx="51">
                  <c:v>-1.523534652915062</c:v>
                </c:pt>
                <c:pt idx="52">
                  <c:v>-1.5235427813101248</c:v>
                </c:pt>
                <c:pt idx="53">
                  <c:v>-1.523534277998928</c:v>
                </c:pt>
                <c:pt idx="54">
                  <c:v>-1.523533417819253</c:v>
                </c:pt>
                <c:pt idx="55">
                  <c:v>-1.5235360954535457</c:v>
                </c:pt>
                <c:pt idx="56">
                  <c:v>-1.5235323968053023</c:v>
                </c:pt>
                <c:pt idx="57">
                  <c:v>-1.5235406736356834</c:v>
                </c:pt>
                <c:pt idx="58">
                  <c:v>-1.5235347740508978</c:v>
                </c:pt>
                <c:pt idx="59">
                  <c:v>-1.523533460908137</c:v>
                </c:pt>
                <c:pt idx="60">
                  <c:v>-1.523539344902213</c:v>
                </c:pt>
              </c:numCache>
            </c:numRef>
          </c:xVal>
          <c:yVal>
            <c:numRef>
              <c:f>Summary!$CX$192:$CX$252</c:f>
              <c:numCache>
                <c:formatCode>0.000000</c:formatCode>
                <c:ptCount val="61"/>
                <c:pt idx="0">
                  <c:v>-1.0984778939610893</c:v>
                </c:pt>
                <c:pt idx="1">
                  <c:v>-1.0984769271886288</c:v>
                </c:pt>
                <c:pt idx="2">
                  <c:v>-1.0984819635560474</c:v>
                </c:pt>
                <c:pt idx="3">
                  <c:v>-1.0984815504134784</c:v>
                </c:pt>
                <c:pt idx="4">
                  <c:v>-1.0984830056935706</c:v>
                </c:pt>
                <c:pt idx="5">
                  <c:v>-1.0984844608272215</c:v>
                </c:pt>
                <c:pt idx="6">
                  <c:v>-1.0984787870432506</c:v>
                </c:pt>
                <c:pt idx="7">
                  <c:v>-1.0984759861382389</c:v>
                </c:pt>
                <c:pt idx="8">
                  <c:v>-1.0984795556258862</c:v>
                </c:pt>
                <c:pt idx="9">
                  <c:v>-1.0984814431185559</c:v>
                </c:pt>
                <c:pt idx="10">
                  <c:v>-1.0984829430406085</c:v>
                </c:pt>
                <c:pt idx="11">
                  <c:v>-1.0984708737565863</c:v>
                </c:pt>
                <c:pt idx="12">
                  <c:v>-1.0984779892580196</c:v>
                </c:pt>
                <c:pt idx="13">
                  <c:v>-1.0984833263187777</c:v>
                </c:pt>
                <c:pt idx="14">
                  <c:v>-1.0984764660957365</c:v>
                </c:pt>
                <c:pt idx="15">
                  <c:v>-1.098478962479418</c:v>
                </c:pt>
                <c:pt idx="16">
                  <c:v>-1.0984820262400186</c:v>
                </c:pt>
                <c:pt idx="17">
                  <c:v>-1.0984761607569495</c:v>
                </c:pt>
                <c:pt idx="18">
                  <c:v>-1.0984803210253336</c:v>
                </c:pt>
                <c:pt idx="19">
                  <c:v>-1.0984762912070667</c:v>
                </c:pt>
                <c:pt idx="20">
                  <c:v>-1.098472528716846</c:v>
                </c:pt>
                <c:pt idx="21">
                  <c:v>-1.0984739805339907</c:v>
                </c:pt>
                <c:pt idx="22">
                  <c:v>-1.09848048862828</c:v>
                </c:pt>
                <c:pt idx="23">
                  <c:v>-1.0984817265070217</c:v>
                </c:pt>
                <c:pt idx="24">
                  <c:v>-1.0984771918182041</c:v>
                </c:pt>
                <c:pt idx="25">
                  <c:v>-1.0984841410080797</c:v>
                </c:pt>
                <c:pt idx="26">
                  <c:v>-1.0984783330751191</c:v>
                </c:pt>
                <c:pt idx="27">
                  <c:v>-1.0984759574606322</c:v>
                </c:pt>
                <c:pt idx="28">
                  <c:v>-1.0984874487708529</c:v>
                </c:pt>
                <c:pt idx="29">
                  <c:v>-1.0984781477455074</c:v>
                </c:pt>
                <c:pt idx="30">
                  <c:v>-1.0984776577654203</c:v>
                </c:pt>
                <c:pt idx="31">
                  <c:v>-1.0984817856509632</c:v>
                </c:pt>
                <c:pt idx="32">
                  <c:v>-1.0984812723436317</c:v>
                </c:pt>
                <c:pt idx="33">
                  <c:v>-1.0984795977154342</c:v>
                </c:pt>
                <c:pt idx="34">
                  <c:v>-1.098481001295031</c:v>
                </c:pt>
                <c:pt idx="35">
                  <c:v>-1.0984838672810118</c:v>
                </c:pt>
                <c:pt idx="36">
                  <c:v>-1.0984804083626147</c:v>
                </c:pt>
                <c:pt idx="37">
                  <c:v>-1.0984782973919545</c:v>
                </c:pt>
                <c:pt idx="38">
                  <c:v>-1.0984869715345353</c:v>
                </c:pt>
                <c:pt idx="39">
                  <c:v>-1.0984786523302696</c:v>
                </c:pt>
                <c:pt idx="40">
                  <c:v>-1.0984768887382068</c:v>
                </c:pt>
                <c:pt idx="41">
                  <c:v>-1.0984857466512643</c:v>
                </c:pt>
                <c:pt idx="42">
                  <c:v>-1.0984776084612977</c:v>
                </c:pt>
                <c:pt idx="43">
                  <c:v>-1.098481322358098</c:v>
                </c:pt>
                <c:pt idx="44">
                  <c:v>-1.0984791798516569</c:v>
                </c:pt>
                <c:pt idx="45">
                  <c:v>-1.0984858949901586</c:v>
                </c:pt>
                <c:pt idx="46">
                  <c:v>-1.0984830016211309</c:v>
                </c:pt>
                <c:pt idx="47">
                  <c:v>-1.0984819467447036</c:v>
                </c:pt>
                <c:pt idx="48">
                  <c:v>-1.0984844273075454</c:v>
                </c:pt>
                <c:pt idx="49">
                  <c:v>-1.0984890474736095</c:v>
                </c:pt>
                <c:pt idx="50">
                  <c:v>-1.0984846161171253</c:v>
                </c:pt>
                <c:pt idx="51">
                  <c:v>-1.0984870907773412</c:v>
                </c:pt>
                <c:pt idx="52">
                  <c:v>-1.0984865899243761</c:v>
                </c:pt>
                <c:pt idx="53">
                  <c:v>-1.0984878088855525</c:v>
                </c:pt>
                <c:pt idx="54">
                  <c:v>-1.0984814775925635</c:v>
                </c:pt>
                <c:pt idx="55">
                  <c:v>-1.0984894952416981</c:v>
                </c:pt>
                <c:pt idx="56">
                  <c:v>-1.0984883045010552</c:v>
                </c:pt>
                <c:pt idx="57">
                  <c:v>-1.0984830722604892</c:v>
                </c:pt>
                <c:pt idx="58">
                  <c:v>-1.0984800286182359</c:v>
                </c:pt>
                <c:pt idx="59">
                  <c:v>-1.0984875879028917</c:v>
                </c:pt>
                <c:pt idx="60">
                  <c:v>-1.0984887592195565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29-3145-BCFD-5D270F7BF953}"/>
            </c:ext>
          </c:extLst>
        </c:ser>
        <c:ser>
          <c:idx val="7"/>
          <c:order val="7"/>
          <c:tx>
            <c:strRef>
              <c:f>Summary!$CJ$253</c:f>
              <c:strCache>
                <c:ptCount val="1"/>
                <c:pt idx="0">
                  <c:v>L1 JunS4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ln w="12700">
                <a:solidFill>
                  <a:srgbClr val="FF6C0C"/>
                </a:solidFill>
              </a:ln>
            </c:spPr>
          </c:marker>
          <c:xVal>
            <c:numRef>
              <c:f>Summary!$CW$253:$CW$295</c:f>
              <c:numCache>
                <c:formatCode>0.000000</c:formatCode>
                <c:ptCount val="43"/>
                <c:pt idx="0">
                  <c:v>-1.5235295952025163</c:v>
                </c:pt>
                <c:pt idx="1">
                  <c:v>-1.5235308868266131</c:v>
                </c:pt>
                <c:pt idx="2">
                  <c:v>-1.5235382889483067</c:v>
                </c:pt>
                <c:pt idx="3">
                  <c:v>-1.5235345604696273</c:v>
                </c:pt>
                <c:pt idx="4">
                  <c:v>-1.5235504289177171</c:v>
                </c:pt>
                <c:pt idx="5">
                  <c:v>-1.5235444894595811</c:v>
                </c:pt>
                <c:pt idx="6">
                  <c:v>-1.5235372024630358</c:v>
                </c:pt>
                <c:pt idx="7">
                  <c:v>-1.5235291760607408</c:v>
                </c:pt>
                <c:pt idx="8">
                  <c:v>-1.5235428270313427</c:v>
                </c:pt>
                <c:pt idx="9">
                  <c:v>-1.5235295270907172</c:v>
                </c:pt>
                <c:pt idx="10">
                  <c:v>-1.5235334924458666</c:v>
                </c:pt>
                <c:pt idx="11">
                  <c:v>-1.5235421884704519</c:v>
                </c:pt>
                <c:pt idx="12">
                  <c:v>-1.5235508614046678</c:v>
                </c:pt>
                <c:pt idx="13">
                  <c:v>-1.5235468346909491</c:v>
                </c:pt>
                <c:pt idx="14">
                  <c:v>-1.5235388512437678</c:v>
                </c:pt>
                <c:pt idx="15">
                  <c:v>-1.5235419484663293</c:v>
                </c:pt>
                <c:pt idx="16">
                  <c:v>-1.5235508699217235</c:v>
                </c:pt>
                <c:pt idx="17">
                  <c:v>-1.523542962461379</c:v>
                </c:pt>
                <c:pt idx="18">
                  <c:v>-1.5235490774912079</c:v>
                </c:pt>
                <c:pt idx="19">
                  <c:v>-1.5235326334505697</c:v>
                </c:pt>
                <c:pt idx="20">
                  <c:v>-1.523539039381226</c:v>
                </c:pt>
                <c:pt idx="21">
                  <c:v>-1.5235382727956366</c:v>
                </c:pt>
                <c:pt idx="22">
                  <c:v>-1.5235389956769536</c:v>
                </c:pt>
                <c:pt idx="23">
                  <c:v>-1.5235462608818653</c:v>
                </c:pt>
                <c:pt idx="24">
                  <c:v>-1.5235350785954862</c:v>
                </c:pt>
                <c:pt idx="25">
                  <c:v>-1.5235445290099383</c:v>
                </c:pt>
                <c:pt idx="26">
                  <c:v>-1.5235415137946202</c:v>
                </c:pt>
                <c:pt idx="27">
                  <c:v>-1.5235331306339011</c:v>
                </c:pt>
                <c:pt idx="28">
                  <c:v>-1.523540658055841</c:v>
                </c:pt>
                <c:pt idx="29">
                  <c:v>-1.5235470305052399</c:v>
                </c:pt>
                <c:pt idx="30">
                  <c:v>-1.5235477302907785</c:v>
                </c:pt>
                <c:pt idx="31">
                  <c:v>-1.5235376325758336</c:v>
                </c:pt>
                <c:pt idx="32">
                  <c:v>-1.5235432422006479</c:v>
                </c:pt>
                <c:pt idx="33">
                  <c:v>-1.5235437591965357</c:v>
                </c:pt>
                <c:pt idx="34">
                  <c:v>-1.5235470822015782</c:v>
                </c:pt>
                <c:pt idx="35">
                  <c:v>-1.5235399543931385</c:v>
                </c:pt>
                <c:pt idx="36">
                  <c:v>-1.5235331239966017</c:v>
                </c:pt>
                <c:pt idx="37">
                  <c:v>-1.5235485020954889</c:v>
                </c:pt>
                <c:pt idx="38">
                  <c:v>-1.5235402780398755</c:v>
                </c:pt>
                <c:pt idx="39">
                  <c:v>-1.5235410908802063</c:v>
                </c:pt>
                <c:pt idx="40">
                  <c:v>-1.5235382896933558</c:v>
                </c:pt>
                <c:pt idx="41">
                  <c:v>-1.5235447346282547</c:v>
                </c:pt>
                <c:pt idx="42">
                  <c:v>-1.5235382487002902</c:v>
                </c:pt>
              </c:numCache>
            </c:numRef>
          </c:xVal>
          <c:yVal>
            <c:numRef>
              <c:f>Summary!$CX$253:$CX$295</c:f>
              <c:numCache>
                <c:formatCode>0.000000</c:formatCode>
                <c:ptCount val="43"/>
                <c:pt idx="0">
                  <c:v>-1.0984765811667085</c:v>
                </c:pt>
                <c:pt idx="1">
                  <c:v>-1.0984829658043367</c:v>
                </c:pt>
                <c:pt idx="2">
                  <c:v>-1.0984897611429172</c:v>
                </c:pt>
                <c:pt idx="3">
                  <c:v>-1.0984819214370392</c:v>
                </c:pt>
                <c:pt idx="4">
                  <c:v>-1.0984901350861569</c:v>
                </c:pt>
                <c:pt idx="5">
                  <c:v>-1.0984951072311961</c:v>
                </c:pt>
                <c:pt idx="6">
                  <c:v>-1.098480559367452</c:v>
                </c:pt>
                <c:pt idx="7">
                  <c:v>-1.0984806109055765</c:v>
                </c:pt>
                <c:pt idx="8">
                  <c:v>-1.0984893738314527</c:v>
                </c:pt>
                <c:pt idx="9">
                  <c:v>-1.0984842676802979</c:v>
                </c:pt>
                <c:pt idx="10">
                  <c:v>-1.0984847969236124</c:v>
                </c:pt>
                <c:pt idx="11">
                  <c:v>-1.0984852768576832</c:v>
                </c:pt>
                <c:pt idx="12">
                  <c:v>-1.0984816311617533</c:v>
                </c:pt>
                <c:pt idx="13">
                  <c:v>-1.0984879339285039</c:v>
                </c:pt>
                <c:pt idx="14">
                  <c:v>-1.0984800243302824</c:v>
                </c:pt>
                <c:pt idx="15">
                  <c:v>-1.0984912899910255</c:v>
                </c:pt>
                <c:pt idx="16">
                  <c:v>-1.0984907935520052</c:v>
                </c:pt>
                <c:pt idx="17">
                  <c:v>-1.0984833349976708</c:v>
                </c:pt>
                <c:pt idx="18">
                  <c:v>-1.0984896189443443</c:v>
                </c:pt>
                <c:pt idx="19">
                  <c:v>-1.0984899158709998</c:v>
                </c:pt>
                <c:pt idx="20">
                  <c:v>-1.0984893512098768</c:v>
                </c:pt>
                <c:pt idx="21">
                  <c:v>-1.0984887868499367</c:v>
                </c:pt>
                <c:pt idx="22">
                  <c:v>-1.0984895783362743</c:v>
                </c:pt>
                <c:pt idx="23">
                  <c:v>-1.098490255173463</c:v>
                </c:pt>
                <c:pt idx="24">
                  <c:v>-1.098488211620831</c:v>
                </c:pt>
                <c:pt idx="25">
                  <c:v>-1.0984916120621735</c:v>
                </c:pt>
                <c:pt idx="26">
                  <c:v>-1.0984924881485369</c:v>
                </c:pt>
                <c:pt idx="27">
                  <c:v>-1.0984824604442105</c:v>
                </c:pt>
                <c:pt idx="28">
                  <c:v>-1.0984863615149691</c:v>
                </c:pt>
                <c:pt idx="29">
                  <c:v>-1.098489802091323</c:v>
                </c:pt>
                <c:pt idx="30">
                  <c:v>-1.0984883304883009</c:v>
                </c:pt>
                <c:pt idx="31">
                  <c:v>-1.0984785651553974</c:v>
                </c:pt>
                <c:pt idx="32">
                  <c:v>-1.0984862294546158</c:v>
                </c:pt>
                <c:pt idx="33">
                  <c:v>-1.0984855125831359</c:v>
                </c:pt>
                <c:pt idx="34">
                  <c:v>-1.0984990826265519</c:v>
                </c:pt>
                <c:pt idx="35">
                  <c:v>-1.0984882560556577</c:v>
                </c:pt>
                <c:pt idx="36">
                  <c:v>-1.0984887044806015</c:v>
                </c:pt>
                <c:pt idx="37">
                  <c:v>-1.0984926200272955</c:v>
                </c:pt>
                <c:pt idx="38">
                  <c:v>-1.0984905669330294</c:v>
                </c:pt>
                <c:pt idx="39">
                  <c:v>-1.098491791348837</c:v>
                </c:pt>
                <c:pt idx="40">
                  <c:v>-1.0984881337101513</c:v>
                </c:pt>
                <c:pt idx="41">
                  <c:v>-1.0984934811793354</c:v>
                </c:pt>
                <c:pt idx="42">
                  <c:v>-1.0984895938037462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29-3145-BCFD-5D270F7BF953}"/>
            </c:ext>
          </c:extLst>
        </c:ser>
        <c:ser>
          <c:idx val="8"/>
          <c:order val="8"/>
          <c:tx>
            <c:strRef>
              <c:f>Summary!$CJ$296</c:f>
              <c:strCache>
                <c:ptCount val="1"/>
                <c:pt idx="0">
                  <c:v>L1 JunS5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Summary!$CW$296:$CW$356</c:f>
              <c:numCache>
                <c:formatCode>0.000000</c:formatCode>
                <c:ptCount val="61"/>
                <c:pt idx="0">
                  <c:v>-1.523546893679508</c:v>
                </c:pt>
                <c:pt idx="1">
                  <c:v>-1.5235408554618755</c:v>
                </c:pt>
                <c:pt idx="2">
                  <c:v>-1.5235550180809796</c:v>
                </c:pt>
                <c:pt idx="3">
                  <c:v>-1.523548879212975</c:v>
                </c:pt>
                <c:pt idx="4">
                  <c:v>-1.5235422865135921</c:v>
                </c:pt>
                <c:pt idx="5">
                  <c:v>-1.5235430618670267</c:v>
                </c:pt>
                <c:pt idx="6">
                  <c:v>-1.5235434919390629</c:v>
                </c:pt>
                <c:pt idx="7">
                  <c:v>-1.52354038578456</c:v>
                </c:pt>
                <c:pt idx="8">
                  <c:v>-1.5235452393294966</c:v>
                </c:pt>
                <c:pt idx="9">
                  <c:v>-1.5235407897355395</c:v>
                </c:pt>
                <c:pt idx="10">
                  <c:v>-1.5235411780148285</c:v>
                </c:pt>
                <c:pt idx="11">
                  <c:v>-1.5235441572729558</c:v>
                </c:pt>
                <c:pt idx="12">
                  <c:v>-1.5235448323865357</c:v>
                </c:pt>
                <c:pt idx="13">
                  <c:v>-1.5235375997269827</c:v>
                </c:pt>
                <c:pt idx="14">
                  <c:v>-1.5235426001277306</c:v>
                </c:pt>
                <c:pt idx="15">
                  <c:v>-1.5235527605064569</c:v>
                </c:pt>
                <c:pt idx="16">
                  <c:v>-1.523543054566602</c:v>
                </c:pt>
                <c:pt idx="17">
                  <c:v>-1.5235428186184192</c:v>
                </c:pt>
                <c:pt idx="18">
                  <c:v>-1.5235514793004623</c:v>
                </c:pt>
                <c:pt idx="19">
                  <c:v>-1.5235570043147768</c:v>
                </c:pt>
                <c:pt idx="20">
                  <c:v>-1.5235486600281636</c:v>
                </c:pt>
                <c:pt idx="21">
                  <c:v>-1.523543784569581</c:v>
                </c:pt>
                <c:pt idx="22">
                  <c:v>-1.5235590583501453</c:v>
                </c:pt>
                <c:pt idx="23">
                  <c:v>-1.5235519841807768</c:v>
                </c:pt>
                <c:pt idx="24">
                  <c:v>-1.5235430142967163</c:v>
                </c:pt>
                <c:pt idx="25">
                  <c:v>-1.5235524648843259</c:v>
                </c:pt>
                <c:pt idx="26">
                  <c:v>-1.5235509877743678</c:v>
                </c:pt>
                <c:pt idx="27">
                  <c:v>-1.5235503484430934</c:v>
                </c:pt>
                <c:pt idx="28">
                  <c:v>-1.5235506478048506</c:v>
                </c:pt>
                <c:pt idx="29">
                  <c:v>-1.5235507331890794</c:v>
                </c:pt>
                <c:pt idx="30">
                  <c:v>-1.5235564974315305</c:v>
                </c:pt>
                <c:pt idx="31">
                  <c:v>-1.5235496558504398</c:v>
                </c:pt>
                <c:pt idx="32">
                  <c:v>-1.5235585350569805</c:v>
                </c:pt>
                <c:pt idx="33">
                  <c:v>-1.5235460112441881</c:v>
                </c:pt>
                <c:pt idx="34">
                  <c:v>-1.5235512723740476</c:v>
                </c:pt>
                <c:pt idx="35">
                  <c:v>-1.5235532107573104</c:v>
                </c:pt>
                <c:pt idx="36">
                  <c:v>-1.5235562639888467</c:v>
                </c:pt>
                <c:pt idx="37">
                  <c:v>-1.5235487662988469</c:v>
                </c:pt>
                <c:pt idx="38">
                  <c:v>-1.5235514551226228</c:v>
                </c:pt>
                <c:pt idx="39">
                  <c:v>-1.5235558993710194</c:v>
                </c:pt>
                <c:pt idx="40">
                  <c:v>-1.5235597681149762</c:v>
                </c:pt>
                <c:pt idx="41">
                  <c:v>-1.5235481751914388</c:v>
                </c:pt>
                <c:pt idx="42">
                  <c:v>-1.5235621905691561</c:v>
                </c:pt>
                <c:pt idx="43">
                  <c:v>-1.5235443195893426</c:v>
                </c:pt>
                <c:pt idx="44">
                  <c:v>-1.5235528449476332</c:v>
                </c:pt>
                <c:pt idx="45">
                  <c:v>-1.5235568893418057</c:v>
                </c:pt>
                <c:pt idx="46">
                  <c:v>-1.5235506981479161</c:v>
                </c:pt>
                <c:pt idx="47">
                  <c:v>-1.5235576403806244</c:v>
                </c:pt>
                <c:pt idx="48">
                  <c:v>-1.5235634278687875</c:v>
                </c:pt>
                <c:pt idx="49">
                  <c:v>-1.523558825525275</c:v>
                </c:pt>
                <c:pt idx="50">
                  <c:v>-1.5235489130168376</c:v>
                </c:pt>
                <c:pt idx="51">
                  <c:v>-1.5235479940999141</c:v>
                </c:pt>
                <c:pt idx="52">
                  <c:v>-1.5235543322007286</c:v>
                </c:pt>
                <c:pt idx="53">
                  <c:v>-1.5235513155175897</c:v>
                </c:pt>
                <c:pt idx="54">
                  <c:v>-1.5235591467122946</c:v>
                </c:pt>
                <c:pt idx="55">
                  <c:v>-1.5235570512378134</c:v>
                </c:pt>
                <c:pt idx="56">
                  <c:v>-1.5235540014647502</c:v>
                </c:pt>
                <c:pt idx="57">
                  <c:v>-1.5235490366748712</c:v>
                </c:pt>
                <c:pt idx="58">
                  <c:v>-1.5235499200537006</c:v>
                </c:pt>
                <c:pt idx="59">
                  <c:v>-1.5235584491020693</c:v>
                </c:pt>
                <c:pt idx="60">
                  <c:v>-1.5235524041282826</c:v>
                </c:pt>
              </c:numCache>
            </c:numRef>
          </c:xVal>
          <c:yVal>
            <c:numRef>
              <c:f>Summary!$CX$296:$CX$356</c:f>
              <c:numCache>
                <c:formatCode>0.000000</c:formatCode>
                <c:ptCount val="61"/>
                <c:pt idx="0">
                  <c:v>-1.0984968151807974</c:v>
                </c:pt>
                <c:pt idx="1">
                  <c:v>-1.0984916479658324</c:v>
                </c:pt>
                <c:pt idx="2">
                  <c:v>-1.0984879414384252</c:v>
                </c:pt>
                <c:pt idx="3">
                  <c:v>-1.0984948313989447</c:v>
                </c:pt>
                <c:pt idx="4">
                  <c:v>-1.098489187980479</c:v>
                </c:pt>
                <c:pt idx="5">
                  <c:v>-1.0984936687543547</c:v>
                </c:pt>
                <c:pt idx="6">
                  <c:v>-1.0984902574072568</c:v>
                </c:pt>
                <c:pt idx="7">
                  <c:v>-1.0984896768098904</c:v>
                </c:pt>
                <c:pt idx="8">
                  <c:v>-1.0984887046824243</c:v>
                </c:pt>
                <c:pt idx="9">
                  <c:v>-1.0984938469792571</c:v>
                </c:pt>
                <c:pt idx="10">
                  <c:v>-1.0984956031732869</c:v>
                </c:pt>
                <c:pt idx="11">
                  <c:v>-1.0984891309637708</c:v>
                </c:pt>
                <c:pt idx="12">
                  <c:v>-1.0984921612847656</c:v>
                </c:pt>
                <c:pt idx="13">
                  <c:v>-1.0984930177312857</c:v>
                </c:pt>
                <c:pt idx="14">
                  <c:v>-1.0984965469182446</c:v>
                </c:pt>
                <c:pt idx="15">
                  <c:v>-1.0984904547787235</c:v>
                </c:pt>
                <c:pt idx="16">
                  <c:v>-1.0984880234612542</c:v>
                </c:pt>
                <c:pt idx="17">
                  <c:v>-1.0984896394335784</c:v>
                </c:pt>
                <c:pt idx="18">
                  <c:v>-1.0984880195743274</c:v>
                </c:pt>
                <c:pt idx="19">
                  <c:v>-1.0984939562306402</c:v>
                </c:pt>
                <c:pt idx="20">
                  <c:v>-1.0984969363515902</c:v>
                </c:pt>
                <c:pt idx="21">
                  <c:v>-1.098491776483177</c:v>
                </c:pt>
                <c:pt idx="22">
                  <c:v>-1.0984870676842859</c:v>
                </c:pt>
                <c:pt idx="23">
                  <c:v>-1.0984971041245137</c:v>
                </c:pt>
                <c:pt idx="24">
                  <c:v>-1.098491936112199</c:v>
                </c:pt>
                <c:pt idx="25">
                  <c:v>-1.0984976883297732</c:v>
                </c:pt>
                <c:pt idx="26">
                  <c:v>-1.0984958088696011</c:v>
                </c:pt>
                <c:pt idx="27">
                  <c:v>-1.0984962976305328</c:v>
                </c:pt>
                <c:pt idx="28">
                  <c:v>-1.0984903936160482</c:v>
                </c:pt>
                <c:pt idx="29">
                  <c:v>-1.0984914346436587</c:v>
                </c:pt>
                <c:pt idx="30">
                  <c:v>-1.0984961905989825</c:v>
                </c:pt>
                <c:pt idx="31">
                  <c:v>-1.0984963146318754</c:v>
                </c:pt>
                <c:pt idx="32">
                  <c:v>-1.0984934130654156</c:v>
                </c:pt>
                <c:pt idx="33">
                  <c:v>-1.0984923706159793</c:v>
                </c:pt>
                <c:pt idx="34">
                  <c:v>-1.0984991005526199</c:v>
                </c:pt>
                <c:pt idx="35">
                  <c:v>-1.0984936955724289</c:v>
                </c:pt>
                <c:pt idx="36">
                  <c:v>-1.0984912364777795</c:v>
                </c:pt>
                <c:pt idx="37">
                  <c:v>-1.098492128329819</c:v>
                </c:pt>
                <c:pt idx="38">
                  <c:v>-1.098486981053324</c:v>
                </c:pt>
                <c:pt idx="39">
                  <c:v>-1.0984949516326075</c:v>
                </c:pt>
                <c:pt idx="40">
                  <c:v>-1.0985013923515714</c:v>
                </c:pt>
                <c:pt idx="41">
                  <c:v>-1.0984871564726297</c:v>
                </c:pt>
                <c:pt idx="42">
                  <c:v>-1.0984950088757151</c:v>
                </c:pt>
                <c:pt idx="43">
                  <c:v>-1.0984996890237053</c:v>
                </c:pt>
                <c:pt idx="44">
                  <c:v>-1.0984980664893618</c:v>
                </c:pt>
                <c:pt idx="45">
                  <c:v>-1.0984966908332874</c:v>
                </c:pt>
                <c:pt idx="46">
                  <c:v>-1.0984915442888827</c:v>
                </c:pt>
                <c:pt idx="47">
                  <c:v>-1.0984947844087842</c:v>
                </c:pt>
                <c:pt idx="48">
                  <c:v>-1.0984906027459784</c:v>
                </c:pt>
                <c:pt idx="49">
                  <c:v>-1.0984957750744213</c:v>
                </c:pt>
                <c:pt idx="50">
                  <c:v>-1.0984909264842939</c:v>
                </c:pt>
                <c:pt idx="51">
                  <c:v>-1.0984899557387711</c:v>
                </c:pt>
                <c:pt idx="52">
                  <c:v>-1.0984949827975234</c:v>
                </c:pt>
                <c:pt idx="53">
                  <c:v>-1.0984900229657337</c:v>
                </c:pt>
                <c:pt idx="54">
                  <c:v>-1.0985016973652835</c:v>
                </c:pt>
                <c:pt idx="55">
                  <c:v>-1.0984994751049164</c:v>
                </c:pt>
                <c:pt idx="56">
                  <c:v>-1.0984915782779787</c:v>
                </c:pt>
                <c:pt idx="57">
                  <c:v>-1.0984957409796723</c:v>
                </c:pt>
                <c:pt idx="58">
                  <c:v>-1.0984972496345529</c:v>
                </c:pt>
                <c:pt idx="59">
                  <c:v>-1.0985030788096708</c:v>
                </c:pt>
                <c:pt idx="60">
                  <c:v>-1.0985020982845246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29-3145-BCFD-5D270F7BF953}"/>
            </c:ext>
          </c:extLst>
        </c:ser>
        <c:ser>
          <c:idx val="9"/>
          <c:order val="9"/>
          <c:tx>
            <c:strRef>
              <c:f>Summary!$CJ$357</c:f>
              <c:strCache>
                <c:ptCount val="1"/>
                <c:pt idx="0">
                  <c:v>L1 JunS6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Summary!$CW$357:$CW$417</c:f>
              <c:numCache>
                <c:formatCode>0.000000</c:formatCode>
                <c:ptCount val="61"/>
                <c:pt idx="0">
                  <c:v>-1.5235660856533748</c:v>
                </c:pt>
                <c:pt idx="1">
                  <c:v>-1.5235646416445117</c:v>
                </c:pt>
                <c:pt idx="2">
                  <c:v>-1.5235824292824196</c:v>
                </c:pt>
                <c:pt idx="3">
                  <c:v>-1.5235754208007104</c:v>
                </c:pt>
                <c:pt idx="4">
                  <c:v>-1.5235609623645634</c:v>
                </c:pt>
                <c:pt idx="5">
                  <c:v>-1.5235797654916863</c:v>
                </c:pt>
                <c:pt idx="6">
                  <c:v>-1.5235743501092132</c:v>
                </c:pt>
                <c:pt idx="7">
                  <c:v>-1.5235704459310409</c:v>
                </c:pt>
                <c:pt idx="8">
                  <c:v>-1.5235791148820816</c:v>
                </c:pt>
                <c:pt idx="9">
                  <c:v>-1.5235691470484609</c:v>
                </c:pt>
                <c:pt idx="10">
                  <c:v>-1.5235753511069694</c:v>
                </c:pt>
                <c:pt idx="11">
                  <c:v>-1.5235792530832353</c:v>
                </c:pt>
                <c:pt idx="12">
                  <c:v>-1.5235721746698454</c:v>
                </c:pt>
                <c:pt idx="13">
                  <c:v>-1.523563949070138</c:v>
                </c:pt>
                <c:pt idx="14">
                  <c:v>-1.5235673721324088</c:v>
                </c:pt>
                <c:pt idx="15">
                  <c:v>-1.5235769677105488</c:v>
                </c:pt>
                <c:pt idx="16">
                  <c:v>-1.5235686628682292</c:v>
                </c:pt>
                <c:pt idx="17">
                  <c:v>-1.5235777760435791</c:v>
                </c:pt>
                <c:pt idx="18">
                  <c:v>-1.5235714536224003</c:v>
                </c:pt>
                <c:pt idx="19">
                  <c:v>-1.5235734112484016</c:v>
                </c:pt>
                <c:pt idx="20">
                  <c:v>-1.5235719538835037</c:v>
                </c:pt>
                <c:pt idx="21">
                  <c:v>-1.5235661043509179</c:v>
                </c:pt>
                <c:pt idx="22">
                  <c:v>-1.5235693814963387</c:v>
                </c:pt>
                <c:pt idx="23">
                  <c:v>-1.5235694943325351</c:v>
                </c:pt>
                <c:pt idx="24">
                  <c:v>-1.5235670998429323</c:v>
                </c:pt>
                <c:pt idx="25">
                  <c:v>-1.5235753803623424</c:v>
                </c:pt>
                <c:pt idx="26">
                  <c:v>-1.5235816155735011</c:v>
                </c:pt>
                <c:pt idx="27">
                  <c:v>-1.5235688302109403</c:v>
                </c:pt>
                <c:pt idx="28">
                  <c:v>-1.5235674079347759</c:v>
                </c:pt>
                <c:pt idx="29">
                  <c:v>-1.5235746260386158</c:v>
                </c:pt>
                <c:pt idx="30">
                  <c:v>-1.5235695266149427</c:v>
                </c:pt>
                <c:pt idx="31">
                  <c:v>-1.5235784655100661</c:v>
                </c:pt>
                <c:pt idx="32">
                  <c:v>-1.523570208089382</c:v>
                </c:pt>
                <c:pt idx="33">
                  <c:v>-1.5235766361703349</c:v>
                </c:pt>
                <c:pt idx="34">
                  <c:v>-1.5235709721047759</c:v>
                </c:pt>
                <c:pt idx="35">
                  <c:v>-1.523579557517079</c:v>
                </c:pt>
                <c:pt idx="36">
                  <c:v>-1.5235732895636351</c:v>
                </c:pt>
                <c:pt idx="37">
                  <c:v>-1.52357883180071</c:v>
                </c:pt>
                <c:pt idx="38">
                  <c:v>-1.5235875332606306</c:v>
                </c:pt>
                <c:pt idx="39">
                  <c:v>-1.5235797790827488</c:v>
                </c:pt>
                <c:pt idx="40">
                  <c:v>-1.5235724167772207</c:v>
                </c:pt>
                <c:pt idx="41">
                  <c:v>-1.5235728487297284</c:v>
                </c:pt>
                <c:pt idx="42">
                  <c:v>-1.5235653935149716</c:v>
                </c:pt>
                <c:pt idx="43">
                  <c:v>-1.5235789571172709</c:v>
                </c:pt>
                <c:pt idx="44">
                  <c:v>-1.5235726565772794</c:v>
                </c:pt>
                <c:pt idx="45">
                  <c:v>-1.5235877535383888</c:v>
                </c:pt>
                <c:pt idx="46">
                  <c:v>-1.5235737298788392</c:v>
                </c:pt>
                <c:pt idx="47">
                  <c:v>-1.5235714115490131</c:v>
                </c:pt>
                <c:pt idx="48">
                  <c:v>-1.5235768606716626</c:v>
                </c:pt>
                <c:pt idx="49">
                  <c:v>-1.523585357207998</c:v>
                </c:pt>
                <c:pt idx="50">
                  <c:v>-1.5235749425202882</c:v>
                </c:pt>
                <c:pt idx="51">
                  <c:v>-1.5235749850732792</c:v>
                </c:pt>
                <c:pt idx="52">
                  <c:v>-1.5235806435206638</c:v>
                </c:pt>
                <c:pt idx="53">
                  <c:v>-1.5235821532203075</c:v>
                </c:pt>
                <c:pt idx="54">
                  <c:v>-1.5235831468645473</c:v>
                </c:pt>
                <c:pt idx="55">
                  <c:v>-1.5235757023266832</c:v>
                </c:pt>
                <c:pt idx="56">
                  <c:v>-1.5235773370424994</c:v>
                </c:pt>
                <c:pt idx="57">
                  <c:v>-1.5235702823644639</c:v>
                </c:pt>
                <c:pt idx="58">
                  <c:v>-1.5235811082263595</c:v>
                </c:pt>
                <c:pt idx="59">
                  <c:v>-1.5235821045907441</c:v>
                </c:pt>
                <c:pt idx="60">
                  <c:v>-1.5235848811152302</c:v>
                </c:pt>
              </c:numCache>
            </c:numRef>
          </c:xVal>
          <c:yVal>
            <c:numRef>
              <c:f>Summary!$CX$357:$CX$417</c:f>
              <c:numCache>
                <c:formatCode>0.000000</c:formatCode>
                <c:ptCount val="61"/>
                <c:pt idx="0">
                  <c:v>-1.0985033182980943</c:v>
                </c:pt>
                <c:pt idx="1">
                  <c:v>-1.0985063025654078</c:v>
                </c:pt>
                <c:pt idx="2">
                  <c:v>-1.0985072186155072</c:v>
                </c:pt>
                <c:pt idx="3">
                  <c:v>-1.0985001309114328</c:v>
                </c:pt>
                <c:pt idx="4">
                  <c:v>-1.0985046650800578</c:v>
                </c:pt>
                <c:pt idx="5">
                  <c:v>-1.0985086226165155</c:v>
                </c:pt>
                <c:pt idx="6">
                  <c:v>-1.098499218332939</c:v>
                </c:pt>
                <c:pt idx="7">
                  <c:v>-1.0985045588683344</c:v>
                </c:pt>
                <c:pt idx="8">
                  <c:v>-1.0984980820771282</c:v>
                </c:pt>
                <c:pt idx="9">
                  <c:v>-1.0984999556241504</c:v>
                </c:pt>
                <c:pt idx="10">
                  <c:v>-1.0984976189610527</c:v>
                </c:pt>
                <c:pt idx="11">
                  <c:v>-1.0984992462060019</c:v>
                </c:pt>
                <c:pt idx="12">
                  <c:v>-1.0985075749863982</c:v>
                </c:pt>
                <c:pt idx="13">
                  <c:v>-1.0985018725906157</c:v>
                </c:pt>
                <c:pt idx="14">
                  <c:v>-1.0984984510620857</c:v>
                </c:pt>
                <c:pt idx="15">
                  <c:v>-1.0985051878254783</c:v>
                </c:pt>
                <c:pt idx="16">
                  <c:v>-1.098506876312157</c:v>
                </c:pt>
                <c:pt idx="17">
                  <c:v>-1.098501135958899</c:v>
                </c:pt>
                <c:pt idx="18">
                  <c:v>-1.0985079604195322</c:v>
                </c:pt>
                <c:pt idx="19">
                  <c:v>-1.0985061828407636</c:v>
                </c:pt>
                <c:pt idx="20">
                  <c:v>-1.0985043990184118</c:v>
                </c:pt>
                <c:pt idx="21">
                  <c:v>-1.0985071653296203</c:v>
                </c:pt>
                <c:pt idx="22">
                  <c:v>-1.0985000515066221</c:v>
                </c:pt>
                <c:pt idx="23">
                  <c:v>-1.0985030970492387</c:v>
                </c:pt>
                <c:pt idx="24">
                  <c:v>-1.0985060870180261</c:v>
                </c:pt>
                <c:pt idx="25">
                  <c:v>-1.0985049474727415</c:v>
                </c:pt>
                <c:pt idx="26">
                  <c:v>-1.0985036028426858</c:v>
                </c:pt>
                <c:pt idx="27">
                  <c:v>-1.0984984225344359</c:v>
                </c:pt>
                <c:pt idx="28">
                  <c:v>-1.0985006129931814</c:v>
                </c:pt>
                <c:pt idx="29">
                  <c:v>-1.0984969680732652</c:v>
                </c:pt>
                <c:pt idx="30">
                  <c:v>-1.0985056775893172</c:v>
                </c:pt>
                <c:pt idx="31">
                  <c:v>-1.0985023484793324</c:v>
                </c:pt>
                <c:pt idx="32">
                  <c:v>-1.0984997773921537</c:v>
                </c:pt>
                <c:pt idx="33">
                  <c:v>-1.0985014366531363</c:v>
                </c:pt>
                <c:pt idx="34">
                  <c:v>-1.0985004231206648</c:v>
                </c:pt>
                <c:pt idx="35">
                  <c:v>-1.0985050461331733</c:v>
                </c:pt>
                <c:pt idx="36">
                  <c:v>-1.0985021747150845</c:v>
                </c:pt>
                <c:pt idx="37">
                  <c:v>-1.0985065798130833</c:v>
                </c:pt>
                <c:pt idx="38">
                  <c:v>-1.0985091166285226</c:v>
                </c:pt>
                <c:pt idx="39">
                  <c:v>-1.0985003881180655</c:v>
                </c:pt>
                <c:pt idx="40">
                  <c:v>-1.0984937094970699</c:v>
                </c:pt>
                <c:pt idx="41">
                  <c:v>-1.0985084086896637</c:v>
                </c:pt>
                <c:pt idx="42">
                  <c:v>-1.0985036467459133</c:v>
                </c:pt>
                <c:pt idx="43">
                  <c:v>-1.0985070631297658</c:v>
                </c:pt>
                <c:pt idx="44">
                  <c:v>-1.0985031986045917</c:v>
                </c:pt>
                <c:pt idx="45">
                  <c:v>-1.0985061624681987</c:v>
                </c:pt>
                <c:pt idx="46">
                  <c:v>-1.0985067326751143</c:v>
                </c:pt>
                <c:pt idx="47">
                  <c:v>-1.0985071463675617</c:v>
                </c:pt>
                <c:pt idx="48">
                  <c:v>-1.0985078574274052</c:v>
                </c:pt>
                <c:pt idx="49">
                  <c:v>-1.0985106125247834</c:v>
                </c:pt>
                <c:pt idx="50">
                  <c:v>-1.0985041416619201</c:v>
                </c:pt>
                <c:pt idx="51">
                  <c:v>-1.0985043497120814</c:v>
                </c:pt>
                <c:pt idx="52">
                  <c:v>-1.0985094805131266</c:v>
                </c:pt>
                <c:pt idx="53">
                  <c:v>-1.0985039367368907</c:v>
                </c:pt>
                <c:pt idx="54">
                  <c:v>-1.0985077704090591</c:v>
                </c:pt>
                <c:pt idx="55">
                  <c:v>-1.0985063315436003</c:v>
                </c:pt>
                <c:pt idx="56">
                  <c:v>-1.0985036017081655</c:v>
                </c:pt>
                <c:pt idx="57">
                  <c:v>-1.0985073937312677</c:v>
                </c:pt>
                <c:pt idx="58">
                  <c:v>-1.0985060728332583</c:v>
                </c:pt>
                <c:pt idx="59">
                  <c:v>-1.0985090365091807</c:v>
                </c:pt>
                <c:pt idx="60">
                  <c:v>-1.0985088099902558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829-3145-BCFD-5D270F7BF953}"/>
            </c:ext>
          </c:extLst>
        </c:ser>
        <c:ser>
          <c:idx val="10"/>
          <c:order val="10"/>
          <c:tx>
            <c:strRef>
              <c:f>Summary!$CJ$419</c:f>
              <c:strCache>
                <c:ptCount val="1"/>
                <c:pt idx="0">
                  <c:v>L2 May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  <a:effectLst/>
            </c:spPr>
          </c:marker>
          <c:xVal>
            <c:numRef>
              <c:f>Summary!$CW$419:$CW$493</c:f>
              <c:numCache>
                <c:formatCode>0.000000</c:formatCode>
                <c:ptCount val="75"/>
                <c:pt idx="0">
                  <c:v>-1.5235727431606962</c:v>
                </c:pt>
                <c:pt idx="1">
                  <c:v>-1.5235716986771661</c:v>
                </c:pt>
                <c:pt idx="2">
                  <c:v>-1.5235757464804476</c:v>
                </c:pt>
                <c:pt idx="3">
                  <c:v>-1.5235736828702018</c:v>
                </c:pt>
                <c:pt idx="4">
                  <c:v>-1.5235784640547152</c:v>
                </c:pt>
                <c:pt idx="5">
                  <c:v>-1.5235744353026639</c:v>
                </c:pt>
                <c:pt idx="6">
                  <c:v>-1.5235733412797434</c:v>
                </c:pt>
                <c:pt idx="7">
                  <c:v>-1.5235808810727085</c:v>
                </c:pt>
                <c:pt idx="8">
                  <c:v>-1.5235764224324055</c:v>
                </c:pt>
                <c:pt idx="9">
                  <c:v>-1.5235763002400067</c:v>
                </c:pt>
                <c:pt idx="10">
                  <c:v>-1.5235814202133424</c:v>
                </c:pt>
                <c:pt idx="11">
                  <c:v>-1.5235814685474891</c:v>
                </c:pt>
                <c:pt idx="12">
                  <c:v>-1.5235872288448926</c:v>
                </c:pt>
                <c:pt idx="13">
                  <c:v>-1.5235781501735104</c:v>
                </c:pt>
                <c:pt idx="14">
                  <c:v>-1.5235811697675912</c:v>
                </c:pt>
                <c:pt idx="15">
                  <c:v>-1.5235793015275489</c:v>
                </c:pt>
                <c:pt idx="16">
                  <c:v>-1.5235760475927826</c:v>
                </c:pt>
                <c:pt idx="17">
                  <c:v>-1.5235828404883796</c:v>
                </c:pt>
                <c:pt idx="18">
                  <c:v>-1.5235765063376376</c:v>
                </c:pt>
                <c:pt idx="19">
                  <c:v>-1.523579610516119</c:v>
                </c:pt>
                <c:pt idx="20">
                  <c:v>-1.5235818337593421</c:v>
                </c:pt>
                <c:pt idx="21">
                  <c:v>-1.5235743696282285</c:v>
                </c:pt>
                <c:pt idx="22">
                  <c:v>-1.5235819548592209</c:v>
                </c:pt>
                <c:pt idx="23">
                  <c:v>-1.5235705257360797</c:v>
                </c:pt>
                <c:pt idx="24">
                  <c:v>-1.5235763921413128</c:v>
                </c:pt>
                <c:pt idx="25">
                  <c:v>-1.5235766839494809</c:v>
                </c:pt>
                <c:pt idx="26">
                  <c:v>-1.5235761999752149</c:v>
                </c:pt>
                <c:pt idx="27">
                  <c:v>-1.5235772373778216</c:v>
                </c:pt>
                <c:pt idx="28">
                  <c:v>-1.5235704868267603</c:v>
                </c:pt>
                <c:pt idx="29">
                  <c:v>-1.5235749335886644</c:v>
                </c:pt>
                <c:pt idx="30">
                  <c:v>-1.5235724534386947</c:v>
                </c:pt>
                <c:pt idx="31">
                  <c:v>-1.5235717499477457</c:v>
                </c:pt>
                <c:pt idx="32">
                  <c:v>-1.5235699220329875</c:v>
                </c:pt>
                <c:pt idx="33">
                  <c:v>-1.5235711042014151</c:v>
                </c:pt>
                <c:pt idx="34">
                  <c:v>-1.5235734908600107</c:v>
                </c:pt>
                <c:pt idx="35">
                  <c:v>-1.5235714164678023</c:v>
                </c:pt>
                <c:pt idx="36">
                  <c:v>-1.5235762624215288</c:v>
                </c:pt>
                <c:pt idx="37">
                  <c:v>-1.523590629688401</c:v>
                </c:pt>
                <c:pt idx="38">
                  <c:v>-1.5235786356036176</c:v>
                </c:pt>
                <c:pt idx="39">
                  <c:v>-1.5235777192297211</c:v>
                </c:pt>
                <c:pt idx="40">
                  <c:v>-1.5235713140843479</c:v>
                </c:pt>
                <c:pt idx="41">
                  <c:v>-1.52356502135698</c:v>
                </c:pt>
                <c:pt idx="42">
                  <c:v>-1.5235680433455283</c:v>
                </c:pt>
                <c:pt idx="43">
                  <c:v>-1.5235694963964266</c:v>
                </c:pt>
                <c:pt idx="44">
                  <c:v>-1.5235776244369228</c:v>
                </c:pt>
                <c:pt idx="45">
                  <c:v>-1.5235760368595528</c:v>
                </c:pt>
                <c:pt idx="46">
                  <c:v>-1.5235682449488284</c:v>
                </c:pt>
                <c:pt idx="47">
                  <c:v>-1.5235654472462081</c:v>
                </c:pt>
                <c:pt idx="48">
                  <c:v>-1.5235676716467039</c:v>
                </c:pt>
                <c:pt idx="49">
                  <c:v>-1.5235624074530696</c:v>
                </c:pt>
                <c:pt idx="50">
                  <c:v>-1.5235620023011631</c:v>
                </c:pt>
                <c:pt idx="51">
                  <c:v>-1.5235668986601674</c:v>
                </c:pt>
                <c:pt idx="52">
                  <c:v>-1.5235642631708735</c:v>
                </c:pt>
                <c:pt idx="53">
                  <c:v>-1.5235545405296149</c:v>
                </c:pt>
                <c:pt idx="54">
                  <c:v>-1.5235615211405924</c:v>
                </c:pt>
                <c:pt idx="55">
                  <c:v>-1.5235629450808799</c:v>
                </c:pt>
                <c:pt idx="56">
                  <c:v>-1.5235638451001308</c:v>
                </c:pt>
                <c:pt idx="57">
                  <c:v>-1.5235617226484084</c:v>
                </c:pt>
                <c:pt idx="58">
                  <c:v>-1.5235631098092977</c:v>
                </c:pt>
                <c:pt idx="59">
                  <c:v>-1.5235710579812778</c:v>
                </c:pt>
                <c:pt idx="60">
                  <c:v>-1.5235653208964051</c:v>
                </c:pt>
                <c:pt idx="61">
                  <c:v>-1.5235683025933862</c:v>
                </c:pt>
                <c:pt idx="62">
                  <c:v>-1.5235623130291223</c:v>
                </c:pt>
                <c:pt idx="63">
                  <c:v>-1.5235714403237168</c:v>
                </c:pt>
                <c:pt idx="64">
                  <c:v>-1.5235660061340051</c:v>
                </c:pt>
                <c:pt idx="65">
                  <c:v>-1.5235639163426025</c:v>
                </c:pt>
                <c:pt idx="66">
                  <c:v>-1.5235806643215057</c:v>
                </c:pt>
                <c:pt idx="67">
                  <c:v>-1.5235848507144758</c:v>
                </c:pt>
                <c:pt idx="68">
                  <c:v>-1.5235819029396318</c:v>
                </c:pt>
                <c:pt idx="69">
                  <c:v>-1.5235778034953491</c:v>
                </c:pt>
                <c:pt idx="70">
                  <c:v>-1.5235691967352349</c:v>
                </c:pt>
                <c:pt idx="71">
                  <c:v>-1.5235768142826949</c:v>
                </c:pt>
                <c:pt idx="72">
                  <c:v>-1.5235784888547057</c:v>
                </c:pt>
                <c:pt idx="73">
                  <c:v>-1.5235801660272035</c:v>
                </c:pt>
                <c:pt idx="74">
                  <c:v>-1.5235813842066404</c:v>
                </c:pt>
              </c:numCache>
            </c:numRef>
          </c:xVal>
          <c:yVal>
            <c:numRef>
              <c:f>Summary!$CX$419:$CX$493</c:f>
              <c:numCache>
                <c:formatCode>0.000000</c:formatCode>
                <c:ptCount val="75"/>
                <c:pt idx="0">
                  <c:v>-1.0985480466356057</c:v>
                </c:pt>
                <c:pt idx="1">
                  <c:v>-1.0985492040820501</c:v>
                </c:pt>
                <c:pt idx="2">
                  <c:v>-1.0985466245489262</c:v>
                </c:pt>
                <c:pt idx="3">
                  <c:v>-1.0985470752865556</c:v>
                </c:pt>
                <c:pt idx="4">
                  <c:v>-1.0985487341678628</c:v>
                </c:pt>
                <c:pt idx="5">
                  <c:v>-1.0985500780579298</c:v>
                </c:pt>
                <c:pt idx="6">
                  <c:v>-1.0985484813010284</c:v>
                </c:pt>
                <c:pt idx="7">
                  <c:v>-1.0985532286915334</c:v>
                </c:pt>
                <c:pt idx="8">
                  <c:v>-1.0985564323546795</c:v>
                </c:pt>
                <c:pt idx="9">
                  <c:v>-1.0985548373638885</c:v>
                </c:pt>
                <c:pt idx="10">
                  <c:v>-1.0985533202868096</c:v>
                </c:pt>
                <c:pt idx="11">
                  <c:v>-1.0985504145333955</c:v>
                </c:pt>
                <c:pt idx="12">
                  <c:v>-1.0985545905750878</c:v>
                </c:pt>
                <c:pt idx="13">
                  <c:v>-1.0985506426805538</c:v>
                </c:pt>
                <c:pt idx="14">
                  <c:v>-1.0985559572167982</c:v>
                </c:pt>
                <c:pt idx="15">
                  <c:v>-1.0985513913445071</c:v>
                </c:pt>
                <c:pt idx="16">
                  <c:v>-1.098557450359511</c:v>
                </c:pt>
                <c:pt idx="17">
                  <c:v>-1.0985539779815918</c:v>
                </c:pt>
                <c:pt idx="18">
                  <c:v>-1.0985544316467546</c:v>
                </c:pt>
                <c:pt idx="19">
                  <c:v>-1.0985532317862376</c:v>
                </c:pt>
                <c:pt idx="20">
                  <c:v>-1.098551818092621</c:v>
                </c:pt>
                <c:pt idx="21">
                  <c:v>-1.098547011090097</c:v>
                </c:pt>
                <c:pt idx="22">
                  <c:v>-1.0985535011958192</c:v>
                </c:pt>
                <c:pt idx="23">
                  <c:v>-1.098551612884481</c:v>
                </c:pt>
                <c:pt idx="24">
                  <c:v>-1.0985476935494654</c:v>
                </c:pt>
                <c:pt idx="25">
                  <c:v>-1.0985521690344535</c:v>
                </c:pt>
                <c:pt idx="26">
                  <c:v>-1.0985483172449131</c:v>
                </c:pt>
                <c:pt idx="27">
                  <c:v>-1.0985509956314858</c:v>
                </c:pt>
                <c:pt idx="28">
                  <c:v>-1.0985438995506964</c:v>
                </c:pt>
                <c:pt idx="29">
                  <c:v>-1.0985431201378066</c:v>
                </c:pt>
                <c:pt idx="30">
                  <c:v>-1.0985423627781399</c:v>
                </c:pt>
                <c:pt idx="31">
                  <c:v>-1.0985424167119002</c:v>
                </c:pt>
                <c:pt idx="32">
                  <c:v>-1.0985402907821273</c:v>
                </c:pt>
                <c:pt idx="33">
                  <c:v>-1.0985434268835284</c:v>
                </c:pt>
                <c:pt idx="34">
                  <c:v>-1.0985486129224238</c:v>
                </c:pt>
                <c:pt idx="35">
                  <c:v>-1.0985478878002555</c:v>
                </c:pt>
                <c:pt idx="36">
                  <c:v>-1.0985500808828075</c:v>
                </c:pt>
                <c:pt idx="37">
                  <c:v>-1.0985612340248438</c:v>
                </c:pt>
                <c:pt idx="38">
                  <c:v>-1.0985515366407514</c:v>
                </c:pt>
                <c:pt idx="39">
                  <c:v>-1.0985512821732146</c:v>
                </c:pt>
                <c:pt idx="40">
                  <c:v>-1.0985477687711269</c:v>
                </c:pt>
                <c:pt idx="41">
                  <c:v>-1.0985427062674049</c:v>
                </c:pt>
                <c:pt idx="42">
                  <c:v>-1.0985410700946636</c:v>
                </c:pt>
                <c:pt idx="43">
                  <c:v>-1.0985479901815787</c:v>
                </c:pt>
                <c:pt idx="44">
                  <c:v>-1.098548690819001</c:v>
                </c:pt>
                <c:pt idx="45">
                  <c:v>-1.0985445230003439</c:v>
                </c:pt>
                <c:pt idx="46">
                  <c:v>-1.0985401199094125</c:v>
                </c:pt>
                <c:pt idx="47">
                  <c:v>-1.0985376385664962</c:v>
                </c:pt>
                <c:pt idx="48">
                  <c:v>-1.0985403231786892</c:v>
                </c:pt>
                <c:pt idx="49">
                  <c:v>-1.0985421272142377</c:v>
                </c:pt>
                <c:pt idx="50">
                  <c:v>-1.0985398880498489</c:v>
                </c:pt>
                <c:pt idx="51">
                  <c:v>-1.0985383543848022</c:v>
                </c:pt>
                <c:pt idx="52">
                  <c:v>-1.0985355473595955</c:v>
                </c:pt>
                <c:pt idx="53">
                  <c:v>-1.0985343652399047</c:v>
                </c:pt>
                <c:pt idx="54">
                  <c:v>-1.098537509122977</c:v>
                </c:pt>
                <c:pt idx="55">
                  <c:v>-1.0985384636585598</c:v>
                </c:pt>
                <c:pt idx="56">
                  <c:v>-1.0985384786497245</c:v>
                </c:pt>
                <c:pt idx="57">
                  <c:v>-1.0985324796971032</c:v>
                </c:pt>
                <c:pt idx="58">
                  <c:v>-1.0985388584988407</c:v>
                </c:pt>
                <c:pt idx="59">
                  <c:v>-1.0985380137120229</c:v>
                </c:pt>
                <c:pt idx="60">
                  <c:v>-1.0985404937821046</c:v>
                </c:pt>
                <c:pt idx="61">
                  <c:v>-1.0985382532839758</c:v>
                </c:pt>
                <c:pt idx="62">
                  <c:v>-1.0985435305807805</c:v>
                </c:pt>
                <c:pt idx="63">
                  <c:v>-1.098542512754217</c:v>
                </c:pt>
                <c:pt idx="64">
                  <c:v>-1.0985437743451347</c:v>
                </c:pt>
                <c:pt idx="65">
                  <c:v>-1.0985415441681157</c:v>
                </c:pt>
                <c:pt idx="66">
                  <c:v>-1.0985505894664167</c:v>
                </c:pt>
                <c:pt idx="67">
                  <c:v>-1.0985505009871643</c:v>
                </c:pt>
                <c:pt idx="68">
                  <c:v>-1.0985511468267601</c:v>
                </c:pt>
                <c:pt idx="69">
                  <c:v>-1.0985459987292432</c:v>
                </c:pt>
                <c:pt idx="70">
                  <c:v>-1.0985433512742468</c:v>
                </c:pt>
                <c:pt idx="71">
                  <c:v>-1.0985464475170075</c:v>
                </c:pt>
                <c:pt idx="72">
                  <c:v>-1.0985500586263031</c:v>
                </c:pt>
                <c:pt idx="73">
                  <c:v>-1.098546876245718</c:v>
                </c:pt>
                <c:pt idx="74">
                  <c:v>-1.0985546881251951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829-3145-BCFD-5D270F7BF953}"/>
            </c:ext>
          </c:extLst>
        </c:ser>
        <c:ser>
          <c:idx val="11"/>
          <c:order val="11"/>
          <c:tx>
            <c:strRef>
              <c:f>Summary!$CJ$494</c:f>
              <c:strCache>
                <c:ptCount val="1"/>
                <c:pt idx="0">
                  <c:v>L2 Jun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</c:spPr>
          </c:marker>
          <c:xVal>
            <c:numRef>
              <c:f>Summary!$CW$494:$CW$538</c:f>
              <c:numCache>
                <c:formatCode>0.000000</c:formatCode>
                <c:ptCount val="45"/>
                <c:pt idx="0">
                  <c:v>-1.5235640909911803</c:v>
                </c:pt>
                <c:pt idx="1">
                  <c:v>-1.5235616255639097</c:v>
                </c:pt>
                <c:pt idx="2">
                  <c:v>-1.5235692863535453</c:v>
                </c:pt>
                <c:pt idx="3">
                  <c:v>-1.5235678249961346</c:v>
                </c:pt>
                <c:pt idx="4">
                  <c:v>-1.5235611705022172</c:v>
                </c:pt>
                <c:pt idx="5">
                  <c:v>-1.5235692952512516</c:v>
                </c:pt>
                <c:pt idx="6">
                  <c:v>-1.523567115502759</c:v>
                </c:pt>
                <c:pt idx="7">
                  <c:v>-1.5235720753438702</c:v>
                </c:pt>
                <c:pt idx="8">
                  <c:v>-1.5235721745543354</c:v>
                </c:pt>
                <c:pt idx="9">
                  <c:v>-1.5235650370512746</c:v>
                </c:pt>
                <c:pt idx="10">
                  <c:v>-1.5235637294379039</c:v>
                </c:pt>
                <c:pt idx="11">
                  <c:v>-1.523563154592797</c:v>
                </c:pt>
                <c:pt idx="12">
                  <c:v>-1.5235705430200284</c:v>
                </c:pt>
                <c:pt idx="13">
                  <c:v>-1.5235743322092035</c:v>
                </c:pt>
                <c:pt idx="14">
                  <c:v>-1.5235748563600862</c:v>
                </c:pt>
                <c:pt idx="15">
                  <c:v>-1.5235702929138761</c:v>
                </c:pt>
                <c:pt idx="16">
                  <c:v>-1.5235604633317523</c:v>
                </c:pt>
                <c:pt idx="17">
                  <c:v>-1.5235617411882136</c:v>
                </c:pt>
                <c:pt idx="18">
                  <c:v>-1.5235611533237992</c:v>
                </c:pt>
                <c:pt idx="19">
                  <c:v>-1.5235668435276524</c:v>
                </c:pt>
                <c:pt idx="20">
                  <c:v>-1.5235699061750128</c:v>
                </c:pt>
                <c:pt idx="21">
                  <c:v>-1.5235669170996491</c:v>
                </c:pt>
                <c:pt idx="22">
                  <c:v>-1.5235650453338219</c:v>
                </c:pt>
                <c:pt idx="23">
                  <c:v>-1.5235618274461613</c:v>
                </c:pt>
                <c:pt idx="24">
                  <c:v>-1.5235701846337366</c:v>
                </c:pt>
                <c:pt idx="25">
                  <c:v>-1.5235698634073243</c:v>
                </c:pt>
                <c:pt idx="26">
                  <c:v>-1.5235687502675275</c:v>
                </c:pt>
                <c:pt idx="27">
                  <c:v>-1.523559809636795</c:v>
                </c:pt>
                <c:pt idx="28">
                  <c:v>-1.5235704196166679</c:v>
                </c:pt>
                <c:pt idx="29">
                  <c:v>-1.5235669298823435</c:v>
                </c:pt>
                <c:pt idx="30">
                  <c:v>-1.5235676039379056</c:v>
                </c:pt>
                <c:pt idx="31">
                  <c:v>-1.5235606905737515</c:v>
                </c:pt>
                <c:pt idx="32">
                  <c:v>-1.5235666015689417</c:v>
                </c:pt>
                <c:pt idx="33">
                  <c:v>-1.5235621415250626</c:v>
                </c:pt>
                <c:pt idx="34">
                  <c:v>-1.5235695266423164</c:v>
                </c:pt>
                <c:pt idx="35">
                  <c:v>-1.5235645129663347</c:v>
                </c:pt>
                <c:pt idx="36">
                  <c:v>-1.5235630637271036</c:v>
                </c:pt>
                <c:pt idx="37">
                  <c:v>-1.5235661213362532</c:v>
                </c:pt>
                <c:pt idx="38">
                  <c:v>-1.5235640437686733</c:v>
                </c:pt>
                <c:pt idx="39">
                  <c:v>-1.5235685340616547</c:v>
                </c:pt>
                <c:pt idx="40">
                  <c:v>-1.52356722211031</c:v>
                </c:pt>
                <c:pt idx="41">
                  <c:v>-1.5235775612750782</c:v>
                </c:pt>
                <c:pt idx="42">
                  <c:v>-1.5235704934691956</c:v>
                </c:pt>
                <c:pt idx="43">
                  <c:v>-1.5235723526462284</c:v>
                </c:pt>
                <c:pt idx="44">
                  <c:v>-1.5235701090059175</c:v>
                </c:pt>
              </c:numCache>
            </c:numRef>
          </c:xVal>
          <c:yVal>
            <c:numRef>
              <c:f>Summary!$CX$494:$CX$538</c:f>
              <c:numCache>
                <c:formatCode>0.000000</c:formatCode>
                <c:ptCount val="45"/>
                <c:pt idx="0">
                  <c:v>-1.0985546648947828</c:v>
                </c:pt>
                <c:pt idx="1">
                  <c:v>-1.0985578429033616</c:v>
                </c:pt>
                <c:pt idx="2">
                  <c:v>-1.0985550133271174</c:v>
                </c:pt>
                <c:pt idx="3">
                  <c:v>-1.0985600798406938</c:v>
                </c:pt>
                <c:pt idx="4">
                  <c:v>-1.0985589321387199</c:v>
                </c:pt>
                <c:pt idx="5">
                  <c:v>-1.0985614075106354</c:v>
                </c:pt>
                <c:pt idx="6">
                  <c:v>-1.0985606973602609</c:v>
                </c:pt>
                <c:pt idx="7">
                  <c:v>-1.098569242089195</c:v>
                </c:pt>
                <c:pt idx="8">
                  <c:v>-1.0985620291055671</c:v>
                </c:pt>
                <c:pt idx="9">
                  <c:v>-1.0985647810061716</c:v>
                </c:pt>
                <c:pt idx="10">
                  <c:v>-1.0985617055527643</c:v>
                </c:pt>
                <c:pt idx="11">
                  <c:v>-1.0985585987407296</c:v>
                </c:pt>
                <c:pt idx="12">
                  <c:v>-1.09856532453528</c:v>
                </c:pt>
                <c:pt idx="13">
                  <c:v>-1.0985680574505503</c:v>
                </c:pt>
                <c:pt idx="14">
                  <c:v>-1.0985650226069041</c:v>
                </c:pt>
                <c:pt idx="15">
                  <c:v>-1.098557938279578</c:v>
                </c:pt>
                <c:pt idx="16">
                  <c:v>-1.098562158021835</c:v>
                </c:pt>
                <c:pt idx="17">
                  <c:v>-1.0985585422446236</c:v>
                </c:pt>
                <c:pt idx="18">
                  <c:v>-1.0985583700035511</c:v>
                </c:pt>
                <c:pt idx="19">
                  <c:v>-1.0985595132505352</c:v>
                </c:pt>
                <c:pt idx="20">
                  <c:v>-1.0985577674681966</c:v>
                </c:pt>
                <c:pt idx="21">
                  <c:v>-1.098557815153608</c:v>
                </c:pt>
                <c:pt idx="22">
                  <c:v>-1.0985552782009775</c:v>
                </c:pt>
                <c:pt idx="23">
                  <c:v>-1.0985575250968422</c:v>
                </c:pt>
                <c:pt idx="24">
                  <c:v>-1.0985580397340555</c:v>
                </c:pt>
                <c:pt idx="25">
                  <c:v>-1.0985582780534133</c:v>
                </c:pt>
                <c:pt idx="26">
                  <c:v>-1.0985603131011834</c:v>
                </c:pt>
                <c:pt idx="27">
                  <c:v>-1.0985576590373634</c:v>
                </c:pt>
                <c:pt idx="28">
                  <c:v>-1.0985619018699793</c:v>
                </c:pt>
                <c:pt idx="29">
                  <c:v>-1.0985579929590237</c:v>
                </c:pt>
                <c:pt idx="30">
                  <c:v>-1.0985633830776649</c:v>
                </c:pt>
                <c:pt idx="31">
                  <c:v>-1.0985540801516815</c:v>
                </c:pt>
                <c:pt idx="32">
                  <c:v>-1.0985565243779678</c:v>
                </c:pt>
                <c:pt idx="33">
                  <c:v>-1.0985591085150204</c:v>
                </c:pt>
                <c:pt idx="34">
                  <c:v>-1.0985582791284143</c:v>
                </c:pt>
                <c:pt idx="35">
                  <c:v>-1.0985556937032384</c:v>
                </c:pt>
                <c:pt idx="36">
                  <c:v>-1.0985600240912234</c:v>
                </c:pt>
                <c:pt idx="37">
                  <c:v>-1.0985607974378562</c:v>
                </c:pt>
                <c:pt idx="38">
                  <c:v>-1.0985610809932034</c:v>
                </c:pt>
                <c:pt idx="39">
                  <c:v>-1.0985544220582344</c:v>
                </c:pt>
                <c:pt idx="40">
                  <c:v>-1.0985642949807835</c:v>
                </c:pt>
                <c:pt idx="41">
                  <c:v>-1.0985704394131324</c:v>
                </c:pt>
                <c:pt idx="42">
                  <c:v>-1.0985620800343965</c:v>
                </c:pt>
                <c:pt idx="43">
                  <c:v>-1.0985641558929533</c:v>
                </c:pt>
                <c:pt idx="44">
                  <c:v>-1.0985620103695719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829-3145-BCFD-5D270F7BF953}"/>
            </c:ext>
          </c:extLst>
        </c:ser>
        <c:ser>
          <c:idx val="12"/>
          <c:order val="12"/>
          <c:tx>
            <c:strRef>
              <c:f>Summary!$CJ$540</c:f>
              <c:strCache>
                <c:ptCount val="1"/>
                <c:pt idx="0">
                  <c:v>L3 FebS1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2774AE"/>
                </a:solidFill>
              </a:ln>
            </c:spPr>
          </c:marker>
          <c:xVal>
            <c:numRef>
              <c:f>Summary!$CW$540:$CW$594</c:f>
              <c:numCache>
                <c:formatCode>0.000000</c:formatCode>
                <c:ptCount val="55"/>
                <c:pt idx="0">
                  <c:v>-1.5234048230729935</c:v>
                </c:pt>
                <c:pt idx="1">
                  <c:v>-1.5234091775287035</c:v>
                </c:pt>
                <c:pt idx="2">
                  <c:v>-1.5234065105474837</c:v>
                </c:pt>
                <c:pt idx="3">
                  <c:v>-1.5234059561125486</c:v>
                </c:pt>
                <c:pt idx="4">
                  <c:v>-1.5234068877392615</c:v>
                </c:pt>
                <c:pt idx="5">
                  <c:v>-1.5234094286825046</c:v>
                </c:pt>
                <c:pt idx="6">
                  <c:v>-1.5233927860828926</c:v>
                </c:pt>
                <c:pt idx="7">
                  <c:v>-1.5234122899460352</c:v>
                </c:pt>
                <c:pt idx="8">
                  <c:v>-1.5234033870774648</c:v>
                </c:pt>
                <c:pt idx="9">
                  <c:v>-1.5234106109681436</c:v>
                </c:pt>
                <c:pt idx="10">
                  <c:v>-1.5234145980622316</c:v>
                </c:pt>
                <c:pt idx="11">
                  <c:v>-1.5234104031832318</c:v>
                </c:pt>
                <c:pt idx="12">
                  <c:v>-1.523407280034879</c:v>
                </c:pt>
                <c:pt idx="13">
                  <c:v>-1.5234033599931671</c:v>
                </c:pt>
                <c:pt idx="14">
                  <c:v>-1.5234128836379983</c:v>
                </c:pt>
                <c:pt idx="15">
                  <c:v>-1.5234074674131981</c:v>
                </c:pt>
                <c:pt idx="16">
                  <c:v>-1.5234082095233079</c:v>
                </c:pt>
                <c:pt idx="17">
                  <c:v>-1.5234157016964811</c:v>
                </c:pt>
                <c:pt idx="18">
                  <c:v>-1.5234113710375174</c:v>
                </c:pt>
                <c:pt idx="19">
                  <c:v>-1.5234015040283502</c:v>
                </c:pt>
                <c:pt idx="20">
                  <c:v>-1.5234109885298086</c:v>
                </c:pt>
                <c:pt idx="21">
                  <c:v>-1.5234001535388335</c:v>
                </c:pt>
                <c:pt idx="22">
                  <c:v>-1.52341391692335</c:v>
                </c:pt>
                <c:pt idx="23">
                  <c:v>-1.5234093931976416</c:v>
                </c:pt>
                <c:pt idx="24">
                  <c:v>-1.5234080643158718</c:v>
                </c:pt>
                <c:pt idx="25">
                  <c:v>-1.5234169078599367</c:v>
                </c:pt>
                <c:pt idx="26">
                  <c:v>-1.5234129118191588</c:v>
                </c:pt>
                <c:pt idx="27">
                  <c:v>-1.5234184885154531</c:v>
                </c:pt>
                <c:pt idx="28">
                  <c:v>-1.523413121012013</c:v>
                </c:pt>
                <c:pt idx="29">
                  <c:v>-1.5234136920656849</c:v>
                </c:pt>
                <c:pt idx="30">
                  <c:v>-1.5234079152835995</c:v>
                </c:pt>
                <c:pt idx="31">
                  <c:v>-1.5234044911810583</c:v>
                </c:pt>
                <c:pt idx="32">
                  <c:v>-1.52340586115814</c:v>
                </c:pt>
                <c:pt idx="33">
                  <c:v>-1.5234134579959169</c:v>
                </c:pt>
                <c:pt idx="34">
                  <c:v>-1.5234123763532488</c:v>
                </c:pt>
                <c:pt idx="35">
                  <c:v>-1.5234077017248289</c:v>
                </c:pt>
                <c:pt idx="36">
                  <c:v>-1.523413125017729</c:v>
                </c:pt>
                <c:pt idx="37">
                  <c:v>-1.5234114293109393</c:v>
                </c:pt>
                <c:pt idx="38">
                  <c:v>-1.5234073674791617</c:v>
                </c:pt>
                <c:pt idx="39">
                  <c:v>-1.5234083616267662</c:v>
                </c:pt>
                <c:pt idx="40">
                  <c:v>-1.5234064074315194</c:v>
                </c:pt>
                <c:pt idx="41">
                  <c:v>-1.5234112893202629</c:v>
                </c:pt>
                <c:pt idx="42">
                  <c:v>-1.5234070533087809</c:v>
                </c:pt>
                <c:pt idx="43">
                  <c:v>-1.523417290493174</c:v>
                </c:pt>
                <c:pt idx="44">
                  <c:v>-1.5234062640604438</c:v>
                </c:pt>
                <c:pt idx="45">
                  <c:v>-1.523413729602676</c:v>
                </c:pt>
                <c:pt idx="46">
                  <c:v>-1.5234161222735851</c:v>
                </c:pt>
                <c:pt idx="47">
                  <c:v>-1.5234133745164857</c:v>
                </c:pt>
                <c:pt idx="48">
                  <c:v>-1.5234126496469296</c:v>
                </c:pt>
                <c:pt idx="49">
                  <c:v>-1.5234099721730554</c:v>
                </c:pt>
                <c:pt idx="50">
                  <c:v>-1.5234115965063526</c:v>
                </c:pt>
                <c:pt idx="51">
                  <c:v>-1.5234148615014418</c:v>
                </c:pt>
                <c:pt idx="52">
                  <c:v>-1.5234055573374634</c:v>
                </c:pt>
                <c:pt idx="53">
                  <c:v>-1.5234020457639805</c:v>
                </c:pt>
                <c:pt idx="54">
                  <c:v>-1.5234054599815308</c:v>
                </c:pt>
              </c:numCache>
            </c:numRef>
          </c:xVal>
          <c:yVal>
            <c:numRef>
              <c:f>Summary!$CX$540:$CX$594</c:f>
              <c:numCache>
                <c:formatCode>0.000000</c:formatCode>
                <c:ptCount val="55"/>
                <c:pt idx="0">
                  <c:v>-1.0985258340605766</c:v>
                </c:pt>
                <c:pt idx="1">
                  <c:v>-1.0985274362385635</c:v>
                </c:pt>
                <c:pt idx="2">
                  <c:v>-1.0985216626752352</c:v>
                </c:pt>
                <c:pt idx="3">
                  <c:v>-1.0985382247678888</c:v>
                </c:pt>
                <c:pt idx="4">
                  <c:v>-1.0985309433476707</c:v>
                </c:pt>
                <c:pt idx="5">
                  <c:v>-1.0985316530722105</c:v>
                </c:pt>
                <c:pt idx="6">
                  <c:v>-1.0985274920667658</c:v>
                </c:pt>
                <c:pt idx="7">
                  <c:v>-1.0985295002539093</c:v>
                </c:pt>
                <c:pt idx="8">
                  <c:v>-1.0985376215637079</c:v>
                </c:pt>
                <c:pt idx="9">
                  <c:v>-1.0985298747033569</c:v>
                </c:pt>
                <c:pt idx="10">
                  <c:v>-1.098534229808974</c:v>
                </c:pt>
                <c:pt idx="11">
                  <c:v>-1.0985321676440114</c:v>
                </c:pt>
                <c:pt idx="12">
                  <c:v>-1.0985280461641216</c:v>
                </c:pt>
                <c:pt idx="13">
                  <c:v>-1.0985373738699178</c:v>
                </c:pt>
                <c:pt idx="14">
                  <c:v>-1.0985300581340904</c:v>
                </c:pt>
                <c:pt idx="15">
                  <c:v>-1.0985339212134215</c:v>
                </c:pt>
                <c:pt idx="16">
                  <c:v>-1.0985352717093195</c:v>
                </c:pt>
                <c:pt idx="17">
                  <c:v>-1.0985342775305229</c:v>
                </c:pt>
                <c:pt idx="18">
                  <c:v>-1.0985359855762942</c:v>
                </c:pt>
                <c:pt idx="19">
                  <c:v>-1.098536273173452</c:v>
                </c:pt>
                <c:pt idx="20">
                  <c:v>-1.0985394295818434</c:v>
                </c:pt>
                <c:pt idx="21">
                  <c:v>-1.0985330583582109</c:v>
                </c:pt>
                <c:pt idx="22">
                  <c:v>-1.0985308342638989</c:v>
                </c:pt>
                <c:pt idx="23">
                  <c:v>-1.0985360432706859</c:v>
                </c:pt>
                <c:pt idx="24">
                  <c:v>-1.098530578314781</c:v>
                </c:pt>
                <c:pt idx="25">
                  <c:v>-1.0985344856924051</c:v>
                </c:pt>
                <c:pt idx="26">
                  <c:v>-1.0985392598992563</c:v>
                </c:pt>
                <c:pt idx="27">
                  <c:v>-1.0985370198291076</c:v>
                </c:pt>
                <c:pt idx="28">
                  <c:v>-1.0985318490359892</c:v>
                </c:pt>
                <c:pt idx="29">
                  <c:v>-1.0985323141879351</c:v>
                </c:pt>
                <c:pt idx="30">
                  <c:v>-1.0985276019657166</c:v>
                </c:pt>
                <c:pt idx="31">
                  <c:v>-1.0985321055095434</c:v>
                </c:pt>
                <c:pt idx="32">
                  <c:v>-1.0985360639680088</c:v>
                </c:pt>
                <c:pt idx="33">
                  <c:v>-1.0985347107565311</c:v>
                </c:pt>
                <c:pt idx="34">
                  <c:v>-1.0985335286665954</c:v>
                </c:pt>
                <c:pt idx="35">
                  <c:v>-1.0985337594024895</c:v>
                </c:pt>
                <c:pt idx="36">
                  <c:v>-1.0985344482929014</c:v>
                </c:pt>
                <c:pt idx="37">
                  <c:v>-1.0985389395110781</c:v>
                </c:pt>
                <c:pt idx="38">
                  <c:v>-1.0985376548679446</c:v>
                </c:pt>
                <c:pt idx="39">
                  <c:v>-1.0985319196560066</c:v>
                </c:pt>
                <c:pt idx="40">
                  <c:v>-1.0985330825390061</c:v>
                </c:pt>
                <c:pt idx="41">
                  <c:v>-1.0985350537594629</c:v>
                </c:pt>
                <c:pt idx="42">
                  <c:v>-1.0985235886756965</c:v>
                </c:pt>
                <c:pt idx="43">
                  <c:v>-1.0985384343662477</c:v>
                </c:pt>
                <c:pt idx="44">
                  <c:v>-1.098536287024011</c:v>
                </c:pt>
                <c:pt idx="45">
                  <c:v>-1.0985362193380235</c:v>
                </c:pt>
                <c:pt idx="46">
                  <c:v>-1.0985343579836044</c:v>
                </c:pt>
                <c:pt idx="47">
                  <c:v>-1.098535374513752</c:v>
                </c:pt>
                <c:pt idx="48">
                  <c:v>-1.098533646587291</c:v>
                </c:pt>
                <c:pt idx="49">
                  <c:v>-1.0985345250443004</c:v>
                </c:pt>
                <c:pt idx="50">
                  <c:v>-1.0985374474904399</c:v>
                </c:pt>
                <c:pt idx="51">
                  <c:v>-1.0985334513377911</c:v>
                </c:pt>
                <c:pt idx="52">
                  <c:v>-1.0985361094940194</c:v>
                </c:pt>
                <c:pt idx="53">
                  <c:v>-1.0985344843904168</c:v>
                </c:pt>
                <c:pt idx="54">
                  <c:v>-1.0985429799676729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829-3145-BCFD-5D270F7BF953}"/>
            </c:ext>
          </c:extLst>
        </c:ser>
        <c:ser>
          <c:idx val="13"/>
          <c:order val="13"/>
          <c:tx>
            <c:strRef>
              <c:f>Summary!$CJ$595</c:f>
              <c:strCache>
                <c:ptCount val="1"/>
                <c:pt idx="0">
                  <c:v>L3 FebS2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Summary!$CW$595:$CW$649</c:f>
              <c:numCache>
                <c:formatCode>0.000000</c:formatCode>
                <c:ptCount val="55"/>
                <c:pt idx="0">
                  <c:v>-1.5234403687534706</c:v>
                </c:pt>
                <c:pt idx="1">
                  <c:v>-1.5234290225040836</c:v>
                </c:pt>
                <c:pt idx="2">
                  <c:v>-1.5234396578380605</c:v>
                </c:pt>
                <c:pt idx="3">
                  <c:v>-1.5234362214143122</c:v>
                </c:pt>
                <c:pt idx="4">
                  <c:v>-1.5234291703314218</c:v>
                </c:pt>
                <c:pt idx="5">
                  <c:v>-1.5234333937648492</c:v>
                </c:pt>
                <c:pt idx="6">
                  <c:v>-1.5234343923213778</c:v>
                </c:pt>
                <c:pt idx="7">
                  <c:v>-1.5234454436536764</c:v>
                </c:pt>
                <c:pt idx="8">
                  <c:v>-1.5234334985154547</c:v>
                </c:pt>
                <c:pt idx="9">
                  <c:v>-1.5234416719082298</c:v>
                </c:pt>
                <c:pt idx="10">
                  <c:v>-1.5234355072155066</c:v>
                </c:pt>
                <c:pt idx="11">
                  <c:v>-1.5234325973426219</c:v>
                </c:pt>
                <c:pt idx="12">
                  <c:v>-1.5234391195142716</c:v>
                </c:pt>
                <c:pt idx="13">
                  <c:v>-1.5234364278137649</c:v>
                </c:pt>
                <c:pt idx="14">
                  <c:v>-1.5234447201950059</c:v>
                </c:pt>
                <c:pt idx="15">
                  <c:v>-1.5234443128601147</c:v>
                </c:pt>
                <c:pt idx="16">
                  <c:v>-1.5234373395682139</c:v>
                </c:pt>
                <c:pt idx="17">
                  <c:v>-1.5234363575143881</c:v>
                </c:pt>
                <c:pt idx="18">
                  <c:v>-1.5234436602719894</c:v>
                </c:pt>
                <c:pt idx="19">
                  <c:v>-1.5234473109716111</c:v>
                </c:pt>
                <c:pt idx="20">
                  <c:v>-1.5234409102450697</c:v>
                </c:pt>
                <c:pt idx="21">
                  <c:v>-1.5234363119122831</c:v>
                </c:pt>
                <c:pt idx="22">
                  <c:v>-1.5234457789725673</c:v>
                </c:pt>
                <c:pt idx="23">
                  <c:v>-1.5234488161923996</c:v>
                </c:pt>
                <c:pt idx="24">
                  <c:v>-1.5234480255998999</c:v>
                </c:pt>
                <c:pt idx="25">
                  <c:v>-1.5234420223928076</c:v>
                </c:pt>
                <c:pt idx="26">
                  <c:v>-1.5234430364747975</c:v>
                </c:pt>
                <c:pt idx="27">
                  <c:v>-1.5234517089671955</c:v>
                </c:pt>
                <c:pt idx="28">
                  <c:v>-1.5234455792273831</c:v>
                </c:pt>
                <c:pt idx="29">
                  <c:v>-1.5234378933228827</c:v>
                </c:pt>
                <c:pt idx="30">
                  <c:v>-1.5234397028515247</c:v>
                </c:pt>
                <c:pt idx="31">
                  <c:v>-1.5234528405468024</c:v>
                </c:pt>
                <c:pt idx="32">
                  <c:v>-1.5234466282818746</c:v>
                </c:pt>
                <c:pt idx="33">
                  <c:v>-1.5234432071584525</c:v>
                </c:pt>
                <c:pt idx="34">
                  <c:v>-1.5234439851742996</c:v>
                </c:pt>
                <c:pt idx="35">
                  <c:v>-1.5234542829614528</c:v>
                </c:pt>
                <c:pt idx="36">
                  <c:v>-1.5234467207055882</c:v>
                </c:pt>
                <c:pt idx="37">
                  <c:v>-1.5234444648067367</c:v>
                </c:pt>
                <c:pt idx="38">
                  <c:v>-1.5234405030779719</c:v>
                </c:pt>
                <c:pt idx="39">
                  <c:v>-1.5234475167721422</c:v>
                </c:pt>
                <c:pt idx="40">
                  <c:v>-1.5234468005913282</c:v>
                </c:pt>
                <c:pt idx="41">
                  <c:v>-1.523454755211598</c:v>
                </c:pt>
                <c:pt idx="42">
                  <c:v>-1.5234498000232166</c:v>
                </c:pt>
                <c:pt idx="43">
                  <c:v>-1.5234637445486863</c:v>
                </c:pt>
                <c:pt idx="44">
                  <c:v>-1.523458552062471</c:v>
                </c:pt>
                <c:pt idx="45">
                  <c:v>-1.523458297737603</c:v>
                </c:pt>
                <c:pt idx="46">
                  <c:v>-1.5234538573773548</c:v>
                </c:pt>
                <c:pt idx="47">
                  <c:v>-1.5234570882383629</c:v>
                </c:pt>
                <c:pt idx="48">
                  <c:v>-1.5234502004294659</c:v>
                </c:pt>
                <c:pt idx="49">
                  <c:v>-1.5234572135750855</c:v>
                </c:pt>
                <c:pt idx="50">
                  <c:v>-1.5234559703978041</c:v>
                </c:pt>
                <c:pt idx="51">
                  <c:v>-1.5234449815570226</c:v>
                </c:pt>
                <c:pt idx="52">
                  <c:v>-1.5234548239828516</c:v>
                </c:pt>
                <c:pt idx="53">
                  <c:v>-1.5234539972040562</c:v>
                </c:pt>
                <c:pt idx="54">
                  <c:v>-1.5234583784054361</c:v>
                </c:pt>
              </c:numCache>
            </c:numRef>
          </c:xVal>
          <c:yVal>
            <c:numRef>
              <c:f>Summary!$CX$595:$CX$649</c:f>
              <c:numCache>
                <c:formatCode>0.000000</c:formatCode>
                <c:ptCount val="55"/>
                <c:pt idx="0">
                  <c:v>-1.0985421783505909</c:v>
                </c:pt>
                <c:pt idx="1">
                  <c:v>-1.0985483991785319</c:v>
                </c:pt>
                <c:pt idx="2">
                  <c:v>-1.0985422107854668</c:v>
                </c:pt>
                <c:pt idx="3">
                  <c:v>-1.0985512237632615</c:v>
                </c:pt>
                <c:pt idx="4">
                  <c:v>-1.0985518924623168</c:v>
                </c:pt>
                <c:pt idx="5">
                  <c:v>-1.0985537533821115</c:v>
                </c:pt>
                <c:pt idx="6">
                  <c:v>-1.0985396937508616</c:v>
                </c:pt>
                <c:pt idx="7">
                  <c:v>-1.0985455084166653</c:v>
                </c:pt>
                <c:pt idx="8">
                  <c:v>-1.0985556297425996</c:v>
                </c:pt>
                <c:pt idx="9">
                  <c:v>-1.0985512963983524</c:v>
                </c:pt>
                <c:pt idx="10">
                  <c:v>-1.0985496661027998</c:v>
                </c:pt>
                <c:pt idx="11">
                  <c:v>-1.098546977598607</c:v>
                </c:pt>
                <c:pt idx="12">
                  <c:v>-1.098544621562439</c:v>
                </c:pt>
                <c:pt idx="13">
                  <c:v>-1.0985498506728208</c:v>
                </c:pt>
                <c:pt idx="14">
                  <c:v>-1.0985543493522432</c:v>
                </c:pt>
                <c:pt idx="15">
                  <c:v>-1.0985496146841831</c:v>
                </c:pt>
                <c:pt idx="16">
                  <c:v>-1.0985493294053625</c:v>
                </c:pt>
                <c:pt idx="17">
                  <c:v>-1.0985505211856612</c:v>
                </c:pt>
                <c:pt idx="18">
                  <c:v>-1.09855314735174</c:v>
                </c:pt>
                <c:pt idx="19">
                  <c:v>-1.0985455778886373</c:v>
                </c:pt>
                <c:pt idx="20">
                  <c:v>-1.0985420866605393</c:v>
                </c:pt>
                <c:pt idx="21">
                  <c:v>-1.0985421025729871</c:v>
                </c:pt>
                <c:pt idx="22">
                  <c:v>-1.098557527293998</c:v>
                </c:pt>
                <c:pt idx="23">
                  <c:v>-1.0985528783320362</c:v>
                </c:pt>
                <c:pt idx="24">
                  <c:v>-1.098554876440053</c:v>
                </c:pt>
                <c:pt idx="25">
                  <c:v>-1.0985519228304363</c:v>
                </c:pt>
                <c:pt idx="26">
                  <c:v>-1.0985497962461643</c:v>
                </c:pt>
                <c:pt idx="27">
                  <c:v>-1.0985537440563571</c:v>
                </c:pt>
                <c:pt idx="28">
                  <c:v>-1.0985539459238025</c:v>
                </c:pt>
                <c:pt idx="29">
                  <c:v>-1.098550254141577</c:v>
                </c:pt>
                <c:pt idx="30">
                  <c:v>-1.0985535118253942</c:v>
                </c:pt>
                <c:pt idx="31">
                  <c:v>-1.098547963614233</c:v>
                </c:pt>
                <c:pt idx="32">
                  <c:v>-1.0985512109075588</c:v>
                </c:pt>
                <c:pt idx="33">
                  <c:v>-1.0985452417549952</c:v>
                </c:pt>
                <c:pt idx="34">
                  <c:v>-1.0985436199863532</c:v>
                </c:pt>
                <c:pt idx="35">
                  <c:v>-1.0985542832314164</c:v>
                </c:pt>
                <c:pt idx="36">
                  <c:v>-1.0985502376179159</c:v>
                </c:pt>
                <c:pt idx="37">
                  <c:v>-1.098549519764586</c:v>
                </c:pt>
                <c:pt idx="38">
                  <c:v>-1.0985483727551648</c:v>
                </c:pt>
                <c:pt idx="39">
                  <c:v>-1.0985571543992732</c:v>
                </c:pt>
                <c:pt idx="40">
                  <c:v>-1.0985552705452304</c:v>
                </c:pt>
                <c:pt idx="41">
                  <c:v>-1.0985560698391377</c:v>
                </c:pt>
                <c:pt idx="42">
                  <c:v>-1.0985455711587004</c:v>
                </c:pt>
                <c:pt idx="43">
                  <c:v>-1.0985542961440884</c:v>
                </c:pt>
                <c:pt idx="44">
                  <c:v>-1.0985584536053661</c:v>
                </c:pt>
                <c:pt idx="45">
                  <c:v>-1.0985634098243893</c:v>
                </c:pt>
                <c:pt idx="46">
                  <c:v>-1.0985624688213909</c:v>
                </c:pt>
                <c:pt idx="47">
                  <c:v>-1.0985569679578673</c:v>
                </c:pt>
                <c:pt idx="48">
                  <c:v>-1.0985516969101419</c:v>
                </c:pt>
                <c:pt idx="49">
                  <c:v>-1.0985542842374012</c:v>
                </c:pt>
                <c:pt idx="50">
                  <c:v>-1.0985538731678497</c:v>
                </c:pt>
                <c:pt idx="51">
                  <c:v>-1.0985648738281222</c:v>
                </c:pt>
                <c:pt idx="52">
                  <c:v>-1.0985570621644076</c:v>
                </c:pt>
                <c:pt idx="53">
                  <c:v>-1.098555116565282</c:v>
                </c:pt>
                <c:pt idx="54">
                  <c:v>-1.0985584455807895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829-3145-BCFD-5D270F7BF953}"/>
            </c:ext>
          </c:extLst>
        </c:ser>
        <c:ser>
          <c:idx val="14"/>
          <c:order val="14"/>
          <c:tx>
            <c:strRef>
              <c:f>Summary!$CJ$650</c:f>
              <c:strCache>
                <c:ptCount val="1"/>
                <c:pt idx="0">
                  <c:v>L3 JulS1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9"/>
            <c:spPr>
              <a:solidFill>
                <a:srgbClr val="2774AE"/>
              </a:solidFill>
              <a:ln w="19050">
                <a:solidFill>
                  <a:schemeClr val="bg1"/>
                </a:solidFill>
              </a:ln>
            </c:spPr>
          </c:marker>
          <c:xVal>
            <c:numRef>
              <c:f>Summary!$CW$650:$CW$686</c:f>
              <c:numCache>
                <c:formatCode>0.000000</c:formatCode>
                <c:ptCount val="37"/>
                <c:pt idx="0">
                  <c:v>-1.5234217093497318</c:v>
                </c:pt>
                <c:pt idx="1">
                  <c:v>-1.5234271613214521</c:v>
                </c:pt>
                <c:pt idx="2">
                  <c:v>-1.5234113050969136</c:v>
                </c:pt>
                <c:pt idx="3">
                  <c:v>-1.5234293940979968</c:v>
                </c:pt>
                <c:pt idx="4">
                  <c:v>-1.5234249762396443</c:v>
                </c:pt>
                <c:pt idx="5">
                  <c:v>-1.5234151588928042</c:v>
                </c:pt>
                <c:pt idx="6">
                  <c:v>-1.5234277643067988</c:v>
                </c:pt>
                <c:pt idx="7">
                  <c:v>-1.5234277773584177</c:v>
                </c:pt>
                <c:pt idx="8">
                  <c:v>-1.5234208518929226</c:v>
                </c:pt>
                <c:pt idx="9">
                  <c:v>-1.5234229660771048</c:v>
                </c:pt>
                <c:pt idx="10">
                  <c:v>-1.5234333675905249</c:v>
                </c:pt>
                <c:pt idx="11">
                  <c:v>-1.5234359748884241</c:v>
                </c:pt>
                <c:pt idx="12">
                  <c:v>-1.5234318318763655</c:v>
                </c:pt>
                <c:pt idx="13">
                  <c:v>-1.5234229474843317</c:v>
                </c:pt>
                <c:pt idx="14">
                  <c:v>-1.5234226467387739</c:v>
                </c:pt>
                <c:pt idx="15">
                  <c:v>-1.5234401996408828</c:v>
                </c:pt>
                <c:pt idx="16">
                  <c:v>-1.5234417862405663</c:v>
                </c:pt>
                <c:pt idx="17">
                  <c:v>-1.5234193746588049</c:v>
                </c:pt>
                <c:pt idx="18">
                  <c:v>-1.5234440360958466</c:v>
                </c:pt>
                <c:pt idx="19">
                  <c:v>-1.5234304118042437</c:v>
                </c:pt>
                <c:pt idx="20">
                  <c:v>-1.5234399764396438</c:v>
                </c:pt>
                <c:pt idx="21">
                  <c:v>-1.5234369654837845</c:v>
                </c:pt>
                <c:pt idx="22">
                  <c:v>-1.5234241353286309</c:v>
                </c:pt>
                <c:pt idx="23">
                  <c:v>-1.5234437405715937</c:v>
                </c:pt>
                <c:pt idx="24">
                  <c:v>-1.5234447375819704</c:v>
                </c:pt>
                <c:pt idx="25">
                  <c:v>-1.5234408308176832</c:v>
                </c:pt>
                <c:pt idx="26">
                  <c:v>-1.5234329139904803</c:v>
                </c:pt>
                <c:pt idx="27">
                  <c:v>-1.5234300454025962</c:v>
                </c:pt>
                <c:pt idx="28">
                  <c:v>-1.5234335800117287</c:v>
                </c:pt>
                <c:pt idx="29">
                  <c:v>-1.5234370387546299</c:v>
                </c:pt>
                <c:pt idx="30">
                  <c:v>-1.5234347948363365</c:v>
                </c:pt>
                <c:pt idx="31">
                  <c:v>-1.5234286793474179</c:v>
                </c:pt>
                <c:pt idx="32">
                  <c:v>-1.5234445458948929</c:v>
                </c:pt>
                <c:pt idx="33">
                  <c:v>-1.5234459141363768</c:v>
                </c:pt>
                <c:pt idx="34">
                  <c:v>-1.523447206284871</c:v>
                </c:pt>
                <c:pt idx="35">
                  <c:v>-1.5234355180854198</c:v>
                </c:pt>
                <c:pt idx="36">
                  <c:v>-1.5234448430945666</c:v>
                </c:pt>
              </c:numCache>
            </c:numRef>
          </c:xVal>
          <c:yVal>
            <c:numRef>
              <c:f>Summary!$CX$650:$CX$686</c:f>
              <c:numCache>
                <c:formatCode>0.000000</c:formatCode>
                <c:ptCount val="37"/>
                <c:pt idx="0">
                  <c:v>-1.0985237056788071</c:v>
                </c:pt>
                <c:pt idx="1">
                  <c:v>-1.0985341051873825</c:v>
                </c:pt>
                <c:pt idx="2">
                  <c:v>-1.0985243886397567</c:v>
                </c:pt>
                <c:pt idx="3">
                  <c:v>-1.0985284558742765</c:v>
                </c:pt>
                <c:pt idx="4">
                  <c:v>-1.0985326486382485</c:v>
                </c:pt>
                <c:pt idx="5">
                  <c:v>-1.0985310398168497</c:v>
                </c:pt>
                <c:pt idx="6">
                  <c:v>-1.0985318196146525</c:v>
                </c:pt>
                <c:pt idx="7">
                  <c:v>-1.0985264396264081</c:v>
                </c:pt>
                <c:pt idx="8">
                  <c:v>-1.0985235248557397</c:v>
                </c:pt>
                <c:pt idx="9">
                  <c:v>-1.0985342206880651</c:v>
                </c:pt>
                <c:pt idx="10">
                  <c:v>-1.098532936720285</c:v>
                </c:pt>
                <c:pt idx="11">
                  <c:v>-1.0985318193779952</c:v>
                </c:pt>
                <c:pt idx="12">
                  <c:v>-1.0985253871312977</c:v>
                </c:pt>
                <c:pt idx="13">
                  <c:v>-1.0985269721195565</c:v>
                </c:pt>
                <c:pt idx="14">
                  <c:v>-1.0985351667362315</c:v>
                </c:pt>
                <c:pt idx="15">
                  <c:v>-1.0985337717854058</c:v>
                </c:pt>
                <c:pt idx="16">
                  <c:v>-1.0985336504303982</c:v>
                </c:pt>
                <c:pt idx="17">
                  <c:v>-1.0985353465848955</c:v>
                </c:pt>
                <c:pt idx="18">
                  <c:v>-1.0985383118824503</c:v>
                </c:pt>
                <c:pt idx="19">
                  <c:v>-1.0985314587191033</c:v>
                </c:pt>
                <c:pt idx="20">
                  <c:v>-1.0985323956727457</c:v>
                </c:pt>
                <c:pt idx="21">
                  <c:v>-1.0985418507684666</c:v>
                </c:pt>
                <c:pt idx="22">
                  <c:v>-1.0985248495223776</c:v>
                </c:pt>
                <c:pt idx="23">
                  <c:v>-1.0985416732645268</c:v>
                </c:pt>
                <c:pt idx="24">
                  <c:v>-1.0985481347301265</c:v>
                </c:pt>
                <c:pt idx="25">
                  <c:v>-1.0985374490173385</c:v>
                </c:pt>
                <c:pt idx="26">
                  <c:v>-1.0985287682786211</c:v>
                </c:pt>
                <c:pt idx="27">
                  <c:v>-1.0985388007364429</c:v>
                </c:pt>
                <c:pt idx="28">
                  <c:v>-1.0985395733545467</c:v>
                </c:pt>
                <c:pt idx="29">
                  <c:v>-1.0985276629847534</c:v>
                </c:pt>
                <c:pt idx="30">
                  <c:v>-1.0985327696293377</c:v>
                </c:pt>
                <c:pt idx="31">
                  <c:v>-1.0985341140573019</c:v>
                </c:pt>
                <c:pt idx="32">
                  <c:v>-1.0985392355677677</c:v>
                </c:pt>
                <c:pt idx="33">
                  <c:v>-1.0985301575756277</c:v>
                </c:pt>
                <c:pt idx="34">
                  <c:v>-1.0985470049303558</c:v>
                </c:pt>
                <c:pt idx="35">
                  <c:v>-1.0985351443902491</c:v>
                </c:pt>
                <c:pt idx="36">
                  <c:v>-1.0985381637616307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829-3145-BCFD-5D270F7BF953}"/>
            </c:ext>
          </c:extLst>
        </c:ser>
        <c:ser>
          <c:idx val="15"/>
          <c:order val="15"/>
          <c:tx>
            <c:strRef>
              <c:f>Summary!$CJ$687</c:f>
              <c:strCache>
                <c:ptCount val="1"/>
                <c:pt idx="0">
                  <c:v>L3 JulS2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ln w="12700">
                <a:solidFill>
                  <a:srgbClr val="2774AE"/>
                </a:solidFill>
              </a:ln>
            </c:spPr>
          </c:marker>
          <c:xVal>
            <c:numRef>
              <c:f>Summary!$CW$687:$CW$757</c:f>
              <c:numCache>
                <c:formatCode>0.000000</c:formatCode>
                <c:ptCount val="71"/>
                <c:pt idx="0">
                  <c:v>-1.5234545832745543</c:v>
                </c:pt>
                <c:pt idx="1">
                  <c:v>-1.5234610690068784</c:v>
                </c:pt>
                <c:pt idx="2">
                  <c:v>-1.5234658686853857</c:v>
                </c:pt>
                <c:pt idx="3">
                  <c:v>-1.5234665466888642</c:v>
                </c:pt>
                <c:pt idx="4">
                  <c:v>-1.52345640252739</c:v>
                </c:pt>
                <c:pt idx="5">
                  <c:v>-1.5234651421228387</c:v>
                </c:pt>
                <c:pt idx="6">
                  <c:v>-1.5234700936844756</c:v>
                </c:pt>
                <c:pt idx="7">
                  <c:v>-1.5234685536401242</c:v>
                </c:pt>
                <c:pt idx="8">
                  <c:v>-1.5234536330115527</c:v>
                </c:pt>
                <c:pt idx="9">
                  <c:v>-1.5234586248731465</c:v>
                </c:pt>
                <c:pt idx="10">
                  <c:v>-1.5234645490070111</c:v>
                </c:pt>
                <c:pt idx="11">
                  <c:v>-1.5234577407399921</c:v>
                </c:pt>
                <c:pt idx="12">
                  <c:v>-1.5234684077522032</c:v>
                </c:pt>
                <c:pt idx="13">
                  <c:v>-1.5234613241377295</c:v>
                </c:pt>
                <c:pt idx="14">
                  <c:v>-1.5234762733357678</c:v>
                </c:pt>
                <c:pt idx="15">
                  <c:v>-1.5234743941290827</c:v>
                </c:pt>
                <c:pt idx="16">
                  <c:v>-1.5234685928977709</c:v>
                </c:pt>
                <c:pt idx="17">
                  <c:v>-1.5234667523246619</c:v>
                </c:pt>
                <c:pt idx="18">
                  <c:v>-1.5234749483435275</c:v>
                </c:pt>
                <c:pt idx="19">
                  <c:v>-1.5234768625898469</c:v>
                </c:pt>
                <c:pt idx="20">
                  <c:v>-1.5234654534988594</c:v>
                </c:pt>
                <c:pt idx="21">
                  <c:v>-1.5234806271278865</c:v>
                </c:pt>
                <c:pt idx="22">
                  <c:v>-1.5234762580338403</c:v>
                </c:pt>
                <c:pt idx="23">
                  <c:v>-1.523482603490707</c:v>
                </c:pt>
                <c:pt idx="24">
                  <c:v>-1.5234792234745413</c:v>
                </c:pt>
                <c:pt idx="25">
                  <c:v>-1.5234796572912279</c:v>
                </c:pt>
                <c:pt idx="26">
                  <c:v>-1.5234698073933837</c:v>
                </c:pt>
                <c:pt idx="27">
                  <c:v>-1.5234831649286718</c:v>
                </c:pt>
                <c:pt idx="28">
                  <c:v>-1.5234518126114436</c:v>
                </c:pt>
                <c:pt idx="29">
                  <c:v>-1.5234791459027544</c:v>
                </c:pt>
                <c:pt idx="30">
                  <c:v>-1.5234691878118301</c:v>
                </c:pt>
                <c:pt idx="31">
                  <c:v>-1.5234778450333624</c:v>
                </c:pt>
                <c:pt idx="32">
                  <c:v>-1.5234669981341615</c:v>
                </c:pt>
                <c:pt idx="33">
                  <c:v>-1.5234714902680049</c:v>
                </c:pt>
                <c:pt idx="34">
                  <c:v>-1.5234726670208898</c:v>
                </c:pt>
                <c:pt idx="35">
                  <c:v>-1.5234635489424313</c:v>
                </c:pt>
                <c:pt idx="36">
                  <c:v>-1.5234678822348502</c:v>
                </c:pt>
                <c:pt idx="37">
                  <c:v>-1.5234768133645205</c:v>
                </c:pt>
                <c:pt idx="38">
                  <c:v>-1.5234746009601092</c:v>
                </c:pt>
                <c:pt idx="39">
                  <c:v>-1.5234866313616988</c:v>
                </c:pt>
                <c:pt idx="40">
                  <c:v>-1.5234693354470947</c:v>
                </c:pt>
                <c:pt idx="41">
                  <c:v>-1.5234680334040573</c:v>
                </c:pt>
                <c:pt idx="42">
                  <c:v>-1.5234822298849391</c:v>
                </c:pt>
                <c:pt idx="43">
                  <c:v>-1.5234827428873889</c:v>
                </c:pt>
                <c:pt idx="44">
                  <c:v>-1.5234888925711305</c:v>
                </c:pt>
                <c:pt idx="45">
                  <c:v>-1.5234824905611899</c:v>
                </c:pt>
                <c:pt idx="46">
                  <c:v>-1.5234688822694595</c:v>
                </c:pt>
                <c:pt idx="47">
                  <c:v>-1.5234882573582651</c:v>
                </c:pt>
                <c:pt idx="48">
                  <c:v>-1.523470381205335</c:v>
                </c:pt>
                <c:pt idx="49">
                  <c:v>-1.5234738404323456</c:v>
                </c:pt>
                <c:pt idx="50">
                  <c:v>-1.5234822183935253</c:v>
                </c:pt>
                <c:pt idx="51">
                  <c:v>-1.5234792977827676</c:v>
                </c:pt>
                <c:pt idx="52">
                  <c:v>-1.5234812093940795</c:v>
                </c:pt>
                <c:pt idx="53">
                  <c:v>-1.5234790786306198</c:v>
                </c:pt>
                <c:pt idx="54">
                  <c:v>-1.5234784135272645</c:v>
                </c:pt>
                <c:pt idx="55">
                  <c:v>-1.5234974088697915</c:v>
                </c:pt>
                <c:pt idx="56">
                  <c:v>-1.5234696310135554</c:v>
                </c:pt>
                <c:pt idx="57">
                  <c:v>-1.5234669709759838</c:v>
                </c:pt>
                <c:pt idx="58">
                  <c:v>-1.523471753985137</c:v>
                </c:pt>
                <c:pt idx="59">
                  <c:v>-1.5234807308583882</c:v>
                </c:pt>
                <c:pt idx="60">
                  <c:v>-1.5234872257121119</c:v>
                </c:pt>
                <c:pt idx="61">
                  <c:v>-1.5234887181382886</c:v>
                </c:pt>
                <c:pt idx="62">
                  <c:v>-1.5234792972323092</c:v>
                </c:pt>
                <c:pt idx="63">
                  <c:v>-1.5234776534106411</c:v>
                </c:pt>
                <c:pt idx="64">
                  <c:v>-1.5234925406140467</c:v>
                </c:pt>
                <c:pt idx="65">
                  <c:v>-1.5234865305489087</c:v>
                </c:pt>
                <c:pt idx="66">
                  <c:v>-1.5234883440783504</c:v>
                </c:pt>
                <c:pt idx="67">
                  <c:v>-1.5234676255079571</c:v>
                </c:pt>
                <c:pt idx="68">
                  <c:v>-1.5234844134253556</c:v>
                </c:pt>
                <c:pt idx="69">
                  <c:v>-1.5234981536871564</c:v>
                </c:pt>
                <c:pt idx="70">
                  <c:v>-1.523485439326727</c:v>
                </c:pt>
              </c:numCache>
            </c:numRef>
          </c:xVal>
          <c:yVal>
            <c:numRef>
              <c:f>Summary!$CX$687:$CX$757</c:f>
              <c:numCache>
                <c:formatCode>0.000000</c:formatCode>
                <c:ptCount val="71"/>
                <c:pt idx="0">
                  <c:v>-1.0985443102963928</c:v>
                </c:pt>
                <c:pt idx="1">
                  <c:v>-1.098546047472563</c:v>
                </c:pt>
                <c:pt idx="2">
                  <c:v>-1.0985500732969551</c:v>
                </c:pt>
                <c:pt idx="3">
                  <c:v>-1.0985439743687724</c:v>
                </c:pt>
                <c:pt idx="4">
                  <c:v>-1.0985532340737303</c:v>
                </c:pt>
                <c:pt idx="5">
                  <c:v>-1.0985357677494201</c:v>
                </c:pt>
                <c:pt idx="6">
                  <c:v>-1.0985451872056782</c:v>
                </c:pt>
                <c:pt idx="7">
                  <c:v>-1.0985510265398579</c:v>
                </c:pt>
                <c:pt idx="8">
                  <c:v>-1.0985514309782023</c:v>
                </c:pt>
                <c:pt idx="9">
                  <c:v>-1.0985428131050088</c:v>
                </c:pt>
                <c:pt idx="10">
                  <c:v>-1.098543016455884</c:v>
                </c:pt>
                <c:pt idx="11">
                  <c:v>-1.0985471656279613</c:v>
                </c:pt>
                <c:pt idx="12">
                  <c:v>-1.0985569764934358</c:v>
                </c:pt>
                <c:pt idx="13">
                  <c:v>-1.098545651623829</c:v>
                </c:pt>
                <c:pt idx="14">
                  <c:v>-1.0985470979173964</c:v>
                </c:pt>
                <c:pt idx="15">
                  <c:v>-1.0985557900565024</c:v>
                </c:pt>
                <c:pt idx="16">
                  <c:v>-1.0985391922424987</c:v>
                </c:pt>
                <c:pt idx="17">
                  <c:v>-1.0985537707172208</c:v>
                </c:pt>
                <c:pt idx="18">
                  <c:v>-1.0985550064431981</c:v>
                </c:pt>
                <c:pt idx="19">
                  <c:v>-1.0985521761765278</c:v>
                </c:pt>
                <c:pt idx="20">
                  <c:v>-1.0985525673811829</c:v>
                </c:pt>
                <c:pt idx="21">
                  <c:v>-1.0985459896646097</c:v>
                </c:pt>
                <c:pt idx="22">
                  <c:v>-1.0985569150948775</c:v>
                </c:pt>
                <c:pt idx="23">
                  <c:v>-1.0985523209859569</c:v>
                </c:pt>
                <c:pt idx="24">
                  <c:v>-1.0985633969841144</c:v>
                </c:pt>
                <c:pt idx="25">
                  <c:v>-1.0985530755544666</c:v>
                </c:pt>
                <c:pt idx="26">
                  <c:v>-1.0985540228557642</c:v>
                </c:pt>
                <c:pt idx="27">
                  <c:v>-1.0985545518237609</c:v>
                </c:pt>
                <c:pt idx="28">
                  <c:v>-1.0985486218523026</c:v>
                </c:pt>
                <c:pt idx="29">
                  <c:v>-1.0985572052483261</c:v>
                </c:pt>
                <c:pt idx="30">
                  <c:v>-1.0985526657274467</c:v>
                </c:pt>
                <c:pt idx="31">
                  <c:v>-1.0985480225044164</c:v>
                </c:pt>
                <c:pt idx="32">
                  <c:v>-1.0985687762499425</c:v>
                </c:pt>
                <c:pt idx="33">
                  <c:v>-1.0985575203212117</c:v>
                </c:pt>
                <c:pt idx="34">
                  <c:v>-1.0985666865020056</c:v>
                </c:pt>
                <c:pt idx="35">
                  <c:v>-1.0985684537780489</c:v>
                </c:pt>
                <c:pt idx="36">
                  <c:v>-1.0985586288574802</c:v>
                </c:pt>
                <c:pt idx="37">
                  <c:v>-1.0985506843804529</c:v>
                </c:pt>
                <c:pt idx="38">
                  <c:v>-1.098556262598801</c:v>
                </c:pt>
                <c:pt idx="39">
                  <c:v>-1.0985693091298365</c:v>
                </c:pt>
                <c:pt idx="40">
                  <c:v>-1.0985626302387412</c:v>
                </c:pt>
                <c:pt idx="41">
                  <c:v>-1.0985523447190735</c:v>
                </c:pt>
                <c:pt idx="42">
                  <c:v>-1.0985707289409066</c:v>
                </c:pt>
                <c:pt idx="43">
                  <c:v>-1.0985635623941379</c:v>
                </c:pt>
                <c:pt idx="44">
                  <c:v>-1.098566926172923</c:v>
                </c:pt>
                <c:pt idx="45">
                  <c:v>-1.0985502071653026</c:v>
                </c:pt>
                <c:pt idx="46">
                  <c:v>-1.0985664096974797</c:v>
                </c:pt>
                <c:pt idx="47">
                  <c:v>-1.0985629829604393</c:v>
                </c:pt>
                <c:pt idx="48">
                  <c:v>-1.0985574663895916</c:v>
                </c:pt>
                <c:pt idx="49">
                  <c:v>-1.0985527976945739</c:v>
                </c:pt>
                <c:pt idx="50">
                  <c:v>-1.0985578049004734</c:v>
                </c:pt>
                <c:pt idx="51">
                  <c:v>-1.0985679774368227</c:v>
                </c:pt>
                <c:pt idx="52">
                  <c:v>-1.0985621814613573</c:v>
                </c:pt>
                <c:pt idx="53">
                  <c:v>-1.098558301000079</c:v>
                </c:pt>
                <c:pt idx="54">
                  <c:v>-1.098561093283936</c:v>
                </c:pt>
                <c:pt idx="55">
                  <c:v>-1.0985591350743844</c:v>
                </c:pt>
                <c:pt idx="56">
                  <c:v>-1.0985781244311061</c:v>
                </c:pt>
                <c:pt idx="57">
                  <c:v>-1.0985479752073755</c:v>
                </c:pt>
                <c:pt idx="58">
                  <c:v>-1.098574275694282</c:v>
                </c:pt>
                <c:pt idx="59">
                  <c:v>-1.0985630998356046</c:v>
                </c:pt>
                <c:pt idx="60">
                  <c:v>-1.0985651316133194</c:v>
                </c:pt>
                <c:pt idx="61">
                  <c:v>-1.0985656777325874</c:v>
                </c:pt>
                <c:pt idx="62">
                  <c:v>-1.0985654006107344</c:v>
                </c:pt>
                <c:pt idx="63">
                  <c:v>-1.098554230381386</c:v>
                </c:pt>
                <c:pt idx="64">
                  <c:v>-1.0985629012958895</c:v>
                </c:pt>
                <c:pt idx="65">
                  <c:v>-1.0985688765082444</c:v>
                </c:pt>
                <c:pt idx="66">
                  <c:v>-1.0985673686018893</c:v>
                </c:pt>
                <c:pt idx="67">
                  <c:v>-1.0985626872422614</c:v>
                </c:pt>
                <c:pt idx="68">
                  <c:v>-1.0985710667224182</c:v>
                </c:pt>
                <c:pt idx="69">
                  <c:v>-1.0985623865244047</c:v>
                </c:pt>
                <c:pt idx="70">
                  <c:v>-1.098562971705709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829-3145-BCFD-5D270F7BF953}"/>
            </c:ext>
          </c:extLst>
        </c:ser>
        <c:ser>
          <c:idx val="16"/>
          <c:order val="16"/>
          <c:tx>
            <c:strRef>
              <c:f>Summary!$CJ$758</c:f>
              <c:strCache>
                <c:ptCount val="1"/>
                <c:pt idx="0">
                  <c:v>L3 JulS3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Summary!$CW$758:$CW$812</c:f>
              <c:numCache>
                <c:formatCode>0.000000</c:formatCode>
                <c:ptCount val="55"/>
                <c:pt idx="0">
                  <c:v>-1.52346496304686</c:v>
                </c:pt>
                <c:pt idx="1">
                  <c:v>-1.5234545321474642</c:v>
                </c:pt>
                <c:pt idx="2">
                  <c:v>-1.5234562737611423</c:v>
                </c:pt>
                <c:pt idx="3">
                  <c:v>-1.5234458776986168</c:v>
                </c:pt>
                <c:pt idx="4">
                  <c:v>-1.5234513287332681</c:v>
                </c:pt>
                <c:pt idx="5">
                  <c:v>-1.5234541654882323</c:v>
                </c:pt>
                <c:pt idx="6">
                  <c:v>-1.5234729008554013</c:v>
                </c:pt>
                <c:pt idx="7">
                  <c:v>-1.5234579666774044</c:v>
                </c:pt>
                <c:pt idx="8">
                  <c:v>-1.5234532589755074</c:v>
                </c:pt>
                <c:pt idx="9">
                  <c:v>-1.5234537247058157</c:v>
                </c:pt>
                <c:pt idx="10">
                  <c:v>-1.5234524011057111</c:v>
                </c:pt>
                <c:pt idx="11">
                  <c:v>-1.5234631003731081</c:v>
                </c:pt>
                <c:pt idx="12">
                  <c:v>-1.5234592923774248</c:v>
                </c:pt>
                <c:pt idx="13">
                  <c:v>-1.5234678044142322</c:v>
                </c:pt>
                <c:pt idx="14">
                  <c:v>-1.523445363931837</c:v>
                </c:pt>
                <c:pt idx="15">
                  <c:v>-1.5234587575851319</c:v>
                </c:pt>
                <c:pt idx="16">
                  <c:v>-1.5234584525638766</c:v>
                </c:pt>
                <c:pt idx="17">
                  <c:v>-1.5234556249250606</c:v>
                </c:pt>
                <c:pt idx="18">
                  <c:v>-1.523440528201907</c:v>
                </c:pt>
                <c:pt idx="19">
                  <c:v>-1.5234729927819277</c:v>
                </c:pt>
                <c:pt idx="20">
                  <c:v>-1.523466797882832</c:v>
                </c:pt>
                <c:pt idx="21">
                  <c:v>-1.5234607057688241</c:v>
                </c:pt>
                <c:pt idx="22">
                  <c:v>-1.5234459004233531</c:v>
                </c:pt>
                <c:pt idx="23">
                  <c:v>-1.5234523755928739</c:v>
                </c:pt>
                <c:pt idx="24">
                  <c:v>-1.5234561341448767</c:v>
                </c:pt>
                <c:pt idx="25">
                  <c:v>-1.5234513016419364</c:v>
                </c:pt>
                <c:pt idx="26">
                  <c:v>-1.5234477121048187</c:v>
                </c:pt>
                <c:pt idx="27">
                  <c:v>-1.5234369828433032</c:v>
                </c:pt>
                <c:pt idx="28">
                  <c:v>-1.5234626777156515</c:v>
                </c:pt>
                <c:pt idx="29">
                  <c:v>-1.52346387713968</c:v>
                </c:pt>
                <c:pt idx="30">
                  <c:v>-1.5234621463583318</c:v>
                </c:pt>
                <c:pt idx="31">
                  <c:v>-1.5234587816539842</c:v>
                </c:pt>
                <c:pt idx="32">
                  <c:v>-1.5234563120684772</c:v>
                </c:pt>
                <c:pt idx="33">
                  <c:v>-1.5234621463738445</c:v>
                </c:pt>
                <c:pt idx="34">
                  <c:v>-1.5234532813825612</c:v>
                </c:pt>
                <c:pt idx="35">
                  <c:v>-1.5234603456121574</c:v>
                </c:pt>
                <c:pt idx="36">
                  <c:v>-1.5234671511505355</c:v>
                </c:pt>
                <c:pt idx="37">
                  <c:v>-1.5234664826097422</c:v>
                </c:pt>
                <c:pt idx="38">
                  <c:v>-1.5234579895745421</c:v>
                </c:pt>
                <c:pt idx="39">
                  <c:v>-1.5234678459127995</c:v>
                </c:pt>
                <c:pt idx="40">
                  <c:v>-1.5234513072594984</c:v>
                </c:pt>
                <c:pt idx="41">
                  <c:v>-1.5234587686237751</c:v>
                </c:pt>
                <c:pt idx="42">
                  <c:v>-1.5234707234817344</c:v>
                </c:pt>
                <c:pt idx="43">
                  <c:v>-1.5234621901849392</c:v>
                </c:pt>
                <c:pt idx="44">
                  <c:v>-1.5234697463466931</c:v>
                </c:pt>
                <c:pt idx="45">
                  <c:v>-1.5234682455634494</c:v>
                </c:pt>
                <c:pt idx="46">
                  <c:v>-1.5234754044451877</c:v>
                </c:pt>
                <c:pt idx="47">
                  <c:v>-1.5234747136874294</c:v>
                </c:pt>
                <c:pt idx="48">
                  <c:v>-1.5234507778762592</c:v>
                </c:pt>
                <c:pt idx="49">
                  <c:v>-1.5234617957020182</c:v>
                </c:pt>
                <c:pt idx="50">
                  <c:v>-1.5234745623671768</c:v>
                </c:pt>
                <c:pt idx="51">
                  <c:v>-1.5234706888967628</c:v>
                </c:pt>
                <c:pt idx="52">
                  <c:v>-1.5234494395130589</c:v>
                </c:pt>
                <c:pt idx="53">
                  <c:v>-1.5234589069735494</c:v>
                </c:pt>
                <c:pt idx="54">
                  <c:v>-1.5234753772310343</c:v>
                </c:pt>
              </c:numCache>
            </c:numRef>
          </c:xVal>
          <c:yVal>
            <c:numRef>
              <c:f>Summary!$CX$758:$CX$812</c:f>
              <c:numCache>
                <c:formatCode>0.000000</c:formatCode>
                <c:ptCount val="55"/>
                <c:pt idx="0">
                  <c:v>-1.0985435179937102</c:v>
                </c:pt>
                <c:pt idx="1">
                  <c:v>-1.0985482422491151</c:v>
                </c:pt>
                <c:pt idx="2">
                  <c:v>-1.0985512473081021</c:v>
                </c:pt>
                <c:pt idx="3">
                  <c:v>-1.098532666974728</c:v>
                </c:pt>
                <c:pt idx="4">
                  <c:v>-1.0985465465618838</c:v>
                </c:pt>
                <c:pt idx="5">
                  <c:v>-1.0985360061328346</c:v>
                </c:pt>
                <c:pt idx="6">
                  <c:v>-1.0985466276540952</c:v>
                </c:pt>
                <c:pt idx="7">
                  <c:v>-1.0985571794733926</c:v>
                </c:pt>
                <c:pt idx="8">
                  <c:v>-1.0985458217919639</c:v>
                </c:pt>
                <c:pt idx="9">
                  <c:v>-1.0985567387971582</c:v>
                </c:pt>
                <c:pt idx="10">
                  <c:v>-1.0985448115892185</c:v>
                </c:pt>
                <c:pt idx="11">
                  <c:v>-1.0985678715069598</c:v>
                </c:pt>
                <c:pt idx="12">
                  <c:v>-1.0985507266003216</c:v>
                </c:pt>
                <c:pt idx="13">
                  <c:v>-1.0985516185154478</c:v>
                </c:pt>
                <c:pt idx="14">
                  <c:v>-1.0985520555540151</c:v>
                </c:pt>
                <c:pt idx="15">
                  <c:v>-1.0985363805580588</c:v>
                </c:pt>
                <c:pt idx="16">
                  <c:v>-1.0985487743953555</c:v>
                </c:pt>
                <c:pt idx="17">
                  <c:v>-1.0985575473205922</c:v>
                </c:pt>
                <c:pt idx="18">
                  <c:v>-1.0985503464737463</c:v>
                </c:pt>
                <c:pt idx="19">
                  <c:v>-1.0985551043579209</c:v>
                </c:pt>
                <c:pt idx="20">
                  <c:v>-1.0985699162816001</c:v>
                </c:pt>
                <c:pt idx="21">
                  <c:v>-1.0985541868845776</c:v>
                </c:pt>
                <c:pt idx="22">
                  <c:v>-1.0985463333733443</c:v>
                </c:pt>
                <c:pt idx="23">
                  <c:v>-1.0985471188632503</c:v>
                </c:pt>
                <c:pt idx="24">
                  <c:v>-1.0985320455447121</c:v>
                </c:pt>
                <c:pt idx="25">
                  <c:v>-1.0985453463360055</c:v>
                </c:pt>
                <c:pt idx="26">
                  <c:v>-1.0985379462567666</c:v>
                </c:pt>
                <c:pt idx="27">
                  <c:v>-1.0985496972496114</c:v>
                </c:pt>
                <c:pt idx="28">
                  <c:v>-1.0985543520743457</c:v>
                </c:pt>
                <c:pt idx="29">
                  <c:v>-1.0985593933188806</c:v>
                </c:pt>
                <c:pt idx="30">
                  <c:v>-1.0985465759660056</c:v>
                </c:pt>
                <c:pt idx="31">
                  <c:v>-1.0985595406597415</c:v>
                </c:pt>
                <c:pt idx="32">
                  <c:v>-1.0985459261067456</c:v>
                </c:pt>
                <c:pt idx="33">
                  <c:v>-1.0985610566749293</c:v>
                </c:pt>
                <c:pt idx="34">
                  <c:v>-1.0985572249847364</c:v>
                </c:pt>
                <c:pt idx="35">
                  <c:v>-1.0985501383538783</c:v>
                </c:pt>
                <c:pt idx="36">
                  <c:v>-1.0985463007265766</c:v>
                </c:pt>
                <c:pt idx="37">
                  <c:v>-1.0985526758094355</c:v>
                </c:pt>
                <c:pt idx="38">
                  <c:v>-1.0985431493789628</c:v>
                </c:pt>
                <c:pt idx="39">
                  <c:v>-1.0985488295973063</c:v>
                </c:pt>
                <c:pt idx="40">
                  <c:v>-1.0985507933716854</c:v>
                </c:pt>
                <c:pt idx="41">
                  <c:v>-1.0985580786741174</c:v>
                </c:pt>
                <c:pt idx="42">
                  <c:v>-1.0985670898654756</c:v>
                </c:pt>
                <c:pt idx="43">
                  <c:v>-1.0985541279749009</c:v>
                </c:pt>
                <c:pt idx="44">
                  <c:v>-1.098563140158427</c:v>
                </c:pt>
                <c:pt idx="45">
                  <c:v>-1.0985537361171016</c:v>
                </c:pt>
                <c:pt idx="46">
                  <c:v>-1.098552385451353</c:v>
                </c:pt>
                <c:pt idx="47">
                  <c:v>-1.0985536584093865</c:v>
                </c:pt>
                <c:pt idx="48">
                  <c:v>-1.098568415233214</c:v>
                </c:pt>
                <c:pt idx="49">
                  <c:v>-1.0985504971450697</c:v>
                </c:pt>
                <c:pt idx="50">
                  <c:v>-1.0985643054064256</c:v>
                </c:pt>
                <c:pt idx="51">
                  <c:v>-1.0985582022195779</c:v>
                </c:pt>
                <c:pt idx="52">
                  <c:v>-1.0985534463964559</c:v>
                </c:pt>
                <c:pt idx="53">
                  <c:v>-1.0985456684376409</c:v>
                </c:pt>
                <c:pt idx="54">
                  <c:v>-1.0985669055324931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829-3145-BCFD-5D270F7BF953}"/>
            </c:ext>
          </c:extLst>
        </c:ser>
        <c:ser>
          <c:idx val="17"/>
          <c:order val="17"/>
          <c:tx>
            <c:strRef>
              <c:f>Summary!$CJ$813</c:f>
              <c:strCache>
                <c:ptCount val="1"/>
                <c:pt idx="0">
                  <c:v>L3 JulS4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Summary!$CW$813:$CW$849</c:f>
              <c:numCache>
                <c:formatCode>0.000000</c:formatCode>
                <c:ptCount val="37"/>
                <c:pt idx="0">
                  <c:v>-1.5234676341058149</c:v>
                </c:pt>
                <c:pt idx="1">
                  <c:v>-1.5234442429486335</c:v>
                </c:pt>
                <c:pt idx="2">
                  <c:v>-1.5234503911629202</c:v>
                </c:pt>
                <c:pt idx="3">
                  <c:v>-1.5234579193957651</c:v>
                </c:pt>
                <c:pt idx="4">
                  <c:v>-1.5234615996336616</c:v>
                </c:pt>
                <c:pt idx="5">
                  <c:v>-1.523459481544216</c:v>
                </c:pt>
                <c:pt idx="6">
                  <c:v>-1.5234526844785177</c:v>
                </c:pt>
                <c:pt idx="7">
                  <c:v>-1.5234403582557741</c:v>
                </c:pt>
                <c:pt idx="8">
                  <c:v>-1.5234585746770062</c:v>
                </c:pt>
                <c:pt idx="9">
                  <c:v>-1.5234484324851378</c:v>
                </c:pt>
                <c:pt idx="10">
                  <c:v>-1.5234547105388669</c:v>
                </c:pt>
                <c:pt idx="11">
                  <c:v>-1.5234565250963239</c:v>
                </c:pt>
                <c:pt idx="12">
                  <c:v>-1.5234588805043285</c:v>
                </c:pt>
                <c:pt idx="13">
                  <c:v>-1.5234531998030307</c:v>
                </c:pt>
                <c:pt idx="14">
                  <c:v>-1.5234516137461553</c:v>
                </c:pt>
                <c:pt idx="15">
                  <c:v>-1.5234494983580091</c:v>
                </c:pt>
                <c:pt idx="16">
                  <c:v>-1.5234351422873955</c:v>
                </c:pt>
                <c:pt idx="17">
                  <c:v>-1.5234555114217212</c:v>
                </c:pt>
                <c:pt idx="18">
                  <c:v>-1.5234658050336509</c:v>
                </c:pt>
                <c:pt idx="19">
                  <c:v>-1.5234533521026963</c:v>
                </c:pt>
                <c:pt idx="20">
                  <c:v>-1.5234578305096749</c:v>
                </c:pt>
                <c:pt idx="21">
                  <c:v>-1.523460954533929</c:v>
                </c:pt>
                <c:pt idx="22">
                  <c:v>-1.5234581226074766</c:v>
                </c:pt>
                <c:pt idx="23">
                  <c:v>-1.5234603341341921</c:v>
                </c:pt>
                <c:pt idx="24">
                  <c:v>-1.5234661944564871</c:v>
                </c:pt>
                <c:pt idx="25">
                  <c:v>-1.5234588246794456</c:v>
                </c:pt>
                <c:pt idx="26">
                  <c:v>-1.5234484349917541</c:v>
                </c:pt>
                <c:pt idx="27">
                  <c:v>-1.5234630659722526</c:v>
                </c:pt>
                <c:pt idx="28">
                  <c:v>-1.5234688606587581</c:v>
                </c:pt>
                <c:pt idx="29">
                  <c:v>-1.5234671491300764</c:v>
                </c:pt>
                <c:pt idx="30">
                  <c:v>-1.523467310731444</c:v>
                </c:pt>
                <c:pt idx="31">
                  <c:v>-1.5234516066838795</c:v>
                </c:pt>
                <c:pt idx="32">
                  <c:v>-1.5234661706354147</c:v>
                </c:pt>
                <c:pt idx="33">
                  <c:v>-1.5234692423673128</c:v>
                </c:pt>
                <c:pt idx="34">
                  <c:v>-1.52345461454066</c:v>
                </c:pt>
                <c:pt idx="35">
                  <c:v>-1.5234614240430238</c:v>
                </c:pt>
                <c:pt idx="36">
                  <c:v>-1.5234580163698044</c:v>
                </c:pt>
              </c:numCache>
            </c:numRef>
          </c:xVal>
          <c:yVal>
            <c:numRef>
              <c:f>Summary!$CX$813:$CX$849</c:f>
              <c:numCache>
                <c:formatCode>0.000000</c:formatCode>
                <c:ptCount val="37"/>
                <c:pt idx="0">
                  <c:v>-1.0985550960494037</c:v>
                </c:pt>
                <c:pt idx="1">
                  <c:v>-1.0985539012048726</c:v>
                </c:pt>
                <c:pt idx="2">
                  <c:v>-1.0985450670287298</c:v>
                </c:pt>
                <c:pt idx="3">
                  <c:v>-1.0985482216161846</c:v>
                </c:pt>
                <c:pt idx="4">
                  <c:v>-1.0985577289806459</c:v>
                </c:pt>
                <c:pt idx="5">
                  <c:v>-1.0985599994713446</c:v>
                </c:pt>
                <c:pt idx="6">
                  <c:v>-1.0985534164187383</c:v>
                </c:pt>
                <c:pt idx="7">
                  <c:v>-1.0985528096911343</c:v>
                </c:pt>
                <c:pt idx="8">
                  <c:v>-1.0985508830717983</c:v>
                </c:pt>
                <c:pt idx="9">
                  <c:v>-1.0985430150508937</c:v>
                </c:pt>
                <c:pt idx="10">
                  <c:v>-1.0985493812100724</c:v>
                </c:pt>
                <c:pt idx="11">
                  <c:v>-1.0985474505410366</c:v>
                </c:pt>
                <c:pt idx="12">
                  <c:v>-1.0985506743117637</c:v>
                </c:pt>
                <c:pt idx="13">
                  <c:v>-1.0985470833335056</c:v>
                </c:pt>
                <c:pt idx="14">
                  <c:v>-1.0985548718226528</c:v>
                </c:pt>
                <c:pt idx="15">
                  <c:v>-1.0985555602203654</c:v>
                </c:pt>
                <c:pt idx="16">
                  <c:v>-1.0985641747028998</c:v>
                </c:pt>
                <c:pt idx="17">
                  <c:v>-1.0985584282349885</c:v>
                </c:pt>
                <c:pt idx="18">
                  <c:v>-1.0985509377199902</c:v>
                </c:pt>
                <c:pt idx="19">
                  <c:v>-1.0985523546842635</c:v>
                </c:pt>
                <c:pt idx="20">
                  <c:v>-1.0985504415422565</c:v>
                </c:pt>
                <c:pt idx="21">
                  <c:v>-1.0985522533355057</c:v>
                </c:pt>
                <c:pt idx="22">
                  <c:v>-1.0985443333292477</c:v>
                </c:pt>
                <c:pt idx="23">
                  <c:v>-1.0985581597357725</c:v>
                </c:pt>
                <c:pt idx="24">
                  <c:v>-1.0985594137608787</c:v>
                </c:pt>
                <c:pt idx="25">
                  <c:v>-1.0985681805729728</c:v>
                </c:pt>
                <c:pt idx="26">
                  <c:v>-1.0985521956139457</c:v>
                </c:pt>
                <c:pt idx="27">
                  <c:v>-1.0985600270226115</c:v>
                </c:pt>
                <c:pt idx="28">
                  <c:v>-1.0985560254647131</c:v>
                </c:pt>
                <c:pt idx="29">
                  <c:v>-1.0985552487061598</c:v>
                </c:pt>
                <c:pt idx="30">
                  <c:v>-1.0985623709894905</c:v>
                </c:pt>
                <c:pt idx="31">
                  <c:v>-1.0985504832055537</c:v>
                </c:pt>
                <c:pt idx="32">
                  <c:v>-1.0985545246945709</c:v>
                </c:pt>
                <c:pt idx="33">
                  <c:v>-1.0985616321380451</c:v>
                </c:pt>
                <c:pt idx="34">
                  <c:v>-1.098545507950399</c:v>
                </c:pt>
                <c:pt idx="35">
                  <c:v>-1.0985598764941928</c:v>
                </c:pt>
                <c:pt idx="36">
                  <c:v>-1.0985530087921003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829-3145-BCFD-5D270F7BF953}"/>
            </c:ext>
          </c:extLst>
        </c:ser>
        <c:ser>
          <c:idx val="18"/>
          <c:order val="18"/>
          <c:tx>
            <c:strRef>
              <c:f>Summary!$CJ$850</c:f>
              <c:strCache>
                <c:ptCount val="1"/>
                <c:pt idx="0">
                  <c:v>L3 JulS5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Summary!$CW$850:$CW$888</c:f>
              <c:numCache>
                <c:formatCode>0.000000</c:formatCode>
                <c:ptCount val="39"/>
                <c:pt idx="0">
                  <c:v>-1.5234618177856101</c:v>
                </c:pt>
                <c:pt idx="1">
                  <c:v>-1.5234540824786857</c:v>
                </c:pt>
                <c:pt idx="2">
                  <c:v>-1.5234552717635443</c:v>
                </c:pt>
                <c:pt idx="3">
                  <c:v>-1.5234475777668619</c:v>
                </c:pt>
                <c:pt idx="4">
                  <c:v>-1.5234603307725065</c:v>
                </c:pt>
                <c:pt idx="5">
                  <c:v>-1.5234448833050898</c:v>
                </c:pt>
                <c:pt idx="6">
                  <c:v>-1.5234484336139584</c:v>
                </c:pt>
                <c:pt idx="7">
                  <c:v>-1.5234531721128279</c:v>
                </c:pt>
                <c:pt idx="8">
                  <c:v>-1.5234523405326095</c:v>
                </c:pt>
                <c:pt idx="9">
                  <c:v>-1.5234680341212574</c:v>
                </c:pt>
                <c:pt idx="10">
                  <c:v>-1.5234672532042215</c:v>
                </c:pt>
                <c:pt idx="11">
                  <c:v>-1.523461103475471</c:v>
                </c:pt>
                <c:pt idx="12">
                  <c:v>-1.5234559598795043</c:v>
                </c:pt>
                <c:pt idx="13">
                  <c:v>-1.523456900879339</c:v>
                </c:pt>
                <c:pt idx="14">
                  <c:v>-1.5234715753642587</c:v>
                </c:pt>
                <c:pt idx="15">
                  <c:v>-1.5234658233308864</c:v>
                </c:pt>
                <c:pt idx="16">
                  <c:v>-1.5234526104585588</c:v>
                </c:pt>
                <c:pt idx="17">
                  <c:v>-1.5234569304930075</c:v>
                </c:pt>
                <c:pt idx="18">
                  <c:v>-1.5234466160019076</c:v>
                </c:pt>
                <c:pt idx="19">
                  <c:v>-1.523456323261658</c:v>
                </c:pt>
                <c:pt idx="20">
                  <c:v>-1.5234649549099626</c:v>
                </c:pt>
                <c:pt idx="21">
                  <c:v>-1.5234527525242325</c:v>
                </c:pt>
                <c:pt idx="22">
                  <c:v>-1.5234590618365231</c:v>
                </c:pt>
                <c:pt idx="23">
                  <c:v>-1.5234633746159256</c:v>
                </c:pt>
                <c:pt idx="24">
                  <c:v>-1.5234422934980405</c:v>
                </c:pt>
                <c:pt idx="25">
                  <c:v>-1.5234513298527319</c:v>
                </c:pt>
                <c:pt idx="26">
                  <c:v>-1.5234537140230358</c:v>
                </c:pt>
                <c:pt idx="27">
                  <c:v>-1.5234528048171547</c:v>
                </c:pt>
                <c:pt idx="28">
                  <c:v>-1.5234605203522291</c:v>
                </c:pt>
                <c:pt idx="29">
                  <c:v>-1.5234709690840269</c:v>
                </c:pt>
                <c:pt idx="30">
                  <c:v>-1.5234632317767536</c:v>
                </c:pt>
                <c:pt idx="31">
                  <c:v>-1.5234577279641379</c:v>
                </c:pt>
                <c:pt idx="32">
                  <c:v>-1.5234547140015724</c:v>
                </c:pt>
                <c:pt idx="33">
                  <c:v>-1.5234582555051688</c:v>
                </c:pt>
                <c:pt idx="34">
                  <c:v>-1.5234608595651631</c:v>
                </c:pt>
                <c:pt idx="35">
                  <c:v>-1.5234589065873896</c:v>
                </c:pt>
                <c:pt idx="36">
                  <c:v>-1.5234541929012313</c:v>
                </c:pt>
                <c:pt idx="37">
                  <c:v>-1.5234586009405997</c:v>
                </c:pt>
                <c:pt idx="38">
                  <c:v>-1.5234634445103523</c:v>
                </c:pt>
              </c:numCache>
            </c:numRef>
          </c:xVal>
          <c:yVal>
            <c:numRef>
              <c:f>Summary!$CX$850:$CX$888</c:f>
              <c:numCache>
                <c:formatCode>0.000000</c:formatCode>
                <c:ptCount val="39"/>
                <c:pt idx="0">
                  <c:v>-1.0985259350607035</c:v>
                </c:pt>
                <c:pt idx="1">
                  <c:v>-1.0985289905813018</c:v>
                </c:pt>
                <c:pt idx="2">
                  <c:v>-1.0985325047584309</c:v>
                </c:pt>
                <c:pt idx="3">
                  <c:v>-1.0985321343022663</c:v>
                </c:pt>
                <c:pt idx="4">
                  <c:v>-1.0985323898813311</c:v>
                </c:pt>
                <c:pt idx="5">
                  <c:v>-1.0985314528237318</c:v>
                </c:pt>
                <c:pt idx="6">
                  <c:v>-1.0985309183730554</c:v>
                </c:pt>
                <c:pt idx="7">
                  <c:v>-1.098530430532767</c:v>
                </c:pt>
                <c:pt idx="8">
                  <c:v>-1.0985256548768116</c:v>
                </c:pt>
                <c:pt idx="9">
                  <c:v>-1.0985318165346485</c:v>
                </c:pt>
                <c:pt idx="10">
                  <c:v>-1.0985337516397879</c:v>
                </c:pt>
                <c:pt idx="11">
                  <c:v>-1.0985352671938819</c:v>
                </c:pt>
                <c:pt idx="12">
                  <c:v>-1.0985475022657749</c:v>
                </c:pt>
                <c:pt idx="13">
                  <c:v>-1.0985423786275037</c:v>
                </c:pt>
                <c:pt idx="14">
                  <c:v>-1.0985286324663737</c:v>
                </c:pt>
                <c:pt idx="15">
                  <c:v>-1.0985361812360892</c:v>
                </c:pt>
                <c:pt idx="16">
                  <c:v>-1.0985326889965907</c:v>
                </c:pt>
                <c:pt idx="17">
                  <c:v>-1.0985350476567723</c:v>
                </c:pt>
                <c:pt idx="18">
                  <c:v>-1.0985398069840693</c:v>
                </c:pt>
                <c:pt idx="19">
                  <c:v>-1.0985400244155052</c:v>
                </c:pt>
                <c:pt idx="20">
                  <c:v>-1.0985333960094716</c:v>
                </c:pt>
                <c:pt idx="21">
                  <c:v>-1.0985317080255166</c:v>
                </c:pt>
                <c:pt idx="22">
                  <c:v>-1.0985379651809251</c:v>
                </c:pt>
                <c:pt idx="23">
                  <c:v>-1.0985252524275939</c:v>
                </c:pt>
                <c:pt idx="24">
                  <c:v>-1.0985391350657923</c:v>
                </c:pt>
                <c:pt idx="25">
                  <c:v>-1.098529918601316</c:v>
                </c:pt>
                <c:pt idx="26">
                  <c:v>-1.0985333116691172</c:v>
                </c:pt>
                <c:pt idx="27">
                  <c:v>-1.0985320535422747</c:v>
                </c:pt>
                <c:pt idx="28">
                  <c:v>-1.0985279379867479</c:v>
                </c:pt>
                <c:pt idx="29">
                  <c:v>-1.098534912721951</c:v>
                </c:pt>
                <c:pt idx="30">
                  <c:v>-1.0985347932920713</c:v>
                </c:pt>
                <c:pt idx="31">
                  <c:v>-1.0985303187722679</c:v>
                </c:pt>
                <c:pt idx="32">
                  <c:v>-1.0985293697189953</c:v>
                </c:pt>
                <c:pt idx="33">
                  <c:v>-1.0985342053270579</c:v>
                </c:pt>
                <c:pt idx="34">
                  <c:v>-1.0985365728565504</c:v>
                </c:pt>
                <c:pt idx="35">
                  <c:v>-1.0985407856766423</c:v>
                </c:pt>
                <c:pt idx="36">
                  <c:v>-1.0985355804196222</c:v>
                </c:pt>
                <c:pt idx="37">
                  <c:v>-1.0985326333347023</c:v>
                </c:pt>
                <c:pt idx="38">
                  <c:v>-1.0985347671259138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829-3145-BCFD-5D270F7BF953}"/>
            </c:ext>
          </c:extLst>
        </c:ser>
        <c:ser>
          <c:idx val="19"/>
          <c:order val="19"/>
          <c:tx>
            <c:strRef>
              <c:f>Summary!$HS$1</c:f>
              <c:strCache>
                <c:ptCount val="1"/>
                <c:pt idx="0">
                  <c:v>-10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Summary!$HR$2:$HR$4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-1.5235799999999999</c:v>
                </c:pt>
                <c:pt idx="2">
                  <c:v>-1.52366</c:v>
                </c:pt>
              </c:numCache>
            </c:numRef>
          </c:xVal>
          <c:yVal>
            <c:numRef>
              <c:f>Summary!$HS$2:$HS$4</c:f>
              <c:numCache>
                <c:formatCode>General</c:formatCode>
                <c:ptCount val="3"/>
                <c:pt idx="0" formatCode="0.000000">
                  <c:v>-1.0982549942271089</c:v>
                </c:pt>
                <c:pt idx="1">
                  <c:v>-1.09856</c:v>
                </c:pt>
                <c:pt idx="2" formatCode="0.000000">
                  <c:v>-1.0986616685909638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E0-8049-82FB-794332BB8320}"/>
            </c:ext>
          </c:extLst>
        </c:ser>
        <c:ser>
          <c:idx val="20"/>
          <c:order val="20"/>
          <c:tx>
            <c:strRef>
              <c:f>Summary!$HT$1</c:f>
              <c:strCache>
                <c:ptCount val="1"/>
                <c:pt idx="0">
                  <c:v>-1 rel. Exp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Summary!$HR$2:$HR$4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-1.5235799999999999</c:v>
                </c:pt>
                <c:pt idx="2">
                  <c:v>-1.52366</c:v>
                </c:pt>
              </c:numCache>
            </c:numRef>
          </c:xVal>
          <c:yVal>
            <c:numRef>
              <c:f>Summary!$HT$2:$HT$4</c:f>
              <c:numCache>
                <c:formatCode>General</c:formatCode>
                <c:ptCount val="3"/>
                <c:pt idx="0" formatCode="0.000000">
                  <c:v>-1.0982447422257218</c:v>
                </c:pt>
                <c:pt idx="1">
                  <c:v>-1.09856</c:v>
                </c:pt>
                <c:pt idx="2" formatCode="0.000000">
                  <c:v>-1.0986650859247595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E0-8049-82FB-794332BB8320}"/>
            </c:ext>
          </c:extLst>
        </c:ser>
        <c:ser>
          <c:idx val="21"/>
          <c:order val="21"/>
          <c:tx>
            <c:strRef>
              <c:f>Summary!$HV$1</c:f>
              <c:strCache>
                <c:ptCount val="1"/>
                <c:pt idx="0">
                  <c:v>+1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Summary!$HR$2:$HR$4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-1.5235799999999999</c:v>
                </c:pt>
                <c:pt idx="2">
                  <c:v>-1.52366</c:v>
                </c:pt>
              </c:numCache>
            </c:numRef>
          </c:xVal>
          <c:yVal>
            <c:numRef>
              <c:f>Summary!$HV$2:$HV$4</c:f>
              <c:numCache>
                <c:formatCode>General</c:formatCode>
                <c:ptCount val="3"/>
                <c:pt idx="0" formatCode="0.000000">
                  <c:v>-1.0982424358952125</c:v>
                </c:pt>
                <c:pt idx="1">
                  <c:v>-1.09856</c:v>
                </c:pt>
                <c:pt idx="2" formatCode="0.000000">
                  <c:v>-1.0986658547015959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E0-8049-82FB-794332BB8320}"/>
            </c:ext>
          </c:extLst>
        </c:ser>
        <c:ser>
          <c:idx val="22"/>
          <c:order val="22"/>
          <c:tx>
            <c:strRef>
              <c:f>Summary!$HW$1</c:f>
              <c:strCache>
                <c:ptCount val="1"/>
                <c:pt idx="0">
                  <c:v>+3 rel. Exp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Summary!$HR$2:$HR$4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-1.5235799999999999</c:v>
                </c:pt>
                <c:pt idx="2">
                  <c:v>-1.52366</c:v>
                </c:pt>
              </c:numCache>
            </c:numRef>
          </c:xVal>
          <c:yVal>
            <c:numRef>
              <c:f>Summary!$HW$2:$HW$4</c:f>
              <c:numCache>
                <c:formatCode>General</c:formatCode>
                <c:ptCount val="3"/>
                <c:pt idx="0" formatCode="0.000000">
                  <c:v>-1.0982401212596313</c:v>
                </c:pt>
                <c:pt idx="1">
                  <c:v>-1.09856</c:v>
                </c:pt>
                <c:pt idx="2" formatCode="0.000000">
                  <c:v>-1.0986666262467897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E0-8049-82FB-794332BB8320}"/>
            </c:ext>
          </c:extLst>
        </c:ser>
        <c:ser>
          <c:idx val="23"/>
          <c:order val="23"/>
          <c:tx>
            <c:strRef>
              <c:f>Summary!$HX$1</c:f>
              <c:strCache>
                <c:ptCount val="1"/>
                <c:pt idx="0">
                  <c:v>+10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Summary!$HR$2:$HR$4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-1.5235799999999999</c:v>
                </c:pt>
                <c:pt idx="2">
                  <c:v>-1.52366</c:v>
                </c:pt>
              </c:numCache>
            </c:numRef>
          </c:xVal>
          <c:yVal>
            <c:numRef>
              <c:f>Summary!$HX$2:$HX$4</c:f>
              <c:numCache>
                <c:formatCode>General</c:formatCode>
                <c:ptCount val="3"/>
                <c:pt idx="0" formatCode="0.000000">
                  <c:v>-1.0982319682047255</c:v>
                </c:pt>
                <c:pt idx="1">
                  <c:v>-1.09856</c:v>
                </c:pt>
                <c:pt idx="2" formatCode="0.000000">
                  <c:v>-1.0986693439317583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E0-8049-82FB-794332BB8320}"/>
            </c:ext>
          </c:extLst>
        </c:ser>
        <c:ser>
          <c:idx val="24"/>
          <c:order val="24"/>
          <c:tx>
            <c:strRef>
              <c:f>Summary!$HZ$1</c:f>
              <c:strCache>
                <c:ptCount val="1"/>
                <c:pt idx="0">
                  <c:v>Noise</c:v>
                </c:pt>
              </c:strCache>
            </c:strRef>
          </c:tx>
          <c:spPr>
            <a:ln w="41275">
              <a:solidFill>
                <a:schemeClr val="bg1">
                  <a:lumMod val="50000"/>
                </a:schemeClr>
              </a:solidFill>
              <a:headEnd type="triangle"/>
              <a:tailEnd type="triangle"/>
            </a:ln>
          </c:spPr>
          <c:marker>
            <c:symbol val="none"/>
          </c:marker>
          <c:xVal>
            <c:numRef>
              <c:f>Summary!$HY$2:$HY$4</c:f>
              <c:numCache>
                <c:formatCode>General</c:formatCode>
                <c:ptCount val="3"/>
                <c:pt idx="0">
                  <c:v>-1.52352</c:v>
                </c:pt>
                <c:pt idx="1">
                  <c:v>-1.5235799999999999</c:v>
                </c:pt>
                <c:pt idx="2">
                  <c:v>-1.52363</c:v>
                </c:pt>
              </c:numCache>
            </c:numRef>
          </c:xVal>
          <c:yVal>
            <c:numRef>
              <c:f>Summary!$HZ$2:$HZ$4</c:f>
              <c:numCache>
                <c:formatCode>General</c:formatCode>
                <c:ptCount val="3"/>
                <c:pt idx="0" formatCode="0.000000">
                  <c:v>-1.0985168224508428</c:v>
                </c:pt>
                <c:pt idx="1">
                  <c:v>-1.098552</c:v>
                </c:pt>
                <c:pt idx="2" formatCode="0.000000">
                  <c:v>-1.0985813146242978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E4-F74C-84EE-8366AF34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374056"/>
        <c:axId val="-2098006904"/>
      </c:scatterChart>
      <c:valAx>
        <c:axId val="-2116374056"/>
        <c:scaling>
          <c:orientation val="minMax"/>
          <c:max val="-1.5233399999999999"/>
          <c:min val="-1.5236599999999998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+mn-ea"/>
                    <a:cs typeface="Arial"/>
                  </a:defRPr>
                </a:pPr>
                <a:r>
                  <a:rPr lang="mr-IN" sz="2000" b="1" i="0" baseline="0">
                    <a:effectLst/>
                  </a:rPr>
                  <a:t>Ln</a:t>
                </a:r>
                <a:r>
                  <a:rPr lang="en-US" sz="2000" b="1" i="0" baseline="0">
                    <a:effectLst/>
                  </a:rPr>
                  <a:t> </a:t>
                </a:r>
                <a:r>
                  <a:rPr lang="mr-IN" sz="2000" b="1" i="0" baseline="30000">
                    <a:effectLst/>
                  </a:rPr>
                  <a:t>91</a:t>
                </a:r>
                <a:r>
                  <a:rPr lang="mr-IN" sz="2000" b="1" i="0" baseline="0">
                    <a:effectLst/>
                  </a:rPr>
                  <a:t>Zr/</a:t>
                </a:r>
                <a:r>
                  <a:rPr lang="mr-IN" sz="2000" b="1" i="0" baseline="30000">
                    <a:effectLst/>
                  </a:rPr>
                  <a:t>90</a:t>
                </a:r>
                <a:r>
                  <a:rPr lang="mr-IN" sz="2000" b="1" i="0" baseline="0">
                    <a:effectLst/>
                  </a:rPr>
                  <a:t>Zr</a:t>
                </a:r>
                <a:r>
                  <a:rPr lang="en-US" sz="2000" b="1" i="0" baseline="0">
                    <a:effectLst/>
                  </a:rPr>
                  <a:t> </a:t>
                </a:r>
                <a:r>
                  <a:rPr lang="en-US" sz="2000" b="1" i="0" baseline="-25000">
                    <a:effectLst/>
                  </a:rPr>
                  <a:t>(4/0)</a:t>
                </a:r>
                <a:endParaRPr lang="mr-IN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875332344820534"/>
              <c:y val="0.93026644799421054"/>
            </c:manualLayout>
          </c:layout>
          <c:overlay val="0"/>
        </c:title>
        <c:numFmt formatCode="0.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098006904"/>
        <c:crossesAt val="-100"/>
        <c:crossBetween val="midCat"/>
        <c:majorUnit val="8.0000000000000034E-5"/>
        <c:minorUnit val="2.0000000000000008E-5"/>
      </c:valAx>
      <c:valAx>
        <c:axId val="-2098006904"/>
        <c:scaling>
          <c:orientation val="minMax"/>
          <c:max val="-1.09843"/>
          <c:min val="-1.0986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aseline="0"/>
                  <a:t>Ln </a:t>
                </a:r>
                <a:r>
                  <a:rPr lang="en-US" sz="2000" baseline="30000"/>
                  <a:t>92</a:t>
                </a:r>
                <a:r>
                  <a:rPr lang="en-US" sz="2000"/>
                  <a:t>Zr/</a:t>
                </a:r>
                <a:r>
                  <a:rPr lang="en-US" sz="2000" baseline="30000"/>
                  <a:t>90</a:t>
                </a:r>
                <a:r>
                  <a:rPr lang="en-US" sz="2000"/>
                  <a:t>Zr </a:t>
                </a:r>
                <a:r>
                  <a:rPr lang="en-US" sz="2000" baseline="-25000"/>
                  <a:t>(4/0)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9.74025974025974E-3"/>
              <c:y val="0.28580114602319223"/>
            </c:manualLayout>
          </c:layout>
          <c:overlay val="0"/>
        </c:title>
        <c:numFmt formatCode="0.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116374056"/>
        <c:crossesAt val="-100"/>
        <c:crossBetween val="midCat"/>
        <c:majorUnit val="5.0000000000000023E-5"/>
      </c:valAx>
      <c:spPr>
        <a:ln w="254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359699355762295"/>
          <c:y val="1.13107471735525E-2"/>
          <c:w val="0.17640300644237653"/>
          <c:h val="0.8721563684504174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All_points&amp;error_bars</c:v>
          </c:tx>
          <c:spPr>
            <a:ln w="31750">
              <a:noFill/>
            </a:ln>
          </c:spPr>
          <c:marker>
            <c:symbol val="diamond"/>
            <c:size val="4"/>
            <c:spPr>
              <a:solidFill>
                <a:srgbClr val="2774AE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Summary!$FJ$13:$FJ$75</c:f>
                <c:numCache>
                  <c:formatCode>General</c:formatCode>
                  <c:ptCount val="63"/>
                  <c:pt idx="0">
                    <c:v>3.7323265278175559</c:v>
                  </c:pt>
                  <c:pt idx="1">
                    <c:v>3.8789802439706742</c:v>
                  </c:pt>
                  <c:pt idx="2">
                    <c:v>2.689505083734772</c:v>
                  </c:pt>
                  <c:pt idx="3">
                    <c:v>5.1610277149246109</c:v>
                  </c:pt>
                  <c:pt idx="4">
                    <c:v>2.7875263736649689</c:v>
                  </c:pt>
                  <c:pt idx="5">
                    <c:v>2.4526459633481985</c:v>
                  </c:pt>
                  <c:pt idx="6">
                    <c:v>5.0476492755158731</c:v>
                  </c:pt>
                  <c:pt idx="7">
                    <c:v>3.4539293202573607</c:v>
                  </c:pt>
                  <c:pt idx="8">
                    <c:v>2.850480689567223</c:v>
                  </c:pt>
                  <c:pt idx="9">
                    <c:v>3.3183573275986311</c:v>
                  </c:pt>
                  <c:pt idx="10">
                    <c:v>2.7866067128131817</c:v>
                  </c:pt>
                  <c:pt idx="11">
                    <c:v>2.133975923513844</c:v>
                  </c:pt>
                  <c:pt idx="12">
                    <c:v>2.4031029668456552</c:v>
                  </c:pt>
                  <c:pt idx="13">
                    <c:v>1.1286122194983121</c:v>
                  </c:pt>
                  <c:pt idx="14">
                    <c:v>1.0215592405101157</c:v>
                  </c:pt>
                  <c:pt idx="15">
                    <c:v>2.8289244660420825</c:v>
                  </c:pt>
                  <c:pt idx="18">
                    <c:v>2.9394104051440597</c:v>
                  </c:pt>
                  <c:pt idx="19">
                    <c:v>3.3716854738414628</c:v>
                  </c:pt>
                  <c:pt idx="20">
                    <c:v>2.2156499118261803</c:v>
                  </c:pt>
                  <c:pt idx="21">
                    <c:v>5.2323363189567349</c:v>
                  </c:pt>
                  <c:pt idx="22">
                    <c:v>2.8934023050318407</c:v>
                  </c:pt>
                  <c:pt idx="23">
                    <c:v>2.5320471881766524</c:v>
                  </c:pt>
                  <c:pt idx="24">
                    <c:v>2.6095569173715094</c:v>
                  </c:pt>
                  <c:pt idx="25">
                    <c:v>3.7280261648497559</c:v>
                  </c:pt>
                  <c:pt idx="26">
                    <c:v>2.1378488660846289</c:v>
                  </c:pt>
                  <c:pt idx="27">
                    <c:v>3.1224487859772401</c:v>
                  </c:pt>
                  <c:pt idx="28">
                    <c:v>5.2312220284981183</c:v>
                  </c:pt>
                  <c:pt idx="29">
                    <c:v>2.6811528776964906</c:v>
                  </c:pt>
                  <c:pt idx="30">
                    <c:v>4.4285241484621762</c:v>
                  </c:pt>
                  <c:pt idx="31">
                    <c:v>3.8664884705926474</c:v>
                  </c:pt>
                  <c:pt idx="32">
                    <c:v>2.9125881155304723</c:v>
                  </c:pt>
                  <c:pt idx="33">
                    <c:v>5.4224696196207756</c:v>
                  </c:pt>
                  <c:pt idx="34">
                    <c:v>3.1340476908033423</c:v>
                  </c:pt>
                  <c:pt idx="35">
                    <c:v>2.7134314995937951</c:v>
                  </c:pt>
                  <c:pt idx="36">
                    <c:v>1.3844222187143451</c:v>
                  </c:pt>
                  <c:pt idx="37">
                    <c:v>2.9916216911705229</c:v>
                  </c:pt>
                  <c:pt idx="38">
                    <c:v>1.2564114520988019</c:v>
                  </c:pt>
                  <c:pt idx="41">
                    <c:v>3.5636268302812155</c:v>
                  </c:pt>
                  <c:pt idx="42">
                    <c:v>4.9678405971732555</c:v>
                  </c:pt>
                  <c:pt idx="43">
                    <c:v>4.6532651612418494</c:v>
                  </c:pt>
                  <c:pt idx="44">
                    <c:v>2.458505998606622</c:v>
                  </c:pt>
                  <c:pt idx="45">
                    <c:v>2.6937747188477124</c:v>
                  </c:pt>
                  <c:pt idx="46">
                    <c:v>5.2236132301401224</c:v>
                  </c:pt>
                  <c:pt idx="47">
                    <c:v>4.2692942365523452</c:v>
                  </c:pt>
                  <c:pt idx="48">
                    <c:v>2.0882258469403485</c:v>
                  </c:pt>
                  <c:pt idx="49">
                    <c:v>2.2876835903567296</c:v>
                  </c:pt>
                  <c:pt idx="50">
                    <c:v>4.9302021240616041</c:v>
                  </c:pt>
                  <c:pt idx="51">
                    <c:v>4.7602518937884888</c:v>
                  </c:pt>
                  <c:pt idx="52">
                    <c:v>1.9022683172325066</c:v>
                  </c:pt>
                  <c:pt idx="53">
                    <c:v>2.9643414317785979</c:v>
                  </c:pt>
                  <c:pt idx="54">
                    <c:v>5.2177624829461458</c:v>
                  </c:pt>
                  <c:pt idx="55">
                    <c:v>2.5774289690710921</c:v>
                  </c:pt>
                  <c:pt idx="56">
                    <c:v>3.6301997834267135</c:v>
                  </c:pt>
                  <c:pt idx="57">
                    <c:v>5.5941068951024784</c:v>
                  </c:pt>
                  <c:pt idx="58">
                    <c:v>3.0452018824482545</c:v>
                  </c:pt>
                  <c:pt idx="59">
                    <c:v>1.2722777826543261</c:v>
                  </c:pt>
                  <c:pt idx="60">
                    <c:v>2.4972793440824663</c:v>
                  </c:pt>
                  <c:pt idx="61">
                    <c:v>3.5517588179236097</c:v>
                  </c:pt>
                  <c:pt idx="62">
                    <c:v>1.079959698690615</c:v>
                  </c:pt>
                </c:numCache>
              </c:numRef>
            </c:plus>
            <c:minus>
              <c:numRef>
                <c:f>Summary!$FJ$13:$FJ$75</c:f>
                <c:numCache>
                  <c:formatCode>General</c:formatCode>
                  <c:ptCount val="63"/>
                  <c:pt idx="0">
                    <c:v>3.7323265278175559</c:v>
                  </c:pt>
                  <c:pt idx="1">
                    <c:v>3.8789802439706742</c:v>
                  </c:pt>
                  <c:pt idx="2">
                    <c:v>2.689505083734772</c:v>
                  </c:pt>
                  <c:pt idx="3">
                    <c:v>5.1610277149246109</c:v>
                  </c:pt>
                  <c:pt idx="4">
                    <c:v>2.7875263736649689</c:v>
                  </c:pt>
                  <c:pt idx="5">
                    <c:v>2.4526459633481985</c:v>
                  </c:pt>
                  <c:pt idx="6">
                    <c:v>5.0476492755158731</c:v>
                  </c:pt>
                  <c:pt idx="7">
                    <c:v>3.4539293202573607</c:v>
                  </c:pt>
                  <c:pt idx="8">
                    <c:v>2.850480689567223</c:v>
                  </c:pt>
                  <c:pt idx="9">
                    <c:v>3.3183573275986311</c:v>
                  </c:pt>
                  <c:pt idx="10">
                    <c:v>2.7866067128131817</c:v>
                  </c:pt>
                  <c:pt idx="11">
                    <c:v>2.133975923513844</c:v>
                  </c:pt>
                  <c:pt idx="12">
                    <c:v>2.4031029668456552</c:v>
                  </c:pt>
                  <c:pt idx="13">
                    <c:v>1.1286122194983121</c:v>
                  </c:pt>
                  <c:pt idx="14">
                    <c:v>1.0215592405101157</c:v>
                  </c:pt>
                  <c:pt idx="15">
                    <c:v>2.8289244660420825</c:v>
                  </c:pt>
                  <c:pt idx="18">
                    <c:v>2.9394104051440597</c:v>
                  </c:pt>
                  <c:pt idx="19">
                    <c:v>3.3716854738414628</c:v>
                  </c:pt>
                  <c:pt idx="20">
                    <c:v>2.2156499118261803</c:v>
                  </c:pt>
                  <c:pt idx="21">
                    <c:v>5.2323363189567349</c:v>
                  </c:pt>
                  <c:pt idx="22">
                    <c:v>2.8934023050318407</c:v>
                  </c:pt>
                  <c:pt idx="23">
                    <c:v>2.5320471881766524</c:v>
                  </c:pt>
                  <c:pt idx="24">
                    <c:v>2.6095569173715094</c:v>
                  </c:pt>
                  <c:pt idx="25">
                    <c:v>3.7280261648497559</c:v>
                  </c:pt>
                  <c:pt idx="26">
                    <c:v>2.1378488660846289</c:v>
                  </c:pt>
                  <c:pt idx="27">
                    <c:v>3.1224487859772401</c:v>
                  </c:pt>
                  <c:pt idx="28">
                    <c:v>5.2312220284981183</c:v>
                  </c:pt>
                  <c:pt idx="29">
                    <c:v>2.6811528776964906</c:v>
                  </c:pt>
                  <c:pt idx="30">
                    <c:v>4.4285241484621762</c:v>
                  </c:pt>
                  <c:pt idx="31">
                    <c:v>3.8664884705926474</c:v>
                  </c:pt>
                  <c:pt idx="32">
                    <c:v>2.9125881155304723</c:v>
                  </c:pt>
                  <c:pt idx="33">
                    <c:v>5.4224696196207756</c:v>
                  </c:pt>
                  <c:pt idx="34">
                    <c:v>3.1340476908033423</c:v>
                  </c:pt>
                  <c:pt idx="35">
                    <c:v>2.7134314995937951</c:v>
                  </c:pt>
                  <c:pt idx="36">
                    <c:v>1.3844222187143451</c:v>
                  </c:pt>
                  <c:pt idx="37">
                    <c:v>2.9916216911705229</c:v>
                  </c:pt>
                  <c:pt idx="38">
                    <c:v>1.2564114520988019</c:v>
                  </c:pt>
                  <c:pt idx="41">
                    <c:v>3.5636268302812155</c:v>
                  </c:pt>
                  <c:pt idx="42">
                    <c:v>4.9678405971732555</c:v>
                  </c:pt>
                  <c:pt idx="43">
                    <c:v>4.6532651612418494</c:v>
                  </c:pt>
                  <c:pt idx="44">
                    <c:v>2.458505998606622</c:v>
                  </c:pt>
                  <c:pt idx="45">
                    <c:v>2.6937747188477124</c:v>
                  </c:pt>
                  <c:pt idx="46">
                    <c:v>5.2236132301401224</c:v>
                  </c:pt>
                  <c:pt idx="47">
                    <c:v>4.2692942365523452</c:v>
                  </c:pt>
                  <c:pt idx="48">
                    <c:v>2.0882258469403485</c:v>
                  </c:pt>
                  <c:pt idx="49">
                    <c:v>2.2876835903567296</c:v>
                  </c:pt>
                  <c:pt idx="50">
                    <c:v>4.9302021240616041</c:v>
                  </c:pt>
                  <c:pt idx="51">
                    <c:v>4.7602518937884888</c:v>
                  </c:pt>
                  <c:pt idx="52">
                    <c:v>1.9022683172325066</c:v>
                  </c:pt>
                  <c:pt idx="53">
                    <c:v>2.9643414317785979</c:v>
                  </c:pt>
                  <c:pt idx="54">
                    <c:v>5.2177624829461458</c:v>
                  </c:pt>
                  <c:pt idx="55">
                    <c:v>2.5774289690710921</c:v>
                  </c:pt>
                  <c:pt idx="56">
                    <c:v>3.6301997834267135</c:v>
                  </c:pt>
                  <c:pt idx="57">
                    <c:v>5.5941068951024784</c:v>
                  </c:pt>
                  <c:pt idx="58">
                    <c:v>3.0452018824482545</c:v>
                  </c:pt>
                  <c:pt idx="59">
                    <c:v>1.2722777826543261</c:v>
                  </c:pt>
                  <c:pt idx="60">
                    <c:v>2.4972793440824663</c:v>
                  </c:pt>
                  <c:pt idx="61">
                    <c:v>3.5517588179236097</c:v>
                  </c:pt>
                  <c:pt idx="62">
                    <c:v>1.079959698690615</c:v>
                  </c:pt>
                </c:numCache>
              </c:numRef>
            </c:minus>
            <c:spPr>
              <a:ln w="19050">
                <a:solidFill>
                  <a:schemeClr val="bg1">
                    <a:lumMod val="75000"/>
                  </a:schemeClr>
                </a:solidFill>
              </a:ln>
            </c:spPr>
          </c:errBars>
          <c:xVal>
            <c:numRef>
              <c:f>Summary!$FI$13:$FI$75</c:f>
              <c:numCache>
                <c:formatCode>0.0</c:formatCode>
                <c:ptCount val="63"/>
                <c:pt idx="0">
                  <c:v>-5.4788071642707257</c:v>
                </c:pt>
                <c:pt idx="1">
                  <c:v>0.7789097285604285</c:v>
                </c:pt>
                <c:pt idx="2">
                  <c:v>-2.4704768856652763</c:v>
                </c:pt>
                <c:pt idx="3">
                  <c:v>-0.94855751396616395</c:v>
                </c:pt>
                <c:pt idx="4">
                  <c:v>-1.1345519270733462</c:v>
                </c:pt>
                <c:pt idx="5">
                  <c:v>-1.0925472894652919</c:v>
                </c:pt>
                <c:pt idx="6">
                  <c:v>-0.31231055297453736</c:v>
                </c:pt>
                <c:pt idx="7">
                  <c:v>-0.92231267493729041</c:v>
                </c:pt>
                <c:pt idx="8">
                  <c:v>-0.7277815001134571</c:v>
                </c:pt>
                <c:pt idx="9">
                  <c:v>-0.13677105278886437</c:v>
                </c:pt>
                <c:pt idx="10">
                  <c:v>0.78422925780468544</c:v>
                </c:pt>
                <c:pt idx="11">
                  <c:v>0.40334545267973154</c:v>
                </c:pt>
                <c:pt idx="12">
                  <c:v>-0.40694063676310571</c:v>
                </c:pt>
                <c:pt idx="13">
                  <c:v>-0.17554707003715153</c:v>
                </c:pt>
                <c:pt idx="14">
                  <c:v>-0.21736221765426511</c:v>
                </c:pt>
                <c:pt idx="15">
                  <c:v>1.8115777319730835</c:v>
                </c:pt>
                <c:pt idx="18">
                  <c:v>-2.4925741907525869</c:v>
                </c:pt>
                <c:pt idx="19">
                  <c:v>0.42270271564485523</c:v>
                </c:pt>
                <c:pt idx="20">
                  <c:v>-1.2336836148558084</c:v>
                </c:pt>
                <c:pt idx="21">
                  <c:v>2.31139007587459</c:v>
                </c:pt>
                <c:pt idx="22">
                  <c:v>4.5557701074579647E-2</c:v>
                </c:pt>
                <c:pt idx="23">
                  <c:v>0.57617336370749284</c:v>
                </c:pt>
                <c:pt idx="24">
                  <c:v>-1.2489055757902712</c:v>
                </c:pt>
                <c:pt idx="25">
                  <c:v>-2.3408102892696903</c:v>
                </c:pt>
                <c:pt idx="26">
                  <c:v>-1.6079769938038138</c:v>
                </c:pt>
                <c:pt idx="27">
                  <c:v>1.1911659289117378</c:v>
                </c:pt>
                <c:pt idx="28">
                  <c:v>-4.5834173298768084</c:v>
                </c:pt>
                <c:pt idx="29">
                  <c:v>-0.3257359767159243</c:v>
                </c:pt>
                <c:pt idx="30">
                  <c:v>1.2768186890554922</c:v>
                </c:pt>
                <c:pt idx="31">
                  <c:v>-4.7539933999233659</c:v>
                </c:pt>
                <c:pt idx="32">
                  <c:v>-2.1453428331433102</c:v>
                </c:pt>
                <c:pt idx="33">
                  <c:v>-1.6341556370313981</c:v>
                </c:pt>
                <c:pt idx="34">
                  <c:v>-3.1847031513228727</c:v>
                </c:pt>
                <c:pt idx="35">
                  <c:v>-2.7964378779498822</c:v>
                </c:pt>
                <c:pt idx="36">
                  <c:v>6.7358083024184473E-2</c:v>
                </c:pt>
                <c:pt idx="37">
                  <c:v>0.4609386982260385</c:v>
                </c:pt>
                <c:pt idx="38">
                  <c:v>0.13677800574837906</c:v>
                </c:pt>
                <c:pt idx="41">
                  <c:v>-1.98665427856046</c:v>
                </c:pt>
                <c:pt idx="42">
                  <c:v>1.4726871089215048</c:v>
                </c:pt>
                <c:pt idx="43">
                  <c:v>-2.9774032191287603</c:v>
                </c:pt>
                <c:pt idx="44">
                  <c:v>-1.4159863306109501</c:v>
                </c:pt>
                <c:pt idx="45">
                  <c:v>-0.64854752906962077</c:v>
                </c:pt>
                <c:pt idx="46">
                  <c:v>-1.9456606957513056E-2</c:v>
                </c:pt>
                <c:pt idx="47">
                  <c:v>2.6241536745352789</c:v>
                </c:pt>
                <c:pt idx="48">
                  <c:v>0.23496676466316174</c:v>
                </c:pt>
                <c:pt idx="49">
                  <c:v>-1.0744328238591432</c:v>
                </c:pt>
                <c:pt idx="50">
                  <c:v>-5.4070074534691894</c:v>
                </c:pt>
                <c:pt idx="51">
                  <c:v>0.5831902710011031</c:v>
                </c:pt>
                <c:pt idx="52">
                  <c:v>-1.4547240100671486</c:v>
                </c:pt>
                <c:pt idx="53">
                  <c:v>-1.1465846986144104E-2</c:v>
                </c:pt>
                <c:pt idx="54">
                  <c:v>-0.13568526604748302</c:v>
                </c:pt>
                <c:pt idx="55">
                  <c:v>-4.1776430231940699E-2</c:v>
                </c:pt>
                <c:pt idx="56">
                  <c:v>-3.1856573279379075</c:v>
                </c:pt>
                <c:pt idx="57">
                  <c:v>2.5994362379760321</c:v>
                </c:pt>
                <c:pt idx="58">
                  <c:v>-1.4713801440222043</c:v>
                </c:pt>
                <c:pt idx="59">
                  <c:v>2.385663340807544E-2</c:v>
                </c:pt>
                <c:pt idx="60">
                  <c:v>0.2104905700201592</c:v>
                </c:pt>
                <c:pt idx="61">
                  <c:v>0.52064302059459266</c:v>
                </c:pt>
                <c:pt idx="62">
                  <c:v>0.10469048178457586</c:v>
                </c:pt>
              </c:numCache>
            </c:numRef>
          </c:xVal>
          <c:yVal>
            <c:numRef>
              <c:f>Summary!$FP$13:$FP$75</c:f>
              <c:numCache>
                <c:formatCode>General</c:formatCode>
                <c:ptCount val="63"/>
                <c:pt idx="0">
                  <c:v>0.8</c:v>
                </c:pt>
                <c:pt idx="1">
                  <c:v>0.8</c:v>
                </c:pt>
                <c:pt idx="2" formatCode="0.0">
                  <c:v>0.8</c:v>
                </c:pt>
                <c:pt idx="3" formatCode="0.0">
                  <c:v>2.4000000000000004</c:v>
                </c:pt>
                <c:pt idx="4" formatCode="0.0">
                  <c:v>2.4000000000000004</c:v>
                </c:pt>
                <c:pt idx="5" formatCode="0.0">
                  <c:v>2.4000000000000004</c:v>
                </c:pt>
                <c:pt idx="6" formatCode="0.0">
                  <c:v>10</c:v>
                </c:pt>
                <c:pt idx="7" formatCode="0.0">
                  <c:v>10</c:v>
                </c:pt>
                <c:pt idx="8" formatCode="0.0">
                  <c:v>10</c:v>
                </c:pt>
                <c:pt idx="9" formatCode="0.0">
                  <c:v>11.6</c:v>
                </c:pt>
                <c:pt idx="10" formatCode="0.0">
                  <c:v>11.6</c:v>
                </c:pt>
                <c:pt idx="11" formatCode="0.0">
                  <c:v>11.6</c:v>
                </c:pt>
                <c:pt idx="12" formatCode="0.0">
                  <c:v>13.2</c:v>
                </c:pt>
                <c:pt idx="13" formatCode="0.0">
                  <c:v>13.2</c:v>
                </c:pt>
                <c:pt idx="14" formatCode="0.0">
                  <c:v>13.2</c:v>
                </c:pt>
                <c:pt idx="15" formatCode="0.0">
                  <c:v>14.399999999999999</c:v>
                </c:pt>
                <c:pt idx="18" formatCode="0.0">
                  <c:v>1.2000000000000002</c:v>
                </c:pt>
                <c:pt idx="19" formatCode="0.0">
                  <c:v>1.2000000000000002</c:v>
                </c:pt>
                <c:pt idx="20" formatCode="0.0">
                  <c:v>1.2000000000000002</c:v>
                </c:pt>
                <c:pt idx="21" formatCode="0.0">
                  <c:v>2.8000000000000003</c:v>
                </c:pt>
                <c:pt idx="22" formatCode="0.0">
                  <c:v>2.8000000000000003</c:v>
                </c:pt>
                <c:pt idx="23" formatCode="0.0">
                  <c:v>2.8000000000000003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5.2</c:v>
                </c:pt>
                <c:pt idx="28" formatCode="0.0">
                  <c:v>5.2</c:v>
                </c:pt>
                <c:pt idx="29" formatCode="0.0">
                  <c:v>5.2</c:v>
                </c:pt>
                <c:pt idx="30" formatCode="0.0">
                  <c:v>6.8000000000000007</c:v>
                </c:pt>
                <c:pt idx="31" formatCode="0.0">
                  <c:v>6.8000000000000007</c:v>
                </c:pt>
                <c:pt idx="32" formatCode="0.0">
                  <c:v>6.8000000000000007</c:v>
                </c:pt>
                <c:pt idx="33" formatCode="0.0">
                  <c:v>8.4</c:v>
                </c:pt>
                <c:pt idx="34" formatCode="0.0">
                  <c:v>8.4</c:v>
                </c:pt>
                <c:pt idx="35" formatCode="0.0">
                  <c:v>8.4</c:v>
                </c:pt>
                <c:pt idx="36" formatCode="0.0">
                  <c:v>14.799999999999999</c:v>
                </c:pt>
                <c:pt idx="37" formatCode="0.0">
                  <c:v>14.799999999999999</c:v>
                </c:pt>
                <c:pt idx="38" formatCode="0.0">
                  <c:v>14.799999999999999</c:v>
                </c:pt>
                <c:pt idx="41" formatCode="0.0">
                  <c:v>5.6000000000000005</c:v>
                </c:pt>
                <c:pt idx="42" formatCode="0.0">
                  <c:v>5.6000000000000005</c:v>
                </c:pt>
                <c:pt idx="43" formatCode="0.0">
                  <c:v>5.6000000000000005</c:v>
                </c:pt>
                <c:pt idx="44" formatCode="0.0">
                  <c:v>5.6000000000000005</c:v>
                </c:pt>
                <c:pt idx="45" formatCode="0.0">
                  <c:v>7.2000000000000011</c:v>
                </c:pt>
                <c:pt idx="46" formatCode="0.0">
                  <c:v>7.2000000000000011</c:v>
                </c:pt>
                <c:pt idx="47" formatCode="0.0">
                  <c:v>7.2000000000000011</c:v>
                </c:pt>
                <c:pt idx="48" formatCode="0.0">
                  <c:v>7.2000000000000011</c:v>
                </c:pt>
                <c:pt idx="49" formatCode="0.0">
                  <c:v>8.8000000000000007</c:v>
                </c:pt>
                <c:pt idx="50" formatCode="0.0">
                  <c:v>8.8000000000000007</c:v>
                </c:pt>
                <c:pt idx="51" formatCode="0.0">
                  <c:v>8.8000000000000007</c:v>
                </c:pt>
                <c:pt idx="52" formatCode="0.0">
                  <c:v>8.8000000000000007</c:v>
                </c:pt>
                <c:pt idx="53" formatCode="0.0">
                  <c:v>10.4</c:v>
                </c:pt>
                <c:pt idx="54" formatCode="0.0">
                  <c:v>10.4</c:v>
                </c:pt>
                <c:pt idx="55" formatCode="0.0">
                  <c:v>10.4</c:v>
                </c:pt>
                <c:pt idx="56" formatCode="0.0">
                  <c:v>12</c:v>
                </c:pt>
                <c:pt idx="57" formatCode="0.0">
                  <c:v>12</c:v>
                </c:pt>
                <c:pt idx="58" formatCode="0.0">
                  <c:v>12</c:v>
                </c:pt>
                <c:pt idx="59" formatCode="0.0">
                  <c:v>15.2</c:v>
                </c:pt>
                <c:pt idx="60" formatCode="0.0">
                  <c:v>15.2</c:v>
                </c:pt>
                <c:pt idx="61" formatCode="0.0">
                  <c:v>15.2</c:v>
                </c:pt>
                <c:pt idx="62" formatCode="0.0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83-6244-846E-177E264A6111}"/>
            </c:ext>
          </c:extLst>
        </c:ser>
        <c:ser>
          <c:idx val="1"/>
          <c:order val="1"/>
          <c:tx>
            <c:v>Lab1_all</c:v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>
                <a:solidFill>
                  <a:srgbClr val="FF6C0C"/>
                </a:solidFill>
              </a:ln>
            </c:spPr>
          </c:marker>
          <c:xVal>
            <c:numRef>
              <c:f>Summary!$FI$13:$FI$28</c:f>
              <c:numCache>
                <c:formatCode>0.0</c:formatCode>
                <c:ptCount val="16"/>
                <c:pt idx="0">
                  <c:v>-5.4788071642707257</c:v>
                </c:pt>
                <c:pt idx="1">
                  <c:v>0.7789097285604285</c:v>
                </c:pt>
                <c:pt idx="2">
                  <c:v>-2.4704768856652763</c:v>
                </c:pt>
                <c:pt idx="3">
                  <c:v>-0.94855751396616395</c:v>
                </c:pt>
                <c:pt idx="4">
                  <c:v>-1.1345519270733462</c:v>
                </c:pt>
                <c:pt idx="5">
                  <c:v>-1.0925472894652919</c:v>
                </c:pt>
                <c:pt idx="6">
                  <c:v>-0.31231055297453736</c:v>
                </c:pt>
                <c:pt idx="7">
                  <c:v>-0.92231267493729041</c:v>
                </c:pt>
                <c:pt idx="8">
                  <c:v>-0.7277815001134571</c:v>
                </c:pt>
                <c:pt idx="9">
                  <c:v>-0.13677105278886437</c:v>
                </c:pt>
                <c:pt idx="10">
                  <c:v>0.78422925780468544</c:v>
                </c:pt>
                <c:pt idx="11">
                  <c:v>0.40334545267973154</c:v>
                </c:pt>
                <c:pt idx="12">
                  <c:v>-0.40694063676310571</c:v>
                </c:pt>
                <c:pt idx="13">
                  <c:v>-0.17554707003715153</c:v>
                </c:pt>
                <c:pt idx="14">
                  <c:v>-0.21736221765426511</c:v>
                </c:pt>
                <c:pt idx="15">
                  <c:v>1.8115777319730835</c:v>
                </c:pt>
              </c:numCache>
            </c:numRef>
          </c:xVal>
          <c:yVal>
            <c:numRef>
              <c:f>Summary!$FP$13:$FP$28</c:f>
              <c:numCache>
                <c:formatCode>General</c:formatCode>
                <c:ptCount val="16"/>
                <c:pt idx="0">
                  <c:v>0.8</c:v>
                </c:pt>
                <c:pt idx="1">
                  <c:v>0.8</c:v>
                </c:pt>
                <c:pt idx="2" formatCode="0.0">
                  <c:v>0.8</c:v>
                </c:pt>
                <c:pt idx="3" formatCode="0.0">
                  <c:v>2.4000000000000004</c:v>
                </c:pt>
                <c:pt idx="4" formatCode="0.0">
                  <c:v>2.4000000000000004</c:v>
                </c:pt>
                <c:pt idx="5" formatCode="0.0">
                  <c:v>2.4000000000000004</c:v>
                </c:pt>
                <c:pt idx="6" formatCode="0.0">
                  <c:v>10</c:v>
                </c:pt>
                <c:pt idx="7" formatCode="0.0">
                  <c:v>10</c:v>
                </c:pt>
                <c:pt idx="8" formatCode="0.0">
                  <c:v>10</c:v>
                </c:pt>
                <c:pt idx="9" formatCode="0.0">
                  <c:v>11.6</c:v>
                </c:pt>
                <c:pt idx="10" formatCode="0.0">
                  <c:v>11.6</c:v>
                </c:pt>
                <c:pt idx="11" formatCode="0.0">
                  <c:v>11.6</c:v>
                </c:pt>
                <c:pt idx="12" formatCode="0.0">
                  <c:v>13.2</c:v>
                </c:pt>
                <c:pt idx="13" formatCode="0.0">
                  <c:v>13.2</c:v>
                </c:pt>
                <c:pt idx="14" formatCode="0.0">
                  <c:v>13.2</c:v>
                </c:pt>
                <c:pt idx="15" formatCode="0.0">
                  <c:v>14.399999999999999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83-6244-846E-177E264A6111}"/>
            </c:ext>
          </c:extLst>
        </c:ser>
        <c:ser>
          <c:idx val="2"/>
          <c:order val="2"/>
          <c:tx>
            <c:v>Lab1_WtdAvg</c:v>
          </c:tx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FF6C0C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Summary!$FJ$15:$FJ$28</c:f>
                <c:numCache>
                  <c:formatCode>General</c:formatCode>
                  <c:ptCount val="14"/>
                  <c:pt idx="0">
                    <c:v>2.689505083734772</c:v>
                  </c:pt>
                  <c:pt idx="1">
                    <c:v>5.1610277149246109</c:v>
                  </c:pt>
                  <c:pt idx="2">
                    <c:v>2.7875263736649689</c:v>
                  </c:pt>
                  <c:pt idx="3">
                    <c:v>2.4526459633481985</c:v>
                  </c:pt>
                  <c:pt idx="4">
                    <c:v>5.0476492755158731</c:v>
                  </c:pt>
                  <c:pt idx="5">
                    <c:v>3.4539293202573607</c:v>
                  </c:pt>
                  <c:pt idx="6">
                    <c:v>2.850480689567223</c:v>
                  </c:pt>
                  <c:pt idx="7">
                    <c:v>3.3183573275986311</c:v>
                  </c:pt>
                  <c:pt idx="8">
                    <c:v>2.7866067128131817</c:v>
                  </c:pt>
                  <c:pt idx="9">
                    <c:v>2.133975923513844</c:v>
                  </c:pt>
                  <c:pt idx="10">
                    <c:v>2.4031029668456552</c:v>
                  </c:pt>
                  <c:pt idx="11">
                    <c:v>1.1286122194983121</c:v>
                  </c:pt>
                  <c:pt idx="12">
                    <c:v>1.0215592405101157</c:v>
                  </c:pt>
                  <c:pt idx="13">
                    <c:v>2.8289244660420825</c:v>
                  </c:pt>
                </c:numCache>
              </c:numRef>
            </c:plus>
            <c:minus>
              <c:numRef>
                <c:f>Summary!$FJ$15:$FJ$28</c:f>
                <c:numCache>
                  <c:formatCode>General</c:formatCode>
                  <c:ptCount val="14"/>
                  <c:pt idx="0">
                    <c:v>2.689505083734772</c:v>
                  </c:pt>
                  <c:pt idx="1">
                    <c:v>5.1610277149246109</c:v>
                  </c:pt>
                  <c:pt idx="2">
                    <c:v>2.7875263736649689</c:v>
                  </c:pt>
                  <c:pt idx="3">
                    <c:v>2.4526459633481985</c:v>
                  </c:pt>
                  <c:pt idx="4">
                    <c:v>5.0476492755158731</c:v>
                  </c:pt>
                  <c:pt idx="5">
                    <c:v>3.4539293202573607</c:v>
                  </c:pt>
                  <c:pt idx="6">
                    <c:v>2.850480689567223</c:v>
                  </c:pt>
                  <c:pt idx="7">
                    <c:v>3.3183573275986311</c:v>
                  </c:pt>
                  <c:pt idx="8">
                    <c:v>2.7866067128131817</c:v>
                  </c:pt>
                  <c:pt idx="9">
                    <c:v>2.133975923513844</c:v>
                  </c:pt>
                  <c:pt idx="10">
                    <c:v>2.4031029668456552</c:v>
                  </c:pt>
                  <c:pt idx="11">
                    <c:v>1.1286122194983121</c:v>
                  </c:pt>
                  <c:pt idx="12">
                    <c:v>1.0215592405101157</c:v>
                  </c:pt>
                  <c:pt idx="13">
                    <c:v>2.8289244660420825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Summary!$FI$15:$FI$28</c:f>
              <c:numCache>
                <c:formatCode>0.0</c:formatCode>
                <c:ptCount val="14"/>
                <c:pt idx="0">
                  <c:v>-2.4704768856652763</c:v>
                </c:pt>
                <c:pt idx="1">
                  <c:v>-0.94855751396616395</c:v>
                </c:pt>
                <c:pt idx="2">
                  <c:v>-1.1345519270733462</c:v>
                </c:pt>
                <c:pt idx="3">
                  <c:v>-1.0925472894652919</c:v>
                </c:pt>
                <c:pt idx="4">
                  <c:v>-0.31231055297453736</c:v>
                </c:pt>
                <c:pt idx="5">
                  <c:v>-0.92231267493729041</c:v>
                </c:pt>
                <c:pt idx="6">
                  <c:v>-0.7277815001134571</c:v>
                </c:pt>
                <c:pt idx="7">
                  <c:v>-0.13677105278886437</c:v>
                </c:pt>
                <c:pt idx="8">
                  <c:v>0.78422925780468544</c:v>
                </c:pt>
                <c:pt idx="9">
                  <c:v>0.40334545267973154</c:v>
                </c:pt>
                <c:pt idx="10">
                  <c:v>-0.40694063676310571</c:v>
                </c:pt>
                <c:pt idx="11">
                  <c:v>-0.17554707003715153</c:v>
                </c:pt>
                <c:pt idx="12">
                  <c:v>-0.21736221765426511</c:v>
                </c:pt>
                <c:pt idx="13">
                  <c:v>1.8115777319730835</c:v>
                </c:pt>
              </c:numCache>
            </c:numRef>
          </c:xVal>
          <c:yVal>
            <c:numRef>
              <c:f>Summary!$FQ$15:$FQ$28</c:f>
              <c:numCache>
                <c:formatCode>0.00</c:formatCode>
                <c:ptCount val="14"/>
                <c:pt idx="0" formatCode="0.0">
                  <c:v>0.8</c:v>
                </c:pt>
                <c:pt idx="3" formatCode="0.0">
                  <c:v>2.4000000000000004</c:v>
                </c:pt>
                <c:pt idx="6" formatCode="0.0">
                  <c:v>10</c:v>
                </c:pt>
                <c:pt idx="9" formatCode="0.0">
                  <c:v>11.6</c:v>
                </c:pt>
                <c:pt idx="12" formatCode="0.0">
                  <c:v>13.2</c:v>
                </c:pt>
                <c:pt idx="13" formatCode="0.0">
                  <c:v>14.399999999999999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83-6244-846E-177E264A6111}"/>
            </c:ext>
          </c:extLst>
        </c:ser>
        <c:ser>
          <c:idx val="3"/>
          <c:order val="3"/>
          <c:tx>
            <c:v>Lab2_all</c:v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828282"/>
              </a:solidFill>
              <a:ln>
                <a:solidFill>
                  <a:srgbClr val="6F6F6F"/>
                </a:solidFill>
              </a:ln>
            </c:spPr>
          </c:marker>
          <c:xVal>
            <c:numRef>
              <c:f>Summary!$FI$31:$FI$51</c:f>
              <c:numCache>
                <c:formatCode>0.0</c:formatCode>
                <c:ptCount val="21"/>
                <c:pt idx="0">
                  <c:v>-2.4925741907525869</c:v>
                </c:pt>
                <c:pt idx="1">
                  <c:v>0.42270271564485523</c:v>
                </c:pt>
                <c:pt idx="2">
                  <c:v>-1.2336836148558084</c:v>
                </c:pt>
                <c:pt idx="3">
                  <c:v>2.31139007587459</c:v>
                </c:pt>
                <c:pt idx="4">
                  <c:v>4.5557701074579647E-2</c:v>
                </c:pt>
                <c:pt idx="5">
                  <c:v>0.57617336370749284</c:v>
                </c:pt>
                <c:pt idx="6">
                  <c:v>-1.2489055757902712</c:v>
                </c:pt>
                <c:pt idx="7">
                  <c:v>-2.3408102892696903</c:v>
                </c:pt>
                <c:pt idx="8">
                  <c:v>-1.6079769938038138</c:v>
                </c:pt>
                <c:pt idx="9">
                  <c:v>1.1911659289117378</c:v>
                </c:pt>
                <c:pt idx="10">
                  <c:v>-4.5834173298768084</c:v>
                </c:pt>
                <c:pt idx="11">
                  <c:v>-0.3257359767159243</c:v>
                </c:pt>
                <c:pt idx="12">
                  <c:v>1.2768186890554922</c:v>
                </c:pt>
                <c:pt idx="13">
                  <c:v>-4.7539933999233659</c:v>
                </c:pt>
                <c:pt idx="14">
                  <c:v>-2.1453428331433102</c:v>
                </c:pt>
                <c:pt idx="15">
                  <c:v>-1.6341556370313981</c:v>
                </c:pt>
                <c:pt idx="16">
                  <c:v>-3.1847031513228727</c:v>
                </c:pt>
                <c:pt idx="17">
                  <c:v>-2.7964378779498822</c:v>
                </c:pt>
                <c:pt idx="18">
                  <c:v>6.7358083024184473E-2</c:v>
                </c:pt>
                <c:pt idx="19">
                  <c:v>0.4609386982260385</c:v>
                </c:pt>
                <c:pt idx="20">
                  <c:v>0.13677800574837906</c:v>
                </c:pt>
              </c:numCache>
            </c:numRef>
          </c:xVal>
          <c:yVal>
            <c:numRef>
              <c:f>Summary!$FP$31:$FP$51</c:f>
              <c:numCache>
                <c:formatCode>0.0</c:formatCode>
                <c:ptCount val="21"/>
                <c:pt idx="0">
                  <c:v>1.2000000000000002</c:v>
                </c:pt>
                <c:pt idx="1">
                  <c:v>1.2000000000000002</c:v>
                </c:pt>
                <c:pt idx="2">
                  <c:v>1.2000000000000002</c:v>
                </c:pt>
                <c:pt idx="3">
                  <c:v>2.8000000000000003</c:v>
                </c:pt>
                <c:pt idx="4">
                  <c:v>2.8000000000000003</c:v>
                </c:pt>
                <c:pt idx="5">
                  <c:v>2.8000000000000003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6.8000000000000007</c:v>
                </c:pt>
                <c:pt idx="13">
                  <c:v>6.8000000000000007</c:v>
                </c:pt>
                <c:pt idx="14">
                  <c:v>6.8000000000000007</c:v>
                </c:pt>
                <c:pt idx="15">
                  <c:v>8.4</c:v>
                </c:pt>
                <c:pt idx="16">
                  <c:v>8.4</c:v>
                </c:pt>
                <c:pt idx="17">
                  <c:v>8.4</c:v>
                </c:pt>
                <c:pt idx="18">
                  <c:v>14.799999999999999</c:v>
                </c:pt>
                <c:pt idx="19">
                  <c:v>14.799999999999999</c:v>
                </c:pt>
                <c:pt idx="20">
                  <c:v>14.799999999999999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83-6244-846E-177E264A6111}"/>
            </c:ext>
          </c:extLst>
        </c:ser>
        <c:ser>
          <c:idx val="4"/>
          <c:order val="4"/>
          <c:tx>
            <c:v>Lab2_WtdAvg</c:v>
          </c:tx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828282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Summary!$FJ$31:$FJ$51</c:f>
                <c:numCache>
                  <c:formatCode>General</c:formatCode>
                  <c:ptCount val="21"/>
                  <c:pt idx="0">
                    <c:v>2.9394104051440597</c:v>
                  </c:pt>
                  <c:pt idx="1">
                    <c:v>3.3716854738414628</c:v>
                  </c:pt>
                  <c:pt idx="2">
                    <c:v>2.2156499118261803</c:v>
                  </c:pt>
                  <c:pt idx="3">
                    <c:v>5.2323363189567349</c:v>
                  </c:pt>
                  <c:pt idx="4">
                    <c:v>2.8934023050318407</c:v>
                  </c:pt>
                  <c:pt idx="5">
                    <c:v>2.5320471881766524</c:v>
                  </c:pt>
                  <c:pt idx="6">
                    <c:v>2.6095569173715094</c:v>
                  </c:pt>
                  <c:pt idx="7">
                    <c:v>3.7280261648497559</c:v>
                  </c:pt>
                  <c:pt idx="8">
                    <c:v>2.1378488660846289</c:v>
                  </c:pt>
                  <c:pt idx="9">
                    <c:v>3.1224487859772401</c:v>
                  </c:pt>
                  <c:pt idx="10">
                    <c:v>5.2312220284981183</c:v>
                  </c:pt>
                  <c:pt idx="11">
                    <c:v>2.6811528776964906</c:v>
                  </c:pt>
                  <c:pt idx="12">
                    <c:v>4.4285241484621762</c:v>
                  </c:pt>
                  <c:pt idx="13">
                    <c:v>3.8664884705926474</c:v>
                  </c:pt>
                  <c:pt idx="14">
                    <c:v>2.9125881155304723</c:v>
                  </c:pt>
                  <c:pt idx="15">
                    <c:v>5.4224696196207756</c:v>
                  </c:pt>
                  <c:pt idx="16">
                    <c:v>3.1340476908033423</c:v>
                  </c:pt>
                  <c:pt idx="17">
                    <c:v>2.7134314995937951</c:v>
                  </c:pt>
                  <c:pt idx="18">
                    <c:v>1.3844222187143451</c:v>
                  </c:pt>
                  <c:pt idx="19">
                    <c:v>2.9916216911705229</c:v>
                  </c:pt>
                  <c:pt idx="20">
                    <c:v>1.2564114520988019</c:v>
                  </c:pt>
                </c:numCache>
              </c:numRef>
            </c:plus>
            <c:minus>
              <c:numRef>
                <c:f>Summary!$FJ$31:$FJ$51</c:f>
                <c:numCache>
                  <c:formatCode>General</c:formatCode>
                  <c:ptCount val="21"/>
                  <c:pt idx="0">
                    <c:v>2.9394104051440597</c:v>
                  </c:pt>
                  <c:pt idx="1">
                    <c:v>3.3716854738414628</c:v>
                  </c:pt>
                  <c:pt idx="2">
                    <c:v>2.2156499118261803</c:v>
                  </c:pt>
                  <c:pt idx="3">
                    <c:v>5.2323363189567349</c:v>
                  </c:pt>
                  <c:pt idx="4">
                    <c:v>2.8934023050318407</c:v>
                  </c:pt>
                  <c:pt idx="5">
                    <c:v>2.5320471881766524</c:v>
                  </c:pt>
                  <c:pt idx="6">
                    <c:v>2.6095569173715094</c:v>
                  </c:pt>
                  <c:pt idx="7">
                    <c:v>3.7280261648497559</c:v>
                  </c:pt>
                  <c:pt idx="8">
                    <c:v>2.1378488660846289</c:v>
                  </c:pt>
                  <c:pt idx="9">
                    <c:v>3.1224487859772401</c:v>
                  </c:pt>
                  <c:pt idx="10">
                    <c:v>5.2312220284981183</c:v>
                  </c:pt>
                  <c:pt idx="11">
                    <c:v>2.6811528776964906</c:v>
                  </c:pt>
                  <c:pt idx="12">
                    <c:v>4.4285241484621762</c:v>
                  </c:pt>
                  <c:pt idx="13">
                    <c:v>3.8664884705926474</c:v>
                  </c:pt>
                  <c:pt idx="14">
                    <c:v>2.9125881155304723</c:v>
                  </c:pt>
                  <c:pt idx="15">
                    <c:v>5.4224696196207756</c:v>
                  </c:pt>
                  <c:pt idx="16">
                    <c:v>3.1340476908033423</c:v>
                  </c:pt>
                  <c:pt idx="17">
                    <c:v>2.7134314995937951</c:v>
                  </c:pt>
                  <c:pt idx="18">
                    <c:v>1.3844222187143451</c:v>
                  </c:pt>
                  <c:pt idx="19">
                    <c:v>2.9916216911705229</c:v>
                  </c:pt>
                  <c:pt idx="20">
                    <c:v>1.2564114520988019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Summary!$FI$31:$FI$51</c:f>
              <c:numCache>
                <c:formatCode>0.0</c:formatCode>
                <c:ptCount val="21"/>
                <c:pt idx="0">
                  <c:v>-2.4925741907525869</c:v>
                </c:pt>
                <c:pt idx="1">
                  <c:v>0.42270271564485523</c:v>
                </c:pt>
                <c:pt idx="2">
                  <c:v>-1.2336836148558084</c:v>
                </c:pt>
                <c:pt idx="3">
                  <c:v>2.31139007587459</c:v>
                </c:pt>
                <c:pt idx="4">
                  <c:v>4.5557701074579647E-2</c:v>
                </c:pt>
                <c:pt idx="5">
                  <c:v>0.57617336370749284</c:v>
                </c:pt>
                <c:pt idx="6">
                  <c:v>-1.2489055757902712</c:v>
                </c:pt>
                <c:pt idx="7">
                  <c:v>-2.3408102892696903</c:v>
                </c:pt>
                <c:pt idx="8">
                  <c:v>-1.6079769938038138</c:v>
                </c:pt>
                <c:pt idx="9">
                  <c:v>1.1911659289117378</c:v>
                </c:pt>
                <c:pt idx="10">
                  <c:v>-4.5834173298768084</c:v>
                </c:pt>
                <c:pt idx="11">
                  <c:v>-0.3257359767159243</c:v>
                </c:pt>
                <c:pt idx="12">
                  <c:v>1.2768186890554922</c:v>
                </c:pt>
                <c:pt idx="13">
                  <c:v>-4.7539933999233659</c:v>
                </c:pt>
                <c:pt idx="14">
                  <c:v>-2.1453428331433102</c:v>
                </c:pt>
                <c:pt idx="15">
                  <c:v>-1.6341556370313981</c:v>
                </c:pt>
                <c:pt idx="16">
                  <c:v>-3.1847031513228727</c:v>
                </c:pt>
                <c:pt idx="17">
                  <c:v>-2.7964378779498822</c:v>
                </c:pt>
                <c:pt idx="18">
                  <c:v>6.7358083024184473E-2</c:v>
                </c:pt>
                <c:pt idx="19">
                  <c:v>0.4609386982260385</c:v>
                </c:pt>
                <c:pt idx="20">
                  <c:v>0.13677800574837906</c:v>
                </c:pt>
              </c:numCache>
            </c:numRef>
          </c:xVal>
          <c:yVal>
            <c:numRef>
              <c:f>Summary!$FQ$31:$FQ$51</c:f>
              <c:numCache>
                <c:formatCode>0.00000000</c:formatCode>
                <c:ptCount val="21"/>
                <c:pt idx="2" formatCode="0.0">
                  <c:v>1.2000000000000002</c:v>
                </c:pt>
                <c:pt idx="5" formatCode="0.0">
                  <c:v>2.8000000000000003</c:v>
                </c:pt>
                <c:pt idx="8" formatCode="0.0">
                  <c:v>4</c:v>
                </c:pt>
                <c:pt idx="11" formatCode="0.0">
                  <c:v>5.2</c:v>
                </c:pt>
                <c:pt idx="14" formatCode="0.0">
                  <c:v>6.8000000000000007</c:v>
                </c:pt>
                <c:pt idx="17" formatCode="0.0">
                  <c:v>8.4</c:v>
                </c:pt>
                <c:pt idx="20" formatCode="0.0">
                  <c:v>14.799999999999999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83-6244-846E-177E264A6111}"/>
            </c:ext>
          </c:extLst>
        </c:ser>
        <c:ser>
          <c:idx val="5"/>
          <c:order val="5"/>
          <c:tx>
            <c:v>Lab3_all</c:v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2774AE"/>
              </a:solidFill>
              <a:ln w="6350">
                <a:solidFill>
                  <a:srgbClr val="2774AE"/>
                </a:solidFill>
              </a:ln>
            </c:spPr>
          </c:marker>
          <c:xVal>
            <c:numRef>
              <c:f>Summary!$FI$54:$FI$75</c:f>
              <c:numCache>
                <c:formatCode>0.0</c:formatCode>
                <c:ptCount val="22"/>
                <c:pt idx="0">
                  <c:v>-1.98665427856046</c:v>
                </c:pt>
                <c:pt idx="1">
                  <c:v>1.4726871089215048</c:v>
                </c:pt>
                <c:pt idx="2">
                  <c:v>-2.9774032191287603</c:v>
                </c:pt>
                <c:pt idx="3">
                  <c:v>-1.4159863306109501</c:v>
                </c:pt>
                <c:pt idx="4">
                  <c:v>-0.64854752906962077</c:v>
                </c:pt>
                <c:pt idx="5">
                  <c:v>-1.9456606957513056E-2</c:v>
                </c:pt>
                <c:pt idx="6">
                  <c:v>2.6241536745352789</c:v>
                </c:pt>
                <c:pt idx="7">
                  <c:v>0.23496676466316174</c:v>
                </c:pt>
                <c:pt idx="8">
                  <c:v>-1.0744328238591432</c:v>
                </c:pt>
                <c:pt idx="9">
                  <c:v>-5.4070074534691894</c:v>
                </c:pt>
                <c:pt idx="10">
                  <c:v>0.5831902710011031</c:v>
                </c:pt>
                <c:pt idx="11">
                  <c:v>-1.4547240100671486</c:v>
                </c:pt>
                <c:pt idx="12">
                  <c:v>-1.1465846986144104E-2</c:v>
                </c:pt>
                <c:pt idx="13">
                  <c:v>-0.13568526604748302</c:v>
                </c:pt>
                <c:pt idx="14">
                  <c:v>-4.1776430231940699E-2</c:v>
                </c:pt>
                <c:pt idx="15">
                  <c:v>-3.1856573279379075</c:v>
                </c:pt>
                <c:pt idx="16">
                  <c:v>2.5994362379760321</c:v>
                </c:pt>
                <c:pt idx="17">
                  <c:v>-1.4713801440222043</c:v>
                </c:pt>
                <c:pt idx="18">
                  <c:v>2.385663340807544E-2</c:v>
                </c:pt>
                <c:pt idx="19">
                  <c:v>0.2104905700201592</c:v>
                </c:pt>
                <c:pt idx="20">
                  <c:v>0.52064302059459266</c:v>
                </c:pt>
                <c:pt idx="21">
                  <c:v>0.10469048178457586</c:v>
                </c:pt>
              </c:numCache>
            </c:numRef>
          </c:xVal>
          <c:yVal>
            <c:numRef>
              <c:f>Summary!$FP$54:$FP$75</c:f>
              <c:numCache>
                <c:formatCode>0.0</c:formatCode>
                <c:ptCount val="22"/>
                <c:pt idx="0">
                  <c:v>5.6000000000000005</c:v>
                </c:pt>
                <c:pt idx="1">
                  <c:v>5.6000000000000005</c:v>
                </c:pt>
                <c:pt idx="2">
                  <c:v>5.6000000000000005</c:v>
                </c:pt>
                <c:pt idx="3">
                  <c:v>5.6000000000000005</c:v>
                </c:pt>
                <c:pt idx="4">
                  <c:v>7.2000000000000011</c:v>
                </c:pt>
                <c:pt idx="5">
                  <c:v>7.2000000000000011</c:v>
                </c:pt>
                <c:pt idx="6">
                  <c:v>7.2000000000000011</c:v>
                </c:pt>
                <c:pt idx="7">
                  <c:v>7.2000000000000011</c:v>
                </c:pt>
                <c:pt idx="8">
                  <c:v>8.8000000000000007</c:v>
                </c:pt>
                <c:pt idx="9">
                  <c:v>8.8000000000000007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10.4</c:v>
                </c:pt>
                <c:pt idx="13">
                  <c:v>10.4</c:v>
                </c:pt>
                <c:pt idx="14">
                  <c:v>10.4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15.2</c:v>
                </c:pt>
                <c:pt idx="19">
                  <c:v>15.2</c:v>
                </c:pt>
                <c:pt idx="20">
                  <c:v>15.2</c:v>
                </c:pt>
                <c:pt idx="21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83-6244-846E-177E264A6111}"/>
            </c:ext>
          </c:extLst>
        </c:ser>
        <c:ser>
          <c:idx val="6"/>
          <c:order val="6"/>
          <c:tx>
            <c:v>Lab3_WtdAvg</c:v>
          </c:tx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2774AE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Summary!$FJ$54:$FJ$75</c:f>
                <c:numCache>
                  <c:formatCode>General</c:formatCode>
                  <c:ptCount val="22"/>
                  <c:pt idx="0">
                    <c:v>3.5636268302812155</c:v>
                  </c:pt>
                  <c:pt idx="1">
                    <c:v>4.9678405971732555</c:v>
                  </c:pt>
                  <c:pt idx="2">
                    <c:v>4.6532651612418494</c:v>
                  </c:pt>
                  <c:pt idx="3">
                    <c:v>2.458505998606622</c:v>
                  </c:pt>
                  <c:pt idx="4">
                    <c:v>2.6937747188477124</c:v>
                  </c:pt>
                  <c:pt idx="5">
                    <c:v>5.2236132301401224</c:v>
                  </c:pt>
                  <c:pt idx="6">
                    <c:v>4.2692942365523452</c:v>
                  </c:pt>
                  <c:pt idx="7">
                    <c:v>2.0882258469403485</c:v>
                  </c:pt>
                  <c:pt idx="8">
                    <c:v>2.2876835903567296</c:v>
                  </c:pt>
                  <c:pt idx="9">
                    <c:v>4.9302021240616041</c:v>
                  </c:pt>
                  <c:pt idx="10">
                    <c:v>4.7602518937884888</c:v>
                  </c:pt>
                  <c:pt idx="11">
                    <c:v>1.9022683172325066</c:v>
                  </c:pt>
                  <c:pt idx="12">
                    <c:v>2.9643414317785979</c:v>
                  </c:pt>
                  <c:pt idx="13">
                    <c:v>5.2177624829461458</c:v>
                  </c:pt>
                  <c:pt idx="14">
                    <c:v>2.5774289690710921</c:v>
                  </c:pt>
                  <c:pt idx="15">
                    <c:v>3.6301997834267135</c:v>
                  </c:pt>
                  <c:pt idx="16">
                    <c:v>5.5941068951024784</c:v>
                  </c:pt>
                  <c:pt idx="17">
                    <c:v>3.0452018824482545</c:v>
                  </c:pt>
                  <c:pt idx="18">
                    <c:v>1.2722777826543261</c:v>
                  </c:pt>
                  <c:pt idx="19">
                    <c:v>2.4972793440824663</c:v>
                  </c:pt>
                  <c:pt idx="20">
                    <c:v>3.5517588179236097</c:v>
                  </c:pt>
                  <c:pt idx="21">
                    <c:v>1.079959698690615</c:v>
                  </c:pt>
                </c:numCache>
              </c:numRef>
            </c:plus>
            <c:minus>
              <c:numRef>
                <c:f>Summary!$FJ$54:$FJ$75</c:f>
                <c:numCache>
                  <c:formatCode>General</c:formatCode>
                  <c:ptCount val="22"/>
                  <c:pt idx="0">
                    <c:v>3.5636268302812155</c:v>
                  </c:pt>
                  <c:pt idx="1">
                    <c:v>4.9678405971732555</c:v>
                  </c:pt>
                  <c:pt idx="2">
                    <c:v>4.6532651612418494</c:v>
                  </c:pt>
                  <c:pt idx="3">
                    <c:v>2.458505998606622</c:v>
                  </c:pt>
                  <c:pt idx="4">
                    <c:v>2.6937747188477124</c:v>
                  </c:pt>
                  <c:pt idx="5">
                    <c:v>5.2236132301401224</c:v>
                  </c:pt>
                  <c:pt idx="6">
                    <c:v>4.2692942365523452</c:v>
                  </c:pt>
                  <c:pt idx="7">
                    <c:v>2.0882258469403485</c:v>
                  </c:pt>
                  <c:pt idx="8">
                    <c:v>2.2876835903567296</c:v>
                  </c:pt>
                  <c:pt idx="9">
                    <c:v>4.9302021240616041</c:v>
                  </c:pt>
                  <c:pt idx="10">
                    <c:v>4.7602518937884888</c:v>
                  </c:pt>
                  <c:pt idx="11">
                    <c:v>1.9022683172325066</c:v>
                  </c:pt>
                  <c:pt idx="12">
                    <c:v>2.9643414317785979</c:v>
                  </c:pt>
                  <c:pt idx="13">
                    <c:v>5.2177624829461458</c:v>
                  </c:pt>
                  <c:pt idx="14">
                    <c:v>2.5774289690710921</c:v>
                  </c:pt>
                  <c:pt idx="15">
                    <c:v>3.6301997834267135</c:v>
                  </c:pt>
                  <c:pt idx="16">
                    <c:v>5.5941068951024784</c:v>
                  </c:pt>
                  <c:pt idx="17">
                    <c:v>3.0452018824482545</c:v>
                  </c:pt>
                  <c:pt idx="18">
                    <c:v>1.2722777826543261</c:v>
                  </c:pt>
                  <c:pt idx="19">
                    <c:v>2.4972793440824663</c:v>
                  </c:pt>
                  <c:pt idx="20">
                    <c:v>3.5517588179236097</c:v>
                  </c:pt>
                  <c:pt idx="21">
                    <c:v>1.079959698690615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Summary!$FI$54:$FI$75</c:f>
              <c:numCache>
                <c:formatCode>0.0</c:formatCode>
                <c:ptCount val="22"/>
                <c:pt idx="0">
                  <c:v>-1.98665427856046</c:v>
                </c:pt>
                <c:pt idx="1">
                  <c:v>1.4726871089215048</c:v>
                </c:pt>
                <c:pt idx="2">
                  <c:v>-2.9774032191287603</c:v>
                </c:pt>
                <c:pt idx="3">
                  <c:v>-1.4159863306109501</c:v>
                </c:pt>
                <c:pt idx="4">
                  <c:v>-0.64854752906962077</c:v>
                </c:pt>
                <c:pt idx="5">
                  <c:v>-1.9456606957513056E-2</c:v>
                </c:pt>
                <c:pt idx="6">
                  <c:v>2.6241536745352789</c:v>
                </c:pt>
                <c:pt idx="7">
                  <c:v>0.23496676466316174</c:v>
                </c:pt>
                <c:pt idx="8">
                  <c:v>-1.0744328238591432</c:v>
                </c:pt>
                <c:pt idx="9">
                  <c:v>-5.4070074534691894</c:v>
                </c:pt>
                <c:pt idx="10">
                  <c:v>0.5831902710011031</c:v>
                </c:pt>
                <c:pt idx="11">
                  <c:v>-1.4547240100671486</c:v>
                </c:pt>
                <c:pt idx="12">
                  <c:v>-1.1465846986144104E-2</c:v>
                </c:pt>
                <c:pt idx="13">
                  <c:v>-0.13568526604748302</c:v>
                </c:pt>
                <c:pt idx="14">
                  <c:v>-4.1776430231940699E-2</c:v>
                </c:pt>
                <c:pt idx="15">
                  <c:v>-3.1856573279379075</c:v>
                </c:pt>
                <c:pt idx="16">
                  <c:v>2.5994362379760321</c:v>
                </c:pt>
                <c:pt idx="17">
                  <c:v>-1.4713801440222043</c:v>
                </c:pt>
                <c:pt idx="18">
                  <c:v>2.385663340807544E-2</c:v>
                </c:pt>
                <c:pt idx="19">
                  <c:v>0.2104905700201592</c:v>
                </c:pt>
                <c:pt idx="20">
                  <c:v>0.52064302059459266</c:v>
                </c:pt>
                <c:pt idx="21">
                  <c:v>0.10469048178457586</c:v>
                </c:pt>
              </c:numCache>
            </c:numRef>
          </c:xVal>
          <c:yVal>
            <c:numRef>
              <c:f>Summary!$FQ$54:$FQ$75</c:f>
              <c:numCache>
                <c:formatCode>0.00000000</c:formatCode>
                <c:ptCount val="22"/>
                <c:pt idx="3" formatCode="0.0">
                  <c:v>5.6000000000000005</c:v>
                </c:pt>
                <c:pt idx="7" formatCode="0.0">
                  <c:v>7.2000000000000011</c:v>
                </c:pt>
                <c:pt idx="11" formatCode="0.0">
                  <c:v>8.8000000000000007</c:v>
                </c:pt>
                <c:pt idx="14" formatCode="0.0">
                  <c:v>10.4</c:v>
                </c:pt>
                <c:pt idx="17" formatCode="0.0">
                  <c:v>12</c:v>
                </c:pt>
                <c:pt idx="21" formatCode="0.0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283-6244-846E-177E264A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2369960"/>
        <c:axId val="-2125504392"/>
      </c:scatterChart>
      <c:valAx>
        <c:axId val="-2072369960"/>
        <c:scaling>
          <c:orientation val="minMax"/>
          <c:max val="15"/>
          <c:min val="-15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el-GR" sz="1800"/>
                  <a:t>μ</a:t>
                </a:r>
                <a:r>
                  <a:rPr lang="en-US" sz="1800" baseline="30000"/>
                  <a:t>91</a:t>
                </a:r>
                <a:r>
                  <a:rPr lang="en-US" sz="1800"/>
                  <a:t>Zr</a:t>
                </a:r>
              </a:p>
            </c:rich>
          </c:tx>
          <c:layout>
            <c:manualLayout>
              <c:xMode val="edge"/>
              <c:yMode val="edge"/>
              <c:x val="0.41405098034027077"/>
              <c:y val="0.96278181995791845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-2125504392"/>
        <c:crosses val="autoZero"/>
        <c:crossBetween val="midCat"/>
        <c:majorUnit val="5"/>
      </c:valAx>
      <c:valAx>
        <c:axId val="-2125504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0">
            <a:solidFill>
              <a:srgbClr val="898989"/>
            </a:solidFill>
          </a:ln>
        </c:spPr>
        <c:crossAx val="-2072369960"/>
        <c:crosses val="autoZero"/>
        <c:crossBetween val="midCat"/>
      </c:valAx>
      <c:spPr>
        <a:ln w="25400">
          <a:noFill/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>
              <a:noFill/>
            </a:ln>
          </c:spPr>
          <c:marker>
            <c:symbol val="diamond"/>
            <c:size val="4"/>
            <c:spPr>
              <a:solidFill>
                <a:srgbClr val="2774AE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Summary!$FL$13:$FL$75</c:f>
                <c:numCache>
                  <c:formatCode>General</c:formatCode>
                  <c:ptCount val="63"/>
                  <c:pt idx="0">
                    <c:v>3.3436024381622893</c:v>
                  </c:pt>
                  <c:pt idx="1">
                    <c:v>2.2171592752238078</c:v>
                  </c:pt>
                  <c:pt idx="2">
                    <c:v>1.8478199884828985</c:v>
                  </c:pt>
                  <c:pt idx="3">
                    <c:v>3.3646317002548782</c:v>
                  </c:pt>
                  <c:pt idx="4">
                    <c:v>2.0049291469043626</c:v>
                  </c:pt>
                  <c:pt idx="5">
                    <c:v>1.7223324466581547</c:v>
                  </c:pt>
                  <c:pt idx="6">
                    <c:v>3.236933782656263</c:v>
                  </c:pt>
                  <c:pt idx="7">
                    <c:v>4.1195956326630903</c:v>
                  </c:pt>
                  <c:pt idx="8">
                    <c:v>2.5452277857717731</c:v>
                  </c:pt>
                  <c:pt idx="9">
                    <c:v>1.4721062551595101</c:v>
                  </c:pt>
                  <c:pt idx="10">
                    <c:v>3.5069487842524349</c:v>
                  </c:pt>
                  <c:pt idx="11">
                    <c:v>1.3573678374761149</c:v>
                  </c:pt>
                  <c:pt idx="12">
                    <c:v>1.6098884166393084</c:v>
                  </c:pt>
                  <c:pt idx="13">
                    <c:v>0.82695180249087186</c:v>
                  </c:pt>
                  <c:pt idx="14">
                    <c:v>0.7355821901660623</c:v>
                  </c:pt>
                  <c:pt idx="15">
                    <c:v>2.1369321926631986</c:v>
                  </c:pt>
                  <c:pt idx="18">
                    <c:v>2.7526947092143486</c:v>
                  </c:pt>
                  <c:pt idx="19">
                    <c:v>2.4214358751930534</c:v>
                  </c:pt>
                  <c:pt idx="20">
                    <c:v>1.8181110325756642</c:v>
                  </c:pt>
                  <c:pt idx="21">
                    <c:v>1.9557647083869625</c:v>
                  </c:pt>
                  <c:pt idx="22">
                    <c:v>2.0128520117921251</c:v>
                  </c:pt>
                  <c:pt idx="23">
                    <c:v>1.4026824519408445</c:v>
                  </c:pt>
                  <c:pt idx="24">
                    <c:v>0.98975856529392625</c:v>
                  </c:pt>
                  <c:pt idx="25">
                    <c:v>1.7043991451684612</c:v>
                  </c:pt>
                  <c:pt idx="26">
                    <c:v>0.85590883524661954</c:v>
                  </c:pt>
                  <c:pt idx="27">
                    <c:v>2.309753214028313</c:v>
                  </c:pt>
                  <c:pt idx="28">
                    <c:v>4.0738250122773705</c:v>
                  </c:pt>
                  <c:pt idx="29">
                    <c:v>2.009271538934831</c:v>
                  </c:pt>
                  <c:pt idx="30">
                    <c:v>1.3263579344566863</c:v>
                  </c:pt>
                  <c:pt idx="31">
                    <c:v>4.2235811673114325</c:v>
                  </c:pt>
                  <c:pt idx="32">
                    <c:v>1.2654273683298434</c:v>
                  </c:pt>
                  <c:pt idx="33">
                    <c:v>5.0946755247242645</c:v>
                  </c:pt>
                  <c:pt idx="34">
                    <c:v>2.7823049099391834</c:v>
                  </c:pt>
                  <c:pt idx="35">
                    <c:v>2.4418895912562308</c:v>
                  </c:pt>
                  <c:pt idx="36">
                    <c:v>1.089526804422809</c:v>
                  </c:pt>
                  <c:pt idx="37">
                    <c:v>3.6107710678939018</c:v>
                  </c:pt>
                  <c:pt idx="38">
                    <c:v>1.0430755369149229</c:v>
                  </c:pt>
                  <c:pt idx="41">
                    <c:v>1.7334628762888531</c:v>
                  </c:pt>
                  <c:pt idx="42">
                    <c:v>3.3328407589172677</c:v>
                  </c:pt>
                  <c:pt idx="43">
                    <c:v>2.9456116521714084</c:v>
                  </c:pt>
                  <c:pt idx="44">
                    <c:v>1.3632669815027976</c:v>
                  </c:pt>
                  <c:pt idx="45">
                    <c:v>2.3470368583092336</c:v>
                  </c:pt>
                  <c:pt idx="46">
                    <c:v>3.9770634548287811</c:v>
                  </c:pt>
                  <c:pt idx="47">
                    <c:v>3.5138096391024529</c:v>
                  </c:pt>
                  <c:pt idx="48">
                    <c:v>1.7520951120895729</c:v>
                  </c:pt>
                  <c:pt idx="49">
                    <c:v>1.865857479446895</c:v>
                  </c:pt>
                  <c:pt idx="50">
                    <c:v>4.6416550708173441</c:v>
                  </c:pt>
                  <c:pt idx="51">
                    <c:v>4.6863008004478006</c:v>
                  </c:pt>
                  <c:pt idx="52">
                    <c:v>1.6239507502975941</c:v>
                  </c:pt>
                  <c:pt idx="53">
                    <c:v>6.1043951877393434</c:v>
                  </c:pt>
                  <c:pt idx="54">
                    <c:v>3.8305214746558232</c:v>
                  </c:pt>
                  <c:pt idx="55">
                    <c:v>3.244621601554972</c:v>
                  </c:pt>
                  <c:pt idx="56">
                    <c:v>4.6203567582016865</c:v>
                  </c:pt>
                  <c:pt idx="57">
                    <c:v>3.9451401412305049</c:v>
                  </c:pt>
                  <c:pt idx="58">
                    <c:v>3.0002343085581633</c:v>
                  </c:pt>
                  <c:pt idx="59">
                    <c:v>1.7311360157381339</c:v>
                  </c:pt>
                  <c:pt idx="60">
                    <c:v>1.7353854782743219</c:v>
                  </c:pt>
                  <c:pt idx="61">
                    <c:v>2.219150220453062</c:v>
                  </c:pt>
                  <c:pt idx="62">
                    <c:v>1.0728525239494342</c:v>
                  </c:pt>
                </c:numCache>
              </c:numRef>
            </c:plus>
            <c:minus>
              <c:numRef>
                <c:f>Summary!$FL$13:$FL$75</c:f>
                <c:numCache>
                  <c:formatCode>General</c:formatCode>
                  <c:ptCount val="63"/>
                  <c:pt idx="0">
                    <c:v>3.3436024381622893</c:v>
                  </c:pt>
                  <c:pt idx="1">
                    <c:v>2.2171592752238078</c:v>
                  </c:pt>
                  <c:pt idx="2">
                    <c:v>1.8478199884828985</c:v>
                  </c:pt>
                  <c:pt idx="3">
                    <c:v>3.3646317002548782</c:v>
                  </c:pt>
                  <c:pt idx="4">
                    <c:v>2.0049291469043626</c:v>
                  </c:pt>
                  <c:pt idx="5">
                    <c:v>1.7223324466581547</c:v>
                  </c:pt>
                  <c:pt idx="6">
                    <c:v>3.236933782656263</c:v>
                  </c:pt>
                  <c:pt idx="7">
                    <c:v>4.1195956326630903</c:v>
                  </c:pt>
                  <c:pt idx="8">
                    <c:v>2.5452277857717731</c:v>
                  </c:pt>
                  <c:pt idx="9">
                    <c:v>1.4721062551595101</c:v>
                  </c:pt>
                  <c:pt idx="10">
                    <c:v>3.5069487842524349</c:v>
                  </c:pt>
                  <c:pt idx="11">
                    <c:v>1.3573678374761149</c:v>
                  </c:pt>
                  <c:pt idx="12">
                    <c:v>1.6098884166393084</c:v>
                  </c:pt>
                  <c:pt idx="13">
                    <c:v>0.82695180249087186</c:v>
                  </c:pt>
                  <c:pt idx="14">
                    <c:v>0.7355821901660623</c:v>
                  </c:pt>
                  <c:pt idx="15">
                    <c:v>2.1369321926631986</c:v>
                  </c:pt>
                  <c:pt idx="18">
                    <c:v>2.7526947092143486</c:v>
                  </c:pt>
                  <c:pt idx="19">
                    <c:v>2.4214358751930534</c:v>
                  </c:pt>
                  <c:pt idx="20">
                    <c:v>1.8181110325756642</c:v>
                  </c:pt>
                  <c:pt idx="21">
                    <c:v>1.9557647083869625</c:v>
                  </c:pt>
                  <c:pt idx="22">
                    <c:v>2.0128520117921251</c:v>
                  </c:pt>
                  <c:pt idx="23">
                    <c:v>1.4026824519408445</c:v>
                  </c:pt>
                  <c:pt idx="24">
                    <c:v>0.98975856529392625</c:v>
                  </c:pt>
                  <c:pt idx="25">
                    <c:v>1.7043991451684612</c:v>
                  </c:pt>
                  <c:pt idx="26">
                    <c:v>0.85590883524661954</c:v>
                  </c:pt>
                  <c:pt idx="27">
                    <c:v>2.309753214028313</c:v>
                  </c:pt>
                  <c:pt idx="28">
                    <c:v>4.0738250122773705</c:v>
                  </c:pt>
                  <c:pt idx="29">
                    <c:v>2.009271538934831</c:v>
                  </c:pt>
                  <c:pt idx="30">
                    <c:v>1.3263579344566863</c:v>
                  </c:pt>
                  <c:pt idx="31">
                    <c:v>4.2235811673114325</c:v>
                  </c:pt>
                  <c:pt idx="32">
                    <c:v>1.2654273683298434</c:v>
                  </c:pt>
                  <c:pt idx="33">
                    <c:v>5.0946755247242645</c:v>
                  </c:pt>
                  <c:pt idx="34">
                    <c:v>2.7823049099391834</c:v>
                  </c:pt>
                  <c:pt idx="35">
                    <c:v>2.4418895912562308</c:v>
                  </c:pt>
                  <c:pt idx="36">
                    <c:v>1.089526804422809</c:v>
                  </c:pt>
                  <c:pt idx="37">
                    <c:v>3.6107710678939018</c:v>
                  </c:pt>
                  <c:pt idx="38">
                    <c:v>1.0430755369149229</c:v>
                  </c:pt>
                  <c:pt idx="41">
                    <c:v>1.7334628762888531</c:v>
                  </c:pt>
                  <c:pt idx="42">
                    <c:v>3.3328407589172677</c:v>
                  </c:pt>
                  <c:pt idx="43">
                    <c:v>2.9456116521714084</c:v>
                  </c:pt>
                  <c:pt idx="44">
                    <c:v>1.3632669815027976</c:v>
                  </c:pt>
                  <c:pt idx="45">
                    <c:v>2.3470368583092336</c:v>
                  </c:pt>
                  <c:pt idx="46">
                    <c:v>3.9770634548287811</c:v>
                  </c:pt>
                  <c:pt idx="47">
                    <c:v>3.5138096391024529</c:v>
                  </c:pt>
                  <c:pt idx="48">
                    <c:v>1.7520951120895729</c:v>
                  </c:pt>
                  <c:pt idx="49">
                    <c:v>1.865857479446895</c:v>
                  </c:pt>
                  <c:pt idx="50">
                    <c:v>4.6416550708173441</c:v>
                  </c:pt>
                  <c:pt idx="51">
                    <c:v>4.6863008004478006</c:v>
                  </c:pt>
                  <c:pt idx="52">
                    <c:v>1.6239507502975941</c:v>
                  </c:pt>
                  <c:pt idx="53">
                    <c:v>6.1043951877393434</c:v>
                  </c:pt>
                  <c:pt idx="54">
                    <c:v>3.8305214746558232</c:v>
                  </c:pt>
                  <c:pt idx="55">
                    <c:v>3.244621601554972</c:v>
                  </c:pt>
                  <c:pt idx="56">
                    <c:v>4.6203567582016865</c:v>
                  </c:pt>
                  <c:pt idx="57">
                    <c:v>3.9451401412305049</c:v>
                  </c:pt>
                  <c:pt idx="58">
                    <c:v>3.0002343085581633</c:v>
                  </c:pt>
                  <c:pt idx="59">
                    <c:v>1.7311360157381339</c:v>
                  </c:pt>
                  <c:pt idx="60">
                    <c:v>1.7353854782743219</c:v>
                  </c:pt>
                  <c:pt idx="61">
                    <c:v>2.219150220453062</c:v>
                  </c:pt>
                  <c:pt idx="62">
                    <c:v>1.0728525239494342</c:v>
                  </c:pt>
                </c:numCache>
              </c:numRef>
            </c:minus>
            <c:spPr>
              <a:ln w="19050">
                <a:solidFill>
                  <a:schemeClr val="bg1">
                    <a:lumMod val="75000"/>
                  </a:schemeClr>
                </a:solidFill>
              </a:ln>
            </c:spPr>
          </c:errBars>
          <c:xVal>
            <c:numRef>
              <c:f>Summary!$FK$13:$FK$75</c:f>
              <c:numCache>
                <c:formatCode>0.0</c:formatCode>
                <c:ptCount val="63"/>
                <c:pt idx="0">
                  <c:v>-0.39490048076018525</c:v>
                </c:pt>
                <c:pt idx="1">
                  <c:v>-2.1172552510551057</c:v>
                </c:pt>
                <c:pt idx="2">
                  <c:v>-1.5912226420056981</c:v>
                </c:pt>
                <c:pt idx="3">
                  <c:v>-2.3906660738121088</c:v>
                </c:pt>
                <c:pt idx="4">
                  <c:v>-0.91402476144598743</c:v>
                </c:pt>
                <c:pt idx="5">
                  <c:v>-1.300956109468334</c:v>
                </c:pt>
                <c:pt idx="6">
                  <c:v>-2.8535588052214234</c:v>
                </c:pt>
                <c:pt idx="7">
                  <c:v>-1.0418021045226982</c:v>
                </c:pt>
                <c:pt idx="8">
                  <c:v>-2.1619762825137552</c:v>
                </c:pt>
                <c:pt idx="9">
                  <c:v>-2.0315291702488469</c:v>
                </c:pt>
                <c:pt idx="10">
                  <c:v>-2.1023801838080143</c:v>
                </c:pt>
                <c:pt idx="11">
                  <c:v>-2.0421432495839671</c:v>
                </c:pt>
                <c:pt idx="12">
                  <c:v>-9.91248747365049E-2</c:v>
                </c:pt>
                <c:pt idx="13">
                  <c:v>5.0545749609378687E-2</c:v>
                </c:pt>
                <c:pt idx="14">
                  <c:v>1.9298814152239298E-2</c:v>
                </c:pt>
                <c:pt idx="15">
                  <c:v>-0.38308787432748759</c:v>
                </c:pt>
                <c:pt idx="18">
                  <c:v>-1.618930089986037E-2</c:v>
                </c:pt>
                <c:pt idx="19">
                  <c:v>2.2713313963714419</c:v>
                </c:pt>
                <c:pt idx="20">
                  <c:v>1.2734251517689912</c:v>
                </c:pt>
                <c:pt idx="21">
                  <c:v>1.6696064280193508</c:v>
                </c:pt>
                <c:pt idx="22">
                  <c:v>3.671858493518402</c:v>
                </c:pt>
                <c:pt idx="23">
                  <c:v>2.6419366529120691</c:v>
                </c:pt>
                <c:pt idx="24">
                  <c:v>-0.86351005420167348</c:v>
                </c:pt>
                <c:pt idx="25">
                  <c:v>-0.46756899198715135</c:v>
                </c:pt>
                <c:pt idx="26">
                  <c:v>-0.76366123177160816</c:v>
                </c:pt>
                <c:pt idx="27">
                  <c:v>2.3390085715502273</c:v>
                </c:pt>
                <c:pt idx="28">
                  <c:v>-0.95722083285713444</c:v>
                </c:pt>
                <c:pt idx="29">
                  <c:v>1.5371644424755244</c:v>
                </c:pt>
                <c:pt idx="30">
                  <c:v>1.4145548826542214</c:v>
                </c:pt>
                <c:pt idx="31">
                  <c:v>-0.76648678791017366</c:v>
                </c:pt>
                <c:pt idx="32">
                  <c:v>1.2187710978538375</c:v>
                </c:pt>
                <c:pt idx="33">
                  <c:v>-0.45386064347526417</c:v>
                </c:pt>
                <c:pt idx="34">
                  <c:v>1.6229959242293941</c:v>
                </c:pt>
                <c:pt idx="35">
                  <c:v>1.1458782631873758</c:v>
                </c:pt>
                <c:pt idx="36">
                  <c:v>3.1280623403829956E-2</c:v>
                </c:pt>
                <c:pt idx="37">
                  <c:v>-0.14035581008542408</c:v>
                </c:pt>
                <c:pt idx="38">
                  <c:v>1.6957389179974566E-2</c:v>
                </c:pt>
                <c:pt idx="41">
                  <c:v>-1.0713263860422866</c:v>
                </c:pt>
                <c:pt idx="42">
                  <c:v>0.65789004803177653</c:v>
                </c:pt>
                <c:pt idx="43">
                  <c:v>0.87742105927546277</c:v>
                </c:pt>
                <c:pt idx="44">
                  <c:v>-0.36459056100961695</c:v>
                </c:pt>
                <c:pt idx="45">
                  <c:v>-0.60178559398006548</c:v>
                </c:pt>
                <c:pt idx="46">
                  <c:v>0.84869717334457029</c:v>
                </c:pt>
                <c:pt idx="47">
                  <c:v>-0.77757904930475519</c:v>
                </c:pt>
                <c:pt idx="48">
                  <c:v>-0.36397778667253827</c:v>
                </c:pt>
                <c:pt idx="49">
                  <c:v>-1.2983476252139938</c:v>
                </c:pt>
                <c:pt idx="50">
                  <c:v>2.0402572070847094</c:v>
                </c:pt>
                <c:pt idx="51">
                  <c:v>-2.3577289085900213</c:v>
                </c:pt>
                <c:pt idx="52">
                  <c:v>-1.0168997396959014</c:v>
                </c:pt>
                <c:pt idx="53">
                  <c:v>2.7420223993443065</c:v>
                </c:pt>
                <c:pt idx="54">
                  <c:v>0.6946728156166494</c:v>
                </c:pt>
                <c:pt idx="55">
                  <c:v>1.2730815365202117</c:v>
                </c:pt>
                <c:pt idx="56">
                  <c:v>1.8390425134129362</c:v>
                </c:pt>
                <c:pt idx="57">
                  <c:v>-0.82938248717005314</c:v>
                </c:pt>
                <c:pt idx="58">
                  <c:v>0.29577761984323947</c:v>
                </c:pt>
                <c:pt idx="59">
                  <c:v>0.11917515919839079</c:v>
                </c:pt>
                <c:pt idx="60">
                  <c:v>-0.11461076513959438</c:v>
                </c:pt>
                <c:pt idx="61">
                  <c:v>0.14496793688970452</c:v>
                </c:pt>
                <c:pt idx="62">
                  <c:v>3.5851140305803414E-2</c:v>
                </c:pt>
              </c:numCache>
            </c:numRef>
          </c:xVal>
          <c:yVal>
            <c:numRef>
              <c:f>Summary!$FP$13:$FP$75</c:f>
              <c:numCache>
                <c:formatCode>General</c:formatCode>
                <c:ptCount val="63"/>
                <c:pt idx="0">
                  <c:v>0.8</c:v>
                </c:pt>
                <c:pt idx="1">
                  <c:v>0.8</c:v>
                </c:pt>
                <c:pt idx="2" formatCode="0.0">
                  <c:v>0.8</c:v>
                </c:pt>
                <c:pt idx="3" formatCode="0.0">
                  <c:v>2.4000000000000004</c:v>
                </c:pt>
                <c:pt idx="4" formatCode="0.0">
                  <c:v>2.4000000000000004</c:v>
                </c:pt>
                <c:pt idx="5" formatCode="0.0">
                  <c:v>2.4000000000000004</c:v>
                </c:pt>
                <c:pt idx="6" formatCode="0.0">
                  <c:v>10</c:v>
                </c:pt>
                <c:pt idx="7" formatCode="0.0">
                  <c:v>10</c:v>
                </c:pt>
                <c:pt idx="8" formatCode="0.0">
                  <c:v>10</c:v>
                </c:pt>
                <c:pt idx="9" formatCode="0.0">
                  <c:v>11.6</c:v>
                </c:pt>
                <c:pt idx="10" formatCode="0.0">
                  <c:v>11.6</c:v>
                </c:pt>
                <c:pt idx="11" formatCode="0.0">
                  <c:v>11.6</c:v>
                </c:pt>
                <c:pt idx="12" formatCode="0.0">
                  <c:v>13.2</c:v>
                </c:pt>
                <c:pt idx="13" formatCode="0.0">
                  <c:v>13.2</c:v>
                </c:pt>
                <c:pt idx="14" formatCode="0.0">
                  <c:v>13.2</c:v>
                </c:pt>
                <c:pt idx="15" formatCode="0.0">
                  <c:v>14.399999999999999</c:v>
                </c:pt>
                <c:pt idx="18" formatCode="0.0">
                  <c:v>1.2000000000000002</c:v>
                </c:pt>
                <c:pt idx="19" formatCode="0.0">
                  <c:v>1.2000000000000002</c:v>
                </c:pt>
                <c:pt idx="20" formatCode="0.0">
                  <c:v>1.2000000000000002</c:v>
                </c:pt>
                <c:pt idx="21" formatCode="0.0">
                  <c:v>2.8000000000000003</c:v>
                </c:pt>
                <c:pt idx="22" formatCode="0.0">
                  <c:v>2.8000000000000003</c:v>
                </c:pt>
                <c:pt idx="23" formatCode="0.0">
                  <c:v>2.8000000000000003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5.2</c:v>
                </c:pt>
                <c:pt idx="28" formatCode="0.0">
                  <c:v>5.2</c:v>
                </c:pt>
                <c:pt idx="29" formatCode="0.0">
                  <c:v>5.2</c:v>
                </c:pt>
                <c:pt idx="30" formatCode="0.0">
                  <c:v>6.8000000000000007</c:v>
                </c:pt>
                <c:pt idx="31" formatCode="0.0">
                  <c:v>6.8000000000000007</c:v>
                </c:pt>
                <c:pt idx="32" formatCode="0.0">
                  <c:v>6.8000000000000007</c:v>
                </c:pt>
                <c:pt idx="33" formatCode="0.0">
                  <c:v>8.4</c:v>
                </c:pt>
                <c:pt idx="34" formatCode="0.0">
                  <c:v>8.4</c:v>
                </c:pt>
                <c:pt idx="35" formatCode="0.0">
                  <c:v>8.4</c:v>
                </c:pt>
                <c:pt idx="36" formatCode="0.0">
                  <c:v>14.799999999999999</c:v>
                </c:pt>
                <c:pt idx="37" formatCode="0.0">
                  <c:v>14.799999999999999</c:v>
                </c:pt>
                <c:pt idx="38" formatCode="0.0">
                  <c:v>14.799999999999999</c:v>
                </c:pt>
                <c:pt idx="41" formatCode="0.0">
                  <c:v>5.6000000000000005</c:v>
                </c:pt>
                <c:pt idx="42" formatCode="0.0">
                  <c:v>5.6000000000000005</c:v>
                </c:pt>
                <c:pt idx="43" formatCode="0.0">
                  <c:v>5.6000000000000005</c:v>
                </c:pt>
                <c:pt idx="44" formatCode="0.0">
                  <c:v>5.6000000000000005</c:v>
                </c:pt>
                <c:pt idx="45" formatCode="0.0">
                  <c:v>7.2000000000000011</c:v>
                </c:pt>
                <c:pt idx="46" formatCode="0.0">
                  <c:v>7.2000000000000011</c:v>
                </c:pt>
                <c:pt idx="47" formatCode="0.0">
                  <c:v>7.2000000000000011</c:v>
                </c:pt>
                <c:pt idx="48" formatCode="0.0">
                  <c:v>7.2000000000000011</c:v>
                </c:pt>
                <c:pt idx="49" formatCode="0.0">
                  <c:v>8.8000000000000007</c:v>
                </c:pt>
                <c:pt idx="50" formatCode="0.0">
                  <c:v>8.8000000000000007</c:v>
                </c:pt>
                <c:pt idx="51" formatCode="0.0">
                  <c:v>8.8000000000000007</c:v>
                </c:pt>
                <c:pt idx="52" formatCode="0.0">
                  <c:v>8.8000000000000007</c:v>
                </c:pt>
                <c:pt idx="53" formatCode="0.0">
                  <c:v>10.4</c:v>
                </c:pt>
                <c:pt idx="54" formatCode="0.0">
                  <c:v>10.4</c:v>
                </c:pt>
                <c:pt idx="55" formatCode="0.0">
                  <c:v>10.4</c:v>
                </c:pt>
                <c:pt idx="56" formatCode="0.0">
                  <c:v>12</c:v>
                </c:pt>
                <c:pt idx="57" formatCode="0.0">
                  <c:v>12</c:v>
                </c:pt>
                <c:pt idx="58" formatCode="0.0">
                  <c:v>12</c:v>
                </c:pt>
                <c:pt idx="59" formatCode="0.0">
                  <c:v>15.2</c:v>
                </c:pt>
                <c:pt idx="60" formatCode="0.0">
                  <c:v>15.2</c:v>
                </c:pt>
                <c:pt idx="61" formatCode="0.0">
                  <c:v>15.2</c:v>
                </c:pt>
                <c:pt idx="62" formatCode="0.0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F8-3C4A-8193-0A7DD14B5671}"/>
            </c:ext>
          </c:extLst>
        </c:ser>
        <c:ser>
          <c:idx val="1"/>
          <c:order val="1"/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>
                <a:solidFill>
                  <a:srgbClr val="FF6C0C"/>
                </a:solidFill>
              </a:ln>
            </c:spPr>
          </c:marker>
          <c:xVal>
            <c:numRef>
              <c:f>Summary!$FK$13:$FK$28</c:f>
              <c:numCache>
                <c:formatCode>0.0</c:formatCode>
                <c:ptCount val="16"/>
                <c:pt idx="0">
                  <c:v>-0.39490048076018525</c:v>
                </c:pt>
                <c:pt idx="1">
                  <c:v>-2.1172552510551057</c:v>
                </c:pt>
                <c:pt idx="2">
                  <c:v>-1.5912226420056981</c:v>
                </c:pt>
                <c:pt idx="3">
                  <c:v>-2.3906660738121088</c:v>
                </c:pt>
                <c:pt idx="4">
                  <c:v>-0.91402476144598743</c:v>
                </c:pt>
                <c:pt idx="5">
                  <c:v>-1.300956109468334</c:v>
                </c:pt>
                <c:pt idx="6">
                  <c:v>-2.8535588052214234</c:v>
                </c:pt>
                <c:pt idx="7">
                  <c:v>-1.0418021045226982</c:v>
                </c:pt>
                <c:pt idx="8">
                  <c:v>-2.1619762825137552</c:v>
                </c:pt>
                <c:pt idx="9">
                  <c:v>-2.0315291702488469</c:v>
                </c:pt>
                <c:pt idx="10">
                  <c:v>-2.1023801838080143</c:v>
                </c:pt>
                <c:pt idx="11">
                  <c:v>-2.0421432495839671</c:v>
                </c:pt>
                <c:pt idx="12">
                  <c:v>-9.91248747365049E-2</c:v>
                </c:pt>
                <c:pt idx="13">
                  <c:v>5.0545749609378687E-2</c:v>
                </c:pt>
                <c:pt idx="14">
                  <c:v>1.9298814152239298E-2</c:v>
                </c:pt>
                <c:pt idx="15">
                  <c:v>-0.38308787432748759</c:v>
                </c:pt>
              </c:numCache>
            </c:numRef>
          </c:xVal>
          <c:yVal>
            <c:numRef>
              <c:f>Summary!$FP$13:$FP$28</c:f>
              <c:numCache>
                <c:formatCode>General</c:formatCode>
                <c:ptCount val="16"/>
                <c:pt idx="0">
                  <c:v>0.8</c:v>
                </c:pt>
                <c:pt idx="1">
                  <c:v>0.8</c:v>
                </c:pt>
                <c:pt idx="2" formatCode="0.0">
                  <c:v>0.8</c:v>
                </c:pt>
                <c:pt idx="3" formatCode="0.0">
                  <c:v>2.4000000000000004</c:v>
                </c:pt>
                <c:pt idx="4" formatCode="0.0">
                  <c:v>2.4000000000000004</c:v>
                </c:pt>
                <c:pt idx="5" formatCode="0.0">
                  <c:v>2.4000000000000004</c:v>
                </c:pt>
                <c:pt idx="6" formatCode="0.0">
                  <c:v>10</c:v>
                </c:pt>
                <c:pt idx="7" formatCode="0.0">
                  <c:v>10</c:v>
                </c:pt>
                <c:pt idx="8" formatCode="0.0">
                  <c:v>10</c:v>
                </c:pt>
                <c:pt idx="9" formatCode="0.0">
                  <c:v>11.6</c:v>
                </c:pt>
                <c:pt idx="10" formatCode="0.0">
                  <c:v>11.6</c:v>
                </c:pt>
                <c:pt idx="11" formatCode="0.0">
                  <c:v>11.6</c:v>
                </c:pt>
                <c:pt idx="12" formatCode="0.0">
                  <c:v>13.2</c:v>
                </c:pt>
                <c:pt idx="13" formatCode="0.0">
                  <c:v>13.2</c:v>
                </c:pt>
                <c:pt idx="14" formatCode="0.0">
                  <c:v>13.2</c:v>
                </c:pt>
                <c:pt idx="15" formatCode="0.0">
                  <c:v>14.399999999999999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F8-3C4A-8193-0A7DD14B5671}"/>
            </c:ext>
          </c:extLst>
        </c:ser>
        <c:ser>
          <c:idx val="2"/>
          <c:order val="2"/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FF6C0C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Summary!$FL$15:$FL$28</c:f>
                <c:numCache>
                  <c:formatCode>General</c:formatCode>
                  <c:ptCount val="14"/>
                  <c:pt idx="0">
                    <c:v>1.8478199884828985</c:v>
                  </c:pt>
                  <c:pt idx="1">
                    <c:v>3.3646317002548782</c:v>
                  </c:pt>
                  <c:pt idx="2">
                    <c:v>2.0049291469043626</c:v>
                  </c:pt>
                  <c:pt idx="3">
                    <c:v>1.7223324466581547</c:v>
                  </c:pt>
                  <c:pt idx="4">
                    <c:v>3.236933782656263</c:v>
                  </c:pt>
                  <c:pt idx="5">
                    <c:v>4.1195956326630903</c:v>
                  </c:pt>
                  <c:pt idx="6">
                    <c:v>2.5452277857717731</c:v>
                  </c:pt>
                  <c:pt idx="7">
                    <c:v>1.4721062551595101</c:v>
                  </c:pt>
                  <c:pt idx="8">
                    <c:v>3.5069487842524349</c:v>
                  </c:pt>
                  <c:pt idx="9">
                    <c:v>1.3573678374761149</c:v>
                  </c:pt>
                  <c:pt idx="10">
                    <c:v>1.6098884166393084</c:v>
                  </c:pt>
                  <c:pt idx="11">
                    <c:v>0.82695180249087186</c:v>
                  </c:pt>
                  <c:pt idx="12">
                    <c:v>0.7355821901660623</c:v>
                  </c:pt>
                  <c:pt idx="13">
                    <c:v>2.1369321926631986</c:v>
                  </c:pt>
                </c:numCache>
              </c:numRef>
            </c:plus>
            <c:minus>
              <c:numRef>
                <c:f>Summary!$FL$15:$FL$28</c:f>
                <c:numCache>
                  <c:formatCode>General</c:formatCode>
                  <c:ptCount val="14"/>
                  <c:pt idx="0">
                    <c:v>1.8478199884828985</c:v>
                  </c:pt>
                  <c:pt idx="1">
                    <c:v>3.3646317002548782</c:v>
                  </c:pt>
                  <c:pt idx="2">
                    <c:v>2.0049291469043626</c:v>
                  </c:pt>
                  <c:pt idx="3">
                    <c:v>1.7223324466581547</c:v>
                  </c:pt>
                  <c:pt idx="4">
                    <c:v>3.236933782656263</c:v>
                  </c:pt>
                  <c:pt idx="5">
                    <c:v>4.1195956326630903</c:v>
                  </c:pt>
                  <c:pt idx="6">
                    <c:v>2.5452277857717731</c:v>
                  </c:pt>
                  <c:pt idx="7">
                    <c:v>1.4721062551595101</c:v>
                  </c:pt>
                  <c:pt idx="8">
                    <c:v>3.5069487842524349</c:v>
                  </c:pt>
                  <c:pt idx="9">
                    <c:v>1.3573678374761149</c:v>
                  </c:pt>
                  <c:pt idx="10">
                    <c:v>1.6098884166393084</c:v>
                  </c:pt>
                  <c:pt idx="11">
                    <c:v>0.82695180249087186</c:v>
                  </c:pt>
                  <c:pt idx="12">
                    <c:v>0.7355821901660623</c:v>
                  </c:pt>
                  <c:pt idx="13">
                    <c:v>2.1369321926631986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Summary!$FK$15:$FK$28</c:f>
              <c:numCache>
                <c:formatCode>0.0</c:formatCode>
                <c:ptCount val="14"/>
                <c:pt idx="0">
                  <c:v>-1.5912226420056981</c:v>
                </c:pt>
                <c:pt idx="1">
                  <c:v>-2.3906660738121088</c:v>
                </c:pt>
                <c:pt idx="2">
                  <c:v>-0.91402476144598743</c:v>
                </c:pt>
                <c:pt idx="3">
                  <c:v>-1.300956109468334</c:v>
                </c:pt>
                <c:pt idx="4">
                  <c:v>-2.8535588052214234</c:v>
                </c:pt>
                <c:pt idx="5">
                  <c:v>-1.0418021045226982</c:v>
                </c:pt>
                <c:pt idx="6">
                  <c:v>-2.1619762825137552</c:v>
                </c:pt>
                <c:pt idx="7">
                  <c:v>-2.0315291702488469</c:v>
                </c:pt>
                <c:pt idx="8">
                  <c:v>-2.1023801838080143</c:v>
                </c:pt>
                <c:pt idx="9">
                  <c:v>-2.0421432495839671</c:v>
                </c:pt>
                <c:pt idx="10">
                  <c:v>-9.91248747365049E-2</c:v>
                </c:pt>
                <c:pt idx="11">
                  <c:v>5.0545749609378687E-2</c:v>
                </c:pt>
                <c:pt idx="12">
                  <c:v>1.9298814152239298E-2</c:v>
                </c:pt>
                <c:pt idx="13">
                  <c:v>-0.38308787432748759</c:v>
                </c:pt>
              </c:numCache>
            </c:numRef>
          </c:xVal>
          <c:yVal>
            <c:numRef>
              <c:f>Summary!$FQ$15:$FQ$28</c:f>
              <c:numCache>
                <c:formatCode>0.00</c:formatCode>
                <c:ptCount val="14"/>
                <c:pt idx="0" formatCode="0.0">
                  <c:v>0.8</c:v>
                </c:pt>
                <c:pt idx="3" formatCode="0.0">
                  <c:v>2.4000000000000004</c:v>
                </c:pt>
                <c:pt idx="6" formatCode="0.0">
                  <c:v>10</c:v>
                </c:pt>
                <c:pt idx="9" formatCode="0.0">
                  <c:v>11.6</c:v>
                </c:pt>
                <c:pt idx="12" formatCode="0.0">
                  <c:v>13.2</c:v>
                </c:pt>
                <c:pt idx="13" formatCode="0.0">
                  <c:v>14.399999999999999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F8-3C4A-8193-0A7DD14B5671}"/>
            </c:ext>
          </c:extLst>
        </c:ser>
        <c:ser>
          <c:idx val="3"/>
          <c:order val="3"/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828282"/>
              </a:solidFill>
              <a:ln>
                <a:solidFill>
                  <a:srgbClr val="6F6F6F"/>
                </a:solidFill>
              </a:ln>
            </c:spPr>
          </c:marker>
          <c:xVal>
            <c:numRef>
              <c:f>Summary!$FK$31:$FK$51</c:f>
              <c:numCache>
                <c:formatCode>0.0</c:formatCode>
                <c:ptCount val="21"/>
                <c:pt idx="0">
                  <c:v>-1.618930089986037E-2</c:v>
                </c:pt>
                <c:pt idx="1">
                  <c:v>2.2713313963714419</c:v>
                </c:pt>
                <c:pt idx="2">
                  <c:v>1.2734251517689912</c:v>
                </c:pt>
                <c:pt idx="3">
                  <c:v>1.6696064280193508</c:v>
                </c:pt>
                <c:pt idx="4">
                  <c:v>3.671858493518402</c:v>
                </c:pt>
                <c:pt idx="5">
                  <c:v>2.6419366529120691</c:v>
                </c:pt>
                <c:pt idx="6">
                  <c:v>-0.86351005420167348</c:v>
                </c:pt>
                <c:pt idx="7">
                  <c:v>-0.46756899198715135</c:v>
                </c:pt>
                <c:pt idx="8">
                  <c:v>-0.76366123177160816</c:v>
                </c:pt>
                <c:pt idx="9">
                  <c:v>2.3390085715502273</c:v>
                </c:pt>
                <c:pt idx="10">
                  <c:v>-0.95722083285713444</c:v>
                </c:pt>
                <c:pt idx="11">
                  <c:v>1.5371644424755244</c:v>
                </c:pt>
                <c:pt idx="12">
                  <c:v>1.4145548826542214</c:v>
                </c:pt>
                <c:pt idx="13">
                  <c:v>-0.76648678791017366</c:v>
                </c:pt>
                <c:pt idx="14">
                  <c:v>1.2187710978538375</c:v>
                </c:pt>
                <c:pt idx="15">
                  <c:v>-0.45386064347526417</c:v>
                </c:pt>
                <c:pt idx="16">
                  <c:v>1.6229959242293941</c:v>
                </c:pt>
                <c:pt idx="17">
                  <c:v>1.1458782631873758</c:v>
                </c:pt>
                <c:pt idx="18">
                  <c:v>3.1280623403829956E-2</c:v>
                </c:pt>
                <c:pt idx="19">
                  <c:v>-0.14035581008542408</c:v>
                </c:pt>
                <c:pt idx="20">
                  <c:v>1.6957389179974566E-2</c:v>
                </c:pt>
              </c:numCache>
            </c:numRef>
          </c:xVal>
          <c:yVal>
            <c:numRef>
              <c:f>Summary!$FP$31:$FP$51</c:f>
              <c:numCache>
                <c:formatCode>0.0</c:formatCode>
                <c:ptCount val="21"/>
                <c:pt idx="0">
                  <c:v>1.2000000000000002</c:v>
                </c:pt>
                <c:pt idx="1">
                  <c:v>1.2000000000000002</c:v>
                </c:pt>
                <c:pt idx="2">
                  <c:v>1.2000000000000002</c:v>
                </c:pt>
                <c:pt idx="3">
                  <c:v>2.8000000000000003</c:v>
                </c:pt>
                <c:pt idx="4">
                  <c:v>2.8000000000000003</c:v>
                </c:pt>
                <c:pt idx="5">
                  <c:v>2.8000000000000003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6.8000000000000007</c:v>
                </c:pt>
                <c:pt idx="13">
                  <c:v>6.8000000000000007</c:v>
                </c:pt>
                <c:pt idx="14">
                  <c:v>6.8000000000000007</c:v>
                </c:pt>
                <c:pt idx="15">
                  <c:v>8.4</c:v>
                </c:pt>
                <c:pt idx="16">
                  <c:v>8.4</c:v>
                </c:pt>
                <c:pt idx="17">
                  <c:v>8.4</c:v>
                </c:pt>
                <c:pt idx="18">
                  <c:v>14.799999999999999</c:v>
                </c:pt>
                <c:pt idx="19">
                  <c:v>14.799999999999999</c:v>
                </c:pt>
                <c:pt idx="20">
                  <c:v>14.799999999999999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F8-3C4A-8193-0A7DD14B5671}"/>
            </c:ext>
          </c:extLst>
        </c:ser>
        <c:ser>
          <c:idx val="4"/>
          <c:order val="4"/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828282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Summary!$FL$31:$FL$51</c:f>
                <c:numCache>
                  <c:formatCode>General</c:formatCode>
                  <c:ptCount val="21"/>
                  <c:pt idx="0">
                    <c:v>2.7526947092143486</c:v>
                  </c:pt>
                  <c:pt idx="1">
                    <c:v>2.4214358751930534</c:v>
                  </c:pt>
                  <c:pt idx="2">
                    <c:v>1.8181110325756642</c:v>
                  </c:pt>
                  <c:pt idx="3">
                    <c:v>1.9557647083869625</c:v>
                  </c:pt>
                  <c:pt idx="4">
                    <c:v>2.0128520117921251</c:v>
                  </c:pt>
                  <c:pt idx="5">
                    <c:v>1.4026824519408445</c:v>
                  </c:pt>
                  <c:pt idx="6">
                    <c:v>0.98975856529392625</c:v>
                  </c:pt>
                  <c:pt idx="7">
                    <c:v>1.7043991451684612</c:v>
                  </c:pt>
                  <c:pt idx="8">
                    <c:v>0.85590883524661954</c:v>
                  </c:pt>
                  <c:pt idx="9">
                    <c:v>2.309753214028313</c:v>
                  </c:pt>
                  <c:pt idx="10">
                    <c:v>4.0738250122773705</c:v>
                  </c:pt>
                  <c:pt idx="11">
                    <c:v>2.009271538934831</c:v>
                  </c:pt>
                  <c:pt idx="12">
                    <c:v>1.3263579344566863</c:v>
                  </c:pt>
                  <c:pt idx="13">
                    <c:v>4.2235811673114325</c:v>
                  </c:pt>
                  <c:pt idx="14">
                    <c:v>1.2654273683298434</c:v>
                  </c:pt>
                  <c:pt idx="15">
                    <c:v>5.0946755247242645</c:v>
                  </c:pt>
                  <c:pt idx="16">
                    <c:v>2.7823049099391834</c:v>
                  </c:pt>
                  <c:pt idx="17">
                    <c:v>2.4418895912562308</c:v>
                  </c:pt>
                  <c:pt idx="18">
                    <c:v>1.089526804422809</c:v>
                  </c:pt>
                  <c:pt idx="19">
                    <c:v>3.6107710678939018</c:v>
                  </c:pt>
                  <c:pt idx="20">
                    <c:v>1.0430755369149229</c:v>
                  </c:pt>
                </c:numCache>
              </c:numRef>
            </c:plus>
            <c:minus>
              <c:numRef>
                <c:f>Summary!$FL$31:$FL$51</c:f>
                <c:numCache>
                  <c:formatCode>General</c:formatCode>
                  <c:ptCount val="21"/>
                  <c:pt idx="0">
                    <c:v>2.7526947092143486</c:v>
                  </c:pt>
                  <c:pt idx="1">
                    <c:v>2.4214358751930534</c:v>
                  </c:pt>
                  <c:pt idx="2">
                    <c:v>1.8181110325756642</c:v>
                  </c:pt>
                  <c:pt idx="3">
                    <c:v>1.9557647083869625</c:v>
                  </c:pt>
                  <c:pt idx="4">
                    <c:v>2.0128520117921251</c:v>
                  </c:pt>
                  <c:pt idx="5">
                    <c:v>1.4026824519408445</c:v>
                  </c:pt>
                  <c:pt idx="6">
                    <c:v>0.98975856529392625</c:v>
                  </c:pt>
                  <c:pt idx="7">
                    <c:v>1.7043991451684612</c:v>
                  </c:pt>
                  <c:pt idx="8">
                    <c:v>0.85590883524661954</c:v>
                  </c:pt>
                  <c:pt idx="9">
                    <c:v>2.309753214028313</c:v>
                  </c:pt>
                  <c:pt idx="10">
                    <c:v>4.0738250122773705</c:v>
                  </c:pt>
                  <c:pt idx="11">
                    <c:v>2.009271538934831</c:v>
                  </c:pt>
                  <c:pt idx="12">
                    <c:v>1.3263579344566863</c:v>
                  </c:pt>
                  <c:pt idx="13">
                    <c:v>4.2235811673114325</c:v>
                  </c:pt>
                  <c:pt idx="14">
                    <c:v>1.2654273683298434</c:v>
                  </c:pt>
                  <c:pt idx="15">
                    <c:v>5.0946755247242645</c:v>
                  </c:pt>
                  <c:pt idx="16">
                    <c:v>2.7823049099391834</c:v>
                  </c:pt>
                  <c:pt idx="17">
                    <c:v>2.4418895912562308</c:v>
                  </c:pt>
                  <c:pt idx="18">
                    <c:v>1.089526804422809</c:v>
                  </c:pt>
                  <c:pt idx="19">
                    <c:v>3.6107710678939018</c:v>
                  </c:pt>
                  <c:pt idx="20">
                    <c:v>1.0430755369149229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Summary!$FK$31:$FK$51</c:f>
              <c:numCache>
                <c:formatCode>0.0</c:formatCode>
                <c:ptCount val="21"/>
                <c:pt idx="0">
                  <c:v>-1.618930089986037E-2</c:v>
                </c:pt>
                <c:pt idx="1">
                  <c:v>2.2713313963714419</c:v>
                </c:pt>
                <c:pt idx="2">
                  <c:v>1.2734251517689912</c:v>
                </c:pt>
                <c:pt idx="3">
                  <c:v>1.6696064280193508</c:v>
                </c:pt>
                <c:pt idx="4">
                  <c:v>3.671858493518402</c:v>
                </c:pt>
                <c:pt idx="5">
                  <c:v>2.6419366529120691</c:v>
                </c:pt>
                <c:pt idx="6">
                  <c:v>-0.86351005420167348</c:v>
                </c:pt>
                <c:pt idx="7">
                  <c:v>-0.46756899198715135</c:v>
                </c:pt>
                <c:pt idx="8">
                  <c:v>-0.76366123177160816</c:v>
                </c:pt>
                <c:pt idx="9">
                  <c:v>2.3390085715502273</c:v>
                </c:pt>
                <c:pt idx="10">
                  <c:v>-0.95722083285713444</c:v>
                </c:pt>
                <c:pt idx="11">
                  <c:v>1.5371644424755244</c:v>
                </c:pt>
                <c:pt idx="12">
                  <c:v>1.4145548826542214</c:v>
                </c:pt>
                <c:pt idx="13">
                  <c:v>-0.76648678791017366</c:v>
                </c:pt>
                <c:pt idx="14">
                  <c:v>1.2187710978538375</c:v>
                </c:pt>
                <c:pt idx="15">
                  <c:v>-0.45386064347526417</c:v>
                </c:pt>
                <c:pt idx="16">
                  <c:v>1.6229959242293941</c:v>
                </c:pt>
                <c:pt idx="17">
                  <c:v>1.1458782631873758</c:v>
                </c:pt>
                <c:pt idx="18">
                  <c:v>3.1280623403829956E-2</c:v>
                </c:pt>
                <c:pt idx="19">
                  <c:v>-0.14035581008542408</c:v>
                </c:pt>
                <c:pt idx="20">
                  <c:v>1.6957389179974566E-2</c:v>
                </c:pt>
              </c:numCache>
            </c:numRef>
          </c:xVal>
          <c:yVal>
            <c:numRef>
              <c:f>Summary!$FQ$31:$FQ$51</c:f>
              <c:numCache>
                <c:formatCode>0.00000000</c:formatCode>
                <c:ptCount val="21"/>
                <c:pt idx="2" formatCode="0.0">
                  <c:v>1.2000000000000002</c:v>
                </c:pt>
                <c:pt idx="5" formatCode="0.0">
                  <c:v>2.8000000000000003</c:v>
                </c:pt>
                <c:pt idx="8" formatCode="0.0">
                  <c:v>4</c:v>
                </c:pt>
                <c:pt idx="11" formatCode="0.0">
                  <c:v>5.2</c:v>
                </c:pt>
                <c:pt idx="14" formatCode="0.0">
                  <c:v>6.8000000000000007</c:v>
                </c:pt>
                <c:pt idx="17" formatCode="0.0">
                  <c:v>8.4</c:v>
                </c:pt>
                <c:pt idx="20" formatCode="0.0">
                  <c:v>14.799999999999999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F8-3C4A-8193-0A7DD14B5671}"/>
            </c:ext>
          </c:extLst>
        </c:ser>
        <c:ser>
          <c:idx val="5"/>
          <c:order val="5"/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2774AE"/>
              </a:solidFill>
              <a:ln w="6350">
                <a:solidFill>
                  <a:srgbClr val="2774AE"/>
                </a:solidFill>
              </a:ln>
            </c:spPr>
          </c:marker>
          <c:xVal>
            <c:numRef>
              <c:f>Summary!$FK$54:$FK$75</c:f>
              <c:numCache>
                <c:formatCode>0.0</c:formatCode>
                <c:ptCount val="22"/>
                <c:pt idx="0">
                  <c:v>-1.0713263860422866</c:v>
                </c:pt>
                <c:pt idx="1">
                  <c:v>0.65789004803177653</c:v>
                </c:pt>
                <c:pt idx="2">
                  <c:v>0.87742105927546277</c:v>
                </c:pt>
                <c:pt idx="3">
                  <c:v>-0.36459056100961695</c:v>
                </c:pt>
                <c:pt idx="4">
                  <c:v>-0.60178559398006548</c:v>
                </c:pt>
                <c:pt idx="5">
                  <c:v>0.84869717334457029</c:v>
                </c:pt>
                <c:pt idx="6">
                  <c:v>-0.77757904930475519</c:v>
                </c:pt>
                <c:pt idx="7">
                  <c:v>-0.36397778667253827</c:v>
                </c:pt>
                <c:pt idx="8">
                  <c:v>-1.2983476252139938</c:v>
                </c:pt>
                <c:pt idx="9">
                  <c:v>2.0402572070847094</c:v>
                </c:pt>
                <c:pt idx="10">
                  <c:v>-2.3577289085900213</c:v>
                </c:pt>
                <c:pt idx="11">
                  <c:v>-1.0168997396959014</c:v>
                </c:pt>
                <c:pt idx="12">
                  <c:v>2.7420223993443065</c:v>
                </c:pt>
                <c:pt idx="13">
                  <c:v>0.6946728156166494</c:v>
                </c:pt>
                <c:pt idx="14">
                  <c:v>1.2730815365202117</c:v>
                </c:pt>
                <c:pt idx="15">
                  <c:v>1.8390425134129362</c:v>
                </c:pt>
                <c:pt idx="16">
                  <c:v>-0.82938248717005314</c:v>
                </c:pt>
                <c:pt idx="17">
                  <c:v>0.29577761984323947</c:v>
                </c:pt>
                <c:pt idx="18">
                  <c:v>0.11917515919839079</c:v>
                </c:pt>
                <c:pt idx="19">
                  <c:v>-0.11461076513959438</c:v>
                </c:pt>
                <c:pt idx="20">
                  <c:v>0.14496793688970452</c:v>
                </c:pt>
                <c:pt idx="21">
                  <c:v>3.5851140305803414E-2</c:v>
                </c:pt>
              </c:numCache>
            </c:numRef>
          </c:xVal>
          <c:yVal>
            <c:numRef>
              <c:f>Summary!$FP$54:$FP$75</c:f>
              <c:numCache>
                <c:formatCode>0.0</c:formatCode>
                <c:ptCount val="22"/>
                <c:pt idx="0">
                  <c:v>5.6000000000000005</c:v>
                </c:pt>
                <c:pt idx="1">
                  <c:v>5.6000000000000005</c:v>
                </c:pt>
                <c:pt idx="2">
                  <c:v>5.6000000000000005</c:v>
                </c:pt>
                <c:pt idx="3">
                  <c:v>5.6000000000000005</c:v>
                </c:pt>
                <c:pt idx="4">
                  <c:v>7.2000000000000011</c:v>
                </c:pt>
                <c:pt idx="5">
                  <c:v>7.2000000000000011</c:v>
                </c:pt>
                <c:pt idx="6">
                  <c:v>7.2000000000000011</c:v>
                </c:pt>
                <c:pt idx="7">
                  <c:v>7.2000000000000011</c:v>
                </c:pt>
                <c:pt idx="8">
                  <c:v>8.8000000000000007</c:v>
                </c:pt>
                <c:pt idx="9">
                  <c:v>8.8000000000000007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10.4</c:v>
                </c:pt>
                <c:pt idx="13">
                  <c:v>10.4</c:v>
                </c:pt>
                <c:pt idx="14">
                  <c:v>10.4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15.2</c:v>
                </c:pt>
                <c:pt idx="19">
                  <c:v>15.2</c:v>
                </c:pt>
                <c:pt idx="20">
                  <c:v>15.2</c:v>
                </c:pt>
                <c:pt idx="21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F8-3C4A-8193-0A7DD14B5671}"/>
            </c:ext>
          </c:extLst>
        </c:ser>
        <c:ser>
          <c:idx val="6"/>
          <c:order val="6"/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2774AE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Summary!$FL$54:$FL$75</c:f>
                <c:numCache>
                  <c:formatCode>General</c:formatCode>
                  <c:ptCount val="22"/>
                  <c:pt idx="0">
                    <c:v>1.7334628762888531</c:v>
                  </c:pt>
                  <c:pt idx="1">
                    <c:v>3.3328407589172677</c:v>
                  </c:pt>
                  <c:pt idx="2">
                    <c:v>2.9456116521714084</c:v>
                  </c:pt>
                  <c:pt idx="3">
                    <c:v>1.3632669815027976</c:v>
                  </c:pt>
                  <c:pt idx="4">
                    <c:v>2.3470368583092336</c:v>
                  </c:pt>
                  <c:pt idx="5">
                    <c:v>3.9770634548287811</c:v>
                  </c:pt>
                  <c:pt idx="6">
                    <c:v>3.5138096391024529</c:v>
                  </c:pt>
                  <c:pt idx="7">
                    <c:v>1.7520951120895729</c:v>
                  </c:pt>
                  <c:pt idx="8">
                    <c:v>1.865857479446895</c:v>
                  </c:pt>
                  <c:pt idx="9">
                    <c:v>4.6416550708173441</c:v>
                  </c:pt>
                  <c:pt idx="10">
                    <c:v>4.6863008004478006</c:v>
                  </c:pt>
                  <c:pt idx="11">
                    <c:v>1.6239507502975941</c:v>
                  </c:pt>
                  <c:pt idx="12">
                    <c:v>6.1043951877393434</c:v>
                  </c:pt>
                  <c:pt idx="13">
                    <c:v>3.8305214746558232</c:v>
                  </c:pt>
                  <c:pt idx="14">
                    <c:v>3.244621601554972</c:v>
                  </c:pt>
                  <c:pt idx="15">
                    <c:v>4.6203567582016865</c:v>
                  </c:pt>
                  <c:pt idx="16">
                    <c:v>3.9451401412305049</c:v>
                  </c:pt>
                  <c:pt idx="17">
                    <c:v>3.0002343085581633</c:v>
                  </c:pt>
                  <c:pt idx="18">
                    <c:v>1.7311360157381339</c:v>
                  </c:pt>
                  <c:pt idx="19">
                    <c:v>1.7353854782743219</c:v>
                  </c:pt>
                  <c:pt idx="20">
                    <c:v>2.219150220453062</c:v>
                  </c:pt>
                  <c:pt idx="21">
                    <c:v>1.0728525239494342</c:v>
                  </c:pt>
                </c:numCache>
              </c:numRef>
            </c:plus>
            <c:minus>
              <c:numRef>
                <c:f>Summary!$FL$54:$FL$75</c:f>
                <c:numCache>
                  <c:formatCode>General</c:formatCode>
                  <c:ptCount val="22"/>
                  <c:pt idx="0">
                    <c:v>1.7334628762888531</c:v>
                  </c:pt>
                  <c:pt idx="1">
                    <c:v>3.3328407589172677</c:v>
                  </c:pt>
                  <c:pt idx="2">
                    <c:v>2.9456116521714084</c:v>
                  </c:pt>
                  <c:pt idx="3">
                    <c:v>1.3632669815027976</c:v>
                  </c:pt>
                  <c:pt idx="4">
                    <c:v>2.3470368583092336</c:v>
                  </c:pt>
                  <c:pt idx="5">
                    <c:v>3.9770634548287811</c:v>
                  </c:pt>
                  <c:pt idx="6">
                    <c:v>3.5138096391024529</c:v>
                  </c:pt>
                  <c:pt idx="7">
                    <c:v>1.7520951120895729</c:v>
                  </c:pt>
                  <c:pt idx="8">
                    <c:v>1.865857479446895</c:v>
                  </c:pt>
                  <c:pt idx="9">
                    <c:v>4.6416550708173441</c:v>
                  </c:pt>
                  <c:pt idx="10">
                    <c:v>4.6863008004478006</c:v>
                  </c:pt>
                  <c:pt idx="11">
                    <c:v>1.6239507502975941</c:v>
                  </c:pt>
                  <c:pt idx="12">
                    <c:v>6.1043951877393434</c:v>
                  </c:pt>
                  <c:pt idx="13">
                    <c:v>3.8305214746558232</c:v>
                  </c:pt>
                  <c:pt idx="14">
                    <c:v>3.244621601554972</c:v>
                  </c:pt>
                  <c:pt idx="15">
                    <c:v>4.6203567582016865</c:v>
                  </c:pt>
                  <c:pt idx="16">
                    <c:v>3.9451401412305049</c:v>
                  </c:pt>
                  <c:pt idx="17">
                    <c:v>3.0002343085581633</c:v>
                  </c:pt>
                  <c:pt idx="18">
                    <c:v>1.7311360157381339</c:v>
                  </c:pt>
                  <c:pt idx="19">
                    <c:v>1.7353854782743219</c:v>
                  </c:pt>
                  <c:pt idx="20">
                    <c:v>2.219150220453062</c:v>
                  </c:pt>
                  <c:pt idx="21">
                    <c:v>1.0728525239494342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Summary!$FK$54:$FK$75</c:f>
              <c:numCache>
                <c:formatCode>0.0</c:formatCode>
                <c:ptCount val="22"/>
                <c:pt idx="0">
                  <c:v>-1.0713263860422866</c:v>
                </c:pt>
                <c:pt idx="1">
                  <c:v>0.65789004803177653</c:v>
                </c:pt>
                <c:pt idx="2">
                  <c:v>0.87742105927546277</c:v>
                </c:pt>
                <c:pt idx="3">
                  <c:v>-0.36459056100961695</c:v>
                </c:pt>
                <c:pt idx="4">
                  <c:v>-0.60178559398006548</c:v>
                </c:pt>
                <c:pt idx="5">
                  <c:v>0.84869717334457029</c:v>
                </c:pt>
                <c:pt idx="6">
                  <c:v>-0.77757904930475519</c:v>
                </c:pt>
                <c:pt idx="7">
                  <c:v>-0.36397778667253827</c:v>
                </c:pt>
                <c:pt idx="8">
                  <c:v>-1.2983476252139938</c:v>
                </c:pt>
                <c:pt idx="9">
                  <c:v>2.0402572070847094</c:v>
                </c:pt>
                <c:pt idx="10">
                  <c:v>-2.3577289085900213</c:v>
                </c:pt>
                <c:pt idx="11">
                  <c:v>-1.0168997396959014</c:v>
                </c:pt>
                <c:pt idx="12">
                  <c:v>2.7420223993443065</c:v>
                </c:pt>
                <c:pt idx="13">
                  <c:v>0.6946728156166494</c:v>
                </c:pt>
                <c:pt idx="14">
                  <c:v>1.2730815365202117</c:v>
                </c:pt>
                <c:pt idx="15">
                  <c:v>1.8390425134129362</c:v>
                </c:pt>
                <c:pt idx="16">
                  <c:v>-0.82938248717005314</c:v>
                </c:pt>
                <c:pt idx="17">
                  <c:v>0.29577761984323947</c:v>
                </c:pt>
                <c:pt idx="18">
                  <c:v>0.11917515919839079</c:v>
                </c:pt>
                <c:pt idx="19">
                  <c:v>-0.11461076513959438</c:v>
                </c:pt>
                <c:pt idx="20">
                  <c:v>0.14496793688970452</c:v>
                </c:pt>
                <c:pt idx="21">
                  <c:v>3.5851140305803414E-2</c:v>
                </c:pt>
              </c:numCache>
            </c:numRef>
          </c:xVal>
          <c:yVal>
            <c:numRef>
              <c:f>Summary!$FQ$54:$FQ$75</c:f>
              <c:numCache>
                <c:formatCode>0.00000000</c:formatCode>
                <c:ptCount val="22"/>
                <c:pt idx="3" formatCode="0.0">
                  <c:v>5.6000000000000005</c:v>
                </c:pt>
                <c:pt idx="7" formatCode="0.0">
                  <c:v>7.2000000000000011</c:v>
                </c:pt>
                <c:pt idx="11" formatCode="0.0">
                  <c:v>8.8000000000000007</c:v>
                </c:pt>
                <c:pt idx="14" formatCode="0.0">
                  <c:v>10.4</c:v>
                </c:pt>
                <c:pt idx="17" formatCode="0.0">
                  <c:v>12</c:v>
                </c:pt>
                <c:pt idx="21" formatCode="0.0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F8-3C4A-8193-0A7DD14B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2369960"/>
        <c:axId val="-2125504392"/>
      </c:scatterChart>
      <c:valAx>
        <c:axId val="-2072369960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el-GR" sz="1800"/>
                  <a:t>μ</a:t>
                </a:r>
                <a:r>
                  <a:rPr lang="en-US" sz="1800" baseline="30000"/>
                  <a:t>92</a:t>
                </a:r>
                <a:r>
                  <a:rPr lang="en-US" sz="1800"/>
                  <a:t>Zr</a:t>
                </a:r>
              </a:p>
            </c:rich>
          </c:tx>
          <c:layout>
            <c:manualLayout>
              <c:xMode val="edge"/>
              <c:yMode val="edge"/>
              <c:x val="0.41405098034027077"/>
              <c:y val="0.96278181995791845"/>
            </c:manualLayout>
          </c:layout>
          <c:overlay val="0"/>
        </c:title>
        <c:numFmt formatCode="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crossAx val="-2125504392"/>
        <c:crosses val="autoZero"/>
        <c:crossBetween val="midCat"/>
        <c:majorUnit val="5"/>
        <c:minorUnit val="2.5"/>
      </c:valAx>
      <c:valAx>
        <c:axId val="-2125504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0">
            <a:solidFill>
              <a:srgbClr val="898989"/>
            </a:solidFill>
          </a:ln>
        </c:spPr>
        <c:crossAx val="-2072369960"/>
        <c:crosses val="autoZero"/>
        <c:crossBetween val="midCat"/>
      </c:valAx>
      <c:spPr>
        <a:ln w="25400">
          <a:noFill/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>
              <a:noFill/>
            </a:ln>
          </c:spPr>
          <c:marker>
            <c:symbol val="diamond"/>
            <c:size val="4"/>
            <c:spPr>
              <a:solidFill>
                <a:srgbClr val="2774AE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Summary!$FN$13:$FN$75</c:f>
                <c:numCache>
                  <c:formatCode>General</c:formatCode>
                  <c:ptCount val="63"/>
                  <c:pt idx="0">
                    <c:v>9.1627131406144553</c:v>
                  </c:pt>
                  <c:pt idx="1">
                    <c:v>8.0748058566215875</c:v>
                  </c:pt>
                  <c:pt idx="2">
                    <c:v>6.0580547292932492</c:v>
                  </c:pt>
                  <c:pt idx="3">
                    <c:v>7.6062599248878797</c:v>
                  </c:pt>
                  <c:pt idx="4">
                    <c:v>5.7019322752277821</c:v>
                  </c:pt>
                  <c:pt idx="5">
                    <c:v>4.5623410987408128</c:v>
                  </c:pt>
                  <c:pt idx="6">
                    <c:v>12.677843421650753</c:v>
                  </c:pt>
                  <c:pt idx="7">
                    <c:v>11.694647280272958</c:v>
                  </c:pt>
                  <c:pt idx="8">
                    <c:v>8.5959624337531277</c:v>
                  </c:pt>
                  <c:pt idx="9">
                    <c:v>8.6821642319998205</c:v>
                  </c:pt>
                  <c:pt idx="10">
                    <c:v>6.7115344446909191</c:v>
                  </c:pt>
                  <c:pt idx="11">
                    <c:v>5.3099702394874893</c:v>
                  </c:pt>
                  <c:pt idx="12">
                    <c:v>4.3445090887589917</c:v>
                  </c:pt>
                  <c:pt idx="13">
                    <c:v>2.2079248328163676</c:v>
                  </c:pt>
                  <c:pt idx="14">
                    <c:v>1.9683213797248662</c:v>
                  </c:pt>
                  <c:pt idx="15">
                    <c:v>4.9859190438002621</c:v>
                  </c:pt>
                  <c:pt idx="18">
                    <c:v>10.052815779863467</c:v>
                  </c:pt>
                  <c:pt idx="19">
                    <c:v>6.4567689059256264</c:v>
                  </c:pt>
                  <c:pt idx="20">
                    <c:v>5.4327094086783188</c:v>
                  </c:pt>
                  <c:pt idx="21">
                    <c:v>7.0328666182382671</c:v>
                  </c:pt>
                  <c:pt idx="22">
                    <c:v>14.396013438903422</c:v>
                  </c:pt>
                  <c:pt idx="23">
                    <c:v>6.3191150541148859</c:v>
                  </c:pt>
                  <c:pt idx="24">
                    <c:v>8.4434984839440386</c:v>
                  </c:pt>
                  <c:pt idx="25">
                    <c:v>14.972803118908645</c:v>
                  </c:pt>
                  <c:pt idx="26">
                    <c:v>7.3546724543079973</c:v>
                  </c:pt>
                  <c:pt idx="27">
                    <c:v>4.7259738855322659</c:v>
                  </c:pt>
                  <c:pt idx="28">
                    <c:v>16.302422917922087</c:v>
                  </c:pt>
                  <c:pt idx="29">
                    <c:v>4.5390917668684745</c:v>
                  </c:pt>
                  <c:pt idx="30">
                    <c:v>5.7629920053067263</c:v>
                  </c:pt>
                  <c:pt idx="31">
                    <c:v>13.48680365796122</c:v>
                  </c:pt>
                  <c:pt idx="32">
                    <c:v>5.2994505087878885</c:v>
                  </c:pt>
                  <c:pt idx="33">
                    <c:v>16.077969649994177</c:v>
                  </c:pt>
                  <c:pt idx="34">
                    <c:v>8.946859999223518</c:v>
                  </c:pt>
                  <c:pt idx="35">
                    <c:v>7.8179357509642688</c:v>
                  </c:pt>
                  <c:pt idx="36">
                    <c:v>4.3114620574897726</c:v>
                  </c:pt>
                  <c:pt idx="37">
                    <c:v>7.0333439311833583</c:v>
                  </c:pt>
                  <c:pt idx="38">
                    <c:v>3.6757942772139529</c:v>
                  </c:pt>
                  <c:pt idx="41">
                    <c:v>6.2538970037917094</c:v>
                  </c:pt>
                  <c:pt idx="42">
                    <c:v>9.7837937349303079</c:v>
                  </c:pt>
                  <c:pt idx="43">
                    <c:v>22.948113148025605</c:v>
                  </c:pt>
                  <c:pt idx="44">
                    <c:v>5.1357150188384626</c:v>
                  </c:pt>
                  <c:pt idx="45">
                    <c:v>8.4899862362225136</c:v>
                  </c:pt>
                  <c:pt idx="46">
                    <c:v>5.2605245917446677</c:v>
                  </c:pt>
                  <c:pt idx="47">
                    <c:v>19.418130979269712</c:v>
                  </c:pt>
                  <c:pt idx="48">
                    <c:v>4.357651292718808</c:v>
                  </c:pt>
                  <c:pt idx="49">
                    <c:v>5.7076808101780365</c:v>
                  </c:pt>
                  <c:pt idx="50">
                    <c:v>13.008661587848874</c:v>
                  </c:pt>
                  <c:pt idx="51">
                    <c:v>11.162107548862862</c:v>
                  </c:pt>
                  <c:pt idx="52">
                    <c:v>4.7334734955454154</c:v>
                  </c:pt>
                  <c:pt idx="53">
                    <c:v>9.7490253030527629</c:v>
                  </c:pt>
                  <c:pt idx="54">
                    <c:v>16.049904966398625</c:v>
                  </c:pt>
                  <c:pt idx="55">
                    <c:v>8.3323223628359511</c:v>
                  </c:pt>
                  <c:pt idx="56">
                    <c:v>11.153796003051783</c:v>
                  </c:pt>
                  <c:pt idx="57">
                    <c:v>10.855500324805767</c:v>
                  </c:pt>
                  <c:pt idx="58">
                    <c:v>7.7793175253283113</c:v>
                  </c:pt>
                  <c:pt idx="59">
                    <c:v>6.0718142476409325</c:v>
                  </c:pt>
                  <c:pt idx="60">
                    <c:v>6.0709573125586003</c:v>
                  </c:pt>
                  <c:pt idx="61">
                    <c:v>9.9655377554606996</c:v>
                  </c:pt>
                  <c:pt idx="62">
                    <c:v>3.9428147969870211</c:v>
                  </c:pt>
                </c:numCache>
              </c:numRef>
            </c:plus>
            <c:minus>
              <c:numRef>
                <c:f>Summary!$FN$13:$FN$75</c:f>
                <c:numCache>
                  <c:formatCode>General</c:formatCode>
                  <c:ptCount val="63"/>
                  <c:pt idx="0">
                    <c:v>9.1627131406144553</c:v>
                  </c:pt>
                  <c:pt idx="1">
                    <c:v>8.0748058566215875</c:v>
                  </c:pt>
                  <c:pt idx="2">
                    <c:v>6.0580547292932492</c:v>
                  </c:pt>
                  <c:pt idx="3">
                    <c:v>7.6062599248878797</c:v>
                  </c:pt>
                  <c:pt idx="4">
                    <c:v>5.7019322752277821</c:v>
                  </c:pt>
                  <c:pt idx="5">
                    <c:v>4.5623410987408128</c:v>
                  </c:pt>
                  <c:pt idx="6">
                    <c:v>12.677843421650753</c:v>
                  </c:pt>
                  <c:pt idx="7">
                    <c:v>11.694647280272958</c:v>
                  </c:pt>
                  <c:pt idx="8">
                    <c:v>8.5959624337531277</c:v>
                  </c:pt>
                  <c:pt idx="9">
                    <c:v>8.6821642319998205</c:v>
                  </c:pt>
                  <c:pt idx="10">
                    <c:v>6.7115344446909191</c:v>
                  </c:pt>
                  <c:pt idx="11">
                    <c:v>5.3099702394874893</c:v>
                  </c:pt>
                  <c:pt idx="12">
                    <c:v>4.3445090887589917</c:v>
                  </c:pt>
                  <c:pt idx="13">
                    <c:v>2.2079248328163676</c:v>
                  </c:pt>
                  <c:pt idx="14">
                    <c:v>1.9683213797248662</c:v>
                  </c:pt>
                  <c:pt idx="15">
                    <c:v>4.9859190438002621</c:v>
                  </c:pt>
                  <c:pt idx="18">
                    <c:v>10.052815779863467</c:v>
                  </c:pt>
                  <c:pt idx="19">
                    <c:v>6.4567689059256264</c:v>
                  </c:pt>
                  <c:pt idx="20">
                    <c:v>5.4327094086783188</c:v>
                  </c:pt>
                  <c:pt idx="21">
                    <c:v>7.0328666182382671</c:v>
                  </c:pt>
                  <c:pt idx="22">
                    <c:v>14.396013438903422</c:v>
                  </c:pt>
                  <c:pt idx="23">
                    <c:v>6.3191150541148859</c:v>
                  </c:pt>
                  <c:pt idx="24">
                    <c:v>8.4434984839440386</c:v>
                  </c:pt>
                  <c:pt idx="25">
                    <c:v>14.972803118908645</c:v>
                  </c:pt>
                  <c:pt idx="26">
                    <c:v>7.3546724543079973</c:v>
                  </c:pt>
                  <c:pt idx="27">
                    <c:v>4.7259738855322659</c:v>
                  </c:pt>
                  <c:pt idx="28">
                    <c:v>16.302422917922087</c:v>
                  </c:pt>
                  <c:pt idx="29">
                    <c:v>4.5390917668684745</c:v>
                  </c:pt>
                  <c:pt idx="30">
                    <c:v>5.7629920053067263</c:v>
                  </c:pt>
                  <c:pt idx="31">
                    <c:v>13.48680365796122</c:v>
                  </c:pt>
                  <c:pt idx="32">
                    <c:v>5.2994505087878885</c:v>
                  </c:pt>
                  <c:pt idx="33">
                    <c:v>16.077969649994177</c:v>
                  </c:pt>
                  <c:pt idx="34">
                    <c:v>8.946859999223518</c:v>
                  </c:pt>
                  <c:pt idx="35">
                    <c:v>7.8179357509642688</c:v>
                  </c:pt>
                  <c:pt idx="36">
                    <c:v>4.3114620574897726</c:v>
                  </c:pt>
                  <c:pt idx="37">
                    <c:v>7.0333439311833583</c:v>
                  </c:pt>
                  <c:pt idx="38">
                    <c:v>3.6757942772139529</c:v>
                  </c:pt>
                  <c:pt idx="41">
                    <c:v>6.2538970037917094</c:v>
                  </c:pt>
                  <c:pt idx="42">
                    <c:v>9.7837937349303079</c:v>
                  </c:pt>
                  <c:pt idx="43">
                    <c:v>22.948113148025605</c:v>
                  </c:pt>
                  <c:pt idx="44">
                    <c:v>5.1357150188384626</c:v>
                  </c:pt>
                  <c:pt idx="45">
                    <c:v>8.4899862362225136</c:v>
                  </c:pt>
                  <c:pt idx="46">
                    <c:v>5.2605245917446677</c:v>
                  </c:pt>
                  <c:pt idx="47">
                    <c:v>19.418130979269712</c:v>
                  </c:pt>
                  <c:pt idx="48">
                    <c:v>4.357651292718808</c:v>
                  </c:pt>
                  <c:pt idx="49">
                    <c:v>5.7076808101780365</c:v>
                  </c:pt>
                  <c:pt idx="50">
                    <c:v>13.008661587848874</c:v>
                  </c:pt>
                  <c:pt idx="51">
                    <c:v>11.162107548862862</c:v>
                  </c:pt>
                  <c:pt idx="52">
                    <c:v>4.7334734955454154</c:v>
                  </c:pt>
                  <c:pt idx="53">
                    <c:v>9.7490253030527629</c:v>
                  </c:pt>
                  <c:pt idx="54">
                    <c:v>16.049904966398625</c:v>
                  </c:pt>
                  <c:pt idx="55">
                    <c:v>8.3323223628359511</c:v>
                  </c:pt>
                  <c:pt idx="56">
                    <c:v>11.153796003051783</c:v>
                  </c:pt>
                  <c:pt idx="57">
                    <c:v>10.855500324805767</c:v>
                  </c:pt>
                  <c:pt idx="58">
                    <c:v>7.7793175253283113</c:v>
                  </c:pt>
                  <c:pt idx="59">
                    <c:v>6.0718142476409325</c:v>
                  </c:pt>
                  <c:pt idx="60">
                    <c:v>6.0709573125586003</c:v>
                  </c:pt>
                  <c:pt idx="61">
                    <c:v>9.9655377554606996</c:v>
                  </c:pt>
                  <c:pt idx="62">
                    <c:v>3.9428147969870211</c:v>
                  </c:pt>
                </c:numCache>
              </c:numRef>
            </c:minus>
            <c:spPr>
              <a:ln w="19050">
                <a:solidFill>
                  <a:schemeClr val="bg1">
                    <a:lumMod val="75000"/>
                  </a:schemeClr>
                </a:solidFill>
              </a:ln>
            </c:spPr>
          </c:errBars>
          <c:xVal>
            <c:numRef>
              <c:f>Summary!$FM$13:$FM$75</c:f>
              <c:numCache>
                <c:formatCode>0.0</c:formatCode>
                <c:ptCount val="63"/>
                <c:pt idx="0">
                  <c:v>5.6246464979419706</c:v>
                </c:pt>
                <c:pt idx="1">
                  <c:v>-0.95373274608956393</c:v>
                </c:pt>
                <c:pt idx="2">
                  <c:v>1.9219244400933313</c:v>
                </c:pt>
                <c:pt idx="3">
                  <c:v>-12.749011535931331</c:v>
                </c:pt>
                <c:pt idx="4">
                  <c:v>-0.32673983870375639</c:v>
                </c:pt>
                <c:pt idx="5">
                  <c:v>-4.7959852484802763</c:v>
                </c:pt>
                <c:pt idx="6">
                  <c:v>-3.1429526840959232</c:v>
                </c:pt>
                <c:pt idx="7">
                  <c:v>2.1530500010759193</c:v>
                </c:pt>
                <c:pt idx="8">
                  <c:v>-0.28165555579039747</c:v>
                </c:pt>
                <c:pt idx="9">
                  <c:v>8.756575164498015</c:v>
                </c:pt>
                <c:pt idx="10">
                  <c:v>2.7516990185944619</c:v>
                </c:pt>
                <c:pt idx="11">
                  <c:v>4.9978152946222014</c:v>
                </c:pt>
                <c:pt idx="12">
                  <c:v>0.85021204616162738</c:v>
                </c:pt>
                <c:pt idx="13">
                  <c:v>0.21684425648691896</c:v>
                </c:pt>
                <c:pt idx="14">
                  <c:v>0.34685120734209984</c:v>
                </c:pt>
                <c:pt idx="15">
                  <c:v>1.5634304925814577</c:v>
                </c:pt>
                <c:pt idx="18">
                  <c:v>5.2006217454344155</c:v>
                </c:pt>
                <c:pt idx="19">
                  <c:v>-2.6492477593897945</c:v>
                </c:pt>
                <c:pt idx="20">
                  <c:v>-0.35669182680705519</c:v>
                </c:pt>
                <c:pt idx="21">
                  <c:v>-6.6929174524036723</c:v>
                </c:pt>
                <c:pt idx="22">
                  <c:v>0.88253536665675958</c:v>
                </c:pt>
                <c:pt idx="23">
                  <c:v>-5.2333081033440951</c:v>
                </c:pt>
                <c:pt idx="24">
                  <c:v>-7.2463215630517537</c:v>
                </c:pt>
                <c:pt idx="25">
                  <c:v>2.1217332936510993</c:v>
                </c:pt>
                <c:pt idx="26">
                  <c:v>-4.9860018693347365</c:v>
                </c:pt>
                <c:pt idx="27">
                  <c:v>1.471518395708878</c:v>
                </c:pt>
                <c:pt idx="28">
                  <c:v>5.7156318683896741</c:v>
                </c:pt>
                <c:pt idx="29">
                  <c:v>1.8005371107865653</c:v>
                </c:pt>
                <c:pt idx="30">
                  <c:v>5.4479649640448713</c:v>
                </c:pt>
                <c:pt idx="31">
                  <c:v>16.293722394515136</c:v>
                </c:pt>
                <c:pt idx="32">
                  <c:v>7.1225357033081771</c:v>
                </c:pt>
                <c:pt idx="33">
                  <c:v>8.3799760852709682</c:v>
                </c:pt>
                <c:pt idx="34">
                  <c:v>1.7261965276812081</c:v>
                </c:pt>
                <c:pt idx="35">
                  <c:v>3.2994191885233821</c:v>
                </c:pt>
                <c:pt idx="36">
                  <c:v>8.0001593007907757E-3</c:v>
                </c:pt>
                <c:pt idx="37">
                  <c:v>0.2084951112709835</c:v>
                </c:pt>
                <c:pt idx="38">
                  <c:v>6.2762515669014099E-2</c:v>
                </c:pt>
                <c:pt idx="41">
                  <c:v>-0.37856954590267633</c:v>
                </c:pt>
                <c:pt idx="42">
                  <c:v>-11.748940620639717</c:v>
                </c:pt>
                <c:pt idx="43">
                  <c:v>0.72423108488095522</c:v>
                </c:pt>
                <c:pt idx="44">
                  <c:v>-3.4563465757458913</c:v>
                </c:pt>
                <c:pt idx="45">
                  <c:v>-2.3273909035744409</c:v>
                </c:pt>
                <c:pt idx="46">
                  <c:v>10.615144759335005</c:v>
                </c:pt>
                <c:pt idx="47">
                  <c:v>0.9863188435765835</c:v>
                </c:pt>
                <c:pt idx="48">
                  <c:v>6.7205779190246471</c:v>
                </c:pt>
                <c:pt idx="49">
                  <c:v>-0.69774426323757999</c:v>
                </c:pt>
                <c:pt idx="50">
                  <c:v>1.883954099043035</c:v>
                </c:pt>
                <c:pt idx="51">
                  <c:v>-3.7590910143424514</c:v>
                </c:pt>
                <c:pt idx="52">
                  <c:v>-0.90645090824927066</c:v>
                </c:pt>
                <c:pt idx="53">
                  <c:v>0.18722261311911378</c:v>
                </c:pt>
                <c:pt idx="54">
                  <c:v>-4.7362771974368556</c:v>
                </c:pt>
                <c:pt idx="55">
                  <c:v>-1.1397474417604261</c:v>
                </c:pt>
                <c:pt idx="56">
                  <c:v>-7.5664188915400272</c:v>
                </c:pt>
                <c:pt idx="57">
                  <c:v>3.5410849582707806</c:v>
                </c:pt>
                <c:pt idx="58">
                  <c:v>-1.8621527548861032</c:v>
                </c:pt>
                <c:pt idx="59">
                  <c:v>0.54157125335578649</c:v>
                </c:pt>
                <c:pt idx="60">
                  <c:v>-0.85193650120355136</c:v>
                </c:pt>
                <c:pt idx="61">
                  <c:v>0.3559403649980703</c:v>
                </c:pt>
                <c:pt idx="62">
                  <c:v>-7.5256968103462205E-2</c:v>
                </c:pt>
              </c:numCache>
            </c:numRef>
          </c:xVal>
          <c:yVal>
            <c:numRef>
              <c:f>Summary!$FP$13:$FP$75</c:f>
              <c:numCache>
                <c:formatCode>General</c:formatCode>
                <c:ptCount val="63"/>
                <c:pt idx="0">
                  <c:v>0.8</c:v>
                </c:pt>
                <c:pt idx="1">
                  <c:v>0.8</c:v>
                </c:pt>
                <c:pt idx="2" formatCode="0.0">
                  <c:v>0.8</c:v>
                </c:pt>
                <c:pt idx="3" formatCode="0.0">
                  <c:v>2.4000000000000004</c:v>
                </c:pt>
                <c:pt idx="4" formatCode="0.0">
                  <c:v>2.4000000000000004</c:v>
                </c:pt>
                <c:pt idx="5" formatCode="0.0">
                  <c:v>2.4000000000000004</c:v>
                </c:pt>
                <c:pt idx="6" formatCode="0.0">
                  <c:v>10</c:v>
                </c:pt>
                <c:pt idx="7" formatCode="0.0">
                  <c:v>10</c:v>
                </c:pt>
                <c:pt idx="8" formatCode="0.0">
                  <c:v>10</c:v>
                </c:pt>
                <c:pt idx="9" formatCode="0.0">
                  <c:v>11.6</c:v>
                </c:pt>
                <c:pt idx="10" formatCode="0.0">
                  <c:v>11.6</c:v>
                </c:pt>
                <c:pt idx="11" formatCode="0.0">
                  <c:v>11.6</c:v>
                </c:pt>
                <c:pt idx="12" formatCode="0.0">
                  <c:v>13.2</c:v>
                </c:pt>
                <c:pt idx="13" formatCode="0.0">
                  <c:v>13.2</c:v>
                </c:pt>
                <c:pt idx="14" formatCode="0.0">
                  <c:v>13.2</c:v>
                </c:pt>
                <c:pt idx="15" formatCode="0.0">
                  <c:v>14.399999999999999</c:v>
                </c:pt>
                <c:pt idx="18" formatCode="0.0">
                  <c:v>1.2000000000000002</c:v>
                </c:pt>
                <c:pt idx="19" formatCode="0.0">
                  <c:v>1.2000000000000002</c:v>
                </c:pt>
                <c:pt idx="20" formatCode="0.0">
                  <c:v>1.2000000000000002</c:v>
                </c:pt>
                <c:pt idx="21" formatCode="0.0">
                  <c:v>2.8000000000000003</c:v>
                </c:pt>
                <c:pt idx="22" formatCode="0.0">
                  <c:v>2.8000000000000003</c:v>
                </c:pt>
                <c:pt idx="23" formatCode="0.0">
                  <c:v>2.8000000000000003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5.2</c:v>
                </c:pt>
                <c:pt idx="28" formatCode="0.0">
                  <c:v>5.2</c:v>
                </c:pt>
                <c:pt idx="29" formatCode="0.0">
                  <c:v>5.2</c:v>
                </c:pt>
                <c:pt idx="30" formatCode="0.0">
                  <c:v>6.8000000000000007</c:v>
                </c:pt>
                <c:pt idx="31" formatCode="0.0">
                  <c:v>6.8000000000000007</c:v>
                </c:pt>
                <c:pt idx="32" formatCode="0.0">
                  <c:v>6.8000000000000007</c:v>
                </c:pt>
                <c:pt idx="33" formatCode="0.0">
                  <c:v>8.4</c:v>
                </c:pt>
                <c:pt idx="34" formatCode="0.0">
                  <c:v>8.4</c:v>
                </c:pt>
                <c:pt idx="35" formatCode="0.0">
                  <c:v>8.4</c:v>
                </c:pt>
                <c:pt idx="36" formatCode="0.0">
                  <c:v>14.799999999999999</c:v>
                </c:pt>
                <c:pt idx="37" formatCode="0.0">
                  <c:v>14.799999999999999</c:v>
                </c:pt>
                <c:pt idx="38" formatCode="0.0">
                  <c:v>14.799999999999999</c:v>
                </c:pt>
                <c:pt idx="41" formatCode="0.0">
                  <c:v>5.6000000000000005</c:v>
                </c:pt>
                <c:pt idx="42" formatCode="0.0">
                  <c:v>5.6000000000000005</c:v>
                </c:pt>
                <c:pt idx="43" formatCode="0.0">
                  <c:v>5.6000000000000005</c:v>
                </c:pt>
                <c:pt idx="44" formatCode="0.0">
                  <c:v>5.6000000000000005</c:v>
                </c:pt>
                <c:pt idx="45" formatCode="0.0">
                  <c:v>7.2000000000000011</c:v>
                </c:pt>
                <c:pt idx="46" formatCode="0.0">
                  <c:v>7.2000000000000011</c:v>
                </c:pt>
                <c:pt idx="47" formatCode="0.0">
                  <c:v>7.2000000000000011</c:v>
                </c:pt>
                <c:pt idx="48" formatCode="0.0">
                  <c:v>7.2000000000000011</c:v>
                </c:pt>
                <c:pt idx="49" formatCode="0.0">
                  <c:v>8.8000000000000007</c:v>
                </c:pt>
                <c:pt idx="50" formatCode="0.0">
                  <c:v>8.8000000000000007</c:v>
                </c:pt>
                <c:pt idx="51" formatCode="0.0">
                  <c:v>8.8000000000000007</c:v>
                </c:pt>
                <c:pt idx="52" formatCode="0.0">
                  <c:v>8.8000000000000007</c:v>
                </c:pt>
                <c:pt idx="53" formatCode="0.0">
                  <c:v>10.4</c:v>
                </c:pt>
                <c:pt idx="54" formatCode="0.0">
                  <c:v>10.4</c:v>
                </c:pt>
                <c:pt idx="55" formatCode="0.0">
                  <c:v>10.4</c:v>
                </c:pt>
                <c:pt idx="56" formatCode="0.0">
                  <c:v>12</c:v>
                </c:pt>
                <c:pt idx="57" formatCode="0.0">
                  <c:v>12</c:v>
                </c:pt>
                <c:pt idx="58" formatCode="0.0">
                  <c:v>12</c:v>
                </c:pt>
                <c:pt idx="59" formatCode="0.0">
                  <c:v>15.2</c:v>
                </c:pt>
                <c:pt idx="60" formatCode="0.0">
                  <c:v>15.2</c:v>
                </c:pt>
                <c:pt idx="61" formatCode="0.0">
                  <c:v>15.2</c:v>
                </c:pt>
                <c:pt idx="62" formatCode="0.0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45-CF40-B664-082AAABB816B}"/>
            </c:ext>
          </c:extLst>
        </c:ser>
        <c:ser>
          <c:idx val="1"/>
          <c:order val="1"/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>
                <a:solidFill>
                  <a:srgbClr val="FF6C0C"/>
                </a:solidFill>
              </a:ln>
            </c:spPr>
          </c:marker>
          <c:xVal>
            <c:numRef>
              <c:f>Summary!$FM$13:$FM$28</c:f>
              <c:numCache>
                <c:formatCode>0.0</c:formatCode>
                <c:ptCount val="16"/>
                <c:pt idx="0">
                  <c:v>5.6246464979419706</c:v>
                </c:pt>
                <c:pt idx="1">
                  <c:v>-0.95373274608956393</c:v>
                </c:pt>
                <c:pt idx="2">
                  <c:v>1.9219244400933313</c:v>
                </c:pt>
                <c:pt idx="3">
                  <c:v>-12.749011535931331</c:v>
                </c:pt>
                <c:pt idx="4">
                  <c:v>-0.32673983870375639</c:v>
                </c:pt>
                <c:pt idx="5">
                  <c:v>-4.7959852484802763</c:v>
                </c:pt>
                <c:pt idx="6">
                  <c:v>-3.1429526840959232</c:v>
                </c:pt>
                <c:pt idx="7">
                  <c:v>2.1530500010759193</c:v>
                </c:pt>
                <c:pt idx="8">
                  <c:v>-0.28165555579039747</c:v>
                </c:pt>
                <c:pt idx="9">
                  <c:v>8.756575164498015</c:v>
                </c:pt>
                <c:pt idx="10">
                  <c:v>2.7516990185944619</c:v>
                </c:pt>
                <c:pt idx="11">
                  <c:v>4.9978152946222014</c:v>
                </c:pt>
                <c:pt idx="12">
                  <c:v>0.85021204616162738</c:v>
                </c:pt>
                <c:pt idx="13">
                  <c:v>0.21684425648691896</c:v>
                </c:pt>
                <c:pt idx="14">
                  <c:v>0.34685120734209984</c:v>
                </c:pt>
                <c:pt idx="15">
                  <c:v>1.5634304925814577</c:v>
                </c:pt>
              </c:numCache>
            </c:numRef>
          </c:xVal>
          <c:yVal>
            <c:numRef>
              <c:f>Summary!$FP$13:$FP$28</c:f>
              <c:numCache>
                <c:formatCode>General</c:formatCode>
                <c:ptCount val="16"/>
                <c:pt idx="0">
                  <c:v>0.8</c:v>
                </c:pt>
                <c:pt idx="1">
                  <c:v>0.8</c:v>
                </c:pt>
                <c:pt idx="2" formatCode="0.0">
                  <c:v>0.8</c:v>
                </c:pt>
                <c:pt idx="3" formatCode="0.0">
                  <c:v>2.4000000000000004</c:v>
                </c:pt>
                <c:pt idx="4" formatCode="0.0">
                  <c:v>2.4000000000000004</c:v>
                </c:pt>
                <c:pt idx="5" formatCode="0.0">
                  <c:v>2.4000000000000004</c:v>
                </c:pt>
                <c:pt idx="6" formatCode="0.0">
                  <c:v>10</c:v>
                </c:pt>
                <c:pt idx="7" formatCode="0.0">
                  <c:v>10</c:v>
                </c:pt>
                <c:pt idx="8" formatCode="0.0">
                  <c:v>10</c:v>
                </c:pt>
                <c:pt idx="9" formatCode="0.0">
                  <c:v>11.6</c:v>
                </c:pt>
                <c:pt idx="10" formatCode="0.0">
                  <c:v>11.6</c:v>
                </c:pt>
                <c:pt idx="11" formatCode="0.0">
                  <c:v>11.6</c:v>
                </c:pt>
                <c:pt idx="12" formatCode="0.0">
                  <c:v>13.2</c:v>
                </c:pt>
                <c:pt idx="13" formatCode="0.0">
                  <c:v>13.2</c:v>
                </c:pt>
                <c:pt idx="14" formatCode="0.0">
                  <c:v>13.2</c:v>
                </c:pt>
                <c:pt idx="15" formatCode="0.0">
                  <c:v>14.399999999999999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45-CF40-B664-082AAABB816B}"/>
            </c:ext>
          </c:extLst>
        </c:ser>
        <c:ser>
          <c:idx val="2"/>
          <c:order val="2"/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FF6C0C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Summary!$FN$15:$FN$28</c:f>
                <c:numCache>
                  <c:formatCode>General</c:formatCode>
                  <c:ptCount val="14"/>
                  <c:pt idx="0">
                    <c:v>6.0580547292932492</c:v>
                  </c:pt>
                  <c:pt idx="1">
                    <c:v>7.6062599248878797</c:v>
                  </c:pt>
                  <c:pt idx="2">
                    <c:v>5.7019322752277821</c:v>
                  </c:pt>
                  <c:pt idx="3">
                    <c:v>4.5623410987408128</c:v>
                  </c:pt>
                  <c:pt idx="4">
                    <c:v>12.677843421650753</c:v>
                  </c:pt>
                  <c:pt idx="5">
                    <c:v>11.694647280272958</c:v>
                  </c:pt>
                  <c:pt idx="6">
                    <c:v>8.5959624337531277</c:v>
                  </c:pt>
                  <c:pt idx="7">
                    <c:v>8.6821642319998205</c:v>
                  </c:pt>
                  <c:pt idx="8">
                    <c:v>6.7115344446909191</c:v>
                  </c:pt>
                  <c:pt idx="9">
                    <c:v>5.3099702394874893</c:v>
                  </c:pt>
                  <c:pt idx="10">
                    <c:v>4.3445090887589917</c:v>
                  </c:pt>
                  <c:pt idx="11">
                    <c:v>2.2079248328163676</c:v>
                  </c:pt>
                  <c:pt idx="12">
                    <c:v>1.9683213797248662</c:v>
                  </c:pt>
                  <c:pt idx="13">
                    <c:v>4.9859190438002621</c:v>
                  </c:pt>
                </c:numCache>
              </c:numRef>
            </c:plus>
            <c:minus>
              <c:numRef>
                <c:f>Summary!$FN$15:$FN$28</c:f>
                <c:numCache>
                  <c:formatCode>General</c:formatCode>
                  <c:ptCount val="14"/>
                  <c:pt idx="0">
                    <c:v>6.0580547292932492</c:v>
                  </c:pt>
                  <c:pt idx="1">
                    <c:v>7.6062599248878797</c:v>
                  </c:pt>
                  <c:pt idx="2">
                    <c:v>5.7019322752277821</c:v>
                  </c:pt>
                  <c:pt idx="3">
                    <c:v>4.5623410987408128</c:v>
                  </c:pt>
                  <c:pt idx="4">
                    <c:v>12.677843421650753</c:v>
                  </c:pt>
                  <c:pt idx="5">
                    <c:v>11.694647280272958</c:v>
                  </c:pt>
                  <c:pt idx="6">
                    <c:v>8.5959624337531277</c:v>
                  </c:pt>
                  <c:pt idx="7">
                    <c:v>8.6821642319998205</c:v>
                  </c:pt>
                  <c:pt idx="8">
                    <c:v>6.7115344446909191</c:v>
                  </c:pt>
                  <c:pt idx="9">
                    <c:v>5.3099702394874893</c:v>
                  </c:pt>
                  <c:pt idx="10">
                    <c:v>4.3445090887589917</c:v>
                  </c:pt>
                  <c:pt idx="11">
                    <c:v>2.2079248328163676</c:v>
                  </c:pt>
                  <c:pt idx="12">
                    <c:v>1.9683213797248662</c:v>
                  </c:pt>
                  <c:pt idx="13">
                    <c:v>4.9859190438002621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Summary!$FM$15:$FM$28</c:f>
              <c:numCache>
                <c:formatCode>0.0</c:formatCode>
                <c:ptCount val="14"/>
                <c:pt idx="0">
                  <c:v>1.9219244400933313</c:v>
                </c:pt>
                <c:pt idx="1">
                  <c:v>-12.749011535931331</c:v>
                </c:pt>
                <c:pt idx="2">
                  <c:v>-0.32673983870375639</c:v>
                </c:pt>
                <c:pt idx="3">
                  <c:v>-4.7959852484802763</c:v>
                </c:pt>
                <c:pt idx="4">
                  <c:v>-3.1429526840959232</c:v>
                </c:pt>
                <c:pt idx="5">
                  <c:v>2.1530500010759193</c:v>
                </c:pt>
                <c:pt idx="6">
                  <c:v>-0.28165555579039747</c:v>
                </c:pt>
                <c:pt idx="7">
                  <c:v>8.756575164498015</c:v>
                </c:pt>
                <c:pt idx="8">
                  <c:v>2.7516990185944619</c:v>
                </c:pt>
                <c:pt idx="9">
                  <c:v>4.9978152946222014</c:v>
                </c:pt>
                <c:pt idx="10">
                  <c:v>0.85021204616162738</c:v>
                </c:pt>
                <c:pt idx="11">
                  <c:v>0.21684425648691896</c:v>
                </c:pt>
                <c:pt idx="12">
                  <c:v>0.34685120734209984</c:v>
                </c:pt>
                <c:pt idx="13">
                  <c:v>1.5634304925814577</c:v>
                </c:pt>
              </c:numCache>
            </c:numRef>
          </c:xVal>
          <c:yVal>
            <c:numRef>
              <c:f>Summary!$FQ$15:$FQ$28</c:f>
              <c:numCache>
                <c:formatCode>0.00</c:formatCode>
                <c:ptCount val="14"/>
                <c:pt idx="0" formatCode="0.0">
                  <c:v>0.8</c:v>
                </c:pt>
                <c:pt idx="3" formatCode="0.0">
                  <c:v>2.4000000000000004</c:v>
                </c:pt>
                <c:pt idx="6" formatCode="0.0">
                  <c:v>10</c:v>
                </c:pt>
                <c:pt idx="9" formatCode="0.0">
                  <c:v>11.6</c:v>
                </c:pt>
                <c:pt idx="12" formatCode="0.0">
                  <c:v>13.2</c:v>
                </c:pt>
                <c:pt idx="13" formatCode="0.0">
                  <c:v>14.399999999999999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45-CF40-B664-082AAABB816B}"/>
            </c:ext>
          </c:extLst>
        </c:ser>
        <c:ser>
          <c:idx val="3"/>
          <c:order val="3"/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828282"/>
              </a:solidFill>
              <a:ln>
                <a:solidFill>
                  <a:srgbClr val="6F6F6F"/>
                </a:solidFill>
              </a:ln>
            </c:spPr>
          </c:marker>
          <c:xVal>
            <c:numRef>
              <c:f>Summary!$FM$31:$FM$51</c:f>
              <c:numCache>
                <c:formatCode>0.0</c:formatCode>
                <c:ptCount val="21"/>
                <c:pt idx="0">
                  <c:v>5.2006217454344155</c:v>
                </c:pt>
                <c:pt idx="1">
                  <c:v>-2.6492477593897945</c:v>
                </c:pt>
                <c:pt idx="2">
                  <c:v>-0.35669182680705519</c:v>
                </c:pt>
                <c:pt idx="3">
                  <c:v>-6.6929174524036723</c:v>
                </c:pt>
                <c:pt idx="4">
                  <c:v>0.88253536665675958</c:v>
                </c:pt>
                <c:pt idx="5">
                  <c:v>-5.2333081033440951</c:v>
                </c:pt>
                <c:pt idx="6">
                  <c:v>-7.2463215630517537</c:v>
                </c:pt>
                <c:pt idx="7">
                  <c:v>2.1217332936510993</c:v>
                </c:pt>
                <c:pt idx="8">
                  <c:v>-4.9860018693347365</c:v>
                </c:pt>
                <c:pt idx="9">
                  <c:v>1.471518395708878</c:v>
                </c:pt>
                <c:pt idx="10">
                  <c:v>5.7156318683896741</c:v>
                </c:pt>
                <c:pt idx="11">
                  <c:v>1.8005371107865653</c:v>
                </c:pt>
                <c:pt idx="12">
                  <c:v>5.4479649640448713</c:v>
                </c:pt>
                <c:pt idx="13">
                  <c:v>16.293722394515136</c:v>
                </c:pt>
                <c:pt idx="14">
                  <c:v>7.1225357033081771</c:v>
                </c:pt>
                <c:pt idx="15">
                  <c:v>8.3799760852709682</c:v>
                </c:pt>
                <c:pt idx="16">
                  <c:v>1.7261965276812081</c:v>
                </c:pt>
                <c:pt idx="17">
                  <c:v>3.2994191885233821</c:v>
                </c:pt>
                <c:pt idx="18">
                  <c:v>8.0001593007907757E-3</c:v>
                </c:pt>
                <c:pt idx="19">
                  <c:v>0.2084951112709835</c:v>
                </c:pt>
                <c:pt idx="20">
                  <c:v>6.2762515669014099E-2</c:v>
                </c:pt>
              </c:numCache>
            </c:numRef>
          </c:xVal>
          <c:yVal>
            <c:numRef>
              <c:f>Summary!$FP$31:$FP$51</c:f>
              <c:numCache>
                <c:formatCode>0.0</c:formatCode>
                <c:ptCount val="21"/>
                <c:pt idx="0">
                  <c:v>1.2000000000000002</c:v>
                </c:pt>
                <c:pt idx="1">
                  <c:v>1.2000000000000002</c:v>
                </c:pt>
                <c:pt idx="2">
                  <c:v>1.2000000000000002</c:v>
                </c:pt>
                <c:pt idx="3">
                  <c:v>2.8000000000000003</c:v>
                </c:pt>
                <c:pt idx="4">
                  <c:v>2.8000000000000003</c:v>
                </c:pt>
                <c:pt idx="5">
                  <c:v>2.8000000000000003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6.8000000000000007</c:v>
                </c:pt>
                <c:pt idx="13">
                  <c:v>6.8000000000000007</c:v>
                </c:pt>
                <c:pt idx="14">
                  <c:v>6.8000000000000007</c:v>
                </c:pt>
                <c:pt idx="15">
                  <c:v>8.4</c:v>
                </c:pt>
                <c:pt idx="16">
                  <c:v>8.4</c:v>
                </c:pt>
                <c:pt idx="17">
                  <c:v>8.4</c:v>
                </c:pt>
                <c:pt idx="18">
                  <c:v>14.799999999999999</c:v>
                </c:pt>
                <c:pt idx="19">
                  <c:v>14.799999999999999</c:v>
                </c:pt>
                <c:pt idx="20">
                  <c:v>14.799999999999999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845-CF40-B664-082AAABB816B}"/>
            </c:ext>
          </c:extLst>
        </c:ser>
        <c:ser>
          <c:idx val="4"/>
          <c:order val="4"/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828282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Summary!$FN$31:$FN$51</c:f>
                <c:numCache>
                  <c:formatCode>General</c:formatCode>
                  <c:ptCount val="21"/>
                  <c:pt idx="0">
                    <c:v>10.052815779863467</c:v>
                  </c:pt>
                  <c:pt idx="1">
                    <c:v>6.4567689059256264</c:v>
                  </c:pt>
                  <c:pt idx="2">
                    <c:v>5.4327094086783188</c:v>
                  </c:pt>
                  <c:pt idx="3">
                    <c:v>7.0328666182382671</c:v>
                  </c:pt>
                  <c:pt idx="4">
                    <c:v>14.396013438903422</c:v>
                  </c:pt>
                  <c:pt idx="5">
                    <c:v>6.3191150541148859</c:v>
                  </c:pt>
                  <c:pt idx="6">
                    <c:v>8.4434984839440386</c:v>
                  </c:pt>
                  <c:pt idx="7">
                    <c:v>14.972803118908645</c:v>
                  </c:pt>
                  <c:pt idx="8">
                    <c:v>7.3546724543079973</c:v>
                  </c:pt>
                  <c:pt idx="9">
                    <c:v>4.7259738855322659</c:v>
                  </c:pt>
                  <c:pt idx="10">
                    <c:v>16.302422917922087</c:v>
                  </c:pt>
                  <c:pt idx="11">
                    <c:v>4.5390917668684745</c:v>
                  </c:pt>
                  <c:pt idx="12">
                    <c:v>5.7629920053067263</c:v>
                  </c:pt>
                  <c:pt idx="13">
                    <c:v>13.48680365796122</c:v>
                  </c:pt>
                  <c:pt idx="14">
                    <c:v>5.2994505087878885</c:v>
                  </c:pt>
                  <c:pt idx="15">
                    <c:v>16.077969649994177</c:v>
                  </c:pt>
                  <c:pt idx="16">
                    <c:v>8.946859999223518</c:v>
                  </c:pt>
                  <c:pt idx="17">
                    <c:v>7.8179357509642688</c:v>
                  </c:pt>
                  <c:pt idx="18">
                    <c:v>4.3114620574897726</c:v>
                  </c:pt>
                  <c:pt idx="19">
                    <c:v>7.0333439311833583</c:v>
                  </c:pt>
                  <c:pt idx="20">
                    <c:v>3.6757942772139529</c:v>
                  </c:pt>
                </c:numCache>
              </c:numRef>
            </c:plus>
            <c:minus>
              <c:numRef>
                <c:f>Summary!$FN$31:$FN$51</c:f>
                <c:numCache>
                  <c:formatCode>General</c:formatCode>
                  <c:ptCount val="21"/>
                  <c:pt idx="0">
                    <c:v>10.052815779863467</c:v>
                  </c:pt>
                  <c:pt idx="1">
                    <c:v>6.4567689059256264</c:v>
                  </c:pt>
                  <c:pt idx="2">
                    <c:v>5.4327094086783188</c:v>
                  </c:pt>
                  <c:pt idx="3">
                    <c:v>7.0328666182382671</c:v>
                  </c:pt>
                  <c:pt idx="4">
                    <c:v>14.396013438903422</c:v>
                  </c:pt>
                  <c:pt idx="5">
                    <c:v>6.3191150541148859</c:v>
                  </c:pt>
                  <c:pt idx="6">
                    <c:v>8.4434984839440386</c:v>
                  </c:pt>
                  <c:pt idx="7">
                    <c:v>14.972803118908645</c:v>
                  </c:pt>
                  <c:pt idx="8">
                    <c:v>7.3546724543079973</c:v>
                  </c:pt>
                  <c:pt idx="9">
                    <c:v>4.7259738855322659</c:v>
                  </c:pt>
                  <c:pt idx="10">
                    <c:v>16.302422917922087</c:v>
                  </c:pt>
                  <c:pt idx="11">
                    <c:v>4.5390917668684745</c:v>
                  </c:pt>
                  <c:pt idx="12">
                    <c:v>5.7629920053067263</c:v>
                  </c:pt>
                  <c:pt idx="13">
                    <c:v>13.48680365796122</c:v>
                  </c:pt>
                  <c:pt idx="14">
                    <c:v>5.2994505087878885</c:v>
                  </c:pt>
                  <c:pt idx="15">
                    <c:v>16.077969649994177</c:v>
                  </c:pt>
                  <c:pt idx="16">
                    <c:v>8.946859999223518</c:v>
                  </c:pt>
                  <c:pt idx="17">
                    <c:v>7.8179357509642688</c:v>
                  </c:pt>
                  <c:pt idx="18">
                    <c:v>4.3114620574897726</c:v>
                  </c:pt>
                  <c:pt idx="19">
                    <c:v>7.0333439311833583</c:v>
                  </c:pt>
                  <c:pt idx="20">
                    <c:v>3.6757942772139529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Summary!$FM$31:$FM$51</c:f>
              <c:numCache>
                <c:formatCode>0.0</c:formatCode>
                <c:ptCount val="21"/>
                <c:pt idx="0">
                  <c:v>5.2006217454344155</c:v>
                </c:pt>
                <c:pt idx="1">
                  <c:v>-2.6492477593897945</c:v>
                </c:pt>
                <c:pt idx="2">
                  <c:v>-0.35669182680705519</c:v>
                </c:pt>
                <c:pt idx="3">
                  <c:v>-6.6929174524036723</c:v>
                </c:pt>
                <c:pt idx="4">
                  <c:v>0.88253536665675958</c:v>
                </c:pt>
                <c:pt idx="5">
                  <c:v>-5.2333081033440951</c:v>
                </c:pt>
                <c:pt idx="6">
                  <c:v>-7.2463215630517537</c:v>
                </c:pt>
                <c:pt idx="7">
                  <c:v>2.1217332936510993</c:v>
                </c:pt>
                <c:pt idx="8">
                  <c:v>-4.9860018693347365</c:v>
                </c:pt>
                <c:pt idx="9">
                  <c:v>1.471518395708878</c:v>
                </c:pt>
                <c:pt idx="10">
                  <c:v>5.7156318683896741</c:v>
                </c:pt>
                <c:pt idx="11">
                  <c:v>1.8005371107865653</c:v>
                </c:pt>
                <c:pt idx="12">
                  <c:v>5.4479649640448713</c:v>
                </c:pt>
                <c:pt idx="13">
                  <c:v>16.293722394515136</c:v>
                </c:pt>
                <c:pt idx="14">
                  <c:v>7.1225357033081771</c:v>
                </c:pt>
                <c:pt idx="15">
                  <c:v>8.3799760852709682</c:v>
                </c:pt>
                <c:pt idx="16">
                  <c:v>1.7261965276812081</c:v>
                </c:pt>
                <c:pt idx="17">
                  <c:v>3.2994191885233821</c:v>
                </c:pt>
                <c:pt idx="18">
                  <c:v>8.0001593007907757E-3</c:v>
                </c:pt>
                <c:pt idx="19">
                  <c:v>0.2084951112709835</c:v>
                </c:pt>
                <c:pt idx="20">
                  <c:v>6.2762515669014099E-2</c:v>
                </c:pt>
              </c:numCache>
            </c:numRef>
          </c:xVal>
          <c:yVal>
            <c:numRef>
              <c:f>Summary!$FQ$31:$FQ$51</c:f>
              <c:numCache>
                <c:formatCode>0.00000000</c:formatCode>
                <c:ptCount val="21"/>
                <c:pt idx="2" formatCode="0.0">
                  <c:v>1.2000000000000002</c:v>
                </c:pt>
                <c:pt idx="5" formatCode="0.0">
                  <c:v>2.8000000000000003</c:v>
                </c:pt>
                <c:pt idx="8" formatCode="0.0">
                  <c:v>4</c:v>
                </c:pt>
                <c:pt idx="11" formatCode="0.0">
                  <c:v>5.2</c:v>
                </c:pt>
                <c:pt idx="14" formatCode="0.0">
                  <c:v>6.8000000000000007</c:v>
                </c:pt>
                <c:pt idx="17" formatCode="0.0">
                  <c:v>8.4</c:v>
                </c:pt>
                <c:pt idx="20" formatCode="0.0">
                  <c:v>14.799999999999999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845-CF40-B664-082AAABB816B}"/>
            </c:ext>
          </c:extLst>
        </c:ser>
        <c:ser>
          <c:idx val="5"/>
          <c:order val="5"/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2774AE"/>
              </a:solidFill>
              <a:ln w="6350">
                <a:solidFill>
                  <a:srgbClr val="2774AE"/>
                </a:solidFill>
              </a:ln>
            </c:spPr>
          </c:marker>
          <c:xVal>
            <c:numRef>
              <c:f>Summary!$FM$54:$FM$75</c:f>
              <c:numCache>
                <c:formatCode>0.0</c:formatCode>
                <c:ptCount val="22"/>
                <c:pt idx="0">
                  <c:v>-0.37856954590267633</c:v>
                </c:pt>
                <c:pt idx="1">
                  <c:v>-11.748940620639717</c:v>
                </c:pt>
                <c:pt idx="2">
                  <c:v>0.72423108488095522</c:v>
                </c:pt>
                <c:pt idx="3">
                  <c:v>-3.4563465757458913</c:v>
                </c:pt>
                <c:pt idx="4">
                  <c:v>-2.3273909035744409</c:v>
                </c:pt>
                <c:pt idx="5">
                  <c:v>10.615144759335005</c:v>
                </c:pt>
                <c:pt idx="6">
                  <c:v>0.9863188435765835</c:v>
                </c:pt>
                <c:pt idx="7">
                  <c:v>6.7205779190246471</c:v>
                </c:pt>
                <c:pt idx="8">
                  <c:v>-0.69774426323757999</c:v>
                </c:pt>
                <c:pt idx="9">
                  <c:v>1.883954099043035</c:v>
                </c:pt>
                <c:pt idx="10">
                  <c:v>-3.7590910143424514</c:v>
                </c:pt>
                <c:pt idx="11">
                  <c:v>-0.90645090824927066</c:v>
                </c:pt>
                <c:pt idx="12">
                  <c:v>0.18722261311911378</c:v>
                </c:pt>
                <c:pt idx="13">
                  <c:v>-4.7362771974368556</c:v>
                </c:pt>
                <c:pt idx="14">
                  <c:v>-1.1397474417604261</c:v>
                </c:pt>
                <c:pt idx="15">
                  <c:v>-7.5664188915400272</c:v>
                </c:pt>
                <c:pt idx="16">
                  <c:v>3.5410849582707806</c:v>
                </c:pt>
                <c:pt idx="17">
                  <c:v>-1.8621527548861032</c:v>
                </c:pt>
                <c:pt idx="18">
                  <c:v>0.54157125335578649</c:v>
                </c:pt>
                <c:pt idx="19">
                  <c:v>-0.85193650120355136</c:v>
                </c:pt>
                <c:pt idx="20">
                  <c:v>0.3559403649980703</c:v>
                </c:pt>
                <c:pt idx="21">
                  <c:v>-7.5256968103462205E-2</c:v>
                </c:pt>
              </c:numCache>
            </c:numRef>
          </c:xVal>
          <c:yVal>
            <c:numRef>
              <c:f>Summary!$FP$54:$FP$75</c:f>
              <c:numCache>
                <c:formatCode>0.0</c:formatCode>
                <c:ptCount val="22"/>
                <c:pt idx="0">
                  <c:v>5.6000000000000005</c:v>
                </c:pt>
                <c:pt idx="1">
                  <c:v>5.6000000000000005</c:v>
                </c:pt>
                <c:pt idx="2">
                  <c:v>5.6000000000000005</c:v>
                </c:pt>
                <c:pt idx="3">
                  <c:v>5.6000000000000005</c:v>
                </c:pt>
                <c:pt idx="4">
                  <c:v>7.2000000000000011</c:v>
                </c:pt>
                <c:pt idx="5">
                  <c:v>7.2000000000000011</c:v>
                </c:pt>
                <c:pt idx="6">
                  <c:v>7.2000000000000011</c:v>
                </c:pt>
                <c:pt idx="7">
                  <c:v>7.2000000000000011</c:v>
                </c:pt>
                <c:pt idx="8">
                  <c:v>8.8000000000000007</c:v>
                </c:pt>
                <c:pt idx="9">
                  <c:v>8.8000000000000007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10.4</c:v>
                </c:pt>
                <c:pt idx="13">
                  <c:v>10.4</c:v>
                </c:pt>
                <c:pt idx="14">
                  <c:v>10.4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15.2</c:v>
                </c:pt>
                <c:pt idx="19">
                  <c:v>15.2</c:v>
                </c:pt>
                <c:pt idx="20">
                  <c:v>15.2</c:v>
                </c:pt>
                <c:pt idx="21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45-CF40-B664-082AAABB816B}"/>
            </c:ext>
          </c:extLst>
        </c:ser>
        <c:ser>
          <c:idx val="6"/>
          <c:order val="6"/>
          <c:spPr>
            <a:ln w="31750">
              <a:noFill/>
            </a:ln>
          </c:spPr>
          <c:marker>
            <c:symbol val="circle"/>
            <c:size val="11"/>
            <c:spPr>
              <a:solidFill>
                <a:srgbClr val="2774AE"/>
              </a:solidFill>
              <a:ln w="19050">
                <a:solidFill>
                  <a:schemeClr val="tx1"/>
                </a:solidFill>
              </a:ln>
            </c:spPr>
          </c:marker>
          <c:errBars>
            <c:errDir val="x"/>
            <c:errBarType val="both"/>
            <c:errValType val="cust"/>
            <c:noEndCap val="1"/>
            <c:plus>
              <c:numRef>
                <c:f>Summary!$FN$54:$FN$75</c:f>
                <c:numCache>
                  <c:formatCode>General</c:formatCode>
                  <c:ptCount val="22"/>
                  <c:pt idx="0">
                    <c:v>6.2538970037917094</c:v>
                  </c:pt>
                  <c:pt idx="1">
                    <c:v>9.7837937349303079</c:v>
                  </c:pt>
                  <c:pt idx="2">
                    <c:v>22.948113148025605</c:v>
                  </c:pt>
                  <c:pt idx="3">
                    <c:v>5.1357150188384626</c:v>
                  </c:pt>
                  <c:pt idx="4">
                    <c:v>8.4899862362225136</c:v>
                  </c:pt>
                  <c:pt idx="5">
                    <c:v>5.2605245917446677</c:v>
                  </c:pt>
                  <c:pt idx="6">
                    <c:v>19.418130979269712</c:v>
                  </c:pt>
                  <c:pt idx="7">
                    <c:v>4.357651292718808</c:v>
                  </c:pt>
                  <c:pt idx="8">
                    <c:v>5.7076808101780365</c:v>
                  </c:pt>
                  <c:pt idx="9">
                    <c:v>13.008661587848874</c:v>
                  </c:pt>
                  <c:pt idx="10">
                    <c:v>11.162107548862862</c:v>
                  </c:pt>
                  <c:pt idx="11">
                    <c:v>4.7334734955454154</c:v>
                  </c:pt>
                  <c:pt idx="12">
                    <c:v>9.7490253030527629</c:v>
                  </c:pt>
                  <c:pt idx="13">
                    <c:v>16.049904966398625</c:v>
                  </c:pt>
                  <c:pt idx="14">
                    <c:v>8.3323223628359511</c:v>
                  </c:pt>
                  <c:pt idx="15">
                    <c:v>11.153796003051783</c:v>
                  </c:pt>
                  <c:pt idx="16">
                    <c:v>10.855500324805767</c:v>
                  </c:pt>
                  <c:pt idx="17">
                    <c:v>7.7793175253283113</c:v>
                  </c:pt>
                  <c:pt idx="18">
                    <c:v>6.0718142476409325</c:v>
                  </c:pt>
                  <c:pt idx="19">
                    <c:v>6.0709573125586003</c:v>
                  </c:pt>
                  <c:pt idx="20">
                    <c:v>9.9655377554606996</c:v>
                  </c:pt>
                  <c:pt idx="21">
                    <c:v>3.9428147969870211</c:v>
                  </c:pt>
                </c:numCache>
              </c:numRef>
            </c:plus>
            <c:minus>
              <c:numRef>
                <c:f>Summary!$FN$54:$FN$75</c:f>
                <c:numCache>
                  <c:formatCode>General</c:formatCode>
                  <c:ptCount val="22"/>
                  <c:pt idx="0">
                    <c:v>6.2538970037917094</c:v>
                  </c:pt>
                  <c:pt idx="1">
                    <c:v>9.7837937349303079</c:v>
                  </c:pt>
                  <c:pt idx="2">
                    <c:v>22.948113148025605</c:v>
                  </c:pt>
                  <c:pt idx="3">
                    <c:v>5.1357150188384626</c:v>
                  </c:pt>
                  <c:pt idx="4">
                    <c:v>8.4899862362225136</c:v>
                  </c:pt>
                  <c:pt idx="5">
                    <c:v>5.2605245917446677</c:v>
                  </c:pt>
                  <c:pt idx="6">
                    <c:v>19.418130979269712</c:v>
                  </c:pt>
                  <c:pt idx="7">
                    <c:v>4.357651292718808</c:v>
                  </c:pt>
                  <c:pt idx="8">
                    <c:v>5.7076808101780365</c:v>
                  </c:pt>
                  <c:pt idx="9">
                    <c:v>13.008661587848874</c:v>
                  </c:pt>
                  <c:pt idx="10">
                    <c:v>11.162107548862862</c:v>
                  </c:pt>
                  <c:pt idx="11">
                    <c:v>4.7334734955454154</c:v>
                  </c:pt>
                  <c:pt idx="12">
                    <c:v>9.7490253030527629</c:v>
                  </c:pt>
                  <c:pt idx="13">
                    <c:v>16.049904966398625</c:v>
                  </c:pt>
                  <c:pt idx="14">
                    <c:v>8.3323223628359511</c:v>
                  </c:pt>
                  <c:pt idx="15">
                    <c:v>11.153796003051783</c:v>
                  </c:pt>
                  <c:pt idx="16">
                    <c:v>10.855500324805767</c:v>
                  </c:pt>
                  <c:pt idx="17">
                    <c:v>7.7793175253283113</c:v>
                  </c:pt>
                  <c:pt idx="18">
                    <c:v>6.0718142476409325</c:v>
                  </c:pt>
                  <c:pt idx="19">
                    <c:v>6.0709573125586003</c:v>
                  </c:pt>
                  <c:pt idx="20">
                    <c:v>9.9655377554606996</c:v>
                  </c:pt>
                  <c:pt idx="21">
                    <c:v>3.9428147969870211</c:v>
                  </c:pt>
                </c:numCache>
              </c:numRef>
            </c:minus>
            <c:spPr>
              <a:ln w="31750">
                <a:solidFill>
                  <a:schemeClr val="tx1"/>
                </a:solidFill>
              </a:ln>
            </c:spPr>
          </c:errBars>
          <c:xVal>
            <c:numRef>
              <c:f>Summary!$FM$54:$FM$75</c:f>
              <c:numCache>
                <c:formatCode>0.0</c:formatCode>
                <c:ptCount val="22"/>
                <c:pt idx="0">
                  <c:v>-0.37856954590267633</c:v>
                </c:pt>
                <c:pt idx="1">
                  <c:v>-11.748940620639717</c:v>
                </c:pt>
                <c:pt idx="2">
                  <c:v>0.72423108488095522</c:v>
                </c:pt>
                <c:pt idx="3">
                  <c:v>-3.4563465757458913</c:v>
                </c:pt>
                <c:pt idx="4">
                  <c:v>-2.3273909035744409</c:v>
                </c:pt>
                <c:pt idx="5">
                  <c:v>10.615144759335005</c:v>
                </c:pt>
                <c:pt idx="6">
                  <c:v>0.9863188435765835</c:v>
                </c:pt>
                <c:pt idx="7">
                  <c:v>6.7205779190246471</c:v>
                </c:pt>
                <c:pt idx="8">
                  <c:v>-0.69774426323757999</c:v>
                </c:pt>
                <c:pt idx="9">
                  <c:v>1.883954099043035</c:v>
                </c:pt>
                <c:pt idx="10">
                  <c:v>-3.7590910143424514</c:v>
                </c:pt>
                <c:pt idx="11">
                  <c:v>-0.90645090824927066</c:v>
                </c:pt>
                <c:pt idx="12">
                  <c:v>0.18722261311911378</c:v>
                </c:pt>
                <c:pt idx="13">
                  <c:v>-4.7362771974368556</c:v>
                </c:pt>
                <c:pt idx="14">
                  <c:v>-1.1397474417604261</c:v>
                </c:pt>
                <c:pt idx="15">
                  <c:v>-7.5664188915400272</c:v>
                </c:pt>
                <c:pt idx="16">
                  <c:v>3.5410849582707806</c:v>
                </c:pt>
                <c:pt idx="17">
                  <c:v>-1.8621527548861032</c:v>
                </c:pt>
                <c:pt idx="18">
                  <c:v>0.54157125335578649</c:v>
                </c:pt>
                <c:pt idx="19">
                  <c:v>-0.85193650120355136</c:v>
                </c:pt>
                <c:pt idx="20">
                  <c:v>0.3559403649980703</c:v>
                </c:pt>
                <c:pt idx="21">
                  <c:v>-7.5256968103462205E-2</c:v>
                </c:pt>
              </c:numCache>
            </c:numRef>
          </c:xVal>
          <c:yVal>
            <c:numRef>
              <c:f>Summary!$FQ$54:$FQ$75</c:f>
              <c:numCache>
                <c:formatCode>0.00000000</c:formatCode>
                <c:ptCount val="22"/>
                <c:pt idx="3" formatCode="0.0">
                  <c:v>5.6000000000000005</c:v>
                </c:pt>
                <c:pt idx="7" formatCode="0.0">
                  <c:v>7.2000000000000011</c:v>
                </c:pt>
                <c:pt idx="11" formatCode="0.0">
                  <c:v>8.8000000000000007</c:v>
                </c:pt>
                <c:pt idx="14" formatCode="0.0">
                  <c:v>10.4</c:v>
                </c:pt>
                <c:pt idx="17" formatCode="0.0">
                  <c:v>12</c:v>
                </c:pt>
                <c:pt idx="21" formatCode="0.0">
                  <c:v>15.2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845-CF40-B664-082AAABB8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2369960"/>
        <c:axId val="-2125504392"/>
      </c:scatterChart>
      <c:valAx>
        <c:axId val="-2072369960"/>
        <c:scaling>
          <c:orientation val="minMax"/>
          <c:max val="30"/>
          <c:min val="-30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el-GR" sz="1800"/>
                  <a:t>μ</a:t>
                </a:r>
                <a:r>
                  <a:rPr lang="en-US" sz="1800" baseline="30000"/>
                  <a:t>96</a:t>
                </a:r>
                <a:r>
                  <a:rPr lang="en-US" sz="1800"/>
                  <a:t>Zr</a:t>
                </a:r>
              </a:p>
            </c:rich>
          </c:tx>
          <c:layout>
            <c:manualLayout>
              <c:xMode val="edge"/>
              <c:yMode val="edge"/>
              <c:x val="0.41405098034027077"/>
              <c:y val="0.96278181995791845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-2125504392"/>
        <c:crosses val="autoZero"/>
        <c:crossBetween val="midCat"/>
        <c:majorUnit val="10"/>
        <c:minorUnit val="5"/>
      </c:valAx>
      <c:valAx>
        <c:axId val="-2125504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0">
            <a:solidFill>
              <a:srgbClr val="898989"/>
            </a:solidFill>
          </a:ln>
        </c:spPr>
        <c:crossAx val="-2072369960"/>
        <c:crosses val="autoZero"/>
        <c:crossBetween val="midCat"/>
      </c:valAx>
      <c:spPr>
        <a:ln w="25400">
          <a:noFill/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4545454545401"/>
          <c:y val="3.2445329926979502E-2"/>
          <c:w val="0.638970370181"/>
          <c:h val="0.818402127700138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Summary!$A$12</c:f>
              <c:strCache>
                <c:ptCount val="1"/>
                <c:pt idx="0">
                  <c:v>Lab 1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2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Summary!$CW$12:$CW$417</c:f>
              <c:numCache>
                <c:formatCode>0.000000</c:formatCode>
                <c:ptCount val="406"/>
                <c:pt idx="0">
                  <c:v>-1.5235206155218362</c:v>
                </c:pt>
                <c:pt idx="1">
                  <c:v>-1.5235218249025082</c:v>
                </c:pt>
                <c:pt idx="2">
                  <c:v>-1.5235158165940863</c:v>
                </c:pt>
                <c:pt idx="3">
                  <c:v>-1.5235304485566445</c:v>
                </c:pt>
                <c:pt idx="4">
                  <c:v>-1.523528181942964</c:v>
                </c:pt>
                <c:pt idx="5">
                  <c:v>-1.5235194139074988</c:v>
                </c:pt>
                <c:pt idx="6">
                  <c:v>-1.5235322882491287</c:v>
                </c:pt>
                <c:pt idx="7">
                  <c:v>-1.5235261752589531</c:v>
                </c:pt>
                <c:pt idx="8">
                  <c:v>-1.5235312798519334</c:v>
                </c:pt>
                <c:pt idx="9">
                  <c:v>-1.5235341779770786</c:v>
                </c:pt>
                <c:pt idx="10">
                  <c:v>-1.5235186439110426</c:v>
                </c:pt>
                <c:pt idx="11">
                  <c:v>-1.5235277261275828</c:v>
                </c:pt>
                <c:pt idx="12">
                  <c:v>-1.5235230878539918</c:v>
                </c:pt>
                <c:pt idx="13">
                  <c:v>-1.5235349666520068</c:v>
                </c:pt>
                <c:pt idx="14">
                  <c:v>-1.5235085464435614</c:v>
                </c:pt>
                <c:pt idx="15">
                  <c:v>-1.5235174944138445</c:v>
                </c:pt>
                <c:pt idx="16">
                  <c:v>-1.5235295383189831</c:v>
                </c:pt>
                <c:pt idx="17">
                  <c:v>-1.5235224415018329</c:v>
                </c:pt>
                <c:pt idx="18">
                  <c:v>-1.5235354985024288</c:v>
                </c:pt>
                <c:pt idx="19">
                  <c:v>-1.5235252296057242</c:v>
                </c:pt>
                <c:pt idx="20">
                  <c:v>-1.5235316762706606</c:v>
                </c:pt>
                <c:pt idx="21">
                  <c:v>-1.5235309307870428</c:v>
                </c:pt>
                <c:pt idx="22">
                  <c:v>-1.5235310761768051</c:v>
                </c:pt>
                <c:pt idx="23">
                  <c:v>-1.5235306322459607</c:v>
                </c:pt>
                <c:pt idx="24">
                  <c:v>-1.5235207060327136</c:v>
                </c:pt>
                <c:pt idx="25">
                  <c:v>-1.5235372500127018</c:v>
                </c:pt>
                <c:pt idx="26">
                  <c:v>-1.5235299978458545</c:v>
                </c:pt>
                <c:pt idx="27">
                  <c:v>-1.5235333059082412</c:v>
                </c:pt>
                <c:pt idx="28">
                  <c:v>-1.523521921450296</c:v>
                </c:pt>
                <c:pt idx="29">
                  <c:v>-1.5235337685156043</c:v>
                </c:pt>
                <c:pt idx="30">
                  <c:v>-1.5235243662894011</c:v>
                </c:pt>
                <c:pt idx="31">
                  <c:v>-1.5235267237090906</c:v>
                </c:pt>
                <c:pt idx="32">
                  <c:v>-1.5235204922398211</c:v>
                </c:pt>
                <c:pt idx="33">
                  <c:v>-1.5235283101262389</c:v>
                </c:pt>
                <c:pt idx="34">
                  <c:v>-1.5235331020961913</c:v>
                </c:pt>
                <c:pt idx="35">
                  <c:v>-1.5235273878288369</c:v>
                </c:pt>
                <c:pt idx="36">
                  <c:v>-1.5235373469655471</c:v>
                </c:pt>
                <c:pt idx="37">
                  <c:v>-1.52352176254105</c:v>
                </c:pt>
                <c:pt idx="38">
                  <c:v>-1.5235270940264418</c:v>
                </c:pt>
                <c:pt idx="39">
                  <c:v>-1.5235395339158031</c:v>
                </c:pt>
                <c:pt idx="40">
                  <c:v>-1.5235365220065338</c:v>
                </c:pt>
                <c:pt idx="41">
                  <c:v>-1.5235280508442532</c:v>
                </c:pt>
                <c:pt idx="42">
                  <c:v>-1.5235350616140531</c:v>
                </c:pt>
                <c:pt idx="43">
                  <c:v>-1.5235316859384553</c:v>
                </c:pt>
                <c:pt idx="44">
                  <c:v>-1.5235266888285208</c:v>
                </c:pt>
                <c:pt idx="45">
                  <c:v>-1.5235309239107921</c:v>
                </c:pt>
                <c:pt idx="46">
                  <c:v>-1.5235357508821494</c:v>
                </c:pt>
                <c:pt idx="47">
                  <c:v>-1.5235274383748845</c:v>
                </c:pt>
                <c:pt idx="48">
                  <c:v>-1.5235276739258645</c:v>
                </c:pt>
                <c:pt idx="49">
                  <c:v>-1.5235275074893204</c:v>
                </c:pt>
                <c:pt idx="50">
                  <c:v>-1.5235324339183216</c:v>
                </c:pt>
                <c:pt idx="51">
                  <c:v>-1.5235358958290879</c:v>
                </c:pt>
                <c:pt idx="52">
                  <c:v>-1.5235300242438301</c:v>
                </c:pt>
                <c:pt idx="53">
                  <c:v>-1.5235367332881238</c:v>
                </c:pt>
                <c:pt idx="54">
                  <c:v>-1.5235297994065915</c:v>
                </c:pt>
                <c:pt idx="55">
                  <c:v>-1.5235311757189578</c:v>
                </c:pt>
                <c:pt idx="56">
                  <c:v>-1.5235310975922829</c:v>
                </c:pt>
                <c:pt idx="57">
                  <c:v>-1.5235397486537969</c:v>
                </c:pt>
                <c:pt idx="58">
                  <c:v>-1.5235329124630195</c:v>
                </c:pt>
                <c:pt idx="59">
                  <c:v>-1.5235358397340064</c:v>
                </c:pt>
                <c:pt idx="60">
                  <c:v>-1.5235372869303612</c:v>
                </c:pt>
                <c:pt idx="61">
                  <c:v>-1.5235263285665319</c:v>
                </c:pt>
                <c:pt idx="62">
                  <c:v>-1.5235370648232993</c:v>
                </c:pt>
                <c:pt idx="63">
                  <c:v>-1.5235391443048192</c:v>
                </c:pt>
                <c:pt idx="64">
                  <c:v>-1.5235353505277631</c:v>
                </c:pt>
                <c:pt idx="65">
                  <c:v>-1.5235353991508485</c:v>
                </c:pt>
                <c:pt idx="66">
                  <c:v>-1.5235399052552629</c:v>
                </c:pt>
                <c:pt idx="67">
                  <c:v>-1.5235315672853575</c:v>
                </c:pt>
                <c:pt idx="68">
                  <c:v>-1.5235357985089786</c:v>
                </c:pt>
                <c:pt idx="69">
                  <c:v>-1.5235413831162272</c:v>
                </c:pt>
                <c:pt idx="70">
                  <c:v>-1.5235376954352926</c:v>
                </c:pt>
                <c:pt idx="71">
                  <c:v>-1.5235371413171828</c:v>
                </c:pt>
                <c:pt idx="72">
                  <c:v>-1.5235360095809005</c:v>
                </c:pt>
                <c:pt idx="73">
                  <c:v>-1.5235413979884433</c:v>
                </c:pt>
                <c:pt idx="74">
                  <c:v>-1.5235426001133769</c:v>
                </c:pt>
                <c:pt idx="75">
                  <c:v>-1.5235263722975259</c:v>
                </c:pt>
                <c:pt idx="76">
                  <c:v>-1.5235373691297702</c:v>
                </c:pt>
                <c:pt idx="77">
                  <c:v>-1.5235341834200105</c:v>
                </c:pt>
                <c:pt idx="78">
                  <c:v>-1.5235438953101685</c:v>
                </c:pt>
                <c:pt idx="79">
                  <c:v>-1.5235320440884057</c:v>
                </c:pt>
                <c:pt idx="80">
                  <c:v>-1.523537618781998</c:v>
                </c:pt>
                <c:pt idx="81">
                  <c:v>-1.5235372833645351</c:v>
                </c:pt>
                <c:pt idx="82">
                  <c:v>-1.5235424679943295</c:v>
                </c:pt>
                <c:pt idx="83">
                  <c:v>-1.523541887071125</c:v>
                </c:pt>
                <c:pt idx="84">
                  <c:v>-1.5235395258575883</c:v>
                </c:pt>
                <c:pt idx="85">
                  <c:v>-1.523535402991647</c:v>
                </c:pt>
                <c:pt idx="86">
                  <c:v>-1.5235086607078185</c:v>
                </c:pt>
                <c:pt idx="87">
                  <c:v>-1.5234990776364012</c:v>
                </c:pt>
                <c:pt idx="88">
                  <c:v>-1.5235069764405738</c:v>
                </c:pt>
                <c:pt idx="89">
                  <c:v>-1.5235106203741831</c:v>
                </c:pt>
                <c:pt idx="90">
                  <c:v>-1.5234978445920844</c:v>
                </c:pt>
                <c:pt idx="91">
                  <c:v>-1.5235130150443219</c:v>
                </c:pt>
                <c:pt idx="92">
                  <c:v>-1.5235118660580047</c:v>
                </c:pt>
                <c:pt idx="93">
                  <c:v>-1.5235144652310728</c:v>
                </c:pt>
                <c:pt idx="94">
                  <c:v>-1.5235144506432283</c:v>
                </c:pt>
                <c:pt idx="95">
                  <c:v>-1.5235096021290331</c:v>
                </c:pt>
                <c:pt idx="96">
                  <c:v>-1.5235154910072657</c:v>
                </c:pt>
                <c:pt idx="97">
                  <c:v>-1.5235114147125435</c:v>
                </c:pt>
                <c:pt idx="98">
                  <c:v>-1.5235155869879802</c:v>
                </c:pt>
                <c:pt idx="99">
                  <c:v>-1.5235079432105232</c:v>
                </c:pt>
                <c:pt idx="100">
                  <c:v>-1.5235002904292441</c:v>
                </c:pt>
                <c:pt idx="101">
                  <c:v>-1.5235089603815493</c:v>
                </c:pt>
                <c:pt idx="102">
                  <c:v>-1.5235117956908013</c:v>
                </c:pt>
                <c:pt idx="103">
                  <c:v>-1.5235174099476032</c:v>
                </c:pt>
                <c:pt idx="104">
                  <c:v>-1.5235089894308853</c:v>
                </c:pt>
                <c:pt idx="105">
                  <c:v>-1.5235079878281439</c:v>
                </c:pt>
                <c:pt idx="106">
                  <c:v>-1.523513927731889</c:v>
                </c:pt>
                <c:pt idx="107">
                  <c:v>-1.5235080952701758</c:v>
                </c:pt>
                <c:pt idx="108">
                  <c:v>-1.5235115042403382</c:v>
                </c:pt>
                <c:pt idx="109">
                  <c:v>-1.5235102987864402</c:v>
                </c:pt>
                <c:pt idx="110">
                  <c:v>-1.523512561196348</c:v>
                </c:pt>
                <c:pt idx="111">
                  <c:v>-1.5235097910220003</c:v>
                </c:pt>
                <c:pt idx="112">
                  <c:v>-1.5235101219083371</c:v>
                </c:pt>
                <c:pt idx="113">
                  <c:v>-1.5235152115331339</c:v>
                </c:pt>
                <c:pt idx="114">
                  <c:v>-1.5235197235504179</c:v>
                </c:pt>
                <c:pt idx="115">
                  <c:v>-1.5235126606157867</c:v>
                </c:pt>
                <c:pt idx="116">
                  <c:v>-1.5235065111728572</c:v>
                </c:pt>
                <c:pt idx="117">
                  <c:v>-1.5235099975544086</c:v>
                </c:pt>
                <c:pt idx="118">
                  <c:v>-1.5235143296394746</c:v>
                </c:pt>
                <c:pt idx="119">
                  <c:v>-1.5235185730204854</c:v>
                </c:pt>
                <c:pt idx="120">
                  <c:v>-1.5235234333704939</c:v>
                </c:pt>
                <c:pt idx="121">
                  <c:v>-1.5235155206905162</c:v>
                </c:pt>
                <c:pt idx="122">
                  <c:v>-1.5235155503273152</c:v>
                </c:pt>
                <c:pt idx="123">
                  <c:v>-1.5235106441430664</c:v>
                </c:pt>
                <c:pt idx="124">
                  <c:v>-1.5235132477722744</c:v>
                </c:pt>
                <c:pt idx="125">
                  <c:v>-1.5235173187489675</c:v>
                </c:pt>
                <c:pt idx="126">
                  <c:v>-1.5235241119471146</c:v>
                </c:pt>
                <c:pt idx="127">
                  <c:v>-1.5235106172279225</c:v>
                </c:pt>
                <c:pt idx="128">
                  <c:v>-1.52351386964016</c:v>
                </c:pt>
                <c:pt idx="129">
                  <c:v>-1.5235148633303539</c:v>
                </c:pt>
                <c:pt idx="130">
                  <c:v>-1.5235144872183914</c:v>
                </c:pt>
                <c:pt idx="131">
                  <c:v>-1.5235186770481735</c:v>
                </c:pt>
                <c:pt idx="132">
                  <c:v>-1.5235129029463466</c:v>
                </c:pt>
                <c:pt idx="133">
                  <c:v>-1.5235107405365338</c:v>
                </c:pt>
                <c:pt idx="134">
                  <c:v>-1.5235159416610828</c:v>
                </c:pt>
                <c:pt idx="135">
                  <c:v>-1.523521018366979</c:v>
                </c:pt>
                <c:pt idx="136">
                  <c:v>-1.5235140103322506</c:v>
                </c:pt>
                <c:pt idx="137">
                  <c:v>-1.5235208060415093</c:v>
                </c:pt>
                <c:pt idx="138">
                  <c:v>-1.5235122033425323</c:v>
                </c:pt>
                <c:pt idx="139">
                  <c:v>-1.523511095700733</c:v>
                </c:pt>
                <c:pt idx="140">
                  <c:v>-1.523516151335166</c:v>
                </c:pt>
                <c:pt idx="141">
                  <c:v>-1.5235204432587304</c:v>
                </c:pt>
                <c:pt idx="142">
                  <c:v>-1.5235181268522799</c:v>
                </c:pt>
                <c:pt idx="143">
                  <c:v>-1.5235219115360117</c:v>
                </c:pt>
                <c:pt idx="144">
                  <c:v>-1.5235173643347839</c:v>
                </c:pt>
                <c:pt idx="145">
                  <c:v>-1.5235274646617469</c:v>
                </c:pt>
                <c:pt idx="146">
                  <c:v>-1.5235271999755204</c:v>
                </c:pt>
                <c:pt idx="147">
                  <c:v>-1.5235226468501584</c:v>
                </c:pt>
                <c:pt idx="148">
                  <c:v>-1.5235195666699721</c:v>
                </c:pt>
                <c:pt idx="149">
                  <c:v>-1.5235134960720469</c:v>
                </c:pt>
                <c:pt idx="150">
                  <c:v>-1.5235194065892248</c:v>
                </c:pt>
                <c:pt idx="151">
                  <c:v>-1.5235181527964967</c:v>
                </c:pt>
                <c:pt idx="152">
                  <c:v>-1.5235186240454726</c:v>
                </c:pt>
                <c:pt idx="153">
                  <c:v>-1.5235199567800652</c:v>
                </c:pt>
                <c:pt idx="154">
                  <c:v>-1.5235254998259771</c:v>
                </c:pt>
                <c:pt idx="155">
                  <c:v>-1.5235289934402663</c:v>
                </c:pt>
                <c:pt idx="156">
                  <c:v>-1.5235265229905601</c:v>
                </c:pt>
                <c:pt idx="157">
                  <c:v>-1.5235247506880756</c:v>
                </c:pt>
                <c:pt idx="158">
                  <c:v>-1.5235291542392368</c:v>
                </c:pt>
                <c:pt idx="159">
                  <c:v>-1.5235162343775461</c:v>
                </c:pt>
                <c:pt idx="160">
                  <c:v>-1.5235270467769491</c:v>
                </c:pt>
                <c:pt idx="161">
                  <c:v>-1.5235213137283024</c:v>
                </c:pt>
                <c:pt idx="162">
                  <c:v>-1.5235218383606632</c:v>
                </c:pt>
                <c:pt idx="163">
                  <c:v>-1.5235200662676465</c:v>
                </c:pt>
                <c:pt idx="164">
                  <c:v>-1.5235246693542901</c:v>
                </c:pt>
                <c:pt idx="165">
                  <c:v>-1.5235285473584463</c:v>
                </c:pt>
                <c:pt idx="166">
                  <c:v>-1.5235250516878924</c:v>
                </c:pt>
                <c:pt idx="167">
                  <c:v>-1.5235314098401245</c:v>
                </c:pt>
                <c:pt idx="168">
                  <c:v>-1.5235268067929377</c:v>
                </c:pt>
                <c:pt idx="169">
                  <c:v>-1.5235234725107087</c:v>
                </c:pt>
                <c:pt idx="170">
                  <c:v>-1.5235318243223304</c:v>
                </c:pt>
                <c:pt idx="171">
                  <c:v>-1.5235230968794971</c:v>
                </c:pt>
                <c:pt idx="172">
                  <c:v>-1.5235308404927914</c:v>
                </c:pt>
                <c:pt idx="173">
                  <c:v>-1.5235222284822585</c:v>
                </c:pt>
                <c:pt idx="174">
                  <c:v>-1.5235337729666958</c:v>
                </c:pt>
                <c:pt idx="175">
                  <c:v>-1.5235280778896492</c:v>
                </c:pt>
                <c:pt idx="176">
                  <c:v>-1.5235294628461986</c:v>
                </c:pt>
                <c:pt idx="177">
                  <c:v>-1.5235346128887606</c:v>
                </c:pt>
                <c:pt idx="178">
                  <c:v>-1.5235249526731287</c:v>
                </c:pt>
                <c:pt idx="179">
                  <c:v>-1.5235298433463502</c:v>
                </c:pt>
                <c:pt idx="180">
                  <c:v>-1.5235230991808069</c:v>
                </c:pt>
                <c:pt idx="181">
                  <c:v>-1.5235152905507059</c:v>
                </c:pt>
                <c:pt idx="182">
                  <c:v>-1.5235366032975968</c:v>
                </c:pt>
                <c:pt idx="183">
                  <c:v>-1.5235180405649202</c:v>
                </c:pt>
                <c:pt idx="184">
                  <c:v>-1.523526471453184</c:v>
                </c:pt>
                <c:pt idx="185">
                  <c:v>-1.5235275051996531</c:v>
                </c:pt>
                <c:pt idx="186">
                  <c:v>-1.5235295164580593</c:v>
                </c:pt>
                <c:pt idx="187">
                  <c:v>-1.523530625668851</c:v>
                </c:pt>
                <c:pt idx="188">
                  <c:v>-1.5235290902258283</c:v>
                </c:pt>
                <c:pt idx="189">
                  <c:v>-1.5235408597787639</c:v>
                </c:pt>
                <c:pt idx="190">
                  <c:v>-1.5235313669743902</c:v>
                </c:pt>
                <c:pt idx="191">
                  <c:v>-1.5235239530341369</c:v>
                </c:pt>
                <c:pt idx="192">
                  <c:v>-1.5235308594435271</c:v>
                </c:pt>
                <c:pt idx="193">
                  <c:v>-1.5235307311915252</c:v>
                </c:pt>
                <c:pt idx="194">
                  <c:v>-1.523527352932782</c:v>
                </c:pt>
                <c:pt idx="195">
                  <c:v>-1.5235322915968466</c:v>
                </c:pt>
                <c:pt idx="196">
                  <c:v>-1.5235268463163545</c:v>
                </c:pt>
                <c:pt idx="197">
                  <c:v>-1.5235311354881333</c:v>
                </c:pt>
                <c:pt idx="198">
                  <c:v>-1.5235364177705932</c:v>
                </c:pt>
                <c:pt idx="199">
                  <c:v>-1.5235228791291819</c:v>
                </c:pt>
                <c:pt idx="200">
                  <c:v>-1.5235175328881256</c:v>
                </c:pt>
                <c:pt idx="201">
                  <c:v>-1.5235273217326373</c:v>
                </c:pt>
                <c:pt idx="202">
                  <c:v>-1.5235325869426191</c:v>
                </c:pt>
                <c:pt idx="203">
                  <c:v>-1.5235317826086781</c:v>
                </c:pt>
                <c:pt idx="204">
                  <c:v>-1.5235304668831935</c:v>
                </c:pt>
                <c:pt idx="205">
                  <c:v>-1.5235396638558316</c:v>
                </c:pt>
                <c:pt idx="206">
                  <c:v>-1.5235270179778295</c:v>
                </c:pt>
                <c:pt idx="207">
                  <c:v>-1.5235330926219404</c:v>
                </c:pt>
                <c:pt idx="208">
                  <c:v>-1.5235352887135649</c:v>
                </c:pt>
                <c:pt idx="209">
                  <c:v>-1.5235281575974671</c:v>
                </c:pt>
                <c:pt idx="210">
                  <c:v>-1.5235246598206496</c:v>
                </c:pt>
                <c:pt idx="211">
                  <c:v>-1.523524669943874</c:v>
                </c:pt>
                <c:pt idx="212">
                  <c:v>-1.5235383297763303</c:v>
                </c:pt>
                <c:pt idx="213">
                  <c:v>-1.5235340005232696</c:v>
                </c:pt>
                <c:pt idx="214">
                  <c:v>-1.5235324251235218</c:v>
                </c:pt>
                <c:pt idx="215">
                  <c:v>-1.5235330128729878</c:v>
                </c:pt>
                <c:pt idx="216">
                  <c:v>-1.5235308072279099</c:v>
                </c:pt>
                <c:pt idx="217">
                  <c:v>-1.5235213394581981</c:v>
                </c:pt>
                <c:pt idx="218">
                  <c:v>-1.5235390035662617</c:v>
                </c:pt>
                <c:pt idx="219">
                  <c:v>-1.5235293366811624</c:v>
                </c:pt>
                <c:pt idx="220">
                  <c:v>-1.5235269049581468</c:v>
                </c:pt>
                <c:pt idx="221">
                  <c:v>-1.5235441931268743</c:v>
                </c:pt>
                <c:pt idx="222">
                  <c:v>-1.5235411396031</c:v>
                </c:pt>
                <c:pt idx="223">
                  <c:v>-1.5235333379228226</c:v>
                </c:pt>
                <c:pt idx="224">
                  <c:v>-1.5235333463523033</c:v>
                </c:pt>
                <c:pt idx="225">
                  <c:v>-1.5235317569868965</c:v>
                </c:pt>
                <c:pt idx="226">
                  <c:v>-1.5235339218851804</c:v>
                </c:pt>
                <c:pt idx="227">
                  <c:v>-1.523544500679137</c:v>
                </c:pt>
                <c:pt idx="228">
                  <c:v>-1.5235372049880618</c:v>
                </c:pt>
                <c:pt idx="229">
                  <c:v>-1.5235306523130663</c:v>
                </c:pt>
                <c:pt idx="230">
                  <c:v>-1.5235360227592245</c:v>
                </c:pt>
                <c:pt idx="231">
                  <c:v>-1.523534652915062</c:v>
                </c:pt>
                <c:pt idx="232">
                  <c:v>-1.5235427813101248</c:v>
                </c:pt>
                <c:pt idx="233">
                  <c:v>-1.523534277998928</c:v>
                </c:pt>
                <c:pt idx="234">
                  <c:v>-1.523533417819253</c:v>
                </c:pt>
                <c:pt idx="235">
                  <c:v>-1.5235360954535457</c:v>
                </c:pt>
                <c:pt idx="236">
                  <c:v>-1.5235323968053023</c:v>
                </c:pt>
                <c:pt idx="237">
                  <c:v>-1.5235406736356834</c:v>
                </c:pt>
                <c:pt idx="238">
                  <c:v>-1.5235347740508978</c:v>
                </c:pt>
                <c:pt idx="239">
                  <c:v>-1.523533460908137</c:v>
                </c:pt>
                <c:pt idx="240">
                  <c:v>-1.523539344902213</c:v>
                </c:pt>
                <c:pt idx="241">
                  <c:v>-1.5235295952025163</c:v>
                </c:pt>
                <c:pt idx="242">
                  <c:v>-1.5235308868266131</c:v>
                </c:pt>
                <c:pt idx="243">
                  <c:v>-1.5235382889483067</c:v>
                </c:pt>
                <c:pt idx="244">
                  <c:v>-1.5235345604696273</c:v>
                </c:pt>
                <c:pt idx="245">
                  <c:v>-1.5235504289177171</c:v>
                </c:pt>
                <c:pt idx="246">
                  <c:v>-1.5235444894595811</c:v>
                </c:pt>
                <c:pt idx="247">
                  <c:v>-1.5235372024630358</c:v>
                </c:pt>
                <c:pt idx="248">
                  <c:v>-1.5235291760607408</c:v>
                </c:pt>
                <c:pt idx="249">
                  <c:v>-1.5235428270313427</c:v>
                </c:pt>
                <c:pt idx="250">
                  <c:v>-1.5235295270907172</c:v>
                </c:pt>
                <c:pt idx="251">
                  <c:v>-1.5235334924458666</c:v>
                </c:pt>
                <c:pt idx="252">
                  <c:v>-1.5235421884704519</c:v>
                </c:pt>
                <c:pt idx="253">
                  <c:v>-1.5235508614046678</c:v>
                </c:pt>
                <c:pt idx="254">
                  <c:v>-1.5235468346909491</c:v>
                </c:pt>
                <c:pt idx="255">
                  <c:v>-1.5235388512437678</c:v>
                </c:pt>
                <c:pt idx="256">
                  <c:v>-1.5235419484663293</c:v>
                </c:pt>
                <c:pt idx="257">
                  <c:v>-1.5235508699217235</c:v>
                </c:pt>
                <c:pt idx="258">
                  <c:v>-1.523542962461379</c:v>
                </c:pt>
                <c:pt idx="259">
                  <c:v>-1.5235490774912079</c:v>
                </c:pt>
                <c:pt idx="260">
                  <c:v>-1.5235326334505697</c:v>
                </c:pt>
                <c:pt idx="261">
                  <c:v>-1.523539039381226</c:v>
                </c:pt>
                <c:pt idx="262">
                  <c:v>-1.5235382727956366</c:v>
                </c:pt>
                <c:pt idx="263">
                  <c:v>-1.5235389956769536</c:v>
                </c:pt>
                <c:pt idx="264">
                  <c:v>-1.5235462608818653</c:v>
                </c:pt>
                <c:pt idx="265">
                  <c:v>-1.5235350785954862</c:v>
                </c:pt>
                <c:pt idx="266">
                  <c:v>-1.5235445290099383</c:v>
                </c:pt>
                <c:pt idx="267">
                  <c:v>-1.5235415137946202</c:v>
                </c:pt>
                <c:pt idx="268">
                  <c:v>-1.5235331306339011</c:v>
                </c:pt>
                <c:pt idx="269">
                  <c:v>-1.523540658055841</c:v>
                </c:pt>
                <c:pt idx="270">
                  <c:v>-1.5235470305052399</c:v>
                </c:pt>
                <c:pt idx="271">
                  <c:v>-1.5235477302907785</c:v>
                </c:pt>
                <c:pt idx="272">
                  <c:v>-1.5235376325758336</c:v>
                </c:pt>
                <c:pt idx="273">
                  <c:v>-1.5235432422006479</c:v>
                </c:pt>
                <c:pt idx="274">
                  <c:v>-1.5235437591965357</c:v>
                </c:pt>
                <c:pt idx="275">
                  <c:v>-1.5235470822015782</c:v>
                </c:pt>
                <c:pt idx="276">
                  <c:v>-1.5235399543931385</c:v>
                </c:pt>
                <c:pt idx="277">
                  <c:v>-1.5235331239966017</c:v>
                </c:pt>
                <c:pt idx="278">
                  <c:v>-1.5235485020954889</c:v>
                </c:pt>
                <c:pt idx="279">
                  <c:v>-1.5235402780398755</c:v>
                </c:pt>
                <c:pt idx="280">
                  <c:v>-1.5235410908802063</c:v>
                </c:pt>
                <c:pt idx="281">
                  <c:v>-1.5235382896933558</c:v>
                </c:pt>
                <c:pt idx="282">
                  <c:v>-1.5235447346282547</c:v>
                </c:pt>
                <c:pt idx="283">
                  <c:v>-1.5235382487002902</c:v>
                </c:pt>
                <c:pt idx="284">
                  <c:v>-1.523546893679508</c:v>
                </c:pt>
                <c:pt idx="285">
                  <c:v>-1.5235408554618755</c:v>
                </c:pt>
                <c:pt idx="286">
                  <c:v>-1.5235550180809796</c:v>
                </c:pt>
                <c:pt idx="287">
                  <c:v>-1.523548879212975</c:v>
                </c:pt>
                <c:pt idx="288">
                  <c:v>-1.5235422865135921</c:v>
                </c:pt>
                <c:pt idx="289">
                  <c:v>-1.5235430618670267</c:v>
                </c:pt>
                <c:pt idx="290">
                  <c:v>-1.5235434919390629</c:v>
                </c:pt>
                <c:pt idx="291">
                  <c:v>-1.52354038578456</c:v>
                </c:pt>
                <c:pt idx="292">
                  <c:v>-1.5235452393294966</c:v>
                </c:pt>
                <c:pt idx="293">
                  <c:v>-1.5235407897355395</c:v>
                </c:pt>
                <c:pt idx="294">
                  <c:v>-1.5235411780148285</c:v>
                </c:pt>
                <c:pt idx="295">
                  <c:v>-1.5235441572729558</c:v>
                </c:pt>
                <c:pt idx="296">
                  <c:v>-1.5235448323865357</c:v>
                </c:pt>
                <c:pt idx="297">
                  <c:v>-1.5235375997269827</c:v>
                </c:pt>
                <c:pt idx="298">
                  <c:v>-1.5235426001277306</c:v>
                </c:pt>
                <c:pt idx="299">
                  <c:v>-1.5235527605064569</c:v>
                </c:pt>
                <c:pt idx="300">
                  <c:v>-1.523543054566602</c:v>
                </c:pt>
                <c:pt idx="301">
                  <c:v>-1.5235428186184192</c:v>
                </c:pt>
                <c:pt idx="302">
                  <c:v>-1.5235514793004623</c:v>
                </c:pt>
                <c:pt idx="303">
                  <c:v>-1.5235570043147768</c:v>
                </c:pt>
                <c:pt idx="304">
                  <c:v>-1.5235486600281636</c:v>
                </c:pt>
                <c:pt idx="305">
                  <c:v>-1.523543784569581</c:v>
                </c:pt>
                <c:pt idx="306">
                  <c:v>-1.5235590583501453</c:v>
                </c:pt>
                <c:pt idx="307">
                  <c:v>-1.5235519841807768</c:v>
                </c:pt>
                <c:pt idx="308">
                  <c:v>-1.5235430142967163</c:v>
                </c:pt>
                <c:pt idx="309">
                  <c:v>-1.5235524648843259</c:v>
                </c:pt>
                <c:pt idx="310">
                  <c:v>-1.5235509877743678</c:v>
                </c:pt>
                <c:pt idx="311">
                  <c:v>-1.5235503484430934</c:v>
                </c:pt>
                <c:pt idx="312">
                  <c:v>-1.5235506478048506</c:v>
                </c:pt>
                <c:pt idx="313">
                  <c:v>-1.5235507331890794</c:v>
                </c:pt>
                <c:pt idx="314">
                  <c:v>-1.5235564974315305</c:v>
                </c:pt>
                <c:pt idx="315">
                  <c:v>-1.5235496558504398</c:v>
                </c:pt>
                <c:pt idx="316">
                  <c:v>-1.5235585350569805</c:v>
                </c:pt>
                <c:pt idx="317">
                  <c:v>-1.5235460112441881</c:v>
                </c:pt>
                <c:pt idx="318">
                  <c:v>-1.5235512723740476</c:v>
                </c:pt>
                <c:pt idx="319">
                  <c:v>-1.5235532107573104</c:v>
                </c:pt>
                <c:pt idx="320">
                  <c:v>-1.5235562639888467</c:v>
                </c:pt>
                <c:pt idx="321">
                  <c:v>-1.5235487662988469</c:v>
                </c:pt>
                <c:pt idx="322">
                  <c:v>-1.5235514551226228</c:v>
                </c:pt>
                <c:pt idx="323">
                  <c:v>-1.5235558993710194</c:v>
                </c:pt>
                <c:pt idx="324">
                  <c:v>-1.5235597681149762</c:v>
                </c:pt>
                <c:pt idx="325">
                  <c:v>-1.5235481751914388</c:v>
                </c:pt>
                <c:pt idx="326">
                  <c:v>-1.5235621905691561</c:v>
                </c:pt>
                <c:pt idx="327">
                  <c:v>-1.5235443195893426</c:v>
                </c:pt>
                <c:pt idx="328">
                  <c:v>-1.5235528449476332</c:v>
                </c:pt>
                <c:pt idx="329">
                  <c:v>-1.5235568893418057</c:v>
                </c:pt>
                <c:pt idx="330">
                  <c:v>-1.5235506981479161</c:v>
                </c:pt>
                <c:pt idx="331">
                  <c:v>-1.5235576403806244</c:v>
                </c:pt>
                <c:pt idx="332">
                  <c:v>-1.5235634278687875</c:v>
                </c:pt>
                <c:pt idx="333">
                  <c:v>-1.523558825525275</c:v>
                </c:pt>
                <c:pt idx="334">
                  <c:v>-1.5235489130168376</c:v>
                </c:pt>
                <c:pt idx="335">
                  <c:v>-1.5235479940999141</c:v>
                </c:pt>
                <c:pt idx="336">
                  <c:v>-1.5235543322007286</c:v>
                </c:pt>
                <c:pt idx="337">
                  <c:v>-1.5235513155175897</c:v>
                </c:pt>
                <c:pt idx="338">
                  <c:v>-1.5235591467122946</c:v>
                </c:pt>
                <c:pt idx="339">
                  <c:v>-1.5235570512378134</c:v>
                </c:pt>
                <c:pt idx="340">
                  <c:v>-1.5235540014647502</c:v>
                </c:pt>
                <c:pt idx="341">
                  <c:v>-1.5235490366748712</c:v>
                </c:pt>
                <c:pt idx="342">
                  <c:v>-1.5235499200537006</c:v>
                </c:pt>
                <c:pt idx="343">
                  <c:v>-1.5235584491020693</c:v>
                </c:pt>
                <c:pt idx="344">
                  <c:v>-1.5235524041282826</c:v>
                </c:pt>
                <c:pt idx="345">
                  <c:v>-1.5235660856533748</c:v>
                </c:pt>
                <c:pt idx="346">
                  <c:v>-1.5235646416445117</c:v>
                </c:pt>
                <c:pt idx="347">
                  <c:v>-1.5235824292824196</c:v>
                </c:pt>
                <c:pt idx="348">
                  <c:v>-1.5235754208007104</c:v>
                </c:pt>
                <c:pt idx="349">
                  <c:v>-1.5235609623645634</c:v>
                </c:pt>
                <c:pt idx="350">
                  <c:v>-1.5235797654916863</c:v>
                </c:pt>
                <c:pt idx="351">
                  <c:v>-1.5235743501092132</c:v>
                </c:pt>
                <c:pt idx="352">
                  <c:v>-1.5235704459310409</c:v>
                </c:pt>
                <c:pt idx="353">
                  <c:v>-1.5235791148820816</c:v>
                </c:pt>
                <c:pt idx="354">
                  <c:v>-1.5235691470484609</c:v>
                </c:pt>
                <c:pt idx="355">
                  <c:v>-1.5235753511069694</c:v>
                </c:pt>
                <c:pt idx="356">
                  <c:v>-1.5235792530832353</c:v>
                </c:pt>
                <c:pt idx="357">
                  <c:v>-1.5235721746698454</c:v>
                </c:pt>
                <c:pt idx="358">
                  <c:v>-1.523563949070138</c:v>
                </c:pt>
                <c:pt idx="359">
                  <c:v>-1.5235673721324088</c:v>
                </c:pt>
                <c:pt idx="360">
                  <c:v>-1.5235769677105488</c:v>
                </c:pt>
                <c:pt idx="361">
                  <c:v>-1.5235686628682292</c:v>
                </c:pt>
                <c:pt idx="362">
                  <c:v>-1.5235777760435791</c:v>
                </c:pt>
                <c:pt idx="363">
                  <c:v>-1.5235714536224003</c:v>
                </c:pt>
                <c:pt idx="364">
                  <c:v>-1.5235734112484016</c:v>
                </c:pt>
                <c:pt idx="365">
                  <c:v>-1.5235719538835037</c:v>
                </c:pt>
                <c:pt idx="366">
                  <c:v>-1.5235661043509179</c:v>
                </c:pt>
                <c:pt idx="367">
                  <c:v>-1.5235693814963387</c:v>
                </c:pt>
                <c:pt idx="368">
                  <c:v>-1.5235694943325351</c:v>
                </c:pt>
                <c:pt idx="369">
                  <c:v>-1.5235670998429323</c:v>
                </c:pt>
                <c:pt idx="370">
                  <c:v>-1.5235753803623424</c:v>
                </c:pt>
                <c:pt idx="371">
                  <c:v>-1.5235816155735011</c:v>
                </c:pt>
                <c:pt idx="372">
                  <c:v>-1.5235688302109403</c:v>
                </c:pt>
                <c:pt idx="373">
                  <c:v>-1.5235674079347759</c:v>
                </c:pt>
                <c:pt idx="374">
                  <c:v>-1.5235746260386158</c:v>
                </c:pt>
                <c:pt idx="375">
                  <c:v>-1.5235695266149427</c:v>
                </c:pt>
                <c:pt idx="376">
                  <c:v>-1.5235784655100661</c:v>
                </c:pt>
                <c:pt idx="377">
                  <c:v>-1.523570208089382</c:v>
                </c:pt>
                <c:pt idx="378">
                  <c:v>-1.5235766361703349</c:v>
                </c:pt>
                <c:pt idx="379">
                  <c:v>-1.5235709721047759</c:v>
                </c:pt>
                <c:pt idx="380">
                  <c:v>-1.523579557517079</c:v>
                </c:pt>
                <c:pt idx="381">
                  <c:v>-1.5235732895636351</c:v>
                </c:pt>
                <c:pt idx="382">
                  <c:v>-1.52357883180071</c:v>
                </c:pt>
                <c:pt idx="383">
                  <c:v>-1.5235875332606306</c:v>
                </c:pt>
                <c:pt idx="384">
                  <c:v>-1.5235797790827488</c:v>
                </c:pt>
                <c:pt idx="385">
                  <c:v>-1.5235724167772207</c:v>
                </c:pt>
                <c:pt idx="386">
                  <c:v>-1.5235728487297284</c:v>
                </c:pt>
                <c:pt idx="387">
                  <c:v>-1.5235653935149716</c:v>
                </c:pt>
                <c:pt idx="388">
                  <c:v>-1.5235789571172709</c:v>
                </c:pt>
                <c:pt idx="389">
                  <c:v>-1.5235726565772794</c:v>
                </c:pt>
                <c:pt idx="390">
                  <c:v>-1.5235877535383888</c:v>
                </c:pt>
                <c:pt idx="391">
                  <c:v>-1.5235737298788392</c:v>
                </c:pt>
                <c:pt idx="392">
                  <c:v>-1.5235714115490131</c:v>
                </c:pt>
                <c:pt idx="393">
                  <c:v>-1.5235768606716626</c:v>
                </c:pt>
                <c:pt idx="394">
                  <c:v>-1.523585357207998</c:v>
                </c:pt>
                <c:pt idx="395">
                  <c:v>-1.5235749425202882</c:v>
                </c:pt>
                <c:pt idx="396">
                  <c:v>-1.5235749850732792</c:v>
                </c:pt>
                <c:pt idx="397">
                  <c:v>-1.5235806435206638</c:v>
                </c:pt>
                <c:pt idx="398">
                  <c:v>-1.5235821532203075</c:v>
                </c:pt>
                <c:pt idx="399">
                  <c:v>-1.5235831468645473</c:v>
                </c:pt>
                <c:pt idx="400">
                  <c:v>-1.5235757023266832</c:v>
                </c:pt>
                <c:pt idx="401">
                  <c:v>-1.5235773370424994</c:v>
                </c:pt>
                <c:pt idx="402">
                  <c:v>-1.5235702823644639</c:v>
                </c:pt>
                <c:pt idx="403">
                  <c:v>-1.5235811082263595</c:v>
                </c:pt>
                <c:pt idx="404">
                  <c:v>-1.5235821045907441</c:v>
                </c:pt>
                <c:pt idx="405">
                  <c:v>-1.5235848811152302</c:v>
                </c:pt>
              </c:numCache>
            </c:numRef>
          </c:xVal>
          <c:yVal>
            <c:numRef>
              <c:f>Summary!$CY$12:$CY$417</c:f>
              <c:numCache>
                <c:formatCode>0.000000</c:formatCode>
                <c:ptCount val="406"/>
                <c:pt idx="0">
                  <c:v>-2.9117524867660891</c:v>
                </c:pt>
                <c:pt idx="1">
                  <c:v>-2.9117657686966645</c:v>
                </c:pt>
                <c:pt idx="2">
                  <c:v>-2.9117473694588556</c:v>
                </c:pt>
                <c:pt idx="3">
                  <c:v>-2.9117389317321676</c:v>
                </c:pt>
                <c:pt idx="4">
                  <c:v>-2.9117157623302483</c:v>
                </c:pt>
                <c:pt idx="5">
                  <c:v>-2.9117363114731982</c:v>
                </c:pt>
                <c:pt idx="6">
                  <c:v>-2.9117795855419999</c:v>
                </c:pt>
                <c:pt idx="7">
                  <c:v>-2.911739101606015</c:v>
                </c:pt>
                <c:pt idx="8">
                  <c:v>-2.9117529408404224</c:v>
                </c:pt>
                <c:pt idx="9">
                  <c:v>-2.9117361380936941</c:v>
                </c:pt>
                <c:pt idx="10">
                  <c:v>-2.9117354947977105</c:v>
                </c:pt>
                <c:pt idx="11">
                  <c:v>-2.9117475421908257</c:v>
                </c:pt>
                <c:pt idx="12">
                  <c:v>-2.9117474669759358</c:v>
                </c:pt>
                <c:pt idx="13">
                  <c:v>-2.9117680738688203</c:v>
                </c:pt>
                <c:pt idx="14">
                  <c:v>-2.9117853110329719</c:v>
                </c:pt>
                <c:pt idx="15">
                  <c:v>-2.9117809069619569</c:v>
                </c:pt>
                <c:pt idx="16">
                  <c:v>-2.911767863827273</c:v>
                </c:pt>
                <c:pt idx="17">
                  <c:v>-2.9117728930099029</c:v>
                </c:pt>
                <c:pt idx="18">
                  <c:v>-2.9117701165256986</c:v>
                </c:pt>
                <c:pt idx="19">
                  <c:v>-2.9117599352358314</c:v>
                </c:pt>
                <c:pt idx="20">
                  <c:v>-2.9117862523363653</c:v>
                </c:pt>
                <c:pt idx="21">
                  <c:v>-2.9117671566665662</c:v>
                </c:pt>
                <c:pt idx="22">
                  <c:v>-2.9117672144785347</c:v>
                </c:pt>
                <c:pt idx="23">
                  <c:v>-2.9117513948805476</c:v>
                </c:pt>
                <c:pt idx="24">
                  <c:v>-2.9117663682949813</c:v>
                </c:pt>
                <c:pt idx="25">
                  <c:v>-2.9117515695747471</c:v>
                </c:pt>
                <c:pt idx="26">
                  <c:v>-2.9117612648229039</c:v>
                </c:pt>
                <c:pt idx="27">
                  <c:v>-2.9117910368394093</c:v>
                </c:pt>
                <c:pt idx="28">
                  <c:v>-2.9117563533557549</c:v>
                </c:pt>
                <c:pt idx="29">
                  <c:v>-2.9117598728966789</c:v>
                </c:pt>
                <c:pt idx="30">
                  <c:v>-2.9117531096549008</c:v>
                </c:pt>
                <c:pt idx="31">
                  <c:v>-2.9117513514909952</c:v>
                </c:pt>
                <c:pt idx="32">
                  <c:v>-2.9117623227583302</c:v>
                </c:pt>
                <c:pt idx="33">
                  <c:v>-2.9117579298632581</c:v>
                </c:pt>
                <c:pt idx="34">
                  <c:v>-2.9117374453238902</c:v>
                </c:pt>
                <c:pt idx="35">
                  <c:v>-2.9117617305752961</c:v>
                </c:pt>
                <c:pt idx="36">
                  <c:v>-2.911758384549636</c:v>
                </c:pt>
                <c:pt idx="37">
                  <c:v>-2.9117444277101612</c:v>
                </c:pt>
                <c:pt idx="38">
                  <c:v>-2.911785629853938</c:v>
                </c:pt>
                <c:pt idx="39">
                  <c:v>-2.9117726542365157</c:v>
                </c:pt>
                <c:pt idx="40">
                  <c:v>-2.9117501154000003</c:v>
                </c:pt>
                <c:pt idx="41">
                  <c:v>-2.9117608365610592</c:v>
                </c:pt>
                <c:pt idx="42">
                  <c:v>-2.9117636074446476</c:v>
                </c:pt>
                <c:pt idx="43">
                  <c:v>-2.9117425027603168</c:v>
                </c:pt>
                <c:pt idx="44">
                  <c:v>-2.9117620917353304</c:v>
                </c:pt>
                <c:pt idx="45">
                  <c:v>-2.9117868015918682</c:v>
                </c:pt>
                <c:pt idx="46">
                  <c:v>-2.9117553382874539</c:v>
                </c:pt>
                <c:pt idx="47">
                  <c:v>-2.9117745586138915</c:v>
                </c:pt>
                <c:pt idx="48">
                  <c:v>-2.9117808471990281</c:v>
                </c:pt>
                <c:pt idx="49">
                  <c:v>-2.9117640289455289</c:v>
                </c:pt>
                <c:pt idx="50">
                  <c:v>-2.911784347580987</c:v>
                </c:pt>
                <c:pt idx="51">
                  <c:v>-2.911771271194997</c:v>
                </c:pt>
                <c:pt idx="52">
                  <c:v>-2.9117534607662217</c:v>
                </c:pt>
                <c:pt idx="53">
                  <c:v>-2.9117802543464486</c:v>
                </c:pt>
                <c:pt idx="54">
                  <c:v>-2.911771407923033</c:v>
                </c:pt>
                <c:pt idx="55">
                  <c:v>-2.9117664926034323</c:v>
                </c:pt>
                <c:pt idx="56">
                  <c:v>-2.9117466226197211</c:v>
                </c:pt>
                <c:pt idx="57">
                  <c:v>-2.911759554539505</c:v>
                </c:pt>
                <c:pt idx="58">
                  <c:v>-2.9117602183282232</c:v>
                </c:pt>
                <c:pt idx="59">
                  <c:v>-2.9117501529155705</c:v>
                </c:pt>
                <c:pt idx="60">
                  <c:v>-2.9117932846154733</c:v>
                </c:pt>
                <c:pt idx="61">
                  <c:v>-2.9117687731176352</c:v>
                </c:pt>
                <c:pt idx="62">
                  <c:v>-2.9117603810736936</c:v>
                </c:pt>
                <c:pt idx="63">
                  <c:v>-2.9117629425008538</c:v>
                </c:pt>
                <c:pt idx="64">
                  <c:v>-2.911788600505949</c:v>
                </c:pt>
                <c:pt idx="65">
                  <c:v>-2.9117615332889826</c:v>
                </c:pt>
                <c:pt idx="66">
                  <c:v>-2.9117423890607781</c:v>
                </c:pt>
                <c:pt idx="67">
                  <c:v>-2.9117541616804292</c:v>
                </c:pt>
                <c:pt idx="68">
                  <c:v>-2.9117673125295367</c:v>
                </c:pt>
                <c:pt idx="69">
                  <c:v>-2.9117674984113013</c:v>
                </c:pt>
                <c:pt idx="70">
                  <c:v>-2.9117683729520909</c:v>
                </c:pt>
                <c:pt idx="71">
                  <c:v>-2.9117594847625869</c:v>
                </c:pt>
                <c:pt idx="72">
                  <c:v>-2.911766964258141</c:v>
                </c:pt>
                <c:pt idx="73">
                  <c:v>-2.9117739621128291</c:v>
                </c:pt>
                <c:pt idx="74">
                  <c:v>-2.9117571457220883</c:v>
                </c:pt>
                <c:pt idx="75">
                  <c:v>-2.9117689000800007</c:v>
                </c:pt>
                <c:pt idx="76">
                  <c:v>-2.9117490915532063</c:v>
                </c:pt>
                <c:pt idx="77">
                  <c:v>-2.9117546824842129</c:v>
                </c:pt>
                <c:pt idx="78">
                  <c:v>-2.9117675560291238</c:v>
                </c:pt>
                <c:pt idx="79">
                  <c:v>-2.9117644154641278</c:v>
                </c:pt>
                <c:pt idx="80">
                  <c:v>-2.9117788293104203</c:v>
                </c:pt>
                <c:pt idx="81">
                  <c:v>-2.9117715552524674</c:v>
                </c:pt>
                <c:pt idx="82">
                  <c:v>-2.9117557117495507</c:v>
                </c:pt>
                <c:pt idx="83">
                  <c:v>-2.9117625659004487</c:v>
                </c:pt>
                <c:pt idx="84">
                  <c:v>-2.9117905197572718</c:v>
                </c:pt>
                <c:pt idx="85">
                  <c:v>-2.911794344924139</c:v>
                </c:pt>
                <c:pt idx="86">
                  <c:v>-2.9117865492734847</c:v>
                </c:pt>
                <c:pt idx="87">
                  <c:v>-2.9117967245423486</c:v>
                </c:pt>
                <c:pt idx="88">
                  <c:v>-2.9117967743551971</c:v>
                </c:pt>
                <c:pt idx="89">
                  <c:v>-2.9117993413851067</c:v>
                </c:pt>
                <c:pt idx="90">
                  <c:v>-2.9117864316877742</c:v>
                </c:pt>
                <c:pt idx="91">
                  <c:v>-2.9117867600036669</c:v>
                </c:pt>
                <c:pt idx="92">
                  <c:v>-2.9117929466827759</c:v>
                </c:pt>
                <c:pt idx="93">
                  <c:v>-2.9117956603066322</c:v>
                </c:pt>
                <c:pt idx="94">
                  <c:v>-2.9117928590509399</c:v>
                </c:pt>
                <c:pt idx="95">
                  <c:v>-2.9118066665859965</c:v>
                </c:pt>
                <c:pt idx="96">
                  <c:v>-2.9117904011298976</c:v>
                </c:pt>
                <c:pt idx="97">
                  <c:v>-2.9117847044212257</c:v>
                </c:pt>
                <c:pt idx="98">
                  <c:v>-2.9118051651179142</c:v>
                </c:pt>
                <c:pt idx="99">
                  <c:v>-2.9117954966121866</c:v>
                </c:pt>
                <c:pt idx="100">
                  <c:v>-2.9117838311694109</c:v>
                </c:pt>
                <c:pt idx="101">
                  <c:v>-2.9117811934563047</c:v>
                </c:pt>
                <c:pt idx="102">
                  <c:v>-2.9117931360006124</c:v>
                </c:pt>
                <c:pt idx="103">
                  <c:v>-2.9117979404233241</c:v>
                </c:pt>
                <c:pt idx="104">
                  <c:v>-2.9117801979834566</c:v>
                </c:pt>
                <c:pt idx="105">
                  <c:v>-2.9117854373504555</c:v>
                </c:pt>
                <c:pt idx="106">
                  <c:v>-2.9117735105017788</c:v>
                </c:pt>
                <c:pt idx="107">
                  <c:v>-2.9118005198839856</c:v>
                </c:pt>
                <c:pt idx="108">
                  <c:v>-2.9117745359782923</c:v>
                </c:pt>
                <c:pt idx="109">
                  <c:v>-2.9117803141647292</c:v>
                </c:pt>
                <c:pt idx="110">
                  <c:v>-2.9118067504887502</c:v>
                </c:pt>
                <c:pt idx="111">
                  <c:v>-2.9117574966225845</c:v>
                </c:pt>
                <c:pt idx="112">
                  <c:v>-2.9117850317184035</c:v>
                </c:pt>
                <c:pt idx="113">
                  <c:v>-2.9117799248710101</c:v>
                </c:pt>
                <c:pt idx="114">
                  <c:v>-2.9117714520079061</c:v>
                </c:pt>
                <c:pt idx="115">
                  <c:v>-2.9117747570432386</c:v>
                </c:pt>
                <c:pt idx="116">
                  <c:v>-2.91178034583523</c:v>
                </c:pt>
                <c:pt idx="117">
                  <c:v>-2.9117787410660623</c:v>
                </c:pt>
                <c:pt idx="118">
                  <c:v>-2.9117961314521263</c:v>
                </c:pt>
                <c:pt idx="119">
                  <c:v>-2.9117788039127208</c:v>
                </c:pt>
                <c:pt idx="120">
                  <c:v>-2.9117777317928777</c:v>
                </c:pt>
                <c:pt idx="121">
                  <c:v>-2.9118025639705682</c:v>
                </c:pt>
                <c:pt idx="122">
                  <c:v>-2.9117752775878367</c:v>
                </c:pt>
                <c:pt idx="123">
                  <c:v>-2.9117761000184026</c:v>
                </c:pt>
                <c:pt idx="124">
                  <c:v>-2.9117764347789956</c:v>
                </c:pt>
                <c:pt idx="125">
                  <c:v>-2.9117787078529043</c:v>
                </c:pt>
                <c:pt idx="126">
                  <c:v>-2.9117842636916671</c:v>
                </c:pt>
                <c:pt idx="127">
                  <c:v>-2.9117941682524</c:v>
                </c:pt>
                <c:pt idx="128">
                  <c:v>-2.911799534230568</c:v>
                </c:pt>
                <c:pt idx="129">
                  <c:v>-2.9117857277574961</c:v>
                </c:pt>
                <c:pt idx="130">
                  <c:v>-2.9117794023011911</c:v>
                </c:pt>
                <c:pt idx="131">
                  <c:v>-2.9117729113590642</c:v>
                </c:pt>
                <c:pt idx="132">
                  <c:v>-2.9117778418392319</c:v>
                </c:pt>
                <c:pt idx="133">
                  <c:v>-2.911796362897952</c:v>
                </c:pt>
                <c:pt idx="134">
                  <c:v>-2.9117833395825481</c:v>
                </c:pt>
                <c:pt idx="135">
                  <c:v>-2.9117784394884549</c:v>
                </c:pt>
                <c:pt idx="136">
                  <c:v>-2.9117656863653325</c:v>
                </c:pt>
                <c:pt idx="137">
                  <c:v>-2.9117932271595537</c:v>
                </c:pt>
                <c:pt idx="138">
                  <c:v>-2.9118031875751642</c:v>
                </c:pt>
                <c:pt idx="139">
                  <c:v>-2.9117794845319529</c:v>
                </c:pt>
                <c:pt idx="140">
                  <c:v>-2.9117864489961769</c:v>
                </c:pt>
                <c:pt idx="141">
                  <c:v>-2.9117679757238588</c:v>
                </c:pt>
                <c:pt idx="142">
                  <c:v>-2.9117855944965059</c:v>
                </c:pt>
                <c:pt idx="143">
                  <c:v>-2.911774915736443</c:v>
                </c:pt>
                <c:pt idx="144">
                  <c:v>-2.9117667446013362</c:v>
                </c:pt>
                <c:pt idx="145">
                  <c:v>-2.9117791878236208</c:v>
                </c:pt>
                <c:pt idx="146">
                  <c:v>-2.9117912426389139</c:v>
                </c:pt>
                <c:pt idx="147">
                  <c:v>-2.9117898895074936</c:v>
                </c:pt>
                <c:pt idx="148">
                  <c:v>-2.9117863818558871</c:v>
                </c:pt>
                <c:pt idx="149">
                  <c:v>-2.9117563097955581</c:v>
                </c:pt>
                <c:pt idx="150">
                  <c:v>-2.9117685416154249</c:v>
                </c:pt>
                <c:pt idx="151">
                  <c:v>-2.9117701951216191</c:v>
                </c:pt>
                <c:pt idx="152">
                  <c:v>-2.9117793389158004</c:v>
                </c:pt>
                <c:pt idx="153">
                  <c:v>-2.91177275988395</c:v>
                </c:pt>
                <c:pt idx="154">
                  <c:v>-2.9117888446850988</c:v>
                </c:pt>
                <c:pt idx="155">
                  <c:v>-2.9117817555477798</c:v>
                </c:pt>
                <c:pt idx="156">
                  <c:v>-2.9117706964834293</c:v>
                </c:pt>
                <c:pt idx="157">
                  <c:v>-2.9117726329146616</c:v>
                </c:pt>
                <c:pt idx="158">
                  <c:v>-2.9117730013670489</c:v>
                </c:pt>
                <c:pt idx="159">
                  <c:v>-2.9117777170408679</c:v>
                </c:pt>
                <c:pt idx="160">
                  <c:v>-2.9117630033518811</c:v>
                </c:pt>
                <c:pt idx="161">
                  <c:v>-2.9117819643384255</c:v>
                </c:pt>
                <c:pt idx="162">
                  <c:v>-2.911767979847506</c:v>
                </c:pt>
                <c:pt idx="163">
                  <c:v>-2.9117656191012551</c:v>
                </c:pt>
                <c:pt idx="164">
                  <c:v>-2.9117819263816824</c:v>
                </c:pt>
                <c:pt idx="165">
                  <c:v>-2.9117870295363968</c:v>
                </c:pt>
                <c:pt idx="166">
                  <c:v>-2.9117671432793935</c:v>
                </c:pt>
                <c:pt idx="167">
                  <c:v>-2.9117760823353063</c:v>
                </c:pt>
                <c:pt idx="168">
                  <c:v>-2.911778742224445</c:v>
                </c:pt>
                <c:pt idx="169">
                  <c:v>-2.9117631168036837</c:v>
                </c:pt>
                <c:pt idx="170">
                  <c:v>-2.9117643844432415</c:v>
                </c:pt>
                <c:pt idx="171">
                  <c:v>-2.9117715879244286</c:v>
                </c:pt>
                <c:pt idx="172">
                  <c:v>-2.9117686852018672</c:v>
                </c:pt>
                <c:pt idx="173">
                  <c:v>-2.9117592674592228</c:v>
                </c:pt>
                <c:pt idx="174">
                  <c:v>-2.9117629098813902</c:v>
                </c:pt>
                <c:pt idx="175">
                  <c:v>-2.9117658365455834</c:v>
                </c:pt>
                <c:pt idx="176">
                  <c:v>-2.9117619350611723</c:v>
                </c:pt>
                <c:pt idx="177">
                  <c:v>-2.9117707721572765</c:v>
                </c:pt>
                <c:pt idx="178">
                  <c:v>-2.9117595467253499</c:v>
                </c:pt>
                <c:pt idx="179">
                  <c:v>-2.9117623196335214</c:v>
                </c:pt>
                <c:pt idx="180">
                  <c:v>-2.9117900945552999</c:v>
                </c:pt>
                <c:pt idx="181">
                  <c:v>-2.9117622712715665</c:v>
                </c:pt>
                <c:pt idx="182">
                  <c:v>-2.9117614256270081</c:v>
                </c:pt>
                <c:pt idx="183">
                  <c:v>-2.9117777646647136</c:v>
                </c:pt>
                <c:pt idx="184">
                  <c:v>-2.9117659714243964</c:v>
                </c:pt>
                <c:pt idx="185">
                  <c:v>-2.9117491826688608</c:v>
                </c:pt>
                <c:pt idx="186">
                  <c:v>-2.9117712815039769</c:v>
                </c:pt>
                <c:pt idx="187">
                  <c:v>-2.9117769760683259</c:v>
                </c:pt>
                <c:pt idx="188">
                  <c:v>-2.9117885857636039</c:v>
                </c:pt>
                <c:pt idx="189">
                  <c:v>-2.9117816720512546</c:v>
                </c:pt>
                <c:pt idx="190">
                  <c:v>-2.9117694703569801</c:v>
                </c:pt>
                <c:pt idx="191">
                  <c:v>-2.9117725144643383</c:v>
                </c:pt>
                <c:pt idx="192">
                  <c:v>-2.9117848871294671</c:v>
                </c:pt>
                <c:pt idx="193">
                  <c:v>-2.9117919928695519</c:v>
                </c:pt>
                <c:pt idx="194">
                  <c:v>-2.9117618707249453</c:v>
                </c:pt>
                <c:pt idx="195">
                  <c:v>-2.9117465875485906</c:v>
                </c:pt>
                <c:pt idx="196">
                  <c:v>-2.9117865124188858</c:v>
                </c:pt>
                <c:pt idx="197">
                  <c:v>-2.9117823387349735</c:v>
                </c:pt>
                <c:pt idx="198">
                  <c:v>-2.9117721123072577</c:v>
                </c:pt>
                <c:pt idx="199">
                  <c:v>-2.9117793105442757</c:v>
                </c:pt>
                <c:pt idx="200">
                  <c:v>-2.9117615539830641</c:v>
                </c:pt>
                <c:pt idx="201">
                  <c:v>-2.9117455713793872</c:v>
                </c:pt>
                <c:pt idx="202">
                  <c:v>-2.9117436006643751</c:v>
                </c:pt>
                <c:pt idx="203">
                  <c:v>-2.9117698636612568</c:v>
                </c:pt>
                <c:pt idx="204">
                  <c:v>-2.911758828884754</c:v>
                </c:pt>
                <c:pt idx="205">
                  <c:v>-2.9117669494784222</c:v>
                </c:pt>
                <c:pt idx="206">
                  <c:v>-2.9117731550484285</c:v>
                </c:pt>
                <c:pt idx="207">
                  <c:v>-2.9117635749260442</c:v>
                </c:pt>
                <c:pt idx="208">
                  <c:v>-2.9117745651292748</c:v>
                </c:pt>
                <c:pt idx="209">
                  <c:v>-2.9117718301485751</c:v>
                </c:pt>
                <c:pt idx="210">
                  <c:v>-2.9117573533512338</c:v>
                </c:pt>
                <c:pt idx="211">
                  <c:v>-2.9117639029264084</c:v>
                </c:pt>
                <c:pt idx="212">
                  <c:v>-2.9117729896805837</c:v>
                </c:pt>
                <c:pt idx="213">
                  <c:v>-2.9117609007325225</c:v>
                </c:pt>
                <c:pt idx="214">
                  <c:v>-2.9117735230904125</c:v>
                </c:pt>
                <c:pt idx="215">
                  <c:v>-2.9117503228468653</c:v>
                </c:pt>
                <c:pt idx="216">
                  <c:v>-2.9117673706061438</c:v>
                </c:pt>
                <c:pt idx="217">
                  <c:v>-2.9117453916002018</c:v>
                </c:pt>
                <c:pt idx="218">
                  <c:v>-2.9117634688409137</c:v>
                </c:pt>
                <c:pt idx="219">
                  <c:v>-2.911768504584197</c:v>
                </c:pt>
                <c:pt idx="220">
                  <c:v>-2.9117687145608993</c:v>
                </c:pt>
                <c:pt idx="221">
                  <c:v>-2.9117706156808691</c:v>
                </c:pt>
                <c:pt idx="222">
                  <c:v>-2.9117505813775639</c:v>
                </c:pt>
                <c:pt idx="223">
                  <c:v>-2.911762615965956</c:v>
                </c:pt>
                <c:pt idx="224">
                  <c:v>-2.9117840581478585</c:v>
                </c:pt>
                <c:pt idx="225">
                  <c:v>-2.9117553845532358</c:v>
                </c:pt>
                <c:pt idx="226">
                  <c:v>-2.9117685568406357</c:v>
                </c:pt>
                <c:pt idx="227">
                  <c:v>-2.9117707900530694</c:v>
                </c:pt>
                <c:pt idx="228">
                  <c:v>-2.9117716124790198</c:v>
                </c:pt>
                <c:pt idx="229">
                  <c:v>-2.9117717807027259</c:v>
                </c:pt>
                <c:pt idx="230">
                  <c:v>-2.9117749009420675</c:v>
                </c:pt>
                <c:pt idx="231">
                  <c:v>-2.9117695127868841</c:v>
                </c:pt>
                <c:pt idx="232">
                  <c:v>-2.9117531264772931</c:v>
                </c:pt>
                <c:pt idx="233">
                  <c:v>-2.9117398749673367</c:v>
                </c:pt>
                <c:pt idx="234">
                  <c:v>-2.9117709905476756</c:v>
                </c:pt>
                <c:pt idx="235">
                  <c:v>-2.9117524892308433</c:v>
                </c:pt>
                <c:pt idx="236">
                  <c:v>-2.9117677333057355</c:v>
                </c:pt>
                <c:pt idx="237">
                  <c:v>-2.9117860994172879</c:v>
                </c:pt>
                <c:pt idx="238">
                  <c:v>-2.9117606375980363</c:v>
                </c:pt>
                <c:pt idx="239">
                  <c:v>-2.9117505986249221</c:v>
                </c:pt>
                <c:pt idx="240">
                  <c:v>-2.9117608337335197</c:v>
                </c:pt>
                <c:pt idx="241">
                  <c:v>-2.9117760075244252</c:v>
                </c:pt>
                <c:pt idx="242">
                  <c:v>-2.9117334471137153</c:v>
                </c:pt>
                <c:pt idx="243">
                  <c:v>-2.9117492687182023</c:v>
                </c:pt>
                <c:pt idx="244">
                  <c:v>-2.9117443507659386</c:v>
                </c:pt>
                <c:pt idx="245">
                  <c:v>-2.9117310583464073</c:v>
                </c:pt>
                <c:pt idx="246">
                  <c:v>-2.9117308409107325</c:v>
                </c:pt>
                <c:pt idx="247">
                  <c:v>-2.9117544101578501</c:v>
                </c:pt>
                <c:pt idx="248">
                  <c:v>-2.9117522448950148</c:v>
                </c:pt>
                <c:pt idx="249">
                  <c:v>-2.9117474964081298</c:v>
                </c:pt>
                <c:pt idx="250">
                  <c:v>-2.9117419833218858</c:v>
                </c:pt>
                <c:pt idx="251">
                  <c:v>-2.9117477594394967</c:v>
                </c:pt>
                <c:pt idx="252">
                  <c:v>-2.9117366199637682</c:v>
                </c:pt>
                <c:pt idx="253">
                  <c:v>-2.9117587339806561</c:v>
                </c:pt>
                <c:pt idx="254">
                  <c:v>-2.9117434276847751</c:v>
                </c:pt>
                <c:pt idx="255">
                  <c:v>-2.9117372378387896</c:v>
                </c:pt>
                <c:pt idx="256">
                  <c:v>-2.9117281328122182</c:v>
                </c:pt>
                <c:pt idx="257">
                  <c:v>-2.9117391124222953</c:v>
                </c:pt>
                <c:pt idx="258">
                  <c:v>-2.9117512575358941</c:v>
                </c:pt>
                <c:pt idx="259">
                  <c:v>-2.911741645721682</c:v>
                </c:pt>
                <c:pt idx="260">
                  <c:v>-2.9117431230065183</c:v>
                </c:pt>
                <c:pt idx="261">
                  <c:v>-2.9117501757147339</c:v>
                </c:pt>
                <c:pt idx="262">
                  <c:v>-2.9117587918082863</c:v>
                </c:pt>
                <c:pt idx="263">
                  <c:v>-2.9117356733084487</c:v>
                </c:pt>
                <c:pt idx="264">
                  <c:v>-2.9117489627403796</c:v>
                </c:pt>
                <c:pt idx="265">
                  <c:v>-2.9117539951701219</c:v>
                </c:pt>
                <c:pt idx="266">
                  <c:v>-2.9117274210218005</c:v>
                </c:pt>
                <c:pt idx="267">
                  <c:v>-2.9117459193572399</c:v>
                </c:pt>
                <c:pt idx="268">
                  <c:v>-2.9117669075083108</c:v>
                </c:pt>
                <c:pt idx="269">
                  <c:v>-2.9117426350957585</c:v>
                </c:pt>
                <c:pt idx="270">
                  <c:v>-2.9117479879155286</c:v>
                </c:pt>
                <c:pt idx="271">
                  <c:v>-2.9117449574220662</c:v>
                </c:pt>
                <c:pt idx="272">
                  <c:v>-2.911764805969387</c:v>
                </c:pt>
                <c:pt idx="273">
                  <c:v>-2.9117378274639965</c:v>
                </c:pt>
                <c:pt idx="274">
                  <c:v>-2.911733680291734</c:v>
                </c:pt>
                <c:pt idx="275">
                  <c:v>-2.9117551561279296</c:v>
                </c:pt>
                <c:pt idx="276">
                  <c:v>-2.9117296302190772</c:v>
                </c:pt>
                <c:pt idx="277">
                  <c:v>-2.9117561752992778</c:v>
                </c:pt>
                <c:pt idx="278">
                  <c:v>-2.9117513635297487</c:v>
                </c:pt>
                <c:pt idx="279">
                  <c:v>-2.9117288931238758</c:v>
                </c:pt>
                <c:pt idx="280">
                  <c:v>-2.9117447317355687</c:v>
                </c:pt>
                <c:pt idx="281">
                  <c:v>-2.9117315971847186</c:v>
                </c:pt>
                <c:pt idx="282">
                  <c:v>-2.9117389471321951</c:v>
                </c:pt>
                <c:pt idx="283">
                  <c:v>-2.9117471895092675</c:v>
                </c:pt>
                <c:pt idx="284">
                  <c:v>-2.9117378840083754</c:v>
                </c:pt>
                <c:pt idx="285">
                  <c:v>-2.9117318002084103</c:v>
                </c:pt>
                <c:pt idx="286">
                  <c:v>-2.9117668285478659</c:v>
                </c:pt>
                <c:pt idx="287">
                  <c:v>-2.9117371463420998</c:v>
                </c:pt>
                <c:pt idx="288">
                  <c:v>-2.9117167551741883</c:v>
                </c:pt>
                <c:pt idx="289">
                  <c:v>-2.9117355614765525</c:v>
                </c:pt>
                <c:pt idx="290">
                  <c:v>-2.9117294081790788</c:v>
                </c:pt>
                <c:pt idx="291">
                  <c:v>-2.9117381225855516</c:v>
                </c:pt>
                <c:pt idx="292">
                  <c:v>-2.9117548992557252</c:v>
                </c:pt>
                <c:pt idx="293">
                  <c:v>-2.9117487044289381</c:v>
                </c:pt>
                <c:pt idx="294">
                  <c:v>-2.9117386773153182</c:v>
                </c:pt>
                <c:pt idx="295">
                  <c:v>-2.9117447215791645</c:v>
                </c:pt>
                <c:pt idx="296">
                  <c:v>-2.9117118704411764</c:v>
                </c:pt>
                <c:pt idx="297">
                  <c:v>-2.9117302485706658</c:v>
                </c:pt>
                <c:pt idx="298">
                  <c:v>-2.9117318499323108</c:v>
                </c:pt>
                <c:pt idx="299">
                  <c:v>-2.9117265501379119</c:v>
                </c:pt>
                <c:pt idx="300">
                  <c:v>-2.911725514769576</c:v>
                </c:pt>
                <c:pt idx="301">
                  <c:v>-2.9117507082700853</c:v>
                </c:pt>
                <c:pt idx="302">
                  <c:v>-2.9117340166913075</c:v>
                </c:pt>
                <c:pt idx="303">
                  <c:v>-2.9117256009230461</c:v>
                </c:pt>
                <c:pt idx="304">
                  <c:v>-2.9117361948749432</c:v>
                </c:pt>
                <c:pt idx="305">
                  <c:v>-2.9117434399828857</c:v>
                </c:pt>
                <c:pt idx="306">
                  <c:v>-2.9117444935201999</c:v>
                </c:pt>
                <c:pt idx="307">
                  <c:v>-2.9117369321424564</c:v>
                </c:pt>
                <c:pt idx="308">
                  <c:v>-2.9117350714241064</c:v>
                </c:pt>
                <c:pt idx="309">
                  <c:v>-2.9117276637615968</c:v>
                </c:pt>
                <c:pt idx="310">
                  <c:v>-2.9117233427417815</c:v>
                </c:pt>
                <c:pt idx="311">
                  <c:v>-2.9117572662369549</c:v>
                </c:pt>
                <c:pt idx="312">
                  <c:v>-2.9117453619355831</c:v>
                </c:pt>
                <c:pt idx="313">
                  <c:v>-2.9117170662429523</c:v>
                </c:pt>
                <c:pt idx="314">
                  <c:v>-2.9117493429617651</c:v>
                </c:pt>
                <c:pt idx="315">
                  <c:v>-2.9117335546134857</c:v>
                </c:pt>
                <c:pt idx="316">
                  <c:v>-2.9117491523042305</c:v>
                </c:pt>
                <c:pt idx="317">
                  <c:v>-2.9117344494095794</c:v>
                </c:pt>
                <c:pt idx="318">
                  <c:v>-2.9117321215139325</c:v>
                </c:pt>
                <c:pt idx="319">
                  <c:v>-2.9117209117909271</c:v>
                </c:pt>
                <c:pt idx="320">
                  <c:v>-2.9117458376505465</c:v>
                </c:pt>
                <c:pt idx="321">
                  <c:v>-2.9117490928927712</c:v>
                </c:pt>
                <c:pt idx="322">
                  <c:v>-2.9117258603536973</c:v>
                </c:pt>
                <c:pt idx="323">
                  <c:v>-2.9117280776380836</c:v>
                </c:pt>
                <c:pt idx="324">
                  <c:v>-2.9117380178925081</c:v>
                </c:pt>
                <c:pt idx="325">
                  <c:v>-2.9117392179278045</c:v>
                </c:pt>
                <c:pt idx="326">
                  <c:v>-2.9117293374842865</c:v>
                </c:pt>
                <c:pt idx="327">
                  <c:v>-2.9117279875916378</c:v>
                </c:pt>
                <c:pt idx="328">
                  <c:v>-2.9117287057394017</c:v>
                </c:pt>
                <c:pt idx="329">
                  <c:v>-2.9117269713123735</c:v>
                </c:pt>
                <c:pt idx="330">
                  <c:v>-2.9117455817726299</c:v>
                </c:pt>
                <c:pt idx="331">
                  <c:v>-2.9117295507670415</c:v>
                </c:pt>
                <c:pt idx="332">
                  <c:v>-2.9117346383765366</c:v>
                </c:pt>
                <c:pt idx="333">
                  <c:v>-2.9117143488009911</c:v>
                </c:pt>
                <c:pt idx="334">
                  <c:v>-2.9117271383659822</c:v>
                </c:pt>
                <c:pt idx="335">
                  <c:v>-2.911723553476838</c:v>
                </c:pt>
                <c:pt idx="336">
                  <c:v>-2.9117263734676322</c:v>
                </c:pt>
                <c:pt idx="337">
                  <c:v>-2.9117103325270151</c:v>
                </c:pt>
                <c:pt idx="338">
                  <c:v>-2.9117350701502995</c:v>
                </c:pt>
                <c:pt idx="339">
                  <c:v>-2.911725728496847</c:v>
                </c:pt>
                <c:pt idx="340">
                  <c:v>-2.9117094300670963</c:v>
                </c:pt>
                <c:pt idx="341">
                  <c:v>-2.9117231421707883</c:v>
                </c:pt>
                <c:pt idx="342">
                  <c:v>-2.9117065703911855</c:v>
                </c:pt>
                <c:pt idx="343">
                  <c:v>-2.9117157404756133</c:v>
                </c:pt>
                <c:pt idx="344">
                  <c:v>-2.9117244182858637</c:v>
                </c:pt>
                <c:pt idx="345">
                  <c:v>-2.9117007850894687</c:v>
                </c:pt>
                <c:pt idx="346">
                  <c:v>-2.911707759768404</c:v>
                </c:pt>
                <c:pt idx="347">
                  <c:v>-2.9117324891515484</c:v>
                </c:pt>
                <c:pt idx="348">
                  <c:v>-2.9117282238452447</c:v>
                </c:pt>
                <c:pt idx="349">
                  <c:v>-2.9116991036781608</c:v>
                </c:pt>
                <c:pt idx="350">
                  <c:v>-2.9116892956941358</c:v>
                </c:pt>
                <c:pt idx="351">
                  <c:v>-2.9117267634629891</c:v>
                </c:pt>
                <c:pt idx="352">
                  <c:v>-2.9117034614659172</c:v>
                </c:pt>
                <c:pt idx="353">
                  <c:v>-2.9117435145425681</c:v>
                </c:pt>
                <c:pt idx="354">
                  <c:v>-2.9117050085891236</c:v>
                </c:pt>
                <c:pt idx="355">
                  <c:v>-2.9117177104119576</c:v>
                </c:pt>
                <c:pt idx="356">
                  <c:v>-2.9117087371256773</c:v>
                </c:pt>
                <c:pt idx="357">
                  <c:v>-2.9117247106460624</c:v>
                </c:pt>
                <c:pt idx="358">
                  <c:v>-2.9117117215699198</c:v>
                </c:pt>
                <c:pt idx="359">
                  <c:v>-2.9117072332314362</c:v>
                </c:pt>
                <c:pt idx="360">
                  <c:v>-2.9116860930722495</c:v>
                </c:pt>
                <c:pt idx="361">
                  <c:v>-2.911687905887018</c:v>
                </c:pt>
                <c:pt idx="362">
                  <c:v>-2.9116892962221943</c:v>
                </c:pt>
                <c:pt idx="363">
                  <c:v>-2.911702008901929</c:v>
                </c:pt>
                <c:pt idx="364">
                  <c:v>-2.91169960709844</c:v>
                </c:pt>
                <c:pt idx="365">
                  <c:v>-2.9116943078892636</c:v>
                </c:pt>
                <c:pt idx="366">
                  <c:v>-2.9116961497365321</c:v>
                </c:pt>
                <c:pt idx="367">
                  <c:v>-2.9117023827550303</c:v>
                </c:pt>
                <c:pt idx="368">
                  <c:v>-2.911695560946725</c:v>
                </c:pt>
                <c:pt idx="369">
                  <c:v>-2.9117122359441092</c:v>
                </c:pt>
                <c:pt idx="370">
                  <c:v>-2.9116757290616011</c:v>
                </c:pt>
                <c:pt idx="371">
                  <c:v>-2.9117192211623228</c:v>
                </c:pt>
                <c:pt idx="372">
                  <c:v>-2.9117030431119848</c:v>
                </c:pt>
                <c:pt idx="373">
                  <c:v>-2.9116964159561696</c:v>
                </c:pt>
                <c:pt idx="374">
                  <c:v>-2.9116920103716399</c:v>
                </c:pt>
                <c:pt idx="375">
                  <c:v>-2.9117056048522456</c:v>
                </c:pt>
                <c:pt idx="376">
                  <c:v>-2.9116885294036372</c:v>
                </c:pt>
                <c:pt idx="377">
                  <c:v>-2.9116967965622083</c:v>
                </c:pt>
                <c:pt idx="378">
                  <c:v>-2.9116974467641716</c:v>
                </c:pt>
                <c:pt idx="379">
                  <c:v>-2.9117017518560617</c:v>
                </c:pt>
                <c:pt idx="380">
                  <c:v>-2.9116850228623332</c:v>
                </c:pt>
                <c:pt idx="381">
                  <c:v>-2.9117033466305808</c:v>
                </c:pt>
                <c:pt idx="382">
                  <c:v>-2.9117008100877322</c:v>
                </c:pt>
                <c:pt idx="383">
                  <c:v>-2.9117078340886908</c:v>
                </c:pt>
                <c:pt idx="384">
                  <c:v>-2.9116980204777971</c:v>
                </c:pt>
                <c:pt idx="385">
                  <c:v>-2.9117124858089372</c:v>
                </c:pt>
                <c:pt idx="386">
                  <c:v>-2.9116845687273116</c:v>
                </c:pt>
                <c:pt idx="387">
                  <c:v>-2.9116750682580768</c:v>
                </c:pt>
                <c:pt idx="388">
                  <c:v>-2.9116895762765092</c:v>
                </c:pt>
                <c:pt idx="389">
                  <c:v>-2.9117115780383314</c:v>
                </c:pt>
                <c:pt idx="390">
                  <c:v>-2.9116784420682076</c:v>
                </c:pt>
                <c:pt idx="391">
                  <c:v>-2.9117039620634624</c:v>
                </c:pt>
                <c:pt idx="392">
                  <c:v>-2.911704246950233</c:v>
                </c:pt>
                <c:pt idx="393">
                  <c:v>-2.9117008250467595</c:v>
                </c:pt>
                <c:pt idx="394">
                  <c:v>-2.911686656459902</c:v>
                </c:pt>
                <c:pt idx="395">
                  <c:v>-2.9117032365794122</c:v>
                </c:pt>
                <c:pt idx="396">
                  <c:v>-2.9117028712340631</c:v>
                </c:pt>
                <c:pt idx="397">
                  <c:v>-2.9116867077829065</c:v>
                </c:pt>
                <c:pt idx="398">
                  <c:v>-2.9116729207590573</c:v>
                </c:pt>
                <c:pt idx="399">
                  <c:v>-2.911711612895862</c:v>
                </c:pt>
                <c:pt idx="400">
                  <c:v>-2.9116963205319664</c:v>
                </c:pt>
                <c:pt idx="401">
                  <c:v>-2.9116915047360274</c:v>
                </c:pt>
                <c:pt idx="402">
                  <c:v>-2.9117148031228837</c:v>
                </c:pt>
                <c:pt idx="403">
                  <c:v>-2.9116769639984166</c:v>
                </c:pt>
                <c:pt idx="404">
                  <c:v>-2.9116779182686892</c:v>
                </c:pt>
                <c:pt idx="405">
                  <c:v>-2.9117046282317656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3-9D4F-AA35-4E4916A67D97}"/>
            </c:ext>
          </c:extLst>
        </c:ser>
        <c:ser>
          <c:idx val="1"/>
          <c:order val="1"/>
          <c:tx>
            <c:strRef>
              <c:f>Summary!$CJ$12</c:f>
              <c:strCache>
                <c:ptCount val="1"/>
                <c:pt idx="0">
                  <c:v>L1 AprS1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Summary!$CW$12:$CW$25</c:f>
              <c:numCache>
                <c:formatCode>0.000000</c:formatCode>
                <c:ptCount val="14"/>
                <c:pt idx="0">
                  <c:v>-1.5235206155218362</c:v>
                </c:pt>
                <c:pt idx="1">
                  <c:v>-1.5235218249025082</c:v>
                </c:pt>
                <c:pt idx="2">
                  <c:v>-1.5235158165940863</c:v>
                </c:pt>
                <c:pt idx="3">
                  <c:v>-1.5235304485566445</c:v>
                </c:pt>
                <c:pt idx="4">
                  <c:v>-1.523528181942964</c:v>
                </c:pt>
                <c:pt idx="5">
                  <c:v>-1.5235194139074988</c:v>
                </c:pt>
                <c:pt idx="6">
                  <c:v>-1.5235322882491287</c:v>
                </c:pt>
                <c:pt idx="7">
                  <c:v>-1.5235261752589531</c:v>
                </c:pt>
                <c:pt idx="8">
                  <c:v>-1.5235312798519334</c:v>
                </c:pt>
                <c:pt idx="9">
                  <c:v>-1.5235341779770786</c:v>
                </c:pt>
                <c:pt idx="10">
                  <c:v>-1.5235186439110426</c:v>
                </c:pt>
                <c:pt idx="11">
                  <c:v>-1.5235277261275828</c:v>
                </c:pt>
                <c:pt idx="12">
                  <c:v>-1.5235230878539918</c:v>
                </c:pt>
                <c:pt idx="13">
                  <c:v>-1.5235349666520068</c:v>
                </c:pt>
              </c:numCache>
            </c:numRef>
          </c:xVal>
          <c:yVal>
            <c:numRef>
              <c:f>Summary!$CY$12:$CY$25</c:f>
              <c:numCache>
                <c:formatCode>0.000000</c:formatCode>
                <c:ptCount val="14"/>
                <c:pt idx="0">
                  <c:v>-2.9117524867660891</c:v>
                </c:pt>
                <c:pt idx="1">
                  <c:v>-2.9117657686966645</c:v>
                </c:pt>
                <c:pt idx="2">
                  <c:v>-2.9117473694588556</c:v>
                </c:pt>
                <c:pt idx="3">
                  <c:v>-2.9117389317321676</c:v>
                </c:pt>
                <c:pt idx="4">
                  <c:v>-2.9117157623302483</c:v>
                </c:pt>
                <c:pt idx="5">
                  <c:v>-2.9117363114731982</c:v>
                </c:pt>
                <c:pt idx="6">
                  <c:v>-2.9117795855419999</c:v>
                </c:pt>
                <c:pt idx="7">
                  <c:v>-2.911739101606015</c:v>
                </c:pt>
                <c:pt idx="8">
                  <c:v>-2.9117529408404224</c:v>
                </c:pt>
                <c:pt idx="9">
                  <c:v>-2.9117361380936941</c:v>
                </c:pt>
                <c:pt idx="10">
                  <c:v>-2.9117354947977105</c:v>
                </c:pt>
                <c:pt idx="11">
                  <c:v>-2.9117475421908257</c:v>
                </c:pt>
                <c:pt idx="12">
                  <c:v>-2.9117474669759358</c:v>
                </c:pt>
                <c:pt idx="13">
                  <c:v>-2.9117680738688203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83-9D4F-AA35-4E4916A67D97}"/>
            </c:ext>
          </c:extLst>
        </c:ser>
        <c:ser>
          <c:idx val="2"/>
          <c:order val="2"/>
          <c:tx>
            <c:strRef>
              <c:f>Summary!$CJ$26</c:f>
              <c:strCache>
                <c:ptCount val="1"/>
                <c:pt idx="0">
                  <c:v>L1 AprS2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rgbClr val="FF6C0C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Summary!$CW$26:$CW$46</c:f>
              <c:numCache>
                <c:formatCode>0.000000</c:formatCode>
                <c:ptCount val="21"/>
                <c:pt idx="0">
                  <c:v>-1.5235085464435614</c:v>
                </c:pt>
                <c:pt idx="1">
                  <c:v>-1.5235174944138445</c:v>
                </c:pt>
                <c:pt idx="2">
                  <c:v>-1.5235295383189831</c:v>
                </c:pt>
                <c:pt idx="3">
                  <c:v>-1.5235224415018329</c:v>
                </c:pt>
                <c:pt idx="4">
                  <c:v>-1.5235354985024288</c:v>
                </c:pt>
                <c:pt idx="5">
                  <c:v>-1.5235252296057242</c:v>
                </c:pt>
                <c:pt idx="6">
                  <c:v>-1.5235316762706606</c:v>
                </c:pt>
                <c:pt idx="7">
                  <c:v>-1.5235309307870428</c:v>
                </c:pt>
                <c:pt idx="8">
                  <c:v>-1.5235310761768051</c:v>
                </c:pt>
                <c:pt idx="9">
                  <c:v>-1.5235306322459607</c:v>
                </c:pt>
                <c:pt idx="10">
                  <c:v>-1.5235207060327136</c:v>
                </c:pt>
                <c:pt idx="11">
                  <c:v>-1.5235372500127018</c:v>
                </c:pt>
                <c:pt idx="12">
                  <c:v>-1.5235299978458545</c:v>
                </c:pt>
                <c:pt idx="13">
                  <c:v>-1.5235333059082412</c:v>
                </c:pt>
                <c:pt idx="14">
                  <c:v>-1.523521921450296</c:v>
                </c:pt>
                <c:pt idx="15">
                  <c:v>-1.5235337685156043</c:v>
                </c:pt>
                <c:pt idx="16">
                  <c:v>-1.5235243662894011</c:v>
                </c:pt>
                <c:pt idx="17">
                  <c:v>-1.5235267237090906</c:v>
                </c:pt>
                <c:pt idx="18">
                  <c:v>-1.5235204922398211</c:v>
                </c:pt>
                <c:pt idx="19">
                  <c:v>-1.5235283101262389</c:v>
                </c:pt>
                <c:pt idx="20">
                  <c:v>-1.5235331020961913</c:v>
                </c:pt>
              </c:numCache>
            </c:numRef>
          </c:xVal>
          <c:yVal>
            <c:numRef>
              <c:f>Summary!$CY$26:$CY$46</c:f>
              <c:numCache>
                <c:formatCode>0.000000</c:formatCode>
                <c:ptCount val="21"/>
                <c:pt idx="0">
                  <c:v>-2.9117853110329719</c:v>
                </c:pt>
                <c:pt idx="1">
                  <c:v>-2.9117809069619569</c:v>
                </c:pt>
                <c:pt idx="2">
                  <c:v>-2.911767863827273</c:v>
                </c:pt>
                <c:pt idx="3">
                  <c:v>-2.9117728930099029</c:v>
                </c:pt>
                <c:pt idx="4">
                  <c:v>-2.9117701165256986</c:v>
                </c:pt>
                <c:pt idx="5">
                  <c:v>-2.9117599352358314</c:v>
                </c:pt>
                <c:pt idx="6">
                  <c:v>-2.9117862523363653</c:v>
                </c:pt>
                <c:pt idx="7">
                  <c:v>-2.9117671566665662</c:v>
                </c:pt>
                <c:pt idx="8">
                  <c:v>-2.9117672144785347</c:v>
                </c:pt>
                <c:pt idx="9">
                  <c:v>-2.9117513948805476</c:v>
                </c:pt>
                <c:pt idx="10">
                  <c:v>-2.9117663682949813</c:v>
                </c:pt>
                <c:pt idx="11">
                  <c:v>-2.9117515695747471</c:v>
                </c:pt>
                <c:pt idx="12">
                  <c:v>-2.9117612648229039</c:v>
                </c:pt>
                <c:pt idx="13">
                  <c:v>-2.9117910368394093</c:v>
                </c:pt>
                <c:pt idx="14">
                  <c:v>-2.9117563533557549</c:v>
                </c:pt>
                <c:pt idx="15">
                  <c:v>-2.9117598728966789</c:v>
                </c:pt>
                <c:pt idx="16">
                  <c:v>-2.9117531096549008</c:v>
                </c:pt>
                <c:pt idx="17">
                  <c:v>-2.9117513514909952</c:v>
                </c:pt>
                <c:pt idx="18">
                  <c:v>-2.9117623227583302</c:v>
                </c:pt>
                <c:pt idx="19">
                  <c:v>-2.9117579298632581</c:v>
                </c:pt>
                <c:pt idx="20">
                  <c:v>-2.9117374453238902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83-9D4F-AA35-4E4916A67D97}"/>
            </c:ext>
          </c:extLst>
        </c:ser>
        <c:ser>
          <c:idx val="3"/>
          <c:order val="3"/>
          <c:tx>
            <c:strRef>
              <c:f>Summary!$CJ$47</c:f>
              <c:strCache>
                <c:ptCount val="1"/>
                <c:pt idx="0">
                  <c:v>L1 AprS3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noFill/>
              <a:ln w="12700">
                <a:solidFill>
                  <a:srgbClr val="FF6C0C"/>
                </a:solidFill>
              </a:ln>
            </c:spPr>
          </c:marker>
          <c:xVal>
            <c:numRef>
              <c:f>Summary!$CW$47:$CW$97</c:f>
              <c:numCache>
                <c:formatCode>0.000000</c:formatCode>
                <c:ptCount val="51"/>
                <c:pt idx="0">
                  <c:v>-1.5235273878288369</c:v>
                </c:pt>
                <c:pt idx="1">
                  <c:v>-1.5235373469655471</c:v>
                </c:pt>
                <c:pt idx="2">
                  <c:v>-1.52352176254105</c:v>
                </c:pt>
                <c:pt idx="3">
                  <c:v>-1.5235270940264418</c:v>
                </c:pt>
                <c:pt idx="4">
                  <c:v>-1.5235395339158031</c:v>
                </c:pt>
                <c:pt idx="5">
                  <c:v>-1.5235365220065338</c:v>
                </c:pt>
                <c:pt idx="6">
                  <c:v>-1.5235280508442532</c:v>
                </c:pt>
                <c:pt idx="7">
                  <c:v>-1.5235350616140531</c:v>
                </c:pt>
                <c:pt idx="8">
                  <c:v>-1.5235316859384553</c:v>
                </c:pt>
                <c:pt idx="9">
                  <c:v>-1.5235266888285208</c:v>
                </c:pt>
                <c:pt idx="10">
                  <c:v>-1.5235309239107921</c:v>
                </c:pt>
                <c:pt idx="11">
                  <c:v>-1.5235357508821494</c:v>
                </c:pt>
                <c:pt idx="12">
                  <c:v>-1.5235274383748845</c:v>
                </c:pt>
                <c:pt idx="13">
                  <c:v>-1.5235276739258645</c:v>
                </c:pt>
                <c:pt idx="14">
                  <c:v>-1.5235275074893204</c:v>
                </c:pt>
                <c:pt idx="15">
                  <c:v>-1.5235324339183216</c:v>
                </c:pt>
                <c:pt idx="16">
                  <c:v>-1.5235358958290879</c:v>
                </c:pt>
                <c:pt idx="17">
                  <c:v>-1.5235300242438301</c:v>
                </c:pt>
                <c:pt idx="18">
                  <c:v>-1.5235367332881238</c:v>
                </c:pt>
                <c:pt idx="19">
                  <c:v>-1.5235297994065915</c:v>
                </c:pt>
                <c:pt idx="20">
                  <c:v>-1.5235311757189578</c:v>
                </c:pt>
                <c:pt idx="21">
                  <c:v>-1.5235310975922829</c:v>
                </c:pt>
                <c:pt idx="22">
                  <c:v>-1.5235397486537969</c:v>
                </c:pt>
                <c:pt idx="23">
                  <c:v>-1.5235329124630195</c:v>
                </c:pt>
                <c:pt idx="24">
                  <c:v>-1.5235358397340064</c:v>
                </c:pt>
                <c:pt idx="25">
                  <c:v>-1.5235372869303612</c:v>
                </c:pt>
                <c:pt idx="26">
                  <c:v>-1.5235263285665319</c:v>
                </c:pt>
                <c:pt idx="27">
                  <c:v>-1.5235370648232993</c:v>
                </c:pt>
                <c:pt idx="28">
                  <c:v>-1.5235391443048192</c:v>
                </c:pt>
                <c:pt idx="29">
                  <c:v>-1.5235353505277631</c:v>
                </c:pt>
                <c:pt idx="30">
                  <c:v>-1.5235353991508485</c:v>
                </c:pt>
                <c:pt idx="31">
                  <c:v>-1.5235399052552629</c:v>
                </c:pt>
                <c:pt idx="32">
                  <c:v>-1.5235315672853575</c:v>
                </c:pt>
                <c:pt idx="33">
                  <c:v>-1.5235357985089786</c:v>
                </c:pt>
                <c:pt idx="34">
                  <c:v>-1.5235413831162272</c:v>
                </c:pt>
                <c:pt idx="35">
                  <c:v>-1.5235376954352926</c:v>
                </c:pt>
                <c:pt idx="36">
                  <c:v>-1.5235371413171828</c:v>
                </c:pt>
                <c:pt idx="37">
                  <c:v>-1.5235360095809005</c:v>
                </c:pt>
                <c:pt idx="38">
                  <c:v>-1.5235413979884433</c:v>
                </c:pt>
                <c:pt idx="39">
                  <c:v>-1.5235426001133769</c:v>
                </c:pt>
                <c:pt idx="40">
                  <c:v>-1.5235263722975259</c:v>
                </c:pt>
                <c:pt idx="41">
                  <c:v>-1.5235373691297702</c:v>
                </c:pt>
                <c:pt idx="42">
                  <c:v>-1.5235341834200105</c:v>
                </c:pt>
                <c:pt idx="43">
                  <c:v>-1.5235438953101685</c:v>
                </c:pt>
                <c:pt idx="44">
                  <c:v>-1.5235320440884057</c:v>
                </c:pt>
                <c:pt idx="45">
                  <c:v>-1.523537618781998</c:v>
                </c:pt>
                <c:pt idx="46">
                  <c:v>-1.5235372833645351</c:v>
                </c:pt>
                <c:pt idx="47">
                  <c:v>-1.5235424679943295</c:v>
                </c:pt>
                <c:pt idx="48">
                  <c:v>-1.523541887071125</c:v>
                </c:pt>
                <c:pt idx="49">
                  <c:v>-1.5235395258575883</c:v>
                </c:pt>
                <c:pt idx="50">
                  <c:v>-1.523535402991647</c:v>
                </c:pt>
              </c:numCache>
            </c:numRef>
          </c:xVal>
          <c:yVal>
            <c:numRef>
              <c:f>Summary!$CY$47:$CY$97</c:f>
              <c:numCache>
                <c:formatCode>0.000000</c:formatCode>
                <c:ptCount val="51"/>
                <c:pt idx="0">
                  <c:v>-2.9117617305752961</c:v>
                </c:pt>
                <c:pt idx="1">
                  <c:v>-2.911758384549636</c:v>
                </c:pt>
                <c:pt idx="2">
                  <c:v>-2.9117444277101612</c:v>
                </c:pt>
                <c:pt idx="3">
                  <c:v>-2.911785629853938</c:v>
                </c:pt>
                <c:pt idx="4">
                  <c:v>-2.9117726542365157</c:v>
                </c:pt>
                <c:pt idx="5">
                  <c:v>-2.9117501154000003</c:v>
                </c:pt>
                <c:pt idx="6">
                  <c:v>-2.9117608365610592</c:v>
                </c:pt>
                <c:pt idx="7">
                  <c:v>-2.9117636074446476</c:v>
                </c:pt>
                <c:pt idx="8">
                  <c:v>-2.9117425027603168</c:v>
                </c:pt>
                <c:pt idx="9">
                  <c:v>-2.9117620917353304</c:v>
                </c:pt>
                <c:pt idx="10">
                  <c:v>-2.9117868015918682</c:v>
                </c:pt>
                <c:pt idx="11">
                  <c:v>-2.9117553382874539</c:v>
                </c:pt>
                <c:pt idx="12">
                  <c:v>-2.9117745586138915</c:v>
                </c:pt>
                <c:pt idx="13">
                  <c:v>-2.9117808471990281</c:v>
                </c:pt>
                <c:pt idx="14">
                  <c:v>-2.9117640289455289</c:v>
                </c:pt>
                <c:pt idx="15">
                  <c:v>-2.911784347580987</c:v>
                </c:pt>
                <c:pt idx="16">
                  <c:v>-2.911771271194997</c:v>
                </c:pt>
                <c:pt idx="17">
                  <c:v>-2.9117534607662217</c:v>
                </c:pt>
                <c:pt idx="18">
                  <c:v>-2.9117802543464486</c:v>
                </c:pt>
                <c:pt idx="19">
                  <c:v>-2.911771407923033</c:v>
                </c:pt>
                <c:pt idx="20">
                  <c:v>-2.9117664926034323</c:v>
                </c:pt>
                <c:pt idx="21">
                  <c:v>-2.9117466226197211</c:v>
                </c:pt>
                <c:pt idx="22">
                  <c:v>-2.911759554539505</c:v>
                </c:pt>
                <c:pt idx="23">
                  <c:v>-2.9117602183282232</c:v>
                </c:pt>
                <c:pt idx="24">
                  <c:v>-2.9117501529155705</c:v>
                </c:pt>
                <c:pt idx="25">
                  <c:v>-2.9117932846154733</c:v>
                </c:pt>
                <c:pt idx="26">
                  <c:v>-2.9117687731176352</c:v>
                </c:pt>
                <c:pt idx="27">
                  <c:v>-2.9117603810736936</c:v>
                </c:pt>
                <c:pt idx="28">
                  <c:v>-2.9117629425008538</c:v>
                </c:pt>
                <c:pt idx="29">
                  <c:v>-2.911788600505949</c:v>
                </c:pt>
                <c:pt idx="30">
                  <c:v>-2.9117615332889826</c:v>
                </c:pt>
                <c:pt idx="31">
                  <c:v>-2.9117423890607781</c:v>
                </c:pt>
                <c:pt idx="32">
                  <c:v>-2.9117541616804292</c:v>
                </c:pt>
                <c:pt idx="33">
                  <c:v>-2.9117673125295367</c:v>
                </c:pt>
                <c:pt idx="34">
                  <c:v>-2.9117674984113013</c:v>
                </c:pt>
                <c:pt idx="35">
                  <c:v>-2.9117683729520909</c:v>
                </c:pt>
                <c:pt idx="36">
                  <c:v>-2.9117594847625869</c:v>
                </c:pt>
                <c:pt idx="37">
                  <c:v>-2.911766964258141</c:v>
                </c:pt>
                <c:pt idx="38">
                  <c:v>-2.9117739621128291</c:v>
                </c:pt>
                <c:pt idx="39">
                  <c:v>-2.9117571457220883</c:v>
                </c:pt>
                <c:pt idx="40">
                  <c:v>-2.9117689000800007</c:v>
                </c:pt>
                <c:pt idx="41">
                  <c:v>-2.9117490915532063</c:v>
                </c:pt>
                <c:pt idx="42">
                  <c:v>-2.9117546824842129</c:v>
                </c:pt>
                <c:pt idx="43">
                  <c:v>-2.9117675560291238</c:v>
                </c:pt>
                <c:pt idx="44">
                  <c:v>-2.9117644154641278</c:v>
                </c:pt>
                <c:pt idx="45">
                  <c:v>-2.9117788293104203</c:v>
                </c:pt>
                <c:pt idx="46">
                  <c:v>-2.9117715552524674</c:v>
                </c:pt>
                <c:pt idx="47">
                  <c:v>-2.9117557117495507</c:v>
                </c:pt>
                <c:pt idx="48">
                  <c:v>-2.9117625659004487</c:v>
                </c:pt>
                <c:pt idx="49">
                  <c:v>-2.9117905197572718</c:v>
                </c:pt>
                <c:pt idx="50">
                  <c:v>-2.911794344924139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83-9D4F-AA35-4E4916A67D97}"/>
            </c:ext>
          </c:extLst>
        </c:ser>
        <c:ser>
          <c:idx val="4"/>
          <c:order val="4"/>
          <c:tx>
            <c:strRef>
              <c:f>Summary!$CJ$98</c:f>
              <c:strCache>
                <c:ptCount val="1"/>
                <c:pt idx="0">
                  <c:v>L1 JunS1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6C0C"/>
                </a:solidFill>
              </a:ln>
            </c:spPr>
          </c:marker>
          <c:xVal>
            <c:numRef>
              <c:f>Summary!$CW$98:$CW$140</c:f>
              <c:numCache>
                <c:formatCode>0.000000</c:formatCode>
                <c:ptCount val="43"/>
                <c:pt idx="0">
                  <c:v>-1.5235086607078185</c:v>
                </c:pt>
                <c:pt idx="1">
                  <c:v>-1.5234990776364012</c:v>
                </c:pt>
                <c:pt idx="2">
                  <c:v>-1.5235069764405738</c:v>
                </c:pt>
                <c:pt idx="3">
                  <c:v>-1.5235106203741831</c:v>
                </c:pt>
                <c:pt idx="4">
                  <c:v>-1.5234978445920844</c:v>
                </c:pt>
                <c:pt idx="5">
                  <c:v>-1.5235130150443219</c:v>
                </c:pt>
                <c:pt idx="6">
                  <c:v>-1.5235118660580047</c:v>
                </c:pt>
                <c:pt idx="7">
                  <c:v>-1.5235144652310728</c:v>
                </c:pt>
                <c:pt idx="8">
                  <c:v>-1.5235144506432283</c:v>
                </c:pt>
                <c:pt idx="9">
                  <c:v>-1.5235096021290331</c:v>
                </c:pt>
                <c:pt idx="10">
                  <c:v>-1.5235154910072657</c:v>
                </c:pt>
                <c:pt idx="11">
                  <c:v>-1.5235114147125435</c:v>
                </c:pt>
                <c:pt idx="12">
                  <c:v>-1.5235155869879802</c:v>
                </c:pt>
                <c:pt idx="13">
                  <c:v>-1.5235079432105232</c:v>
                </c:pt>
                <c:pt idx="14">
                  <c:v>-1.5235002904292441</c:v>
                </c:pt>
                <c:pt idx="15">
                  <c:v>-1.5235089603815493</c:v>
                </c:pt>
                <c:pt idx="16">
                  <c:v>-1.5235117956908013</c:v>
                </c:pt>
                <c:pt idx="17">
                  <c:v>-1.5235174099476032</c:v>
                </c:pt>
                <c:pt idx="18">
                  <c:v>-1.5235089894308853</c:v>
                </c:pt>
                <c:pt idx="19">
                  <c:v>-1.5235079878281439</c:v>
                </c:pt>
                <c:pt idx="20">
                  <c:v>-1.523513927731889</c:v>
                </c:pt>
                <c:pt idx="21">
                  <c:v>-1.5235080952701758</c:v>
                </c:pt>
                <c:pt idx="22">
                  <c:v>-1.5235115042403382</c:v>
                </c:pt>
                <c:pt idx="23">
                  <c:v>-1.5235102987864402</c:v>
                </c:pt>
                <c:pt idx="24">
                  <c:v>-1.523512561196348</c:v>
                </c:pt>
                <c:pt idx="25">
                  <c:v>-1.5235097910220003</c:v>
                </c:pt>
                <c:pt idx="26">
                  <c:v>-1.5235101219083371</c:v>
                </c:pt>
                <c:pt idx="27">
                  <c:v>-1.5235152115331339</c:v>
                </c:pt>
                <c:pt idx="28">
                  <c:v>-1.5235197235504179</c:v>
                </c:pt>
                <c:pt idx="29">
                  <c:v>-1.5235126606157867</c:v>
                </c:pt>
                <c:pt idx="30">
                  <c:v>-1.5235065111728572</c:v>
                </c:pt>
                <c:pt idx="31">
                  <c:v>-1.5235099975544086</c:v>
                </c:pt>
                <c:pt idx="32">
                  <c:v>-1.5235143296394746</c:v>
                </c:pt>
                <c:pt idx="33">
                  <c:v>-1.5235185730204854</c:v>
                </c:pt>
                <c:pt idx="34">
                  <c:v>-1.5235234333704939</c:v>
                </c:pt>
                <c:pt idx="35">
                  <c:v>-1.5235155206905162</c:v>
                </c:pt>
                <c:pt idx="36">
                  <c:v>-1.5235155503273152</c:v>
                </c:pt>
                <c:pt idx="37">
                  <c:v>-1.5235106441430664</c:v>
                </c:pt>
                <c:pt idx="38">
                  <c:v>-1.5235132477722744</c:v>
                </c:pt>
                <c:pt idx="39">
                  <c:v>-1.5235173187489675</c:v>
                </c:pt>
                <c:pt idx="40">
                  <c:v>-1.5235241119471146</c:v>
                </c:pt>
                <c:pt idx="41">
                  <c:v>-1.5235106172279225</c:v>
                </c:pt>
                <c:pt idx="42">
                  <c:v>-1.52351386964016</c:v>
                </c:pt>
              </c:numCache>
            </c:numRef>
          </c:xVal>
          <c:yVal>
            <c:numRef>
              <c:f>Summary!$CY$98:$CY$140</c:f>
              <c:numCache>
                <c:formatCode>0.000000</c:formatCode>
                <c:ptCount val="43"/>
                <c:pt idx="0">
                  <c:v>-2.9117865492734847</c:v>
                </c:pt>
                <c:pt idx="1">
                  <c:v>-2.9117967245423486</c:v>
                </c:pt>
                <c:pt idx="2">
                  <c:v>-2.9117967743551971</c:v>
                </c:pt>
                <c:pt idx="3">
                  <c:v>-2.9117993413851067</c:v>
                </c:pt>
                <c:pt idx="4">
                  <c:v>-2.9117864316877742</c:v>
                </c:pt>
                <c:pt idx="5">
                  <c:v>-2.9117867600036669</c:v>
                </c:pt>
                <c:pt idx="6">
                  <c:v>-2.9117929466827759</c:v>
                </c:pt>
                <c:pt idx="7">
                  <c:v>-2.9117956603066322</c:v>
                </c:pt>
                <c:pt idx="8">
                  <c:v>-2.9117928590509399</c:v>
                </c:pt>
                <c:pt idx="9">
                  <c:v>-2.9118066665859965</c:v>
                </c:pt>
                <c:pt idx="10">
                  <c:v>-2.9117904011298976</c:v>
                </c:pt>
                <c:pt idx="11">
                  <c:v>-2.9117847044212257</c:v>
                </c:pt>
                <c:pt idx="12">
                  <c:v>-2.9118051651179142</c:v>
                </c:pt>
                <c:pt idx="13">
                  <c:v>-2.9117954966121866</c:v>
                </c:pt>
                <c:pt idx="14">
                  <c:v>-2.9117838311694109</c:v>
                </c:pt>
                <c:pt idx="15">
                  <c:v>-2.9117811934563047</c:v>
                </c:pt>
                <c:pt idx="16">
                  <c:v>-2.9117931360006124</c:v>
                </c:pt>
                <c:pt idx="17">
                  <c:v>-2.9117979404233241</c:v>
                </c:pt>
                <c:pt idx="18">
                  <c:v>-2.9117801979834566</c:v>
                </c:pt>
                <c:pt idx="19">
                  <c:v>-2.9117854373504555</c:v>
                </c:pt>
                <c:pt idx="20">
                  <c:v>-2.9117735105017788</c:v>
                </c:pt>
                <c:pt idx="21">
                  <c:v>-2.9118005198839856</c:v>
                </c:pt>
                <c:pt idx="22">
                  <c:v>-2.9117745359782923</c:v>
                </c:pt>
                <c:pt idx="23">
                  <c:v>-2.9117803141647292</c:v>
                </c:pt>
                <c:pt idx="24">
                  <c:v>-2.9118067504887502</c:v>
                </c:pt>
                <c:pt idx="25">
                  <c:v>-2.9117574966225845</c:v>
                </c:pt>
                <c:pt idx="26">
                  <c:v>-2.9117850317184035</c:v>
                </c:pt>
                <c:pt idx="27">
                  <c:v>-2.9117799248710101</c:v>
                </c:pt>
                <c:pt idx="28">
                  <c:v>-2.9117714520079061</c:v>
                </c:pt>
                <c:pt idx="29">
                  <c:v>-2.9117747570432386</c:v>
                </c:pt>
                <c:pt idx="30">
                  <c:v>-2.91178034583523</c:v>
                </c:pt>
                <c:pt idx="31">
                  <c:v>-2.9117787410660623</c:v>
                </c:pt>
                <c:pt idx="32">
                  <c:v>-2.9117961314521263</c:v>
                </c:pt>
                <c:pt idx="33">
                  <c:v>-2.9117788039127208</c:v>
                </c:pt>
                <c:pt idx="34">
                  <c:v>-2.9117777317928777</c:v>
                </c:pt>
                <c:pt idx="35">
                  <c:v>-2.9118025639705682</c:v>
                </c:pt>
                <c:pt idx="36">
                  <c:v>-2.9117752775878367</c:v>
                </c:pt>
                <c:pt idx="37">
                  <c:v>-2.9117761000184026</c:v>
                </c:pt>
                <c:pt idx="38">
                  <c:v>-2.9117764347789956</c:v>
                </c:pt>
                <c:pt idx="39">
                  <c:v>-2.9117787078529043</c:v>
                </c:pt>
                <c:pt idx="40">
                  <c:v>-2.9117842636916671</c:v>
                </c:pt>
                <c:pt idx="41">
                  <c:v>-2.9117941682524</c:v>
                </c:pt>
                <c:pt idx="42">
                  <c:v>-2.911799534230568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83-9D4F-AA35-4E4916A67D97}"/>
            </c:ext>
          </c:extLst>
        </c:ser>
        <c:ser>
          <c:idx val="5"/>
          <c:order val="5"/>
          <c:tx>
            <c:strRef>
              <c:f>Summary!$CJ$141</c:f>
              <c:strCache>
                <c:ptCount val="1"/>
                <c:pt idx="0">
                  <c:v>L1 JunS2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Summary!$CW$141:$CW$191</c:f>
              <c:numCache>
                <c:formatCode>0.000000</c:formatCode>
                <c:ptCount val="51"/>
                <c:pt idx="0">
                  <c:v>-1.5235148633303539</c:v>
                </c:pt>
                <c:pt idx="1">
                  <c:v>-1.5235144872183914</c:v>
                </c:pt>
                <c:pt idx="2">
                  <c:v>-1.5235186770481735</c:v>
                </c:pt>
                <c:pt idx="3">
                  <c:v>-1.5235129029463466</c:v>
                </c:pt>
                <c:pt idx="4">
                  <c:v>-1.5235107405365338</c:v>
                </c:pt>
                <c:pt idx="5">
                  <c:v>-1.5235159416610828</c:v>
                </c:pt>
                <c:pt idx="6">
                  <c:v>-1.523521018366979</c:v>
                </c:pt>
                <c:pt idx="7">
                  <c:v>-1.5235140103322506</c:v>
                </c:pt>
                <c:pt idx="8">
                  <c:v>-1.5235208060415093</c:v>
                </c:pt>
                <c:pt idx="9">
                  <c:v>-1.5235122033425323</c:v>
                </c:pt>
                <c:pt idx="10">
                  <c:v>-1.523511095700733</c:v>
                </c:pt>
                <c:pt idx="11">
                  <c:v>-1.523516151335166</c:v>
                </c:pt>
                <c:pt idx="12">
                  <c:v>-1.5235204432587304</c:v>
                </c:pt>
                <c:pt idx="13">
                  <c:v>-1.5235181268522799</c:v>
                </c:pt>
                <c:pt idx="14">
                  <c:v>-1.5235219115360117</c:v>
                </c:pt>
                <c:pt idx="15">
                  <c:v>-1.5235173643347839</c:v>
                </c:pt>
                <c:pt idx="16">
                  <c:v>-1.5235274646617469</c:v>
                </c:pt>
                <c:pt idx="17">
                  <c:v>-1.5235271999755204</c:v>
                </c:pt>
                <c:pt idx="18">
                  <c:v>-1.5235226468501584</c:v>
                </c:pt>
                <c:pt idx="19">
                  <c:v>-1.5235195666699721</c:v>
                </c:pt>
                <c:pt idx="20">
                  <c:v>-1.5235134960720469</c:v>
                </c:pt>
                <c:pt idx="21">
                  <c:v>-1.5235194065892248</c:v>
                </c:pt>
                <c:pt idx="22">
                  <c:v>-1.5235181527964967</c:v>
                </c:pt>
                <c:pt idx="23">
                  <c:v>-1.5235186240454726</c:v>
                </c:pt>
                <c:pt idx="24">
                  <c:v>-1.5235199567800652</c:v>
                </c:pt>
                <c:pt idx="25">
                  <c:v>-1.5235254998259771</c:v>
                </c:pt>
                <c:pt idx="26">
                  <c:v>-1.5235289934402663</c:v>
                </c:pt>
                <c:pt idx="27">
                  <c:v>-1.5235265229905601</c:v>
                </c:pt>
                <c:pt idx="28">
                  <c:v>-1.5235247506880756</c:v>
                </c:pt>
                <c:pt idx="29">
                  <c:v>-1.5235291542392368</c:v>
                </c:pt>
                <c:pt idx="30">
                  <c:v>-1.5235162343775461</c:v>
                </c:pt>
                <c:pt idx="31">
                  <c:v>-1.5235270467769491</c:v>
                </c:pt>
                <c:pt idx="32">
                  <c:v>-1.5235213137283024</c:v>
                </c:pt>
                <c:pt idx="33">
                  <c:v>-1.5235218383606632</c:v>
                </c:pt>
                <c:pt idx="34">
                  <c:v>-1.5235200662676465</c:v>
                </c:pt>
                <c:pt idx="35">
                  <c:v>-1.5235246693542901</c:v>
                </c:pt>
                <c:pt idx="36">
                  <c:v>-1.5235285473584463</c:v>
                </c:pt>
                <c:pt idx="37">
                  <c:v>-1.5235250516878924</c:v>
                </c:pt>
                <c:pt idx="38">
                  <c:v>-1.5235314098401245</c:v>
                </c:pt>
                <c:pt idx="39">
                  <c:v>-1.5235268067929377</c:v>
                </c:pt>
                <c:pt idx="40">
                  <c:v>-1.5235234725107087</c:v>
                </c:pt>
                <c:pt idx="41">
                  <c:v>-1.5235318243223304</c:v>
                </c:pt>
                <c:pt idx="42">
                  <c:v>-1.5235230968794971</c:v>
                </c:pt>
                <c:pt idx="43">
                  <c:v>-1.5235308404927914</c:v>
                </c:pt>
                <c:pt idx="44">
                  <c:v>-1.5235222284822585</c:v>
                </c:pt>
                <c:pt idx="45">
                  <c:v>-1.5235337729666958</c:v>
                </c:pt>
                <c:pt idx="46">
                  <c:v>-1.5235280778896492</c:v>
                </c:pt>
                <c:pt idx="47">
                  <c:v>-1.5235294628461986</c:v>
                </c:pt>
                <c:pt idx="48">
                  <c:v>-1.5235346128887606</c:v>
                </c:pt>
                <c:pt idx="49">
                  <c:v>-1.5235249526731287</c:v>
                </c:pt>
                <c:pt idx="50">
                  <c:v>-1.5235298433463502</c:v>
                </c:pt>
              </c:numCache>
            </c:numRef>
          </c:xVal>
          <c:yVal>
            <c:numRef>
              <c:f>Summary!$CY$141:$CY$191</c:f>
              <c:numCache>
                <c:formatCode>0.000000</c:formatCode>
                <c:ptCount val="51"/>
                <c:pt idx="0">
                  <c:v>-2.9117857277574961</c:v>
                </c:pt>
                <c:pt idx="1">
                  <c:v>-2.9117794023011911</c:v>
                </c:pt>
                <c:pt idx="2">
                  <c:v>-2.9117729113590642</c:v>
                </c:pt>
                <c:pt idx="3">
                  <c:v>-2.9117778418392319</c:v>
                </c:pt>
                <c:pt idx="4">
                  <c:v>-2.911796362897952</c:v>
                </c:pt>
                <c:pt idx="5">
                  <c:v>-2.9117833395825481</c:v>
                </c:pt>
                <c:pt idx="6">
                  <c:v>-2.9117784394884549</c:v>
                </c:pt>
                <c:pt idx="7">
                  <c:v>-2.9117656863653325</c:v>
                </c:pt>
                <c:pt idx="8">
                  <c:v>-2.9117932271595537</c:v>
                </c:pt>
                <c:pt idx="9">
                  <c:v>-2.9118031875751642</c:v>
                </c:pt>
                <c:pt idx="10">
                  <c:v>-2.9117794845319529</c:v>
                </c:pt>
                <c:pt idx="11">
                  <c:v>-2.9117864489961769</c:v>
                </c:pt>
                <c:pt idx="12">
                  <c:v>-2.9117679757238588</c:v>
                </c:pt>
                <c:pt idx="13">
                  <c:v>-2.9117855944965059</c:v>
                </c:pt>
                <c:pt idx="14">
                  <c:v>-2.911774915736443</c:v>
                </c:pt>
                <c:pt idx="15">
                  <c:v>-2.9117667446013362</c:v>
                </c:pt>
                <c:pt idx="16">
                  <c:v>-2.9117791878236208</c:v>
                </c:pt>
                <c:pt idx="17">
                  <c:v>-2.9117912426389139</c:v>
                </c:pt>
                <c:pt idx="18">
                  <c:v>-2.9117898895074936</c:v>
                </c:pt>
                <c:pt idx="19">
                  <c:v>-2.9117863818558871</c:v>
                </c:pt>
                <c:pt idx="20">
                  <c:v>-2.9117563097955581</c:v>
                </c:pt>
                <c:pt idx="21">
                  <c:v>-2.9117685416154249</c:v>
                </c:pt>
                <c:pt idx="22">
                  <c:v>-2.9117701951216191</c:v>
                </c:pt>
                <c:pt idx="23">
                  <c:v>-2.9117793389158004</c:v>
                </c:pt>
                <c:pt idx="24">
                  <c:v>-2.91177275988395</c:v>
                </c:pt>
                <c:pt idx="25">
                  <c:v>-2.9117888446850988</c:v>
                </c:pt>
                <c:pt idx="26">
                  <c:v>-2.9117817555477798</c:v>
                </c:pt>
                <c:pt idx="27">
                  <c:v>-2.9117706964834293</c:v>
                </c:pt>
                <c:pt idx="28">
                  <c:v>-2.9117726329146616</c:v>
                </c:pt>
                <c:pt idx="29">
                  <c:v>-2.9117730013670489</c:v>
                </c:pt>
                <c:pt idx="30">
                  <c:v>-2.9117777170408679</c:v>
                </c:pt>
                <c:pt idx="31">
                  <c:v>-2.9117630033518811</c:v>
                </c:pt>
                <c:pt idx="32">
                  <c:v>-2.9117819643384255</c:v>
                </c:pt>
                <c:pt idx="33">
                  <c:v>-2.911767979847506</c:v>
                </c:pt>
                <c:pt idx="34">
                  <c:v>-2.9117656191012551</c:v>
                </c:pt>
                <c:pt idx="35">
                  <c:v>-2.9117819263816824</c:v>
                </c:pt>
                <c:pt idx="36">
                  <c:v>-2.9117870295363968</c:v>
                </c:pt>
                <c:pt idx="37">
                  <c:v>-2.9117671432793935</c:v>
                </c:pt>
                <c:pt idx="38">
                  <c:v>-2.9117760823353063</c:v>
                </c:pt>
                <c:pt idx="39">
                  <c:v>-2.911778742224445</c:v>
                </c:pt>
                <c:pt idx="40">
                  <c:v>-2.9117631168036837</c:v>
                </c:pt>
                <c:pt idx="41">
                  <c:v>-2.9117643844432415</c:v>
                </c:pt>
                <c:pt idx="42">
                  <c:v>-2.9117715879244286</c:v>
                </c:pt>
                <c:pt idx="43">
                  <c:v>-2.9117686852018672</c:v>
                </c:pt>
                <c:pt idx="44">
                  <c:v>-2.9117592674592228</c:v>
                </c:pt>
                <c:pt idx="45">
                  <c:v>-2.9117629098813902</c:v>
                </c:pt>
                <c:pt idx="46">
                  <c:v>-2.9117658365455834</c:v>
                </c:pt>
                <c:pt idx="47">
                  <c:v>-2.9117619350611723</c:v>
                </c:pt>
                <c:pt idx="48">
                  <c:v>-2.9117707721572765</c:v>
                </c:pt>
                <c:pt idx="49">
                  <c:v>-2.9117595467253499</c:v>
                </c:pt>
                <c:pt idx="50">
                  <c:v>-2.9117623196335214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83-9D4F-AA35-4E4916A67D97}"/>
            </c:ext>
          </c:extLst>
        </c:ser>
        <c:ser>
          <c:idx val="6"/>
          <c:order val="6"/>
          <c:tx>
            <c:strRef>
              <c:f>Summary!$CJ$192</c:f>
              <c:strCache>
                <c:ptCount val="1"/>
                <c:pt idx="0">
                  <c:v>L1 JunS3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Summary!$CW$192:$CW$252</c:f>
              <c:numCache>
                <c:formatCode>0.000000</c:formatCode>
                <c:ptCount val="61"/>
                <c:pt idx="0">
                  <c:v>-1.5235230991808069</c:v>
                </c:pt>
                <c:pt idx="1">
                  <c:v>-1.5235152905507059</c:v>
                </c:pt>
                <c:pt idx="2">
                  <c:v>-1.5235366032975968</c:v>
                </c:pt>
                <c:pt idx="3">
                  <c:v>-1.5235180405649202</c:v>
                </c:pt>
                <c:pt idx="4">
                  <c:v>-1.523526471453184</c:v>
                </c:pt>
                <c:pt idx="5">
                  <c:v>-1.5235275051996531</c:v>
                </c:pt>
                <c:pt idx="6">
                  <c:v>-1.5235295164580593</c:v>
                </c:pt>
                <c:pt idx="7">
                  <c:v>-1.523530625668851</c:v>
                </c:pt>
                <c:pt idx="8">
                  <c:v>-1.5235290902258283</c:v>
                </c:pt>
                <c:pt idx="9">
                  <c:v>-1.5235408597787639</c:v>
                </c:pt>
                <c:pt idx="10">
                  <c:v>-1.5235313669743902</c:v>
                </c:pt>
                <c:pt idx="11">
                  <c:v>-1.5235239530341369</c:v>
                </c:pt>
                <c:pt idx="12">
                  <c:v>-1.5235308594435271</c:v>
                </c:pt>
                <c:pt idx="13">
                  <c:v>-1.5235307311915252</c:v>
                </c:pt>
                <c:pt idx="14">
                  <c:v>-1.523527352932782</c:v>
                </c:pt>
                <c:pt idx="15">
                  <c:v>-1.5235322915968466</c:v>
                </c:pt>
                <c:pt idx="16">
                  <c:v>-1.5235268463163545</c:v>
                </c:pt>
                <c:pt idx="17">
                  <c:v>-1.5235311354881333</c:v>
                </c:pt>
                <c:pt idx="18">
                  <c:v>-1.5235364177705932</c:v>
                </c:pt>
                <c:pt idx="19">
                  <c:v>-1.5235228791291819</c:v>
                </c:pt>
                <c:pt idx="20">
                  <c:v>-1.5235175328881256</c:v>
                </c:pt>
                <c:pt idx="21">
                  <c:v>-1.5235273217326373</c:v>
                </c:pt>
                <c:pt idx="22">
                  <c:v>-1.5235325869426191</c:v>
                </c:pt>
                <c:pt idx="23">
                  <c:v>-1.5235317826086781</c:v>
                </c:pt>
                <c:pt idx="24">
                  <c:v>-1.5235304668831935</c:v>
                </c:pt>
                <c:pt idx="25">
                  <c:v>-1.5235396638558316</c:v>
                </c:pt>
                <c:pt idx="26">
                  <c:v>-1.5235270179778295</c:v>
                </c:pt>
                <c:pt idx="27">
                  <c:v>-1.5235330926219404</c:v>
                </c:pt>
                <c:pt idx="28">
                  <c:v>-1.5235352887135649</c:v>
                </c:pt>
                <c:pt idx="29">
                  <c:v>-1.5235281575974671</c:v>
                </c:pt>
                <c:pt idx="30">
                  <c:v>-1.5235246598206496</c:v>
                </c:pt>
                <c:pt idx="31">
                  <c:v>-1.523524669943874</c:v>
                </c:pt>
                <c:pt idx="32">
                  <c:v>-1.5235383297763303</c:v>
                </c:pt>
                <c:pt idx="33">
                  <c:v>-1.5235340005232696</c:v>
                </c:pt>
                <c:pt idx="34">
                  <c:v>-1.5235324251235218</c:v>
                </c:pt>
                <c:pt idx="35">
                  <c:v>-1.5235330128729878</c:v>
                </c:pt>
                <c:pt idx="36">
                  <c:v>-1.5235308072279099</c:v>
                </c:pt>
                <c:pt idx="37">
                  <c:v>-1.5235213394581981</c:v>
                </c:pt>
                <c:pt idx="38">
                  <c:v>-1.5235390035662617</c:v>
                </c:pt>
                <c:pt idx="39">
                  <c:v>-1.5235293366811624</c:v>
                </c:pt>
                <c:pt idx="40">
                  <c:v>-1.5235269049581468</c:v>
                </c:pt>
                <c:pt idx="41">
                  <c:v>-1.5235441931268743</c:v>
                </c:pt>
                <c:pt idx="42">
                  <c:v>-1.5235411396031</c:v>
                </c:pt>
                <c:pt idx="43">
                  <c:v>-1.5235333379228226</c:v>
                </c:pt>
                <c:pt idx="44">
                  <c:v>-1.5235333463523033</c:v>
                </c:pt>
                <c:pt idx="45">
                  <c:v>-1.5235317569868965</c:v>
                </c:pt>
                <c:pt idx="46">
                  <c:v>-1.5235339218851804</c:v>
                </c:pt>
                <c:pt idx="47">
                  <c:v>-1.523544500679137</c:v>
                </c:pt>
                <c:pt idx="48">
                  <c:v>-1.5235372049880618</c:v>
                </c:pt>
                <c:pt idx="49">
                  <c:v>-1.5235306523130663</c:v>
                </c:pt>
                <c:pt idx="50">
                  <c:v>-1.5235360227592245</c:v>
                </c:pt>
                <c:pt idx="51">
                  <c:v>-1.523534652915062</c:v>
                </c:pt>
                <c:pt idx="52">
                  <c:v>-1.5235427813101248</c:v>
                </c:pt>
                <c:pt idx="53">
                  <c:v>-1.523534277998928</c:v>
                </c:pt>
                <c:pt idx="54">
                  <c:v>-1.523533417819253</c:v>
                </c:pt>
                <c:pt idx="55">
                  <c:v>-1.5235360954535457</c:v>
                </c:pt>
                <c:pt idx="56">
                  <c:v>-1.5235323968053023</c:v>
                </c:pt>
                <c:pt idx="57">
                  <c:v>-1.5235406736356834</c:v>
                </c:pt>
                <c:pt idx="58">
                  <c:v>-1.5235347740508978</c:v>
                </c:pt>
                <c:pt idx="59">
                  <c:v>-1.523533460908137</c:v>
                </c:pt>
                <c:pt idx="60">
                  <c:v>-1.523539344902213</c:v>
                </c:pt>
              </c:numCache>
            </c:numRef>
          </c:xVal>
          <c:yVal>
            <c:numRef>
              <c:f>Summary!$CY$192:$CY$252</c:f>
              <c:numCache>
                <c:formatCode>0.000000</c:formatCode>
                <c:ptCount val="61"/>
                <c:pt idx="0">
                  <c:v>-2.9117900945552999</c:v>
                </c:pt>
                <c:pt idx="1">
                  <c:v>-2.9117622712715665</c:v>
                </c:pt>
                <c:pt idx="2">
                  <c:v>-2.9117614256270081</c:v>
                </c:pt>
                <c:pt idx="3">
                  <c:v>-2.9117777646647136</c:v>
                </c:pt>
                <c:pt idx="4">
                  <c:v>-2.9117659714243964</c:v>
                </c:pt>
                <c:pt idx="5">
                  <c:v>-2.9117491826688608</c:v>
                </c:pt>
                <c:pt idx="6">
                  <c:v>-2.9117712815039769</c:v>
                </c:pt>
                <c:pt idx="7">
                  <c:v>-2.9117769760683259</c:v>
                </c:pt>
                <c:pt idx="8">
                  <c:v>-2.9117885857636039</c:v>
                </c:pt>
                <c:pt idx="9">
                  <c:v>-2.9117816720512546</c:v>
                </c:pt>
                <c:pt idx="10">
                  <c:v>-2.9117694703569801</c:v>
                </c:pt>
                <c:pt idx="11">
                  <c:v>-2.9117725144643383</c:v>
                </c:pt>
                <c:pt idx="12">
                  <c:v>-2.9117848871294671</c:v>
                </c:pt>
                <c:pt idx="13">
                  <c:v>-2.9117919928695519</c:v>
                </c:pt>
                <c:pt idx="14">
                  <c:v>-2.9117618707249453</c:v>
                </c:pt>
                <c:pt idx="15">
                  <c:v>-2.9117465875485906</c:v>
                </c:pt>
                <c:pt idx="16">
                  <c:v>-2.9117865124188858</c:v>
                </c:pt>
                <c:pt idx="17">
                  <c:v>-2.9117823387349735</c:v>
                </c:pt>
                <c:pt idx="18">
                  <c:v>-2.9117721123072577</c:v>
                </c:pt>
                <c:pt idx="19">
                  <c:v>-2.9117793105442757</c:v>
                </c:pt>
                <c:pt idx="20">
                  <c:v>-2.9117615539830641</c:v>
                </c:pt>
                <c:pt idx="21">
                  <c:v>-2.9117455713793872</c:v>
                </c:pt>
                <c:pt idx="22">
                  <c:v>-2.9117436006643751</c:v>
                </c:pt>
                <c:pt idx="23">
                  <c:v>-2.9117698636612568</c:v>
                </c:pt>
                <c:pt idx="24">
                  <c:v>-2.911758828884754</c:v>
                </c:pt>
                <c:pt idx="25">
                  <c:v>-2.9117669494784222</c:v>
                </c:pt>
                <c:pt idx="26">
                  <c:v>-2.9117731550484285</c:v>
                </c:pt>
                <c:pt idx="27">
                  <c:v>-2.9117635749260442</c:v>
                </c:pt>
                <c:pt idx="28">
                  <c:v>-2.9117745651292748</c:v>
                </c:pt>
                <c:pt idx="29">
                  <c:v>-2.9117718301485751</c:v>
                </c:pt>
                <c:pt idx="30">
                  <c:v>-2.9117573533512338</c:v>
                </c:pt>
                <c:pt idx="31">
                  <c:v>-2.9117639029264084</c:v>
                </c:pt>
                <c:pt idx="32">
                  <c:v>-2.9117729896805837</c:v>
                </c:pt>
                <c:pt idx="33">
                  <c:v>-2.9117609007325225</c:v>
                </c:pt>
                <c:pt idx="34">
                  <c:v>-2.9117735230904125</c:v>
                </c:pt>
                <c:pt idx="35">
                  <c:v>-2.9117503228468653</c:v>
                </c:pt>
                <c:pt idx="36">
                  <c:v>-2.9117673706061438</c:v>
                </c:pt>
                <c:pt idx="37">
                  <c:v>-2.9117453916002018</c:v>
                </c:pt>
                <c:pt idx="38">
                  <c:v>-2.9117634688409137</c:v>
                </c:pt>
                <c:pt idx="39">
                  <c:v>-2.911768504584197</c:v>
                </c:pt>
                <c:pt idx="40">
                  <c:v>-2.9117687145608993</c:v>
                </c:pt>
                <c:pt idx="41">
                  <c:v>-2.9117706156808691</c:v>
                </c:pt>
                <c:pt idx="42">
                  <c:v>-2.9117505813775639</c:v>
                </c:pt>
                <c:pt idx="43">
                  <c:v>-2.911762615965956</c:v>
                </c:pt>
                <c:pt idx="44">
                  <c:v>-2.9117840581478585</c:v>
                </c:pt>
                <c:pt idx="45">
                  <c:v>-2.9117553845532358</c:v>
                </c:pt>
                <c:pt idx="46">
                  <c:v>-2.9117685568406357</c:v>
                </c:pt>
                <c:pt idx="47">
                  <c:v>-2.9117707900530694</c:v>
                </c:pt>
                <c:pt idx="48">
                  <c:v>-2.9117716124790198</c:v>
                </c:pt>
                <c:pt idx="49">
                  <c:v>-2.9117717807027259</c:v>
                </c:pt>
                <c:pt idx="50">
                  <c:v>-2.9117749009420675</c:v>
                </c:pt>
                <c:pt idx="51">
                  <c:v>-2.9117695127868841</c:v>
                </c:pt>
                <c:pt idx="52">
                  <c:v>-2.9117531264772931</c:v>
                </c:pt>
                <c:pt idx="53">
                  <c:v>-2.9117398749673367</c:v>
                </c:pt>
                <c:pt idx="54">
                  <c:v>-2.9117709905476756</c:v>
                </c:pt>
                <c:pt idx="55">
                  <c:v>-2.9117524892308433</c:v>
                </c:pt>
                <c:pt idx="56">
                  <c:v>-2.9117677333057355</c:v>
                </c:pt>
                <c:pt idx="57">
                  <c:v>-2.9117860994172879</c:v>
                </c:pt>
                <c:pt idx="58">
                  <c:v>-2.9117606375980363</c:v>
                </c:pt>
                <c:pt idx="59">
                  <c:v>-2.9117505986249221</c:v>
                </c:pt>
                <c:pt idx="60">
                  <c:v>-2.9117608337335197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83-9D4F-AA35-4E4916A67D97}"/>
            </c:ext>
          </c:extLst>
        </c:ser>
        <c:ser>
          <c:idx val="7"/>
          <c:order val="7"/>
          <c:tx>
            <c:strRef>
              <c:f>Summary!$CJ$253</c:f>
              <c:strCache>
                <c:ptCount val="1"/>
                <c:pt idx="0">
                  <c:v>L1 JunS4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ln w="12700">
                <a:solidFill>
                  <a:srgbClr val="FF6C0C"/>
                </a:solidFill>
              </a:ln>
            </c:spPr>
          </c:marker>
          <c:xVal>
            <c:numRef>
              <c:f>Summary!$CW$253:$CW$295</c:f>
              <c:numCache>
                <c:formatCode>0.000000</c:formatCode>
                <c:ptCount val="43"/>
                <c:pt idx="0">
                  <c:v>-1.5235295952025163</c:v>
                </c:pt>
                <c:pt idx="1">
                  <c:v>-1.5235308868266131</c:v>
                </c:pt>
                <c:pt idx="2">
                  <c:v>-1.5235382889483067</c:v>
                </c:pt>
                <c:pt idx="3">
                  <c:v>-1.5235345604696273</c:v>
                </c:pt>
                <c:pt idx="4">
                  <c:v>-1.5235504289177171</c:v>
                </c:pt>
                <c:pt idx="5">
                  <c:v>-1.5235444894595811</c:v>
                </c:pt>
                <c:pt idx="6">
                  <c:v>-1.5235372024630358</c:v>
                </c:pt>
                <c:pt idx="7">
                  <c:v>-1.5235291760607408</c:v>
                </c:pt>
                <c:pt idx="8">
                  <c:v>-1.5235428270313427</c:v>
                </c:pt>
                <c:pt idx="9">
                  <c:v>-1.5235295270907172</c:v>
                </c:pt>
                <c:pt idx="10">
                  <c:v>-1.5235334924458666</c:v>
                </c:pt>
                <c:pt idx="11">
                  <c:v>-1.5235421884704519</c:v>
                </c:pt>
                <c:pt idx="12">
                  <c:v>-1.5235508614046678</c:v>
                </c:pt>
                <c:pt idx="13">
                  <c:v>-1.5235468346909491</c:v>
                </c:pt>
                <c:pt idx="14">
                  <c:v>-1.5235388512437678</c:v>
                </c:pt>
                <c:pt idx="15">
                  <c:v>-1.5235419484663293</c:v>
                </c:pt>
                <c:pt idx="16">
                  <c:v>-1.5235508699217235</c:v>
                </c:pt>
                <c:pt idx="17">
                  <c:v>-1.523542962461379</c:v>
                </c:pt>
                <c:pt idx="18">
                  <c:v>-1.5235490774912079</c:v>
                </c:pt>
                <c:pt idx="19">
                  <c:v>-1.5235326334505697</c:v>
                </c:pt>
                <c:pt idx="20">
                  <c:v>-1.523539039381226</c:v>
                </c:pt>
                <c:pt idx="21">
                  <c:v>-1.5235382727956366</c:v>
                </c:pt>
                <c:pt idx="22">
                  <c:v>-1.5235389956769536</c:v>
                </c:pt>
                <c:pt idx="23">
                  <c:v>-1.5235462608818653</c:v>
                </c:pt>
                <c:pt idx="24">
                  <c:v>-1.5235350785954862</c:v>
                </c:pt>
                <c:pt idx="25">
                  <c:v>-1.5235445290099383</c:v>
                </c:pt>
                <c:pt idx="26">
                  <c:v>-1.5235415137946202</c:v>
                </c:pt>
                <c:pt idx="27">
                  <c:v>-1.5235331306339011</c:v>
                </c:pt>
                <c:pt idx="28">
                  <c:v>-1.523540658055841</c:v>
                </c:pt>
                <c:pt idx="29">
                  <c:v>-1.5235470305052399</c:v>
                </c:pt>
                <c:pt idx="30">
                  <c:v>-1.5235477302907785</c:v>
                </c:pt>
                <c:pt idx="31">
                  <c:v>-1.5235376325758336</c:v>
                </c:pt>
                <c:pt idx="32">
                  <c:v>-1.5235432422006479</c:v>
                </c:pt>
                <c:pt idx="33">
                  <c:v>-1.5235437591965357</c:v>
                </c:pt>
                <c:pt idx="34">
                  <c:v>-1.5235470822015782</c:v>
                </c:pt>
                <c:pt idx="35">
                  <c:v>-1.5235399543931385</c:v>
                </c:pt>
                <c:pt idx="36">
                  <c:v>-1.5235331239966017</c:v>
                </c:pt>
                <c:pt idx="37">
                  <c:v>-1.5235485020954889</c:v>
                </c:pt>
                <c:pt idx="38">
                  <c:v>-1.5235402780398755</c:v>
                </c:pt>
                <c:pt idx="39">
                  <c:v>-1.5235410908802063</c:v>
                </c:pt>
                <c:pt idx="40">
                  <c:v>-1.5235382896933558</c:v>
                </c:pt>
                <c:pt idx="41">
                  <c:v>-1.5235447346282547</c:v>
                </c:pt>
                <c:pt idx="42">
                  <c:v>-1.5235382487002902</c:v>
                </c:pt>
              </c:numCache>
            </c:numRef>
          </c:xVal>
          <c:yVal>
            <c:numRef>
              <c:f>Summary!$CY$253:$CY$295</c:f>
              <c:numCache>
                <c:formatCode>0.000000</c:formatCode>
                <c:ptCount val="43"/>
                <c:pt idx="0">
                  <c:v>-2.9117760075244252</c:v>
                </c:pt>
                <c:pt idx="1">
                  <c:v>-2.9117334471137153</c:v>
                </c:pt>
                <c:pt idx="2">
                  <c:v>-2.9117492687182023</c:v>
                </c:pt>
                <c:pt idx="3">
                  <c:v>-2.9117443507659386</c:v>
                </c:pt>
                <c:pt idx="4">
                  <c:v>-2.9117310583464073</c:v>
                </c:pt>
                <c:pt idx="5">
                  <c:v>-2.9117308409107325</c:v>
                </c:pt>
                <c:pt idx="6">
                  <c:v>-2.9117544101578501</c:v>
                </c:pt>
                <c:pt idx="7">
                  <c:v>-2.9117522448950148</c:v>
                </c:pt>
                <c:pt idx="8">
                  <c:v>-2.9117474964081298</c:v>
                </c:pt>
                <c:pt idx="9">
                  <c:v>-2.9117419833218858</c:v>
                </c:pt>
                <c:pt idx="10">
                  <c:v>-2.9117477594394967</c:v>
                </c:pt>
                <c:pt idx="11">
                  <c:v>-2.9117366199637682</c:v>
                </c:pt>
                <c:pt idx="12">
                  <c:v>-2.9117587339806561</c:v>
                </c:pt>
                <c:pt idx="13">
                  <c:v>-2.9117434276847751</c:v>
                </c:pt>
                <c:pt idx="14">
                  <c:v>-2.9117372378387896</c:v>
                </c:pt>
                <c:pt idx="15">
                  <c:v>-2.9117281328122182</c:v>
                </c:pt>
                <c:pt idx="16">
                  <c:v>-2.9117391124222953</c:v>
                </c:pt>
                <c:pt idx="17">
                  <c:v>-2.9117512575358941</c:v>
                </c:pt>
                <c:pt idx="18">
                  <c:v>-2.911741645721682</c:v>
                </c:pt>
                <c:pt idx="19">
                  <c:v>-2.9117431230065183</c:v>
                </c:pt>
                <c:pt idx="20">
                  <c:v>-2.9117501757147339</c:v>
                </c:pt>
                <c:pt idx="21">
                  <c:v>-2.9117587918082863</c:v>
                </c:pt>
                <c:pt idx="22">
                  <c:v>-2.9117356733084487</c:v>
                </c:pt>
                <c:pt idx="23">
                  <c:v>-2.9117489627403796</c:v>
                </c:pt>
                <c:pt idx="24">
                  <c:v>-2.9117539951701219</c:v>
                </c:pt>
                <c:pt idx="25">
                  <c:v>-2.9117274210218005</c:v>
                </c:pt>
                <c:pt idx="26">
                  <c:v>-2.9117459193572399</c:v>
                </c:pt>
                <c:pt idx="27">
                  <c:v>-2.9117669075083108</c:v>
                </c:pt>
                <c:pt idx="28">
                  <c:v>-2.9117426350957585</c:v>
                </c:pt>
                <c:pt idx="29">
                  <c:v>-2.9117479879155286</c:v>
                </c:pt>
                <c:pt idx="30">
                  <c:v>-2.9117449574220662</c:v>
                </c:pt>
                <c:pt idx="31">
                  <c:v>-2.911764805969387</c:v>
                </c:pt>
                <c:pt idx="32">
                  <c:v>-2.9117378274639965</c:v>
                </c:pt>
                <c:pt idx="33">
                  <c:v>-2.911733680291734</c:v>
                </c:pt>
                <c:pt idx="34">
                  <c:v>-2.9117551561279296</c:v>
                </c:pt>
                <c:pt idx="35">
                  <c:v>-2.9117296302190772</c:v>
                </c:pt>
                <c:pt idx="36">
                  <c:v>-2.9117561752992778</c:v>
                </c:pt>
                <c:pt idx="37">
                  <c:v>-2.9117513635297487</c:v>
                </c:pt>
                <c:pt idx="38">
                  <c:v>-2.9117288931238758</c:v>
                </c:pt>
                <c:pt idx="39">
                  <c:v>-2.9117447317355687</c:v>
                </c:pt>
                <c:pt idx="40">
                  <c:v>-2.9117315971847186</c:v>
                </c:pt>
                <c:pt idx="41">
                  <c:v>-2.9117389471321951</c:v>
                </c:pt>
                <c:pt idx="42">
                  <c:v>-2.9117471895092675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83-9D4F-AA35-4E4916A67D97}"/>
            </c:ext>
          </c:extLst>
        </c:ser>
        <c:ser>
          <c:idx val="8"/>
          <c:order val="8"/>
          <c:tx>
            <c:strRef>
              <c:f>Summary!$CJ$296</c:f>
              <c:strCache>
                <c:ptCount val="1"/>
                <c:pt idx="0">
                  <c:v>L1 JunS5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Summary!$CW$296:$CW$356</c:f>
              <c:numCache>
                <c:formatCode>0.000000</c:formatCode>
                <c:ptCount val="61"/>
                <c:pt idx="0">
                  <c:v>-1.523546893679508</c:v>
                </c:pt>
                <c:pt idx="1">
                  <c:v>-1.5235408554618755</c:v>
                </c:pt>
                <c:pt idx="2">
                  <c:v>-1.5235550180809796</c:v>
                </c:pt>
                <c:pt idx="3">
                  <c:v>-1.523548879212975</c:v>
                </c:pt>
                <c:pt idx="4">
                  <c:v>-1.5235422865135921</c:v>
                </c:pt>
                <c:pt idx="5">
                  <c:v>-1.5235430618670267</c:v>
                </c:pt>
                <c:pt idx="6">
                  <c:v>-1.5235434919390629</c:v>
                </c:pt>
                <c:pt idx="7">
                  <c:v>-1.52354038578456</c:v>
                </c:pt>
                <c:pt idx="8">
                  <c:v>-1.5235452393294966</c:v>
                </c:pt>
                <c:pt idx="9">
                  <c:v>-1.5235407897355395</c:v>
                </c:pt>
                <c:pt idx="10">
                  <c:v>-1.5235411780148285</c:v>
                </c:pt>
                <c:pt idx="11">
                  <c:v>-1.5235441572729558</c:v>
                </c:pt>
                <c:pt idx="12">
                  <c:v>-1.5235448323865357</c:v>
                </c:pt>
                <c:pt idx="13">
                  <c:v>-1.5235375997269827</c:v>
                </c:pt>
                <c:pt idx="14">
                  <c:v>-1.5235426001277306</c:v>
                </c:pt>
                <c:pt idx="15">
                  <c:v>-1.5235527605064569</c:v>
                </c:pt>
                <c:pt idx="16">
                  <c:v>-1.523543054566602</c:v>
                </c:pt>
                <c:pt idx="17">
                  <c:v>-1.5235428186184192</c:v>
                </c:pt>
                <c:pt idx="18">
                  <c:v>-1.5235514793004623</c:v>
                </c:pt>
                <c:pt idx="19">
                  <c:v>-1.5235570043147768</c:v>
                </c:pt>
                <c:pt idx="20">
                  <c:v>-1.5235486600281636</c:v>
                </c:pt>
                <c:pt idx="21">
                  <c:v>-1.523543784569581</c:v>
                </c:pt>
                <c:pt idx="22">
                  <c:v>-1.5235590583501453</c:v>
                </c:pt>
                <c:pt idx="23">
                  <c:v>-1.5235519841807768</c:v>
                </c:pt>
                <c:pt idx="24">
                  <c:v>-1.5235430142967163</c:v>
                </c:pt>
                <c:pt idx="25">
                  <c:v>-1.5235524648843259</c:v>
                </c:pt>
                <c:pt idx="26">
                  <c:v>-1.5235509877743678</c:v>
                </c:pt>
                <c:pt idx="27">
                  <c:v>-1.5235503484430934</c:v>
                </c:pt>
                <c:pt idx="28">
                  <c:v>-1.5235506478048506</c:v>
                </c:pt>
                <c:pt idx="29">
                  <c:v>-1.5235507331890794</c:v>
                </c:pt>
                <c:pt idx="30">
                  <c:v>-1.5235564974315305</c:v>
                </c:pt>
                <c:pt idx="31">
                  <c:v>-1.5235496558504398</c:v>
                </c:pt>
                <c:pt idx="32">
                  <c:v>-1.5235585350569805</c:v>
                </c:pt>
                <c:pt idx="33">
                  <c:v>-1.5235460112441881</c:v>
                </c:pt>
                <c:pt idx="34">
                  <c:v>-1.5235512723740476</c:v>
                </c:pt>
                <c:pt idx="35">
                  <c:v>-1.5235532107573104</c:v>
                </c:pt>
                <c:pt idx="36">
                  <c:v>-1.5235562639888467</c:v>
                </c:pt>
                <c:pt idx="37">
                  <c:v>-1.5235487662988469</c:v>
                </c:pt>
                <c:pt idx="38">
                  <c:v>-1.5235514551226228</c:v>
                </c:pt>
                <c:pt idx="39">
                  <c:v>-1.5235558993710194</c:v>
                </c:pt>
                <c:pt idx="40">
                  <c:v>-1.5235597681149762</c:v>
                </c:pt>
                <c:pt idx="41">
                  <c:v>-1.5235481751914388</c:v>
                </c:pt>
                <c:pt idx="42">
                  <c:v>-1.5235621905691561</c:v>
                </c:pt>
                <c:pt idx="43">
                  <c:v>-1.5235443195893426</c:v>
                </c:pt>
                <c:pt idx="44">
                  <c:v>-1.5235528449476332</c:v>
                </c:pt>
                <c:pt idx="45">
                  <c:v>-1.5235568893418057</c:v>
                </c:pt>
                <c:pt idx="46">
                  <c:v>-1.5235506981479161</c:v>
                </c:pt>
                <c:pt idx="47">
                  <c:v>-1.5235576403806244</c:v>
                </c:pt>
                <c:pt idx="48">
                  <c:v>-1.5235634278687875</c:v>
                </c:pt>
                <c:pt idx="49">
                  <c:v>-1.523558825525275</c:v>
                </c:pt>
                <c:pt idx="50">
                  <c:v>-1.5235489130168376</c:v>
                </c:pt>
                <c:pt idx="51">
                  <c:v>-1.5235479940999141</c:v>
                </c:pt>
                <c:pt idx="52">
                  <c:v>-1.5235543322007286</c:v>
                </c:pt>
                <c:pt idx="53">
                  <c:v>-1.5235513155175897</c:v>
                </c:pt>
                <c:pt idx="54">
                  <c:v>-1.5235591467122946</c:v>
                </c:pt>
                <c:pt idx="55">
                  <c:v>-1.5235570512378134</c:v>
                </c:pt>
                <c:pt idx="56">
                  <c:v>-1.5235540014647502</c:v>
                </c:pt>
                <c:pt idx="57">
                  <c:v>-1.5235490366748712</c:v>
                </c:pt>
                <c:pt idx="58">
                  <c:v>-1.5235499200537006</c:v>
                </c:pt>
                <c:pt idx="59">
                  <c:v>-1.5235584491020693</c:v>
                </c:pt>
                <c:pt idx="60">
                  <c:v>-1.5235524041282826</c:v>
                </c:pt>
              </c:numCache>
            </c:numRef>
          </c:xVal>
          <c:yVal>
            <c:numRef>
              <c:f>Summary!$CY$296:$CY$356</c:f>
              <c:numCache>
                <c:formatCode>0.000000</c:formatCode>
                <c:ptCount val="61"/>
                <c:pt idx="0">
                  <c:v>-2.9117378840083754</c:v>
                </c:pt>
                <c:pt idx="1">
                  <c:v>-2.9117318002084103</c:v>
                </c:pt>
                <c:pt idx="2">
                  <c:v>-2.9117668285478659</c:v>
                </c:pt>
                <c:pt idx="3">
                  <c:v>-2.9117371463420998</c:v>
                </c:pt>
                <c:pt idx="4">
                  <c:v>-2.9117167551741883</c:v>
                </c:pt>
                <c:pt idx="5">
                  <c:v>-2.9117355614765525</c:v>
                </c:pt>
                <c:pt idx="6">
                  <c:v>-2.9117294081790788</c:v>
                </c:pt>
                <c:pt idx="7">
                  <c:v>-2.9117381225855516</c:v>
                </c:pt>
                <c:pt idx="8">
                  <c:v>-2.9117548992557252</c:v>
                </c:pt>
                <c:pt idx="9">
                  <c:v>-2.9117487044289381</c:v>
                </c:pt>
                <c:pt idx="10">
                  <c:v>-2.9117386773153182</c:v>
                </c:pt>
                <c:pt idx="11">
                  <c:v>-2.9117447215791645</c:v>
                </c:pt>
                <c:pt idx="12">
                  <c:v>-2.9117118704411764</c:v>
                </c:pt>
                <c:pt idx="13">
                  <c:v>-2.9117302485706658</c:v>
                </c:pt>
                <c:pt idx="14">
                  <c:v>-2.9117318499323108</c:v>
                </c:pt>
                <c:pt idx="15">
                  <c:v>-2.9117265501379119</c:v>
                </c:pt>
                <c:pt idx="16">
                  <c:v>-2.911725514769576</c:v>
                </c:pt>
                <c:pt idx="17">
                  <c:v>-2.9117507082700853</c:v>
                </c:pt>
                <c:pt idx="18">
                  <c:v>-2.9117340166913075</c:v>
                </c:pt>
                <c:pt idx="19">
                  <c:v>-2.9117256009230461</c:v>
                </c:pt>
                <c:pt idx="20">
                  <c:v>-2.9117361948749432</c:v>
                </c:pt>
                <c:pt idx="21">
                  <c:v>-2.9117434399828857</c:v>
                </c:pt>
                <c:pt idx="22">
                  <c:v>-2.9117444935201999</c:v>
                </c:pt>
                <c:pt idx="23">
                  <c:v>-2.9117369321424564</c:v>
                </c:pt>
                <c:pt idx="24">
                  <c:v>-2.9117350714241064</c:v>
                </c:pt>
                <c:pt idx="25">
                  <c:v>-2.9117276637615968</c:v>
                </c:pt>
                <c:pt idx="26">
                  <c:v>-2.9117233427417815</c:v>
                </c:pt>
                <c:pt idx="27">
                  <c:v>-2.9117572662369549</c:v>
                </c:pt>
                <c:pt idx="28">
                  <c:v>-2.9117453619355831</c:v>
                </c:pt>
                <c:pt idx="29">
                  <c:v>-2.9117170662429523</c:v>
                </c:pt>
                <c:pt idx="30">
                  <c:v>-2.9117493429617651</c:v>
                </c:pt>
                <c:pt idx="31">
                  <c:v>-2.9117335546134857</c:v>
                </c:pt>
                <c:pt idx="32">
                  <c:v>-2.9117491523042305</c:v>
                </c:pt>
                <c:pt idx="33">
                  <c:v>-2.9117344494095794</c:v>
                </c:pt>
                <c:pt idx="34">
                  <c:v>-2.9117321215139325</c:v>
                </c:pt>
                <c:pt idx="35">
                  <c:v>-2.9117209117909271</c:v>
                </c:pt>
                <c:pt idx="36">
                  <c:v>-2.9117458376505465</c:v>
                </c:pt>
                <c:pt idx="37">
                  <c:v>-2.9117490928927712</c:v>
                </c:pt>
                <c:pt idx="38">
                  <c:v>-2.9117258603536973</c:v>
                </c:pt>
                <c:pt idx="39">
                  <c:v>-2.9117280776380836</c:v>
                </c:pt>
                <c:pt idx="40">
                  <c:v>-2.9117380178925081</c:v>
                </c:pt>
                <c:pt idx="41">
                  <c:v>-2.9117392179278045</c:v>
                </c:pt>
                <c:pt idx="42">
                  <c:v>-2.9117293374842865</c:v>
                </c:pt>
                <c:pt idx="43">
                  <c:v>-2.9117279875916378</c:v>
                </c:pt>
                <c:pt idx="44">
                  <c:v>-2.9117287057394017</c:v>
                </c:pt>
                <c:pt idx="45">
                  <c:v>-2.9117269713123735</c:v>
                </c:pt>
                <c:pt idx="46">
                  <c:v>-2.9117455817726299</c:v>
                </c:pt>
                <c:pt idx="47">
                  <c:v>-2.9117295507670415</c:v>
                </c:pt>
                <c:pt idx="48">
                  <c:v>-2.9117346383765366</c:v>
                </c:pt>
                <c:pt idx="49">
                  <c:v>-2.9117143488009911</c:v>
                </c:pt>
                <c:pt idx="50">
                  <c:v>-2.9117271383659822</c:v>
                </c:pt>
                <c:pt idx="51">
                  <c:v>-2.911723553476838</c:v>
                </c:pt>
                <c:pt idx="52">
                  <c:v>-2.9117263734676322</c:v>
                </c:pt>
                <c:pt idx="53">
                  <c:v>-2.9117103325270151</c:v>
                </c:pt>
                <c:pt idx="54">
                  <c:v>-2.9117350701502995</c:v>
                </c:pt>
                <c:pt idx="55">
                  <c:v>-2.911725728496847</c:v>
                </c:pt>
                <c:pt idx="56">
                  <c:v>-2.9117094300670963</c:v>
                </c:pt>
                <c:pt idx="57">
                  <c:v>-2.9117231421707883</c:v>
                </c:pt>
                <c:pt idx="58">
                  <c:v>-2.9117065703911855</c:v>
                </c:pt>
                <c:pt idx="59">
                  <c:v>-2.9117157404756133</c:v>
                </c:pt>
                <c:pt idx="60">
                  <c:v>-2.9117244182858637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83-9D4F-AA35-4E4916A67D97}"/>
            </c:ext>
          </c:extLst>
        </c:ser>
        <c:ser>
          <c:idx val="9"/>
          <c:order val="9"/>
          <c:tx>
            <c:strRef>
              <c:f>Summary!$CJ$357</c:f>
              <c:strCache>
                <c:ptCount val="1"/>
                <c:pt idx="0">
                  <c:v>L1 JunS6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Summary!$CW$357:$CW$417</c:f>
              <c:numCache>
                <c:formatCode>0.000000</c:formatCode>
                <c:ptCount val="61"/>
                <c:pt idx="0">
                  <c:v>-1.5235660856533748</c:v>
                </c:pt>
                <c:pt idx="1">
                  <c:v>-1.5235646416445117</c:v>
                </c:pt>
                <c:pt idx="2">
                  <c:v>-1.5235824292824196</c:v>
                </c:pt>
                <c:pt idx="3">
                  <c:v>-1.5235754208007104</c:v>
                </c:pt>
                <c:pt idx="4">
                  <c:v>-1.5235609623645634</c:v>
                </c:pt>
                <c:pt idx="5">
                  <c:v>-1.5235797654916863</c:v>
                </c:pt>
                <c:pt idx="6">
                  <c:v>-1.5235743501092132</c:v>
                </c:pt>
                <c:pt idx="7">
                  <c:v>-1.5235704459310409</c:v>
                </c:pt>
                <c:pt idx="8">
                  <c:v>-1.5235791148820816</c:v>
                </c:pt>
                <c:pt idx="9">
                  <c:v>-1.5235691470484609</c:v>
                </c:pt>
                <c:pt idx="10">
                  <c:v>-1.5235753511069694</c:v>
                </c:pt>
                <c:pt idx="11">
                  <c:v>-1.5235792530832353</c:v>
                </c:pt>
                <c:pt idx="12">
                  <c:v>-1.5235721746698454</c:v>
                </c:pt>
                <c:pt idx="13">
                  <c:v>-1.523563949070138</c:v>
                </c:pt>
                <c:pt idx="14">
                  <c:v>-1.5235673721324088</c:v>
                </c:pt>
                <c:pt idx="15">
                  <c:v>-1.5235769677105488</c:v>
                </c:pt>
                <c:pt idx="16">
                  <c:v>-1.5235686628682292</c:v>
                </c:pt>
                <c:pt idx="17">
                  <c:v>-1.5235777760435791</c:v>
                </c:pt>
                <c:pt idx="18">
                  <c:v>-1.5235714536224003</c:v>
                </c:pt>
                <c:pt idx="19">
                  <c:v>-1.5235734112484016</c:v>
                </c:pt>
                <c:pt idx="20">
                  <c:v>-1.5235719538835037</c:v>
                </c:pt>
                <c:pt idx="21">
                  <c:v>-1.5235661043509179</c:v>
                </c:pt>
                <c:pt idx="22">
                  <c:v>-1.5235693814963387</c:v>
                </c:pt>
                <c:pt idx="23">
                  <c:v>-1.5235694943325351</c:v>
                </c:pt>
                <c:pt idx="24">
                  <c:v>-1.5235670998429323</c:v>
                </c:pt>
                <c:pt idx="25">
                  <c:v>-1.5235753803623424</c:v>
                </c:pt>
                <c:pt idx="26">
                  <c:v>-1.5235816155735011</c:v>
                </c:pt>
                <c:pt idx="27">
                  <c:v>-1.5235688302109403</c:v>
                </c:pt>
                <c:pt idx="28">
                  <c:v>-1.5235674079347759</c:v>
                </c:pt>
                <c:pt idx="29">
                  <c:v>-1.5235746260386158</c:v>
                </c:pt>
                <c:pt idx="30">
                  <c:v>-1.5235695266149427</c:v>
                </c:pt>
                <c:pt idx="31">
                  <c:v>-1.5235784655100661</c:v>
                </c:pt>
                <c:pt idx="32">
                  <c:v>-1.523570208089382</c:v>
                </c:pt>
                <c:pt idx="33">
                  <c:v>-1.5235766361703349</c:v>
                </c:pt>
                <c:pt idx="34">
                  <c:v>-1.5235709721047759</c:v>
                </c:pt>
                <c:pt idx="35">
                  <c:v>-1.523579557517079</c:v>
                </c:pt>
                <c:pt idx="36">
                  <c:v>-1.5235732895636351</c:v>
                </c:pt>
                <c:pt idx="37">
                  <c:v>-1.52357883180071</c:v>
                </c:pt>
                <c:pt idx="38">
                  <c:v>-1.5235875332606306</c:v>
                </c:pt>
                <c:pt idx="39">
                  <c:v>-1.5235797790827488</c:v>
                </c:pt>
                <c:pt idx="40">
                  <c:v>-1.5235724167772207</c:v>
                </c:pt>
                <c:pt idx="41">
                  <c:v>-1.5235728487297284</c:v>
                </c:pt>
                <c:pt idx="42">
                  <c:v>-1.5235653935149716</c:v>
                </c:pt>
                <c:pt idx="43">
                  <c:v>-1.5235789571172709</c:v>
                </c:pt>
                <c:pt idx="44">
                  <c:v>-1.5235726565772794</c:v>
                </c:pt>
                <c:pt idx="45">
                  <c:v>-1.5235877535383888</c:v>
                </c:pt>
                <c:pt idx="46">
                  <c:v>-1.5235737298788392</c:v>
                </c:pt>
                <c:pt idx="47">
                  <c:v>-1.5235714115490131</c:v>
                </c:pt>
                <c:pt idx="48">
                  <c:v>-1.5235768606716626</c:v>
                </c:pt>
                <c:pt idx="49">
                  <c:v>-1.523585357207998</c:v>
                </c:pt>
                <c:pt idx="50">
                  <c:v>-1.5235749425202882</c:v>
                </c:pt>
                <c:pt idx="51">
                  <c:v>-1.5235749850732792</c:v>
                </c:pt>
                <c:pt idx="52">
                  <c:v>-1.5235806435206638</c:v>
                </c:pt>
                <c:pt idx="53">
                  <c:v>-1.5235821532203075</c:v>
                </c:pt>
                <c:pt idx="54">
                  <c:v>-1.5235831468645473</c:v>
                </c:pt>
                <c:pt idx="55">
                  <c:v>-1.5235757023266832</c:v>
                </c:pt>
                <c:pt idx="56">
                  <c:v>-1.5235773370424994</c:v>
                </c:pt>
                <c:pt idx="57">
                  <c:v>-1.5235702823644639</c:v>
                </c:pt>
                <c:pt idx="58">
                  <c:v>-1.5235811082263595</c:v>
                </c:pt>
                <c:pt idx="59">
                  <c:v>-1.5235821045907441</c:v>
                </c:pt>
                <c:pt idx="60">
                  <c:v>-1.5235848811152302</c:v>
                </c:pt>
              </c:numCache>
            </c:numRef>
          </c:xVal>
          <c:yVal>
            <c:numRef>
              <c:f>Summary!$CY$357:$CY$417</c:f>
              <c:numCache>
                <c:formatCode>0.000000</c:formatCode>
                <c:ptCount val="61"/>
                <c:pt idx="0">
                  <c:v>-2.9117007850894687</c:v>
                </c:pt>
                <c:pt idx="1">
                  <c:v>-2.911707759768404</c:v>
                </c:pt>
                <c:pt idx="2">
                  <c:v>-2.9117324891515484</c:v>
                </c:pt>
                <c:pt idx="3">
                  <c:v>-2.9117282238452447</c:v>
                </c:pt>
                <c:pt idx="4">
                  <c:v>-2.9116991036781608</c:v>
                </c:pt>
                <c:pt idx="5">
                  <c:v>-2.9116892956941358</c:v>
                </c:pt>
                <c:pt idx="6">
                  <c:v>-2.9117267634629891</c:v>
                </c:pt>
                <c:pt idx="7">
                  <c:v>-2.9117034614659172</c:v>
                </c:pt>
                <c:pt idx="8">
                  <c:v>-2.9117435145425681</c:v>
                </c:pt>
                <c:pt idx="9">
                  <c:v>-2.9117050085891236</c:v>
                </c:pt>
                <c:pt idx="10">
                  <c:v>-2.9117177104119576</c:v>
                </c:pt>
                <c:pt idx="11">
                  <c:v>-2.9117087371256773</c:v>
                </c:pt>
                <c:pt idx="12">
                  <c:v>-2.9117247106460624</c:v>
                </c:pt>
                <c:pt idx="13">
                  <c:v>-2.9117117215699198</c:v>
                </c:pt>
                <c:pt idx="14">
                  <c:v>-2.9117072332314362</c:v>
                </c:pt>
                <c:pt idx="15">
                  <c:v>-2.9116860930722495</c:v>
                </c:pt>
                <c:pt idx="16">
                  <c:v>-2.911687905887018</c:v>
                </c:pt>
                <c:pt idx="17">
                  <c:v>-2.9116892962221943</c:v>
                </c:pt>
                <c:pt idx="18">
                  <c:v>-2.911702008901929</c:v>
                </c:pt>
                <c:pt idx="19">
                  <c:v>-2.91169960709844</c:v>
                </c:pt>
                <c:pt idx="20">
                  <c:v>-2.9116943078892636</c:v>
                </c:pt>
                <c:pt idx="21">
                  <c:v>-2.9116961497365321</c:v>
                </c:pt>
                <c:pt idx="22">
                  <c:v>-2.9117023827550303</c:v>
                </c:pt>
                <c:pt idx="23">
                  <c:v>-2.911695560946725</c:v>
                </c:pt>
                <c:pt idx="24">
                  <c:v>-2.9117122359441092</c:v>
                </c:pt>
                <c:pt idx="25">
                  <c:v>-2.9116757290616011</c:v>
                </c:pt>
                <c:pt idx="26">
                  <c:v>-2.9117192211623228</c:v>
                </c:pt>
                <c:pt idx="27">
                  <c:v>-2.9117030431119848</c:v>
                </c:pt>
                <c:pt idx="28">
                  <c:v>-2.9116964159561696</c:v>
                </c:pt>
                <c:pt idx="29">
                  <c:v>-2.9116920103716399</c:v>
                </c:pt>
                <c:pt idx="30">
                  <c:v>-2.9117056048522456</c:v>
                </c:pt>
                <c:pt idx="31">
                  <c:v>-2.9116885294036372</c:v>
                </c:pt>
                <c:pt idx="32">
                  <c:v>-2.9116967965622083</c:v>
                </c:pt>
                <c:pt idx="33">
                  <c:v>-2.9116974467641716</c:v>
                </c:pt>
                <c:pt idx="34">
                  <c:v>-2.9117017518560617</c:v>
                </c:pt>
                <c:pt idx="35">
                  <c:v>-2.9116850228623332</c:v>
                </c:pt>
                <c:pt idx="36">
                  <c:v>-2.9117033466305808</c:v>
                </c:pt>
                <c:pt idx="37">
                  <c:v>-2.9117008100877322</c:v>
                </c:pt>
                <c:pt idx="38">
                  <c:v>-2.9117078340886908</c:v>
                </c:pt>
                <c:pt idx="39">
                  <c:v>-2.9116980204777971</c:v>
                </c:pt>
                <c:pt idx="40">
                  <c:v>-2.9117124858089372</c:v>
                </c:pt>
                <c:pt idx="41">
                  <c:v>-2.9116845687273116</c:v>
                </c:pt>
                <c:pt idx="42">
                  <c:v>-2.9116750682580768</c:v>
                </c:pt>
                <c:pt idx="43">
                  <c:v>-2.9116895762765092</c:v>
                </c:pt>
                <c:pt idx="44">
                  <c:v>-2.9117115780383314</c:v>
                </c:pt>
                <c:pt idx="45">
                  <c:v>-2.9116784420682076</c:v>
                </c:pt>
                <c:pt idx="46">
                  <c:v>-2.9117039620634624</c:v>
                </c:pt>
                <c:pt idx="47">
                  <c:v>-2.911704246950233</c:v>
                </c:pt>
                <c:pt idx="48">
                  <c:v>-2.9117008250467595</c:v>
                </c:pt>
                <c:pt idx="49">
                  <c:v>-2.911686656459902</c:v>
                </c:pt>
                <c:pt idx="50">
                  <c:v>-2.9117032365794122</c:v>
                </c:pt>
                <c:pt idx="51">
                  <c:v>-2.9117028712340631</c:v>
                </c:pt>
                <c:pt idx="52">
                  <c:v>-2.9116867077829065</c:v>
                </c:pt>
                <c:pt idx="53">
                  <c:v>-2.9116729207590573</c:v>
                </c:pt>
                <c:pt idx="54">
                  <c:v>-2.911711612895862</c:v>
                </c:pt>
                <c:pt idx="55">
                  <c:v>-2.9116963205319664</c:v>
                </c:pt>
                <c:pt idx="56">
                  <c:v>-2.9116915047360274</c:v>
                </c:pt>
                <c:pt idx="57">
                  <c:v>-2.9117148031228837</c:v>
                </c:pt>
                <c:pt idx="58">
                  <c:v>-2.9116769639984166</c:v>
                </c:pt>
                <c:pt idx="59">
                  <c:v>-2.9116779182686892</c:v>
                </c:pt>
                <c:pt idx="60">
                  <c:v>-2.9117046282317656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F83-9D4F-AA35-4E4916A67D97}"/>
            </c:ext>
          </c:extLst>
        </c:ser>
        <c:ser>
          <c:idx val="10"/>
          <c:order val="10"/>
          <c:tx>
            <c:strRef>
              <c:f>Summary!$CJ$419</c:f>
              <c:strCache>
                <c:ptCount val="1"/>
                <c:pt idx="0">
                  <c:v>L2 May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  <a:effectLst/>
            </c:spPr>
          </c:marker>
          <c:xVal>
            <c:numRef>
              <c:f>Summary!$CW$419:$CW$493</c:f>
              <c:numCache>
                <c:formatCode>0.000000</c:formatCode>
                <c:ptCount val="75"/>
                <c:pt idx="0">
                  <c:v>-1.5235727431606962</c:v>
                </c:pt>
                <c:pt idx="1">
                  <c:v>-1.5235716986771661</c:v>
                </c:pt>
                <c:pt idx="2">
                  <c:v>-1.5235757464804476</c:v>
                </c:pt>
                <c:pt idx="3">
                  <c:v>-1.5235736828702018</c:v>
                </c:pt>
                <c:pt idx="4">
                  <c:v>-1.5235784640547152</c:v>
                </c:pt>
                <c:pt idx="5">
                  <c:v>-1.5235744353026639</c:v>
                </c:pt>
                <c:pt idx="6">
                  <c:v>-1.5235733412797434</c:v>
                </c:pt>
                <c:pt idx="7">
                  <c:v>-1.5235808810727085</c:v>
                </c:pt>
                <c:pt idx="8">
                  <c:v>-1.5235764224324055</c:v>
                </c:pt>
                <c:pt idx="9">
                  <c:v>-1.5235763002400067</c:v>
                </c:pt>
                <c:pt idx="10">
                  <c:v>-1.5235814202133424</c:v>
                </c:pt>
                <c:pt idx="11">
                  <c:v>-1.5235814685474891</c:v>
                </c:pt>
                <c:pt idx="12">
                  <c:v>-1.5235872288448926</c:v>
                </c:pt>
                <c:pt idx="13">
                  <c:v>-1.5235781501735104</c:v>
                </c:pt>
                <c:pt idx="14">
                  <c:v>-1.5235811697675912</c:v>
                </c:pt>
                <c:pt idx="15">
                  <c:v>-1.5235793015275489</c:v>
                </c:pt>
                <c:pt idx="16">
                  <c:v>-1.5235760475927826</c:v>
                </c:pt>
                <c:pt idx="17">
                  <c:v>-1.5235828404883796</c:v>
                </c:pt>
                <c:pt idx="18">
                  <c:v>-1.5235765063376376</c:v>
                </c:pt>
                <c:pt idx="19">
                  <c:v>-1.523579610516119</c:v>
                </c:pt>
                <c:pt idx="20">
                  <c:v>-1.5235818337593421</c:v>
                </c:pt>
                <c:pt idx="21">
                  <c:v>-1.5235743696282285</c:v>
                </c:pt>
                <c:pt idx="22">
                  <c:v>-1.5235819548592209</c:v>
                </c:pt>
                <c:pt idx="23">
                  <c:v>-1.5235705257360797</c:v>
                </c:pt>
                <c:pt idx="24">
                  <c:v>-1.5235763921413128</c:v>
                </c:pt>
                <c:pt idx="25">
                  <c:v>-1.5235766839494809</c:v>
                </c:pt>
                <c:pt idx="26">
                  <c:v>-1.5235761999752149</c:v>
                </c:pt>
                <c:pt idx="27">
                  <c:v>-1.5235772373778216</c:v>
                </c:pt>
                <c:pt idx="28">
                  <c:v>-1.5235704868267603</c:v>
                </c:pt>
                <c:pt idx="29">
                  <c:v>-1.5235749335886644</c:v>
                </c:pt>
                <c:pt idx="30">
                  <c:v>-1.5235724534386947</c:v>
                </c:pt>
                <c:pt idx="31">
                  <c:v>-1.5235717499477457</c:v>
                </c:pt>
                <c:pt idx="32">
                  <c:v>-1.5235699220329875</c:v>
                </c:pt>
                <c:pt idx="33">
                  <c:v>-1.5235711042014151</c:v>
                </c:pt>
                <c:pt idx="34">
                  <c:v>-1.5235734908600107</c:v>
                </c:pt>
                <c:pt idx="35">
                  <c:v>-1.5235714164678023</c:v>
                </c:pt>
                <c:pt idx="36">
                  <c:v>-1.5235762624215288</c:v>
                </c:pt>
                <c:pt idx="37">
                  <c:v>-1.523590629688401</c:v>
                </c:pt>
                <c:pt idx="38">
                  <c:v>-1.5235786356036176</c:v>
                </c:pt>
                <c:pt idx="39">
                  <c:v>-1.5235777192297211</c:v>
                </c:pt>
                <c:pt idx="40">
                  <c:v>-1.5235713140843479</c:v>
                </c:pt>
                <c:pt idx="41">
                  <c:v>-1.52356502135698</c:v>
                </c:pt>
                <c:pt idx="42">
                  <c:v>-1.5235680433455283</c:v>
                </c:pt>
                <c:pt idx="43">
                  <c:v>-1.5235694963964266</c:v>
                </c:pt>
                <c:pt idx="44">
                  <c:v>-1.5235776244369228</c:v>
                </c:pt>
                <c:pt idx="45">
                  <c:v>-1.5235760368595528</c:v>
                </c:pt>
                <c:pt idx="46">
                  <c:v>-1.5235682449488284</c:v>
                </c:pt>
                <c:pt idx="47">
                  <c:v>-1.5235654472462081</c:v>
                </c:pt>
                <c:pt idx="48">
                  <c:v>-1.5235676716467039</c:v>
                </c:pt>
                <c:pt idx="49">
                  <c:v>-1.5235624074530696</c:v>
                </c:pt>
                <c:pt idx="50">
                  <c:v>-1.5235620023011631</c:v>
                </c:pt>
                <c:pt idx="51">
                  <c:v>-1.5235668986601674</c:v>
                </c:pt>
                <c:pt idx="52">
                  <c:v>-1.5235642631708735</c:v>
                </c:pt>
                <c:pt idx="53">
                  <c:v>-1.5235545405296149</c:v>
                </c:pt>
                <c:pt idx="54">
                  <c:v>-1.5235615211405924</c:v>
                </c:pt>
                <c:pt idx="55">
                  <c:v>-1.5235629450808799</c:v>
                </c:pt>
                <c:pt idx="56">
                  <c:v>-1.5235638451001308</c:v>
                </c:pt>
                <c:pt idx="57">
                  <c:v>-1.5235617226484084</c:v>
                </c:pt>
                <c:pt idx="58">
                  <c:v>-1.5235631098092977</c:v>
                </c:pt>
                <c:pt idx="59">
                  <c:v>-1.5235710579812778</c:v>
                </c:pt>
                <c:pt idx="60">
                  <c:v>-1.5235653208964051</c:v>
                </c:pt>
                <c:pt idx="61">
                  <c:v>-1.5235683025933862</c:v>
                </c:pt>
                <c:pt idx="62">
                  <c:v>-1.5235623130291223</c:v>
                </c:pt>
                <c:pt idx="63">
                  <c:v>-1.5235714403237168</c:v>
                </c:pt>
                <c:pt idx="64">
                  <c:v>-1.5235660061340051</c:v>
                </c:pt>
                <c:pt idx="65">
                  <c:v>-1.5235639163426025</c:v>
                </c:pt>
                <c:pt idx="66">
                  <c:v>-1.5235806643215057</c:v>
                </c:pt>
                <c:pt idx="67">
                  <c:v>-1.5235848507144758</c:v>
                </c:pt>
                <c:pt idx="68">
                  <c:v>-1.5235819029396318</c:v>
                </c:pt>
                <c:pt idx="69">
                  <c:v>-1.5235778034953491</c:v>
                </c:pt>
                <c:pt idx="70">
                  <c:v>-1.5235691967352349</c:v>
                </c:pt>
                <c:pt idx="71">
                  <c:v>-1.5235768142826949</c:v>
                </c:pt>
                <c:pt idx="72">
                  <c:v>-1.5235784888547057</c:v>
                </c:pt>
                <c:pt idx="73">
                  <c:v>-1.5235801660272035</c:v>
                </c:pt>
                <c:pt idx="74">
                  <c:v>-1.5235813842066404</c:v>
                </c:pt>
              </c:numCache>
            </c:numRef>
          </c:xVal>
          <c:yVal>
            <c:numRef>
              <c:f>Summary!$CY$419:$CY$493</c:f>
              <c:numCache>
                <c:formatCode>0.000000</c:formatCode>
                <c:ptCount val="75"/>
                <c:pt idx="0">
                  <c:v>-2.9115935591717346</c:v>
                </c:pt>
                <c:pt idx="1">
                  <c:v>-2.9115848750663509</c:v>
                </c:pt>
                <c:pt idx="2">
                  <c:v>-2.9115883285217827</c:v>
                </c:pt>
                <c:pt idx="3">
                  <c:v>-2.9115931908484161</c:v>
                </c:pt>
                <c:pt idx="4">
                  <c:v>-2.911593743417531</c:v>
                </c:pt>
                <c:pt idx="5">
                  <c:v>-2.9115864813251764</c:v>
                </c:pt>
                <c:pt idx="6">
                  <c:v>-2.9115845399472389</c:v>
                </c:pt>
                <c:pt idx="7">
                  <c:v>-2.9115801909701147</c:v>
                </c:pt>
                <c:pt idx="8">
                  <c:v>-2.9115555431336437</c:v>
                </c:pt>
                <c:pt idx="9">
                  <c:v>-2.9115659161790401</c:v>
                </c:pt>
                <c:pt idx="10">
                  <c:v>-2.9115751303924724</c:v>
                </c:pt>
                <c:pt idx="11">
                  <c:v>-2.9115684619538693</c:v>
                </c:pt>
                <c:pt idx="12">
                  <c:v>-2.9115708162425071</c:v>
                </c:pt>
                <c:pt idx="13">
                  <c:v>-2.9115617905028608</c:v>
                </c:pt>
                <c:pt idx="14">
                  <c:v>-2.9115730778537223</c:v>
                </c:pt>
                <c:pt idx="15">
                  <c:v>-2.911552473225298</c:v>
                </c:pt>
                <c:pt idx="16">
                  <c:v>-2.9115723246438434</c:v>
                </c:pt>
                <c:pt idx="17">
                  <c:v>-2.9115718536636801</c:v>
                </c:pt>
                <c:pt idx="18">
                  <c:v>-2.9115619172419023</c:v>
                </c:pt>
                <c:pt idx="19">
                  <c:v>-2.911574106412989</c:v>
                </c:pt>
                <c:pt idx="20">
                  <c:v>-2.9115722289868105</c:v>
                </c:pt>
                <c:pt idx="21">
                  <c:v>-2.9115743037353594</c:v>
                </c:pt>
                <c:pt idx="22">
                  <c:v>-2.9115788466083008</c:v>
                </c:pt>
                <c:pt idx="23">
                  <c:v>-2.9115833665112421</c:v>
                </c:pt>
                <c:pt idx="24">
                  <c:v>-2.9115750159543126</c:v>
                </c:pt>
                <c:pt idx="25">
                  <c:v>-2.9115743675373196</c:v>
                </c:pt>
                <c:pt idx="26">
                  <c:v>-2.9115774791191891</c:v>
                </c:pt>
                <c:pt idx="27">
                  <c:v>-2.9115806516938516</c:v>
                </c:pt>
                <c:pt idx="28">
                  <c:v>-2.9115836094506076</c:v>
                </c:pt>
                <c:pt idx="29">
                  <c:v>-2.9115896841416542</c:v>
                </c:pt>
                <c:pt idx="30">
                  <c:v>-2.9115800012842841</c:v>
                </c:pt>
                <c:pt idx="31">
                  <c:v>-2.9115738287448383</c:v>
                </c:pt>
                <c:pt idx="32">
                  <c:v>-2.9115815631983955</c:v>
                </c:pt>
                <c:pt idx="33">
                  <c:v>-2.9115775127638397</c:v>
                </c:pt>
                <c:pt idx="34">
                  <c:v>-2.9115889368132644</c:v>
                </c:pt>
                <c:pt idx="35">
                  <c:v>-2.9115778082684738</c:v>
                </c:pt>
                <c:pt idx="36">
                  <c:v>-2.9115868259663955</c:v>
                </c:pt>
                <c:pt idx="37">
                  <c:v>-2.9115332403550118</c:v>
                </c:pt>
                <c:pt idx="38">
                  <c:v>-2.9115628312260009</c:v>
                </c:pt>
                <c:pt idx="39">
                  <c:v>-2.9115633252040967</c:v>
                </c:pt>
                <c:pt idx="40">
                  <c:v>-2.9116057610540493</c:v>
                </c:pt>
                <c:pt idx="41">
                  <c:v>-2.9116031383746064</c:v>
                </c:pt>
                <c:pt idx="42">
                  <c:v>-2.9116057589854449</c:v>
                </c:pt>
                <c:pt idx="43">
                  <c:v>-2.9115918264784204</c:v>
                </c:pt>
                <c:pt idx="44">
                  <c:v>-2.9115800864958801</c:v>
                </c:pt>
                <c:pt idx="45">
                  <c:v>-2.9115833539361153</c:v>
                </c:pt>
                <c:pt idx="46">
                  <c:v>-2.9115828076042578</c:v>
                </c:pt>
                <c:pt idx="47">
                  <c:v>-2.9115940251109169</c:v>
                </c:pt>
                <c:pt idx="48">
                  <c:v>-2.9116086725729859</c:v>
                </c:pt>
                <c:pt idx="49">
                  <c:v>-2.9116189820939691</c:v>
                </c:pt>
                <c:pt idx="50">
                  <c:v>-2.9115898274508569</c:v>
                </c:pt>
                <c:pt idx="51">
                  <c:v>-2.9116080762622412</c:v>
                </c:pt>
                <c:pt idx="52">
                  <c:v>-2.9116100239608365</c:v>
                </c:pt>
                <c:pt idx="53">
                  <c:v>-2.9116259338652126</c:v>
                </c:pt>
                <c:pt idx="54">
                  <c:v>-2.9116067945239616</c:v>
                </c:pt>
                <c:pt idx="55">
                  <c:v>-2.911627797675572</c:v>
                </c:pt>
                <c:pt idx="56">
                  <c:v>-2.9116036913387826</c:v>
                </c:pt>
                <c:pt idx="57">
                  <c:v>-2.9116060226844223</c:v>
                </c:pt>
                <c:pt idx="58">
                  <c:v>-2.9115957050929806</c:v>
                </c:pt>
                <c:pt idx="59">
                  <c:v>-2.9115859204710479</c:v>
                </c:pt>
                <c:pt idx="60">
                  <c:v>-2.9115979191531154</c:v>
                </c:pt>
                <c:pt idx="61">
                  <c:v>-2.9115883615950748</c:v>
                </c:pt>
                <c:pt idx="62">
                  <c:v>-2.9115957584465226</c:v>
                </c:pt>
                <c:pt idx="63">
                  <c:v>-2.9115972589124901</c:v>
                </c:pt>
                <c:pt idx="64">
                  <c:v>-2.9115995942718427</c:v>
                </c:pt>
                <c:pt idx="65">
                  <c:v>-2.9115988770544319</c:v>
                </c:pt>
                <c:pt idx="66">
                  <c:v>-2.9115675527295974</c:v>
                </c:pt>
                <c:pt idx="67">
                  <c:v>-2.9115746787995289</c:v>
                </c:pt>
                <c:pt idx="68">
                  <c:v>-2.9115582240147981</c:v>
                </c:pt>
                <c:pt idx="69">
                  <c:v>-2.9115679765072149</c:v>
                </c:pt>
                <c:pt idx="70">
                  <c:v>-2.9115950664502352</c:v>
                </c:pt>
                <c:pt idx="71">
                  <c:v>-2.9115742895702099</c:v>
                </c:pt>
                <c:pt idx="72">
                  <c:v>-2.9115773763292374</c:v>
                </c:pt>
                <c:pt idx="73">
                  <c:v>-2.9115610777989347</c:v>
                </c:pt>
                <c:pt idx="74">
                  <c:v>-2.911560597111531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F83-9D4F-AA35-4E4916A67D97}"/>
            </c:ext>
          </c:extLst>
        </c:ser>
        <c:ser>
          <c:idx val="11"/>
          <c:order val="11"/>
          <c:tx>
            <c:strRef>
              <c:f>Summary!$CJ$494</c:f>
              <c:strCache>
                <c:ptCount val="1"/>
                <c:pt idx="0">
                  <c:v>L2 Jun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</c:spPr>
          </c:marker>
          <c:xVal>
            <c:numRef>
              <c:f>Summary!$CW$494:$CW$538</c:f>
              <c:numCache>
                <c:formatCode>0.000000</c:formatCode>
                <c:ptCount val="45"/>
                <c:pt idx="0">
                  <c:v>-1.5235640909911803</c:v>
                </c:pt>
                <c:pt idx="1">
                  <c:v>-1.5235616255639097</c:v>
                </c:pt>
                <c:pt idx="2">
                  <c:v>-1.5235692863535453</c:v>
                </c:pt>
                <c:pt idx="3">
                  <c:v>-1.5235678249961346</c:v>
                </c:pt>
                <c:pt idx="4">
                  <c:v>-1.5235611705022172</c:v>
                </c:pt>
                <c:pt idx="5">
                  <c:v>-1.5235692952512516</c:v>
                </c:pt>
                <c:pt idx="6">
                  <c:v>-1.523567115502759</c:v>
                </c:pt>
                <c:pt idx="7">
                  <c:v>-1.5235720753438702</c:v>
                </c:pt>
                <c:pt idx="8">
                  <c:v>-1.5235721745543354</c:v>
                </c:pt>
                <c:pt idx="9">
                  <c:v>-1.5235650370512746</c:v>
                </c:pt>
                <c:pt idx="10">
                  <c:v>-1.5235637294379039</c:v>
                </c:pt>
                <c:pt idx="11">
                  <c:v>-1.523563154592797</c:v>
                </c:pt>
                <c:pt idx="12">
                  <c:v>-1.5235705430200284</c:v>
                </c:pt>
                <c:pt idx="13">
                  <c:v>-1.5235743322092035</c:v>
                </c:pt>
                <c:pt idx="14">
                  <c:v>-1.5235748563600862</c:v>
                </c:pt>
                <c:pt idx="15">
                  <c:v>-1.5235702929138761</c:v>
                </c:pt>
                <c:pt idx="16">
                  <c:v>-1.5235604633317523</c:v>
                </c:pt>
                <c:pt idx="17">
                  <c:v>-1.5235617411882136</c:v>
                </c:pt>
                <c:pt idx="18">
                  <c:v>-1.5235611533237992</c:v>
                </c:pt>
                <c:pt idx="19">
                  <c:v>-1.5235668435276524</c:v>
                </c:pt>
                <c:pt idx="20">
                  <c:v>-1.5235699061750128</c:v>
                </c:pt>
                <c:pt idx="21">
                  <c:v>-1.5235669170996491</c:v>
                </c:pt>
                <c:pt idx="22">
                  <c:v>-1.5235650453338219</c:v>
                </c:pt>
                <c:pt idx="23">
                  <c:v>-1.5235618274461613</c:v>
                </c:pt>
                <c:pt idx="24">
                  <c:v>-1.5235701846337366</c:v>
                </c:pt>
                <c:pt idx="25">
                  <c:v>-1.5235698634073243</c:v>
                </c:pt>
                <c:pt idx="26">
                  <c:v>-1.5235687502675275</c:v>
                </c:pt>
                <c:pt idx="27">
                  <c:v>-1.523559809636795</c:v>
                </c:pt>
                <c:pt idx="28">
                  <c:v>-1.5235704196166679</c:v>
                </c:pt>
                <c:pt idx="29">
                  <c:v>-1.5235669298823435</c:v>
                </c:pt>
                <c:pt idx="30">
                  <c:v>-1.5235676039379056</c:v>
                </c:pt>
                <c:pt idx="31">
                  <c:v>-1.5235606905737515</c:v>
                </c:pt>
                <c:pt idx="32">
                  <c:v>-1.5235666015689417</c:v>
                </c:pt>
                <c:pt idx="33">
                  <c:v>-1.5235621415250626</c:v>
                </c:pt>
                <c:pt idx="34">
                  <c:v>-1.5235695266423164</c:v>
                </c:pt>
                <c:pt idx="35">
                  <c:v>-1.5235645129663347</c:v>
                </c:pt>
                <c:pt idx="36">
                  <c:v>-1.5235630637271036</c:v>
                </c:pt>
                <c:pt idx="37">
                  <c:v>-1.5235661213362532</c:v>
                </c:pt>
                <c:pt idx="38">
                  <c:v>-1.5235640437686733</c:v>
                </c:pt>
                <c:pt idx="39">
                  <c:v>-1.5235685340616547</c:v>
                </c:pt>
                <c:pt idx="40">
                  <c:v>-1.52356722211031</c:v>
                </c:pt>
                <c:pt idx="41">
                  <c:v>-1.5235775612750782</c:v>
                </c:pt>
                <c:pt idx="42">
                  <c:v>-1.5235704934691956</c:v>
                </c:pt>
                <c:pt idx="43">
                  <c:v>-1.5235723526462284</c:v>
                </c:pt>
                <c:pt idx="44">
                  <c:v>-1.5235701090059175</c:v>
                </c:pt>
              </c:numCache>
            </c:numRef>
          </c:xVal>
          <c:yVal>
            <c:numRef>
              <c:f>Summary!$CY$494:$CY$538</c:f>
              <c:numCache>
                <c:formatCode>0.000000</c:formatCode>
                <c:ptCount val="45"/>
                <c:pt idx="0">
                  <c:v>-2.9115944933793005</c:v>
                </c:pt>
                <c:pt idx="1">
                  <c:v>-2.9115819900585036</c:v>
                </c:pt>
                <c:pt idx="2">
                  <c:v>-2.9115679731899222</c:v>
                </c:pt>
                <c:pt idx="3">
                  <c:v>-2.9115884655710338</c:v>
                </c:pt>
                <c:pt idx="4">
                  <c:v>-2.9115698050303487</c:v>
                </c:pt>
                <c:pt idx="5">
                  <c:v>-2.9115687999386082</c:v>
                </c:pt>
                <c:pt idx="6">
                  <c:v>-2.9115731815010939</c:v>
                </c:pt>
                <c:pt idx="7">
                  <c:v>-2.9115423069303237</c:v>
                </c:pt>
                <c:pt idx="8">
                  <c:v>-2.9115768434214391</c:v>
                </c:pt>
                <c:pt idx="9">
                  <c:v>-2.911585822941821</c:v>
                </c:pt>
                <c:pt idx="10">
                  <c:v>-2.9115812597450073</c:v>
                </c:pt>
                <c:pt idx="11">
                  <c:v>-2.911555936027387</c:v>
                </c:pt>
                <c:pt idx="12">
                  <c:v>-2.9115716905071114</c:v>
                </c:pt>
                <c:pt idx="13">
                  <c:v>-2.9115520006757736</c:v>
                </c:pt>
                <c:pt idx="14">
                  <c:v>-2.9115520276370535</c:v>
                </c:pt>
                <c:pt idx="15">
                  <c:v>-2.9115741790386616</c:v>
                </c:pt>
                <c:pt idx="16">
                  <c:v>-2.9115814587885125</c:v>
                </c:pt>
                <c:pt idx="17">
                  <c:v>-2.9115790031836735</c:v>
                </c:pt>
                <c:pt idx="18">
                  <c:v>-2.9115910811237908</c:v>
                </c:pt>
                <c:pt idx="19">
                  <c:v>-2.9115687922044842</c:v>
                </c:pt>
                <c:pt idx="20">
                  <c:v>-2.9115896607598546</c:v>
                </c:pt>
                <c:pt idx="21">
                  <c:v>-2.9115677577964587</c:v>
                </c:pt>
                <c:pt idx="22">
                  <c:v>-2.9115629806992578</c:v>
                </c:pt>
                <c:pt idx="23">
                  <c:v>-2.9115825627585177</c:v>
                </c:pt>
                <c:pt idx="24">
                  <c:v>-2.9115688751398832</c:v>
                </c:pt>
                <c:pt idx="25">
                  <c:v>-2.9115640179731477</c:v>
                </c:pt>
                <c:pt idx="26">
                  <c:v>-2.9115543600438518</c:v>
                </c:pt>
                <c:pt idx="27">
                  <c:v>-2.9115764265509916</c:v>
                </c:pt>
                <c:pt idx="28">
                  <c:v>-2.9115565937618682</c:v>
                </c:pt>
                <c:pt idx="29">
                  <c:v>-2.9115803346456208</c:v>
                </c:pt>
                <c:pt idx="30">
                  <c:v>-2.9115678547909645</c:v>
                </c:pt>
                <c:pt idx="31">
                  <c:v>-2.9115713444782747</c:v>
                </c:pt>
                <c:pt idx="32">
                  <c:v>-2.9115793538041292</c:v>
                </c:pt>
                <c:pt idx="33">
                  <c:v>-2.9115841977408259</c:v>
                </c:pt>
                <c:pt idx="34">
                  <c:v>-2.9115870178176264</c:v>
                </c:pt>
                <c:pt idx="35">
                  <c:v>-2.9115785568093777</c:v>
                </c:pt>
                <c:pt idx="36">
                  <c:v>-2.9115689308660442</c:v>
                </c:pt>
                <c:pt idx="37">
                  <c:v>-2.9115674257254578</c:v>
                </c:pt>
                <c:pt idx="38">
                  <c:v>-2.9115749796517791</c:v>
                </c:pt>
                <c:pt idx="39">
                  <c:v>-2.9115825437141996</c:v>
                </c:pt>
                <c:pt idx="40">
                  <c:v>-2.9115874621252584</c:v>
                </c:pt>
                <c:pt idx="41">
                  <c:v>-2.9115354521037755</c:v>
                </c:pt>
                <c:pt idx="42">
                  <c:v>-2.911553028314783</c:v>
                </c:pt>
                <c:pt idx="43">
                  <c:v>-2.9115744065646223</c:v>
                </c:pt>
                <c:pt idx="44">
                  <c:v>-2.9115578411727463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F83-9D4F-AA35-4E4916A67D97}"/>
            </c:ext>
          </c:extLst>
        </c:ser>
        <c:ser>
          <c:idx val="12"/>
          <c:order val="12"/>
          <c:tx>
            <c:strRef>
              <c:f>Summary!$CJ$540</c:f>
              <c:strCache>
                <c:ptCount val="1"/>
                <c:pt idx="0">
                  <c:v>L3 FebS1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2774AE"/>
                </a:solidFill>
              </a:ln>
            </c:spPr>
          </c:marker>
          <c:xVal>
            <c:numRef>
              <c:f>Summary!$CW$540:$CW$594</c:f>
              <c:numCache>
                <c:formatCode>0.000000</c:formatCode>
                <c:ptCount val="55"/>
                <c:pt idx="0">
                  <c:v>-1.5234048230729935</c:v>
                </c:pt>
                <c:pt idx="1">
                  <c:v>-1.5234091775287035</c:v>
                </c:pt>
                <c:pt idx="2">
                  <c:v>-1.5234065105474837</c:v>
                </c:pt>
                <c:pt idx="3">
                  <c:v>-1.5234059561125486</c:v>
                </c:pt>
                <c:pt idx="4">
                  <c:v>-1.5234068877392615</c:v>
                </c:pt>
                <c:pt idx="5">
                  <c:v>-1.5234094286825046</c:v>
                </c:pt>
                <c:pt idx="6">
                  <c:v>-1.5233927860828926</c:v>
                </c:pt>
                <c:pt idx="7">
                  <c:v>-1.5234122899460352</c:v>
                </c:pt>
                <c:pt idx="8">
                  <c:v>-1.5234033870774648</c:v>
                </c:pt>
                <c:pt idx="9">
                  <c:v>-1.5234106109681436</c:v>
                </c:pt>
                <c:pt idx="10">
                  <c:v>-1.5234145980622316</c:v>
                </c:pt>
                <c:pt idx="11">
                  <c:v>-1.5234104031832318</c:v>
                </c:pt>
                <c:pt idx="12">
                  <c:v>-1.523407280034879</c:v>
                </c:pt>
                <c:pt idx="13">
                  <c:v>-1.5234033599931671</c:v>
                </c:pt>
                <c:pt idx="14">
                  <c:v>-1.5234128836379983</c:v>
                </c:pt>
                <c:pt idx="15">
                  <c:v>-1.5234074674131981</c:v>
                </c:pt>
                <c:pt idx="16">
                  <c:v>-1.5234082095233079</c:v>
                </c:pt>
                <c:pt idx="17">
                  <c:v>-1.5234157016964811</c:v>
                </c:pt>
                <c:pt idx="18">
                  <c:v>-1.5234113710375174</c:v>
                </c:pt>
                <c:pt idx="19">
                  <c:v>-1.5234015040283502</c:v>
                </c:pt>
                <c:pt idx="20">
                  <c:v>-1.5234109885298086</c:v>
                </c:pt>
                <c:pt idx="21">
                  <c:v>-1.5234001535388335</c:v>
                </c:pt>
                <c:pt idx="22">
                  <c:v>-1.52341391692335</c:v>
                </c:pt>
                <c:pt idx="23">
                  <c:v>-1.5234093931976416</c:v>
                </c:pt>
                <c:pt idx="24">
                  <c:v>-1.5234080643158718</c:v>
                </c:pt>
                <c:pt idx="25">
                  <c:v>-1.5234169078599367</c:v>
                </c:pt>
                <c:pt idx="26">
                  <c:v>-1.5234129118191588</c:v>
                </c:pt>
                <c:pt idx="27">
                  <c:v>-1.5234184885154531</c:v>
                </c:pt>
                <c:pt idx="28">
                  <c:v>-1.523413121012013</c:v>
                </c:pt>
                <c:pt idx="29">
                  <c:v>-1.5234136920656849</c:v>
                </c:pt>
                <c:pt idx="30">
                  <c:v>-1.5234079152835995</c:v>
                </c:pt>
                <c:pt idx="31">
                  <c:v>-1.5234044911810583</c:v>
                </c:pt>
                <c:pt idx="32">
                  <c:v>-1.52340586115814</c:v>
                </c:pt>
                <c:pt idx="33">
                  <c:v>-1.5234134579959169</c:v>
                </c:pt>
                <c:pt idx="34">
                  <c:v>-1.5234123763532488</c:v>
                </c:pt>
                <c:pt idx="35">
                  <c:v>-1.5234077017248289</c:v>
                </c:pt>
                <c:pt idx="36">
                  <c:v>-1.523413125017729</c:v>
                </c:pt>
                <c:pt idx="37">
                  <c:v>-1.5234114293109393</c:v>
                </c:pt>
                <c:pt idx="38">
                  <c:v>-1.5234073674791617</c:v>
                </c:pt>
                <c:pt idx="39">
                  <c:v>-1.5234083616267662</c:v>
                </c:pt>
                <c:pt idx="40">
                  <c:v>-1.5234064074315194</c:v>
                </c:pt>
                <c:pt idx="41">
                  <c:v>-1.5234112893202629</c:v>
                </c:pt>
                <c:pt idx="42">
                  <c:v>-1.5234070533087809</c:v>
                </c:pt>
                <c:pt idx="43">
                  <c:v>-1.523417290493174</c:v>
                </c:pt>
                <c:pt idx="44">
                  <c:v>-1.5234062640604438</c:v>
                </c:pt>
                <c:pt idx="45">
                  <c:v>-1.523413729602676</c:v>
                </c:pt>
                <c:pt idx="46">
                  <c:v>-1.5234161222735851</c:v>
                </c:pt>
                <c:pt idx="47">
                  <c:v>-1.5234133745164857</c:v>
                </c:pt>
                <c:pt idx="48">
                  <c:v>-1.5234126496469296</c:v>
                </c:pt>
                <c:pt idx="49">
                  <c:v>-1.5234099721730554</c:v>
                </c:pt>
                <c:pt idx="50">
                  <c:v>-1.5234115965063526</c:v>
                </c:pt>
                <c:pt idx="51">
                  <c:v>-1.5234148615014418</c:v>
                </c:pt>
                <c:pt idx="52">
                  <c:v>-1.5234055573374634</c:v>
                </c:pt>
                <c:pt idx="53">
                  <c:v>-1.5234020457639805</c:v>
                </c:pt>
                <c:pt idx="54">
                  <c:v>-1.5234054599815308</c:v>
                </c:pt>
              </c:numCache>
            </c:numRef>
          </c:xVal>
          <c:yVal>
            <c:numRef>
              <c:f>Summary!$CY$540:$CY$594</c:f>
              <c:numCache>
                <c:formatCode>0.000000</c:formatCode>
                <c:ptCount val="55"/>
                <c:pt idx="0">
                  <c:v>-2.911894975297006</c:v>
                </c:pt>
                <c:pt idx="1">
                  <c:v>-2.9118998715011295</c:v>
                </c:pt>
                <c:pt idx="2">
                  <c:v>-2.9118891189359966</c:v>
                </c:pt>
                <c:pt idx="3">
                  <c:v>-2.9119107228319985</c:v>
                </c:pt>
                <c:pt idx="4">
                  <c:v>-2.9119117164241048</c:v>
                </c:pt>
                <c:pt idx="5">
                  <c:v>-2.911921615134121</c:v>
                </c:pt>
                <c:pt idx="6">
                  <c:v>-2.9119128499010203</c:v>
                </c:pt>
                <c:pt idx="7">
                  <c:v>-2.9119106417519722</c:v>
                </c:pt>
                <c:pt idx="8">
                  <c:v>-2.9119104177321149</c:v>
                </c:pt>
                <c:pt idx="9">
                  <c:v>-2.9119385658209951</c:v>
                </c:pt>
                <c:pt idx="10">
                  <c:v>-2.9119081678741487</c:v>
                </c:pt>
                <c:pt idx="11">
                  <c:v>-2.9119188073867517</c:v>
                </c:pt>
                <c:pt idx="12">
                  <c:v>-2.9119231528910383</c:v>
                </c:pt>
                <c:pt idx="13">
                  <c:v>-2.9119102441772227</c:v>
                </c:pt>
                <c:pt idx="14">
                  <c:v>-2.9119335163047912</c:v>
                </c:pt>
                <c:pt idx="15">
                  <c:v>-2.9119004882514981</c:v>
                </c:pt>
                <c:pt idx="16">
                  <c:v>-2.911908704535159</c:v>
                </c:pt>
                <c:pt idx="17">
                  <c:v>-2.9119042009320437</c:v>
                </c:pt>
                <c:pt idx="18">
                  <c:v>-2.911919061816973</c:v>
                </c:pt>
                <c:pt idx="19">
                  <c:v>-2.9119495449266419</c:v>
                </c:pt>
                <c:pt idx="20">
                  <c:v>-2.9119329262975193</c:v>
                </c:pt>
                <c:pt idx="21">
                  <c:v>-2.9119232943779814</c:v>
                </c:pt>
                <c:pt idx="22">
                  <c:v>-2.9119265587175933</c:v>
                </c:pt>
                <c:pt idx="23">
                  <c:v>-2.9119214500487414</c:v>
                </c:pt>
                <c:pt idx="24">
                  <c:v>-2.9119100077791482</c:v>
                </c:pt>
                <c:pt idx="25">
                  <c:v>-2.9119273181624137</c:v>
                </c:pt>
                <c:pt idx="26">
                  <c:v>-2.9119348575794657</c:v>
                </c:pt>
                <c:pt idx="27">
                  <c:v>-2.911923442290921</c:v>
                </c:pt>
                <c:pt idx="28">
                  <c:v>-2.9119259155313966</c:v>
                </c:pt>
                <c:pt idx="29">
                  <c:v>-2.9119270772542434</c:v>
                </c:pt>
                <c:pt idx="30">
                  <c:v>-2.9119192100774436</c:v>
                </c:pt>
                <c:pt idx="31">
                  <c:v>-2.9119078333561403</c:v>
                </c:pt>
                <c:pt idx="32">
                  <c:v>-2.9118957581718781</c:v>
                </c:pt>
                <c:pt idx="33">
                  <c:v>-2.9119165544565528</c:v>
                </c:pt>
                <c:pt idx="34">
                  <c:v>-2.9119111396426525</c:v>
                </c:pt>
                <c:pt idx="35">
                  <c:v>-2.9119154117941215</c:v>
                </c:pt>
                <c:pt idx="36">
                  <c:v>-2.9119300518271345</c:v>
                </c:pt>
                <c:pt idx="37">
                  <c:v>-2.9119248999798391</c:v>
                </c:pt>
                <c:pt idx="38">
                  <c:v>-2.911937143007961</c:v>
                </c:pt>
                <c:pt idx="39">
                  <c:v>-2.911929958234948</c:v>
                </c:pt>
                <c:pt idx="40">
                  <c:v>-2.9119332355425547</c:v>
                </c:pt>
                <c:pt idx="41">
                  <c:v>-2.9119114875062859</c:v>
                </c:pt>
                <c:pt idx="42">
                  <c:v>-2.9119043351022329</c:v>
                </c:pt>
                <c:pt idx="43">
                  <c:v>-2.9119013082651115</c:v>
                </c:pt>
                <c:pt idx="44">
                  <c:v>-2.9119059059867829</c:v>
                </c:pt>
                <c:pt idx="45">
                  <c:v>-2.9119211072681837</c:v>
                </c:pt>
                <c:pt idx="46">
                  <c:v>-2.9119074855318376</c:v>
                </c:pt>
                <c:pt idx="47">
                  <c:v>-2.9119072549902865</c:v>
                </c:pt>
                <c:pt idx="48">
                  <c:v>-2.9119297753028817</c:v>
                </c:pt>
                <c:pt idx="49">
                  <c:v>-2.9119432977706659</c:v>
                </c:pt>
                <c:pt idx="50">
                  <c:v>-2.9119076837705156</c:v>
                </c:pt>
                <c:pt idx="51">
                  <c:v>-2.9119211368461251</c:v>
                </c:pt>
                <c:pt idx="52">
                  <c:v>-2.9118824116476274</c:v>
                </c:pt>
                <c:pt idx="53">
                  <c:v>-2.9119129824973684</c:v>
                </c:pt>
                <c:pt idx="54">
                  <c:v>-2.9119018186693393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F83-9D4F-AA35-4E4916A67D97}"/>
            </c:ext>
          </c:extLst>
        </c:ser>
        <c:ser>
          <c:idx val="13"/>
          <c:order val="13"/>
          <c:tx>
            <c:strRef>
              <c:f>Summary!$CJ$595</c:f>
              <c:strCache>
                <c:ptCount val="1"/>
                <c:pt idx="0">
                  <c:v>L3 FebS2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Summary!$CW$595:$CW$649</c:f>
              <c:numCache>
                <c:formatCode>0.000000</c:formatCode>
                <c:ptCount val="55"/>
                <c:pt idx="0">
                  <c:v>-1.5234403687534706</c:v>
                </c:pt>
                <c:pt idx="1">
                  <c:v>-1.5234290225040836</c:v>
                </c:pt>
                <c:pt idx="2">
                  <c:v>-1.5234396578380605</c:v>
                </c:pt>
                <c:pt idx="3">
                  <c:v>-1.5234362214143122</c:v>
                </c:pt>
                <c:pt idx="4">
                  <c:v>-1.5234291703314218</c:v>
                </c:pt>
                <c:pt idx="5">
                  <c:v>-1.5234333937648492</c:v>
                </c:pt>
                <c:pt idx="6">
                  <c:v>-1.5234343923213778</c:v>
                </c:pt>
                <c:pt idx="7">
                  <c:v>-1.5234454436536764</c:v>
                </c:pt>
                <c:pt idx="8">
                  <c:v>-1.5234334985154547</c:v>
                </c:pt>
                <c:pt idx="9">
                  <c:v>-1.5234416719082298</c:v>
                </c:pt>
                <c:pt idx="10">
                  <c:v>-1.5234355072155066</c:v>
                </c:pt>
                <c:pt idx="11">
                  <c:v>-1.5234325973426219</c:v>
                </c:pt>
                <c:pt idx="12">
                  <c:v>-1.5234391195142716</c:v>
                </c:pt>
                <c:pt idx="13">
                  <c:v>-1.5234364278137649</c:v>
                </c:pt>
                <c:pt idx="14">
                  <c:v>-1.5234447201950059</c:v>
                </c:pt>
                <c:pt idx="15">
                  <c:v>-1.5234443128601147</c:v>
                </c:pt>
                <c:pt idx="16">
                  <c:v>-1.5234373395682139</c:v>
                </c:pt>
                <c:pt idx="17">
                  <c:v>-1.5234363575143881</c:v>
                </c:pt>
                <c:pt idx="18">
                  <c:v>-1.5234436602719894</c:v>
                </c:pt>
                <c:pt idx="19">
                  <c:v>-1.5234473109716111</c:v>
                </c:pt>
                <c:pt idx="20">
                  <c:v>-1.5234409102450697</c:v>
                </c:pt>
                <c:pt idx="21">
                  <c:v>-1.5234363119122831</c:v>
                </c:pt>
                <c:pt idx="22">
                  <c:v>-1.5234457789725673</c:v>
                </c:pt>
                <c:pt idx="23">
                  <c:v>-1.5234488161923996</c:v>
                </c:pt>
                <c:pt idx="24">
                  <c:v>-1.5234480255998999</c:v>
                </c:pt>
                <c:pt idx="25">
                  <c:v>-1.5234420223928076</c:v>
                </c:pt>
                <c:pt idx="26">
                  <c:v>-1.5234430364747975</c:v>
                </c:pt>
                <c:pt idx="27">
                  <c:v>-1.5234517089671955</c:v>
                </c:pt>
                <c:pt idx="28">
                  <c:v>-1.5234455792273831</c:v>
                </c:pt>
                <c:pt idx="29">
                  <c:v>-1.5234378933228827</c:v>
                </c:pt>
                <c:pt idx="30">
                  <c:v>-1.5234397028515247</c:v>
                </c:pt>
                <c:pt idx="31">
                  <c:v>-1.5234528405468024</c:v>
                </c:pt>
                <c:pt idx="32">
                  <c:v>-1.5234466282818746</c:v>
                </c:pt>
                <c:pt idx="33">
                  <c:v>-1.5234432071584525</c:v>
                </c:pt>
                <c:pt idx="34">
                  <c:v>-1.5234439851742996</c:v>
                </c:pt>
                <c:pt idx="35">
                  <c:v>-1.5234542829614528</c:v>
                </c:pt>
                <c:pt idx="36">
                  <c:v>-1.5234467207055882</c:v>
                </c:pt>
                <c:pt idx="37">
                  <c:v>-1.5234444648067367</c:v>
                </c:pt>
                <c:pt idx="38">
                  <c:v>-1.5234405030779719</c:v>
                </c:pt>
                <c:pt idx="39">
                  <c:v>-1.5234475167721422</c:v>
                </c:pt>
                <c:pt idx="40">
                  <c:v>-1.5234468005913282</c:v>
                </c:pt>
                <c:pt idx="41">
                  <c:v>-1.523454755211598</c:v>
                </c:pt>
                <c:pt idx="42">
                  <c:v>-1.5234498000232166</c:v>
                </c:pt>
                <c:pt idx="43">
                  <c:v>-1.5234637445486863</c:v>
                </c:pt>
                <c:pt idx="44">
                  <c:v>-1.523458552062471</c:v>
                </c:pt>
                <c:pt idx="45">
                  <c:v>-1.523458297737603</c:v>
                </c:pt>
                <c:pt idx="46">
                  <c:v>-1.5234538573773548</c:v>
                </c:pt>
                <c:pt idx="47">
                  <c:v>-1.5234570882383629</c:v>
                </c:pt>
                <c:pt idx="48">
                  <c:v>-1.5234502004294659</c:v>
                </c:pt>
                <c:pt idx="49">
                  <c:v>-1.5234572135750855</c:v>
                </c:pt>
                <c:pt idx="50">
                  <c:v>-1.5234559703978041</c:v>
                </c:pt>
                <c:pt idx="51">
                  <c:v>-1.5234449815570226</c:v>
                </c:pt>
                <c:pt idx="52">
                  <c:v>-1.5234548239828516</c:v>
                </c:pt>
                <c:pt idx="53">
                  <c:v>-1.5234539972040562</c:v>
                </c:pt>
                <c:pt idx="54">
                  <c:v>-1.5234583784054361</c:v>
                </c:pt>
              </c:numCache>
            </c:numRef>
          </c:xVal>
          <c:yVal>
            <c:numRef>
              <c:f>Summary!$CY$595:$CY$649</c:f>
              <c:numCache>
                <c:formatCode>0.000000</c:formatCode>
                <c:ptCount val="55"/>
                <c:pt idx="0">
                  <c:v>-2.9117412703520285</c:v>
                </c:pt>
                <c:pt idx="1">
                  <c:v>-2.9117434667166484</c:v>
                </c:pt>
                <c:pt idx="2">
                  <c:v>-2.9117404243422045</c:v>
                </c:pt>
                <c:pt idx="3">
                  <c:v>-2.9117183581580011</c:v>
                </c:pt>
                <c:pt idx="4">
                  <c:v>-2.9117222246280896</c:v>
                </c:pt>
                <c:pt idx="5">
                  <c:v>-2.9117532785245999</c:v>
                </c:pt>
                <c:pt idx="6">
                  <c:v>-2.9117473483466183</c:v>
                </c:pt>
                <c:pt idx="7">
                  <c:v>-2.9117479510610718</c:v>
                </c:pt>
                <c:pt idx="8">
                  <c:v>-2.9117436186591887</c:v>
                </c:pt>
                <c:pt idx="9">
                  <c:v>-2.9117554227294047</c:v>
                </c:pt>
                <c:pt idx="10">
                  <c:v>-2.911740968241475</c:v>
                </c:pt>
                <c:pt idx="11">
                  <c:v>-2.9117486757692448</c:v>
                </c:pt>
                <c:pt idx="12">
                  <c:v>-2.9117421524947691</c:v>
                </c:pt>
                <c:pt idx="13">
                  <c:v>-2.9117144427807862</c:v>
                </c:pt>
                <c:pt idx="14">
                  <c:v>-2.911692401119514</c:v>
                </c:pt>
                <c:pt idx="15">
                  <c:v>-2.9117255998528973</c:v>
                </c:pt>
                <c:pt idx="16">
                  <c:v>-2.9117511886057565</c:v>
                </c:pt>
                <c:pt idx="17">
                  <c:v>-2.9117493664760317</c:v>
                </c:pt>
                <c:pt idx="18">
                  <c:v>-2.9117420201113049</c:v>
                </c:pt>
                <c:pt idx="19">
                  <c:v>-2.9117210801187485</c:v>
                </c:pt>
                <c:pt idx="20">
                  <c:v>-2.9117127916968979</c:v>
                </c:pt>
                <c:pt idx="21">
                  <c:v>-2.9117376508213457</c:v>
                </c:pt>
                <c:pt idx="22">
                  <c:v>-2.9117415101741231</c:v>
                </c:pt>
                <c:pt idx="23">
                  <c:v>-2.9117188442124324</c:v>
                </c:pt>
                <c:pt idx="24">
                  <c:v>-2.9116968285994846</c:v>
                </c:pt>
                <c:pt idx="25">
                  <c:v>-2.9117207545519794</c:v>
                </c:pt>
                <c:pt idx="26">
                  <c:v>-2.9117307296381938</c:v>
                </c:pt>
                <c:pt idx="27">
                  <c:v>-2.9117090397930339</c:v>
                </c:pt>
                <c:pt idx="28">
                  <c:v>-2.9117375055961596</c:v>
                </c:pt>
                <c:pt idx="29">
                  <c:v>-2.9117149080936118</c:v>
                </c:pt>
                <c:pt idx="30">
                  <c:v>-2.9117220233103369</c:v>
                </c:pt>
                <c:pt idx="31">
                  <c:v>-2.9116972341669198</c:v>
                </c:pt>
                <c:pt idx="32">
                  <c:v>-2.9117281896820439</c:v>
                </c:pt>
                <c:pt idx="33">
                  <c:v>-2.9116911427395569</c:v>
                </c:pt>
                <c:pt idx="34">
                  <c:v>-2.9117222677377099</c:v>
                </c:pt>
                <c:pt idx="35">
                  <c:v>-2.9117210424186926</c:v>
                </c:pt>
                <c:pt idx="36">
                  <c:v>-2.9117366614276206</c:v>
                </c:pt>
                <c:pt idx="37">
                  <c:v>-2.9117301194003411</c:v>
                </c:pt>
                <c:pt idx="38">
                  <c:v>-2.9117084392930215</c:v>
                </c:pt>
                <c:pt idx="39">
                  <c:v>-2.9117488272502081</c:v>
                </c:pt>
                <c:pt idx="40">
                  <c:v>-2.9117334550635645</c:v>
                </c:pt>
                <c:pt idx="41">
                  <c:v>-2.9117280299476747</c:v>
                </c:pt>
                <c:pt idx="42">
                  <c:v>-2.9117026473038554</c:v>
                </c:pt>
                <c:pt idx="43">
                  <c:v>-2.9117373601732086</c:v>
                </c:pt>
                <c:pt idx="44">
                  <c:v>-2.9117500772303933</c:v>
                </c:pt>
                <c:pt idx="45">
                  <c:v>-2.911726898607379</c:v>
                </c:pt>
                <c:pt idx="46">
                  <c:v>-2.9116973309589551</c:v>
                </c:pt>
                <c:pt idx="47">
                  <c:v>-2.91174010364105</c:v>
                </c:pt>
                <c:pt idx="48">
                  <c:v>-2.9117526375572922</c:v>
                </c:pt>
                <c:pt idx="49">
                  <c:v>-2.911726152489476</c:v>
                </c:pt>
                <c:pt idx="50">
                  <c:v>-2.9117324047644728</c:v>
                </c:pt>
                <c:pt idx="51">
                  <c:v>-2.9117318365382951</c:v>
                </c:pt>
                <c:pt idx="52">
                  <c:v>-2.9117281139564404</c:v>
                </c:pt>
                <c:pt idx="53">
                  <c:v>-2.9117184188846452</c:v>
                </c:pt>
                <c:pt idx="54">
                  <c:v>-2.9117583095011415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F83-9D4F-AA35-4E4916A67D97}"/>
            </c:ext>
          </c:extLst>
        </c:ser>
        <c:ser>
          <c:idx val="14"/>
          <c:order val="14"/>
          <c:tx>
            <c:strRef>
              <c:f>Summary!$CJ$650</c:f>
              <c:strCache>
                <c:ptCount val="1"/>
                <c:pt idx="0">
                  <c:v>L3 JulS1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9"/>
            <c:spPr>
              <a:solidFill>
                <a:srgbClr val="2774AE"/>
              </a:solidFill>
              <a:ln w="19050">
                <a:solidFill>
                  <a:schemeClr val="bg1"/>
                </a:solidFill>
              </a:ln>
            </c:spPr>
          </c:marker>
          <c:xVal>
            <c:numRef>
              <c:f>Summary!$CW$650:$CW$686</c:f>
              <c:numCache>
                <c:formatCode>0.000000</c:formatCode>
                <c:ptCount val="37"/>
                <c:pt idx="0">
                  <c:v>-1.5234217093497318</c:v>
                </c:pt>
                <c:pt idx="1">
                  <c:v>-1.5234271613214521</c:v>
                </c:pt>
                <c:pt idx="2">
                  <c:v>-1.5234113050969136</c:v>
                </c:pt>
                <c:pt idx="3">
                  <c:v>-1.5234293940979968</c:v>
                </c:pt>
                <c:pt idx="4">
                  <c:v>-1.5234249762396443</c:v>
                </c:pt>
                <c:pt idx="5">
                  <c:v>-1.5234151588928042</c:v>
                </c:pt>
                <c:pt idx="6">
                  <c:v>-1.5234277643067988</c:v>
                </c:pt>
                <c:pt idx="7">
                  <c:v>-1.5234277773584177</c:v>
                </c:pt>
                <c:pt idx="8">
                  <c:v>-1.5234208518929226</c:v>
                </c:pt>
                <c:pt idx="9">
                  <c:v>-1.5234229660771048</c:v>
                </c:pt>
                <c:pt idx="10">
                  <c:v>-1.5234333675905249</c:v>
                </c:pt>
                <c:pt idx="11">
                  <c:v>-1.5234359748884241</c:v>
                </c:pt>
                <c:pt idx="12">
                  <c:v>-1.5234318318763655</c:v>
                </c:pt>
                <c:pt idx="13">
                  <c:v>-1.5234229474843317</c:v>
                </c:pt>
                <c:pt idx="14">
                  <c:v>-1.5234226467387739</c:v>
                </c:pt>
                <c:pt idx="15">
                  <c:v>-1.5234401996408828</c:v>
                </c:pt>
                <c:pt idx="16">
                  <c:v>-1.5234417862405663</c:v>
                </c:pt>
                <c:pt idx="17">
                  <c:v>-1.5234193746588049</c:v>
                </c:pt>
                <c:pt idx="18">
                  <c:v>-1.5234440360958466</c:v>
                </c:pt>
                <c:pt idx="19">
                  <c:v>-1.5234304118042437</c:v>
                </c:pt>
                <c:pt idx="20">
                  <c:v>-1.5234399764396438</c:v>
                </c:pt>
                <c:pt idx="21">
                  <c:v>-1.5234369654837845</c:v>
                </c:pt>
                <c:pt idx="22">
                  <c:v>-1.5234241353286309</c:v>
                </c:pt>
                <c:pt idx="23">
                  <c:v>-1.5234437405715937</c:v>
                </c:pt>
                <c:pt idx="24">
                  <c:v>-1.5234447375819704</c:v>
                </c:pt>
                <c:pt idx="25">
                  <c:v>-1.5234408308176832</c:v>
                </c:pt>
                <c:pt idx="26">
                  <c:v>-1.5234329139904803</c:v>
                </c:pt>
                <c:pt idx="27">
                  <c:v>-1.5234300454025962</c:v>
                </c:pt>
                <c:pt idx="28">
                  <c:v>-1.5234335800117287</c:v>
                </c:pt>
                <c:pt idx="29">
                  <c:v>-1.5234370387546299</c:v>
                </c:pt>
                <c:pt idx="30">
                  <c:v>-1.5234347948363365</c:v>
                </c:pt>
                <c:pt idx="31">
                  <c:v>-1.5234286793474179</c:v>
                </c:pt>
                <c:pt idx="32">
                  <c:v>-1.5234445458948929</c:v>
                </c:pt>
                <c:pt idx="33">
                  <c:v>-1.5234459141363768</c:v>
                </c:pt>
                <c:pt idx="34">
                  <c:v>-1.523447206284871</c:v>
                </c:pt>
                <c:pt idx="35">
                  <c:v>-1.5234355180854198</c:v>
                </c:pt>
                <c:pt idx="36">
                  <c:v>-1.5234448430945666</c:v>
                </c:pt>
              </c:numCache>
            </c:numRef>
          </c:xVal>
          <c:yVal>
            <c:numRef>
              <c:f>Summary!$CY$650:$CY$686</c:f>
              <c:numCache>
                <c:formatCode>0.000000</c:formatCode>
                <c:ptCount val="37"/>
                <c:pt idx="0">
                  <c:v>-2.9118717105888683</c:v>
                </c:pt>
                <c:pt idx="1">
                  <c:v>-2.9118804670357563</c:v>
                </c:pt>
                <c:pt idx="2">
                  <c:v>-2.9118966837475284</c:v>
                </c:pt>
                <c:pt idx="3">
                  <c:v>-2.9118827439901964</c:v>
                </c:pt>
                <c:pt idx="4">
                  <c:v>-2.9119053791246743</c:v>
                </c:pt>
                <c:pt idx="5">
                  <c:v>-2.9119049122057339</c:v>
                </c:pt>
                <c:pt idx="6">
                  <c:v>-2.9118893672652528</c:v>
                </c:pt>
                <c:pt idx="7">
                  <c:v>-2.911891996501148</c:v>
                </c:pt>
                <c:pt idx="8">
                  <c:v>-2.9119234892835633</c:v>
                </c:pt>
                <c:pt idx="9">
                  <c:v>-2.9119121841386209</c:v>
                </c:pt>
                <c:pt idx="10">
                  <c:v>-2.9119247274478219</c:v>
                </c:pt>
                <c:pt idx="11">
                  <c:v>-2.9119115228247758</c:v>
                </c:pt>
                <c:pt idx="12">
                  <c:v>-2.9119379928088471</c:v>
                </c:pt>
                <c:pt idx="13">
                  <c:v>-2.9119195035451662</c:v>
                </c:pt>
                <c:pt idx="14">
                  <c:v>-2.9119172805899924</c:v>
                </c:pt>
                <c:pt idx="15">
                  <c:v>-2.9119077094285553</c:v>
                </c:pt>
                <c:pt idx="16">
                  <c:v>-2.9119196392044553</c:v>
                </c:pt>
                <c:pt idx="17">
                  <c:v>-2.9119040706638759</c:v>
                </c:pt>
                <c:pt idx="18">
                  <c:v>-2.9119200459803958</c:v>
                </c:pt>
                <c:pt idx="19">
                  <c:v>-2.911910931354174</c:v>
                </c:pt>
                <c:pt idx="20">
                  <c:v>-2.9119247221863755</c:v>
                </c:pt>
                <c:pt idx="21">
                  <c:v>-2.9119134375170952</c:v>
                </c:pt>
                <c:pt idx="22">
                  <c:v>-2.9118983040142825</c:v>
                </c:pt>
                <c:pt idx="23">
                  <c:v>-2.9119117743344543</c:v>
                </c:pt>
                <c:pt idx="24">
                  <c:v>-2.9119441142986529</c:v>
                </c:pt>
                <c:pt idx="25">
                  <c:v>-2.9119253031786547</c:v>
                </c:pt>
                <c:pt idx="26">
                  <c:v>-2.9119059997209247</c:v>
                </c:pt>
                <c:pt idx="27">
                  <c:v>-2.9119056683786217</c:v>
                </c:pt>
                <c:pt idx="28">
                  <c:v>-2.9119145473551544</c:v>
                </c:pt>
                <c:pt idx="29">
                  <c:v>-2.9119230638583025</c:v>
                </c:pt>
                <c:pt idx="30">
                  <c:v>-2.9119109012981541</c:v>
                </c:pt>
                <c:pt idx="31">
                  <c:v>-2.9118897760916709</c:v>
                </c:pt>
                <c:pt idx="32">
                  <c:v>-2.9119142373015729</c:v>
                </c:pt>
                <c:pt idx="33">
                  <c:v>-2.9119344269216239</c:v>
                </c:pt>
                <c:pt idx="34">
                  <c:v>-2.9119263683350076</c:v>
                </c:pt>
                <c:pt idx="35">
                  <c:v>-2.9119033531538117</c:v>
                </c:pt>
                <c:pt idx="36">
                  <c:v>-2.9119013195810477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F83-9D4F-AA35-4E4916A67D97}"/>
            </c:ext>
          </c:extLst>
        </c:ser>
        <c:ser>
          <c:idx val="15"/>
          <c:order val="15"/>
          <c:tx>
            <c:strRef>
              <c:f>Summary!$CJ$687</c:f>
              <c:strCache>
                <c:ptCount val="1"/>
                <c:pt idx="0">
                  <c:v>L3 JulS2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ln w="12700">
                <a:solidFill>
                  <a:srgbClr val="2774AE"/>
                </a:solidFill>
              </a:ln>
            </c:spPr>
          </c:marker>
          <c:xVal>
            <c:numRef>
              <c:f>Summary!$CW$687:$CW$757</c:f>
              <c:numCache>
                <c:formatCode>0.000000</c:formatCode>
                <c:ptCount val="71"/>
                <c:pt idx="0">
                  <c:v>-1.5234545832745543</c:v>
                </c:pt>
                <c:pt idx="1">
                  <c:v>-1.5234610690068784</c:v>
                </c:pt>
                <c:pt idx="2">
                  <c:v>-1.5234658686853857</c:v>
                </c:pt>
                <c:pt idx="3">
                  <c:v>-1.5234665466888642</c:v>
                </c:pt>
                <c:pt idx="4">
                  <c:v>-1.52345640252739</c:v>
                </c:pt>
                <c:pt idx="5">
                  <c:v>-1.5234651421228387</c:v>
                </c:pt>
                <c:pt idx="6">
                  <c:v>-1.5234700936844756</c:v>
                </c:pt>
                <c:pt idx="7">
                  <c:v>-1.5234685536401242</c:v>
                </c:pt>
                <c:pt idx="8">
                  <c:v>-1.5234536330115527</c:v>
                </c:pt>
                <c:pt idx="9">
                  <c:v>-1.5234586248731465</c:v>
                </c:pt>
                <c:pt idx="10">
                  <c:v>-1.5234645490070111</c:v>
                </c:pt>
                <c:pt idx="11">
                  <c:v>-1.5234577407399921</c:v>
                </c:pt>
                <c:pt idx="12">
                  <c:v>-1.5234684077522032</c:v>
                </c:pt>
                <c:pt idx="13">
                  <c:v>-1.5234613241377295</c:v>
                </c:pt>
                <c:pt idx="14">
                  <c:v>-1.5234762733357678</c:v>
                </c:pt>
                <c:pt idx="15">
                  <c:v>-1.5234743941290827</c:v>
                </c:pt>
                <c:pt idx="16">
                  <c:v>-1.5234685928977709</c:v>
                </c:pt>
                <c:pt idx="17">
                  <c:v>-1.5234667523246619</c:v>
                </c:pt>
                <c:pt idx="18">
                  <c:v>-1.5234749483435275</c:v>
                </c:pt>
                <c:pt idx="19">
                  <c:v>-1.5234768625898469</c:v>
                </c:pt>
                <c:pt idx="20">
                  <c:v>-1.5234654534988594</c:v>
                </c:pt>
                <c:pt idx="21">
                  <c:v>-1.5234806271278865</c:v>
                </c:pt>
                <c:pt idx="22">
                  <c:v>-1.5234762580338403</c:v>
                </c:pt>
                <c:pt idx="23">
                  <c:v>-1.523482603490707</c:v>
                </c:pt>
                <c:pt idx="24">
                  <c:v>-1.5234792234745413</c:v>
                </c:pt>
                <c:pt idx="25">
                  <c:v>-1.5234796572912279</c:v>
                </c:pt>
                <c:pt idx="26">
                  <c:v>-1.5234698073933837</c:v>
                </c:pt>
                <c:pt idx="27">
                  <c:v>-1.5234831649286718</c:v>
                </c:pt>
                <c:pt idx="28">
                  <c:v>-1.5234518126114436</c:v>
                </c:pt>
                <c:pt idx="29">
                  <c:v>-1.5234791459027544</c:v>
                </c:pt>
                <c:pt idx="30">
                  <c:v>-1.5234691878118301</c:v>
                </c:pt>
                <c:pt idx="31">
                  <c:v>-1.5234778450333624</c:v>
                </c:pt>
                <c:pt idx="32">
                  <c:v>-1.5234669981341615</c:v>
                </c:pt>
                <c:pt idx="33">
                  <c:v>-1.5234714902680049</c:v>
                </c:pt>
                <c:pt idx="34">
                  <c:v>-1.5234726670208898</c:v>
                </c:pt>
                <c:pt idx="35">
                  <c:v>-1.5234635489424313</c:v>
                </c:pt>
                <c:pt idx="36">
                  <c:v>-1.5234678822348502</c:v>
                </c:pt>
                <c:pt idx="37">
                  <c:v>-1.5234768133645205</c:v>
                </c:pt>
                <c:pt idx="38">
                  <c:v>-1.5234746009601092</c:v>
                </c:pt>
                <c:pt idx="39">
                  <c:v>-1.5234866313616988</c:v>
                </c:pt>
                <c:pt idx="40">
                  <c:v>-1.5234693354470947</c:v>
                </c:pt>
                <c:pt idx="41">
                  <c:v>-1.5234680334040573</c:v>
                </c:pt>
                <c:pt idx="42">
                  <c:v>-1.5234822298849391</c:v>
                </c:pt>
                <c:pt idx="43">
                  <c:v>-1.5234827428873889</c:v>
                </c:pt>
                <c:pt idx="44">
                  <c:v>-1.5234888925711305</c:v>
                </c:pt>
                <c:pt idx="45">
                  <c:v>-1.5234824905611899</c:v>
                </c:pt>
                <c:pt idx="46">
                  <c:v>-1.5234688822694595</c:v>
                </c:pt>
                <c:pt idx="47">
                  <c:v>-1.5234882573582651</c:v>
                </c:pt>
                <c:pt idx="48">
                  <c:v>-1.523470381205335</c:v>
                </c:pt>
                <c:pt idx="49">
                  <c:v>-1.5234738404323456</c:v>
                </c:pt>
                <c:pt idx="50">
                  <c:v>-1.5234822183935253</c:v>
                </c:pt>
                <c:pt idx="51">
                  <c:v>-1.5234792977827676</c:v>
                </c:pt>
                <c:pt idx="52">
                  <c:v>-1.5234812093940795</c:v>
                </c:pt>
                <c:pt idx="53">
                  <c:v>-1.5234790786306198</c:v>
                </c:pt>
                <c:pt idx="54">
                  <c:v>-1.5234784135272645</c:v>
                </c:pt>
                <c:pt idx="55">
                  <c:v>-1.5234974088697915</c:v>
                </c:pt>
                <c:pt idx="56">
                  <c:v>-1.5234696310135554</c:v>
                </c:pt>
                <c:pt idx="57">
                  <c:v>-1.5234669709759838</c:v>
                </c:pt>
                <c:pt idx="58">
                  <c:v>-1.523471753985137</c:v>
                </c:pt>
                <c:pt idx="59">
                  <c:v>-1.5234807308583882</c:v>
                </c:pt>
                <c:pt idx="60">
                  <c:v>-1.5234872257121119</c:v>
                </c:pt>
                <c:pt idx="61">
                  <c:v>-1.5234887181382886</c:v>
                </c:pt>
                <c:pt idx="62">
                  <c:v>-1.5234792972323092</c:v>
                </c:pt>
                <c:pt idx="63">
                  <c:v>-1.5234776534106411</c:v>
                </c:pt>
                <c:pt idx="64">
                  <c:v>-1.5234925406140467</c:v>
                </c:pt>
                <c:pt idx="65">
                  <c:v>-1.5234865305489087</c:v>
                </c:pt>
                <c:pt idx="66">
                  <c:v>-1.5234883440783504</c:v>
                </c:pt>
                <c:pt idx="67">
                  <c:v>-1.5234676255079571</c:v>
                </c:pt>
                <c:pt idx="68">
                  <c:v>-1.5234844134253556</c:v>
                </c:pt>
                <c:pt idx="69">
                  <c:v>-1.5234981536871564</c:v>
                </c:pt>
                <c:pt idx="70">
                  <c:v>-1.523485439326727</c:v>
                </c:pt>
              </c:numCache>
            </c:numRef>
          </c:xVal>
          <c:yVal>
            <c:numRef>
              <c:f>Summary!$CY$687:$CY$757</c:f>
              <c:numCache>
                <c:formatCode>0.000000</c:formatCode>
                <c:ptCount val="71"/>
                <c:pt idx="0">
                  <c:v>-2.9117854683622495</c:v>
                </c:pt>
                <c:pt idx="1">
                  <c:v>-2.9117972205059131</c:v>
                </c:pt>
                <c:pt idx="2">
                  <c:v>-2.9117921982515025</c:v>
                </c:pt>
                <c:pt idx="3">
                  <c:v>-2.9118016026043212</c:v>
                </c:pt>
                <c:pt idx="4">
                  <c:v>-2.9117727260929054</c:v>
                </c:pt>
                <c:pt idx="5">
                  <c:v>-2.9117775693288657</c:v>
                </c:pt>
                <c:pt idx="6">
                  <c:v>-2.9117772853428496</c:v>
                </c:pt>
                <c:pt idx="7">
                  <c:v>-2.9117628848682462</c:v>
                </c:pt>
                <c:pt idx="8">
                  <c:v>-2.9117700101620372</c:v>
                </c:pt>
                <c:pt idx="9">
                  <c:v>-2.9117946066758718</c:v>
                </c:pt>
                <c:pt idx="10">
                  <c:v>-2.9117713698076568</c:v>
                </c:pt>
                <c:pt idx="11">
                  <c:v>-2.9117840317199217</c:v>
                </c:pt>
                <c:pt idx="12">
                  <c:v>-2.9117983510234793</c:v>
                </c:pt>
                <c:pt idx="13">
                  <c:v>-2.9118108440781842</c:v>
                </c:pt>
                <c:pt idx="14">
                  <c:v>-2.9117888209325802</c:v>
                </c:pt>
                <c:pt idx="15">
                  <c:v>-2.9117748953221443</c:v>
                </c:pt>
                <c:pt idx="16">
                  <c:v>-2.9118112982701971</c:v>
                </c:pt>
                <c:pt idx="17">
                  <c:v>-2.9118003848489082</c:v>
                </c:pt>
                <c:pt idx="18">
                  <c:v>-2.9117332926870363</c:v>
                </c:pt>
                <c:pt idx="19">
                  <c:v>-2.9117936446170409</c:v>
                </c:pt>
                <c:pt idx="20">
                  <c:v>-2.9117647555818196</c:v>
                </c:pt>
                <c:pt idx="21">
                  <c:v>-2.9117712977340462</c:v>
                </c:pt>
                <c:pt idx="22">
                  <c:v>-2.9117652153164686</c:v>
                </c:pt>
                <c:pt idx="23">
                  <c:v>-2.9117562666270622</c:v>
                </c:pt>
                <c:pt idx="24">
                  <c:v>-2.9117974662288062</c:v>
                </c:pt>
                <c:pt idx="25">
                  <c:v>-2.9117576512602428</c:v>
                </c:pt>
                <c:pt idx="26">
                  <c:v>-2.9117720391403141</c:v>
                </c:pt>
                <c:pt idx="27">
                  <c:v>-2.9118005322298037</c:v>
                </c:pt>
                <c:pt idx="28">
                  <c:v>-2.9117771161432859</c:v>
                </c:pt>
                <c:pt idx="29">
                  <c:v>-2.9117926886278056</c:v>
                </c:pt>
                <c:pt idx="30">
                  <c:v>-2.9117623513353026</c:v>
                </c:pt>
                <c:pt idx="31">
                  <c:v>-2.9117773496038253</c:v>
                </c:pt>
                <c:pt idx="32">
                  <c:v>-2.911748025067062</c:v>
                </c:pt>
                <c:pt idx="33">
                  <c:v>-2.9117507457363381</c:v>
                </c:pt>
                <c:pt idx="34">
                  <c:v>-2.9117444792173335</c:v>
                </c:pt>
                <c:pt idx="35">
                  <c:v>-2.9118060104796801</c:v>
                </c:pt>
                <c:pt idx="36">
                  <c:v>-2.9117638863525501</c:v>
                </c:pt>
                <c:pt idx="37">
                  <c:v>-2.9117898461802922</c:v>
                </c:pt>
                <c:pt idx="38">
                  <c:v>-2.9118043396388842</c:v>
                </c:pt>
                <c:pt idx="39">
                  <c:v>-2.9117881663717413</c:v>
                </c:pt>
                <c:pt idx="40">
                  <c:v>-2.9117788697890803</c:v>
                </c:pt>
                <c:pt idx="41">
                  <c:v>-2.9117635596828597</c:v>
                </c:pt>
                <c:pt idx="42">
                  <c:v>-2.9117633355965276</c:v>
                </c:pt>
                <c:pt idx="43">
                  <c:v>-2.911779722488681</c:v>
                </c:pt>
                <c:pt idx="44">
                  <c:v>-2.9118062134392395</c:v>
                </c:pt>
                <c:pt idx="45">
                  <c:v>-2.9117947674925615</c:v>
                </c:pt>
                <c:pt idx="46">
                  <c:v>-2.9117648786661254</c:v>
                </c:pt>
                <c:pt idx="47">
                  <c:v>-2.9117698384929729</c:v>
                </c:pt>
                <c:pt idx="48">
                  <c:v>-2.9117539337348575</c:v>
                </c:pt>
                <c:pt idx="49">
                  <c:v>-2.9117362342567876</c:v>
                </c:pt>
                <c:pt idx="50">
                  <c:v>-2.9117772822521752</c:v>
                </c:pt>
                <c:pt idx="51">
                  <c:v>-2.9118055750413792</c:v>
                </c:pt>
                <c:pt idx="52">
                  <c:v>-2.911766868582466</c:v>
                </c:pt>
                <c:pt idx="53">
                  <c:v>-2.9118070875803759</c:v>
                </c:pt>
                <c:pt idx="54">
                  <c:v>-2.9117855128457348</c:v>
                </c:pt>
                <c:pt idx="55">
                  <c:v>-2.9117669665658945</c:v>
                </c:pt>
                <c:pt idx="56">
                  <c:v>-2.9117627989958401</c:v>
                </c:pt>
                <c:pt idx="57">
                  <c:v>-2.9117652012597244</c:v>
                </c:pt>
                <c:pt idx="58">
                  <c:v>-2.9117610621540404</c:v>
                </c:pt>
                <c:pt idx="59">
                  <c:v>-2.9117524925021172</c:v>
                </c:pt>
                <c:pt idx="60">
                  <c:v>-2.9117401736658581</c:v>
                </c:pt>
                <c:pt idx="61">
                  <c:v>-2.9117663714171491</c:v>
                </c:pt>
                <c:pt idx="62">
                  <c:v>-2.9117713728465797</c:v>
                </c:pt>
                <c:pt idx="63">
                  <c:v>-2.9117791171212328</c:v>
                </c:pt>
                <c:pt idx="64">
                  <c:v>-2.9117834132224809</c:v>
                </c:pt>
                <c:pt idx="65">
                  <c:v>-2.9117762836504086</c:v>
                </c:pt>
                <c:pt idx="66">
                  <c:v>-2.9117494276761136</c:v>
                </c:pt>
                <c:pt idx="67">
                  <c:v>-2.9117960466455552</c:v>
                </c:pt>
                <c:pt idx="68">
                  <c:v>-2.9117509970275384</c:v>
                </c:pt>
                <c:pt idx="69">
                  <c:v>-2.9117613875274762</c:v>
                </c:pt>
                <c:pt idx="70">
                  <c:v>-2.9117281179601973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F83-9D4F-AA35-4E4916A67D97}"/>
            </c:ext>
          </c:extLst>
        </c:ser>
        <c:ser>
          <c:idx val="16"/>
          <c:order val="16"/>
          <c:tx>
            <c:strRef>
              <c:f>Summary!$CJ$758</c:f>
              <c:strCache>
                <c:ptCount val="1"/>
                <c:pt idx="0">
                  <c:v>L3 JulS3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Summary!$CW$758:$CW$812</c:f>
              <c:numCache>
                <c:formatCode>0.000000</c:formatCode>
                <c:ptCount val="55"/>
                <c:pt idx="0">
                  <c:v>-1.52346496304686</c:v>
                </c:pt>
                <c:pt idx="1">
                  <c:v>-1.5234545321474642</c:v>
                </c:pt>
                <c:pt idx="2">
                  <c:v>-1.5234562737611423</c:v>
                </c:pt>
                <c:pt idx="3">
                  <c:v>-1.5234458776986168</c:v>
                </c:pt>
                <c:pt idx="4">
                  <c:v>-1.5234513287332681</c:v>
                </c:pt>
                <c:pt idx="5">
                  <c:v>-1.5234541654882323</c:v>
                </c:pt>
                <c:pt idx="6">
                  <c:v>-1.5234729008554013</c:v>
                </c:pt>
                <c:pt idx="7">
                  <c:v>-1.5234579666774044</c:v>
                </c:pt>
                <c:pt idx="8">
                  <c:v>-1.5234532589755074</c:v>
                </c:pt>
                <c:pt idx="9">
                  <c:v>-1.5234537247058157</c:v>
                </c:pt>
                <c:pt idx="10">
                  <c:v>-1.5234524011057111</c:v>
                </c:pt>
                <c:pt idx="11">
                  <c:v>-1.5234631003731081</c:v>
                </c:pt>
                <c:pt idx="12">
                  <c:v>-1.5234592923774248</c:v>
                </c:pt>
                <c:pt idx="13">
                  <c:v>-1.5234678044142322</c:v>
                </c:pt>
                <c:pt idx="14">
                  <c:v>-1.523445363931837</c:v>
                </c:pt>
                <c:pt idx="15">
                  <c:v>-1.5234587575851319</c:v>
                </c:pt>
                <c:pt idx="16">
                  <c:v>-1.5234584525638766</c:v>
                </c:pt>
                <c:pt idx="17">
                  <c:v>-1.5234556249250606</c:v>
                </c:pt>
                <c:pt idx="18">
                  <c:v>-1.523440528201907</c:v>
                </c:pt>
                <c:pt idx="19">
                  <c:v>-1.5234729927819277</c:v>
                </c:pt>
                <c:pt idx="20">
                  <c:v>-1.523466797882832</c:v>
                </c:pt>
                <c:pt idx="21">
                  <c:v>-1.5234607057688241</c:v>
                </c:pt>
                <c:pt idx="22">
                  <c:v>-1.5234459004233531</c:v>
                </c:pt>
                <c:pt idx="23">
                  <c:v>-1.5234523755928739</c:v>
                </c:pt>
                <c:pt idx="24">
                  <c:v>-1.5234561341448767</c:v>
                </c:pt>
                <c:pt idx="25">
                  <c:v>-1.5234513016419364</c:v>
                </c:pt>
                <c:pt idx="26">
                  <c:v>-1.5234477121048187</c:v>
                </c:pt>
                <c:pt idx="27">
                  <c:v>-1.5234369828433032</c:v>
                </c:pt>
                <c:pt idx="28">
                  <c:v>-1.5234626777156515</c:v>
                </c:pt>
                <c:pt idx="29">
                  <c:v>-1.52346387713968</c:v>
                </c:pt>
                <c:pt idx="30">
                  <c:v>-1.5234621463583318</c:v>
                </c:pt>
                <c:pt idx="31">
                  <c:v>-1.5234587816539842</c:v>
                </c:pt>
                <c:pt idx="32">
                  <c:v>-1.5234563120684772</c:v>
                </c:pt>
                <c:pt idx="33">
                  <c:v>-1.5234621463738445</c:v>
                </c:pt>
                <c:pt idx="34">
                  <c:v>-1.5234532813825612</c:v>
                </c:pt>
                <c:pt idx="35">
                  <c:v>-1.5234603456121574</c:v>
                </c:pt>
                <c:pt idx="36">
                  <c:v>-1.5234671511505355</c:v>
                </c:pt>
                <c:pt idx="37">
                  <c:v>-1.5234664826097422</c:v>
                </c:pt>
                <c:pt idx="38">
                  <c:v>-1.5234579895745421</c:v>
                </c:pt>
                <c:pt idx="39">
                  <c:v>-1.5234678459127995</c:v>
                </c:pt>
                <c:pt idx="40">
                  <c:v>-1.5234513072594984</c:v>
                </c:pt>
                <c:pt idx="41">
                  <c:v>-1.5234587686237751</c:v>
                </c:pt>
                <c:pt idx="42">
                  <c:v>-1.5234707234817344</c:v>
                </c:pt>
                <c:pt idx="43">
                  <c:v>-1.5234621901849392</c:v>
                </c:pt>
                <c:pt idx="44">
                  <c:v>-1.5234697463466931</c:v>
                </c:pt>
                <c:pt idx="45">
                  <c:v>-1.5234682455634494</c:v>
                </c:pt>
                <c:pt idx="46">
                  <c:v>-1.5234754044451877</c:v>
                </c:pt>
                <c:pt idx="47">
                  <c:v>-1.5234747136874294</c:v>
                </c:pt>
                <c:pt idx="48">
                  <c:v>-1.5234507778762592</c:v>
                </c:pt>
                <c:pt idx="49">
                  <c:v>-1.5234617957020182</c:v>
                </c:pt>
                <c:pt idx="50">
                  <c:v>-1.5234745623671768</c:v>
                </c:pt>
                <c:pt idx="51">
                  <c:v>-1.5234706888967628</c:v>
                </c:pt>
                <c:pt idx="52">
                  <c:v>-1.5234494395130589</c:v>
                </c:pt>
                <c:pt idx="53">
                  <c:v>-1.5234589069735494</c:v>
                </c:pt>
                <c:pt idx="54">
                  <c:v>-1.5234753772310343</c:v>
                </c:pt>
              </c:numCache>
            </c:numRef>
          </c:xVal>
          <c:yVal>
            <c:numRef>
              <c:f>Summary!$CY$758:$CY$812</c:f>
              <c:numCache>
                <c:formatCode>0.000000</c:formatCode>
                <c:ptCount val="55"/>
                <c:pt idx="0">
                  <c:v>-2.9117683354531665</c:v>
                </c:pt>
                <c:pt idx="1">
                  <c:v>-2.9117614804651124</c:v>
                </c:pt>
                <c:pt idx="2">
                  <c:v>-2.9118474628869198</c:v>
                </c:pt>
                <c:pt idx="3">
                  <c:v>-2.911814602988879</c:v>
                </c:pt>
                <c:pt idx="4">
                  <c:v>-2.9118244408831124</c:v>
                </c:pt>
                <c:pt idx="5">
                  <c:v>-2.9117629425835103</c:v>
                </c:pt>
                <c:pt idx="6">
                  <c:v>-2.9117803952774404</c:v>
                </c:pt>
                <c:pt idx="7">
                  <c:v>-2.9117874352102344</c:v>
                </c:pt>
                <c:pt idx="8">
                  <c:v>-2.9117988804242381</c:v>
                </c:pt>
                <c:pt idx="9">
                  <c:v>-2.911819771731825</c:v>
                </c:pt>
                <c:pt idx="10">
                  <c:v>-2.9117726182318782</c:v>
                </c:pt>
                <c:pt idx="11">
                  <c:v>-2.9117675450456764</c:v>
                </c:pt>
                <c:pt idx="12">
                  <c:v>-2.9118036566136976</c:v>
                </c:pt>
                <c:pt idx="13">
                  <c:v>-2.9117824279080748</c:v>
                </c:pt>
                <c:pt idx="14">
                  <c:v>-2.9117565354234891</c:v>
                </c:pt>
                <c:pt idx="15">
                  <c:v>-2.911794380320174</c:v>
                </c:pt>
                <c:pt idx="16">
                  <c:v>-2.9118091505606216</c:v>
                </c:pt>
                <c:pt idx="17">
                  <c:v>-2.9118054210470872</c:v>
                </c:pt>
                <c:pt idx="18">
                  <c:v>-2.9117719689358226</c:v>
                </c:pt>
                <c:pt idx="19">
                  <c:v>-2.911781271140891</c:v>
                </c:pt>
                <c:pt idx="20">
                  <c:v>-2.9117872209456062</c:v>
                </c:pt>
                <c:pt idx="21">
                  <c:v>-2.911763649101665</c:v>
                </c:pt>
                <c:pt idx="22">
                  <c:v>-2.9117841309473422</c:v>
                </c:pt>
                <c:pt idx="23">
                  <c:v>-2.9117813846260678</c:v>
                </c:pt>
                <c:pt idx="24">
                  <c:v>-2.9117632899923445</c:v>
                </c:pt>
                <c:pt idx="25">
                  <c:v>-2.9117763513326711</c:v>
                </c:pt>
                <c:pt idx="26">
                  <c:v>-2.9117489579802096</c:v>
                </c:pt>
                <c:pt idx="27">
                  <c:v>-2.9117326135046007</c:v>
                </c:pt>
                <c:pt idx="28">
                  <c:v>-2.9117555398776362</c:v>
                </c:pt>
                <c:pt idx="29">
                  <c:v>-2.9117610082954126</c:v>
                </c:pt>
                <c:pt idx="30">
                  <c:v>-2.9117352453066667</c:v>
                </c:pt>
                <c:pt idx="31">
                  <c:v>-2.911764124767211</c:v>
                </c:pt>
                <c:pt idx="32">
                  <c:v>-2.9118002271409811</c:v>
                </c:pt>
                <c:pt idx="33">
                  <c:v>-2.9117655106121982</c:v>
                </c:pt>
                <c:pt idx="34">
                  <c:v>-2.9117635604852521</c:v>
                </c:pt>
                <c:pt idx="35">
                  <c:v>-2.9117609116706635</c:v>
                </c:pt>
                <c:pt idx="36">
                  <c:v>-2.9117745338002727</c:v>
                </c:pt>
                <c:pt idx="37">
                  <c:v>-2.9117560626296632</c:v>
                </c:pt>
                <c:pt idx="38">
                  <c:v>-2.9118015281513965</c:v>
                </c:pt>
                <c:pt idx="39">
                  <c:v>-2.9117598034445105</c:v>
                </c:pt>
                <c:pt idx="40">
                  <c:v>-2.9117781208215336</c:v>
                </c:pt>
                <c:pt idx="41">
                  <c:v>-2.9117767965679362</c:v>
                </c:pt>
                <c:pt idx="42">
                  <c:v>-2.9117322695426529</c:v>
                </c:pt>
                <c:pt idx="43">
                  <c:v>-2.9117545420955504</c:v>
                </c:pt>
                <c:pt idx="44">
                  <c:v>-2.9117555320286663</c:v>
                </c:pt>
                <c:pt idx="45">
                  <c:v>-2.9117774756967525</c:v>
                </c:pt>
                <c:pt idx="46">
                  <c:v>-2.9117129031133331</c:v>
                </c:pt>
                <c:pt idx="47">
                  <c:v>-2.911815066818312</c:v>
                </c:pt>
                <c:pt idx="48">
                  <c:v>-2.9118097212648166</c:v>
                </c:pt>
                <c:pt idx="49">
                  <c:v>-2.9117447079382015</c:v>
                </c:pt>
                <c:pt idx="50">
                  <c:v>-2.9117481243490677</c:v>
                </c:pt>
                <c:pt idx="51">
                  <c:v>-2.9117512587713019</c:v>
                </c:pt>
                <c:pt idx="52">
                  <c:v>-2.9117351193278815</c:v>
                </c:pt>
                <c:pt idx="53">
                  <c:v>-2.9117902002440013</c:v>
                </c:pt>
                <c:pt idx="54">
                  <c:v>-2.9117626412378881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F83-9D4F-AA35-4E4916A67D97}"/>
            </c:ext>
          </c:extLst>
        </c:ser>
        <c:ser>
          <c:idx val="17"/>
          <c:order val="17"/>
          <c:tx>
            <c:strRef>
              <c:f>Summary!$CJ$813</c:f>
              <c:strCache>
                <c:ptCount val="1"/>
                <c:pt idx="0">
                  <c:v>L3 JulS4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Summary!$CW$813:$CW$849</c:f>
              <c:numCache>
                <c:formatCode>0.000000</c:formatCode>
                <c:ptCount val="37"/>
                <c:pt idx="0">
                  <c:v>-1.5234676341058149</c:v>
                </c:pt>
                <c:pt idx="1">
                  <c:v>-1.5234442429486335</c:v>
                </c:pt>
                <c:pt idx="2">
                  <c:v>-1.5234503911629202</c:v>
                </c:pt>
                <c:pt idx="3">
                  <c:v>-1.5234579193957651</c:v>
                </c:pt>
                <c:pt idx="4">
                  <c:v>-1.5234615996336616</c:v>
                </c:pt>
                <c:pt idx="5">
                  <c:v>-1.523459481544216</c:v>
                </c:pt>
                <c:pt idx="6">
                  <c:v>-1.5234526844785177</c:v>
                </c:pt>
                <c:pt idx="7">
                  <c:v>-1.5234403582557741</c:v>
                </c:pt>
                <c:pt idx="8">
                  <c:v>-1.5234585746770062</c:v>
                </c:pt>
                <c:pt idx="9">
                  <c:v>-1.5234484324851378</c:v>
                </c:pt>
                <c:pt idx="10">
                  <c:v>-1.5234547105388669</c:v>
                </c:pt>
                <c:pt idx="11">
                  <c:v>-1.5234565250963239</c:v>
                </c:pt>
                <c:pt idx="12">
                  <c:v>-1.5234588805043285</c:v>
                </c:pt>
                <c:pt idx="13">
                  <c:v>-1.5234531998030307</c:v>
                </c:pt>
                <c:pt idx="14">
                  <c:v>-1.5234516137461553</c:v>
                </c:pt>
                <c:pt idx="15">
                  <c:v>-1.5234494983580091</c:v>
                </c:pt>
                <c:pt idx="16">
                  <c:v>-1.5234351422873955</c:v>
                </c:pt>
                <c:pt idx="17">
                  <c:v>-1.5234555114217212</c:v>
                </c:pt>
                <c:pt idx="18">
                  <c:v>-1.5234658050336509</c:v>
                </c:pt>
                <c:pt idx="19">
                  <c:v>-1.5234533521026963</c:v>
                </c:pt>
                <c:pt idx="20">
                  <c:v>-1.5234578305096749</c:v>
                </c:pt>
                <c:pt idx="21">
                  <c:v>-1.523460954533929</c:v>
                </c:pt>
                <c:pt idx="22">
                  <c:v>-1.5234581226074766</c:v>
                </c:pt>
                <c:pt idx="23">
                  <c:v>-1.5234603341341921</c:v>
                </c:pt>
                <c:pt idx="24">
                  <c:v>-1.5234661944564871</c:v>
                </c:pt>
                <c:pt idx="25">
                  <c:v>-1.5234588246794456</c:v>
                </c:pt>
                <c:pt idx="26">
                  <c:v>-1.5234484349917541</c:v>
                </c:pt>
                <c:pt idx="27">
                  <c:v>-1.5234630659722526</c:v>
                </c:pt>
                <c:pt idx="28">
                  <c:v>-1.5234688606587581</c:v>
                </c:pt>
                <c:pt idx="29">
                  <c:v>-1.5234671491300764</c:v>
                </c:pt>
                <c:pt idx="30">
                  <c:v>-1.523467310731444</c:v>
                </c:pt>
                <c:pt idx="31">
                  <c:v>-1.5234516066838795</c:v>
                </c:pt>
                <c:pt idx="32">
                  <c:v>-1.5234661706354147</c:v>
                </c:pt>
                <c:pt idx="33">
                  <c:v>-1.5234692423673128</c:v>
                </c:pt>
                <c:pt idx="34">
                  <c:v>-1.52345461454066</c:v>
                </c:pt>
                <c:pt idx="35">
                  <c:v>-1.5234614240430238</c:v>
                </c:pt>
                <c:pt idx="36">
                  <c:v>-1.5234580163698044</c:v>
                </c:pt>
              </c:numCache>
            </c:numRef>
          </c:xVal>
          <c:yVal>
            <c:numRef>
              <c:f>Summary!$CY$813:$CY$849</c:f>
              <c:numCache>
                <c:formatCode>0.000000</c:formatCode>
                <c:ptCount val="37"/>
                <c:pt idx="0">
                  <c:v>-2.9118260404224299</c:v>
                </c:pt>
                <c:pt idx="1">
                  <c:v>-2.9118035556354589</c:v>
                </c:pt>
                <c:pt idx="2">
                  <c:v>-2.9117995633930005</c:v>
                </c:pt>
                <c:pt idx="3">
                  <c:v>-2.9117500067781039</c:v>
                </c:pt>
                <c:pt idx="4">
                  <c:v>-2.9117306781175416</c:v>
                </c:pt>
                <c:pt idx="5">
                  <c:v>-2.9117855459883324</c:v>
                </c:pt>
                <c:pt idx="6">
                  <c:v>-2.9117992249170506</c:v>
                </c:pt>
                <c:pt idx="7">
                  <c:v>-2.9117851995180684</c:v>
                </c:pt>
                <c:pt idx="8">
                  <c:v>-2.9118061226623171</c:v>
                </c:pt>
                <c:pt idx="9">
                  <c:v>-2.9117889869393294</c:v>
                </c:pt>
                <c:pt idx="10">
                  <c:v>-2.9117864002998948</c:v>
                </c:pt>
                <c:pt idx="11">
                  <c:v>-2.9117926402212264</c:v>
                </c:pt>
                <c:pt idx="12">
                  <c:v>-2.9117944943101186</c:v>
                </c:pt>
                <c:pt idx="13">
                  <c:v>-2.9117765140589649</c:v>
                </c:pt>
                <c:pt idx="14">
                  <c:v>-2.9117746048753417</c:v>
                </c:pt>
                <c:pt idx="15">
                  <c:v>-2.9117647625199479</c:v>
                </c:pt>
                <c:pt idx="16">
                  <c:v>-2.9117925082948455</c:v>
                </c:pt>
                <c:pt idx="17">
                  <c:v>-2.9117887355105978</c:v>
                </c:pt>
                <c:pt idx="18">
                  <c:v>-2.9118039040143535</c:v>
                </c:pt>
                <c:pt idx="19">
                  <c:v>-2.9117920899701333</c:v>
                </c:pt>
                <c:pt idx="20">
                  <c:v>-2.9117713245844392</c:v>
                </c:pt>
                <c:pt idx="21">
                  <c:v>-2.9117734785975382</c:v>
                </c:pt>
                <c:pt idx="22">
                  <c:v>-2.9117897015136234</c:v>
                </c:pt>
                <c:pt idx="23">
                  <c:v>-2.9117617671435001</c:v>
                </c:pt>
                <c:pt idx="24">
                  <c:v>-2.9117778892135018</c:v>
                </c:pt>
                <c:pt idx="25">
                  <c:v>-2.9117869566521439</c:v>
                </c:pt>
                <c:pt idx="26">
                  <c:v>-2.911789274773168</c:v>
                </c:pt>
                <c:pt idx="27">
                  <c:v>-2.9118147860203076</c:v>
                </c:pt>
                <c:pt idx="28">
                  <c:v>-2.9117904504789176</c:v>
                </c:pt>
                <c:pt idx="29">
                  <c:v>-2.9117899358182209</c:v>
                </c:pt>
                <c:pt idx="30">
                  <c:v>-2.9117628096490447</c:v>
                </c:pt>
                <c:pt idx="31">
                  <c:v>-2.9117675278635113</c:v>
                </c:pt>
                <c:pt idx="32">
                  <c:v>-2.9117440614564223</c:v>
                </c:pt>
                <c:pt idx="33">
                  <c:v>-2.9118019272788915</c:v>
                </c:pt>
                <c:pt idx="34">
                  <c:v>-2.9117845562711309</c:v>
                </c:pt>
                <c:pt idx="35">
                  <c:v>-2.911764417031212</c:v>
                </c:pt>
                <c:pt idx="36">
                  <c:v>-2.9117525645415845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F83-9D4F-AA35-4E4916A67D97}"/>
            </c:ext>
          </c:extLst>
        </c:ser>
        <c:ser>
          <c:idx val="18"/>
          <c:order val="18"/>
          <c:tx>
            <c:strRef>
              <c:f>Summary!$CJ$850</c:f>
              <c:strCache>
                <c:ptCount val="1"/>
                <c:pt idx="0">
                  <c:v>L3 JulS5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Summary!$CW$850:$CW$888</c:f>
              <c:numCache>
                <c:formatCode>0.000000</c:formatCode>
                <c:ptCount val="39"/>
                <c:pt idx="0">
                  <c:v>-1.5234618177856101</c:v>
                </c:pt>
                <c:pt idx="1">
                  <c:v>-1.5234540824786857</c:v>
                </c:pt>
                <c:pt idx="2">
                  <c:v>-1.5234552717635443</c:v>
                </c:pt>
                <c:pt idx="3">
                  <c:v>-1.5234475777668619</c:v>
                </c:pt>
                <c:pt idx="4">
                  <c:v>-1.5234603307725065</c:v>
                </c:pt>
                <c:pt idx="5">
                  <c:v>-1.5234448833050898</c:v>
                </c:pt>
                <c:pt idx="6">
                  <c:v>-1.5234484336139584</c:v>
                </c:pt>
                <c:pt idx="7">
                  <c:v>-1.5234531721128279</c:v>
                </c:pt>
                <c:pt idx="8">
                  <c:v>-1.5234523405326095</c:v>
                </c:pt>
                <c:pt idx="9">
                  <c:v>-1.5234680341212574</c:v>
                </c:pt>
                <c:pt idx="10">
                  <c:v>-1.5234672532042215</c:v>
                </c:pt>
                <c:pt idx="11">
                  <c:v>-1.523461103475471</c:v>
                </c:pt>
                <c:pt idx="12">
                  <c:v>-1.5234559598795043</c:v>
                </c:pt>
                <c:pt idx="13">
                  <c:v>-1.523456900879339</c:v>
                </c:pt>
                <c:pt idx="14">
                  <c:v>-1.5234715753642587</c:v>
                </c:pt>
                <c:pt idx="15">
                  <c:v>-1.5234658233308864</c:v>
                </c:pt>
                <c:pt idx="16">
                  <c:v>-1.5234526104585588</c:v>
                </c:pt>
                <c:pt idx="17">
                  <c:v>-1.5234569304930075</c:v>
                </c:pt>
                <c:pt idx="18">
                  <c:v>-1.5234466160019076</c:v>
                </c:pt>
                <c:pt idx="19">
                  <c:v>-1.523456323261658</c:v>
                </c:pt>
                <c:pt idx="20">
                  <c:v>-1.5234649549099626</c:v>
                </c:pt>
                <c:pt idx="21">
                  <c:v>-1.5234527525242325</c:v>
                </c:pt>
                <c:pt idx="22">
                  <c:v>-1.5234590618365231</c:v>
                </c:pt>
                <c:pt idx="23">
                  <c:v>-1.5234633746159256</c:v>
                </c:pt>
                <c:pt idx="24">
                  <c:v>-1.5234422934980405</c:v>
                </c:pt>
                <c:pt idx="25">
                  <c:v>-1.5234513298527319</c:v>
                </c:pt>
                <c:pt idx="26">
                  <c:v>-1.5234537140230358</c:v>
                </c:pt>
                <c:pt idx="27">
                  <c:v>-1.5234528048171547</c:v>
                </c:pt>
                <c:pt idx="28">
                  <c:v>-1.5234605203522291</c:v>
                </c:pt>
                <c:pt idx="29">
                  <c:v>-1.5234709690840269</c:v>
                </c:pt>
                <c:pt idx="30">
                  <c:v>-1.5234632317767536</c:v>
                </c:pt>
                <c:pt idx="31">
                  <c:v>-1.5234577279641379</c:v>
                </c:pt>
                <c:pt idx="32">
                  <c:v>-1.5234547140015724</c:v>
                </c:pt>
                <c:pt idx="33">
                  <c:v>-1.5234582555051688</c:v>
                </c:pt>
                <c:pt idx="34">
                  <c:v>-1.5234608595651631</c:v>
                </c:pt>
                <c:pt idx="35">
                  <c:v>-1.5234589065873896</c:v>
                </c:pt>
                <c:pt idx="36">
                  <c:v>-1.5234541929012313</c:v>
                </c:pt>
                <c:pt idx="37">
                  <c:v>-1.5234586009405997</c:v>
                </c:pt>
                <c:pt idx="38">
                  <c:v>-1.5234634445103523</c:v>
                </c:pt>
              </c:numCache>
            </c:numRef>
          </c:xVal>
          <c:yVal>
            <c:numRef>
              <c:f>Summary!$CY$850:$CY$888</c:f>
              <c:numCache>
                <c:formatCode>0.000000</c:formatCode>
                <c:ptCount val="39"/>
                <c:pt idx="0">
                  <c:v>-2.9118074565789849</c:v>
                </c:pt>
                <c:pt idx="1">
                  <c:v>-2.9117788300468375</c:v>
                </c:pt>
                <c:pt idx="2">
                  <c:v>-2.9117748602483324</c:v>
                </c:pt>
                <c:pt idx="3">
                  <c:v>-2.9117558182544716</c:v>
                </c:pt>
                <c:pt idx="4">
                  <c:v>-2.9117816378934518</c:v>
                </c:pt>
                <c:pt idx="5">
                  <c:v>-2.9117874181103796</c:v>
                </c:pt>
                <c:pt idx="6">
                  <c:v>-2.9117637995003149</c:v>
                </c:pt>
                <c:pt idx="7">
                  <c:v>-2.9117946361239642</c:v>
                </c:pt>
                <c:pt idx="8">
                  <c:v>-2.9117369306864145</c:v>
                </c:pt>
                <c:pt idx="9">
                  <c:v>-2.9118017591050553</c:v>
                </c:pt>
                <c:pt idx="10">
                  <c:v>-2.9117792679523129</c:v>
                </c:pt>
                <c:pt idx="11">
                  <c:v>-2.911803937688358</c:v>
                </c:pt>
                <c:pt idx="12">
                  <c:v>-2.9118060931449206</c:v>
                </c:pt>
                <c:pt idx="13">
                  <c:v>-2.9117643779932707</c:v>
                </c:pt>
                <c:pt idx="14">
                  <c:v>-2.9117386773985969</c:v>
                </c:pt>
                <c:pt idx="15">
                  <c:v>-2.9117836697141142</c:v>
                </c:pt>
                <c:pt idx="16">
                  <c:v>-2.9118278977217131</c:v>
                </c:pt>
                <c:pt idx="17">
                  <c:v>-2.9117857285366142</c:v>
                </c:pt>
                <c:pt idx="18">
                  <c:v>-2.9117685066088175</c:v>
                </c:pt>
                <c:pt idx="19">
                  <c:v>-2.9117912848153087</c:v>
                </c:pt>
                <c:pt idx="20">
                  <c:v>-2.9117873894714097</c:v>
                </c:pt>
                <c:pt idx="21">
                  <c:v>-2.9117535902874714</c:v>
                </c:pt>
                <c:pt idx="22">
                  <c:v>-2.9117986710039787</c:v>
                </c:pt>
                <c:pt idx="23">
                  <c:v>-2.9117816804344074</c:v>
                </c:pt>
                <c:pt idx="24">
                  <c:v>-2.9117908038723574</c:v>
                </c:pt>
                <c:pt idx="25">
                  <c:v>-2.9117545063779224</c:v>
                </c:pt>
                <c:pt idx="26">
                  <c:v>-2.911759092498448</c:v>
                </c:pt>
                <c:pt idx="27">
                  <c:v>-2.911779904774332</c:v>
                </c:pt>
                <c:pt idx="28">
                  <c:v>-2.9117618269106238</c:v>
                </c:pt>
                <c:pt idx="29">
                  <c:v>-2.9117616057975106</c:v>
                </c:pt>
                <c:pt idx="30">
                  <c:v>-2.9117550782987656</c:v>
                </c:pt>
                <c:pt idx="31">
                  <c:v>-2.9117844826832355</c:v>
                </c:pt>
                <c:pt idx="32">
                  <c:v>-2.9117646233601344</c:v>
                </c:pt>
                <c:pt idx="33">
                  <c:v>-2.9117631861349054</c:v>
                </c:pt>
                <c:pt idx="34">
                  <c:v>-2.9117658223975846</c:v>
                </c:pt>
                <c:pt idx="35">
                  <c:v>-2.911757442269546</c:v>
                </c:pt>
                <c:pt idx="36">
                  <c:v>-2.9118021403885384</c:v>
                </c:pt>
                <c:pt idx="37">
                  <c:v>-2.9118170413337494</c:v>
                </c:pt>
                <c:pt idx="38">
                  <c:v>-2.9117999547440361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F83-9D4F-AA35-4E4916A67D97}"/>
            </c:ext>
          </c:extLst>
        </c:ser>
        <c:ser>
          <c:idx val="19"/>
          <c:order val="19"/>
          <c:tx>
            <c:strRef>
              <c:f>Summary!$HS$1</c:f>
              <c:strCache>
                <c:ptCount val="1"/>
                <c:pt idx="0">
                  <c:v>-10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Summary!$HR$5:$HR$7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-1.5235449999999999</c:v>
                </c:pt>
                <c:pt idx="2">
                  <c:v>-1.52366</c:v>
                </c:pt>
              </c:numCache>
            </c:numRef>
          </c:xVal>
          <c:yVal>
            <c:numRef>
              <c:f>Summary!$HS$5:$HS$7</c:f>
              <c:numCache>
                <c:formatCode>0.000000</c:formatCode>
                <c:ptCount val="3"/>
                <c:pt idx="0">
                  <c:v>-2.912323535474711</c:v>
                </c:pt>
                <c:pt idx="1">
                  <c:v>-2.91167</c:v>
                </c:pt>
                <c:pt idx="2">
                  <c:v>-2.9113033825385766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A-8945-BEE0-A54637CC05BC}"/>
            </c:ext>
          </c:extLst>
        </c:ser>
        <c:ser>
          <c:idx val="20"/>
          <c:order val="20"/>
          <c:tx>
            <c:strRef>
              <c:f>Summary!$HT$1</c:f>
              <c:strCache>
                <c:ptCount val="1"/>
                <c:pt idx="0">
                  <c:v>-1 rel. Exp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Summary!$HR$5:$HR$7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-1.5235449999999999</c:v>
                </c:pt>
                <c:pt idx="2">
                  <c:v>-1.52366</c:v>
                </c:pt>
              </c:numCache>
            </c:numRef>
          </c:xVal>
          <c:yVal>
            <c:numRef>
              <c:f>Summary!$HT$5:$HT$7</c:f>
              <c:numCache>
                <c:formatCode>0.000000</c:formatCode>
                <c:ptCount val="3"/>
                <c:pt idx="0">
                  <c:v>-2.9124337132361564</c:v>
                </c:pt>
                <c:pt idx="1">
                  <c:v>-2.91167</c:v>
                </c:pt>
                <c:pt idx="2">
                  <c:v>-2.9112415755016681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2A-8945-BEE0-A54637CC05BC}"/>
            </c:ext>
          </c:extLst>
        </c:ser>
        <c:ser>
          <c:idx val="21"/>
          <c:order val="21"/>
          <c:tx>
            <c:strRef>
              <c:f>Summary!$HV$1</c:f>
              <c:strCache>
                <c:ptCount val="1"/>
                <c:pt idx="0">
                  <c:v>+1 rel. Exp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Summary!$HR$5:$HR$7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-1.5235449999999999</c:v>
                </c:pt>
                <c:pt idx="2">
                  <c:v>-1.52366</c:v>
                </c:pt>
              </c:numCache>
            </c:numRef>
          </c:xVal>
          <c:yVal>
            <c:numRef>
              <c:f>Summary!$HV$5:$HV$7</c:f>
              <c:numCache>
                <c:formatCode>0.000000</c:formatCode>
                <c:ptCount val="3"/>
                <c:pt idx="0">
                  <c:v>-2.9124614806700881</c:v>
                </c:pt>
                <c:pt idx="1">
                  <c:v>-2.91167</c:v>
                </c:pt>
                <c:pt idx="2">
                  <c:v>-2.911225998648487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2A-8945-BEE0-A54637CC05BC}"/>
            </c:ext>
          </c:extLst>
        </c:ser>
        <c:ser>
          <c:idx val="22"/>
          <c:order val="22"/>
          <c:tx>
            <c:strRef>
              <c:f>Summary!$HW$1</c:f>
              <c:strCache>
                <c:ptCount val="1"/>
                <c:pt idx="0">
                  <c:v>+3 rel. Exp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Summary!$HR$5:$HR$7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-1.5235449999999999</c:v>
                </c:pt>
                <c:pt idx="2">
                  <c:v>-1.52366</c:v>
                </c:pt>
              </c:numCache>
            </c:numRef>
          </c:xVal>
          <c:yVal>
            <c:numRef>
              <c:f>Summary!$HW$5:$HW$7</c:f>
              <c:numCache>
                <c:formatCode>0.000000</c:formatCode>
                <c:ptCount val="3"/>
                <c:pt idx="0">
                  <c:v>-2.9124905681895656</c:v>
                </c:pt>
                <c:pt idx="1">
                  <c:v>-2.91167</c:v>
                </c:pt>
                <c:pt idx="2">
                  <c:v>-2.9112096812595114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2A-8945-BEE0-A54637CC05BC}"/>
            </c:ext>
          </c:extLst>
        </c:ser>
        <c:ser>
          <c:idx val="23"/>
          <c:order val="23"/>
          <c:tx>
            <c:strRef>
              <c:f>Summary!$HX$1</c:f>
              <c:strCache>
                <c:ptCount val="1"/>
                <c:pt idx="0">
                  <c:v>+10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Summary!$HR$5:$HR$7</c:f>
              <c:numCache>
                <c:formatCode>General</c:formatCode>
                <c:ptCount val="3"/>
                <c:pt idx="0">
                  <c:v>-1.5233399999999999</c:v>
                </c:pt>
                <c:pt idx="1">
                  <c:v>-1.5235449999999999</c:v>
                </c:pt>
                <c:pt idx="2">
                  <c:v>-1.52366</c:v>
                </c:pt>
              </c:numCache>
            </c:numRef>
          </c:xVal>
          <c:yVal>
            <c:numRef>
              <c:f>Summary!$HX$5:$HX$7</c:f>
              <c:numCache>
                <c:formatCode>0.000000</c:formatCode>
                <c:ptCount val="3"/>
                <c:pt idx="0">
                  <c:v>-2.9126037097918553</c:v>
                </c:pt>
                <c:pt idx="1">
                  <c:v>-2.91167</c:v>
                </c:pt>
                <c:pt idx="2">
                  <c:v>-2.9111462115801783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2A-8945-BEE0-A54637CC05BC}"/>
            </c:ext>
          </c:extLst>
        </c:ser>
        <c:ser>
          <c:idx val="24"/>
          <c:order val="24"/>
          <c:tx>
            <c:strRef>
              <c:f>Summary!$HZ$1</c:f>
              <c:strCache>
                <c:ptCount val="1"/>
                <c:pt idx="0">
                  <c:v>Noise</c:v>
                </c:pt>
              </c:strCache>
            </c:strRef>
          </c:tx>
          <c:spPr>
            <a:ln w="41275">
              <a:solidFill>
                <a:schemeClr val="bg1">
                  <a:lumMod val="50000"/>
                </a:schemeClr>
              </a:solidFill>
              <a:headEnd type="triangle"/>
              <a:tailEnd type="triangle"/>
            </a:ln>
          </c:spPr>
          <c:marker>
            <c:symbol val="none"/>
          </c:marker>
          <c:xVal>
            <c:numRef>
              <c:f>Summary!$HY$5:$HY$7</c:f>
              <c:numCache>
                <c:formatCode>General</c:formatCode>
                <c:ptCount val="3"/>
                <c:pt idx="0">
                  <c:v>-1.5235399999999999</c:v>
                </c:pt>
                <c:pt idx="1">
                  <c:v>-1.5235799999999999</c:v>
                </c:pt>
                <c:pt idx="2">
                  <c:v>-1.5236099999999999</c:v>
                </c:pt>
              </c:numCache>
            </c:numRef>
          </c:xVal>
          <c:yVal>
            <c:numRef>
              <c:f>Summary!$HZ$5:$HZ$7</c:f>
              <c:numCache>
                <c:formatCode>0.000000</c:formatCode>
                <c:ptCount val="3"/>
                <c:pt idx="0">
                  <c:v>-2.9115390392578764</c:v>
                </c:pt>
                <c:pt idx="1">
                  <c:v>-2.9115899999999999</c:v>
                </c:pt>
                <c:pt idx="2">
                  <c:v>-2.9116282205565924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0-D24A-8A69-389A0805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374056"/>
        <c:axId val="-2098006904"/>
      </c:scatterChart>
      <c:valAx>
        <c:axId val="-2116374056"/>
        <c:scaling>
          <c:orientation val="minMax"/>
          <c:max val="-1.5233399999999999"/>
          <c:min val="-1.5236599999999998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+mn-ea"/>
                    <a:cs typeface="Arial"/>
                  </a:defRPr>
                </a:pPr>
                <a:r>
                  <a:rPr lang="mr-IN" sz="2000" b="1" i="0" baseline="0">
                    <a:effectLst/>
                  </a:rPr>
                  <a:t>Ln</a:t>
                </a:r>
                <a:r>
                  <a:rPr lang="en-US" sz="2000" b="1" i="0" baseline="0">
                    <a:effectLst/>
                  </a:rPr>
                  <a:t> </a:t>
                </a:r>
                <a:r>
                  <a:rPr lang="mr-IN" sz="2000" b="1" i="0" baseline="30000">
                    <a:effectLst/>
                  </a:rPr>
                  <a:t>91</a:t>
                </a:r>
                <a:r>
                  <a:rPr lang="mr-IN" sz="2000" b="1" i="0" baseline="0">
                    <a:effectLst/>
                  </a:rPr>
                  <a:t>Zr/</a:t>
                </a:r>
                <a:r>
                  <a:rPr lang="mr-IN" sz="2000" b="1" i="0" baseline="30000">
                    <a:effectLst/>
                  </a:rPr>
                  <a:t>90</a:t>
                </a:r>
                <a:r>
                  <a:rPr lang="mr-IN" sz="2000" b="1" i="0" baseline="0">
                    <a:effectLst/>
                  </a:rPr>
                  <a:t>Zr</a:t>
                </a:r>
                <a:r>
                  <a:rPr lang="en-US" sz="2000" b="1" i="0" baseline="0">
                    <a:effectLst/>
                  </a:rPr>
                  <a:t> </a:t>
                </a:r>
                <a:r>
                  <a:rPr lang="en-US" sz="2000" b="1" i="0" baseline="-25000">
                    <a:effectLst/>
                  </a:rPr>
                  <a:t>(4/0)</a:t>
                </a:r>
                <a:endParaRPr lang="mr-IN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875332344820534"/>
              <c:y val="0.9302666145287144"/>
            </c:manualLayout>
          </c:layout>
          <c:overlay val="0"/>
        </c:title>
        <c:numFmt formatCode="0.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098006904"/>
        <c:crossesAt val="-100"/>
        <c:crossBetween val="midCat"/>
        <c:majorUnit val="8.0000000000000034E-5"/>
        <c:minorUnit val="2.0000000000000008E-5"/>
      </c:valAx>
      <c:valAx>
        <c:axId val="-2098006904"/>
        <c:scaling>
          <c:orientation val="minMax"/>
          <c:max val="-2.9113999999999995"/>
          <c:min val="-2.911999999999999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aseline="0"/>
                  <a:t>Ln </a:t>
                </a:r>
                <a:r>
                  <a:rPr lang="en-US" sz="2000" baseline="30000"/>
                  <a:t>96</a:t>
                </a:r>
                <a:r>
                  <a:rPr lang="en-US" sz="2000"/>
                  <a:t>Zr/</a:t>
                </a:r>
                <a:r>
                  <a:rPr lang="en-US" sz="2000" baseline="30000"/>
                  <a:t>90</a:t>
                </a:r>
                <a:r>
                  <a:rPr lang="en-US" sz="2000"/>
                  <a:t>Zr </a:t>
                </a:r>
                <a:r>
                  <a:rPr lang="en-US" sz="2000" baseline="-25000"/>
                  <a:t>(4/0)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9.74025974025974E-3"/>
              <c:y val="0.26785588596007892"/>
            </c:manualLayout>
          </c:layout>
          <c:overlay val="0"/>
        </c:title>
        <c:numFmt formatCode="0.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116374056"/>
        <c:crossesAt val="-100"/>
        <c:crossBetween val="midCat"/>
      </c:valAx>
      <c:spPr>
        <a:ln w="254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359699355762295"/>
          <c:y val="1.13107471735525E-2"/>
          <c:w val="0.17640300644237653"/>
          <c:h val="0.8727189349638292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4545454545401"/>
          <c:y val="3.2445329926979502E-2"/>
          <c:w val="0.638970370181"/>
          <c:h val="0.818402127700138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Summary!$A$12</c:f>
              <c:strCache>
                <c:ptCount val="1"/>
                <c:pt idx="0">
                  <c:v>Lab 1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2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Summary!$CX$12:$CX$417</c:f>
              <c:numCache>
                <c:formatCode>0.000000</c:formatCode>
                <c:ptCount val="406"/>
                <c:pt idx="0">
                  <c:v>-1.0984771253441896</c:v>
                </c:pt>
                <c:pt idx="1">
                  <c:v>-1.0984865046296557</c:v>
                </c:pt>
                <c:pt idx="2">
                  <c:v>-1.0984859087642369</c:v>
                </c:pt>
                <c:pt idx="3">
                  <c:v>-1.0984859214083267</c:v>
                </c:pt>
                <c:pt idx="4">
                  <c:v>-1.0984833902101283</c:v>
                </c:pt>
                <c:pt idx="5">
                  <c:v>-1.0984836855049553</c:v>
                </c:pt>
                <c:pt idx="6">
                  <c:v>-1.0984895519953592</c:v>
                </c:pt>
                <c:pt idx="7">
                  <c:v>-1.0984905164797705</c:v>
                </c:pt>
                <c:pt idx="8">
                  <c:v>-1.0984889458481599</c:v>
                </c:pt>
                <c:pt idx="9">
                  <c:v>-1.0984902465430848</c:v>
                </c:pt>
                <c:pt idx="10">
                  <c:v>-1.0984902848215101</c:v>
                </c:pt>
                <c:pt idx="11">
                  <c:v>-1.0984897558964293</c:v>
                </c:pt>
                <c:pt idx="12">
                  <c:v>-1.098489637302579</c:v>
                </c:pt>
                <c:pt idx="13">
                  <c:v>-1.0984918402855273</c:v>
                </c:pt>
                <c:pt idx="14">
                  <c:v>-1.0984737939644493</c:v>
                </c:pt>
                <c:pt idx="15">
                  <c:v>-1.0984741868302841</c:v>
                </c:pt>
                <c:pt idx="16">
                  <c:v>-1.0984876020426637</c:v>
                </c:pt>
                <c:pt idx="17">
                  <c:v>-1.0984826736064011</c:v>
                </c:pt>
                <c:pt idx="18">
                  <c:v>-1.0984842052343498</c:v>
                </c:pt>
                <c:pt idx="19">
                  <c:v>-1.098487080713519</c:v>
                </c:pt>
                <c:pt idx="20">
                  <c:v>-1.0984817196720229</c:v>
                </c:pt>
                <c:pt idx="21">
                  <c:v>-1.0984859753251415</c:v>
                </c:pt>
                <c:pt idx="22">
                  <c:v>-1.0984823470994172</c:v>
                </c:pt>
                <c:pt idx="23">
                  <c:v>-1.0984908399359505</c:v>
                </c:pt>
                <c:pt idx="24">
                  <c:v>-1.0984818649955075</c:v>
                </c:pt>
                <c:pt idx="25">
                  <c:v>-1.0984796412075768</c:v>
                </c:pt>
                <c:pt idx="26">
                  <c:v>-1.0984883859741872</c:v>
                </c:pt>
                <c:pt idx="27">
                  <c:v>-1.0984861075825043</c:v>
                </c:pt>
                <c:pt idx="28">
                  <c:v>-1.0984840888218361</c:v>
                </c:pt>
                <c:pt idx="29">
                  <c:v>-1.0984841993901404</c:v>
                </c:pt>
                <c:pt idx="30">
                  <c:v>-1.0984845064455175</c:v>
                </c:pt>
                <c:pt idx="31">
                  <c:v>-1.0984859407105658</c:v>
                </c:pt>
                <c:pt idx="32">
                  <c:v>-1.0984825478949225</c:v>
                </c:pt>
                <c:pt idx="33">
                  <c:v>-1.0984900546207084</c:v>
                </c:pt>
                <c:pt idx="34">
                  <c:v>-1.0984846470958458</c:v>
                </c:pt>
                <c:pt idx="35">
                  <c:v>-1.0984859285654947</c:v>
                </c:pt>
                <c:pt idx="36">
                  <c:v>-1.0984844325796654</c:v>
                </c:pt>
                <c:pt idx="37">
                  <c:v>-1.0984749293445213</c:v>
                </c:pt>
                <c:pt idx="38">
                  <c:v>-1.0984904915030724</c:v>
                </c:pt>
                <c:pt idx="39">
                  <c:v>-1.098484739694608</c:v>
                </c:pt>
                <c:pt idx="40">
                  <c:v>-1.0984902259581886</c:v>
                </c:pt>
                <c:pt idx="41">
                  <c:v>-1.0984843700572311</c:v>
                </c:pt>
                <c:pt idx="42">
                  <c:v>-1.0984895418326497</c:v>
                </c:pt>
                <c:pt idx="43">
                  <c:v>-1.0984848473629358</c:v>
                </c:pt>
                <c:pt idx="44">
                  <c:v>-1.0984907542248215</c:v>
                </c:pt>
                <c:pt idx="45">
                  <c:v>-1.0984866836744323</c:v>
                </c:pt>
                <c:pt idx="46">
                  <c:v>-1.0984882528805131</c:v>
                </c:pt>
                <c:pt idx="47">
                  <c:v>-1.0984800215126609</c:v>
                </c:pt>
                <c:pt idx="48">
                  <c:v>-1.0984804356779245</c:v>
                </c:pt>
                <c:pt idx="49">
                  <c:v>-1.0984845650224979</c:v>
                </c:pt>
                <c:pt idx="50">
                  <c:v>-1.0984852591733012</c:v>
                </c:pt>
                <c:pt idx="51">
                  <c:v>-1.0984814115547805</c:v>
                </c:pt>
                <c:pt idx="52">
                  <c:v>-1.0984795967024954</c:v>
                </c:pt>
                <c:pt idx="53">
                  <c:v>-1.0984818260572733</c:v>
                </c:pt>
                <c:pt idx="54">
                  <c:v>-1.0984855550365433</c:v>
                </c:pt>
                <c:pt idx="55">
                  <c:v>-1.0984840630983579</c:v>
                </c:pt>
                <c:pt idx="56">
                  <c:v>-1.0984798942916318</c:v>
                </c:pt>
                <c:pt idx="57">
                  <c:v>-1.0984874287829383</c:v>
                </c:pt>
                <c:pt idx="58">
                  <c:v>-1.0984848412665063</c:v>
                </c:pt>
                <c:pt idx="59">
                  <c:v>-1.0984785561784776</c:v>
                </c:pt>
                <c:pt idx="60">
                  <c:v>-1.0984836347512892</c:v>
                </c:pt>
                <c:pt idx="61">
                  <c:v>-1.0984844536221847</c:v>
                </c:pt>
                <c:pt idx="62">
                  <c:v>-1.0984868149570499</c:v>
                </c:pt>
                <c:pt idx="63">
                  <c:v>-1.0984836855019842</c:v>
                </c:pt>
                <c:pt idx="64">
                  <c:v>-1.0984853185799737</c:v>
                </c:pt>
                <c:pt idx="65">
                  <c:v>-1.0984833419877122</c:v>
                </c:pt>
                <c:pt idx="66">
                  <c:v>-1.098485238217312</c:v>
                </c:pt>
                <c:pt idx="67">
                  <c:v>-1.0984809708493131</c:v>
                </c:pt>
                <c:pt idx="68">
                  <c:v>-1.0984850916166782</c:v>
                </c:pt>
                <c:pt idx="69">
                  <c:v>-1.0984842855544497</c:v>
                </c:pt>
                <c:pt idx="70">
                  <c:v>-1.0984826202927991</c:v>
                </c:pt>
                <c:pt idx="71">
                  <c:v>-1.098481991930579</c:v>
                </c:pt>
                <c:pt idx="72">
                  <c:v>-1.0984886743385052</c:v>
                </c:pt>
                <c:pt idx="73">
                  <c:v>-1.098492283101236</c:v>
                </c:pt>
                <c:pt idx="74">
                  <c:v>-1.0984838149643918</c:v>
                </c:pt>
                <c:pt idx="75">
                  <c:v>-1.0984817177555355</c:v>
                </c:pt>
                <c:pt idx="76">
                  <c:v>-1.0984871132944765</c:v>
                </c:pt>
                <c:pt idx="77">
                  <c:v>-1.0984832425873579</c:v>
                </c:pt>
                <c:pt idx="78">
                  <c:v>-1.0984919641313953</c:v>
                </c:pt>
                <c:pt idx="79">
                  <c:v>-1.0984844822111159</c:v>
                </c:pt>
                <c:pt idx="80">
                  <c:v>-1.0984939522320922</c:v>
                </c:pt>
                <c:pt idx="81">
                  <c:v>-1.0984793407049367</c:v>
                </c:pt>
                <c:pt idx="82">
                  <c:v>-1.0984845745795004</c:v>
                </c:pt>
                <c:pt idx="83">
                  <c:v>-1.098486936515034</c:v>
                </c:pt>
                <c:pt idx="84">
                  <c:v>-1.098486508183617</c:v>
                </c:pt>
                <c:pt idx="85">
                  <c:v>-1.0984821675283851</c:v>
                </c:pt>
                <c:pt idx="86">
                  <c:v>-1.0984619105092197</c:v>
                </c:pt>
                <c:pt idx="87">
                  <c:v>-1.0984693587065633</c:v>
                </c:pt>
                <c:pt idx="88">
                  <c:v>-1.0984647438877457</c:v>
                </c:pt>
                <c:pt idx="89">
                  <c:v>-1.0984697846588094</c:v>
                </c:pt>
                <c:pt idx="90">
                  <c:v>-1.0984659493943616</c:v>
                </c:pt>
                <c:pt idx="91">
                  <c:v>-1.0984697500793603</c:v>
                </c:pt>
                <c:pt idx="92">
                  <c:v>-1.0984644621360473</c:v>
                </c:pt>
                <c:pt idx="93">
                  <c:v>-1.0984675985658099</c:v>
                </c:pt>
                <c:pt idx="94">
                  <c:v>-1.0984657019413986</c:v>
                </c:pt>
                <c:pt idx="95">
                  <c:v>-1.0984679604930341</c:v>
                </c:pt>
                <c:pt idx="96">
                  <c:v>-1.0984651205460412</c:v>
                </c:pt>
                <c:pt idx="97">
                  <c:v>-1.0984658011170436</c:v>
                </c:pt>
                <c:pt idx="98">
                  <c:v>-1.0984705868355946</c:v>
                </c:pt>
                <c:pt idx="99">
                  <c:v>-1.0984652381319588</c:v>
                </c:pt>
                <c:pt idx="100">
                  <c:v>-1.0984644644399562</c:v>
                </c:pt>
                <c:pt idx="101">
                  <c:v>-1.0984651180742477</c:v>
                </c:pt>
                <c:pt idx="102">
                  <c:v>-1.0984668579743508</c:v>
                </c:pt>
                <c:pt idx="103">
                  <c:v>-1.0984737053585194</c:v>
                </c:pt>
                <c:pt idx="104">
                  <c:v>-1.0984638416013406</c:v>
                </c:pt>
                <c:pt idx="105">
                  <c:v>-1.0984708493838471</c:v>
                </c:pt>
                <c:pt idx="106">
                  <c:v>-1.0984683144349157</c:v>
                </c:pt>
                <c:pt idx="107">
                  <c:v>-1.0984675517348177</c:v>
                </c:pt>
                <c:pt idx="108">
                  <c:v>-1.0984686296270012</c:v>
                </c:pt>
                <c:pt idx="109">
                  <c:v>-1.0984663581437955</c:v>
                </c:pt>
                <c:pt idx="110">
                  <c:v>-1.0984681848025033</c:v>
                </c:pt>
                <c:pt idx="111">
                  <c:v>-1.0984689325590988</c:v>
                </c:pt>
                <c:pt idx="112">
                  <c:v>-1.098472820670487</c:v>
                </c:pt>
                <c:pt idx="113">
                  <c:v>-1.0984689989020866</c:v>
                </c:pt>
                <c:pt idx="114">
                  <c:v>-1.098471961263449</c:v>
                </c:pt>
                <c:pt idx="115">
                  <c:v>-1.0984740706891276</c:v>
                </c:pt>
                <c:pt idx="116">
                  <c:v>-1.0984654304312422</c:v>
                </c:pt>
                <c:pt idx="117">
                  <c:v>-1.0984728420529626</c:v>
                </c:pt>
                <c:pt idx="118">
                  <c:v>-1.0984716094817106</c:v>
                </c:pt>
                <c:pt idx="119">
                  <c:v>-1.0984728221787197</c:v>
                </c:pt>
                <c:pt idx="120">
                  <c:v>-1.0984724348820543</c:v>
                </c:pt>
                <c:pt idx="121">
                  <c:v>-1.098469263814867</c:v>
                </c:pt>
                <c:pt idx="122">
                  <c:v>-1.098470075925347</c:v>
                </c:pt>
                <c:pt idx="123">
                  <c:v>-1.0984734447667213</c:v>
                </c:pt>
                <c:pt idx="124">
                  <c:v>-1.0984639311478059</c:v>
                </c:pt>
                <c:pt idx="125">
                  <c:v>-1.0984759984637982</c:v>
                </c:pt>
                <c:pt idx="126">
                  <c:v>-1.0984741473377457</c:v>
                </c:pt>
                <c:pt idx="127">
                  <c:v>-1.0984714774565185</c:v>
                </c:pt>
                <c:pt idx="128">
                  <c:v>-1.0984709665647943</c:v>
                </c:pt>
                <c:pt idx="129">
                  <c:v>-1.0984750571773041</c:v>
                </c:pt>
                <c:pt idx="130">
                  <c:v>-1.0984725013582266</c:v>
                </c:pt>
                <c:pt idx="131">
                  <c:v>-1.0984687551542893</c:v>
                </c:pt>
                <c:pt idx="132">
                  <c:v>-1.0984716935030248</c:v>
                </c:pt>
                <c:pt idx="133">
                  <c:v>-1.0984629513757926</c:v>
                </c:pt>
                <c:pt idx="134">
                  <c:v>-1.0984778860047459</c:v>
                </c:pt>
                <c:pt idx="135">
                  <c:v>-1.098470875889326</c:v>
                </c:pt>
                <c:pt idx="136">
                  <c:v>-1.098471166228477</c:v>
                </c:pt>
                <c:pt idx="137">
                  <c:v>-1.098469119685233</c:v>
                </c:pt>
                <c:pt idx="138">
                  <c:v>-1.0984755078357507</c:v>
                </c:pt>
                <c:pt idx="139">
                  <c:v>-1.0984661847168011</c:v>
                </c:pt>
                <c:pt idx="140">
                  <c:v>-1.0984778062480185</c:v>
                </c:pt>
                <c:pt idx="141">
                  <c:v>-1.0984762355969597</c:v>
                </c:pt>
                <c:pt idx="142">
                  <c:v>-1.0984717572908107</c:v>
                </c:pt>
                <c:pt idx="143">
                  <c:v>-1.0984707172973767</c:v>
                </c:pt>
                <c:pt idx="144">
                  <c:v>-1.098474233944468</c:v>
                </c:pt>
                <c:pt idx="145">
                  <c:v>-1.0984739601264533</c:v>
                </c:pt>
                <c:pt idx="146">
                  <c:v>-1.0984818041392932</c:v>
                </c:pt>
                <c:pt idx="147">
                  <c:v>-1.0984764609961861</c:v>
                </c:pt>
                <c:pt idx="148">
                  <c:v>-1.0984773502970593</c:v>
                </c:pt>
                <c:pt idx="149">
                  <c:v>-1.0984714426094988</c:v>
                </c:pt>
                <c:pt idx="150">
                  <c:v>-1.0984741618557128</c:v>
                </c:pt>
                <c:pt idx="151">
                  <c:v>-1.0984713332389928</c:v>
                </c:pt>
                <c:pt idx="152">
                  <c:v>-1.0984709765600147</c:v>
                </c:pt>
                <c:pt idx="153">
                  <c:v>-1.0984689572723521</c:v>
                </c:pt>
                <c:pt idx="154">
                  <c:v>-1.098481034856438</c:v>
                </c:pt>
                <c:pt idx="155">
                  <c:v>-1.0984777558262664</c:v>
                </c:pt>
                <c:pt idx="156">
                  <c:v>-1.0984785966323656</c:v>
                </c:pt>
                <c:pt idx="157">
                  <c:v>-1.0984759366669341</c:v>
                </c:pt>
                <c:pt idx="158">
                  <c:v>-1.0984843696561641</c:v>
                </c:pt>
                <c:pt idx="159">
                  <c:v>-1.0984704161751064</c:v>
                </c:pt>
                <c:pt idx="160">
                  <c:v>-1.0984805053753139</c:v>
                </c:pt>
                <c:pt idx="161">
                  <c:v>-1.0984778709866336</c:v>
                </c:pt>
                <c:pt idx="162">
                  <c:v>-1.0984741508255127</c:v>
                </c:pt>
                <c:pt idx="163">
                  <c:v>-1.0984724258709933</c:v>
                </c:pt>
                <c:pt idx="164">
                  <c:v>-1.0984707240613711</c:v>
                </c:pt>
                <c:pt idx="165">
                  <c:v>-1.0984892967258917</c:v>
                </c:pt>
                <c:pt idx="166">
                  <c:v>-1.0984739933695788</c:v>
                </c:pt>
                <c:pt idx="167">
                  <c:v>-1.0984753618660461</c:v>
                </c:pt>
                <c:pt idx="168">
                  <c:v>-1.0984747680431806</c:v>
                </c:pt>
                <c:pt idx="169">
                  <c:v>-1.0984775046849018</c:v>
                </c:pt>
                <c:pt idx="170">
                  <c:v>-1.0984759387119665</c:v>
                </c:pt>
                <c:pt idx="171">
                  <c:v>-1.0984772840480035</c:v>
                </c:pt>
                <c:pt idx="172">
                  <c:v>-1.0984827396198515</c:v>
                </c:pt>
                <c:pt idx="173">
                  <c:v>-1.0984814551462552</c:v>
                </c:pt>
                <c:pt idx="174">
                  <c:v>-1.0984802043135047</c:v>
                </c:pt>
                <c:pt idx="175">
                  <c:v>-1.0984818970248955</c:v>
                </c:pt>
                <c:pt idx="176">
                  <c:v>-1.0984827377597266</c:v>
                </c:pt>
                <c:pt idx="177">
                  <c:v>-1.0984759309461218</c:v>
                </c:pt>
                <c:pt idx="178">
                  <c:v>-1.0984797860429341</c:v>
                </c:pt>
                <c:pt idx="179">
                  <c:v>-1.0984854047976849</c:v>
                </c:pt>
                <c:pt idx="180">
                  <c:v>-1.0984778939610893</c:v>
                </c:pt>
                <c:pt idx="181">
                  <c:v>-1.0984769271886288</c:v>
                </c:pt>
                <c:pt idx="182">
                  <c:v>-1.0984819635560474</c:v>
                </c:pt>
                <c:pt idx="183">
                  <c:v>-1.0984815504134784</c:v>
                </c:pt>
                <c:pt idx="184">
                  <c:v>-1.0984830056935706</c:v>
                </c:pt>
                <c:pt idx="185">
                  <c:v>-1.0984844608272215</c:v>
                </c:pt>
                <c:pt idx="186">
                  <c:v>-1.0984787870432506</c:v>
                </c:pt>
                <c:pt idx="187">
                  <c:v>-1.0984759861382389</c:v>
                </c:pt>
                <c:pt idx="188">
                  <c:v>-1.0984795556258862</c:v>
                </c:pt>
                <c:pt idx="189">
                  <c:v>-1.0984814431185559</c:v>
                </c:pt>
                <c:pt idx="190">
                  <c:v>-1.0984829430406085</c:v>
                </c:pt>
                <c:pt idx="191">
                  <c:v>-1.0984708737565863</c:v>
                </c:pt>
                <c:pt idx="192">
                  <c:v>-1.0984779892580196</c:v>
                </c:pt>
                <c:pt idx="193">
                  <c:v>-1.0984833263187777</c:v>
                </c:pt>
                <c:pt idx="194">
                  <c:v>-1.0984764660957365</c:v>
                </c:pt>
                <c:pt idx="195">
                  <c:v>-1.098478962479418</c:v>
                </c:pt>
                <c:pt idx="196">
                  <c:v>-1.0984820262400186</c:v>
                </c:pt>
                <c:pt idx="197">
                  <c:v>-1.0984761607569495</c:v>
                </c:pt>
                <c:pt idx="198">
                  <c:v>-1.0984803210253336</c:v>
                </c:pt>
                <c:pt idx="199">
                  <c:v>-1.0984762912070667</c:v>
                </c:pt>
                <c:pt idx="200">
                  <c:v>-1.098472528716846</c:v>
                </c:pt>
                <c:pt idx="201">
                  <c:v>-1.0984739805339907</c:v>
                </c:pt>
                <c:pt idx="202">
                  <c:v>-1.09848048862828</c:v>
                </c:pt>
                <c:pt idx="203">
                  <c:v>-1.0984817265070217</c:v>
                </c:pt>
                <c:pt idx="204">
                  <c:v>-1.0984771918182041</c:v>
                </c:pt>
                <c:pt idx="205">
                  <c:v>-1.0984841410080797</c:v>
                </c:pt>
                <c:pt idx="206">
                  <c:v>-1.0984783330751191</c:v>
                </c:pt>
                <c:pt idx="207">
                  <c:v>-1.0984759574606322</c:v>
                </c:pt>
                <c:pt idx="208">
                  <c:v>-1.0984874487708529</c:v>
                </c:pt>
                <c:pt idx="209">
                  <c:v>-1.0984781477455074</c:v>
                </c:pt>
                <c:pt idx="210">
                  <c:v>-1.0984776577654203</c:v>
                </c:pt>
                <c:pt idx="211">
                  <c:v>-1.0984817856509632</c:v>
                </c:pt>
                <c:pt idx="212">
                  <c:v>-1.0984812723436317</c:v>
                </c:pt>
                <c:pt idx="213">
                  <c:v>-1.0984795977154342</c:v>
                </c:pt>
                <c:pt idx="214">
                  <c:v>-1.098481001295031</c:v>
                </c:pt>
                <c:pt idx="215">
                  <c:v>-1.0984838672810118</c:v>
                </c:pt>
                <c:pt idx="216">
                  <c:v>-1.0984804083626147</c:v>
                </c:pt>
                <c:pt idx="217">
                  <c:v>-1.0984782973919545</c:v>
                </c:pt>
                <c:pt idx="218">
                  <c:v>-1.0984869715345353</c:v>
                </c:pt>
                <c:pt idx="219">
                  <c:v>-1.0984786523302696</c:v>
                </c:pt>
                <c:pt idx="220">
                  <c:v>-1.0984768887382068</c:v>
                </c:pt>
                <c:pt idx="221">
                  <c:v>-1.0984857466512643</c:v>
                </c:pt>
                <c:pt idx="222">
                  <c:v>-1.0984776084612977</c:v>
                </c:pt>
                <c:pt idx="223">
                  <c:v>-1.098481322358098</c:v>
                </c:pt>
                <c:pt idx="224">
                  <c:v>-1.0984791798516569</c:v>
                </c:pt>
                <c:pt idx="225">
                  <c:v>-1.0984858949901586</c:v>
                </c:pt>
                <c:pt idx="226">
                  <c:v>-1.0984830016211309</c:v>
                </c:pt>
                <c:pt idx="227">
                  <c:v>-1.0984819467447036</c:v>
                </c:pt>
                <c:pt idx="228">
                  <c:v>-1.0984844273075454</c:v>
                </c:pt>
                <c:pt idx="229">
                  <c:v>-1.0984890474736095</c:v>
                </c:pt>
                <c:pt idx="230">
                  <c:v>-1.0984846161171253</c:v>
                </c:pt>
                <c:pt idx="231">
                  <c:v>-1.0984870907773412</c:v>
                </c:pt>
                <c:pt idx="232">
                  <c:v>-1.0984865899243761</c:v>
                </c:pt>
                <c:pt idx="233">
                  <c:v>-1.0984878088855525</c:v>
                </c:pt>
                <c:pt idx="234">
                  <c:v>-1.0984814775925635</c:v>
                </c:pt>
                <c:pt idx="235">
                  <c:v>-1.0984894952416981</c:v>
                </c:pt>
                <c:pt idx="236">
                  <c:v>-1.0984883045010552</c:v>
                </c:pt>
                <c:pt idx="237">
                  <c:v>-1.0984830722604892</c:v>
                </c:pt>
                <c:pt idx="238">
                  <c:v>-1.0984800286182359</c:v>
                </c:pt>
                <c:pt idx="239">
                  <c:v>-1.0984875879028917</c:v>
                </c:pt>
                <c:pt idx="240">
                  <c:v>-1.0984887592195565</c:v>
                </c:pt>
                <c:pt idx="241">
                  <c:v>-1.0984765811667085</c:v>
                </c:pt>
                <c:pt idx="242">
                  <c:v>-1.0984829658043367</c:v>
                </c:pt>
                <c:pt idx="243">
                  <c:v>-1.0984897611429172</c:v>
                </c:pt>
                <c:pt idx="244">
                  <c:v>-1.0984819214370392</c:v>
                </c:pt>
                <c:pt idx="245">
                  <c:v>-1.0984901350861569</c:v>
                </c:pt>
                <c:pt idx="246">
                  <c:v>-1.0984951072311961</c:v>
                </c:pt>
                <c:pt idx="247">
                  <c:v>-1.098480559367452</c:v>
                </c:pt>
                <c:pt idx="248">
                  <c:v>-1.0984806109055765</c:v>
                </c:pt>
                <c:pt idx="249">
                  <c:v>-1.0984893738314527</c:v>
                </c:pt>
                <c:pt idx="250">
                  <c:v>-1.0984842676802979</c:v>
                </c:pt>
                <c:pt idx="251">
                  <c:v>-1.0984847969236124</c:v>
                </c:pt>
                <c:pt idx="252">
                  <c:v>-1.0984852768576832</c:v>
                </c:pt>
                <c:pt idx="253">
                  <c:v>-1.0984816311617533</c:v>
                </c:pt>
                <c:pt idx="254">
                  <c:v>-1.0984879339285039</c:v>
                </c:pt>
                <c:pt idx="255">
                  <c:v>-1.0984800243302824</c:v>
                </c:pt>
                <c:pt idx="256">
                  <c:v>-1.0984912899910255</c:v>
                </c:pt>
                <c:pt idx="257">
                  <c:v>-1.0984907935520052</c:v>
                </c:pt>
                <c:pt idx="258">
                  <c:v>-1.0984833349976708</c:v>
                </c:pt>
                <c:pt idx="259">
                  <c:v>-1.0984896189443443</c:v>
                </c:pt>
                <c:pt idx="260">
                  <c:v>-1.0984899158709998</c:v>
                </c:pt>
                <c:pt idx="261">
                  <c:v>-1.0984893512098768</c:v>
                </c:pt>
                <c:pt idx="262">
                  <c:v>-1.0984887868499367</c:v>
                </c:pt>
                <c:pt idx="263">
                  <c:v>-1.0984895783362743</c:v>
                </c:pt>
                <c:pt idx="264">
                  <c:v>-1.098490255173463</c:v>
                </c:pt>
                <c:pt idx="265">
                  <c:v>-1.098488211620831</c:v>
                </c:pt>
                <c:pt idx="266">
                  <c:v>-1.0984916120621735</c:v>
                </c:pt>
                <c:pt idx="267">
                  <c:v>-1.0984924881485369</c:v>
                </c:pt>
                <c:pt idx="268">
                  <c:v>-1.0984824604442105</c:v>
                </c:pt>
                <c:pt idx="269">
                  <c:v>-1.0984863615149691</c:v>
                </c:pt>
                <c:pt idx="270">
                  <c:v>-1.098489802091323</c:v>
                </c:pt>
                <c:pt idx="271">
                  <c:v>-1.0984883304883009</c:v>
                </c:pt>
                <c:pt idx="272">
                  <c:v>-1.0984785651553974</c:v>
                </c:pt>
                <c:pt idx="273">
                  <c:v>-1.0984862294546158</c:v>
                </c:pt>
                <c:pt idx="274">
                  <c:v>-1.0984855125831359</c:v>
                </c:pt>
                <c:pt idx="275">
                  <c:v>-1.0984990826265519</c:v>
                </c:pt>
                <c:pt idx="276">
                  <c:v>-1.0984882560556577</c:v>
                </c:pt>
                <c:pt idx="277">
                  <c:v>-1.0984887044806015</c:v>
                </c:pt>
                <c:pt idx="278">
                  <c:v>-1.0984926200272955</c:v>
                </c:pt>
                <c:pt idx="279">
                  <c:v>-1.0984905669330294</c:v>
                </c:pt>
                <c:pt idx="280">
                  <c:v>-1.098491791348837</c:v>
                </c:pt>
                <c:pt idx="281">
                  <c:v>-1.0984881337101513</c:v>
                </c:pt>
                <c:pt idx="282">
                  <c:v>-1.0984934811793354</c:v>
                </c:pt>
                <c:pt idx="283">
                  <c:v>-1.0984895938037462</c:v>
                </c:pt>
                <c:pt idx="284">
                  <c:v>-1.0984968151807974</c:v>
                </c:pt>
                <c:pt idx="285">
                  <c:v>-1.0984916479658324</c:v>
                </c:pt>
                <c:pt idx="286">
                  <c:v>-1.0984879414384252</c:v>
                </c:pt>
                <c:pt idx="287">
                  <c:v>-1.0984948313989447</c:v>
                </c:pt>
                <c:pt idx="288">
                  <c:v>-1.098489187980479</c:v>
                </c:pt>
                <c:pt idx="289">
                  <c:v>-1.0984936687543547</c:v>
                </c:pt>
                <c:pt idx="290">
                  <c:v>-1.0984902574072568</c:v>
                </c:pt>
                <c:pt idx="291">
                  <c:v>-1.0984896768098904</c:v>
                </c:pt>
                <c:pt idx="292">
                  <c:v>-1.0984887046824243</c:v>
                </c:pt>
                <c:pt idx="293">
                  <c:v>-1.0984938469792571</c:v>
                </c:pt>
                <c:pt idx="294">
                  <c:v>-1.0984956031732869</c:v>
                </c:pt>
                <c:pt idx="295">
                  <c:v>-1.0984891309637708</c:v>
                </c:pt>
                <c:pt idx="296">
                  <c:v>-1.0984921612847656</c:v>
                </c:pt>
                <c:pt idx="297">
                  <c:v>-1.0984930177312857</c:v>
                </c:pt>
                <c:pt idx="298">
                  <c:v>-1.0984965469182446</c:v>
                </c:pt>
                <c:pt idx="299">
                  <c:v>-1.0984904547787235</c:v>
                </c:pt>
                <c:pt idx="300">
                  <c:v>-1.0984880234612542</c:v>
                </c:pt>
                <c:pt idx="301">
                  <c:v>-1.0984896394335784</c:v>
                </c:pt>
                <c:pt idx="302">
                  <c:v>-1.0984880195743274</c:v>
                </c:pt>
                <c:pt idx="303">
                  <c:v>-1.0984939562306402</c:v>
                </c:pt>
                <c:pt idx="304">
                  <c:v>-1.0984969363515902</c:v>
                </c:pt>
                <c:pt idx="305">
                  <c:v>-1.098491776483177</c:v>
                </c:pt>
                <c:pt idx="306">
                  <c:v>-1.0984870676842859</c:v>
                </c:pt>
                <c:pt idx="307">
                  <c:v>-1.0984971041245137</c:v>
                </c:pt>
                <c:pt idx="308">
                  <c:v>-1.098491936112199</c:v>
                </c:pt>
                <c:pt idx="309">
                  <c:v>-1.0984976883297732</c:v>
                </c:pt>
                <c:pt idx="310">
                  <c:v>-1.0984958088696011</c:v>
                </c:pt>
                <c:pt idx="311">
                  <c:v>-1.0984962976305328</c:v>
                </c:pt>
                <c:pt idx="312">
                  <c:v>-1.0984903936160482</c:v>
                </c:pt>
                <c:pt idx="313">
                  <c:v>-1.0984914346436587</c:v>
                </c:pt>
                <c:pt idx="314">
                  <c:v>-1.0984961905989825</c:v>
                </c:pt>
                <c:pt idx="315">
                  <c:v>-1.0984963146318754</c:v>
                </c:pt>
                <c:pt idx="316">
                  <c:v>-1.0984934130654156</c:v>
                </c:pt>
                <c:pt idx="317">
                  <c:v>-1.0984923706159793</c:v>
                </c:pt>
                <c:pt idx="318">
                  <c:v>-1.0984991005526199</c:v>
                </c:pt>
                <c:pt idx="319">
                  <c:v>-1.0984936955724289</c:v>
                </c:pt>
                <c:pt idx="320">
                  <c:v>-1.0984912364777795</c:v>
                </c:pt>
                <c:pt idx="321">
                  <c:v>-1.098492128329819</c:v>
                </c:pt>
                <c:pt idx="322">
                  <c:v>-1.098486981053324</c:v>
                </c:pt>
                <c:pt idx="323">
                  <c:v>-1.0984949516326075</c:v>
                </c:pt>
                <c:pt idx="324">
                  <c:v>-1.0985013923515714</c:v>
                </c:pt>
                <c:pt idx="325">
                  <c:v>-1.0984871564726297</c:v>
                </c:pt>
                <c:pt idx="326">
                  <c:v>-1.0984950088757151</c:v>
                </c:pt>
                <c:pt idx="327">
                  <c:v>-1.0984996890237053</c:v>
                </c:pt>
                <c:pt idx="328">
                  <c:v>-1.0984980664893618</c:v>
                </c:pt>
                <c:pt idx="329">
                  <c:v>-1.0984966908332874</c:v>
                </c:pt>
                <c:pt idx="330">
                  <c:v>-1.0984915442888827</c:v>
                </c:pt>
                <c:pt idx="331">
                  <c:v>-1.0984947844087842</c:v>
                </c:pt>
                <c:pt idx="332">
                  <c:v>-1.0984906027459784</c:v>
                </c:pt>
                <c:pt idx="333">
                  <c:v>-1.0984957750744213</c:v>
                </c:pt>
                <c:pt idx="334">
                  <c:v>-1.0984909264842939</c:v>
                </c:pt>
                <c:pt idx="335">
                  <c:v>-1.0984899557387711</c:v>
                </c:pt>
                <c:pt idx="336">
                  <c:v>-1.0984949827975234</c:v>
                </c:pt>
                <c:pt idx="337">
                  <c:v>-1.0984900229657337</c:v>
                </c:pt>
                <c:pt idx="338">
                  <c:v>-1.0985016973652835</c:v>
                </c:pt>
                <c:pt idx="339">
                  <c:v>-1.0984994751049164</c:v>
                </c:pt>
                <c:pt idx="340">
                  <c:v>-1.0984915782779787</c:v>
                </c:pt>
                <c:pt idx="341">
                  <c:v>-1.0984957409796723</c:v>
                </c:pt>
                <c:pt idx="342">
                  <c:v>-1.0984972496345529</c:v>
                </c:pt>
                <c:pt idx="343">
                  <c:v>-1.0985030788096708</c:v>
                </c:pt>
                <c:pt idx="344">
                  <c:v>-1.0985020982845246</c:v>
                </c:pt>
                <c:pt idx="345">
                  <c:v>-1.0985033182980943</c:v>
                </c:pt>
                <c:pt idx="346">
                  <c:v>-1.0985063025654078</c:v>
                </c:pt>
                <c:pt idx="347">
                  <c:v>-1.0985072186155072</c:v>
                </c:pt>
                <c:pt idx="348">
                  <c:v>-1.0985001309114328</c:v>
                </c:pt>
                <c:pt idx="349">
                  <c:v>-1.0985046650800578</c:v>
                </c:pt>
                <c:pt idx="350">
                  <c:v>-1.0985086226165155</c:v>
                </c:pt>
                <c:pt idx="351">
                  <c:v>-1.098499218332939</c:v>
                </c:pt>
                <c:pt idx="352">
                  <c:v>-1.0985045588683344</c:v>
                </c:pt>
                <c:pt idx="353">
                  <c:v>-1.0984980820771282</c:v>
                </c:pt>
                <c:pt idx="354">
                  <c:v>-1.0984999556241504</c:v>
                </c:pt>
                <c:pt idx="355">
                  <c:v>-1.0984976189610527</c:v>
                </c:pt>
                <c:pt idx="356">
                  <c:v>-1.0984992462060019</c:v>
                </c:pt>
                <c:pt idx="357">
                  <c:v>-1.0985075749863982</c:v>
                </c:pt>
                <c:pt idx="358">
                  <c:v>-1.0985018725906157</c:v>
                </c:pt>
                <c:pt idx="359">
                  <c:v>-1.0984984510620857</c:v>
                </c:pt>
                <c:pt idx="360">
                  <c:v>-1.0985051878254783</c:v>
                </c:pt>
                <c:pt idx="361">
                  <c:v>-1.098506876312157</c:v>
                </c:pt>
                <c:pt idx="362">
                  <c:v>-1.098501135958899</c:v>
                </c:pt>
                <c:pt idx="363">
                  <c:v>-1.0985079604195322</c:v>
                </c:pt>
                <c:pt idx="364">
                  <c:v>-1.0985061828407636</c:v>
                </c:pt>
                <c:pt idx="365">
                  <c:v>-1.0985043990184118</c:v>
                </c:pt>
                <c:pt idx="366">
                  <c:v>-1.0985071653296203</c:v>
                </c:pt>
                <c:pt idx="367">
                  <c:v>-1.0985000515066221</c:v>
                </c:pt>
                <c:pt idx="368">
                  <c:v>-1.0985030970492387</c:v>
                </c:pt>
                <c:pt idx="369">
                  <c:v>-1.0985060870180261</c:v>
                </c:pt>
                <c:pt idx="370">
                  <c:v>-1.0985049474727415</c:v>
                </c:pt>
                <c:pt idx="371">
                  <c:v>-1.0985036028426858</c:v>
                </c:pt>
                <c:pt idx="372">
                  <c:v>-1.0984984225344359</c:v>
                </c:pt>
                <c:pt idx="373">
                  <c:v>-1.0985006129931814</c:v>
                </c:pt>
                <c:pt idx="374">
                  <c:v>-1.0984969680732652</c:v>
                </c:pt>
                <c:pt idx="375">
                  <c:v>-1.0985056775893172</c:v>
                </c:pt>
                <c:pt idx="376">
                  <c:v>-1.0985023484793324</c:v>
                </c:pt>
                <c:pt idx="377">
                  <c:v>-1.0984997773921537</c:v>
                </c:pt>
                <c:pt idx="378">
                  <c:v>-1.0985014366531363</c:v>
                </c:pt>
                <c:pt idx="379">
                  <c:v>-1.0985004231206648</c:v>
                </c:pt>
                <c:pt idx="380">
                  <c:v>-1.0985050461331733</c:v>
                </c:pt>
                <c:pt idx="381">
                  <c:v>-1.0985021747150845</c:v>
                </c:pt>
                <c:pt idx="382">
                  <c:v>-1.0985065798130833</c:v>
                </c:pt>
                <c:pt idx="383">
                  <c:v>-1.0985091166285226</c:v>
                </c:pt>
                <c:pt idx="384">
                  <c:v>-1.0985003881180655</c:v>
                </c:pt>
                <c:pt idx="385">
                  <c:v>-1.0984937094970699</c:v>
                </c:pt>
                <c:pt idx="386">
                  <c:v>-1.0985084086896637</c:v>
                </c:pt>
                <c:pt idx="387">
                  <c:v>-1.0985036467459133</c:v>
                </c:pt>
                <c:pt idx="388">
                  <c:v>-1.0985070631297658</c:v>
                </c:pt>
                <c:pt idx="389">
                  <c:v>-1.0985031986045917</c:v>
                </c:pt>
                <c:pt idx="390">
                  <c:v>-1.0985061624681987</c:v>
                </c:pt>
                <c:pt idx="391">
                  <c:v>-1.0985067326751143</c:v>
                </c:pt>
                <c:pt idx="392">
                  <c:v>-1.0985071463675617</c:v>
                </c:pt>
                <c:pt idx="393">
                  <c:v>-1.0985078574274052</c:v>
                </c:pt>
                <c:pt idx="394">
                  <c:v>-1.0985106125247834</c:v>
                </c:pt>
                <c:pt idx="395">
                  <c:v>-1.0985041416619201</c:v>
                </c:pt>
                <c:pt idx="396">
                  <c:v>-1.0985043497120814</c:v>
                </c:pt>
                <c:pt idx="397">
                  <c:v>-1.0985094805131266</c:v>
                </c:pt>
                <c:pt idx="398">
                  <c:v>-1.0985039367368907</c:v>
                </c:pt>
                <c:pt idx="399">
                  <c:v>-1.0985077704090591</c:v>
                </c:pt>
                <c:pt idx="400">
                  <c:v>-1.0985063315436003</c:v>
                </c:pt>
                <c:pt idx="401">
                  <c:v>-1.0985036017081655</c:v>
                </c:pt>
                <c:pt idx="402">
                  <c:v>-1.0985073937312677</c:v>
                </c:pt>
                <c:pt idx="403">
                  <c:v>-1.0985060728332583</c:v>
                </c:pt>
                <c:pt idx="404">
                  <c:v>-1.0985090365091807</c:v>
                </c:pt>
                <c:pt idx="405">
                  <c:v>-1.0985088099902558</c:v>
                </c:pt>
              </c:numCache>
            </c:numRef>
          </c:xVal>
          <c:yVal>
            <c:numRef>
              <c:f>Summary!$CY$12:$CY$417</c:f>
              <c:numCache>
                <c:formatCode>0.000000</c:formatCode>
                <c:ptCount val="406"/>
                <c:pt idx="0">
                  <c:v>-2.9117524867660891</c:v>
                </c:pt>
                <c:pt idx="1">
                  <c:v>-2.9117657686966645</c:v>
                </c:pt>
                <c:pt idx="2">
                  <c:v>-2.9117473694588556</c:v>
                </c:pt>
                <c:pt idx="3">
                  <c:v>-2.9117389317321676</c:v>
                </c:pt>
                <c:pt idx="4">
                  <c:v>-2.9117157623302483</c:v>
                </c:pt>
                <c:pt idx="5">
                  <c:v>-2.9117363114731982</c:v>
                </c:pt>
                <c:pt idx="6">
                  <c:v>-2.9117795855419999</c:v>
                </c:pt>
                <c:pt idx="7">
                  <c:v>-2.911739101606015</c:v>
                </c:pt>
                <c:pt idx="8">
                  <c:v>-2.9117529408404224</c:v>
                </c:pt>
                <c:pt idx="9">
                  <c:v>-2.9117361380936941</c:v>
                </c:pt>
                <c:pt idx="10">
                  <c:v>-2.9117354947977105</c:v>
                </c:pt>
                <c:pt idx="11">
                  <c:v>-2.9117475421908257</c:v>
                </c:pt>
                <c:pt idx="12">
                  <c:v>-2.9117474669759358</c:v>
                </c:pt>
                <c:pt idx="13">
                  <c:v>-2.9117680738688203</c:v>
                </c:pt>
                <c:pt idx="14">
                  <c:v>-2.9117853110329719</c:v>
                </c:pt>
                <c:pt idx="15">
                  <c:v>-2.9117809069619569</c:v>
                </c:pt>
                <c:pt idx="16">
                  <c:v>-2.911767863827273</c:v>
                </c:pt>
                <c:pt idx="17">
                  <c:v>-2.9117728930099029</c:v>
                </c:pt>
                <c:pt idx="18">
                  <c:v>-2.9117701165256986</c:v>
                </c:pt>
                <c:pt idx="19">
                  <c:v>-2.9117599352358314</c:v>
                </c:pt>
                <c:pt idx="20">
                  <c:v>-2.9117862523363653</c:v>
                </c:pt>
                <c:pt idx="21">
                  <c:v>-2.9117671566665662</c:v>
                </c:pt>
                <c:pt idx="22">
                  <c:v>-2.9117672144785347</c:v>
                </c:pt>
                <c:pt idx="23">
                  <c:v>-2.9117513948805476</c:v>
                </c:pt>
                <c:pt idx="24">
                  <c:v>-2.9117663682949813</c:v>
                </c:pt>
                <c:pt idx="25">
                  <c:v>-2.9117515695747471</c:v>
                </c:pt>
                <c:pt idx="26">
                  <c:v>-2.9117612648229039</c:v>
                </c:pt>
                <c:pt idx="27">
                  <c:v>-2.9117910368394093</c:v>
                </c:pt>
                <c:pt idx="28">
                  <c:v>-2.9117563533557549</c:v>
                </c:pt>
                <c:pt idx="29">
                  <c:v>-2.9117598728966789</c:v>
                </c:pt>
                <c:pt idx="30">
                  <c:v>-2.9117531096549008</c:v>
                </c:pt>
                <c:pt idx="31">
                  <c:v>-2.9117513514909952</c:v>
                </c:pt>
                <c:pt idx="32">
                  <c:v>-2.9117623227583302</c:v>
                </c:pt>
                <c:pt idx="33">
                  <c:v>-2.9117579298632581</c:v>
                </c:pt>
                <c:pt idx="34">
                  <c:v>-2.9117374453238902</c:v>
                </c:pt>
                <c:pt idx="35">
                  <c:v>-2.9117617305752961</c:v>
                </c:pt>
                <c:pt idx="36">
                  <c:v>-2.911758384549636</c:v>
                </c:pt>
                <c:pt idx="37">
                  <c:v>-2.9117444277101612</c:v>
                </c:pt>
                <c:pt idx="38">
                  <c:v>-2.911785629853938</c:v>
                </c:pt>
                <c:pt idx="39">
                  <c:v>-2.9117726542365157</c:v>
                </c:pt>
                <c:pt idx="40">
                  <c:v>-2.9117501154000003</c:v>
                </c:pt>
                <c:pt idx="41">
                  <c:v>-2.9117608365610592</c:v>
                </c:pt>
                <c:pt idx="42">
                  <c:v>-2.9117636074446476</c:v>
                </c:pt>
                <c:pt idx="43">
                  <c:v>-2.9117425027603168</c:v>
                </c:pt>
                <c:pt idx="44">
                  <c:v>-2.9117620917353304</c:v>
                </c:pt>
                <c:pt idx="45">
                  <c:v>-2.9117868015918682</c:v>
                </c:pt>
                <c:pt idx="46">
                  <c:v>-2.9117553382874539</c:v>
                </c:pt>
                <c:pt idx="47">
                  <c:v>-2.9117745586138915</c:v>
                </c:pt>
                <c:pt idx="48">
                  <c:v>-2.9117808471990281</c:v>
                </c:pt>
                <c:pt idx="49">
                  <c:v>-2.9117640289455289</c:v>
                </c:pt>
                <c:pt idx="50">
                  <c:v>-2.911784347580987</c:v>
                </c:pt>
                <c:pt idx="51">
                  <c:v>-2.911771271194997</c:v>
                </c:pt>
                <c:pt idx="52">
                  <c:v>-2.9117534607662217</c:v>
                </c:pt>
                <c:pt idx="53">
                  <c:v>-2.9117802543464486</c:v>
                </c:pt>
                <c:pt idx="54">
                  <c:v>-2.911771407923033</c:v>
                </c:pt>
                <c:pt idx="55">
                  <c:v>-2.9117664926034323</c:v>
                </c:pt>
                <c:pt idx="56">
                  <c:v>-2.9117466226197211</c:v>
                </c:pt>
                <c:pt idx="57">
                  <c:v>-2.911759554539505</c:v>
                </c:pt>
                <c:pt idx="58">
                  <c:v>-2.9117602183282232</c:v>
                </c:pt>
                <c:pt idx="59">
                  <c:v>-2.9117501529155705</c:v>
                </c:pt>
                <c:pt idx="60">
                  <c:v>-2.9117932846154733</c:v>
                </c:pt>
                <c:pt idx="61">
                  <c:v>-2.9117687731176352</c:v>
                </c:pt>
                <c:pt idx="62">
                  <c:v>-2.9117603810736936</c:v>
                </c:pt>
                <c:pt idx="63">
                  <c:v>-2.9117629425008538</c:v>
                </c:pt>
                <c:pt idx="64">
                  <c:v>-2.911788600505949</c:v>
                </c:pt>
                <c:pt idx="65">
                  <c:v>-2.9117615332889826</c:v>
                </c:pt>
                <c:pt idx="66">
                  <c:v>-2.9117423890607781</c:v>
                </c:pt>
                <c:pt idx="67">
                  <c:v>-2.9117541616804292</c:v>
                </c:pt>
                <c:pt idx="68">
                  <c:v>-2.9117673125295367</c:v>
                </c:pt>
                <c:pt idx="69">
                  <c:v>-2.9117674984113013</c:v>
                </c:pt>
                <c:pt idx="70">
                  <c:v>-2.9117683729520909</c:v>
                </c:pt>
                <c:pt idx="71">
                  <c:v>-2.9117594847625869</c:v>
                </c:pt>
                <c:pt idx="72">
                  <c:v>-2.911766964258141</c:v>
                </c:pt>
                <c:pt idx="73">
                  <c:v>-2.9117739621128291</c:v>
                </c:pt>
                <c:pt idx="74">
                  <c:v>-2.9117571457220883</c:v>
                </c:pt>
                <c:pt idx="75">
                  <c:v>-2.9117689000800007</c:v>
                </c:pt>
                <c:pt idx="76">
                  <c:v>-2.9117490915532063</c:v>
                </c:pt>
                <c:pt idx="77">
                  <c:v>-2.9117546824842129</c:v>
                </c:pt>
                <c:pt idx="78">
                  <c:v>-2.9117675560291238</c:v>
                </c:pt>
                <c:pt idx="79">
                  <c:v>-2.9117644154641278</c:v>
                </c:pt>
                <c:pt idx="80">
                  <c:v>-2.9117788293104203</c:v>
                </c:pt>
                <c:pt idx="81">
                  <c:v>-2.9117715552524674</c:v>
                </c:pt>
                <c:pt idx="82">
                  <c:v>-2.9117557117495507</c:v>
                </c:pt>
                <c:pt idx="83">
                  <c:v>-2.9117625659004487</c:v>
                </c:pt>
                <c:pt idx="84">
                  <c:v>-2.9117905197572718</c:v>
                </c:pt>
                <c:pt idx="85">
                  <c:v>-2.911794344924139</c:v>
                </c:pt>
                <c:pt idx="86">
                  <c:v>-2.9117865492734847</c:v>
                </c:pt>
                <c:pt idx="87">
                  <c:v>-2.9117967245423486</c:v>
                </c:pt>
                <c:pt idx="88">
                  <c:v>-2.9117967743551971</c:v>
                </c:pt>
                <c:pt idx="89">
                  <c:v>-2.9117993413851067</c:v>
                </c:pt>
                <c:pt idx="90">
                  <c:v>-2.9117864316877742</c:v>
                </c:pt>
                <c:pt idx="91">
                  <c:v>-2.9117867600036669</c:v>
                </c:pt>
                <c:pt idx="92">
                  <c:v>-2.9117929466827759</c:v>
                </c:pt>
                <c:pt idx="93">
                  <c:v>-2.9117956603066322</c:v>
                </c:pt>
                <c:pt idx="94">
                  <c:v>-2.9117928590509399</c:v>
                </c:pt>
                <c:pt idx="95">
                  <c:v>-2.9118066665859965</c:v>
                </c:pt>
                <c:pt idx="96">
                  <c:v>-2.9117904011298976</c:v>
                </c:pt>
                <c:pt idx="97">
                  <c:v>-2.9117847044212257</c:v>
                </c:pt>
                <c:pt idx="98">
                  <c:v>-2.9118051651179142</c:v>
                </c:pt>
                <c:pt idx="99">
                  <c:v>-2.9117954966121866</c:v>
                </c:pt>
                <c:pt idx="100">
                  <c:v>-2.9117838311694109</c:v>
                </c:pt>
                <c:pt idx="101">
                  <c:v>-2.9117811934563047</c:v>
                </c:pt>
                <c:pt idx="102">
                  <c:v>-2.9117931360006124</c:v>
                </c:pt>
                <c:pt idx="103">
                  <c:v>-2.9117979404233241</c:v>
                </c:pt>
                <c:pt idx="104">
                  <c:v>-2.9117801979834566</c:v>
                </c:pt>
                <c:pt idx="105">
                  <c:v>-2.9117854373504555</c:v>
                </c:pt>
                <c:pt idx="106">
                  <c:v>-2.9117735105017788</c:v>
                </c:pt>
                <c:pt idx="107">
                  <c:v>-2.9118005198839856</c:v>
                </c:pt>
                <c:pt idx="108">
                  <c:v>-2.9117745359782923</c:v>
                </c:pt>
                <c:pt idx="109">
                  <c:v>-2.9117803141647292</c:v>
                </c:pt>
                <c:pt idx="110">
                  <c:v>-2.9118067504887502</c:v>
                </c:pt>
                <c:pt idx="111">
                  <c:v>-2.9117574966225845</c:v>
                </c:pt>
                <c:pt idx="112">
                  <c:v>-2.9117850317184035</c:v>
                </c:pt>
                <c:pt idx="113">
                  <c:v>-2.9117799248710101</c:v>
                </c:pt>
                <c:pt idx="114">
                  <c:v>-2.9117714520079061</c:v>
                </c:pt>
                <c:pt idx="115">
                  <c:v>-2.9117747570432386</c:v>
                </c:pt>
                <c:pt idx="116">
                  <c:v>-2.91178034583523</c:v>
                </c:pt>
                <c:pt idx="117">
                  <c:v>-2.9117787410660623</c:v>
                </c:pt>
                <c:pt idx="118">
                  <c:v>-2.9117961314521263</c:v>
                </c:pt>
                <c:pt idx="119">
                  <c:v>-2.9117788039127208</c:v>
                </c:pt>
                <c:pt idx="120">
                  <c:v>-2.9117777317928777</c:v>
                </c:pt>
                <c:pt idx="121">
                  <c:v>-2.9118025639705682</c:v>
                </c:pt>
                <c:pt idx="122">
                  <c:v>-2.9117752775878367</c:v>
                </c:pt>
                <c:pt idx="123">
                  <c:v>-2.9117761000184026</c:v>
                </c:pt>
                <c:pt idx="124">
                  <c:v>-2.9117764347789956</c:v>
                </c:pt>
                <c:pt idx="125">
                  <c:v>-2.9117787078529043</c:v>
                </c:pt>
                <c:pt idx="126">
                  <c:v>-2.9117842636916671</c:v>
                </c:pt>
                <c:pt idx="127">
                  <c:v>-2.9117941682524</c:v>
                </c:pt>
                <c:pt idx="128">
                  <c:v>-2.911799534230568</c:v>
                </c:pt>
                <c:pt idx="129">
                  <c:v>-2.9117857277574961</c:v>
                </c:pt>
                <c:pt idx="130">
                  <c:v>-2.9117794023011911</c:v>
                </c:pt>
                <c:pt idx="131">
                  <c:v>-2.9117729113590642</c:v>
                </c:pt>
                <c:pt idx="132">
                  <c:v>-2.9117778418392319</c:v>
                </c:pt>
                <c:pt idx="133">
                  <c:v>-2.911796362897952</c:v>
                </c:pt>
                <c:pt idx="134">
                  <c:v>-2.9117833395825481</c:v>
                </c:pt>
                <c:pt idx="135">
                  <c:v>-2.9117784394884549</c:v>
                </c:pt>
                <c:pt idx="136">
                  <c:v>-2.9117656863653325</c:v>
                </c:pt>
                <c:pt idx="137">
                  <c:v>-2.9117932271595537</c:v>
                </c:pt>
                <c:pt idx="138">
                  <c:v>-2.9118031875751642</c:v>
                </c:pt>
                <c:pt idx="139">
                  <c:v>-2.9117794845319529</c:v>
                </c:pt>
                <c:pt idx="140">
                  <c:v>-2.9117864489961769</c:v>
                </c:pt>
                <c:pt idx="141">
                  <c:v>-2.9117679757238588</c:v>
                </c:pt>
                <c:pt idx="142">
                  <c:v>-2.9117855944965059</c:v>
                </c:pt>
                <c:pt idx="143">
                  <c:v>-2.911774915736443</c:v>
                </c:pt>
                <c:pt idx="144">
                  <c:v>-2.9117667446013362</c:v>
                </c:pt>
                <c:pt idx="145">
                  <c:v>-2.9117791878236208</c:v>
                </c:pt>
                <c:pt idx="146">
                  <c:v>-2.9117912426389139</c:v>
                </c:pt>
                <c:pt idx="147">
                  <c:v>-2.9117898895074936</c:v>
                </c:pt>
                <c:pt idx="148">
                  <c:v>-2.9117863818558871</c:v>
                </c:pt>
                <c:pt idx="149">
                  <c:v>-2.9117563097955581</c:v>
                </c:pt>
                <c:pt idx="150">
                  <c:v>-2.9117685416154249</c:v>
                </c:pt>
                <c:pt idx="151">
                  <c:v>-2.9117701951216191</c:v>
                </c:pt>
                <c:pt idx="152">
                  <c:v>-2.9117793389158004</c:v>
                </c:pt>
                <c:pt idx="153">
                  <c:v>-2.91177275988395</c:v>
                </c:pt>
                <c:pt idx="154">
                  <c:v>-2.9117888446850988</c:v>
                </c:pt>
                <c:pt idx="155">
                  <c:v>-2.9117817555477798</c:v>
                </c:pt>
                <c:pt idx="156">
                  <c:v>-2.9117706964834293</c:v>
                </c:pt>
                <c:pt idx="157">
                  <c:v>-2.9117726329146616</c:v>
                </c:pt>
                <c:pt idx="158">
                  <c:v>-2.9117730013670489</c:v>
                </c:pt>
                <c:pt idx="159">
                  <c:v>-2.9117777170408679</c:v>
                </c:pt>
                <c:pt idx="160">
                  <c:v>-2.9117630033518811</c:v>
                </c:pt>
                <c:pt idx="161">
                  <c:v>-2.9117819643384255</c:v>
                </c:pt>
                <c:pt idx="162">
                  <c:v>-2.911767979847506</c:v>
                </c:pt>
                <c:pt idx="163">
                  <c:v>-2.9117656191012551</c:v>
                </c:pt>
                <c:pt idx="164">
                  <c:v>-2.9117819263816824</c:v>
                </c:pt>
                <c:pt idx="165">
                  <c:v>-2.9117870295363968</c:v>
                </c:pt>
                <c:pt idx="166">
                  <c:v>-2.9117671432793935</c:v>
                </c:pt>
                <c:pt idx="167">
                  <c:v>-2.9117760823353063</c:v>
                </c:pt>
                <c:pt idx="168">
                  <c:v>-2.911778742224445</c:v>
                </c:pt>
                <c:pt idx="169">
                  <c:v>-2.9117631168036837</c:v>
                </c:pt>
                <c:pt idx="170">
                  <c:v>-2.9117643844432415</c:v>
                </c:pt>
                <c:pt idx="171">
                  <c:v>-2.9117715879244286</c:v>
                </c:pt>
                <c:pt idx="172">
                  <c:v>-2.9117686852018672</c:v>
                </c:pt>
                <c:pt idx="173">
                  <c:v>-2.9117592674592228</c:v>
                </c:pt>
                <c:pt idx="174">
                  <c:v>-2.9117629098813902</c:v>
                </c:pt>
                <c:pt idx="175">
                  <c:v>-2.9117658365455834</c:v>
                </c:pt>
                <c:pt idx="176">
                  <c:v>-2.9117619350611723</c:v>
                </c:pt>
                <c:pt idx="177">
                  <c:v>-2.9117707721572765</c:v>
                </c:pt>
                <c:pt idx="178">
                  <c:v>-2.9117595467253499</c:v>
                </c:pt>
                <c:pt idx="179">
                  <c:v>-2.9117623196335214</c:v>
                </c:pt>
                <c:pt idx="180">
                  <c:v>-2.9117900945552999</c:v>
                </c:pt>
                <c:pt idx="181">
                  <c:v>-2.9117622712715665</c:v>
                </c:pt>
                <c:pt idx="182">
                  <c:v>-2.9117614256270081</c:v>
                </c:pt>
                <c:pt idx="183">
                  <c:v>-2.9117777646647136</c:v>
                </c:pt>
                <c:pt idx="184">
                  <c:v>-2.9117659714243964</c:v>
                </c:pt>
                <c:pt idx="185">
                  <c:v>-2.9117491826688608</c:v>
                </c:pt>
                <c:pt idx="186">
                  <c:v>-2.9117712815039769</c:v>
                </c:pt>
                <c:pt idx="187">
                  <c:v>-2.9117769760683259</c:v>
                </c:pt>
                <c:pt idx="188">
                  <c:v>-2.9117885857636039</c:v>
                </c:pt>
                <c:pt idx="189">
                  <c:v>-2.9117816720512546</c:v>
                </c:pt>
                <c:pt idx="190">
                  <c:v>-2.9117694703569801</c:v>
                </c:pt>
                <c:pt idx="191">
                  <c:v>-2.9117725144643383</c:v>
                </c:pt>
                <c:pt idx="192">
                  <c:v>-2.9117848871294671</c:v>
                </c:pt>
                <c:pt idx="193">
                  <c:v>-2.9117919928695519</c:v>
                </c:pt>
                <c:pt idx="194">
                  <c:v>-2.9117618707249453</c:v>
                </c:pt>
                <c:pt idx="195">
                  <c:v>-2.9117465875485906</c:v>
                </c:pt>
                <c:pt idx="196">
                  <c:v>-2.9117865124188858</c:v>
                </c:pt>
                <c:pt idx="197">
                  <c:v>-2.9117823387349735</c:v>
                </c:pt>
                <c:pt idx="198">
                  <c:v>-2.9117721123072577</c:v>
                </c:pt>
                <c:pt idx="199">
                  <c:v>-2.9117793105442757</c:v>
                </c:pt>
                <c:pt idx="200">
                  <c:v>-2.9117615539830641</c:v>
                </c:pt>
                <c:pt idx="201">
                  <c:v>-2.9117455713793872</c:v>
                </c:pt>
                <c:pt idx="202">
                  <c:v>-2.9117436006643751</c:v>
                </c:pt>
                <c:pt idx="203">
                  <c:v>-2.9117698636612568</c:v>
                </c:pt>
                <c:pt idx="204">
                  <c:v>-2.911758828884754</c:v>
                </c:pt>
                <c:pt idx="205">
                  <c:v>-2.9117669494784222</c:v>
                </c:pt>
                <c:pt idx="206">
                  <c:v>-2.9117731550484285</c:v>
                </c:pt>
                <c:pt idx="207">
                  <c:v>-2.9117635749260442</c:v>
                </c:pt>
                <c:pt idx="208">
                  <c:v>-2.9117745651292748</c:v>
                </c:pt>
                <c:pt idx="209">
                  <c:v>-2.9117718301485751</c:v>
                </c:pt>
                <c:pt idx="210">
                  <c:v>-2.9117573533512338</c:v>
                </c:pt>
                <c:pt idx="211">
                  <c:v>-2.9117639029264084</c:v>
                </c:pt>
                <c:pt idx="212">
                  <c:v>-2.9117729896805837</c:v>
                </c:pt>
                <c:pt idx="213">
                  <c:v>-2.9117609007325225</c:v>
                </c:pt>
                <c:pt idx="214">
                  <c:v>-2.9117735230904125</c:v>
                </c:pt>
                <c:pt idx="215">
                  <c:v>-2.9117503228468653</c:v>
                </c:pt>
                <c:pt idx="216">
                  <c:v>-2.9117673706061438</c:v>
                </c:pt>
                <c:pt idx="217">
                  <c:v>-2.9117453916002018</c:v>
                </c:pt>
                <c:pt idx="218">
                  <c:v>-2.9117634688409137</c:v>
                </c:pt>
                <c:pt idx="219">
                  <c:v>-2.911768504584197</c:v>
                </c:pt>
                <c:pt idx="220">
                  <c:v>-2.9117687145608993</c:v>
                </c:pt>
                <c:pt idx="221">
                  <c:v>-2.9117706156808691</c:v>
                </c:pt>
                <c:pt idx="222">
                  <c:v>-2.9117505813775639</c:v>
                </c:pt>
                <c:pt idx="223">
                  <c:v>-2.911762615965956</c:v>
                </c:pt>
                <c:pt idx="224">
                  <c:v>-2.9117840581478585</c:v>
                </c:pt>
                <c:pt idx="225">
                  <c:v>-2.9117553845532358</c:v>
                </c:pt>
                <c:pt idx="226">
                  <c:v>-2.9117685568406357</c:v>
                </c:pt>
                <c:pt idx="227">
                  <c:v>-2.9117707900530694</c:v>
                </c:pt>
                <c:pt idx="228">
                  <c:v>-2.9117716124790198</c:v>
                </c:pt>
                <c:pt idx="229">
                  <c:v>-2.9117717807027259</c:v>
                </c:pt>
                <c:pt idx="230">
                  <c:v>-2.9117749009420675</c:v>
                </c:pt>
                <c:pt idx="231">
                  <c:v>-2.9117695127868841</c:v>
                </c:pt>
                <c:pt idx="232">
                  <c:v>-2.9117531264772931</c:v>
                </c:pt>
                <c:pt idx="233">
                  <c:v>-2.9117398749673367</c:v>
                </c:pt>
                <c:pt idx="234">
                  <c:v>-2.9117709905476756</c:v>
                </c:pt>
                <c:pt idx="235">
                  <c:v>-2.9117524892308433</c:v>
                </c:pt>
                <c:pt idx="236">
                  <c:v>-2.9117677333057355</c:v>
                </c:pt>
                <c:pt idx="237">
                  <c:v>-2.9117860994172879</c:v>
                </c:pt>
                <c:pt idx="238">
                  <c:v>-2.9117606375980363</c:v>
                </c:pt>
                <c:pt idx="239">
                  <c:v>-2.9117505986249221</c:v>
                </c:pt>
                <c:pt idx="240">
                  <c:v>-2.9117608337335197</c:v>
                </c:pt>
                <c:pt idx="241">
                  <c:v>-2.9117760075244252</c:v>
                </c:pt>
                <c:pt idx="242">
                  <c:v>-2.9117334471137153</c:v>
                </c:pt>
                <c:pt idx="243">
                  <c:v>-2.9117492687182023</c:v>
                </c:pt>
                <c:pt idx="244">
                  <c:v>-2.9117443507659386</c:v>
                </c:pt>
                <c:pt idx="245">
                  <c:v>-2.9117310583464073</c:v>
                </c:pt>
                <c:pt idx="246">
                  <c:v>-2.9117308409107325</c:v>
                </c:pt>
                <c:pt idx="247">
                  <c:v>-2.9117544101578501</c:v>
                </c:pt>
                <c:pt idx="248">
                  <c:v>-2.9117522448950148</c:v>
                </c:pt>
                <c:pt idx="249">
                  <c:v>-2.9117474964081298</c:v>
                </c:pt>
                <c:pt idx="250">
                  <c:v>-2.9117419833218858</c:v>
                </c:pt>
                <c:pt idx="251">
                  <c:v>-2.9117477594394967</c:v>
                </c:pt>
                <c:pt idx="252">
                  <c:v>-2.9117366199637682</c:v>
                </c:pt>
                <c:pt idx="253">
                  <c:v>-2.9117587339806561</c:v>
                </c:pt>
                <c:pt idx="254">
                  <c:v>-2.9117434276847751</c:v>
                </c:pt>
                <c:pt idx="255">
                  <c:v>-2.9117372378387896</c:v>
                </c:pt>
                <c:pt idx="256">
                  <c:v>-2.9117281328122182</c:v>
                </c:pt>
                <c:pt idx="257">
                  <c:v>-2.9117391124222953</c:v>
                </c:pt>
                <c:pt idx="258">
                  <c:v>-2.9117512575358941</c:v>
                </c:pt>
                <c:pt idx="259">
                  <c:v>-2.911741645721682</c:v>
                </c:pt>
                <c:pt idx="260">
                  <c:v>-2.9117431230065183</c:v>
                </c:pt>
                <c:pt idx="261">
                  <c:v>-2.9117501757147339</c:v>
                </c:pt>
                <c:pt idx="262">
                  <c:v>-2.9117587918082863</c:v>
                </c:pt>
                <c:pt idx="263">
                  <c:v>-2.9117356733084487</c:v>
                </c:pt>
                <c:pt idx="264">
                  <c:v>-2.9117489627403796</c:v>
                </c:pt>
                <c:pt idx="265">
                  <c:v>-2.9117539951701219</c:v>
                </c:pt>
                <c:pt idx="266">
                  <c:v>-2.9117274210218005</c:v>
                </c:pt>
                <c:pt idx="267">
                  <c:v>-2.9117459193572399</c:v>
                </c:pt>
                <c:pt idx="268">
                  <c:v>-2.9117669075083108</c:v>
                </c:pt>
                <c:pt idx="269">
                  <c:v>-2.9117426350957585</c:v>
                </c:pt>
                <c:pt idx="270">
                  <c:v>-2.9117479879155286</c:v>
                </c:pt>
                <c:pt idx="271">
                  <c:v>-2.9117449574220662</c:v>
                </c:pt>
                <c:pt idx="272">
                  <c:v>-2.911764805969387</c:v>
                </c:pt>
                <c:pt idx="273">
                  <c:v>-2.9117378274639965</c:v>
                </c:pt>
                <c:pt idx="274">
                  <c:v>-2.911733680291734</c:v>
                </c:pt>
                <c:pt idx="275">
                  <c:v>-2.9117551561279296</c:v>
                </c:pt>
                <c:pt idx="276">
                  <c:v>-2.9117296302190772</c:v>
                </c:pt>
                <c:pt idx="277">
                  <c:v>-2.9117561752992778</c:v>
                </c:pt>
                <c:pt idx="278">
                  <c:v>-2.9117513635297487</c:v>
                </c:pt>
                <c:pt idx="279">
                  <c:v>-2.9117288931238758</c:v>
                </c:pt>
                <c:pt idx="280">
                  <c:v>-2.9117447317355687</c:v>
                </c:pt>
                <c:pt idx="281">
                  <c:v>-2.9117315971847186</c:v>
                </c:pt>
                <c:pt idx="282">
                  <c:v>-2.9117389471321951</c:v>
                </c:pt>
                <c:pt idx="283">
                  <c:v>-2.9117471895092675</c:v>
                </c:pt>
                <c:pt idx="284">
                  <c:v>-2.9117378840083754</c:v>
                </c:pt>
                <c:pt idx="285">
                  <c:v>-2.9117318002084103</c:v>
                </c:pt>
                <c:pt idx="286">
                  <c:v>-2.9117668285478659</c:v>
                </c:pt>
                <c:pt idx="287">
                  <c:v>-2.9117371463420998</c:v>
                </c:pt>
                <c:pt idx="288">
                  <c:v>-2.9117167551741883</c:v>
                </c:pt>
                <c:pt idx="289">
                  <c:v>-2.9117355614765525</c:v>
                </c:pt>
                <c:pt idx="290">
                  <c:v>-2.9117294081790788</c:v>
                </c:pt>
                <c:pt idx="291">
                  <c:v>-2.9117381225855516</c:v>
                </c:pt>
                <c:pt idx="292">
                  <c:v>-2.9117548992557252</c:v>
                </c:pt>
                <c:pt idx="293">
                  <c:v>-2.9117487044289381</c:v>
                </c:pt>
                <c:pt idx="294">
                  <c:v>-2.9117386773153182</c:v>
                </c:pt>
                <c:pt idx="295">
                  <c:v>-2.9117447215791645</c:v>
                </c:pt>
                <c:pt idx="296">
                  <c:v>-2.9117118704411764</c:v>
                </c:pt>
                <c:pt idx="297">
                  <c:v>-2.9117302485706658</c:v>
                </c:pt>
                <c:pt idx="298">
                  <c:v>-2.9117318499323108</c:v>
                </c:pt>
                <c:pt idx="299">
                  <c:v>-2.9117265501379119</c:v>
                </c:pt>
                <c:pt idx="300">
                  <c:v>-2.911725514769576</c:v>
                </c:pt>
                <c:pt idx="301">
                  <c:v>-2.9117507082700853</c:v>
                </c:pt>
                <c:pt idx="302">
                  <c:v>-2.9117340166913075</c:v>
                </c:pt>
                <c:pt idx="303">
                  <c:v>-2.9117256009230461</c:v>
                </c:pt>
                <c:pt idx="304">
                  <c:v>-2.9117361948749432</c:v>
                </c:pt>
                <c:pt idx="305">
                  <c:v>-2.9117434399828857</c:v>
                </c:pt>
                <c:pt idx="306">
                  <c:v>-2.9117444935201999</c:v>
                </c:pt>
                <c:pt idx="307">
                  <c:v>-2.9117369321424564</c:v>
                </c:pt>
                <c:pt idx="308">
                  <c:v>-2.9117350714241064</c:v>
                </c:pt>
                <c:pt idx="309">
                  <c:v>-2.9117276637615968</c:v>
                </c:pt>
                <c:pt idx="310">
                  <c:v>-2.9117233427417815</c:v>
                </c:pt>
                <c:pt idx="311">
                  <c:v>-2.9117572662369549</c:v>
                </c:pt>
                <c:pt idx="312">
                  <c:v>-2.9117453619355831</c:v>
                </c:pt>
                <c:pt idx="313">
                  <c:v>-2.9117170662429523</c:v>
                </c:pt>
                <c:pt idx="314">
                  <c:v>-2.9117493429617651</c:v>
                </c:pt>
                <c:pt idx="315">
                  <c:v>-2.9117335546134857</c:v>
                </c:pt>
                <c:pt idx="316">
                  <c:v>-2.9117491523042305</c:v>
                </c:pt>
                <c:pt idx="317">
                  <c:v>-2.9117344494095794</c:v>
                </c:pt>
                <c:pt idx="318">
                  <c:v>-2.9117321215139325</c:v>
                </c:pt>
                <c:pt idx="319">
                  <c:v>-2.9117209117909271</c:v>
                </c:pt>
                <c:pt idx="320">
                  <c:v>-2.9117458376505465</c:v>
                </c:pt>
                <c:pt idx="321">
                  <c:v>-2.9117490928927712</c:v>
                </c:pt>
                <c:pt idx="322">
                  <c:v>-2.9117258603536973</c:v>
                </c:pt>
                <c:pt idx="323">
                  <c:v>-2.9117280776380836</c:v>
                </c:pt>
                <c:pt idx="324">
                  <c:v>-2.9117380178925081</c:v>
                </c:pt>
                <c:pt idx="325">
                  <c:v>-2.9117392179278045</c:v>
                </c:pt>
                <c:pt idx="326">
                  <c:v>-2.9117293374842865</c:v>
                </c:pt>
                <c:pt idx="327">
                  <c:v>-2.9117279875916378</c:v>
                </c:pt>
                <c:pt idx="328">
                  <c:v>-2.9117287057394017</c:v>
                </c:pt>
                <c:pt idx="329">
                  <c:v>-2.9117269713123735</c:v>
                </c:pt>
                <c:pt idx="330">
                  <c:v>-2.9117455817726299</c:v>
                </c:pt>
                <c:pt idx="331">
                  <c:v>-2.9117295507670415</c:v>
                </c:pt>
                <c:pt idx="332">
                  <c:v>-2.9117346383765366</c:v>
                </c:pt>
                <c:pt idx="333">
                  <c:v>-2.9117143488009911</c:v>
                </c:pt>
                <c:pt idx="334">
                  <c:v>-2.9117271383659822</c:v>
                </c:pt>
                <c:pt idx="335">
                  <c:v>-2.911723553476838</c:v>
                </c:pt>
                <c:pt idx="336">
                  <c:v>-2.9117263734676322</c:v>
                </c:pt>
                <c:pt idx="337">
                  <c:v>-2.9117103325270151</c:v>
                </c:pt>
                <c:pt idx="338">
                  <c:v>-2.9117350701502995</c:v>
                </c:pt>
                <c:pt idx="339">
                  <c:v>-2.911725728496847</c:v>
                </c:pt>
                <c:pt idx="340">
                  <c:v>-2.9117094300670963</c:v>
                </c:pt>
                <c:pt idx="341">
                  <c:v>-2.9117231421707883</c:v>
                </c:pt>
                <c:pt idx="342">
                  <c:v>-2.9117065703911855</c:v>
                </c:pt>
                <c:pt idx="343">
                  <c:v>-2.9117157404756133</c:v>
                </c:pt>
                <c:pt idx="344">
                  <c:v>-2.9117244182858637</c:v>
                </c:pt>
                <c:pt idx="345">
                  <c:v>-2.9117007850894687</c:v>
                </c:pt>
                <c:pt idx="346">
                  <c:v>-2.911707759768404</c:v>
                </c:pt>
                <c:pt idx="347">
                  <c:v>-2.9117324891515484</c:v>
                </c:pt>
                <c:pt idx="348">
                  <c:v>-2.9117282238452447</c:v>
                </c:pt>
                <c:pt idx="349">
                  <c:v>-2.9116991036781608</c:v>
                </c:pt>
                <c:pt idx="350">
                  <c:v>-2.9116892956941358</c:v>
                </c:pt>
                <c:pt idx="351">
                  <c:v>-2.9117267634629891</c:v>
                </c:pt>
                <c:pt idx="352">
                  <c:v>-2.9117034614659172</c:v>
                </c:pt>
                <c:pt idx="353">
                  <c:v>-2.9117435145425681</c:v>
                </c:pt>
                <c:pt idx="354">
                  <c:v>-2.9117050085891236</c:v>
                </c:pt>
                <c:pt idx="355">
                  <c:v>-2.9117177104119576</c:v>
                </c:pt>
                <c:pt idx="356">
                  <c:v>-2.9117087371256773</c:v>
                </c:pt>
                <c:pt idx="357">
                  <c:v>-2.9117247106460624</c:v>
                </c:pt>
                <c:pt idx="358">
                  <c:v>-2.9117117215699198</c:v>
                </c:pt>
                <c:pt idx="359">
                  <c:v>-2.9117072332314362</c:v>
                </c:pt>
                <c:pt idx="360">
                  <c:v>-2.9116860930722495</c:v>
                </c:pt>
                <c:pt idx="361">
                  <c:v>-2.911687905887018</c:v>
                </c:pt>
                <c:pt idx="362">
                  <c:v>-2.9116892962221943</c:v>
                </c:pt>
                <c:pt idx="363">
                  <c:v>-2.911702008901929</c:v>
                </c:pt>
                <c:pt idx="364">
                  <c:v>-2.91169960709844</c:v>
                </c:pt>
                <c:pt idx="365">
                  <c:v>-2.9116943078892636</c:v>
                </c:pt>
                <c:pt idx="366">
                  <c:v>-2.9116961497365321</c:v>
                </c:pt>
                <c:pt idx="367">
                  <c:v>-2.9117023827550303</c:v>
                </c:pt>
                <c:pt idx="368">
                  <c:v>-2.911695560946725</c:v>
                </c:pt>
                <c:pt idx="369">
                  <c:v>-2.9117122359441092</c:v>
                </c:pt>
                <c:pt idx="370">
                  <c:v>-2.9116757290616011</c:v>
                </c:pt>
                <c:pt idx="371">
                  <c:v>-2.9117192211623228</c:v>
                </c:pt>
                <c:pt idx="372">
                  <c:v>-2.9117030431119848</c:v>
                </c:pt>
                <c:pt idx="373">
                  <c:v>-2.9116964159561696</c:v>
                </c:pt>
                <c:pt idx="374">
                  <c:v>-2.9116920103716399</c:v>
                </c:pt>
                <c:pt idx="375">
                  <c:v>-2.9117056048522456</c:v>
                </c:pt>
                <c:pt idx="376">
                  <c:v>-2.9116885294036372</c:v>
                </c:pt>
                <c:pt idx="377">
                  <c:v>-2.9116967965622083</c:v>
                </c:pt>
                <c:pt idx="378">
                  <c:v>-2.9116974467641716</c:v>
                </c:pt>
                <c:pt idx="379">
                  <c:v>-2.9117017518560617</c:v>
                </c:pt>
                <c:pt idx="380">
                  <c:v>-2.9116850228623332</c:v>
                </c:pt>
                <c:pt idx="381">
                  <c:v>-2.9117033466305808</c:v>
                </c:pt>
                <c:pt idx="382">
                  <c:v>-2.9117008100877322</c:v>
                </c:pt>
                <c:pt idx="383">
                  <c:v>-2.9117078340886908</c:v>
                </c:pt>
                <c:pt idx="384">
                  <c:v>-2.9116980204777971</c:v>
                </c:pt>
                <c:pt idx="385">
                  <c:v>-2.9117124858089372</c:v>
                </c:pt>
                <c:pt idx="386">
                  <c:v>-2.9116845687273116</c:v>
                </c:pt>
                <c:pt idx="387">
                  <c:v>-2.9116750682580768</c:v>
                </c:pt>
                <c:pt idx="388">
                  <c:v>-2.9116895762765092</c:v>
                </c:pt>
                <c:pt idx="389">
                  <c:v>-2.9117115780383314</c:v>
                </c:pt>
                <c:pt idx="390">
                  <c:v>-2.9116784420682076</c:v>
                </c:pt>
                <c:pt idx="391">
                  <c:v>-2.9117039620634624</c:v>
                </c:pt>
                <c:pt idx="392">
                  <c:v>-2.911704246950233</c:v>
                </c:pt>
                <c:pt idx="393">
                  <c:v>-2.9117008250467595</c:v>
                </c:pt>
                <c:pt idx="394">
                  <c:v>-2.911686656459902</c:v>
                </c:pt>
                <c:pt idx="395">
                  <c:v>-2.9117032365794122</c:v>
                </c:pt>
                <c:pt idx="396">
                  <c:v>-2.9117028712340631</c:v>
                </c:pt>
                <c:pt idx="397">
                  <c:v>-2.9116867077829065</c:v>
                </c:pt>
                <c:pt idx="398">
                  <c:v>-2.9116729207590573</c:v>
                </c:pt>
                <c:pt idx="399">
                  <c:v>-2.911711612895862</c:v>
                </c:pt>
                <c:pt idx="400">
                  <c:v>-2.9116963205319664</c:v>
                </c:pt>
                <c:pt idx="401">
                  <c:v>-2.9116915047360274</c:v>
                </c:pt>
                <c:pt idx="402">
                  <c:v>-2.9117148031228837</c:v>
                </c:pt>
                <c:pt idx="403">
                  <c:v>-2.9116769639984166</c:v>
                </c:pt>
                <c:pt idx="404">
                  <c:v>-2.9116779182686892</c:v>
                </c:pt>
                <c:pt idx="405">
                  <c:v>-2.9117046282317656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AA-AE46-92F7-5F48C1715595}"/>
            </c:ext>
          </c:extLst>
        </c:ser>
        <c:ser>
          <c:idx val="1"/>
          <c:order val="1"/>
          <c:tx>
            <c:strRef>
              <c:f>Summary!$CJ$12</c:f>
              <c:strCache>
                <c:ptCount val="1"/>
                <c:pt idx="0">
                  <c:v>L1 AprS1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Summary!$CX$12:$CX$25</c:f>
              <c:numCache>
                <c:formatCode>0.000000</c:formatCode>
                <c:ptCount val="14"/>
                <c:pt idx="0">
                  <c:v>-1.0984771253441896</c:v>
                </c:pt>
                <c:pt idx="1">
                  <c:v>-1.0984865046296557</c:v>
                </c:pt>
                <c:pt idx="2">
                  <c:v>-1.0984859087642369</c:v>
                </c:pt>
                <c:pt idx="3">
                  <c:v>-1.0984859214083267</c:v>
                </c:pt>
                <c:pt idx="4">
                  <c:v>-1.0984833902101283</c:v>
                </c:pt>
                <c:pt idx="5">
                  <c:v>-1.0984836855049553</c:v>
                </c:pt>
                <c:pt idx="6">
                  <c:v>-1.0984895519953592</c:v>
                </c:pt>
                <c:pt idx="7">
                  <c:v>-1.0984905164797705</c:v>
                </c:pt>
                <c:pt idx="8">
                  <c:v>-1.0984889458481599</c:v>
                </c:pt>
                <c:pt idx="9">
                  <c:v>-1.0984902465430848</c:v>
                </c:pt>
                <c:pt idx="10">
                  <c:v>-1.0984902848215101</c:v>
                </c:pt>
                <c:pt idx="11">
                  <c:v>-1.0984897558964293</c:v>
                </c:pt>
                <c:pt idx="12">
                  <c:v>-1.098489637302579</c:v>
                </c:pt>
                <c:pt idx="13">
                  <c:v>-1.0984918402855273</c:v>
                </c:pt>
              </c:numCache>
            </c:numRef>
          </c:xVal>
          <c:yVal>
            <c:numRef>
              <c:f>Summary!$CY$12:$CY$25</c:f>
              <c:numCache>
                <c:formatCode>0.000000</c:formatCode>
                <c:ptCount val="14"/>
                <c:pt idx="0">
                  <c:v>-2.9117524867660891</c:v>
                </c:pt>
                <c:pt idx="1">
                  <c:v>-2.9117657686966645</c:v>
                </c:pt>
                <c:pt idx="2">
                  <c:v>-2.9117473694588556</c:v>
                </c:pt>
                <c:pt idx="3">
                  <c:v>-2.9117389317321676</c:v>
                </c:pt>
                <c:pt idx="4">
                  <c:v>-2.9117157623302483</c:v>
                </c:pt>
                <c:pt idx="5">
                  <c:v>-2.9117363114731982</c:v>
                </c:pt>
                <c:pt idx="6">
                  <c:v>-2.9117795855419999</c:v>
                </c:pt>
                <c:pt idx="7">
                  <c:v>-2.911739101606015</c:v>
                </c:pt>
                <c:pt idx="8">
                  <c:v>-2.9117529408404224</c:v>
                </c:pt>
                <c:pt idx="9">
                  <c:v>-2.9117361380936941</c:v>
                </c:pt>
                <c:pt idx="10">
                  <c:v>-2.9117354947977105</c:v>
                </c:pt>
                <c:pt idx="11">
                  <c:v>-2.9117475421908257</c:v>
                </c:pt>
                <c:pt idx="12">
                  <c:v>-2.9117474669759358</c:v>
                </c:pt>
                <c:pt idx="13">
                  <c:v>-2.9117680738688203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AA-AE46-92F7-5F48C1715595}"/>
            </c:ext>
          </c:extLst>
        </c:ser>
        <c:ser>
          <c:idx val="2"/>
          <c:order val="2"/>
          <c:tx>
            <c:strRef>
              <c:f>Summary!$CJ$26</c:f>
              <c:strCache>
                <c:ptCount val="1"/>
                <c:pt idx="0">
                  <c:v>L1 AprS2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rgbClr val="FF6C0C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Summary!$CX$26:$CX$46</c:f>
              <c:numCache>
                <c:formatCode>0.000000</c:formatCode>
                <c:ptCount val="21"/>
                <c:pt idx="0">
                  <c:v>-1.0984737939644493</c:v>
                </c:pt>
                <c:pt idx="1">
                  <c:v>-1.0984741868302841</c:v>
                </c:pt>
                <c:pt idx="2">
                  <c:v>-1.0984876020426637</c:v>
                </c:pt>
                <c:pt idx="3">
                  <c:v>-1.0984826736064011</c:v>
                </c:pt>
                <c:pt idx="4">
                  <c:v>-1.0984842052343498</c:v>
                </c:pt>
                <c:pt idx="5">
                  <c:v>-1.098487080713519</c:v>
                </c:pt>
                <c:pt idx="6">
                  <c:v>-1.0984817196720229</c:v>
                </c:pt>
                <c:pt idx="7">
                  <c:v>-1.0984859753251415</c:v>
                </c:pt>
                <c:pt idx="8">
                  <c:v>-1.0984823470994172</c:v>
                </c:pt>
                <c:pt idx="9">
                  <c:v>-1.0984908399359505</c:v>
                </c:pt>
                <c:pt idx="10">
                  <c:v>-1.0984818649955075</c:v>
                </c:pt>
                <c:pt idx="11">
                  <c:v>-1.0984796412075768</c:v>
                </c:pt>
                <c:pt idx="12">
                  <c:v>-1.0984883859741872</c:v>
                </c:pt>
                <c:pt idx="13">
                  <c:v>-1.0984861075825043</c:v>
                </c:pt>
                <c:pt idx="14">
                  <c:v>-1.0984840888218361</c:v>
                </c:pt>
                <c:pt idx="15">
                  <c:v>-1.0984841993901404</c:v>
                </c:pt>
                <c:pt idx="16">
                  <c:v>-1.0984845064455175</c:v>
                </c:pt>
                <c:pt idx="17">
                  <c:v>-1.0984859407105658</c:v>
                </c:pt>
                <c:pt idx="18">
                  <c:v>-1.0984825478949225</c:v>
                </c:pt>
                <c:pt idx="19">
                  <c:v>-1.0984900546207084</c:v>
                </c:pt>
                <c:pt idx="20">
                  <c:v>-1.0984846470958458</c:v>
                </c:pt>
              </c:numCache>
            </c:numRef>
          </c:xVal>
          <c:yVal>
            <c:numRef>
              <c:f>Summary!$CY$26:$CY$46</c:f>
              <c:numCache>
                <c:formatCode>0.000000</c:formatCode>
                <c:ptCount val="21"/>
                <c:pt idx="0">
                  <c:v>-2.9117853110329719</c:v>
                </c:pt>
                <c:pt idx="1">
                  <c:v>-2.9117809069619569</c:v>
                </c:pt>
                <c:pt idx="2">
                  <c:v>-2.911767863827273</c:v>
                </c:pt>
                <c:pt idx="3">
                  <c:v>-2.9117728930099029</c:v>
                </c:pt>
                <c:pt idx="4">
                  <c:v>-2.9117701165256986</c:v>
                </c:pt>
                <c:pt idx="5">
                  <c:v>-2.9117599352358314</c:v>
                </c:pt>
                <c:pt idx="6">
                  <c:v>-2.9117862523363653</c:v>
                </c:pt>
                <c:pt idx="7">
                  <c:v>-2.9117671566665662</c:v>
                </c:pt>
                <c:pt idx="8">
                  <c:v>-2.9117672144785347</c:v>
                </c:pt>
                <c:pt idx="9">
                  <c:v>-2.9117513948805476</c:v>
                </c:pt>
                <c:pt idx="10">
                  <c:v>-2.9117663682949813</c:v>
                </c:pt>
                <c:pt idx="11">
                  <c:v>-2.9117515695747471</c:v>
                </c:pt>
                <c:pt idx="12">
                  <c:v>-2.9117612648229039</c:v>
                </c:pt>
                <c:pt idx="13">
                  <c:v>-2.9117910368394093</c:v>
                </c:pt>
                <c:pt idx="14">
                  <c:v>-2.9117563533557549</c:v>
                </c:pt>
                <c:pt idx="15">
                  <c:v>-2.9117598728966789</c:v>
                </c:pt>
                <c:pt idx="16">
                  <c:v>-2.9117531096549008</c:v>
                </c:pt>
                <c:pt idx="17">
                  <c:v>-2.9117513514909952</c:v>
                </c:pt>
                <c:pt idx="18">
                  <c:v>-2.9117623227583302</c:v>
                </c:pt>
                <c:pt idx="19">
                  <c:v>-2.9117579298632581</c:v>
                </c:pt>
                <c:pt idx="20">
                  <c:v>-2.9117374453238902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AA-AE46-92F7-5F48C1715595}"/>
            </c:ext>
          </c:extLst>
        </c:ser>
        <c:ser>
          <c:idx val="3"/>
          <c:order val="3"/>
          <c:tx>
            <c:strRef>
              <c:f>Summary!$CJ$47</c:f>
              <c:strCache>
                <c:ptCount val="1"/>
                <c:pt idx="0">
                  <c:v>L1 AprS3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noFill/>
              <a:ln w="12700">
                <a:solidFill>
                  <a:srgbClr val="FF6C0C"/>
                </a:solidFill>
              </a:ln>
            </c:spPr>
          </c:marker>
          <c:xVal>
            <c:numRef>
              <c:f>Summary!$CX$47:$CX$97</c:f>
              <c:numCache>
                <c:formatCode>0.000000</c:formatCode>
                <c:ptCount val="51"/>
                <c:pt idx="0">
                  <c:v>-1.0984859285654947</c:v>
                </c:pt>
                <c:pt idx="1">
                  <c:v>-1.0984844325796654</c:v>
                </c:pt>
                <c:pt idx="2">
                  <c:v>-1.0984749293445213</c:v>
                </c:pt>
                <c:pt idx="3">
                  <c:v>-1.0984904915030724</c:v>
                </c:pt>
                <c:pt idx="4">
                  <c:v>-1.098484739694608</c:v>
                </c:pt>
                <c:pt idx="5">
                  <c:v>-1.0984902259581886</c:v>
                </c:pt>
                <c:pt idx="6">
                  <c:v>-1.0984843700572311</c:v>
                </c:pt>
                <c:pt idx="7">
                  <c:v>-1.0984895418326497</c:v>
                </c:pt>
                <c:pt idx="8">
                  <c:v>-1.0984848473629358</c:v>
                </c:pt>
                <c:pt idx="9">
                  <c:v>-1.0984907542248215</c:v>
                </c:pt>
                <c:pt idx="10">
                  <c:v>-1.0984866836744323</c:v>
                </c:pt>
                <c:pt idx="11">
                  <c:v>-1.0984882528805131</c:v>
                </c:pt>
                <c:pt idx="12">
                  <c:v>-1.0984800215126609</c:v>
                </c:pt>
                <c:pt idx="13">
                  <c:v>-1.0984804356779245</c:v>
                </c:pt>
                <c:pt idx="14">
                  <c:v>-1.0984845650224979</c:v>
                </c:pt>
                <c:pt idx="15">
                  <c:v>-1.0984852591733012</c:v>
                </c:pt>
                <c:pt idx="16">
                  <c:v>-1.0984814115547805</c:v>
                </c:pt>
                <c:pt idx="17">
                  <c:v>-1.0984795967024954</c:v>
                </c:pt>
                <c:pt idx="18">
                  <c:v>-1.0984818260572733</c:v>
                </c:pt>
                <c:pt idx="19">
                  <c:v>-1.0984855550365433</c:v>
                </c:pt>
                <c:pt idx="20">
                  <c:v>-1.0984840630983579</c:v>
                </c:pt>
                <c:pt idx="21">
                  <c:v>-1.0984798942916318</c:v>
                </c:pt>
                <c:pt idx="22">
                  <c:v>-1.0984874287829383</c:v>
                </c:pt>
                <c:pt idx="23">
                  <c:v>-1.0984848412665063</c:v>
                </c:pt>
                <c:pt idx="24">
                  <c:v>-1.0984785561784776</c:v>
                </c:pt>
                <c:pt idx="25">
                  <c:v>-1.0984836347512892</c:v>
                </c:pt>
                <c:pt idx="26">
                  <c:v>-1.0984844536221847</c:v>
                </c:pt>
                <c:pt idx="27">
                  <c:v>-1.0984868149570499</c:v>
                </c:pt>
                <c:pt idx="28">
                  <c:v>-1.0984836855019842</c:v>
                </c:pt>
                <c:pt idx="29">
                  <c:v>-1.0984853185799737</c:v>
                </c:pt>
                <c:pt idx="30">
                  <c:v>-1.0984833419877122</c:v>
                </c:pt>
                <c:pt idx="31">
                  <c:v>-1.098485238217312</c:v>
                </c:pt>
                <c:pt idx="32">
                  <c:v>-1.0984809708493131</c:v>
                </c:pt>
                <c:pt idx="33">
                  <c:v>-1.0984850916166782</c:v>
                </c:pt>
                <c:pt idx="34">
                  <c:v>-1.0984842855544497</c:v>
                </c:pt>
                <c:pt idx="35">
                  <c:v>-1.0984826202927991</c:v>
                </c:pt>
                <c:pt idx="36">
                  <c:v>-1.098481991930579</c:v>
                </c:pt>
                <c:pt idx="37">
                  <c:v>-1.0984886743385052</c:v>
                </c:pt>
                <c:pt idx="38">
                  <c:v>-1.098492283101236</c:v>
                </c:pt>
                <c:pt idx="39">
                  <c:v>-1.0984838149643918</c:v>
                </c:pt>
                <c:pt idx="40">
                  <c:v>-1.0984817177555355</c:v>
                </c:pt>
                <c:pt idx="41">
                  <c:v>-1.0984871132944765</c:v>
                </c:pt>
                <c:pt idx="42">
                  <c:v>-1.0984832425873579</c:v>
                </c:pt>
                <c:pt idx="43">
                  <c:v>-1.0984919641313953</c:v>
                </c:pt>
                <c:pt idx="44">
                  <c:v>-1.0984844822111159</c:v>
                </c:pt>
                <c:pt idx="45">
                  <c:v>-1.0984939522320922</c:v>
                </c:pt>
                <c:pt idx="46">
                  <c:v>-1.0984793407049367</c:v>
                </c:pt>
                <c:pt idx="47">
                  <c:v>-1.0984845745795004</c:v>
                </c:pt>
                <c:pt idx="48">
                  <c:v>-1.098486936515034</c:v>
                </c:pt>
                <c:pt idx="49">
                  <c:v>-1.098486508183617</c:v>
                </c:pt>
                <c:pt idx="50">
                  <c:v>-1.0984821675283851</c:v>
                </c:pt>
              </c:numCache>
            </c:numRef>
          </c:xVal>
          <c:yVal>
            <c:numRef>
              <c:f>Summary!$CY$47:$CY$97</c:f>
              <c:numCache>
                <c:formatCode>0.000000</c:formatCode>
                <c:ptCount val="51"/>
                <c:pt idx="0">
                  <c:v>-2.9117617305752961</c:v>
                </c:pt>
                <c:pt idx="1">
                  <c:v>-2.911758384549636</c:v>
                </c:pt>
                <c:pt idx="2">
                  <c:v>-2.9117444277101612</c:v>
                </c:pt>
                <c:pt idx="3">
                  <c:v>-2.911785629853938</c:v>
                </c:pt>
                <c:pt idx="4">
                  <c:v>-2.9117726542365157</c:v>
                </c:pt>
                <c:pt idx="5">
                  <c:v>-2.9117501154000003</c:v>
                </c:pt>
                <c:pt idx="6">
                  <c:v>-2.9117608365610592</c:v>
                </c:pt>
                <c:pt idx="7">
                  <c:v>-2.9117636074446476</c:v>
                </c:pt>
                <c:pt idx="8">
                  <c:v>-2.9117425027603168</c:v>
                </c:pt>
                <c:pt idx="9">
                  <c:v>-2.9117620917353304</c:v>
                </c:pt>
                <c:pt idx="10">
                  <c:v>-2.9117868015918682</c:v>
                </c:pt>
                <c:pt idx="11">
                  <c:v>-2.9117553382874539</c:v>
                </c:pt>
                <c:pt idx="12">
                  <c:v>-2.9117745586138915</c:v>
                </c:pt>
                <c:pt idx="13">
                  <c:v>-2.9117808471990281</c:v>
                </c:pt>
                <c:pt idx="14">
                  <c:v>-2.9117640289455289</c:v>
                </c:pt>
                <c:pt idx="15">
                  <c:v>-2.911784347580987</c:v>
                </c:pt>
                <c:pt idx="16">
                  <c:v>-2.911771271194997</c:v>
                </c:pt>
                <c:pt idx="17">
                  <c:v>-2.9117534607662217</c:v>
                </c:pt>
                <c:pt idx="18">
                  <c:v>-2.9117802543464486</c:v>
                </c:pt>
                <c:pt idx="19">
                  <c:v>-2.911771407923033</c:v>
                </c:pt>
                <c:pt idx="20">
                  <c:v>-2.9117664926034323</c:v>
                </c:pt>
                <c:pt idx="21">
                  <c:v>-2.9117466226197211</c:v>
                </c:pt>
                <c:pt idx="22">
                  <c:v>-2.911759554539505</c:v>
                </c:pt>
                <c:pt idx="23">
                  <c:v>-2.9117602183282232</c:v>
                </c:pt>
                <c:pt idx="24">
                  <c:v>-2.9117501529155705</c:v>
                </c:pt>
                <c:pt idx="25">
                  <c:v>-2.9117932846154733</c:v>
                </c:pt>
                <c:pt idx="26">
                  <c:v>-2.9117687731176352</c:v>
                </c:pt>
                <c:pt idx="27">
                  <c:v>-2.9117603810736936</c:v>
                </c:pt>
                <c:pt idx="28">
                  <c:v>-2.9117629425008538</c:v>
                </c:pt>
                <c:pt idx="29">
                  <c:v>-2.911788600505949</c:v>
                </c:pt>
                <c:pt idx="30">
                  <c:v>-2.9117615332889826</c:v>
                </c:pt>
                <c:pt idx="31">
                  <c:v>-2.9117423890607781</c:v>
                </c:pt>
                <c:pt idx="32">
                  <c:v>-2.9117541616804292</c:v>
                </c:pt>
                <c:pt idx="33">
                  <c:v>-2.9117673125295367</c:v>
                </c:pt>
                <c:pt idx="34">
                  <c:v>-2.9117674984113013</c:v>
                </c:pt>
                <c:pt idx="35">
                  <c:v>-2.9117683729520909</c:v>
                </c:pt>
                <c:pt idx="36">
                  <c:v>-2.9117594847625869</c:v>
                </c:pt>
                <c:pt idx="37">
                  <c:v>-2.911766964258141</c:v>
                </c:pt>
                <c:pt idx="38">
                  <c:v>-2.9117739621128291</c:v>
                </c:pt>
                <c:pt idx="39">
                  <c:v>-2.9117571457220883</c:v>
                </c:pt>
                <c:pt idx="40">
                  <c:v>-2.9117689000800007</c:v>
                </c:pt>
                <c:pt idx="41">
                  <c:v>-2.9117490915532063</c:v>
                </c:pt>
                <c:pt idx="42">
                  <c:v>-2.9117546824842129</c:v>
                </c:pt>
                <c:pt idx="43">
                  <c:v>-2.9117675560291238</c:v>
                </c:pt>
                <c:pt idx="44">
                  <c:v>-2.9117644154641278</c:v>
                </c:pt>
                <c:pt idx="45">
                  <c:v>-2.9117788293104203</c:v>
                </c:pt>
                <c:pt idx="46">
                  <c:v>-2.9117715552524674</c:v>
                </c:pt>
                <c:pt idx="47">
                  <c:v>-2.9117557117495507</c:v>
                </c:pt>
                <c:pt idx="48">
                  <c:v>-2.9117625659004487</c:v>
                </c:pt>
                <c:pt idx="49">
                  <c:v>-2.9117905197572718</c:v>
                </c:pt>
                <c:pt idx="50">
                  <c:v>-2.911794344924139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AA-AE46-92F7-5F48C1715595}"/>
            </c:ext>
          </c:extLst>
        </c:ser>
        <c:ser>
          <c:idx val="4"/>
          <c:order val="4"/>
          <c:tx>
            <c:strRef>
              <c:f>Summary!$CJ$98</c:f>
              <c:strCache>
                <c:ptCount val="1"/>
                <c:pt idx="0">
                  <c:v>L1 JunS1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6C0C"/>
                </a:solidFill>
              </a:ln>
            </c:spPr>
          </c:marker>
          <c:xVal>
            <c:numRef>
              <c:f>Summary!$CX$98:$CX$140</c:f>
              <c:numCache>
                <c:formatCode>0.000000</c:formatCode>
                <c:ptCount val="43"/>
                <c:pt idx="0">
                  <c:v>-1.0984619105092197</c:v>
                </c:pt>
                <c:pt idx="1">
                  <c:v>-1.0984693587065633</c:v>
                </c:pt>
                <c:pt idx="2">
                  <c:v>-1.0984647438877457</c:v>
                </c:pt>
                <c:pt idx="3">
                  <c:v>-1.0984697846588094</c:v>
                </c:pt>
                <c:pt idx="4">
                  <c:v>-1.0984659493943616</c:v>
                </c:pt>
                <c:pt idx="5">
                  <c:v>-1.0984697500793603</c:v>
                </c:pt>
                <c:pt idx="6">
                  <c:v>-1.0984644621360473</c:v>
                </c:pt>
                <c:pt idx="7">
                  <c:v>-1.0984675985658099</c:v>
                </c:pt>
                <c:pt idx="8">
                  <c:v>-1.0984657019413986</c:v>
                </c:pt>
                <c:pt idx="9">
                  <c:v>-1.0984679604930341</c:v>
                </c:pt>
                <c:pt idx="10">
                  <c:v>-1.0984651205460412</c:v>
                </c:pt>
                <c:pt idx="11">
                  <c:v>-1.0984658011170436</c:v>
                </c:pt>
                <c:pt idx="12">
                  <c:v>-1.0984705868355946</c:v>
                </c:pt>
                <c:pt idx="13">
                  <c:v>-1.0984652381319588</c:v>
                </c:pt>
                <c:pt idx="14">
                  <c:v>-1.0984644644399562</c:v>
                </c:pt>
                <c:pt idx="15">
                  <c:v>-1.0984651180742477</c:v>
                </c:pt>
                <c:pt idx="16">
                  <c:v>-1.0984668579743508</c:v>
                </c:pt>
                <c:pt idx="17">
                  <c:v>-1.0984737053585194</c:v>
                </c:pt>
                <c:pt idx="18">
                  <c:v>-1.0984638416013406</c:v>
                </c:pt>
                <c:pt idx="19">
                  <c:v>-1.0984708493838471</c:v>
                </c:pt>
                <c:pt idx="20">
                  <c:v>-1.0984683144349157</c:v>
                </c:pt>
                <c:pt idx="21">
                  <c:v>-1.0984675517348177</c:v>
                </c:pt>
                <c:pt idx="22">
                  <c:v>-1.0984686296270012</c:v>
                </c:pt>
                <c:pt idx="23">
                  <c:v>-1.0984663581437955</c:v>
                </c:pt>
                <c:pt idx="24">
                  <c:v>-1.0984681848025033</c:v>
                </c:pt>
                <c:pt idx="25">
                  <c:v>-1.0984689325590988</c:v>
                </c:pt>
                <c:pt idx="26">
                  <c:v>-1.098472820670487</c:v>
                </c:pt>
                <c:pt idx="27">
                  <c:v>-1.0984689989020866</c:v>
                </c:pt>
                <c:pt idx="28">
                  <c:v>-1.098471961263449</c:v>
                </c:pt>
                <c:pt idx="29">
                  <c:v>-1.0984740706891276</c:v>
                </c:pt>
                <c:pt idx="30">
                  <c:v>-1.0984654304312422</c:v>
                </c:pt>
                <c:pt idx="31">
                  <c:v>-1.0984728420529626</c:v>
                </c:pt>
                <c:pt idx="32">
                  <c:v>-1.0984716094817106</c:v>
                </c:pt>
                <c:pt idx="33">
                  <c:v>-1.0984728221787197</c:v>
                </c:pt>
                <c:pt idx="34">
                  <c:v>-1.0984724348820543</c:v>
                </c:pt>
                <c:pt idx="35">
                  <c:v>-1.098469263814867</c:v>
                </c:pt>
                <c:pt idx="36">
                  <c:v>-1.098470075925347</c:v>
                </c:pt>
                <c:pt idx="37">
                  <c:v>-1.0984734447667213</c:v>
                </c:pt>
                <c:pt idx="38">
                  <c:v>-1.0984639311478059</c:v>
                </c:pt>
                <c:pt idx="39">
                  <c:v>-1.0984759984637982</c:v>
                </c:pt>
                <c:pt idx="40">
                  <c:v>-1.0984741473377457</c:v>
                </c:pt>
                <c:pt idx="41">
                  <c:v>-1.0984714774565185</c:v>
                </c:pt>
                <c:pt idx="42">
                  <c:v>-1.0984709665647943</c:v>
                </c:pt>
              </c:numCache>
            </c:numRef>
          </c:xVal>
          <c:yVal>
            <c:numRef>
              <c:f>Summary!$CY$98:$CY$140</c:f>
              <c:numCache>
                <c:formatCode>0.000000</c:formatCode>
                <c:ptCount val="43"/>
                <c:pt idx="0">
                  <c:v>-2.9117865492734847</c:v>
                </c:pt>
                <c:pt idx="1">
                  <c:v>-2.9117967245423486</c:v>
                </c:pt>
                <c:pt idx="2">
                  <c:v>-2.9117967743551971</c:v>
                </c:pt>
                <c:pt idx="3">
                  <c:v>-2.9117993413851067</c:v>
                </c:pt>
                <c:pt idx="4">
                  <c:v>-2.9117864316877742</c:v>
                </c:pt>
                <c:pt idx="5">
                  <c:v>-2.9117867600036669</c:v>
                </c:pt>
                <c:pt idx="6">
                  <c:v>-2.9117929466827759</c:v>
                </c:pt>
                <c:pt idx="7">
                  <c:v>-2.9117956603066322</c:v>
                </c:pt>
                <c:pt idx="8">
                  <c:v>-2.9117928590509399</c:v>
                </c:pt>
                <c:pt idx="9">
                  <c:v>-2.9118066665859965</c:v>
                </c:pt>
                <c:pt idx="10">
                  <c:v>-2.9117904011298976</c:v>
                </c:pt>
                <c:pt idx="11">
                  <c:v>-2.9117847044212257</c:v>
                </c:pt>
                <c:pt idx="12">
                  <c:v>-2.9118051651179142</c:v>
                </c:pt>
                <c:pt idx="13">
                  <c:v>-2.9117954966121866</c:v>
                </c:pt>
                <c:pt idx="14">
                  <c:v>-2.9117838311694109</c:v>
                </c:pt>
                <c:pt idx="15">
                  <c:v>-2.9117811934563047</c:v>
                </c:pt>
                <c:pt idx="16">
                  <c:v>-2.9117931360006124</c:v>
                </c:pt>
                <c:pt idx="17">
                  <c:v>-2.9117979404233241</c:v>
                </c:pt>
                <c:pt idx="18">
                  <c:v>-2.9117801979834566</c:v>
                </c:pt>
                <c:pt idx="19">
                  <c:v>-2.9117854373504555</c:v>
                </c:pt>
                <c:pt idx="20">
                  <c:v>-2.9117735105017788</c:v>
                </c:pt>
                <c:pt idx="21">
                  <c:v>-2.9118005198839856</c:v>
                </c:pt>
                <c:pt idx="22">
                  <c:v>-2.9117745359782923</c:v>
                </c:pt>
                <c:pt idx="23">
                  <c:v>-2.9117803141647292</c:v>
                </c:pt>
                <c:pt idx="24">
                  <c:v>-2.9118067504887502</c:v>
                </c:pt>
                <c:pt idx="25">
                  <c:v>-2.9117574966225845</c:v>
                </c:pt>
                <c:pt idx="26">
                  <c:v>-2.9117850317184035</c:v>
                </c:pt>
                <c:pt idx="27">
                  <c:v>-2.9117799248710101</c:v>
                </c:pt>
                <c:pt idx="28">
                  <c:v>-2.9117714520079061</c:v>
                </c:pt>
                <c:pt idx="29">
                  <c:v>-2.9117747570432386</c:v>
                </c:pt>
                <c:pt idx="30">
                  <c:v>-2.91178034583523</c:v>
                </c:pt>
                <c:pt idx="31">
                  <c:v>-2.9117787410660623</c:v>
                </c:pt>
                <c:pt idx="32">
                  <c:v>-2.9117961314521263</c:v>
                </c:pt>
                <c:pt idx="33">
                  <c:v>-2.9117788039127208</c:v>
                </c:pt>
                <c:pt idx="34">
                  <c:v>-2.9117777317928777</c:v>
                </c:pt>
                <c:pt idx="35">
                  <c:v>-2.9118025639705682</c:v>
                </c:pt>
                <c:pt idx="36">
                  <c:v>-2.9117752775878367</c:v>
                </c:pt>
                <c:pt idx="37">
                  <c:v>-2.9117761000184026</c:v>
                </c:pt>
                <c:pt idx="38">
                  <c:v>-2.9117764347789956</c:v>
                </c:pt>
                <c:pt idx="39">
                  <c:v>-2.9117787078529043</c:v>
                </c:pt>
                <c:pt idx="40">
                  <c:v>-2.9117842636916671</c:v>
                </c:pt>
                <c:pt idx="41">
                  <c:v>-2.9117941682524</c:v>
                </c:pt>
                <c:pt idx="42">
                  <c:v>-2.911799534230568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AA-AE46-92F7-5F48C1715595}"/>
            </c:ext>
          </c:extLst>
        </c:ser>
        <c:ser>
          <c:idx val="5"/>
          <c:order val="5"/>
          <c:tx>
            <c:strRef>
              <c:f>Summary!$CJ$141</c:f>
              <c:strCache>
                <c:ptCount val="1"/>
                <c:pt idx="0">
                  <c:v>L1 JunS2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Summary!$CX$141:$CX$191</c:f>
              <c:numCache>
                <c:formatCode>0.000000</c:formatCode>
                <c:ptCount val="51"/>
                <c:pt idx="0">
                  <c:v>-1.0984750571773041</c:v>
                </c:pt>
                <c:pt idx="1">
                  <c:v>-1.0984725013582266</c:v>
                </c:pt>
                <c:pt idx="2">
                  <c:v>-1.0984687551542893</c:v>
                </c:pt>
                <c:pt idx="3">
                  <c:v>-1.0984716935030248</c:v>
                </c:pt>
                <c:pt idx="4">
                  <c:v>-1.0984629513757926</c:v>
                </c:pt>
                <c:pt idx="5">
                  <c:v>-1.0984778860047459</c:v>
                </c:pt>
                <c:pt idx="6">
                  <c:v>-1.098470875889326</c:v>
                </c:pt>
                <c:pt idx="7">
                  <c:v>-1.098471166228477</c:v>
                </c:pt>
                <c:pt idx="8">
                  <c:v>-1.098469119685233</c:v>
                </c:pt>
                <c:pt idx="9">
                  <c:v>-1.0984755078357507</c:v>
                </c:pt>
                <c:pt idx="10">
                  <c:v>-1.0984661847168011</c:v>
                </c:pt>
                <c:pt idx="11">
                  <c:v>-1.0984778062480185</c:v>
                </c:pt>
                <c:pt idx="12">
                  <c:v>-1.0984762355969597</c:v>
                </c:pt>
                <c:pt idx="13">
                  <c:v>-1.0984717572908107</c:v>
                </c:pt>
                <c:pt idx="14">
                  <c:v>-1.0984707172973767</c:v>
                </c:pt>
                <c:pt idx="15">
                  <c:v>-1.098474233944468</c:v>
                </c:pt>
                <c:pt idx="16">
                  <c:v>-1.0984739601264533</c:v>
                </c:pt>
                <c:pt idx="17">
                  <c:v>-1.0984818041392932</c:v>
                </c:pt>
                <c:pt idx="18">
                  <c:v>-1.0984764609961861</c:v>
                </c:pt>
                <c:pt idx="19">
                  <c:v>-1.0984773502970593</c:v>
                </c:pt>
                <c:pt idx="20">
                  <c:v>-1.0984714426094988</c:v>
                </c:pt>
                <c:pt idx="21">
                  <c:v>-1.0984741618557128</c:v>
                </c:pt>
                <c:pt idx="22">
                  <c:v>-1.0984713332389928</c:v>
                </c:pt>
                <c:pt idx="23">
                  <c:v>-1.0984709765600147</c:v>
                </c:pt>
                <c:pt idx="24">
                  <c:v>-1.0984689572723521</c:v>
                </c:pt>
                <c:pt idx="25">
                  <c:v>-1.098481034856438</c:v>
                </c:pt>
                <c:pt idx="26">
                  <c:v>-1.0984777558262664</c:v>
                </c:pt>
                <c:pt idx="27">
                  <c:v>-1.0984785966323656</c:v>
                </c:pt>
                <c:pt idx="28">
                  <c:v>-1.0984759366669341</c:v>
                </c:pt>
                <c:pt idx="29">
                  <c:v>-1.0984843696561641</c:v>
                </c:pt>
                <c:pt idx="30">
                  <c:v>-1.0984704161751064</c:v>
                </c:pt>
                <c:pt idx="31">
                  <c:v>-1.0984805053753139</c:v>
                </c:pt>
                <c:pt idx="32">
                  <c:v>-1.0984778709866336</c:v>
                </c:pt>
                <c:pt idx="33">
                  <c:v>-1.0984741508255127</c:v>
                </c:pt>
                <c:pt idx="34">
                  <c:v>-1.0984724258709933</c:v>
                </c:pt>
                <c:pt idx="35">
                  <c:v>-1.0984707240613711</c:v>
                </c:pt>
                <c:pt idx="36">
                  <c:v>-1.0984892967258917</c:v>
                </c:pt>
                <c:pt idx="37">
                  <c:v>-1.0984739933695788</c:v>
                </c:pt>
                <c:pt idx="38">
                  <c:v>-1.0984753618660461</c:v>
                </c:pt>
                <c:pt idx="39">
                  <c:v>-1.0984747680431806</c:v>
                </c:pt>
                <c:pt idx="40">
                  <c:v>-1.0984775046849018</c:v>
                </c:pt>
                <c:pt idx="41">
                  <c:v>-1.0984759387119665</c:v>
                </c:pt>
                <c:pt idx="42">
                  <c:v>-1.0984772840480035</c:v>
                </c:pt>
                <c:pt idx="43">
                  <c:v>-1.0984827396198515</c:v>
                </c:pt>
                <c:pt idx="44">
                  <c:v>-1.0984814551462552</c:v>
                </c:pt>
                <c:pt idx="45">
                  <c:v>-1.0984802043135047</c:v>
                </c:pt>
                <c:pt idx="46">
                  <c:v>-1.0984818970248955</c:v>
                </c:pt>
                <c:pt idx="47">
                  <c:v>-1.0984827377597266</c:v>
                </c:pt>
                <c:pt idx="48">
                  <c:v>-1.0984759309461218</c:v>
                </c:pt>
                <c:pt idx="49">
                  <c:v>-1.0984797860429341</c:v>
                </c:pt>
                <c:pt idx="50">
                  <c:v>-1.0984854047976849</c:v>
                </c:pt>
              </c:numCache>
            </c:numRef>
          </c:xVal>
          <c:yVal>
            <c:numRef>
              <c:f>Summary!$CY$141:$CY$191</c:f>
              <c:numCache>
                <c:formatCode>0.000000</c:formatCode>
                <c:ptCount val="51"/>
                <c:pt idx="0">
                  <c:v>-2.9117857277574961</c:v>
                </c:pt>
                <c:pt idx="1">
                  <c:v>-2.9117794023011911</c:v>
                </c:pt>
                <c:pt idx="2">
                  <c:v>-2.9117729113590642</c:v>
                </c:pt>
                <c:pt idx="3">
                  <c:v>-2.9117778418392319</c:v>
                </c:pt>
                <c:pt idx="4">
                  <c:v>-2.911796362897952</c:v>
                </c:pt>
                <c:pt idx="5">
                  <c:v>-2.9117833395825481</c:v>
                </c:pt>
                <c:pt idx="6">
                  <c:v>-2.9117784394884549</c:v>
                </c:pt>
                <c:pt idx="7">
                  <c:v>-2.9117656863653325</c:v>
                </c:pt>
                <c:pt idx="8">
                  <c:v>-2.9117932271595537</c:v>
                </c:pt>
                <c:pt idx="9">
                  <c:v>-2.9118031875751642</c:v>
                </c:pt>
                <c:pt idx="10">
                  <c:v>-2.9117794845319529</c:v>
                </c:pt>
                <c:pt idx="11">
                  <c:v>-2.9117864489961769</c:v>
                </c:pt>
                <c:pt idx="12">
                  <c:v>-2.9117679757238588</c:v>
                </c:pt>
                <c:pt idx="13">
                  <c:v>-2.9117855944965059</c:v>
                </c:pt>
                <c:pt idx="14">
                  <c:v>-2.911774915736443</c:v>
                </c:pt>
                <c:pt idx="15">
                  <c:v>-2.9117667446013362</c:v>
                </c:pt>
                <c:pt idx="16">
                  <c:v>-2.9117791878236208</c:v>
                </c:pt>
                <c:pt idx="17">
                  <c:v>-2.9117912426389139</c:v>
                </c:pt>
                <c:pt idx="18">
                  <c:v>-2.9117898895074936</c:v>
                </c:pt>
                <c:pt idx="19">
                  <c:v>-2.9117863818558871</c:v>
                </c:pt>
                <c:pt idx="20">
                  <c:v>-2.9117563097955581</c:v>
                </c:pt>
                <c:pt idx="21">
                  <c:v>-2.9117685416154249</c:v>
                </c:pt>
                <c:pt idx="22">
                  <c:v>-2.9117701951216191</c:v>
                </c:pt>
                <c:pt idx="23">
                  <c:v>-2.9117793389158004</c:v>
                </c:pt>
                <c:pt idx="24">
                  <c:v>-2.91177275988395</c:v>
                </c:pt>
                <c:pt idx="25">
                  <c:v>-2.9117888446850988</c:v>
                </c:pt>
                <c:pt idx="26">
                  <c:v>-2.9117817555477798</c:v>
                </c:pt>
                <c:pt idx="27">
                  <c:v>-2.9117706964834293</c:v>
                </c:pt>
                <c:pt idx="28">
                  <c:v>-2.9117726329146616</c:v>
                </c:pt>
                <c:pt idx="29">
                  <c:v>-2.9117730013670489</c:v>
                </c:pt>
                <c:pt idx="30">
                  <c:v>-2.9117777170408679</c:v>
                </c:pt>
                <c:pt idx="31">
                  <c:v>-2.9117630033518811</c:v>
                </c:pt>
                <c:pt idx="32">
                  <c:v>-2.9117819643384255</c:v>
                </c:pt>
                <c:pt idx="33">
                  <c:v>-2.911767979847506</c:v>
                </c:pt>
                <c:pt idx="34">
                  <c:v>-2.9117656191012551</c:v>
                </c:pt>
                <c:pt idx="35">
                  <c:v>-2.9117819263816824</c:v>
                </c:pt>
                <c:pt idx="36">
                  <c:v>-2.9117870295363968</c:v>
                </c:pt>
                <c:pt idx="37">
                  <c:v>-2.9117671432793935</c:v>
                </c:pt>
                <c:pt idx="38">
                  <c:v>-2.9117760823353063</c:v>
                </c:pt>
                <c:pt idx="39">
                  <c:v>-2.911778742224445</c:v>
                </c:pt>
                <c:pt idx="40">
                  <c:v>-2.9117631168036837</c:v>
                </c:pt>
                <c:pt idx="41">
                  <c:v>-2.9117643844432415</c:v>
                </c:pt>
                <c:pt idx="42">
                  <c:v>-2.9117715879244286</c:v>
                </c:pt>
                <c:pt idx="43">
                  <c:v>-2.9117686852018672</c:v>
                </c:pt>
                <c:pt idx="44">
                  <c:v>-2.9117592674592228</c:v>
                </c:pt>
                <c:pt idx="45">
                  <c:v>-2.9117629098813902</c:v>
                </c:pt>
                <c:pt idx="46">
                  <c:v>-2.9117658365455834</c:v>
                </c:pt>
                <c:pt idx="47">
                  <c:v>-2.9117619350611723</c:v>
                </c:pt>
                <c:pt idx="48">
                  <c:v>-2.9117707721572765</c:v>
                </c:pt>
                <c:pt idx="49">
                  <c:v>-2.9117595467253499</c:v>
                </c:pt>
                <c:pt idx="50">
                  <c:v>-2.9117623196335214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AA-AE46-92F7-5F48C1715595}"/>
            </c:ext>
          </c:extLst>
        </c:ser>
        <c:ser>
          <c:idx val="6"/>
          <c:order val="6"/>
          <c:tx>
            <c:strRef>
              <c:f>Summary!$CJ$192</c:f>
              <c:strCache>
                <c:ptCount val="1"/>
                <c:pt idx="0">
                  <c:v>L1 JunS3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Summary!$CX$192:$CX$252</c:f>
              <c:numCache>
                <c:formatCode>0.000000</c:formatCode>
                <c:ptCount val="61"/>
                <c:pt idx="0">
                  <c:v>-1.0984778939610893</c:v>
                </c:pt>
                <c:pt idx="1">
                  <c:v>-1.0984769271886288</c:v>
                </c:pt>
                <c:pt idx="2">
                  <c:v>-1.0984819635560474</c:v>
                </c:pt>
                <c:pt idx="3">
                  <c:v>-1.0984815504134784</c:v>
                </c:pt>
                <c:pt idx="4">
                  <c:v>-1.0984830056935706</c:v>
                </c:pt>
                <c:pt idx="5">
                  <c:v>-1.0984844608272215</c:v>
                </c:pt>
                <c:pt idx="6">
                  <c:v>-1.0984787870432506</c:v>
                </c:pt>
                <c:pt idx="7">
                  <c:v>-1.0984759861382389</c:v>
                </c:pt>
                <c:pt idx="8">
                  <c:v>-1.0984795556258862</c:v>
                </c:pt>
                <c:pt idx="9">
                  <c:v>-1.0984814431185559</c:v>
                </c:pt>
                <c:pt idx="10">
                  <c:v>-1.0984829430406085</c:v>
                </c:pt>
                <c:pt idx="11">
                  <c:v>-1.0984708737565863</c:v>
                </c:pt>
                <c:pt idx="12">
                  <c:v>-1.0984779892580196</c:v>
                </c:pt>
                <c:pt idx="13">
                  <c:v>-1.0984833263187777</c:v>
                </c:pt>
                <c:pt idx="14">
                  <c:v>-1.0984764660957365</c:v>
                </c:pt>
                <c:pt idx="15">
                  <c:v>-1.098478962479418</c:v>
                </c:pt>
                <c:pt idx="16">
                  <c:v>-1.0984820262400186</c:v>
                </c:pt>
                <c:pt idx="17">
                  <c:v>-1.0984761607569495</c:v>
                </c:pt>
                <c:pt idx="18">
                  <c:v>-1.0984803210253336</c:v>
                </c:pt>
                <c:pt idx="19">
                  <c:v>-1.0984762912070667</c:v>
                </c:pt>
                <c:pt idx="20">
                  <c:v>-1.098472528716846</c:v>
                </c:pt>
                <c:pt idx="21">
                  <c:v>-1.0984739805339907</c:v>
                </c:pt>
                <c:pt idx="22">
                  <c:v>-1.09848048862828</c:v>
                </c:pt>
                <c:pt idx="23">
                  <c:v>-1.0984817265070217</c:v>
                </c:pt>
                <c:pt idx="24">
                  <c:v>-1.0984771918182041</c:v>
                </c:pt>
                <c:pt idx="25">
                  <c:v>-1.0984841410080797</c:v>
                </c:pt>
                <c:pt idx="26">
                  <c:v>-1.0984783330751191</c:v>
                </c:pt>
                <c:pt idx="27">
                  <c:v>-1.0984759574606322</c:v>
                </c:pt>
                <c:pt idx="28">
                  <c:v>-1.0984874487708529</c:v>
                </c:pt>
                <c:pt idx="29">
                  <c:v>-1.0984781477455074</c:v>
                </c:pt>
                <c:pt idx="30">
                  <c:v>-1.0984776577654203</c:v>
                </c:pt>
                <c:pt idx="31">
                  <c:v>-1.0984817856509632</c:v>
                </c:pt>
                <c:pt idx="32">
                  <c:v>-1.0984812723436317</c:v>
                </c:pt>
                <c:pt idx="33">
                  <c:v>-1.0984795977154342</c:v>
                </c:pt>
                <c:pt idx="34">
                  <c:v>-1.098481001295031</c:v>
                </c:pt>
                <c:pt idx="35">
                  <c:v>-1.0984838672810118</c:v>
                </c:pt>
                <c:pt idx="36">
                  <c:v>-1.0984804083626147</c:v>
                </c:pt>
                <c:pt idx="37">
                  <c:v>-1.0984782973919545</c:v>
                </c:pt>
                <c:pt idx="38">
                  <c:v>-1.0984869715345353</c:v>
                </c:pt>
                <c:pt idx="39">
                  <c:v>-1.0984786523302696</c:v>
                </c:pt>
                <c:pt idx="40">
                  <c:v>-1.0984768887382068</c:v>
                </c:pt>
                <c:pt idx="41">
                  <c:v>-1.0984857466512643</c:v>
                </c:pt>
                <c:pt idx="42">
                  <c:v>-1.0984776084612977</c:v>
                </c:pt>
                <c:pt idx="43">
                  <c:v>-1.098481322358098</c:v>
                </c:pt>
                <c:pt idx="44">
                  <c:v>-1.0984791798516569</c:v>
                </c:pt>
                <c:pt idx="45">
                  <c:v>-1.0984858949901586</c:v>
                </c:pt>
                <c:pt idx="46">
                  <c:v>-1.0984830016211309</c:v>
                </c:pt>
                <c:pt idx="47">
                  <c:v>-1.0984819467447036</c:v>
                </c:pt>
                <c:pt idx="48">
                  <c:v>-1.0984844273075454</c:v>
                </c:pt>
                <c:pt idx="49">
                  <c:v>-1.0984890474736095</c:v>
                </c:pt>
                <c:pt idx="50">
                  <c:v>-1.0984846161171253</c:v>
                </c:pt>
                <c:pt idx="51">
                  <c:v>-1.0984870907773412</c:v>
                </c:pt>
                <c:pt idx="52">
                  <c:v>-1.0984865899243761</c:v>
                </c:pt>
                <c:pt idx="53">
                  <c:v>-1.0984878088855525</c:v>
                </c:pt>
                <c:pt idx="54">
                  <c:v>-1.0984814775925635</c:v>
                </c:pt>
                <c:pt idx="55">
                  <c:v>-1.0984894952416981</c:v>
                </c:pt>
                <c:pt idx="56">
                  <c:v>-1.0984883045010552</c:v>
                </c:pt>
                <c:pt idx="57">
                  <c:v>-1.0984830722604892</c:v>
                </c:pt>
                <c:pt idx="58">
                  <c:v>-1.0984800286182359</c:v>
                </c:pt>
                <c:pt idx="59">
                  <c:v>-1.0984875879028917</c:v>
                </c:pt>
                <c:pt idx="60">
                  <c:v>-1.0984887592195565</c:v>
                </c:pt>
              </c:numCache>
            </c:numRef>
          </c:xVal>
          <c:yVal>
            <c:numRef>
              <c:f>Summary!$CY$192:$CY$252</c:f>
              <c:numCache>
                <c:formatCode>0.000000</c:formatCode>
                <c:ptCount val="61"/>
                <c:pt idx="0">
                  <c:v>-2.9117900945552999</c:v>
                </c:pt>
                <c:pt idx="1">
                  <c:v>-2.9117622712715665</c:v>
                </c:pt>
                <c:pt idx="2">
                  <c:v>-2.9117614256270081</c:v>
                </c:pt>
                <c:pt idx="3">
                  <c:v>-2.9117777646647136</c:v>
                </c:pt>
                <c:pt idx="4">
                  <c:v>-2.9117659714243964</c:v>
                </c:pt>
                <c:pt idx="5">
                  <c:v>-2.9117491826688608</c:v>
                </c:pt>
                <c:pt idx="6">
                  <c:v>-2.9117712815039769</c:v>
                </c:pt>
                <c:pt idx="7">
                  <c:v>-2.9117769760683259</c:v>
                </c:pt>
                <c:pt idx="8">
                  <c:v>-2.9117885857636039</c:v>
                </c:pt>
                <c:pt idx="9">
                  <c:v>-2.9117816720512546</c:v>
                </c:pt>
                <c:pt idx="10">
                  <c:v>-2.9117694703569801</c:v>
                </c:pt>
                <c:pt idx="11">
                  <c:v>-2.9117725144643383</c:v>
                </c:pt>
                <c:pt idx="12">
                  <c:v>-2.9117848871294671</c:v>
                </c:pt>
                <c:pt idx="13">
                  <c:v>-2.9117919928695519</c:v>
                </c:pt>
                <c:pt idx="14">
                  <c:v>-2.9117618707249453</c:v>
                </c:pt>
                <c:pt idx="15">
                  <c:v>-2.9117465875485906</c:v>
                </c:pt>
                <c:pt idx="16">
                  <c:v>-2.9117865124188858</c:v>
                </c:pt>
                <c:pt idx="17">
                  <c:v>-2.9117823387349735</c:v>
                </c:pt>
                <c:pt idx="18">
                  <c:v>-2.9117721123072577</c:v>
                </c:pt>
                <c:pt idx="19">
                  <c:v>-2.9117793105442757</c:v>
                </c:pt>
                <c:pt idx="20">
                  <c:v>-2.9117615539830641</c:v>
                </c:pt>
                <c:pt idx="21">
                  <c:v>-2.9117455713793872</c:v>
                </c:pt>
                <c:pt idx="22">
                  <c:v>-2.9117436006643751</c:v>
                </c:pt>
                <c:pt idx="23">
                  <c:v>-2.9117698636612568</c:v>
                </c:pt>
                <c:pt idx="24">
                  <c:v>-2.911758828884754</c:v>
                </c:pt>
                <c:pt idx="25">
                  <c:v>-2.9117669494784222</c:v>
                </c:pt>
                <c:pt idx="26">
                  <c:v>-2.9117731550484285</c:v>
                </c:pt>
                <c:pt idx="27">
                  <c:v>-2.9117635749260442</c:v>
                </c:pt>
                <c:pt idx="28">
                  <c:v>-2.9117745651292748</c:v>
                </c:pt>
                <c:pt idx="29">
                  <c:v>-2.9117718301485751</c:v>
                </c:pt>
                <c:pt idx="30">
                  <c:v>-2.9117573533512338</c:v>
                </c:pt>
                <c:pt idx="31">
                  <c:v>-2.9117639029264084</c:v>
                </c:pt>
                <c:pt idx="32">
                  <c:v>-2.9117729896805837</c:v>
                </c:pt>
                <c:pt idx="33">
                  <c:v>-2.9117609007325225</c:v>
                </c:pt>
                <c:pt idx="34">
                  <c:v>-2.9117735230904125</c:v>
                </c:pt>
                <c:pt idx="35">
                  <c:v>-2.9117503228468653</c:v>
                </c:pt>
                <c:pt idx="36">
                  <c:v>-2.9117673706061438</c:v>
                </c:pt>
                <c:pt idx="37">
                  <c:v>-2.9117453916002018</c:v>
                </c:pt>
                <c:pt idx="38">
                  <c:v>-2.9117634688409137</c:v>
                </c:pt>
                <c:pt idx="39">
                  <c:v>-2.911768504584197</c:v>
                </c:pt>
                <c:pt idx="40">
                  <c:v>-2.9117687145608993</c:v>
                </c:pt>
                <c:pt idx="41">
                  <c:v>-2.9117706156808691</c:v>
                </c:pt>
                <c:pt idx="42">
                  <c:v>-2.9117505813775639</c:v>
                </c:pt>
                <c:pt idx="43">
                  <c:v>-2.911762615965956</c:v>
                </c:pt>
                <c:pt idx="44">
                  <c:v>-2.9117840581478585</c:v>
                </c:pt>
                <c:pt idx="45">
                  <c:v>-2.9117553845532358</c:v>
                </c:pt>
                <c:pt idx="46">
                  <c:v>-2.9117685568406357</c:v>
                </c:pt>
                <c:pt idx="47">
                  <c:v>-2.9117707900530694</c:v>
                </c:pt>
                <c:pt idx="48">
                  <c:v>-2.9117716124790198</c:v>
                </c:pt>
                <c:pt idx="49">
                  <c:v>-2.9117717807027259</c:v>
                </c:pt>
                <c:pt idx="50">
                  <c:v>-2.9117749009420675</c:v>
                </c:pt>
                <c:pt idx="51">
                  <c:v>-2.9117695127868841</c:v>
                </c:pt>
                <c:pt idx="52">
                  <c:v>-2.9117531264772931</c:v>
                </c:pt>
                <c:pt idx="53">
                  <c:v>-2.9117398749673367</c:v>
                </c:pt>
                <c:pt idx="54">
                  <c:v>-2.9117709905476756</c:v>
                </c:pt>
                <c:pt idx="55">
                  <c:v>-2.9117524892308433</c:v>
                </c:pt>
                <c:pt idx="56">
                  <c:v>-2.9117677333057355</c:v>
                </c:pt>
                <c:pt idx="57">
                  <c:v>-2.9117860994172879</c:v>
                </c:pt>
                <c:pt idx="58">
                  <c:v>-2.9117606375980363</c:v>
                </c:pt>
                <c:pt idx="59">
                  <c:v>-2.9117505986249221</c:v>
                </c:pt>
                <c:pt idx="60">
                  <c:v>-2.9117608337335197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AA-AE46-92F7-5F48C1715595}"/>
            </c:ext>
          </c:extLst>
        </c:ser>
        <c:ser>
          <c:idx val="7"/>
          <c:order val="7"/>
          <c:tx>
            <c:strRef>
              <c:f>Summary!$CJ$253</c:f>
              <c:strCache>
                <c:ptCount val="1"/>
                <c:pt idx="0">
                  <c:v>L1 JunS4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ln w="12700">
                <a:solidFill>
                  <a:srgbClr val="FF6C0C"/>
                </a:solidFill>
              </a:ln>
            </c:spPr>
          </c:marker>
          <c:xVal>
            <c:numRef>
              <c:f>Summary!$CX$253:$CX$295</c:f>
              <c:numCache>
                <c:formatCode>0.000000</c:formatCode>
                <c:ptCount val="43"/>
                <c:pt idx="0">
                  <c:v>-1.0984765811667085</c:v>
                </c:pt>
                <c:pt idx="1">
                  <c:v>-1.0984829658043367</c:v>
                </c:pt>
                <c:pt idx="2">
                  <c:v>-1.0984897611429172</c:v>
                </c:pt>
                <c:pt idx="3">
                  <c:v>-1.0984819214370392</c:v>
                </c:pt>
                <c:pt idx="4">
                  <c:v>-1.0984901350861569</c:v>
                </c:pt>
                <c:pt idx="5">
                  <c:v>-1.0984951072311961</c:v>
                </c:pt>
                <c:pt idx="6">
                  <c:v>-1.098480559367452</c:v>
                </c:pt>
                <c:pt idx="7">
                  <c:v>-1.0984806109055765</c:v>
                </c:pt>
                <c:pt idx="8">
                  <c:v>-1.0984893738314527</c:v>
                </c:pt>
                <c:pt idx="9">
                  <c:v>-1.0984842676802979</c:v>
                </c:pt>
                <c:pt idx="10">
                  <c:v>-1.0984847969236124</c:v>
                </c:pt>
                <c:pt idx="11">
                  <c:v>-1.0984852768576832</c:v>
                </c:pt>
                <c:pt idx="12">
                  <c:v>-1.0984816311617533</c:v>
                </c:pt>
                <c:pt idx="13">
                  <c:v>-1.0984879339285039</c:v>
                </c:pt>
                <c:pt idx="14">
                  <c:v>-1.0984800243302824</c:v>
                </c:pt>
                <c:pt idx="15">
                  <c:v>-1.0984912899910255</c:v>
                </c:pt>
                <c:pt idx="16">
                  <c:v>-1.0984907935520052</c:v>
                </c:pt>
                <c:pt idx="17">
                  <c:v>-1.0984833349976708</c:v>
                </c:pt>
                <c:pt idx="18">
                  <c:v>-1.0984896189443443</c:v>
                </c:pt>
                <c:pt idx="19">
                  <c:v>-1.0984899158709998</c:v>
                </c:pt>
                <c:pt idx="20">
                  <c:v>-1.0984893512098768</c:v>
                </c:pt>
                <c:pt idx="21">
                  <c:v>-1.0984887868499367</c:v>
                </c:pt>
                <c:pt idx="22">
                  <c:v>-1.0984895783362743</c:v>
                </c:pt>
                <c:pt idx="23">
                  <c:v>-1.098490255173463</c:v>
                </c:pt>
                <c:pt idx="24">
                  <c:v>-1.098488211620831</c:v>
                </c:pt>
                <c:pt idx="25">
                  <c:v>-1.0984916120621735</c:v>
                </c:pt>
                <c:pt idx="26">
                  <c:v>-1.0984924881485369</c:v>
                </c:pt>
                <c:pt idx="27">
                  <c:v>-1.0984824604442105</c:v>
                </c:pt>
                <c:pt idx="28">
                  <c:v>-1.0984863615149691</c:v>
                </c:pt>
                <c:pt idx="29">
                  <c:v>-1.098489802091323</c:v>
                </c:pt>
                <c:pt idx="30">
                  <c:v>-1.0984883304883009</c:v>
                </c:pt>
                <c:pt idx="31">
                  <c:v>-1.0984785651553974</c:v>
                </c:pt>
                <c:pt idx="32">
                  <c:v>-1.0984862294546158</c:v>
                </c:pt>
                <c:pt idx="33">
                  <c:v>-1.0984855125831359</c:v>
                </c:pt>
                <c:pt idx="34">
                  <c:v>-1.0984990826265519</c:v>
                </c:pt>
                <c:pt idx="35">
                  <c:v>-1.0984882560556577</c:v>
                </c:pt>
                <c:pt idx="36">
                  <c:v>-1.0984887044806015</c:v>
                </c:pt>
                <c:pt idx="37">
                  <c:v>-1.0984926200272955</c:v>
                </c:pt>
                <c:pt idx="38">
                  <c:v>-1.0984905669330294</c:v>
                </c:pt>
                <c:pt idx="39">
                  <c:v>-1.098491791348837</c:v>
                </c:pt>
                <c:pt idx="40">
                  <c:v>-1.0984881337101513</c:v>
                </c:pt>
                <c:pt idx="41">
                  <c:v>-1.0984934811793354</c:v>
                </c:pt>
                <c:pt idx="42">
                  <c:v>-1.0984895938037462</c:v>
                </c:pt>
              </c:numCache>
            </c:numRef>
          </c:xVal>
          <c:yVal>
            <c:numRef>
              <c:f>Summary!$CY$253:$CY$295</c:f>
              <c:numCache>
                <c:formatCode>0.000000</c:formatCode>
                <c:ptCount val="43"/>
                <c:pt idx="0">
                  <c:v>-2.9117760075244252</c:v>
                </c:pt>
                <c:pt idx="1">
                  <c:v>-2.9117334471137153</c:v>
                </c:pt>
                <c:pt idx="2">
                  <c:v>-2.9117492687182023</c:v>
                </c:pt>
                <c:pt idx="3">
                  <c:v>-2.9117443507659386</c:v>
                </c:pt>
                <c:pt idx="4">
                  <c:v>-2.9117310583464073</c:v>
                </c:pt>
                <c:pt idx="5">
                  <c:v>-2.9117308409107325</c:v>
                </c:pt>
                <c:pt idx="6">
                  <c:v>-2.9117544101578501</c:v>
                </c:pt>
                <c:pt idx="7">
                  <c:v>-2.9117522448950148</c:v>
                </c:pt>
                <c:pt idx="8">
                  <c:v>-2.9117474964081298</c:v>
                </c:pt>
                <c:pt idx="9">
                  <c:v>-2.9117419833218858</c:v>
                </c:pt>
                <c:pt idx="10">
                  <c:v>-2.9117477594394967</c:v>
                </c:pt>
                <c:pt idx="11">
                  <c:v>-2.9117366199637682</c:v>
                </c:pt>
                <c:pt idx="12">
                  <c:v>-2.9117587339806561</c:v>
                </c:pt>
                <c:pt idx="13">
                  <c:v>-2.9117434276847751</c:v>
                </c:pt>
                <c:pt idx="14">
                  <c:v>-2.9117372378387896</c:v>
                </c:pt>
                <c:pt idx="15">
                  <c:v>-2.9117281328122182</c:v>
                </c:pt>
                <c:pt idx="16">
                  <c:v>-2.9117391124222953</c:v>
                </c:pt>
                <c:pt idx="17">
                  <c:v>-2.9117512575358941</c:v>
                </c:pt>
                <c:pt idx="18">
                  <c:v>-2.911741645721682</c:v>
                </c:pt>
                <c:pt idx="19">
                  <c:v>-2.9117431230065183</c:v>
                </c:pt>
                <c:pt idx="20">
                  <c:v>-2.9117501757147339</c:v>
                </c:pt>
                <c:pt idx="21">
                  <c:v>-2.9117587918082863</c:v>
                </c:pt>
                <c:pt idx="22">
                  <c:v>-2.9117356733084487</c:v>
                </c:pt>
                <c:pt idx="23">
                  <c:v>-2.9117489627403796</c:v>
                </c:pt>
                <c:pt idx="24">
                  <c:v>-2.9117539951701219</c:v>
                </c:pt>
                <c:pt idx="25">
                  <c:v>-2.9117274210218005</c:v>
                </c:pt>
                <c:pt idx="26">
                  <c:v>-2.9117459193572399</c:v>
                </c:pt>
                <c:pt idx="27">
                  <c:v>-2.9117669075083108</c:v>
                </c:pt>
                <c:pt idx="28">
                  <c:v>-2.9117426350957585</c:v>
                </c:pt>
                <c:pt idx="29">
                  <c:v>-2.9117479879155286</c:v>
                </c:pt>
                <c:pt idx="30">
                  <c:v>-2.9117449574220662</c:v>
                </c:pt>
                <c:pt idx="31">
                  <c:v>-2.911764805969387</c:v>
                </c:pt>
                <c:pt idx="32">
                  <c:v>-2.9117378274639965</c:v>
                </c:pt>
                <c:pt idx="33">
                  <c:v>-2.911733680291734</c:v>
                </c:pt>
                <c:pt idx="34">
                  <c:v>-2.9117551561279296</c:v>
                </c:pt>
                <c:pt idx="35">
                  <c:v>-2.9117296302190772</c:v>
                </c:pt>
                <c:pt idx="36">
                  <c:v>-2.9117561752992778</c:v>
                </c:pt>
                <c:pt idx="37">
                  <c:v>-2.9117513635297487</c:v>
                </c:pt>
                <c:pt idx="38">
                  <c:v>-2.9117288931238758</c:v>
                </c:pt>
                <c:pt idx="39">
                  <c:v>-2.9117447317355687</c:v>
                </c:pt>
                <c:pt idx="40">
                  <c:v>-2.9117315971847186</c:v>
                </c:pt>
                <c:pt idx="41">
                  <c:v>-2.9117389471321951</c:v>
                </c:pt>
                <c:pt idx="42">
                  <c:v>-2.9117471895092675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AA-AE46-92F7-5F48C1715595}"/>
            </c:ext>
          </c:extLst>
        </c:ser>
        <c:ser>
          <c:idx val="8"/>
          <c:order val="8"/>
          <c:tx>
            <c:strRef>
              <c:f>Summary!$CJ$296</c:f>
              <c:strCache>
                <c:ptCount val="1"/>
                <c:pt idx="0">
                  <c:v>L1 JunS5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Summary!$CX$296:$CX$356</c:f>
              <c:numCache>
                <c:formatCode>0.000000</c:formatCode>
                <c:ptCount val="61"/>
                <c:pt idx="0">
                  <c:v>-1.0984968151807974</c:v>
                </c:pt>
                <c:pt idx="1">
                  <c:v>-1.0984916479658324</c:v>
                </c:pt>
                <c:pt idx="2">
                  <c:v>-1.0984879414384252</c:v>
                </c:pt>
                <c:pt idx="3">
                  <c:v>-1.0984948313989447</c:v>
                </c:pt>
                <c:pt idx="4">
                  <c:v>-1.098489187980479</c:v>
                </c:pt>
                <c:pt idx="5">
                  <c:v>-1.0984936687543547</c:v>
                </c:pt>
                <c:pt idx="6">
                  <c:v>-1.0984902574072568</c:v>
                </c:pt>
                <c:pt idx="7">
                  <c:v>-1.0984896768098904</c:v>
                </c:pt>
                <c:pt idx="8">
                  <c:v>-1.0984887046824243</c:v>
                </c:pt>
                <c:pt idx="9">
                  <c:v>-1.0984938469792571</c:v>
                </c:pt>
                <c:pt idx="10">
                  <c:v>-1.0984956031732869</c:v>
                </c:pt>
                <c:pt idx="11">
                  <c:v>-1.0984891309637708</c:v>
                </c:pt>
                <c:pt idx="12">
                  <c:v>-1.0984921612847656</c:v>
                </c:pt>
                <c:pt idx="13">
                  <c:v>-1.0984930177312857</c:v>
                </c:pt>
                <c:pt idx="14">
                  <c:v>-1.0984965469182446</c:v>
                </c:pt>
                <c:pt idx="15">
                  <c:v>-1.0984904547787235</c:v>
                </c:pt>
                <c:pt idx="16">
                  <c:v>-1.0984880234612542</c:v>
                </c:pt>
                <c:pt idx="17">
                  <c:v>-1.0984896394335784</c:v>
                </c:pt>
                <c:pt idx="18">
                  <c:v>-1.0984880195743274</c:v>
                </c:pt>
                <c:pt idx="19">
                  <c:v>-1.0984939562306402</c:v>
                </c:pt>
                <c:pt idx="20">
                  <c:v>-1.0984969363515902</c:v>
                </c:pt>
                <c:pt idx="21">
                  <c:v>-1.098491776483177</c:v>
                </c:pt>
                <c:pt idx="22">
                  <c:v>-1.0984870676842859</c:v>
                </c:pt>
                <c:pt idx="23">
                  <c:v>-1.0984971041245137</c:v>
                </c:pt>
                <c:pt idx="24">
                  <c:v>-1.098491936112199</c:v>
                </c:pt>
                <c:pt idx="25">
                  <c:v>-1.0984976883297732</c:v>
                </c:pt>
                <c:pt idx="26">
                  <c:v>-1.0984958088696011</c:v>
                </c:pt>
                <c:pt idx="27">
                  <c:v>-1.0984962976305328</c:v>
                </c:pt>
                <c:pt idx="28">
                  <c:v>-1.0984903936160482</c:v>
                </c:pt>
                <c:pt idx="29">
                  <c:v>-1.0984914346436587</c:v>
                </c:pt>
                <c:pt idx="30">
                  <c:v>-1.0984961905989825</c:v>
                </c:pt>
                <c:pt idx="31">
                  <c:v>-1.0984963146318754</c:v>
                </c:pt>
                <c:pt idx="32">
                  <c:v>-1.0984934130654156</c:v>
                </c:pt>
                <c:pt idx="33">
                  <c:v>-1.0984923706159793</c:v>
                </c:pt>
                <c:pt idx="34">
                  <c:v>-1.0984991005526199</c:v>
                </c:pt>
                <c:pt idx="35">
                  <c:v>-1.0984936955724289</c:v>
                </c:pt>
                <c:pt idx="36">
                  <c:v>-1.0984912364777795</c:v>
                </c:pt>
                <c:pt idx="37">
                  <c:v>-1.098492128329819</c:v>
                </c:pt>
                <c:pt idx="38">
                  <c:v>-1.098486981053324</c:v>
                </c:pt>
                <c:pt idx="39">
                  <c:v>-1.0984949516326075</c:v>
                </c:pt>
                <c:pt idx="40">
                  <c:v>-1.0985013923515714</c:v>
                </c:pt>
                <c:pt idx="41">
                  <c:v>-1.0984871564726297</c:v>
                </c:pt>
                <c:pt idx="42">
                  <c:v>-1.0984950088757151</c:v>
                </c:pt>
                <c:pt idx="43">
                  <c:v>-1.0984996890237053</c:v>
                </c:pt>
                <c:pt idx="44">
                  <c:v>-1.0984980664893618</c:v>
                </c:pt>
                <c:pt idx="45">
                  <c:v>-1.0984966908332874</c:v>
                </c:pt>
                <c:pt idx="46">
                  <c:v>-1.0984915442888827</c:v>
                </c:pt>
                <c:pt idx="47">
                  <c:v>-1.0984947844087842</c:v>
                </c:pt>
                <c:pt idx="48">
                  <c:v>-1.0984906027459784</c:v>
                </c:pt>
                <c:pt idx="49">
                  <c:v>-1.0984957750744213</c:v>
                </c:pt>
                <c:pt idx="50">
                  <c:v>-1.0984909264842939</c:v>
                </c:pt>
                <c:pt idx="51">
                  <c:v>-1.0984899557387711</c:v>
                </c:pt>
                <c:pt idx="52">
                  <c:v>-1.0984949827975234</c:v>
                </c:pt>
                <c:pt idx="53">
                  <c:v>-1.0984900229657337</c:v>
                </c:pt>
                <c:pt idx="54">
                  <c:v>-1.0985016973652835</c:v>
                </c:pt>
                <c:pt idx="55">
                  <c:v>-1.0984994751049164</c:v>
                </c:pt>
                <c:pt idx="56">
                  <c:v>-1.0984915782779787</c:v>
                </c:pt>
                <c:pt idx="57">
                  <c:v>-1.0984957409796723</c:v>
                </c:pt>
                <c:pt idx="58">
                  <c:v>-1.0984972496345529</c:v>
                </c:pt>
                <c:pt idx="59">
                  <c:v>-1.0985030788096708</c:v>
                </c:pt>
                <c:pt idx="60">
                  <c:v>-1.0985020982845246</c:v>
                </c:pt>
              </c:numCache>
            </c:numRef>
          </c:xVal>
          <c:yVal>
            <c:numRef>
              <c:f>Summary!$CY$296:$CY$356</c:f>
              <c:numCache>
                <c:formatCode>0.000000</c:formatCode>
                <c:ptCount val="61"/>
                <c:pt idx="0">
                  <c:v>-2.9117378840083754</c:v>
                </c:pt>
                <c:pt idx="1">
                  <c:v>-2.9117318002084103</c:v>
                </c:pt>
                <c:pt idx="2">
                  <c:v>-2.9117668285478659</c:v>
                </c:pt>
                <c:pt idx="3">
                  <c:v>-2.9117371463420998</c:v>
                </c:pt>
                <c:pt idx="4">
                  <c:v>-2.9117167551741883</c:v>
                </c:pt>
                <c:pt idx="5">
                  <c:v>-2.9117355614765525</c:v>
                </c:pt>
                <c:pt idx="6">
                  <c:v>-2.9117294081790788</c:v>
                </c:pt>
                <c:pt idx="7">
                  <c:v>-2.9117381225855516</c:v>
                </c:pt>
                <c:pt idx="8">
                  <c:v>-2.9117548992557252</c:v>
                </c:pt>
                <c:pt idx="9">
                  <c:v>-2.9117487044289381</c:v>
                </c:pt>
                <c:pt idx="10">
                  <c:v>-2.9117386773153182</c:v>
                </c:pt>
                <c:pt idx="11">
                  <c:v>-2.9117447215791645</c:v>
                </c:pt>
                <c:pt idx="12">
                  <c:v>-2.9117118704411764</c:v>
                </c:pt>
                <c:pt idx="13">
                  <c:v>-2.9117302485706658</c:v>
                </c:pt>
                <c:pt idx="14">
                  <c:v>-2.9117318499323108</c:v>
                </c:pt>
                <c:pt idx="15">
                  <c:v>-2.9117265501379119</c:v>
                </c:pt>
                <c:pt idx="16">
                  <c:v>-2.911725514769576</c:v>
                </c:pt>
                <c:pt idx="17">
                  <c:v>-2.9117507082700853</c:v>
                </c:pt>
                <c:pt idx="18">
                  <c:v>-2.9117340166913075</c:v>
                </c:pt>
                <c:pt idx="19">
                  <c:v>-2.9117256009230461</c:v>
                </c:pt>
                <c:pt idx="20">
                  <c:v>-2.9117361948749432</c:v>
                </c:pt>
                <c:pt idx="21">
                  <c:v>-2.9117434399828857</c:v>
                </c:pt>
                <c:pt idx="22">
                  <c:v>-2.9117444935201999</c:v>
                </c:pt>
                <c:pt idx="23">
                  <c:v>-2.9117369321424564</c:v>
                </c:pt>
                <c:pt idx="24">
                  <c:v>-2.9117350714241064</c:v>
                </c:pt>
                <c:pt idx="25">
                  <c:v>-2.9117276637615968</c:v>
                </c:pt>
                <c:pt idx="26">
                  <c:v>-2.9117233427417815</c:v>
                </c:pt>
                <c:pt idx="27">
                  <c:v>-2.9117572662369549</c:v>
                </c:pt>
                <c:pt idx="28">
                  <c:v>-2.9117453619355831</c:v>
                </c:pt>
                <c:pt idx="29">
                  <c:v>-2.9117170662429523</c:v>
                </c:pt>
                <c:pt idx="30">
                  <c:v>-2.9117493429617651</c:v>
                </c:pt>
                <c:pt idx="31">
                  <c:v>-2.9117335546134857</c:v>
                </c:pt>
                <c:pt idx="32">
                  <c:v>-2.9117491523042305</c:v>
                </c:pt>
                <c:pt idx="33">
                  <c:v>-2.9117344494095794</c:v>
                </c:pt>
                <c:pt idx="34">
                  <c:v>-2.9117321215139325</c:v>
                </c:pt>
                <c:pt idx="35">
                  <c:v>-2.9117209117909271</c:v>
                </c:pt>
                <c:pt idx="36">
                  <c:v>-2.9117458376505465</c:v>
                </c:pt>
                <c:pt idx="37">
                  <c:v>-2.9117490928927712</c:v>
                </c:pt>
                <c:pt idx="38">
                  <c:v>-2.9117258603536973</c:v>
                </c:pt>
                <c:pt idx="39">
                  <c:v>-2.9117280776380836</c:v>
                </c:pt>
                <c:pt idx="40">
                  <c:v>-2.9117380178925081</c:v>
                </c:pt>
                <c:pt idx="41">
                  <c:v>-2.9117392179278045</c:v>
                </c:pt>
                <c:pt idx="42">
                  <c:v>-2.9117293374842865</c:v>
                </c:pt>
                <c:pt idx="43">
                  <c:v>-2.9117279875916378</c:v>
                </c:pt>
                <c:pt idx="44">
                  <c:v>-2.9117287057394017</c:v>
                </c:pt>
                <c:pt idx="45">
                  <c:v>-2.9117269713123735</c:v>
                </c:pt>
                <c:pt idx="46">
                  <c:v>-2.9117455817726299</c:v>
                </c:pt>
                <c:pt idx="47">
                  <c:v>-2.9117295507670415</c:v>
                </c:pt>
                <c:pt idx="48">
                  <c:v>-2.9117346383765366</c:v>
                </c:pt>
                <c:pt idx="49">
                  <c:v>-2.9117143488009911</c:v>
                </c:pt>
                <c:pt idx="50">
                  <c:v>-2.9117271383659822</c:v>
                </c:pt>
                <c:pt idx="51">
                  <c:v>-2.911723553476838</c:v>
                </c:pt>
                <c:pt idx="52">
                  <c:v>-2.9117263734676322</c:v>
                </c:pt>
                <c:pt idx="53">
                  <c:v>-2.9117103325270151</c:v>
                </c:pt>
                <c:pt idx="54">
                  <c:v>-2.9117350701502995</c:v>
                </c:pt>
                <c:pt idx="55">
                  <c:v>-2.911725728496847</c:v>
                </c:pt>
                <c:pt idx="56">
                  <c:v>-2.9117094300670963</c:v>
                </c:pt>
                <c:pt idx="57">
                  <c:v>-2.9117231421707883</c:v>
                </c:pt>
                <c:pt idx="58">
                  <c:v>-2.9117065703911855</c:v>
                </c:pt>
                <c:pt idx="59">
                  <c:v>-2.9117157404756133</c:v>
                </c:pt>
                <c:pt idx="60">
                  <c:v>-2.9117244182858637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AA-AE46-92F7-5F48C1715595}"/>
            </c:ext>
          </c:extLst>
        </c:ser>
        <c:ser>
          <c:idx val="9"/>
          <c:order val="9"/>
          <c:tx>
            <c:strRef>
              <c:f>Summary!$CJ$357</c:f>
              <c:strCache>
                <c:ptCount val="1"/>
                <c:pt idx="0">
                  <c:v>L1 JunS6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Summary!$CX$357:$CX$417</c:f>
              <c:numCache>
                <c:formatCode>0.000000</c:formatCode>
                <c:ptCount val="61"/>
                <c:pt idx="0">
                  <c:v>-1.0985033182980943</c:v>
                </c:pt>
                <c:pt idx="1">
                  <c:v>-1.0985063025654078</c:v>
                </c:pt>
                <c:pt idx="2">
                  <c:v>-1.0985072186155072</c:v>
                </c:pt>
                <c:pt idx="3">
                  <c:v>-1.0985001309114328</c:v>
                </c:pt>
                <c:pt idx="4">
                  <c:v>-1.0985046650800578</c:v>
                </c:pt>
                <c:pt idx="5">
                  <c:v>-1.0985086226165155</c:v>
                </c:pt>
                <c:pt idx="6">
                  <c:v>-1.098499218332939</c:v>
                </c:pt>
                <c:pt idx="7">
                  <c:v>-1.0985045588683344</c:v>
                </c:pt>
                <c:pt idx="8">
                  <c:v>-1.0984980820771282</c:v>
                </c:pt>
                <c:pt idx="9">
                  <c:v>-1.0984999556241504</c:v>
                </c:pt>
                <c:pt idx="10">
                  <c:v>-1.0984976189610527</c:v>
                </c:pt>
                <c:pt idx="11">
                  <c:v>-1.0984992462060019</c:v>
                </c:pt>
                <c:pt idx="12">
                  <c:v>-1.0985075749863982</c:v>
                </c:pt>
                <c:pt idx="13">
                  <c:v>-1.0985018725906157</c:v>
                </c:pt>
                <c:pt idx="14">
                  <c:v>-1.0984984510620857</c:v>
                </c:pt>
                <c:pt idx="15">
                  <c:v>-1.0985051878254783</c:v>
                </c:pt>
                <c:pt idx="16">
                  <c:v>-1.098506876312157</c:v>
                </c:pt>
                <c:pt idx="17">
                  <c:v>-1.098501135958899</c:v>
                </c:pt>
                <c:pt idx="18">
                  <c:v>-1.0985079604195322</c:v>
                </c:pt>
                <c:pt idx="19">
                  <c:v>-1.0985061828407636</c:v>
                </c:pt>
                <c:pt idx="20">
                  <c:v>-1.0985043990184118</c:v>
                </c:pt>
                <c:pt idx="21">
                  <c:v>-1.0985071653296203</c:v>
                </c:pt>
                <c:pt idx="22">
                  <c:v>-1.0985000515066221</c:v>
                </c:pt>
                <c:pt idx="23">
                  <c:v>-1.0985030970492387</c:v>
                </c:pt>
                <c:pt idx="24">
                  <c:v>-1.0985060870180261</c:v>
                </c:pt>
                <c:pt idx="25">
                  <c:v>-1.0985049474727415</c:v>
                </c:pt>
                <c:pt idx="26">
                  <c:v>-1.0985036028426858</c:v>
                </c:pt>
                <c:pt idx="27">
                  <c:v>-1.0984984225344359</c:v>
                </c:pt>
                <c:pt idx="28">
                  <c:v>-1.0985006129931814</c:v>
                </c:pt>
                <c:pt idx="29">
                  <c:v>-1.0984969680732652</c:v>
                </c:pt>
                <c:pt idx="30">
                  <c:v>-1.0985056775893172</c:v>
                </c:pt>
                <c:pt idx="31">
                  <c:v>-1.0985023484793324</c:v>
                </c:pt>
                <c:pt idx="32">
                  <c:v>-1.0984997773921537</c:v>
                </c:pt>
                <c:pt idx="33">
                  <c:v>-1.0985014366531363</c:v>
                </c:pt>
                <c:pt idx="34">
                  <c:v>-1.0985004231206648</c:v>
                </c:pt>
                <c:pt idx="35">
                  <c:v>-1.0985050461331733</c:v>
                </c:pt>
                <c:pt idx="36">
                  <c:v>-1.0985021747150845</c:v>
                </c:pt>
                <c:pt idx="37">
                  <c:v>-1.0985065798130833</c:v>
                </c:pt>
                <c:pt idx="38">
                  <c:v>-1.0985091166285226</c:v>
                </c:pt>
                <c:pt idx="39">
                  <c:v>-1.0985003881180655</c:v>
                </c:pt>
                <c:pt idx="40">
                  <c:v>-1.0984937094970699</c:v>
                </c:pt>
                <c:pt idx="41">
                  <c:v>-1.0985084086896637</c:v>
                </c:pt>
                <c:pt idx="42">
                  <c:v>-1.0985036467459133</c:v>
                </c:pt>
                <c:pt idx="43">
                  <c:v>-1.0985070631297658</c:v>
                </c:pt>
                <c:pt idx="44">
                  <c:v>-1.0985031986045917</c:v>
                </c:pt>
                <c:pt idx="45">
                  <c:v>-1.0985061624681987</c:v>
                </c:pt>
                <c:pt idx="46">
                  <c:v>-1.0985067326751143</c:v>
                </c:pt>
                <c:pt idx="47">
                  <c:v>-1.0985071463675617</c:v>
                </c:pt>
                <c:pt idx="48">
                  <c:v>-1.0985078574274052</c:v>
                </c:pt>
                <c:pt idx="49">
                  <c:v>-1.0985106125247834</c:v>
                </c:pt>
                <c:pt idx="50">
                  <c:v>-1.0985041416619201</c:v>
                </c:pt>
                <c:pt idx="51">
                  <c:v>-1.0985043497120814</c:v>
                </c:pt>
                <c:pt idx="52">
                  <c:v>-1.0985094805131266</c:v>
                </c:pt>
                <c:pt idx="53">
                  <c:v>-1.0985039367368907</c:v>
                </c:pt>
                <c:pt idx="54">
                  <c:v>-1.0985077704090591</c:v>
                </c:pt>
                <c:pt idx="55">
                  <c:v>-1.0985063315436003</c:v>
                </c:pt>
                <c:pt idx="56">
                  <c:v>-1.0985036017081655</c:v>
                </c:pt>
                <c:pt idx="57">
                  <c:v>-1.0985073937312677</c:v>
                </c:pt>
                <c:pt idx="58">
                  <c:v>-1.0985060728332583</c:v>
                </c:pt>
                <c:pt idx="59">
                  <c:v>-1.0985090365091807</c:v>
                </c:pt>
                <c:pt idx="60">
                  <c:v>-1.0985088099902558</c:v>
                </c:pt>
              </c:numCache>
            </c:numRef>
          </c:xVal>
          <c:yVal>
            <c:numRef>
              <c:f>Summary!$CY$357:$CY$417</c:f>
              <c:numCache>
                <c:formatCode>0.000000</c:formatCode>
                <c:ptCount val="61"/>
                <c:pt idx="0">
                  <c:v>-2.9117007850894687</c:v>
                </c:pt>
                <c:pt idx="1">
                  <c:v>-2.911707759768404</c:v>
                </c:pt>
                <c:pt idx="2">
                  <c:v>-2.9117324891515484</c:v>
                </c:pt>
                <c:pt idx="3">
                  <c:v>-2.9117282238452447</c:v>
                </c:pt>
                <c:pt idx="4">
                  <c:v>-2.9116991036781608</c:v>
                </c:pt>
                <c:pt idx="5">
                  <c:v>-2.9116892956941358</c:v>
                </c:pt>
                <c:pt idx="6">
                  <c:v>-2.9117267634629891</c:v>
                </c:pt>
                <c:pt idx="7">
                  <c:v>-2.9117034614659172</c:v>
                </c:pt>
                <c:pt idx="8">
                  <c:v>-2.9117435145425681</c:v>
                </c:pt>
                <c:pt idx="9">
                  <c:v>-2.9117050085891236</c:v>
                </c:pt>
                <c:pt idx="10">
                  <c:v>-2.9117177104119576</c:v>
                </c:pt>
                <c:pt idx="11">
                  <c:v>-2.9117087371256773</c:v>
                </c:pt>
                <c:pt idx="12">
                  <c:v>-2.9117247106460624</c:v>
                </c:pt>
                <c:pt idx="13">
                  <c:v>-2.9117117215699198</c:v>
                </c:pt>
                <c:pt idx="14">
                  <c:v>-2.9117072332314362</c:v>
                </c:pt>
                <c:pt idx="15">
                  <c:v>-2.9116860930722495</c:v>
                </c:pt>
                <c:pt idx="16">
                  <c:v>-2.911687905887018</c:v>
                </c:pt>
                <c:pt idx="17">
                  <c:v>-2.9116892962221943</c:v>
                </c:pt>
                <c:pt idx="18">
                  <c:v>-2.911702008901929</c:v>
                </c:pt>
                <c:pt idx="19">
                  <c:v>-2.91169960709844</c:v>
                </c:pt>
                <c:pt idx="20">
                  <c:v>-2.9116943078892636</c:v>
                </c:pt>
                <c:pt idx="21">
                  <c:v>-2.9116961497365321</c:v>
                </c:pt>
                <c:pt idx="22">
                  <c:v>-2.9117023827550303</c:v>
                </c:pt>
                <c:pt idx="23">
                  <c:v>-2.911695560946725</c:v>
                </c:pt>
                <c:pt idx="24">
                  <c:v>-2.9117122359441092</c:v>
                </c:pt>
                <c:pt idx="25">
                  <c:v>-2.9116757290616011</c:v>
                </c:pt>
                <c:pt idx="26">
                  <c:v>-2.9117192211623228</c:v>
                </c:pt>
                <c:pt idx="27">
                  <c:v>-2.9117030431119848</c:v>
                </c:pt>
                <c:pt idx="28">
                  <c:v>-2.9116964159561696</c:v>
                </c:pt>
                <c:pt idx="29">
                  <c:v>-2.9116920103716399</c:v>
                </c:pt>
                <c:pt idx="30">
                  <c:v>-2.9117056048522456</c:v>
                </c:pt>
                <c:pt idx="31">
                  <c:v>-2.9116885294036372</c:v>
                </c:pt>
                <c:pt idx="32">
                  <c:v>-2.9116967965622083</c:v>
                </c:pt>
                <c:pt idx="33">
                  <c:v>-2.9116974467641716</c:v>
                </c:pt>
                <c:pt idx="34">
                  <c:v>-2.9117017518560617</c:v>
                </c:pt>
                <c:pt idx="35">
                  <c:v>-2.9116850228623332</c:v>
                </c:pt>
                <c:pt idx="36">
                  <c:v>-2.9117033466305808</c:v>
                </c:pt>
                <c:pt idx="37">
                  <c:v>-2.9117008100877322</c:v>
                </c:pt>
                <c:pt idx="38">
                  <c:v>-2.9117078340886908</c:v>
                </c:pt>
                <c:pt idx="39">
                  <c:v>-2.9116980204777971</c:v>
                </c:pt>
                <c:pt idx="40">
                  <c:v>-2.9117124858089372</c:v>
                </c:pt>
                <c:pt idx="41">
                  <c:v>-2.9116845687273116</c:v>
                </c:pt>
                <c:pt idx="42">
                  <c:v>-2.9116750682580768</c:v>
                </c:pt>
                <c:pt idx="43">
                  <c:v>-2.9116895762765092</c:v>
                </c:pt>
                <c:pt idx="44">
                  <c:v>-2.9117115780383314</c:v>
                </c:pt>
                <c:pt idx="45">
                  <c:v>-2.9116784420682076</c:v>
                </c:pt>
                <c:pt idx="46">
                  <c:v>-2.9117039620634624</c:v>
                </c:pt>
                <c:pt idx="47">
                  <c:v>-2.911704246950233</c:v>
                </c:pt>
                <c:pt idx="48">
                  <c:v>-2.9117008250467595</c:v>
                </c:pt>
                <c:pt idx="49">
                  <c:v>-2.911686656459902</c:v>
                </c:pt>
                <c:pt idx="50">
                  <c:v>-2.9117032365794122</c:v>
                </c:pt>
                <c:pt idx="51">
                  <c:v>-2.9117028712340631</c:v>
                </c:pt>
                <c:pt idx="52">
                  <c:v>-2.9116867077829065</c:v>
                </c:pt>
                <c:pt idx="53">
                  <c:v>-2.9116729207590573</c:v>
                </c:pt>
                <c:pt idx="54">
                  <c:v>-2.911711612895862</c:v>
                </c:pt>
                <c:pt idx="55">
                  <c:v>-2.9116963205319664</c:v>
                </c:pt>
                <c:pt idx="56">
                  <c:v>-2.9116915047360274</c:v>
                </c:pt>
                <c:pt idx="57">
                  <c:v>-2.9117148031228837</c:v>
                </c:pt>
                <c:pt idx="58">
                  <c:v>-2.9116769639984166</c:v>
                </c:pt>
                <c:pt idx="59">
                  <c:v>-2.9116779182686892</c:v>
                </c:pt>
                <c:pt idx="60">
                  <c:v>-2.9117046282317656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3AA-AE46-92F7-5F48C1715595}"/>
            </c:ext>
          </c:extLst>
        </c:ser>
        <c:ser>
          <c:idx val="10"/>
          <c:order val="10"/>
          <c:tx>
            <c:strRef>
              <c:f>Summary!$CJ$419</c:f>
              <c:strCache>
                <c:ptCount val="1"/>
                <c:pt idx="0">
                  <c:v>L2 May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  <a:effectLst/>
            </c:spPr>
          </c:marker>
          <c:xVal>
            <c:numRef>
              <c:f>Summary!$CX$419:$CX$493</c:f>
              <c:numCache>
                <c:formatCode>0.000000</c:formatCode>
                <c:ptCount val="75"/>
                <c:pt idx="0">
                  <c:v>-1.0985480466356057</c:v>
                </c:pt>
                <c:pt idx="1">
                  <c:v>-1.0985492040820501</c:v>
                </c:pt>
                <c:pt idx="2">
                  <c:v>-1.0985466245489262</c:v>
                </c:pt>
                <c:pt idx="3">
                  <c:v>-1.0985470752865556</c:v>
                </c:pt>
                <c:pt idx="4">
                  <c:v>-1.0985487341678628</c:v>
                </c:pt>
                <c:pt idx="5">
                  <c:v>-1.0985500780579298</c:v>
                </c:pt>
                <c:pt idx="6">
                  <c:v>-1.0985484813010284</c:v>
                </c:pt>
                <c:pt idx="7">
                  <c:v>-1.0985532286915334</c:v>
                </c:pt>
                <c:pt idx="8">
                  <c:v>-1.0985564323546795</c:v>
                </c:pt>
                <c:pt idx="9">
                  <c:v>-1.0985548373638885</c:v>
                </c:pt>
                <c:pt idx="10">
                  <c:v>-1.0985533202868096</c:v>
                </c:pt>
                <c:pt idx="11">
                  <c:v>-1.0985504145333955</c:v>
                </c:pt>
                <c:pt idx="12">
                  <c:v>-1.0985545905750878</c:v>
                </c:pt>
                <c:pt idx="13">
                  <c:v>-1.0985506426805538</c:v>
                </c:pt>
                <c:pt idx="14">
                  <c:v>-1.0985559572167982</c:v>
                </c:pt>
                <c:pt idx="15">
                  <c:v>-1.0985513913445071</c:v>
                </c:pt>
                <c:pt idx="16">
                  <c:v>-1.098557450359511</c:v>
                </c:pt>
                <c:pt idx="17">
                  <c:v>-1.0985539779815918</c:v>
                </c:pt>
                <c:pt idx="18">
                  <c:v>-1.0985544316467546</c:v>
                </c:pt>
                <c:pt idx="19">
                  <c:v>-1.0985532317862376</c:v>
                </c:pt>
                <c:pt idx="20">
                  <c:v>-1.098551818092621</c:v>
                </c:pt>
                <c:pt idx="21">
                  <c:v>-1.098547011090097</c:v>
                </c:pt>
                <c:pt idx="22">
                  <c:v>-1.0985535011958192</c:v>
                </c:pt>
                <c:pt idx="23">
                  <c:v>-1.098551612884481</c:v>
                </c:pt>
                <c:pt idx="24">
                  <c:v>-1.0985476935494654</c:v>
                </c:pt>
                <c:pt idx="25">
                  <c:v>-1.0985521690344535</c:v>
                </c:pt>
                <c:pt idx="26">
                  <c:v>-1.0985483172449131</c:v>
                </c:pt>
                <c:pt idx="27">
                  <c:v>-1.0985509956314858</c:v>
                </c:pt>
                <c:pt idx="28">
                  <c:v>-1.0985438995506964</c:v>
                </c:pt>
                <c:pt idx="29">
                  <c:v>-1.0985431201378066</c:v>
                </c:pt>
                <c:pt idx="30">
                  <c:v>-1.0985423627781399</c:v>
                </c:pt>
                <c:pt idx="31">
                  <c:v>-1.0985424167119002</c:v>
                </c:pt>
                <c:pt idx="32">
                  <c:v>-1.0985402907821273</c:v>
                </c:pt>
                <c:pt idx="33">
                  <c:v>-1.0985434268835284</c:v>
                </c:pt>
                <c:pt idx="34">
                  <c:v>-1.0985486129224238</c:v>
                </c:pt>
                <c:pt idx="35">
                  <c:v>-1.0985478878002555</c:v>
                </c:pt>
                <c:pt idx="36">
                  <c:v>-1.0985500808828075</c:v>
                </c:pt>
                <c:pt idx="37">
                  <c:v>-1.0985612340248438</c:v>
                </c:pt>
                <c:pt idx="38">
                  <c:v>-1.0985515366407514</c:v>
                </c:pt>
                <c:pt idx="39">
                  <c:v>-1.0985512821732146</c:v>
                </c:pt>
                <c:pt idx="40">
                  <c:v>-1.0985477687711269</c:v>
                </c:pt>
                <c:pt idx="41">
                  <c:v>-1.0985427062674049</c:v>
                </c:pt>
                <c:pt idx="42">
                  <c:v>-1.0985410700946636</c:v>
                </c:pt>
                <c:pt idx="43">
                  <c:v>-1.0985479901815787</c:v>
                </c:pt>
                <c:pt idx="44">
                  <c:v>-1.098548690819001</c:v>
                </c:pt>
                <c:pt idx="45">
                  <c:v>-1.0985445230003439</c:v>
                </c:pt>
                <c:pt idx="46">
                  <c:v>-1.0985401199094125</c:v>
                </c:pt>
                <c:pt idx="47">
                  <c:v>-1.0985376385664962</c:v>
                </c:pt>
                <c:pt idx="48">
                  <c:v>-1.0985403231786892</c:v>
                </c:pt>
                <c:pt idx="49">
                  <c:v>-1.0985421272142377</c:v>
                </c:pt>
                <c:pt idx="50">
                  <c:v>-1.0985398880498489</c:v>
                </c:pt>
                <c:pt idx="51">
                  <c:v>-1.0985383543848022</c:v>
                </c:pt>
                <c:pt idx="52">
                  <c:v>-1.0985355473595955</c:v>
                </c:pt>
                <c:pt idx="53">
                  <c:v>-1.0985343652399047</c:v>
                </c:pt>
                <c:pt idx="54">
                  <c:v>-1.098537509122977</c:v>
                </c:pt>
                <c:pt idx="55">
                  <c:v>-1.0985384636585598</c:v>
                </c:pt>
                <c:pt idx="56">
                  <c:v>-1.0985384786497245</c:v>
                </c:pt>
                <c:pt idx="57">
                  <c:v>-1.0985324796971032</c:v>
                </c:pt>
                <c:pt idx="58">
                  <c:v>-1.0985388584988407</c:v>
                </c:pt>
                <c:pt idx="59">
                  <c:v>-1.0985380137120229</c:v>
                </c:pt>
                <c:pt idx="60">
                  <c:v>-1.0985404937821046</c:v>
                </c:pt>
                <c:pt idx="61">
                  <c:v>-1.0985382532839758</c:v>
                </c:pt>
                <c:pt idx="62">
                  <c:v>-1.0985435305807805</c:v>
                </c:pt>
                <c:pt idx="63">
                  <c:v>-1.098542512754217</c:v>
                </c:pt>
                <c:pt idx="64">
                  <c:v>-1.0985437743451347</c:v>
                </c:pt>
                <c:pt idx="65">
                  <c:v>-1.0985415441681157</c:v>
                </c:pt>
                <c:pt idx="66">
                  <c:v>-1.0985505894664167</c:v>
                </c:pt>
                <c:pt idx="67">
                  <c:v>-1.0985505009871643</c:v>
                </c:pt>
                <c:pt idx="68">
                  <c:v>-1.0985511468267601</c:v>
                </c:pt>
                <c:pt idx="69">
                  <c:v>-1.0985459987292432</c:v>
                </c:pt>
                <c:pt idx="70">
                  <c:v>-1.0985433512742468</c:v>
                </c:pt>
                <c:pt idx="71">
                  <c:v>-1.0985464475170075</c:v>
                </c:pt>
                <c:pt idx="72">
                  <c:v>-1.0985500586263031</c:v>
                </c:pt>
                <c:pt idx="73">
                  <c:v>-1.098546876245718</c:v>
                </c:pt>
                <c:pt idx="74">
                  <c:v>-1.0985546881251951</c:v>
                </c:pt>
              </c:numCache>
            </c:numRef>
          </c:xVal>
          <c:yVal>
            <c:numRef>
              <c:f>Summary!$CY$419:$CY$493</c:f>
              <c:numCache>
                <c:formatCode>0.000000</c:formatCode>
                <c:ptCount val="75"/>
                <c:pt idx="0">
                  <c:v>-2.9115935591717346</c:v>
                </c:pt>
                <c:pt idx="1">
                  <c:v>-2.9115848750663509</c:v>
                </c:pt>
                <c:pt idx="2">
                  <c:v>-2.9115883285217827</c:v>
                </c:pt>
                <c:pt idx="3">
                  <c:v>-2.9115931908484161</c:v>
                </c:pt>
                <c:pt idx="4">
                  <c:v>-2.911593743417531</c:v>
                </c:pt>
                <c:pt idx="5">
                  <c:v>-2.9115864813251764</c:v>
                </c:pt>
                <c:pt idx="6">
                  <c:v>-2.9115845399472389</c:v>
                </c:pt>
                <c:pt idx="7">
                  <c:v>-2.9115801909701147</c:v>
                </c:pt>
                <c:pt idx="8">
                  <c:v>-2.9115555431336437</c:v>
                </c:pt>
                <c:pt idx="9">
                  <c:v>-2.9115659161790401</c:v>
                </c:pt>
                <c:pt idx="10">
                  <c:v>-2.9115751303924724</c:v>
                </c:pt>
                <c:pt idx="11">
                  <c:v>-2.9115684619538693</c:v>
                </c:pt>
                <c:pt idx="12">
                  <c:v>-2.9115708162425071</c:v>
                </c:pt>
                <c:pt idx="13">
                  <c:v>-2.9115617905028608</c:v>
                </c:pt>
                <c:pt idx="14">
                  <c:v>-2.9115730778537223</c:v>
                </c:pt>
                <c:pt idx="15">
                  <c:v>-2.911552473225298</c:v>
                </c:pt>
                <c:pt idx="16">
                  <c:v>-2.9115723246438434</c:v>
                </c:pt>
                <c:pt idx="17">
                  <c:v>-2.9115718536636801</c:v>
                </c:pt>
                <c:pt idx="18">
                  <c:v>-2.9115619172419023</c:v>
                </c:pt>
                <c:pt idx="19">
                  <c:v>-2.911574106412989</c:v>
                </c:pt>
                <c:pt idx="20">
                  <c:v>-2.9115722289868105</c:v>
                </c:pt>
                <c:pt idx="21">
                  <c:v>-2.9115743037353594</c:v>
                </c:pt>
                <c:pt idx="22">
                  <c:v>-2.9115788466083008</c:v>
                </c:pt>
                <c:pt idx="23">
                  <c:v>-2.9115833665112421</c:v>
                </c:pt>
                <c:pt idx="24">
                  <c:v>-2.9115750159543126</c:v>
                </c:pt>
                <c:pt idx="25">
                  <c:v>-2.9115743675373196</c:v>
                </c:pt>
                <c:pt idx="26">
                  <c:v>-2.9115774791191891</c:v>
                </c:pt>
                <c:pt idx="27">
                  <c:v>-2.9115806516938516</c:v>
                </c:pt>
                <c:pt idx="28">
                  <c:v>-2.9115836094506076</c:v>
                </c:pt>
                <c:pt idx="29">
                  <c:v>-2.9115896841416542</c:v>
                </c:pt>
                <c:pt idx="30">
                  <c:v>-2.9115800012842841</c:v>
                </c:pt>
                <c:pt idx="31">
                  <c:v>-2.9115738287448383</c:v>
                </c:pt>
                <c:pt idx="32">
                  <c:v>-2.9115815631983955</c:v>
                </c:pt>
                <c:pt idx="33">
                  <c:v>-2.9115775127638397</c:v>
                </c:pt>
                <c:pt idx="34">
                  <c:v>-2.9115889368132644</c:v>
                </c:pt>
                <c:pt idx="35">
                  <c:v>-2.9115778082684738</c:v>
                </c:pt>
                <c:pt idx="36">
                  <c:v>-2.9115868259663955</c:v>
                </c:pt>
                <c:pt idx="37">
                  <c:v>-2.9115332403550118</c:v>
                </c:pt>
                <c:pt idx="38">
                  <c:v>-2.9115628312260009</c:v>
                </c:pt>
                <c:pt idx="39">
                  <c:v>-2.9115633252040967</c:v>
                </c:pt>
                <c:pt idx="40">
                  <c:v>-2.9116057610540493</c:v>
                </c:pt>
                <c:pt idx="41">
                  <c:v>-2.9116031383746064</c:v>
                </c:pt>
                <c:pt idx="42">
                  <c:v>-2.9116057589854449</c:v>
                </c:pt>
                <c:pt idx="43">
                  <c:v>-2.9115918264784204</c:v>
                </c:pt>
                <c:pt idx="44">
                  <c:v>-2.9115800864958801</c:v>
                </c:pt>
                <c:pt idx="45">
                  <c:v>-2.9115833539361153</c:v>
                </c:pt>
                <c:pt idx="46">
                  <c:v>-2.9115828076042578</c:v>
                </c:pt>
                <c:pt idx="47">
                  <c:v>-2.9115940251109169</c:v>
                </c:pt>
                <c:pt idx="48">
                  <c:v>-2.9116086725729859</c:v>
                </c:pt>
                <c:pt idx="49">
                  <c:v>-2.9116189820939691</c:v>
                </c:pt>
                <c:pt idx="50">
                  <c:v>-2.9115898274508569</c:v>
                </c:pt>
                <c:pt idx="51">
                  <c:v>-2.9116080762622412</c:v>
                </c:pt>
                <c:pt idx="52">
                  <c:v>-2.9116100239608365</c:v>
                </c:pt>
                <c:pt idx="53">
                  <c:v>-2.9116259338652126</c:v>
                </c:pt>
                <c:pt idx="54">
                  <c:v>-2.9116067945239616</c:v>
                </c:pt>
                <c:pt idx="55">
                  <c:v>-2.911627797675572</c:v>
                </c:pt>
                <c:pt idx="56">
                  <c:v>-2.9116036913387826</c:v>
                </c:pt>
                <c:pt idx="57">
                  <c:v>-2.9116060226844223</c:v>
                </c:pt>
                <c:pt idx="58">
                  <c:v>-2.9115957050929806</c:v>
                </c:pt>
                <c:pt idx="59">
                  <c:v>-2.9115859204710479</c:v>
                </c:pt>
                <c:pt idx="60">
                  <c:v>-2.9115979191531154</c:v>
                </c:pt>
                <c:pt idx="61">
                  <c:v>-2.9115883615950748</c:v>
                </c:pt>
                <c:pt idx="62">
                  <c:v>-2.9115957584465226</c:v>
                </c:pt>
                <c:pt idx="63">
                  <c:v>-2.9115972589124901</c:v>
                </c:pt>
                <c:pt idx="64">
                  <c:v>-2.9115995942718427</c:v>
                </c:pt>
                <c:pt idx="65">
                  <c:v>-2.9115988770544319</c:v>
                </c:pt>
                <c:pt idx="66">
                  <c:v>-2.9115675527295974</c:v>
                </c:pt>
                <c:pt idx="67">
                  <c:v>-2.9115746787995289</c:v>
                </c:pt>
                <c:pt idx="68">
                  <c:v>-2.9115582240147981</c:v>
                </c:pt>
                <c:pt idx="69">
                  <c:v>-2.9115679765072149</c:v>
                </c:pt>
                <c:pt idx="70">
                  <c:v>-2.9115950664502352</c:v>
                </c:pt>
                <c:pt idx="71">
                  <c:v>-2.9115742895702099</c:v>
                </c:pt>
                <c:pt idx="72">
                  <c:v>-2.9115773763292374</c:v>
                </c:pt>
                <c:pt idx="73">
                  <c:v>-2.9115610777989347</c:v>
                </c:pt>
                <c:pt idx="74">
                  <c:v>-2.911560597111531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3AA-AE46-92F7-5F48C1715595}"/>
            </c:ext>
          </c:extLst>
        </c:ser>
        <c:ser>
          <c:idx val="11"/>
          <c:order val="11"/>
          <c:tx>
            <c:strRef>
              <c:f>Summary!$CJ$494</c:f>
              <c:strCache>
                <c:ptCount val="1"/>
                <c:pt idx="0">
                  <c:v>L2 Jun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</c:spPr>
          </c:marker>
          <c:xVal>
            <c:numRef>
              <c:f>Summary!$CX$494:$CX$538</c:f>
              <c:numCache>
                <c:formatCode>0.000000</c:formatCode>
                <c:ptCount val="45"/>
                <c:pt idx="0">
                  <c:v>-1.0985546648947828</c:v>
                </c:pt>
                <c:pt idx="1">
                  <c:v>-1.0985578429033616</c:v>
                </c:pt>
                <c:pt idx="2">
                  <c:v>-1.0985550133271174</c:v>
                </c:pt>
                <c:pt idx="3">
                  <c:v>-1.0985600798406938</c:v>
                </c:pt>
                <c:pt idx="4">
                  <c:v>-1.0985589321387199</c:v>
                </c:pt>
                <c:pt idx="5">
                  <c:v>-1.0985614075106354</c:v>
                </c:pt>
                <c:pt idx="6">
                  <c:v>-1.0985606973602609</c:v>
                </c:pt>
                <c:pt idx="7">
                  <c:v>-1.098569242089195</c:v>
                </c:pt>
                <c:pt idx="8">
                  <c:v>-1.0985620291055671</c:v>
                </c:pt>
                <c:pt idx="9">
                  <c:v>-1.0985647810061716</c:v>
                </c:pt>
                <c:pt idx="10">
                  <c:v>-1.0985617055527643</c:v>
                </c:pt>
                <c:pt idx="11">
                  <c:v>-1.0985585987407296</c:v>
                </c:pt>
                <c:pt idx="12">
                  <c:v>-1.09856532453528</c:v>
                </c:pt>
                <c:pt idx="13">
                  <c:v>-1.0985680574505503</c:v>
                </c:pt>
                <c:pt idx="14">
                  <c:v>-1.0985650226069041</c:v>
                </c:pt>
                <c:pt idx="15">
                  <c:v>-1.098557938279578</c:v>
                </c:pt>
                <c:pt idx="16">
                  <c:v>-1.098562158021835</c:v>
                </c:pt>
                <c:pt idx="17">
                  <c:v>-1.0985585422446236</c:v>
                </c:pt>
                <c:pt idx="18">
                  <c:v>-1.0985583700035511</c:v>
                </c:pt>
                <c:pt idx="19">
                  <c:v>-1.0985595132505352</c:v>
                </c:pt>
                <c:pt idx="20">
                  <c:v>-1.0985577674681966</c:v>
                </c:pt>
                <c:pt idx="21">
                  <c:v>-1.098557815153608</c:v>
                </c:pt>
                <c:pt idx="22">
                  <c:v>-1.0985552782009775</c:v>
                </c:pt>
                <c:pt idx="23">
                  <c:v>-1.0985575250968422</c:v>
                </c:pt>
                <c:pt idx="24">
                  <c:v>-1.0985580397340555</c:v>
                </c:pt>
                <c:pt idx="25">
                  <c:v>-1.0985582780534133</c:v>
                </c:pt>
                <c:pt idx="26">
                  <c:v>-1.0985603131011834</c:v>
                </c:pt>
                <c:pt idx="27">
                  <c:v>-1.0985576590373634</c:v>
                </c:pt>
                <c:pt idx="28">
                  <c:v>-1.0985619018699793</c:v>
                </c:pt>
                <c:pt idx="29">
                  <c:v>-1.0985579929590237</c:v>
                </c:pt>
                <c:pt idx="30">
                  <c:v>-1.0985633830776649</c:v>
                </c:pt>
                <c:pt idx="31">
                  <c:v>-1.0985540801516815</c:v>
                </c:pt>
                <c:pt idx="32">
                  <c:v>-1.0985565243779678</c:v>
                </c:pt>
                <c:pt idx="33">
                  <c:v>-1.0985591085150204</c:v>
                </c:pt>
                <c:pt idx="34">
                  <c:v>-1.0985582791284143</c:v>
                </c:pt>
                <c:pt idx="35">
                  <c:v>-1.0985556937032384</c:v>
                </c:pt>
                <c:pt idx="36">
                  <c:v>-1.0985600240912234</c:v>
                </c:pt>
                <c:pt idx="37">
                  <c:v>-1.0985607974378562</c:v>
                </c:pt>
                <c:pt idx="38">
                  <c:v>-1.0985610809932034</c:v>
                </c:pt>
                <c:pt idx="39">
                  <c:v>-1.0985544220582344</c:v>
                </c:pt>
                <c:pt idx="40">
                  <c:v>-1.0985642949807835</c:v>
                </c:pt>
                <c:pt idx="41">
                  <c:v>-1.0985704394131324</c:v>
                </c:pt>
                <c:pt idx="42">
                  <c:v>-1.0985620800343965</c:v>
                </c:pt>
                <c:pt idx="43">
                  <c:v>-1.0985641558929533</c:v>
                </c:pt>
                <c:pt idx="44">
                  <c:v>-1.0985620103695719</c:v>
                </c:pt>
              </c:numCache>
            </c:numRef>
          </c:xVal>
          <c:yVal>
            <c:numRef>
              <c:f>Summary!$CY$494:$CY$538</c:f>
              <c:numCache>
                <c:formatCode>0.000000</c:formatCode>
                <c:ptCount val="45"/>
                <c:pt idx="0">
                  <c:v>-2.9115944933793005</c:v>
                </c:pt>
                <c:pt idx="1">
                  <c:v>-2.9115819900585036</c:v>
                </c:pt>
                <c:pt idx="2">
                  <c:v>-2.9115679731899222</c:v>
                </c:pt>
                <c:pt idx="3">
                  <c:v>-2.9115884655710338</c:v>
                </c:pt>
                <c:pt idx="4">
                  <c:v>-2.9115698050303487</c:v>
                </c:pt>
                <c:pt idx="5">
                  <c:v>-2.9115687999386082</c:v>
                </c:pt>
                <c:pt idx="6">
                  <c:v>-2.9115731815010939</c:v>
                </c:pt>
                <c:pt idx="7">
                  <c:v>-2.9115423069303237</c:v>
                </c:pt>
                <c:pt idx="8">
                  <c:v>-2.9115768434214391</c:v>
                </c:pt>
                <c:pt idx="9">
                  <c:v>-2.911585822941821</c:v>
                </c:pt>
                <c:pt idx="10">
                  <c:v>-2.9115812597450073</c:v>
                </c:pt>
                <c:pt idx="11">
                  <c:v>-2.911555936027387</c:v>
                </c:pt>
                <c:pt idx="12">
                  <c:v>-2.9115716905071114</c:v>
                </c:pt>
                <c:pt idx="13">
                  <c:v>-2.9115520006757736</c:v>
                </c:pt>
                <c:pt idx="14">
                  <c:v>-2.9115520276370535</c:v>
                </c:pt>
                <c:pt idx="15">
                  <c:v>-2.9115741790386616</c:v>
                </c:pt>
                <c:pt idx="16">
                  <c:v>-2.9115814587885125</c:v>
                </c:pt>
                <c:pt idx="17">
                  <c:v>-2.9115790031836735</c:v>
                </c:pt>
                <c:pt idx="18">
                  <c:v>-2.9115910811237908</c:v>
                </c:pt>
                <c:pt idx="19">
                  <c:v>-2.9115687922044842</c:v>
                </c:pt>
                <c:pt idx="20">
                  <c:v>-2.9115896607598546</c:v>
                </c:pt>
                <c:pt idx="21">
                  <c:v>-2.9115677577964587</c:v>
                </c:pt>
                <c:pt idx="22">
                  <c:v>-2.9115629806992578</c:v>
                </c:pt>
                <c:pt idx="23">
                  <c:v>-2.9115825627585177</c:v>
                </c:pt>
                <c:pt idx="24">
                  <c:v>-2.9115688751398832</c:v>
                </c:pt>
                <c:pt idx="25">
                  <c:v>-2.9115640179731477</c:v>
                </c:pt>
                <c:pt idx="26">
                  <c:v>-2.9115543600438518</c:v>
                </c:pt>
                <c:pt idx="27">
                  <c:v>-2.9115764265509916</c:v>
                </c:pt>
                <c:pt idx="28">
                  <c:v>-2.9115565937618682</c:v>
                </c:pt>
                <c:pt idx="29">
                  <c:v>-2.9115803346456208</c:v>
                </c:pt>
                <c:pt idx="30">
                  <c:v>-2.9115678547909645</c:v>
                </c:pt>
                <c:pt idx="31">
                  <c:v>-2.9115713444782747</c:v>
                </c:pt>
                <c:pt idx="32">
                  <c:v>-2.9115793538041292</c:v>
                </c:pt>
                <c:pt idx="33">
                  <c:v>-2.9115841977408259</c:v>
                </c:pt>
                <c:pt idx="34">
                  <c:v>-2.9115870178176264</c:v>
                </c:pt>
                <c:pt idx="35">
                  <c:v>-2.9115785568093777</c:v>
                </c:pt>
                <c:pt idx="36">
                  <c:v>-2.9115689308660442</c:v>
                </c:pt>
                <c:pt idx="37">
                  <c:v>-2.9115674257254578</c:v>
                </c:pt>
                <c:pt idx="38">
                  <c:v>-2.9115749796517791</c:v>
                </c:pt>
                <c:pt idx="39">
                  <c:v>-2.9115825437141996</c:v>
                </c:pt>
                <c:pt idx="40">
                  <c:v>-2.9115874621252584</c:v>
                </c:pt>
                <c:pt idx="41">
                  <c:v>-2.9115354521037755</c:v>
                </c:pt>
                <c:pt idx="42">
                  <c:v>-2.911553028314783</c:v>
                </c:pt>
                <c:pt idx="43">
                  <c:v>-2.9115744065646223</c:v>
                </c:pt>
                <c:pt idx="44">
                  <c:v>-2.9115578411727463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3AA-AE46-92F7-5F48C1715595}"/>
            </c:ext>
          </c:extLst>
        </c:ser>
        <c:ser>
          <c:idx val="12"/>
          <c:order val="12"/>
          <c:tx>
            <c:strRef>
              <c:f>Summary!$CJ$540</c:f>
              <c:strCache>
                <c:ptCount val="1"/>
                <c:pt idx="0">
                  <c:v>L3 FebS1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2774AE"/>
                </a:solidFill>
              </a:ln>
            </c:spPr>
          </c:marker>
          <c:xVal>
            <c:numRef>
              <c:f>Summary!$CX$540:$CX$594</c:f>
              <c:numCache>
                <c:formatCode>0.000000</c:formatCode>
                <c:ptCount val="55"/>
                <c:pt idx="0">
                  <c:v>-1.0985258340605766</c:v>
                </c:pt>
                <c:pt idx="1">
                  <c:v>-1.0985274362385635</c:v>
                </c:pt>
                <c:pt idx="2">
                  <c:v>-1.0985216626752352</c:v>
                </c:pt>
                <c:pt idx="3">
                  <c:v>-1.0985382247678888</c:v>
                </c:pt>
                <c:pt idx="4">
                  <c:v>-1.0985309433476707</c:v>
                </c:pt>
                <c:pt idx="5">
                  <c:v>-1.0985316530722105</c:v>
                </c:pt>
                <c:pt idx="6">
                  <c:v>-1.0985274920667658</c:v>
                </c:pt>
                <c:pt idx="7">
                  <c:v>-1.0985295002539093</c:v>
                </c:pt>
                <c:pt idx="8">
                  <c:v>-1.0985376215637079</c:v>
                </c:pt>
                <c:pt idx="9">
                  <c:v>-1.0985298747033569</c:v>
                </c:pt>
                <c:pt idx="10">
                  <c:v>-1.098534229808974</c:v>
                </c:pt>
                <c:pt idx="11">
                  <c:v>-1.0985321676440114</c:v>
                </c:pt>
                <c:pt idx="12">
                  <c:v>-1.0985280461641216</c:v>
                </c:pt>
                <c:pt idx="13">
                  <c:v>-1.0985373738699178</c:v>
                </c:pt>
                <c:pt idx="14">
                  <c:v>-1.0985300581340904</c:v>
                </c:pt>
                <c:pt idx="15">
                  <c:v>-1.0985339212134215</c:v>
                </c:pt>
                <c:pt idx="16">
                  <c:v>-1.0985352717093195</c:v>
                </c:pt>
                <c:pt idx="17">
                  <c:v>-1.0985342775305229</c:v>
                </c:pt>
                <c:pt idx="18">
                  <c:v>-1.0985359855762942</c:v>
                </c:pt>
                <c:pt idx="19">
                  <c:v>-1.098536273173452</c:v>
                </c:pt>
                <c:pt idx="20">
                  <c:v>-1.0985394295818434</c:v>
                </c:pt>
                <c:pt idx="21">
                  <c:v>-1.0985330583582109</c:v>
                </c:pt>
                <c:pt idx="22">
                  <c:v>-1.0985308342638989</c:v>
                </c:pt>
                <c:pt idx="23">
                  <c:v>-1.0985360432706859</c:v>
                </c:pt>
                <c:pt idx="24">
                  <c:v>-1.098530578314781</c:v>
                </c:pt>
                <c:pt idx="25">
                  <c:v>-1.0985344856924051</c:v>
                </c:pt>
                <c:pt idx="26">
                  <c:v>-1.0985392598992563</c:v>
                </c:pt>
                <c:pt idx="27">
                  <c:v>-1.0985370198291076</c:v>
                </c:pt>
                <c:pt idx="28">
                  <c:v>-1.0985318490359892</c:v>
                </c:pt>
                <c:pt idx="29">
                  <c:v>-1.0985323141879351</c:v>
                </c:pt>
                <c:pt idx="30">
                  <c:v>-1.0985276019657166</c:v>
                </c:pt>
                <c:pt idx="31">
                  <c:v>-1.0985321055095434</c:v>
                </c:pt>
                <c:pt idx="32">
                  <c:v>-1.0985360639680088</c:v>
                </c:pt>
                <c:pt idx="33">
                  <c:v>-1.0985347107565311</c:v>
                </c:pt>
                <c:pt idx="34">
                  <c:v>-1.0985335286665954</c:v>
                </c:pt>
                <c:pt idx="35">
                  <c:v>-1.0985337594024895</c:v>
                </c:pt>
                <c:pt idx="36">
                  <c:v>-1.0985344482929014</c:v>
                </c:pt>
                <c:pt idx="37">
                  <c:v>-1.0985389395110781</c:v>
                </c:pt>
                <c:pt idx="38">
                  <c:v>-1.0985376548679446</c:v>
                </c:pt>
                <c:pt idx="39">
                  <c:v>-1.0985319196560066</c:v>
                </c:pt>
                <c:pt idx="40">
                  <c:v>-1.0985330825390061</c:v>
                </c:pt>
                <c:pt idx="41">
                  <c:v>-1.0985350537594629</c:v>
                </c:pt>
                <c:pt idx="42">
                  <c:v>-1.0985235886756965</c:v>
                </c:pt>
                <c:pt idx="43">
                  <c:v>-1.0985384343662477</c:v>
                </c:pt>
                <c:pt idx="44">
                  <c:v>-1.098536287024011</c:v>
                </c:pt>
                <c:pt idx="45">
                  <c:v>-1.0985362193380235</c:v>
                </c:pt>
                <c:pt idx="46">
                  <c:v>-1.0985343579836044</c:v>
                </c:pt>
                <c:pt idx="47">
                  <c:v>-1.098535374513752</c:v>
                </c:pt>
                <c:pt idx="48">
                  <c:v>-1.098533646587291</c:v>
                </c:pt>
                <c:pt idx="49">
                  <c:v>-1.0985345250443004</c:v>
                </c:pt>
                <c:pt idx="50">
                  <c:v>-1.0985374474904399</c:v>
                </c:pt>
                <c:pt idx="51">
                  <c:v>-1.0985334513377911</c:v>
                </c:pt>
                <c:pt idx="52">
                  <c:v>-1.0985361094940194</c:v>
                </c:pt>
                <c:pt idx="53">
                  <c:v>-1.0985344843904168</c:v>
                </c:pt>
                <c:pt idx="54">
                  <c:v>-1.0985429799676729</c:v>
                </c:pt>
              </c:numCache>
            </c:numRef>
          </c:xVal>
          <c:yVal>
            <c:numRef>
              <c:f>Summary!$CY$540:$CY$594</c:f>
              <c:numCache>
                <c:formatCode>0.000000</c:formatCode>
                <c:ptCount val="55"/>
                <c:pt idx="0">
                  <c:v>-2.911894975297006</c:v>
                </c:pt>
                <c:pt idx="1">
                  <c:v>-2.9118998715011295</c:v>
                </c:pt>
                <c:pt idx="2">
                  <c:v>-2.9118891189359966</c:v>
                </c:pt>
                <c:pt idx="3">
                  <c:v>-2.9119107228319985</c:v>
                </c:pt>
                <c:pt idx="4">
                  <c:v>-2.9119117164241048</c:v>
                </c:pt>
                <c:pt idx="5">
                  <c:v>-2.911921615134121</c:v>
                </c:pt>
                <c:pt idx="6">
                  <c:v>-2.9119128499010203</c:v>
                </c:pt>
                <c:pt idx="7">
                  <c:v>-2.9119106417519722</c:v>
                </c:pt>
                <c:pt idx="8">
                  <c:v>-2.9119104177321149</c:v>
                </c:pt>
                <c:pt idx="9">
                  <c:v>-2.9119385658209951</c:v>
                </c:pt>
                <c:pt idx="10">
                  <c:v>-2.9119081678741487</c:v>
                </c:pt>
                <c:pt idx="11">
                  <c:v>-2.9119188073867517</c:v>
                </c:pt>
                <c:pt idx="12">
                  <c:v>-2.9119231528910383</c:v>
                </c:pt>
                <c:pt idx="13">
                  <c:v>-2.9119102441772227</c:v>
                </c:pt>
                <c:pt idx="14">
                  <c:v>-2.9119335163047912</c:v>
                </c:pt>
                <c:pt idx="15">
                  <c:v>-2.9119004882514981</c:v>
                </c:pt>
                <c:pt idx="16">
                  <c:v>-2.911908704535159</c:v>
                </c:pt>
                <c:pt idx="17">
                  <c:v>-2.9119042009320437</c:v>
                </c:pt>
                <c:pt idx="18">
                  <c:v>-2.911919061816973</c:v>
                </c:pt>
                <c:pt idx="19">
                  <c:v>-2.9119495449266419</c:v>
                </c:pt>
                <c:pt idx="20">
                  <c:v>-2.9119329262975193</c:v>
                </c:pt>
                <c:pt idx="21">
                  <c:v>-2.9119232943779814</c:v>
                </c:pt>
                <c:pt idx="22">
                  <c:v>-2.9119265587175933</c:v>
                </c:pt>
                <c:pt idx="23">
                  <c:v>-2.9119214500487414</c:v>
                </c:pt>
                <c:pt idx="24">
                  <c:v>-2.9119100077791482</c:v>
                </c:pt>
                <c:pt idx="25">
                  <c:v>-2.9119273181624137</c:v>
                </c:pt>
                <c:pt idx="26">
                  <c:v>-2.9119348575794657</c:v>
                </c:pt>
                <c:pt idx="27">
                  <c:v>-2.911923442290921</c:v>
                </c:pt>
                <c:pt idx="28">
                  <c:v>-2.9119259155313966</c:v>
                </c:pt>
                <c:pt idx="29">
                  <c:v>-2.9119270772542434</c:v>
                </c:pt>
                <c:pt idx="30">
                  <c:v>-2.9119192100774436</c:v>
                </c:pt>
                <c:pt idx="31">
                  <c:v>-2.9119078333561403</c:v>
                </c:pt>
                <c:pt idx="32">
                  <c:v>-2.9118957581718781</c:v>
                </c:pt>
                <c:pt idx="33">
                  <c:v>-2.9119165544565528</c:v>
                </c:pt>
                <c:pt idx="34">
                  <c:v>-2.9119111396426525</c:v>
                </c:pt>
                <c:pt idx="35">
                  <c:v>-2.9119154117941215</c:v>
                </c:pt>
                <c:pt idx="36">
                  <c:v>-2.9119300518271345</c:v>
                </c:pt>
                <c:pt idx="37">
                  <c:v>-2.9119248999798391</c:v>
                </c:pt>
                <c:pt idx="38">
                  <c:v>-2.911937143007961</c:v>
                </c:pt>
                <c:pt idx="39">
                  <c:v>-2.911929958234948</c:v>
                </c:pt>
                <c:pt idx="40">
                  <c:v>-2.9119332355425547</c:v>
                </c:pt>
                <c:pt idx="41">
                  <c:v>-2.9119114875062859</c:v>
                </c:pt>
                <c:pt idx="42">
                  <c:v>-2.9119043351022329</c:v>
                </c:pt>
                <c:pt idx="43">
                  <c:v>-2.9119013082651115</c:v>
                </c:pt>
                <c:pt idx="44">
                  <c:v>-2.9119059059867829</c:v>
                </c:pt>
                <c:pt idx="45">
                  <c:v>-2.9119211072681837</c:v>
                </c:pt>
                <c:pt idx="46">
                  <c:v>-2.9119074855318376</c:v>
                </c:pt>
                <c:pt idx="47">
                  <c:v>-2.9119072549902865</c:v>
                </c:pt>
                <c:pt idx="48">
                  <c:v>-2.9119297753028817</c:v>
                </c:pt>
                <c:pt idx="49">
                  <c:v>-2.9119432977706659</c:v>
                </c:pt>
                <c:pt idx="50">
                  <c:v>-2.9119076837705156</c:v>
                </c:pt>
                <c:pt idx="51">
                  <c:v>-2.9119211368461251</c:v>
                </c:pt>
                <c:pt idx="52">
                  <c:v>-2.9118824116476274</c:v>
                </c:pt>
                <c:pt idx="53">
                  <c:v>-2.9119129824973684</c:v>
                </c:pt>
                <c:pt idx="54">
                  <c:v>-2.9119018186693393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3AA-AE46-92F7-5F48C1715595}"/>
            </c:ext>
          </c:extLst>
        </c:ser>
        <c:ser>
          <c:idx val="13"/>
          <c:order val="13"/>
          <c:tx>
            <c:strRef>
              <c:f>Summary!$CJ$595</c:f>
              <c:strCache>
                <c:ptCount val="1"/>
                <c:pt idx="0">
                  <c:v>L3 FebS2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Summary!$CX$595:$CX$649</c:f>
              <c:numCache>
                <c:formatCode>0.000000</c:formatCode>
                <c:ptCount val="55"/>
                <c:pt idx="0">
                  <c:v>-1.0985421783505909</c:v>
                </c:pt>
                <c:pt idx="1">
                  <c:v>-1.0985483991785319</c:v>
                </c:pt>
                <c:pt idx="2">
                  <c:v>-1.0985422107854668</c:v>
                </c:pt>
                <c:pt idx="3">
                  <c:v>-1.0985512237632615</c:v>
                </c:pt>
                <c:pt idx="4">
                  <c:v>-1.0985518924623168</c:v>
                </c:pt>
                <c:pt idx="5">
                  <c:v>-1.0985537533821115</c:v>
                </c:pt>
                <c:pt idx="6">
                  <c:v>-1.0985396937508616</c:v>
                </c:pt>
                <c:pt idx="7">
                  <c:v>-1.0985455084166653</c:v>
                </c:pt>
                <c:pt idx="8">
                  <c:v>-1.0985556297425996</c:v>
                </c:pt>
                <c:pt idx="9">
                  <c:v>-1.0985512963983524</c:v>
                </c:pt>
                <c:pt idx="10">
                  <c:v>-1.0985496661027998</c:v>
                </c:pt>
                <c:pt idx="11">
                  <c:v>-1.098546977598607</c:v>
                </c:pt>
                <c:pt idx="12">
                  <c:v>-1.098544621562439</c:v>
                </c:pt>
                <c:pt idx="13">
                  <c:v>-1.0985498506728208</c:v>
                </c:pt>
                <c:pt idx="14">
                  <c:v>-1.0985543493522432</c:v>
                </c:pt>
                <c:pt idx="15">
                  <c:v>-1.0985496146841831</c:v>
                </c:pt>
                <c:pt idx="16">
                  <c:v>-1.0985493294053625</c:v>
                </c:pt>
                <c:pt idx="17">
                  <c:v>-1.0985505211856612</c:v>
                </c:pt>
                <c:pt idx="18">
                  <c:v>-1.09855314735174</c:v>
                </c:pt>
                <c:pt idx="19">
                  <c:v>-1.0985455778886373</c:v>
                </c:pt>
                <c:pt idx="20">
                  <c:v>-1.0985420866605393</c:v>
                </c:pt>
                <c:pt idx="21">
                  <c:v>-1.0985421025729871</c:v>
                </c:pt>
                <c:pt idx="22">
                  <c:v>-1.098557527293998</c:v>
                </c:pt>
                <c:pt idx="23">
                  <c:v>-1.0985528783320362</c:v>
                </c:pt>
                <c:pt idx="24">
                  <c:v>-1.098554876440053</c:v>
                </c:pt>
                <c:pt idx="25">
                  <c:v>-1.0985519228304363</c:v>
                </c:pt>
                <c:pt idx="26">
                  <c:v>-1.0985497962461643</c:v>
                </c:pt>
                <c:pt idx="27">
                  <c:v>-1.0985537440563571</c:v>
                </c:pt>
                <c:pt idx="28">
                  <c:v>-1.0985539459238025</c:v>
                </c:pt>
                <c:pt idx="29">
                  <c:v>-1.098550254141577</c:v>
                </c:pt>
                <c:pt idx="30">
                  <c:v>-1.0985535118253942</c:v>
                </c:pt>
                <c:pt idx="31">
                  <c:v>-1.098547963614233</c:v>
                </c:pt>
                <c:pt idx="32">
                  <c:v>-1.0985512109075588</c:v>
                </c:pt>
                <c:pt idx="33">
                  <c:v>-1.0985452417549952</c:v>
                </c:pt>
                <c:pt idx="34">
                  <c:v>-1.0985436199863532</c:v>
                </c:pt>
                <c:pt idx="35">
                  <c:v>-1.0985542832314164</c:v>
                </c:pt>
                <c:pt idx="36">
                  <c:v>-1.0985502376179159</c:v>
                </c:pt>
                <c:pt idx="37">
                  <c:v>-1.098549519764586</c:v>
                </c:pt>
                <c:pt idx="38">
                  <c:v>-1.0985483727551648</c:v>
                </c:pt>
                <c:pt idx="39">
                  <c:v>-1.0985571543992732</c:v>
                </c:pt>
                <c:pt idx="40">
                  <c:v>-1.0985552705452304</c:v>
                </c:pt>
                <c:pt idx="41">
                  <c:v>-1.0985560698391377</c:v>
                </c:pt>
                <c:pt idx="42">
                  <c:v>-1.0985455711587004</c:v>
                </c:pt>
                <c:pt idx="43">
                  <c:v>-1.0985542961440884</c:v>
                </c:pt>
                <c:pt idx="44">
                  <c:v>-1.0985584536053661</c:v>
                </c:pt>
                <c:pt idx="45">
                  <c:v>-1.0985634098243893</c:v>
                </c:pt>
                <c:pt idx="46">
                  <c:v>-1.0985624688213909</c:v>
                </c:pt>
                <c:pt idx="47">
                  <c:v>-1.0985569679578673</c:v>
                </c:pt>
                <c:pt idx="48">
                  <c:v>-1.0985516969101419</c:v>
                </c:pt>
                <c:pt idx="49">
                  <c:v>-1.0985542842374012</c:v>
                </c:pt>
                <c:pt idx="50">
                  <c:v>-1.0985538731678497</c:v>
                </c:pt>
                <c:pt idx="51">
                  <c:v>-1.0985648738281222</c:v>
                </c:pt>
                <c:pt idx="52">
                  <c:v>-1.0985570621644076</c:v>
                </c:pt>
                <c:pt idx="53">
                  <c:v>-1.098555116565282</c:v>
                </c:pt>
                <c:pt idx="54">
                  <c:v>-1.0985584455807895</c:v>
                </c:pt>
              </c:numCache>
            </c:numRef>
          </c:xVal>
          <c:yVal>
            <c:numRef>
              <c:f>Summary!$CY$595:$CY$649</c:f>
              <c:numCache>
                <c:formatCode>0.000000</c:formatCode>
                <c:ptCount val="55"/>
                <c:pt idx="0">
                  <c:v>-2.9117412703520285</c:v>
                </c:pt>
                <c:pt idx="1">
                  <c:v>-2.9117434667166484</c:v>
                </c:pt>
                <c:pt idx="2">
                  <c:v>-2.9117404243422045</c:v>
                </c:pt>
                <c:pt idx="3">
                  <c:v>-2.9117183581580011</c:v>
                </c:pt>
                <c:pt idx="4">
                  <c:v>-2.9117222246280896</c:v>
                </c:pt>
                <c:pt idx="5">
                  <c:v>-2.9117532785245999</c:v>
                </c:pt>
                <c:pt idx="6">
                  <c:v>-2.9117473483466183</c:v>
                </c:pt>
                <c:pt idx="7">
                  <c:v>-2.9117479510610718</c:v>
                </c:pt>
                <c:pt idx="8">
                  <c:v>-2.9117436186591887</c:v>
                </c:pt>
                <c:pt idx="9">
                  <c:v>-2.9117554227294047</c:v>
                </c:pt>
                <c:pt idx="10">
                  <c:v>-2.911740968241475</c:v>
                </c:pt>
                <c:pt idx="11">
                  <c:v>-2.9117486757692448</c:v>
                </c:pt>
                <c:pt idx="12">
                  <c:v>-2.9117421524947691</c:v>
                </c:pt>
                <c:pt idx="13">
                  <c:v>-2.9117144427807862</c:v>
                </c:pt>
                <c:pt idx="14">
                  <c:v>-2.911692401119514</c:v>
                </c:pt>
                <c:pt idx="15">
                  <c:v>-2.9117255998528973</c:v>
                </c:pt>
                <c:pt idx="16">
                  <c:v>-2.9117511886057565</c:v>
                </c:pt>
                <c:pt idx="17">
                  <c:v>-2.9117493664760317</c:v>
                </c:pt>
                <c:pt idx="18">
                  <c:v>-2.9117420201113049</c:v>
                </c:pt>
                <c:pt idx="19">
                  <c:v>-2.9117210801187485</c:v>
                </c:pt>
                <c:pt idx="20">
                  <c:v>-2.9117127916968979</c:v>
                </c:pt>
                <c:pt idx="21">
                  <c:v>-2.9117376508213457</c:v>
                </c:pt>
                <c:pt idx="22">
                  <c:v>-2.9117415101741231</c:v>
                </c:pt>
                <c:pt idx="23">
                  <c:v>-2.9117188442124324</c:v>
                </c:pt>
                <c:pt idx="24">
                  <c:v>-2.9116968285994846</c:v>
                </c:pt>
                <c:pt idx="25">
                  <c:v>-2.9117207545519794</c:v>
                </c:pt>
                <c:pt idx="26">
                  <c:v>-2.9117307296381938</c:v>
                </c:pt>
                <c:pt idx="27">
                  <c:v>-2.9117090397930339</c:v>
                </c:pt>
                <c:pt idx="28">
                  <c:v>-2.9117375055961596</c:v>
                </c:pt>
                <c:pt idx="29">
                  <c:v>-2.9117149080936118</c:v>
                </c:pt>
                <c:pt idx="30">
                  <c:v>-2.9117220233103369</c:v>
                </c:pt>
                <c:pt idx="31">
                  <c:v>-2.9116972341669198</c:v>
                </c:pt>
                <c:pt idx="32">
                  <c:v>-2.9117281896820439</c:v>
                </c:pt>
                <c:pt idx="33">
                  <c:v>-2.9116911427395569</c:v>
                </c:pt>
                <c:pt idx="34">
                  <c:v>-2.9117222677377099</c:v>
                </c:pt>
                <c:pt idx="35">
                  <c:v>-2.9117210424186926</c:v>
                </c:pt>
                <c:pt idx="36">
                  <c:v>-2.9117366614276206</c:v>
                </c:pt>
                <c:pt idx="37">
                  <c:v>-2.9117301194003411</c:v>
                </c:pt>
                <c:pt idx="38">
                  <c:v>-2.9117084392930215</c:v>
                </c:pt>
                <c:pt idx="39">
                  <c:v>-2.9117488272502081</c:v>
                </c:pt>
                <c:pt idx="40">
                  <c:v>-2.9117334550635645</c:v>
                </c:pt>
                <c:pt idx="41">
                  <c:v>-2.9117280299476747</c:v>
                </c:pt>
                <c:pt idx="42">
                  <c:v>-2.9117026473038554</c:v>
                </c:pt>
                <c:pt idx="43">
                  <c:v>-2.9117373601732086</c:v>
                </c:pt>
                <c:pt idx="44">
                  <c:v>-2.9117500772303933</c:v>
                </c:pt>
                <c:pt idx="45">
                  <c:v>-2.911726898607379</c:v>
                </c:pt>
                <c:pt idx="46">
                  <c:v>-2.9116973309589551</c:v>
                </c:pt>
                <c:pt idx="47">
                  <c:v>-2.91174010364105</c:v>
                </c:pt>
                <c:pt idx="48">
                  <c:v>-2.9117526375572922</c:v>
                </c:pt>
                <c:pt idx="49">
                  <c:v>-2.911726152489476</c:v>
                </c:pt>
                <c:pt idx="50">
                  <c:v>-2.9117324047644728</c:v>
                </c:pt>
                <c:pt idx="51">
                  <c:v>-2.9117318365382951</c:v>
                </c:pt>
                <c:pt idx="52">
                  <c:v>-2.9117281139564404</c:v>
                </c:pt>
                <c:pt idx="53">
                  <c:v>-2.9117184188846452</c:v>
                </c:pt>
                <c:pt idx="54">
                  <c:v>-2.9117583095011415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3AA-AE46-92F7-5F48C1715595}"/>
            </c:ext>
          </c:extLst>
        </c:ser>
        <c:ser>
          <c:idx val="14"/>
          <c:order val="14"/>
          <c:tx>
            <c:strRef>
              <c:f>Summary!$CJ$650</c:f>
              <c:strCache>
                <c:ptCount val="1"/>
                <c:pt idx="0">
                  <c:v>L3 JulS1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9"/>
            <c:spPr>
              <a:solidFill>
                <a:srgbClr val="2774AE"/>
              </a:solidFill>
              <a:ln w="19050">
                <a:solidFill>
                  <a:schemeClr val="bg1"/>
                </a:solidFill>
              </a:ln>
            </c:spPr>
          </c:marker>
          <c:xVal>
            <c:numRef>
              <c:f>Summary!$CX$650:$CX$686</c:f>
              <c:numCache>
                <c:formatCode>0.000000</c:formatCode>
                <c:ptCount val="37"/>
                <c:pt idx="0">
                  <c:v>-1.0985237056788071</c:v>
                </c:pt>
                <c:pt idx="1">
                  <c:v>-1.0985341051873825</c:v>
                </c:pt>
                <c:pt idx="2">
                  <c:v>-1.0985243886397567</c:v>
                </c:pt>
                <c:pt idx="3">
                  <c:v>-1.0985284558742765</c:v>
                </c:pt>
                <c:pt idx="4">
                  <c:v>-1.0985326486382485</c:v>
                </c:pt>
                <c:pt idx="5">
                  <c:v>-1.0985310398168497</c:v>
                </c:pt>
                <c:pt idx="6">
                  <c:v>-1.0985318196146525</c:v>
                </c:pt>
                <c:pt idx="7">
                  <c:v>-1.0985264396264081</c:v>
                </c:pt>
                <c:pt idx="8">
                  <c:v>-1.0985235248557397</c:v>
                </c:pt>
                <c:pt idx="9">
                  <c:v>-1.0985342206880651</c:v>
                </c:pt>
                <c:pt idx="10">
                  <c:v>-1.098532936720285</c:v>
                </c:pt>
                <c:pt idx="11">
                  <c:v>-1.0985318193779952</c:v>
                </c:pt>
                <c:pt idx="12">
                  <c:v>-1.0985253871312977</c:v>
                </c:pt>
                <c:pt idx="13">
                  <c:v>-1.0985269721195565</c:v>
                </c:pt>
                <c:pt idx="14">
                  <c:v>-1.0985351667362315</c:v>
                </c:pt>
                <c:pt idx="15">
                  <c:v>-1.0985337717854058</c:v>
                </c:pt>
                <c:pt idx="16">
                  <c:v>-1.0985336504303982</c:v>
                </c:pt>
                <c:pt idx="17">
                  <c:v>-1.0985353465848955</c:v>
                </c:pt>
                <c:pt idx="18">
                  <c:v>-1.0985383118824503</c:v>
                </c:pt>
                <c:pt idx="19">
                  <c:v>-1.0985314587191033</c:v>
                </c:pt>
                <c:pt idx="20">
                  <c:v>-1.0985323956727457</c:v>
                </c:pt>
                <c:pt idx="21">
                  <c:v>-1.0985418507684666</c:v>
                </c:pt>
                <c:pt idx="22">
                  <c:v>-1.0985248495223776</c:v>
                </c:pt>
                <c:pt idx="23">
                  <c:v>-1.0985416732645268</c:v>
                </c:pt>
                <c:pt idx="24">
                  <c:v>-1.0985481347301265</c:v>
                </c:pt>
                <c:pt idx="25">
                  <c:v>-1.0985374490173385</c:v>
                </c:pt>
                <c:pt idx="26">
                  <c:v>-1.0985287682786211</c:v>
                </c:pt>
                <c:pt idx="27">
                  <c:v>-1.0985388007364429</c:v>
                </c:pt>
                <c:pt idx="28">
                  <c:v>-1.0985395733545467</c:v>
                </c:pt>
                <c:pt idx="29">
                  <c:v>-1.0985276629847534</c:v>
                </c:pt>
                <c:pt idx="30">
                  <c:v>-1.0985327696293377</c:v>
                </c:pt>
                <c:pt idx="31">
                  <c:v>-1.0985341140573019</c:v>
                </c:pt>
                <c:pt idx="32">
                  <c:v>-1.0985392355677677</c:v>
                </c:pt>
                <c:pt idx="33">
                  <c:v>-1.0985301575756277</c:v>
                </c:pt>
                <c:pt idx="34">
                  <c:v>-1.0985470049303558</c:v>
                </c:pt>
                <c:pt idx="35">
                  <c:v>-1.0985351443902491</c:v>
                </c:pt>
                <c:pt idx="36">
                  <c:v>-1.0985381637616307</c:v>
                </c:pt>
              </c:numCache>
            </c:numRef>
          </c:xVal>
          <c:yVal>
            <c:numRef>
              <c:f>Summary!$CY$650:$CY$686</c:f>
              <c:numCache>
                <c:formatCode>0.000000</c:formatCode>
                <c:ptCount val="37"/>
                <c:pt idx="0">
                  <c:v>-2.9118717105888683</c:v>
                </c:pt>
                <c:pt idx="1">
                  <c:v>-2.9118804670357563</c:v>
                </c:pt>
                <c:pt idx="2">
                  <c:v>-2.9118966837475284</c:v>
                </c:pt>
                <c:pt idx="3">
                  <c:v>-2.9118827439901964</c:v>
                </c:pt>
                <c:pt idx="4">
                  <c:v>-2.9119053791246743</c:v>
                </c:pt>
                <c:pt idx="5">
                  <c:v>-2.9119049122057339</c:v>
                </c:pt>
                <c:pt idx="6">
                  <c:v>-2.9118893672652528</c:v>
                </c:pt>
                <c:pt idx="7">
                  <c:v>-2.911891996501148</c:v>
                </c:pt>
                <c:pt idx="8">
                  <c:v>-2.9119234892835633</c:v>
                </c:pt>
                <c:pt idx="9">
                  <c:v>-2.9119121841386209</c:v>
                </c:pt>
                <c:pt idx="10">
                  <c:v>-2.9119247274478219</c:v>
                </c:pt>
                <c:pt idx="11">
                  <c:v>-2.9119115228247758</c:v>
                </c:pt>
                <c:pt idx="12">
                  <c:v>-2.9119379928088471</c:v>
                </c:pt>
                <c:pt idx="13">
                  <c:v>-2.9119195035451662</c:v>
                </c:pt>
                <c:pt idx="14">
                  <c:v>-2.9119172805899924</c:v>
                </c:pt>
                <c:pt idx="15">
                  <c:v>-2.9119077094285553</c:v>
                </c:pt>
                <c:pt idx="16">
                  <c:v>-2.9119196392044553</c:v>
                </c:pt>
                <c:pt idx="17">
                  <c:v>-2.9119040706638759</c:v>
                </c:pt>
                <c:pt idx="18">
                  <c:v>-2.9119200459803958</c:v>
                </c:pt>
                <c:pt idx="19">
                  <c:v>-2.911910931354174</c:v>
                </c:pt>
                <c:pt idx="20">
                  <c:v>-2.9119247221863755</c:v>
                </c:pt>
                <c:pt idx="21">
                  <c:v>-2.9119134375170952</c:v>
                </c:pt>
                <c:pt idx="22">
                  <c:v>-2.9118983040142825</c:v>
                </c:pt>
                <c:pt idx="23">
                  <c:v>-2.9119117743344543</c:v>
                </c:pt>
                <c:pt idx="24">
                  <c:v>-2.9119441142986529</c:v>
                </c:pt>
                <c:pt idx="25">
                  <c:v>-2.9119253031786547</c:v>
                </c:pt>
                <c:pt idx="26">
                  <c:v>-2.9119059997209247</c:v>
                </c:pt>
                <c:pt idx="27">
                  <c:v>-2.9119056683786217</c:v>
                </c:pt>
                <c:pt idx="28">
                  <c:v>-2.9119145473551544</c:v>
                </c:pt>
                <c:pt idx="29">
                  <c:v>-2.9119230638583025</c:v>
                </c:pt>
                <c:pt idx="30">
                  <c:v>-2.9119109012981541</c:v>
                </c:pt>
                <c:pt idx="31">
                  <c:v>-2.9118897760916709</c:v>
                </c:pt>
                <c:pt idx="32">
                  <c:v>-2.9119142373015729</c:v>
                </c:pt>
                <c:pt idx="33">
                  <c:v>-2.9119344269216239</c:v>
                </c:pt>
                <c:pt idx="34">
                  <c:v>-2.9119263683350076</c:v>
                </c:pt>
                <c:pt idx="35">
                  <c:v>-2.9119033531538117</c:v>
                </c:pt>
                <c:pt idx="36">
                  <c:v>-2.9119013195810477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3AA-AE46-92F7-5F48C1715595}"/>
            </c:ext>
          </c:extLst>
        </c:ser>
        <c:ser>
          <c:idx val="15"/>
          <c:order val="15"/>
          <c:tx>
            <c:strRef>
              <c:f>Summary!$CJ$687</c:f>
              <c:strCache>
                <c:ptCount val="1"/>
                <c:pt idx="0">
                  <c:v>L3 JulS2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ln w="12700">
                <a:solidFill>
                  <a:srgbClr val="2774AE"/>
                </a:solidFill>
              </a:ln>
            </c:spPr>
          </c:marker>
          <c:xVal>
            <c:numRef>
              <c:f>Summary!$CX$687:$CX$757</c:f>
              <c:numCache>
                <c:formatCode>0.000000</c:formatCode>
                <c:ptCount val="71"/>
                <c:pt idx="0">
                  <c:v>-1.0985443102963928</c:v>
                </c:pt>
                <c:pt idx="1">
                  <c:v>-1.098546047472563</c:v>
                </c:pt>
                <c:pt idx="2">
                  <c:v>-1.0985500732969551</c:v>
                </c:pt>
                <c:pt idx="3">
                  <c:v>-1.0985439743687724</c:v>
                </c:pt>
                <c:pt idx="4">
                  <c:v>-1.0985532340737303</c:v>
                </c:pt>
                <c:pt idx="5">
                  <c:v>-1.0985357677494201</c:v>
                </c:pt>
                <c:pt idx="6">
                  <c:v>-1.0985451872056782</c:v>
                </c:pt>
                <c:pt idx="7">
                  <c:v>-1.0985510265398579</c:v>
                </c:pt>
                <c:pt idx="8">
                  <c:v>-1.0985514309782023</c:v>
                </c:pt>
                <c:pt idx="9">
                  <c:v>-1.0985428131050088</c:v>
                </c:pt>
                <c:pt idx="10">
                  <c:v>-1.098543016455884</c:v>
                </c:pt>
                <c:pt idx="11">
                  <c:v>-1.0985471656279613</c:v>
                </c:pt>
                <c:pt idx="12">
                  <c:v>-1.0985569764934358</c:v>
                </c:pt>
                <c:pt idx="13">
                  <c:v>-1.098545651623829</c:v>
                </c:pt>
                <c:pt idx="14">
                  <c:v>-1.0985470979173964</c:v>
                </c:pt>
                <c:pt idx="15">
                  <c:v>-1.0985557900565024</c:v>
                </c:pt>
                <c:pt idx="16">
                  <c:v>-1.0985391922424987</c:v>
                </c:pt>
                <c:pt idx="17">
                  <c:v>-1.0985537707172208</c:v>
                </c:pt>
                <c:pt idx="18">
                  <c:v>-1.0985550064431981</c:v>
                </c:pt>
                <c:pt idx="19">
                  <c:v>-1.0985521761765278</c:v>
                </c:pt>
                <c:pt idx="20">
                  <c:v>-1.0985525673811829</c:v>
                </c:pt>
                <c:pt idx="21">
                  <c:v>-1.0985459896646097</c:v>
                </c:pt>
                <c:pt idx="22">
                  <c:v>-1.0985569150948775</c:v>
                </c:pt>
                <c:pt idx="23">
                  <c:v>-1.0985523209859569</c:v>
                </c:pt>
                <c:pt idx="24">
                  <c:v>-1.0985633969841144</c:v>
                </c:pt>
                <c:pt idx="25">
                  <c:v>-1.0985530755544666</c:v>
                </c:pt>
                <c:pt idx="26">
                  <c:v>-1.0985540228557642</c:v>
                </c:pt>
                <c:pt idx="27">
                  <c:v>-1.0985545518237609</c:v>
                </c:pt>
                <c:pt idx="28">
                  <c:v>-1.0985486218523026</c:v>
                </c:pt>
                <c:pt idx="29">
                  <c:v>-1.0985572052483261</c:v>
                </c:pt>
                <c:pt idx="30">
                  <c:v>-1.0985526657274467</c:v>
                </c:pt>
                <c:pt idx="31">
                  <c:v>-1.0985480225044164</c:v>
                </c:pt>
                <c:pt idx="32">
                  <c:v>-1.0985687762499425</c:v>
                </c:pt>
                <c:pt idx="33">
                  <c:v>-1.0985575203212117</c:v>
                </c:pt>
                <c:pt idx="34">
                  <c:v>-1.0985666865020056</c:v>
                </c:pt>
                <c:pt idx="35">
                  <c:v>-1.0985684537780489</c:v>
                </c:pt>
                <c:pt idx="36">
                  <c:v>-1.0985586288574802</c:v>
                </c:pt>
                <c:pt idx="37">
                  <c:v>-1.0985506843804529</c:v>
                </c:pt>
                <c:pt idx="38">
                  <c:v>-1.098556262598801</c:v>
                </c:pt>
                <c:pt idx="39">
                  <c:v>-1.0985693091298365</c:v>
                </c:pt>
                <c:pt idx="40">
                  <c:v>-1.0985626302387412</c:v>
                </c:pt>
                <c:pt idx="41">
                  <c:v>-1.0985523447190735</c:v>
                </c:pt>
                <c:pt idx="42">
                  <c:v>-1.0985707289409066</c:v>
                </c:pt>
                <c:pt idx="43">
                  <c:v>-1.0985635623941379</c:v>
                </c:pt>
                <c:pt idx="44">
                  <c:v>-1.098566926172923</c:v>
                </c:pt>
                <c:pt idx="45">
                  <c:v>-1.0985502071653026</c:v>
                </c:pt>
                <c:pt idx="46">
                  <c:v>-1.0985664096974797</c:v>
                </c:pt>
                <c:pt idx="47">
                  <c:v>-1.0985629829604393</c:v>
                </c:pt>
                <c:pt idx="48">
                  <c:v>-1.0985574663895916</c:v>
                </c:pt>
                <c:pt idx="49">
                  <c:v>-1.0985527976945739</c:v>
                </c:pt>
                <c:pt idx="50">
                  <c:v>-1.0985578049004734</c:v>
                </c:pt>
                <c:pt idx="51">
                  <c:v>-1.0985679774368227</c:v>
                </c:pt>
                <c:pt idx="52">
                  <c:v>-1.0985621814613573</c:v>
                </c:pt>
                <c:pt idx="53">
                  <c:v>-1.098558301000079</c:v>
                </c:pt>
                <c:pt idx="54">
                  <c:v>-1.098561093283936</c:v>
                </c:pt>
                <c:pt idx="55">
                  <c:v>-1.0985591350743844</c:v>
                </c:pt>
                <c:pt idx="56">
                  <c:v>-1.0985781244311061</c:v>
                </c:pt>
                <c:pt idx="57">
                  <c:v>-1.0985479752073755</c:v>
                </c:pt>
                <c:pt idx="58">
                  <c:v>-1.098574275694282</c:v>
                </c:pt>
                <c:pt idx="59">
                  <c:v>-1.0985630998356046</c:v>
                </c:pt>
                <c:pt idx="60">
                  <c:v>-1.0985651316133194</c:v>
                </c:pt>
                <c:pt idx="61">
                  <c:v>-1.0985656777325874</c:v>
                </c:pt>
                <c:pt idx="62">
                  <c:v>-1.0985654006107344</c:v>
                </c:pt>
                <c:pt idx="63">
                  <c:v>-1.098554230381386</c:v>
                </c:pt>
                <c:pt idx="64">
                  <c:v>-1.0985629012958895</c:v>
                </c:pt>
                <c:pt idx="65">
                  <c:v>-1.0985688765082444</c:v>
                </c:pt>
                <c:pt idx="66">
                  <c:v>-1.0985673686018893</c:v>
                </c:pt>
                <c:pt idx="67">
                  <c:v>-1.0985626872422614</c:v>
                </c:pt>
                <c:pt idx="68">
                  <c:v>-1.0985710667224182</c:v>
                </c:pt>
                <c:pt idx="69">
                  <c:v>-1.0985623865244047</c:v>
                </c:pt>
                <c:pt idx="70">
                  <c:v>-1.098562971705709</c:v>
                </c:pt>
              </c:numCache>
            </c:numRef>
          </c:xVal>
          <c:yVal>
            <c:numRef>
              <c:f>Summary!$CY$687:$CY$757</c:f>
              <c:numCache>
                <c:formatCode>0.000000</c:formatCode>
                <c:ptCount val="71"/>
                <c:pt idx="0">
                  <c:v>-2.9117854683622495</c:v>
                </c:pt>
                <c:pt idx="1">
                  <c:v>-2.9117972205059131</c:v>
                </c:pt>
                <c:pt idx="2">
                  <c:v>-2.9117921982515025</c:v>
                </c:pt>
                <c:pt idx="3">
                  <c:v>-2.9118016026043212</c:v>
                </c:pt>
                <c:pt idx="4">
                  <c:v>-2.9117727260929054</c:v>
                </c:pt>
                <c:pt idx="5">
                  <c:v>-2.9117775693288657</c:v>
                </c:pt>
                <c:pt idx="6">
                  <c:v>-2.9117772853428496</c:v>
                </c:pt>
                <c:pt idx="7">
                  <c:v>-2.9117628848682462</c:v>
                </c:pt>
                <c:pt idx="8">
                  <c:v>-2.9117700101620372</c:v>
                </c:pt>
                <c:pt idx="9">
                  <c:v>-2.9117946066758718</c:v>
                </c:pt>
                <c:pt idx="10">
                  <c:v>-2.9117713698076568</c:v>
                </c:pt>
                <c:pt idx="11">
                  <c:v>-2.9117840317199217</c:v>
                </c:pt>
                <c:pt idx="12">
                  <c:v>-2.9117983510234793</c:v>
                </c:pt>
                <c:pt idx="13">
                  <c:v>-2.9118108440781842</c:v>
                </c:pt>
                <c:pt idx="14">
                  <c:v>-2.9117888209325802</c:v>
                </c:pt>
                <c:pt idx="15">
                  <c:v>-2.9117748953221443</c:v>
                </c:pt>
                <c:pt idx="16">
                  <c:v>-2.9118112982701971</c:v>
                </c:pt>
                <c:pt idx="17">
                  <c:v>-2.9118003848489082</c:v>
                </c:pt>
                <c:pt idx="18">
                  <c:v>-2.9117332926870363</c:v>
                </c:pt>
                <c:pt idx="19">
                  <c:v>-2.9117936446170409</c:v>
                </c:pt>
                <c:pt idx="20">
                  <c:v>-2.9117647555818196</c:v>
                </c:pt>
                <c:pt idx="21">
                  <c:v>-2.9117712977340462</c:v>
                </c:pt>
                <c:pt idx="22">
                  <c:v>-2.9117652153164686</c:v>
                </c:pt>
                <c:pt idx="23">
                  <c:v>-2.9117562666270622</c:v>
                </c:pt>
                <c:pt idx="24">
                  <c:v>-2.9117974662288062</c:v>
                </c:pt>
                <c:pt idx="25">
                  <c:v>-2.9117576512602428</c:v>
                </c:pt>
                <c:pt idx="26">
                  <c:v>-2.9117720391403141</c:v>
                </c:pt>
                <c:pt idx="27">
                  <c:v>-2.9118005322298037</c:v>
                </c:pt>
                <c:pt idx="28">
                  <c:v>-2.9117771161432859</c:v>
                </c:pt>
                <c:pt idx="29">
                  <c:v>-2.9117926886278056</c:v>
                </c:pt>
                <c:pt idx="30">
                  <c:v>-2.9117623513353026</c:v>
                </c:pt>
                <c:pt idx="31">
                  <c:v>-2.9117773496038253</c:v>
                </c:pt>
                <c:pt idx="32">
                  <c:v>-2.911748025067062</c:v>
                </c:pt>
                <c:pt idx="33">
                  <c:v>-2.9117507457363381</c:v>
                </c:pt>
                <c:pt idx="34">
                  <c:v>-2.9117444792173335</c:v>
                </c:pt>
                <c:pt idx="35">
                  <c:v>-2.9118060104796801</c:v>
                </c:pt>
                <c:pt idx="36">
                  <c:v>-2.9117638863525501</c:v>
                </c:pt>
                <c:pt idx="37">
                  <c:v>-2.9117898461802922</c:v>
                </c:pt>
                <c:pt idx="38">
                  <c:v>-2.9118043396388842</c:v>
                </c:pt>
                <c:pt idx="39">
                  <c:v>-2.9117881663717413</c:v>
                </c:pt>
                <c:pt idx="40">
                  <c:v>-2.9117788697890803</c:v>
                </c:pt>
                <c:pt idx="41">
                  <c:v>-2.9117635596828597</c:v>
                </c:pt>
                <c:pt idx="42">
                  <c:v>-2.9117633355965276</c:v>
                </c:pt>
                <c:pt idx="43">
                  <c:v>-2.911779722488681</c:v>
                </c:pt>
                <c:pt idx="44">
                  <c:v>-2.9118062134392395</c:v>
                </c:pt>
                <c:pt idx="45">
                  <c:v>-2.9117947674925615</c:v>
                </c:pt>
                <c:pt idx="46">
                  <c:v>-2.9117648786661254</c:v>
                </c:pt>
                <c:pt idx="47">
                  <c:v>-2.9117698384929729</c:v>
                </c:pt>
                <c:pt idx="48">
                  <c:v>-2.9117539337348575</c:v>
                </c:pt>
                <c:pt idx="49">
                  <c:v>-2.9117362342567876</c:v>
                </c:pt>
                <c:pt idx="50">
                  <c:v>-2.9117772822521752</c:v>
                </c:pt>
                <c:pt idx="51">
                  <c:v>-2.9118055750413792</c:v>
                </c:pt>
                <c:pt idx="52">
                  <c:v>-2.911766868582466</c:v>
                </c:pt>
                <c:pt idx="53">
                  <c:v>-2.9118070875803759</c:v>
                </c:pt>
                <c:pt idx="54">
                  <c:v>-2.9117855128457348</c:v>
                </c:pt>
                <c:pt idx="55">
                  <c:v>-2.9117669665658945</c:v>
                </c:pt>
                <c:pt idx="56">
                  <c:v>-2.9117627989958401</c:v>
                </c:pt>
                <c:pt idx="57">
                  <c:v>-2.9117652012597244</c:v>
                </c:pt>
                <c:pt idx="58">
                  <c:v>-2.9117610621540404</c:v>
                </c:pt>
                <c:pt idx="59">
                  <c:v>-2.9117524925021172</c:v>
                </c:pt>
                <c:pt idx="60">
                  <c:v>-2.9117401736658581</c:v>
                </c:pt>
                <c:pt idx="61">
                  <c:v>-2.9117663714171491</c:v>
                </c:pt>
                <c:pt idx="62">
                  <c:v>-2.9117713728465797</c:v>
                </c:pt>
                <c:pt idx="63">
                  <c:v>-2.9117791171212328</c:v>
                </c:pt>
                <c:pt idx="64">
                  <c:v>-2.9117834132224809</c:v>
                </c:pt>
                <c:pt idx="65">
                  <c:v>-2.9117762836504086</c:v>
                </c:pt>
                <c:pt idx="66">
                  <c:v>-2.9117494276761136</c:v>
                </c:pt>
                <c:pt idx="67">
                  <c:v>-2.9117960466455552</c:v>
                </c:pt>
                <c:pt idx="68">
                  <c:v>-2.9117509970275384</c:v>
                </c:pt>
                <c:pt idx="69">
                  <c:v>-2.9117613875274762</c:v>
                </c:pt>
                <c:pt idx="70">
                  <c:v>-2.9117281179601973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3AA-AE46-92F7-5F48C1715595}"/>
            </c:ext>
          </c:extLst>
        </c:ser>
        <c:ser>
          <c:idx val="16"/>
          <c:order val="16"/>
          <c:tx>
            <c:strRef>
              <c:f>Summary!$CJ$758</c:f>
              <c:strCache>
                <c:ptCount val="1"/>
                <c:pt idx="0">
                  <c:v>L3 JulS3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Summary!$CX$758:$CX$812</c:f>
              <c:numCache>
                <c:formatCode>0.000000</c:formatCode>
                <c:ptCount val="55"/>
                <c:pt idx="0">
                  <c:v>-1.0985435179937102</c:v>
                </c:pt>
                <c:pt idx="1">
                  <c:v>-1.0985482422491151</c:v>
                </c:pt>
                <c:pt idx="2">
                  <c:v>-1.0985512473081021</c:v>
                </c:pt>
                <c:pt idx="3">
                  <c:v>-1.098532666974728</c:v>
                </c:pt>
                <c:pt idx="4">
                  <c:v>-1.0985465465618838</c:v>
                </c:pt>
                <c:pt idx="5">
                  <c:v>-1.0985360061328346</c:v>
                </c:pt>
                <c:pt idx="6">
                  <c:v>-1.0985466276540952</c:v>
                </c:pt>
                <c:pt idx="7">
                  <c:v>-1.0985571794733926</c:v>
                </c:pt>
                <c:pt idx="8">
                  <c:v>-1.0985458217919639</c:v>
                </c:pt>
                <c:pt idx="9">
                  <c:v>-1.0985567387971582</c:v>
                </c:pt>
                <c:pt idx="10">
                  <c:v>-1.0985448115892185</c:v>
                </c:pt>
                <c:pt idx="11">
                  <c:v>-1.0985678715069598</c:v>
                </c:pt>
                <c:pt idx="12">
                  <c:v>-1.0985507266003216</c:v>
                </c:pt>
                <c:pt idx="13">
                  <c:v>-1.0985516185154478</c:v>
                </c:pt>
                <c:pt idx="14">
                  <c:v>-1.0985520555540151</c:v>
                </c:pt>
                <c:pt idx="15">
                  <c:v>-1.0985363805580588</c:v>
                </c:pt>
                <c:pt idx="16">
                  <c:v>-1.0985487743953555</c:v>
                </c:pt>
                <c:pt idx="17">
                  <c:v>-1.0985575473205922</c:v>
                </c:pt>
                <c:pt idx="18">
                  <c:v>-1.0985503464737463</c:v>
                </c:pt>
                <c:pt idx="19">
                  <c:v>-1.0985551043579209</c:v>
                </c:pt>
                <c:pt idx="20">
                  <c:v>-1.0985699162816001</c:v>
                </c:pt>
                <c:pt idx="21">
                  <c:v>-1.0985541868845776</c:v>
                </c:pt>
                <c:pt idx="22">
                  <c:v>-1.0985463333733443</c:v>
                </c:pt>
                <c:pt idx="23">
                  <c:v>-1.0985471188632503</c:v>
                </c:pt>
                <c:pt idx="24">
                  <c:v>-1.0985320455447121</c:v>
                </c:pt>
                <c:pt idx="25">
                  <c:v>-1.0985453463360055</c:v>
                </c:pt>
                <c:pt idx="26">
                  <c:v>-1.0985379462567666</c:v>
                </c:pt>
                <c:pt idx="27">
                  <c:v>-1.0985496972496114</c:v>
                </c:pt>
                <c:pt idx="28">
                  <c:v>-1.0985543520743457</c:v>
                </c:pt>
                <c:pt idx="29">
                  <c:v>-1.0985593933188806</c:v>
                </c:pt>
                <c:pt idx="30">
                  <c:v>-1.0985465759660056</c:v>
                </c:pt>
                <c:pt idx="31">
                  <c:v>-1.0985595406597415</c:v>
                </c:pt>
                <c:pt idx="32">
                  <c:v>-1.0985459261067456</c:v>
                </c:pt>
                <c:pt idx="33">
                  <c:v>-1.0985610566749293</c:v>
                </c:pt>
                <c:pt idx="34">
                  <c:v>-1.0985572249847364</c:v>
                </c:pt>
                <c:pt idx="35">
                  <c:v>-1.0985501383538783</c:v>
                </c:pt>
                <c:pt idx="36">
                  <c:v>-1.0985463007265766</c:v>
                </c:pt>
                <c:pt idx="37">
                  <c:v>-1.0985526758094355</c:v>
                </c:pt>
                <c:pt idx="38">
                  <c:v>-1.0985431493789628</c:v>
                </c:pt>
                <c:pt idx="39">
                  <c:v>-1.0985488295973063</c:v>
                </c:pt>
                <c:pt idx="40">
                  <c:v>-1.0985507933716854</c:v>
                </c:pt>
                <c:pt idx="41">
                  <c:v>-1.0985580786741174</c:v>
                </c:pt>
                <c:pt idx="42">
                  <c:v>-1.0985670898654756</c:v>
                </c:pt>
                <c:pt idx="43">
                  <c:v>-1.0985541279749009</c:v>
                </c:pt>
                <c:pt idx="44">
                  <c:v>-1.098563140158427</c:v>
                </c:pt>
                <c:pt idx="45">
                  <c:v>-1.0985537361171016</c:v>
                </c:pt>
                <c:pt idx="46">
                  <c:v>-1.098552385451353</c:v>
                </c:pt>
                <c:pt idx="47">
                  <c:v>-1.0985536584093865</c:v>
                </c:pt>
                <c:pt idx="48">
                  <c:v>-1.098568415233214</c:v>
                </c:pt>
                <c:pt idx="49">
                  <c:v>-1.0985504971450697</c:v>
                </c:pt>
                <c:pt idx="50">
                  <c:v>-1.0985643054064256</c:v>
                </c:pt>
                <c:pt idx="51">
                  <c:v>-1.0985582022195779</c:v>
                </c:pt>
                <c:pt idx="52">
                  <c:v>-1.0985534463964559</c:v>
                </c:pt>
                <c:pt idx="53">
                  <c:v>-1.0985456684376409</c:v>
                </c:pt>
                <c:pt idx="54">
                  <c:v>-1.0985669055324931</c:v>
                </c:pt>
              </c:numCache>
            </c:numRef>
          </c:xVal>
          <c:yVal>
            <c:numRef>
              <c:f>Summary!$CY$758:$CY$812</c:f>
              <c:numCache>
                <c:formatCode>0.000000</c:formatCode>
                <c:ptCount val="55"/>
                <c:pt idx="0">
                  <c:v>-2.9117683354531665</c:v>
                </c:pt>
                <c:pt idx="1">
                  <c:v>-2.9117614804651124</c:v>
                </c:pt>
                <c:pt idx="2">
                  <c:v>-2.9118474628869198</c:v>
                </c:pt>
                <c:pt idx="3">
                  <c:v>-2.911814602988879</c:v>
                </c:pt>
                <c:pt idx="4">
                  <c:v>-2.9118244408831124</c:v>
                </c:pt>
                <c:pt idx="5">
                  <c:v>-2.9117629425835103</c:v>
                </c:pt>
                <c:pt idx="6">
                  <c:v>-2.9117803952774404</c:v>
                </c:pt>
                <c:pt idx="7">
                  <c:v>-2.9117874352102344</c:v>
                </c:pt>
                <c:pt idx="8">
                  <c:v>-2.9117988804242381</c:v>
                </c:pt>
                <c:pt idx="9">
                  <c:v>-2.911819771731825</c:v>
                </c:pt>
                <c:pt idx="10">
                  <c:v>-2.9117726182318782</c:v>
                </c:pt>
                <c:pt idx="11">
                  <c:v>-2.9117675450456764</c:v>
                </c:pt>
                <c:pt idx="12">
                  <c:v>-2.9118036566136976</c:v>
                </c:pt>
                <c:pt idx="13">
                  <c:v>-2.9117824279080748</c:v>
                </c:pt>
                <c:pt idx="14">
                  <c:v>-2.9117565354234891</c:v>
                </c:pt>
                <c:pt idx="15">
                  <c:v>-2.911794380320174</c:v>
                </c:pt>
                <c:pt idx="16">
                  <c:v>-2.9118091505606216</c:v>
                </c:pt>
                <c:pt idx="17">
                  <c:v>-2.9118054210470872</c:v>
                </c:pt>
                <c:pt idx="18">
                  <c:v>-2.9117719689358226</c:v>
                </c:pt>
                <c:pt idx="19">
                  <c:v>-2.911781271140891</c:v>
                </c:pt>
                <c:pt idx="20">
                  <c:v>-2.9117872209456062</c:v>
                </c:pt>
                <c:pt idx="21">
                  <c:v>-2.911763649101665</c:v>
                </c:pt>
                <c:pt idx="22">
                  <c:v>-2.9117841309473422</c:v>
                </c:pt>
                <c:pt idx="23">
                  <c:v>-2.9117813846260678</c:v>
                </c:pt>
                <c:pt idx="24">
                  <c:v>-2.9117632899923445</c:v>
                </c:pt>
                <c:pt idx="25">
                  <c:v>-2.9117763513326711</c:v>
                </c:pt>
                <c:pt idx="26">
                  <c:v>-2.9117489579802096</c:v>
                </c:pt>
                <c:pt idx="27">
                  <c:v>-2.9117326135046007</c:v>
                </c:pt>
                <c:pt idx="28">
                  <c:v>-2.9117555398776362</c:v>
                </c:pt>
                <c:pt idx="29">
                  <c:v>-2.9117610082954126</c:v>
                </c:pt>
                <c:pt idx="30">
                  <c:v>-2.9117352453066667</c:v>
                </c:pt>
                <c:pt idx="31">
                  <c:v>-2.911764124767211</c:v>
                </c:pt>
                <c:pt idx="32">
                  <c:v>-2.9118002271409811</c:v>
                </c:pt>
                <c:pt idx="33">
                  <c:v>-2.9117655106121982</c:v>
                </c:pt>
                <c:pt idx="34">
                  <c:v>-2.9117635604852521</c:v>
                </c:pt>
                <c:pt idx="35">
                  <c:v>-2.9117609116706635</c:v>
                </c:pt>
                <c:pt idx="36">
                  <c:v>-2.9117745338002727</c:v>
                </c:pt>
                <c:pt idx="37">
                  <c:v>-2.9117560626296632</c:v>
                </c:pt>
                <c:pt idx="38">
                  <c:v>-2.9118015281513965</c:v>
                </c:pt>
                <c:pt idx="39">
                  <c:v>-2.9117598034445105</c:v>
                </c:pt>
                <c:pt idx="40">
                  <c:v>-2.9117781208215336</c:v>
                </c:pt>
                <c:pt idx="41">
                  <c:v>-2.9117767965679362</c:v>
                </c:pt>
                <c:pt idx="42">
                  <c:v>-2.9117322695426529</c:v>
                </c:pt>
                <c:pt idx="43">
                  <c:v>-2.9117545420955504</c:v>
                </c:pt>
                <c:pt idx="44">
                  <c:v>-2.9117555320286663</c:v>
                </c:pt>
                <c:pt idx="45">
                  <c:v>-2.9117774756967525</c:v>
                </c:pt>
                <c:pt idx="46">
                  <c:v>-2.9117129031133331</c:v>
                </c:pt>
                <c:pt idx="47">
                  <c:v>-2.911815066818312</c:v>
                </c:pt>
                <c:pt idx="48">
                  <c:v>-2.9118097212648166</c:v>
                </c:pt>
                <c:pt idx="49">
                  <c:v>-2.9117447079382015</c:v>
                </c:pt>
                <c:pt idx="50">
                  <c:v>-2.9117481243490677</c:v>
                </c:pt>
                <c:pt idx="51">
                  <c:v>-2.9117512587713019</c:v>
                </c:pt>
                <c:pt idx="52">
                  <c:v>-2.9117351193278815</c:v>
                </c:pt>
                <c:pt idx="53">
                  <c:v>-2.9117902002440013</c:v>
                </c:pt>
                <c:pt idx="54">
                  <c:v>-2.9117626412378881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3AA-AE46-92F7-5F48C1715595}"/>
            </c:ext>
          </c:extLst>
        </c:ser>
        <c:ser>
          <c:idx val="17"/>
          <c:order val="17"/>
          <c:tx>
            <c:strRef>
              <c:f>Summary!$CJ$813</c:f>
              <c:strCache>
                <c:ptCount val="1"/>
                <c:pt idx="0">
                  <c:v>L3 JulS4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Summary!$CX$813:$CX$849</c:f>
              <c:numCache>
                <c:formatCode>0.000000</c:formatCode>
                <c:ptCount val="37"/>
                <c:pt idx="0">
                  <c:v>-1.0985550960494037</c:v>
                </c:pt>
                <c:pt idx="1">
                  <c:v>-1.0985539012048726</c:v>
                </c:pt>
                <c:pt idx="2">
                  <c:v>-1.0985450670287298</c:v>
                </c:pt>
                <c:pt idx="3">
                  <c:v>-1.0985482216161846</c:v>
                </c:pt>
                <c:pt idx="4">
                  <c:v>-1.0985577289806459</c:v>
                </c:pt>
                <c:pt idx="5">
                  <c:v>-1.0985599994713446</c:v>
                </c:pt>
                <c:pt idx="6">
                  <c:v>-1.0985534164187383</c:v>
                </c:pt>
                <c:pt idx="7">
                  <c:v>-1.0985528096911343</c:v>
                </c:pt>
                <c:pt idx="8">
                  <c:v>-1.0985508830717983</c:v>
                </c:pt>
                <c:pt idx="9">
                  <c:v>-1.0985430150508937</c:v>
                </c:pt>
                <c:pt idx="10">
                  <c:v>-1.0985493812100724</c:v>
                </c:pt>
                <c:pt idx="11">
                  <c:v>-1.0985474505410366</c:v>
                </c:pt>
                <c:pt idx="12">
                  <c:v>-1.0985506743117637</c:v>
                </c:pt>
                <c:pt idx="13">
                  <c:v>-1.0985470833335056</c:v>
                </c:pt>
                <c:pt idx="14">
                  <c:v>-1.0985548718226528</c:v>
                </c:pt>
                <c:pt idx="15">
                  <c:v>-1.0985555602203654</c:v>
                </c:pt>
                <c:pt idx="16">
                  <c:v>-1.0985641747028998</c:v>
                </c:pt>
                <c:pt idx="17">
                  <c:v>-1.0985584282349885</c:v>
                </c:pt>
                <c:pt idx="18">
                  <c:v>-1.0985509377199902</c:v>
                </c:pt>
                <c:pt idx="19">
                  <c:v>-1.0985523546842635</c:v>
                </c:pt>
                <c:pt idx="20">
                  <c:v>-1.0985504415422565</c:v>
                </c:pt>
                <c:pt idx="21">
                  <c:v>-1.0985522533355057</c:v>
                </c:pt>
                <c:pt idx="22">
                  <c:v>-1.0985443333292477</c:v>
                </c:pt>
                <c:pt idx="23">
                  <c:v>-1.0985581597357725</c:v>
                </c:pt>
                <c:pt idx="24">
                  <c:v>-1.0985594137608787</c:v>
                </c:pt>
                <c:pt idx="25">
                  <c:v>-1.0985681805729728</c:v>
                </c:pt>
                <c:pt idx="26">
                  <c:v>-1.0985521956139457</c:v>
                </c:pt>
                <c:pt idx="27">
                  <c:v>-1.0985600270226115</c:v>
                </c:pt>
                <c:pt idx="28">
                  <c:v>-1.0985560254647131</c:v>
                </c:pt>
                <c:pt idx="29">
                  <c:v>-1.0985552487061598</c:v>
                </c:pt>
                <c:pt idx="30">
                  <c:v>-1.0985623709894905</c:v>
                </c:pt>
                <c:pt idx="31">
                  <c:v>-1.0985504832055537</c:v>
                </c:pt>
                <c:pt idx="32">
                  <c:v>-1.0985545246945709</c:v>
                </c:pt>
                <c:pt idx="33">
                  <c:v>-1.0985616321380451</c:v>
                </c:pt>
                <c:pt idx="34">
                  <c:v>-1.098545507950399</c:v>
                </c:pt>
                <c:pt idx="35">
                  <c:v>-1.0985598764941928</c:v>
                </c:pt>
                <c:pt idx="36">
                  <c:v>-1.0985530087921003</c:v>
                </c:pt>
              </c:numCache>
            </c:numRef>
          </c:xVal>
          <c:yVal>
            <c:numRef>
              <c:f>Summary!$CY$813:$CY$849</c:f>
              <c:numCache>
                <c:formatCode>0.000000</c:formatCode>
                <c:ptCount val="37"/>
                <c:pt idx="0">
                  <c:v>-2.9118260404224299</c:v>
                </c:pt>
                <c:pt idx="1">
                  <c:v>-2.9118035556354589</c:v>
                </c:pt>
                <c:pt idx="2">
                  <c:v>-2.9117995633930005</c:v>
                </c:pt>
                <c:pt idx="3">
                  <c:v>-2.9117500067781039</c:v>
                </c:pt>
                <c:pt idx="4">
                  <c:v>-2.9117306781175416</c:v>
                </c:pt>
                <c:pt idx="5">
                  <c:v>-2.9117855459883324</c:v>
                </c:pt>
                <c:pt idx="6">
                  <c:v>-2.9117992249170506</c:v>
                </c:pt>
                <c:pt idx="7">
                  <c:v>-2.9117851995180684</c:v>
                </c:pt>
                <c:pt idx="8">
                  <c:v>-2.9118061226623171</c:v>
                </c:pt>
                <c:pt idx="9">
                  <c:v>-2.9117889869393294</c:v>
                </c:pt>
                <c:pt idx="10">
                  <c:v>-2.9117864002998948</c:v>
                </c:pt>
                <c:pt idx="11">
                  <c:v>-2.9117926402212264</c:v>
                </c:pt>
                <c:pt idx="12">
                  <c:v>-2.9117944943101186</c:v>
                </c:pt>
                <c:pt idx="13">
                  <c:v>-2.9117765140589649</c:v>
                </c:pt>
                <c:pt idx="14">
                  <c:v>-2.9117746048753417</c:v>
                </c:pt>
                <c:pt idx="15">
                  <c:v>-2.9117647625199479</c:v>
                </c:pt>
                <c:pt idx="16">
                  <c:v>-2.9117925082948455</c:v>
                </c:pt>
                <c:pt idx="17">
                  <c:v>-2.9117887355105978</c:v>
                </c:pt>
                <c:pt idx="18">
                  <c:v>-2.9118039040143535</c:v>
                </c:pt>
                <c:pt idx="19">
                  <c:v>-2.9117920899701333</c:v>
                </c:pt>
                <c:pt idx="20">
                  <c:v>-2.9117713245844392</c:v>
                </c:pt>
                <c:pt idx="21">
                  <c:v>-2.9117734785975382</c:v>
                </c:pt>
                <c:pt idx="22">
                  <c:v>-2.9117897015136234</c:v>
                </c:pt>
                <c:pt idx="23">
                  <c:v>-2.9117617671435001</c:v>
                </c:pt>
                <c:pt idx="24">
                  <c:v>-2.9117778892135018</c:v>
                </c:pt>
                <c:pt idx="25">
                  <c:v>-2.9117869566521439</c:v>
                </c:pt>
                <c:pt idx="26">
                  <c:v>-2.911789274773168</c:v>
                </c:pt>
                <c:pt idx="27">
                  <c:v>-2.9118147860203076</c:v>
                </c:pt>
                <c:pt idx="28">
                  <c:v>-2.9117904504789176</c:v>
                </c:pt>
                <c:pt idx="29">
                  <c:v>-2.9117899358182209</c:v>
                </c:pt>
                <c:pt idx="30">
                  <c:v>-2.9117628096490447</c:v>
                </c:pt>
                <c:pt idx="31">
                  <c:v>-2.9117675278635113</c:v>
                </c:pt>
                <c:pt idx="32">
                  <c:v>-2.9117440614564223</c:v>
                </c:pt>
                <c:pt idx="33">
                  <c:v>-2.9118019272788915</c:v>
                </c:pt>
                <c:pt idx="34">
                  <c:v>-2.9117845562711309</c:v>
                </c:pt>
                <c:pt idx="35">
                  <c:v>-2.911764417031212</c:v>
                </c:pt>
                <c:pt idx="36">
                  <c:v>-2.9117525645415845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3AA-AE46-92F7-5F48C1715595}"/>
            </c:ext>
          </c:extLst>
        </c:ser>
        <c:ser>
          <c:idx val="18"/>
          <c:order val="18"/>
          <c:tx>
            <c:strRef>
              <c:f>Summary!$CJ$850</c:f>
              <c:strCache>
                <c:ptCount val="1"/>
                <c:pt idx="0">
                  <c:v>L3 JulS5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Summary!$CX$850:$CX$888</c:f>
              <c:numCache>
                <c:formatCode>0.000000</c:formatCode>
                <c:ptCount val="39"/>
                <c:pt idx="0">
                  <c:v>-1.0985259350607035</c:v>
                </c:pt>
                <c:pt idx="1">
                  <c:v>-1.0985289905813018</c:v>
                </c:pt>
                <c:pt idx="2">
                  <c:v>-1.0985325047584309</c:v>
                </c:pt>
                <c:pt idx="3">
                  <c:v>-1.0985321343022663</c:v>
                </c:pt>
                <c:pt idx="4">
                  <c:v>-1.0985323898813311</c:v>
                </c:pt>
                <c:pt idx="5">
                  <c:v>-1.0985314528237318</c:v>
                </c:pt>
                <c:pt idx="6">
                  <c:v>-1.0985309183730554</c:v>
                </c:pt>
                <c:pt idx="7">
                  <c:v>-1.098530430532767</c:v>
                </c:pt>
                <c:pt idx="8">
                  <c:v>-1.0985256548768116</c:v>
                </c:pt>
                <c:pt idx="9">
                  <c:v>-1.0985318165346485</c:v>
                </c:pt>
                <c:pt idx="10">
                  <c:v>-1.0985337516397879</c:v>
                </c:pt>
                <c:pt idx="11">
                  <c:v>-1.0985352671938819</c:v>
                </c:pt>
                <c:pt idx="12">
                  <c:v>-1.0985475022657749</c:v>
                </c:pt>
                <c:pt idx="13">
                  <c:v>-1.0985423786275037</c:v>
                </c:pt>
                <c:pt idx="14">
                  <c:v>-1.0985286324663737</c:v>
                </c:pt>
                <c:pt idx="15">
                  <c:v>-1.0985361812360892</c:v>
                </c:pt>
                <c:pt idx="16">
                  <c:v>-1.0985326889965907</c:v>
                </c:pt>
                <c:pt idx="17">
                  <c:v>-1.0985350476567723</c:v>
                </c:pt>
                <c:pt idx="18">
                  <c:v>-1.0985398069840693</c:v>
                </c:pt>
                <c:pt idx="19">
                  <c:v>-1.0985400244155052</c:v>
                </c:pt>
                <c:pt idx="20">
                  <c:v>-1.0985333960094716</c:v>
                </c:pt>
                <c:pt idx="21">
                  <c:v>-1.0985317080255166</c:v>
                </c:pt>
                <c:pt idx="22">
                  <c:v>-1.0985379651809251</c:v>
                </c:pt>
                <c:pt idx="23">
                  <c:v>-1.0985252524275939</c:v>
                </c:pt>
                <c:pt idx="24">
                  <c:v>-1.0985391350657923</c:v>
                </c:pt>
                <c:pt idx="25">
                  <c:v>-1.098529918601316</c:v>
                </c:pt>
                <c:pt idx="26">
                  <c:v>-1.0985333116691172</c:v>
                </c:pt>
                <c:pt idx="27">
                  <c:v>-1.0985320535422747</c:v>
                </c:pt>
                <c:pt idx="28">
                  <c:v>-1.0985279379867479</c:v>
                </c:pt>
                <c:pt idx="29">
                  <c:v>-1.098534912721951</c:v>
                </c:pt>
                <c:pt idx="30">
                  <c:v>-1.0985347932920713</c:v>
                </c:pt>
                <c:pt idx="31">
                  <c:v>-1.0985303187722679</c:v>
                </c:pt>
                <c:pt idx="32">
                  <c:v>-1.0985293697189953</c:v>
                </c:pt>
                <c:pt idx="33">
                  <c:v>-1.0985342053270579</c:v>
                </c:pt>
                <c:pt idx="34">
                  <c:v>-1.0985365728565504</c:v>
                </c:pt>
                <c:pt idx="35">
                  <c:v>-1.0985407856766423</c:v>
                </c:pt>
                <c:pt idx="36">
                  <c:v>-1.0985355804196222</c:v>
                </c:pt>
                <c:pt idx="37">
                  <c:v>-1.0985326333347023</c:v>
                </c:pt>
                <c:pt idx="38">
                  <c:v>-1.0985347671259138</c:v>
                </c:pt>
              </c:numCache>
            </c:numRef>
          </c:xVal>
          <c:yVal>
            <c:numRef>
              <c:f>Summary!$CY$850:$CY$888</c:f>
              <c:numCache>
                <c:formatCode>0.000000</c:formatCode>
                <c:ptCount val="39"/>
                <c:pt idx="0">
                  <c:v>-2.9118074565789849</c:v>
                </c:pt>
                <c:pt idx="1">
                  <c:v>-2.9117788300468375</c:v>
                </c:pt>
                <c:pt idx="2">
                  <c:v>-2.9117748602483324</c:v>
                </c:pt>
                <c:pt idx="3">
                  <c:v>-2.9117558182544716</c:v>
                </c:pt>
                <c:pt idx="4">
                  <c:v>-2.9117816378934518</c:v>
                </c:pt>
                <c:pt idx="5">
                  <c:v>-2.9117874181103796</c:v>
                </c:pt>
                <c:pt idx="6">
                  <c:v>-2.9117637995003149</c:v>
                </c:pt>
                <c:pt idx="7">
                  <c:v>-2.9117946361239642</c:v>
                </c:pt>
                <c:pt idx="8">
                  <c:v>-2.9117369306864145</c:v>
                </c:pt>
                <c:pt idx="9">
                  <c:v>-2.9118017591050553</c:v>
                </c:pt>
                <c:pt idx="10">
                  <c:v>-2.9117792679523129</c:v>
                </c:pt>
                <c:pt idx="11">
                  <c:v>-2.911803937688358</c:v>
                </c:pt>
                <c:pt idx="12">
                  <c:v>-2.9118060931449206</c:v>
                </c:pt>
                <c:pt idx="13">
                  <c:v>-2.9117643779932707</c:v>
                </c:pt>
                <c:pt idx="14">
                  <c:v>-2.9117386773985969</c:v>
                </c:pt>
                <c:pt idx="15">
                  <c:v>-2.9117836697141142</c:v>
                </c:pt>
                <c:pt idx="16">
                  <c:v>-2.9118278977217131</c:v>
                </c:pt>
                <c:pt idx="17">
                  <c:v>-2.9117857285366142</c:v>
                </c:pt>
                <c:pt idx="18">
                  <c:v>-2.9117685066088175</c:v>
                </c:pt>
                <c:pt idx="19">
                  <c:v>-2.9117912848153087</c:v>
                </c:pt>
                <c:pt idx="20">
                  <c:v>-2.9117873894714097</c:v>
                </c:pt>
                <c:pt idx="21">
                  <c:v>-2.9117535902874714</c:v>
                </c:pt>
                <c:pt idx="22">
                  <c:v>-2.9117986710039787</c:v>
                </c:pt>
                <c:pt idx="23">
                  <c:v>-2.9117816804344074</c:v>
                </c:pt>
                <c:pt idx="24">
                  <c:v>-2.9117908038723574</c:v>
                </c:pt>
                <c:pt idx="25">
                  <c:v>-2.9117545063779224</c:v>
                </c:pt>
                <c:pt idx="26">
                  <c:v>-2.911759092498448</c:v>
                </c:pt>
                <c:pt idx="27">
                  <c:v>-2.911779904774332</c:v>
                </c:pt>
                <c:pt idx="28">
                  <c:v>-2.9117618269106238</c:v>
                </c:pt>
                <c:pt idx="29">
                  <c:v>-2.9117616057975106</c:v>
                </c:pt>
                <c:pt idx="30">
                  <c:v>-2.9117550782987656</c:v>
                </c:pt>
                <c:pt idx="31">
                  <c:v>-2.9117844826832355</c:v>
                </c:pt>
                <c:pt idx="32">
                  <c:v>-2.9117646233601344</c:v>
                </c:pt>
                <c:pt idx="33">
                  <c:v>-2.9117631861349054</c:v>
                </c:pt>
                <c:pt idx="34">
                  <c:v>-2.9117658223975846</c:v>
                </c:pt>
                <c:pt idx="35">
                  <c:v>-2.911757442269546</c:v>
                </c:pt>
                <c:pt idx="36">
                  <c:v>-2.9118021403885384</c:v>
                </c:pt>
                <c:pt idx="37">
                  <c:v>-2.9118170413337494</c:v>
                </c:pt>
                <c:pt idx="38">
                  <c:v>-2.9117999547440361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3AA-AE46-92F7-5F48C1715595}"/>
            </c:ext>
          </c:extLst>
        </c:ser>
        <c:ser>
          <c:idx val="19"/>
          <c:order val="19"/>
          <c:tx>
            <c:strRef>
              <c:f>Summary!$HT$1</c:f>
              <c:strCache>
                <c:ptCount val="1"/>
                <c:pt idx="0">
                  <c:v>-1 rel. Exp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Summary!$HR$8:$HR$10</c:f>
              <c:numCache>
                <c:formatCode>0.000000</c:formatCode>
                <c:ptCount val="3"/>
                <c:pt idx="0">
                  <c:v>-1.0986499999999999</c:v>
                </c:pt>
                <c:pt idx="1">
                  <c:v>-1.0985210000000001</c:v>
                </c:pt>
                <c:pt idx="2">
                  <c:v>-1.0984</c:v>
                </c:pt>
              </c:numCache>
            </c:numRef>
          </c:xVal>
          <c:yVal>
            <c:numRef>
              <c:f>Summary!$HT$8:$HT$10</c:f>
              <c:numCache>
                <c:formatCode>0.000000</c:formatCode>
                <c:ptCount val="3"/>
                <c:pt idx="0">
                  <c:v>-2.9112881428024235</c:v>
                </c:pt>
                <c:pt idx="1">
                  <c:v>-2.911654</c:v>
                </c:pt>
                <c:pt idx="2">
                  <c:v>-2.9119971683791226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8F-FB4D-B2C6-8E253D5E4A84}"/>
            </c:ext>
          </c:extLst>
        </c:ser>
        <c:ser>
          <c:idx val="20"/>
          <c:order val="20"/>
          <c:tx>
            <c:strRef>
              <c:f>Summary!$HS$1</c:f>
              <c:strCache>
                <c:ptCount val="1"/>
                <c:pt idx="0">
                  <c:v>-10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Summary!$HR$8:$HR$10</c:f>
              <c:numCache>
                <c:formatCode>0.000000</c:formatCode>
                <c:ptCount val="3"/>
                <c:pt idx="0">
                  <c:v>-1.0986499999999999</c:v>
                </c:pt>
                <c:pt idx="1">
                  <c:v>-1.0985210000000001</c:v>
                </c:pt>
                <c:pt idx="2">
                  <c:v>-1.0984</c:v>
                </c:pt>
              </c:numCache>
            </c:numRef>
          </c:xVal>
          <c:yVal>
            <c:numRef>
              <c:f>Summary!$HS$8:$HS$10</c:f>
              <c:numCache>
                <c:formatCode>0.000000</c:formatCode>
                <c:ptCount val="3"/>
                <c:pt idx="0">
                  <c:v>-2.9113304002345419</c:v>
                </c:pt>
                <c:pt idx="1">
                  <c:v>-2.911654</c:v>
                </c:pt>
                <c:pt idx="2">
                  <c:v>-2.9119575315629493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CD-8D48-B585-833330E340A2}"/>
            </c:ext>
          </c:extLst>
        </c:ser>
        <c:ser>
          <c:idx val="22"/>
          <c:order val="21"/>
          <c:tx>
            <c:strRef>
              <c:f>Summary!$HX$1</c:f>
              <c:strCache>
                <c:ptCount val="1"/>
                <c:pt idx="0">
                  <c:v>+10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Summary!$HR$8:$HR$10</c:f>
              <c:numCache>
                <c:formatCode>0.000000</c:formatCode>
                <c:ptCount val="3"/>
                <c:pt idx="0">
                  <c:v>-1.0986499999999999</c:v>
                </c:pt>
                <c:pt idx="1">
                  <c:v>-1.0985210000000001</c:v>
                </c:pt>
                <c:pt idx="2">
                  <c:v>-1.0984</c:v>
                </c:pt>
              </c:numCache>
            </c:numRef>
          </c:xVal>
          <c:yVal>
            <c:numRef>
              <c:f>Summary!$HX$8:$HX$10</c:f>
              <c:numCache>
                <c:formatCode>0.000000</c:formatCode>
                <c:ptCount val="3"/>
                <c:pt idx="0">
                  <c:v>-2.9112241241342733</c:v>
                </c:pt>
                <c:pt idx="1">
                  <c:v>-2.911654</c:v>
                </c:pt>
                <c:pt idx="2">
                  <c:v>-2.9120572168973102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CD-8D48-B585-833330E340A2}"/>
            </c:ext>
          </c:extLst>
        </c:ser>
        <c:ser>
          <c:idx val="23"/>
          <c:order val="22"/>
          <c:tx>
            <c:strRef>
              <c:f>Summary!$HW$1</c:f>
              <c:strCache>
                <c:ptCount val="1"/>
                <c:pt idx="0">
                  <c:v>+3 rel. Exp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Summary!$HR$8:$HR$10</c:f>
              <c:numCache>
                <c:formatCode>0.000000</c:formatCode>
                <c:ptCount val="3"/>
                <c:pt idx="0">
                  <c:v>-1.0986499999999999</c:v>
                </c:pt>
                <c:pt idx="1">
                  <c:v>-1.0985210000000001</c:v>
                </c:pt>
                <c:pt idx="2">
                  <c:v>-1.0984</c:v>
                </c:pt>
              </c:numCache>
            </c:numRef>
          </c:xVal>
          <c:yVal>
            <c:numRef>
              <c:f>Summary!$HW$8:$HW$10</c:f>
              <c:numCache>
                <c:formatCode>0.000000</c:formatCode>
                <c:ptCount val="3"/>
                <c:pt idx="0">
                  <c:v>-2.9112665850366306</c:v>
                </c:pt>
                <c:pt idx="1">
                  <c:v>-2.911654</c:v>
                </c:pt>
                <c:pt idx="2">
                  <c:v>-2.9120173892292076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CD-8D48-B585-833330E340A2}"/>
            </c:ext>
          </c:extLst>
        </c:ser>
        <c:ser>
          <c:idx val="21"/>
          <c:order val="23"/>
          <c:tx>
            <c:strRef>
              <c:f>Summary!$HV$1</c:f>
              <c:strCache>
                <c:ptCount val="1"/>
                <c:pt idx="0">
                  <c:v>+1 rel. Exp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Summary!$HR$8:$HR$10</c:f>
              <c:numCache>
                <c:formatCode>0.000000</c:formatCode>
                <c:ptCount val="3"/>
                <c:pt idx="0">
                  <c:v>-1.0986499999999999</c:v>
                </c:pt>
                <c:pt idx="1">
                  <c:v>-1.0985210000000001</c:v>
                </c:pt>
                <c:pt idx="2">
                  <c:v>-1.0984</c:v>
                </c:pt>
              </c:numCache>
            </c:numRef>
          </c:xVal>
          <c:yVal>
            <c:numRef>
              <c:f>Summary!$HV$8:$HV$10</c:f>
              <c:numCache>
                <c:formatCode>0.000000</c:formatCode>
                <c:ptCount val="3"/>
                <c:pt idx="0">
                  <c:v>-2.9112775944686833</c:v>
                </c:pt>
                <c:pt idx="1">
                  <c:v>-2.911654</c:v>
                </c:pt>
                <c:pt idx="2">
                  <c:v>-2.9120070625526311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CD-8D48-B585-833330E340A2}"/>
            </c:ext>
          </c:extLst>
        </c:ser>
        <c:ser>
          <c:idx val="24"/>
          <c:order val="24"/>
          <c:tx>
            <c:strRef>
              <c:f>Summary!$HZ$1</c:f>
              <c:strCache>
                <c:ptCount val="1"/>
                <c:pt idx="0">
                  <c:v>Noise</c:v>
                </c:pt>
              </c:strCache>
            </c:strRef>
          </c:tx>
          <c:spPr>
            <a:ln w="41275">
              <a:solidFill>
                <a:schemeClr val="bg1">
                  <a:lumMod val="50000"/>
                </a:schemeClr>
              </a:solidFill>
              <a:headEnd type="triangle"/>
              <a:tailEnd type="triangle"/>
            </a:ln>
          </c:spPr>
          <c:marker>
            <c:symbol val="none"/>
          </c:marker>
          <c:xVal>
            <c:numRef>
              <c:f>Summary!$HY$8:$HY$10</c:f>
              <c:numCache>
                <c:formatCode>0.000000</c:formatCode>
                <c:ptCount val="3"/>
                <c:pt idx="0">
                  <c:v>-1.0985799999999999</c:v>
                </c:pt>
                <c:pt idx="1">
                  <c:v>-1.09856</c:v>
                </c:pt>
                <c:pt idx="2">
                  <c:v>-1.0985199999999999</c:v>
                </c:pt>
              </c:numCache>
            </c:numRef>
          </c:xVal>
          <c:yVal>
            <c:numRef>
              <c:f>Summary!$HZ$8:$HZ$10</c:f>
              <c:numCache>
                <c:formatCode>0.000000</c:formatCode>
                <c:ptCount val="3"/>
                <c:pt idx="0">
                  <c:v>-2.9116026499658227</c:v>
                </c:pt>
                <c:pt idx="1">
                  <c:v>-2.9115899999999999</c:v>
                </c:pt>
                <c:pt idx="2">
                  <c:v>-2.9115647000683538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5C-D14E-BC66-09AD5223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374056"/>
        <c:axId val="-2098006904"/>
      </c:scatterChart>
      <c:valAx>
        <c:axId val="-2116374056"/>
        <c:scaling>
          <c:orientation val="minMax"/>
          <c:max val="-1.09843"/>
          <c:min val="-1.09863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+mn-ea"/>
                    <a:cs typeface="Arial"/>
                  </a:defRPr>
                </a:pPr>
                <a:r>
                  <a:rPr lang="mr-IN" sz="2000" b="1" i="0" baseline="0">
                    <a:effectLst/>
                  </a:rPr>
                  <a:t>Ln</a:t>
                </a:r>
                <a:r>
                  <a:rPr lang="en-US" sz="2000" b="1" i="0" baseline="0">
                    <a:effectLst/>
                  </a:rPr>
                  <a:t> </a:t>
                </a:r>
                <a:r>
                  <a:rPr lang="mr-IN" sz="2000" b="1" i="0" baseline="30000">
                    <a:effectLst/>
                  </a:rPr>
                  <a:t>9</a:t>
                </a:r>
                <a:r>
                  <a:rPr lang="en-US" sz="2000" b="1" i="0" baseline="30000">
                    <a:effectLst/>
                  </a:rPr>
                  <a:t>2</a:t>
                </a:r>
                <a:r>
                  <a:rPr lang="mr-IN" sz="2000" b="1" i="0" baseline="0">
                    <a:effectLst/>
                  </a:rPr>
                  <a:t>Zr/</a:t>
                </a:r>
                <a:r>
                  <a:rPr lang="mr-IN" sz="2000" b="1" i="0" baseline="30000">
                    <a:effectLst/>
                  </a:rPr>
                  <a:t>90</a:t>
                </a:r>
                <a:r>
                  <a:rPr lang="mr-IN" sz="2000" b="1" i="0" baseline="0">
                    <a:effectLst/>
                  </a:rPr>
                  <a:t>Zr</a:t>
                </a:r>
                <a:r>
                  <a:rPr lang="en-US" sz="2000" b="1" i="0" baseline="0">
                    <a:effectLst/>
                  </a:rPr>
                  <a:t> </a:t>
                </a:r>
                <a:r>
                  <a:rPr lang="en-US" sz="2000" b="1" i="0" baseline="-25000">
                    <a:effectLst/>
                  </a:rPr>
                  <a:t>(4/0</a:t>
                </a:r>
                <a:r>
                  <a:rPr lang="mr-IN" sz="2000" b="1" i="0" baseline="-25000">
                    <a:effectLst/>
                  </a:rPr>
                  <a:t>)</a:t>
                </a:r>
                <a:endParaRPr lang="mr-IN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8362345331833519"/>
              <c:y val="0.9302666145287144"/>
            </c:manualLayout>
          </c:layout>
          <c:overlay val="0"/>
        </c:title>
        <c:numFmt formatCode="0.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098006904"/>
        <c:crossesAt val="-100"/>
        <c:crossBetween val="midCat"/>
      </c:valAx>
      <c:valAx>
        <c:axId val="-2098006904"/>
        <c:scaling>
          <c:orientation val="minMax"/>
          <c:max val="-2.9113999999999995"/>
          <c:min val="-2.911999999999999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aseline="0"/>
                  <a:t>Ln </a:t>
                </a:r>
                <a:r>
                  <a:rPr lang="en-US" sz="2000" baseline="30000"/>
                  <a:t>96</a:t>
                </a:r>
                <a:r>
                  <a:rPr lang="en-US" sz="2000"/>
                  <a:t>Zr/</a:t>
                </a:r>
                <a:r>
                  <a:rPr lang="en-US" sz="2000" baseline="30000"/>
                  <a:t>90</a:t>
                </a:r>
                <a:r>
                  <a:rPr lang="en-US" sz="2000"/>
                  <a:t>Zr </a:t>
                </a:r>
                <a:r>
                  <a:rPr lang="en-US" sz="2000" baseline="-25000"/>
                  <a:t>(4/0)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9.74025974025974E-3"/>
              <c:y val="0.26334121327384868"/>
            </c:manualLayout>
          </c:layout>
          <c:overlay val="0"/>
        </c:title>
        <c:numFmt formatCode="0.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116374056"/>
        <c:crossesAt val="-100"/>
        <c:crossBetween val="midCat"/>
      </c:valAx>
      <c:spPr>
        <a:ln w="254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82359699355762295"/>
          <c:y val="1.13107471735525E-2"/>
          <c:w val="0.17640300644237653"/>
          <c:h val="0.8727189349638292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4545454545401"/>
          <c:y val="3.2445329926979502E-2"/>
          <c:w val="0.638970370181"/>
          <c:h val="0.818402127700138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Summary!$A$12</c:f>
              <c:strCache>
                <c:ptCount val="1"/>
                <c:pt idx="0">
                  <c:v>Lab 1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2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Summary!$CL$12:$CL$417</c:f>
              <c:numCache>
                <c:formatCode>0.0000</c:formatCode>
                <c:ptCount val="406"/>
                <c:pt idx="0">
                  <c:v>1.7615253752062556</c:v>
                </c:pt>
                <c:pt idx="1">
                  <c:v>1.7610060018103031</c:v>
                </c:pt>
                <c:pt idx="2">
                  <c:v>1.7615365183532568</c:v>
                </c:pt>
                <c:pt idx="3">
                  <c:v>1.7595795751210024</c:v>
                </c:pt>
                <c:pt idx="4">
                  <c:v>1.7600060853566755</c:v>
                </c:pt>
                <c:pt idx="5">
                  <c:v>1.7580725921454308</c:v>
                </c:pt>
                <c:pt idx="6">
                  <c:v>1.7571914667685744</c:v>
                </c:pt>
                <c:pt idx="7">
                  <c:v>1.7574621149011938</c:v>
                </c:pt>
                <c:pt idx="8">
                  <c:v>1.7549966242028248</c:v>
                </c:pt>
                <c:pt idx="9">
                  <c:v>1.7542741848243868</c:v>
                </c:pt>
                <c:pt idx="10">
                  <c:v>1.7547064718633276</c:v>
                </c:pt>
                <c:pt idx="11">
                  <c:v>1.7516058229717661</c:v>
                </c:pt>
                <c:pt idx="12">
                  <c:v>1.752507283001165</c:v>
                </c:pt>
                <c:pt idx="13">
                  <c:v>1.750986617383125</c:v>
                </c:pt>
                <c:pt idx="14">
                  <c:v>1.6947544586470817</c:v>
                </c:pt>
                <c:pt idx="15">
                  <c:v>1.7059483791431365</c:v>
                </c:pt>
                <c:pt idx="16">
                  <c:v>1.7122153610805781</c:v>
                </c:pt>
                <c:pt idx="17">
                  <c:v>1.7163115894534144</c:v>
                </c:pt>
                <c:pt idx="18">
                  <c:v>1.7183603026934329</c:v>
                </c:pt>
                <c:pt idx="19">
                  <c:v>1.72368388216419</c:v>
                </c:pt>
                <c:pt idx="20">
                  <c:v>1.7233670987965817</c:v>
                </c:pt>
                <c:pt idx="21">
                  <c:v>1.7266066794025385</c:v>
                </c:pt>
                <c:pt idx="22">
                  <c:v>1.7250275251862599</c:v>
                </c:pt>
                <c:pt idx="23">
                  <c:v>1.727194059562813</c:v>
                </c:pt>
                <c:pt idx="24">
                  <c:v>1.7280779186226778</c:v>
                </c:pt>
                <c:pt idx="25">
                  <c:v>1.7301642594035294</c:v>
                </c:pt>
                <c:pt idx="26">
                  <c:v>1.7297898990052358</c:v>
                </c:pt>
                <c:pt idx="27">
                  <c:v>1.7306902864796176</c:v>
                </c:pt>
                <c:pt idx="28">
                  <c:v>1.7300241519143027</c:v>
                </c:pt>
                <c:pt idx="29">
                  <c:v>1.7321824831988879</c:v>
                </c:pt>
                <c:pt idx="30">
                  <c:v>1.7310530059157248</c:v>
                </c:pt>
                <c:pt idx="31">
                  <c:v>1.7327813517992074</c:v>
                </c:pt>
                <c:pt idx="32">
                  <c:v>1.7316612790584147</c:v>
                </c:pt>
                <c:pt idx="33">
                  <c:v>1.7326207939917218</c:v>
                </c:pt>
                <c:pt idx="34">
                  <c:v>1.7323595145326451</c:v>
                </c:pt>
                <c:pt idx="35">
                  <c:v>1.7317068554449291</c:v>
                </c:pt>
                <c:pt idx="36">
                  <c:v>1.7344651336339938</c:v>
                </c:pt>
                <c:pt idx="37">
                  <c:v>1.7329947829949992</c:v>
                </c:pt>
                <c:pt idx="38">
                  <c:v>1.7339890227689803</c:v>
                </c:pt>
                <c:pt idx="39">
                  <c:v>1.7330172246087485</c:v>
                </c:pt>
                <c:pt idx="40">
                  <c:v>1.7354627902320434</c:v>
                </c:pt>
                <c:pt idx="41">
                  <c:v>1.7335009428915293</c:v>
                </c:pt>
                <c:pt idx="42">
                  <c:v>1.7348581117770623</c:v>
                </c:pt>
                <c:pt idx="43">
                  <c:v>1.7336836667993558</c:v>
                </c:pt>
                <c:pt idx="44">
                  <c:v>1.7337213491233501</c:v>
                </c:pt>
                <c:pt idx="45">
                  <c:v>1.7334877031513038</c:v>
                </c:pt>
                <c:pt idx="46">
                  <c:v>1.7352198175540137</c:v>
                </c:pt>
                <c:pt idx="47">
                  <c:v>1.7321389318644853</c:v>
                </c:pt>
                <c:pt idx="48">
                  <c:v>1.7339501679071723</c:v>
                </c:pt>
                <c:pt idx="49">
                  <c:v>1.7328032500586081</c:v>
                </c:pt>
                <c:pt idx="50">
                  <c:v>1.7339496908300656</c:v>
                </c:pt>
                <c:pt idx="51">
                  <c:v>1.7332413719318402</c:v>
                </c:pt>
                <c:pt idx="52">
                  <c:v>1.7353186548826023</c:v>
                </c:pt>
                <c:pt idx="53">
                  <c:v>1.7333703157372156</c:v>
                </c:pt>
                <c:pt idx="54">
                  <c:v>1.7348711829565067</c:v>
                </c:pt>
                <c:pt idx="55">
                  <c:v>1.7332971571286455</c:v>
                </c:pt>
                <c:pt idx="56">
                  <c:v>1.7363258003230437</c:v>
                </c:pt>
                <c:pt idx="57">
                  <c:v>1.7342711441058505</c:v>
                </c:pt>
                <c:pt idx="58">
                  <c:v>1.7344891849807824</c:v>
                </c:pt>
                <c:pt idx="59">
                  <c:v>1.7346754376362552</c:v>
                </c:pt>
                <c:pt idx="60">
                  <c:v>1.7366913068043379</c:v>
                </c:pt>
                <c:pt idx="61">
                  <c:v>1.7345501817700408</c:v>
                </c:pt>
                <c:pt idx="62">
                  <c:v>1.7374425779323697</c:v>
                </c:pt>
                <c:pt idx="63">
                  <c:v>1.7347774606656152</c:v>
                </c:pt>
                <c:pt idx="64">
                  <c:v>1.7373121427139548</c:v>
                </c:pt>
                <c:pt idx="65">
                  <c:v>1.7369284893578127</c:v>
                </c:pt>
                <c:pt idx="66">
                  <c:v>1.7388504647505627</c:v>
                </c:pt>
                <c:pt idx="67">
                  <c:v>1.7383449250825258</c:v>
                </c:pt>
                <c:pt idx="68">
                  <c:v>1.7382096257791086</c:v>
                </c:pt>
                <c:pt idx="69">
                  <c:v>1.7373863990192173</c:v>
                </c:pt>
                <c:pt idx="70">
                  <c:v>1.7411184531877009</c:v>
                </c:pt>
                <c:pt idx="71">
                  <c:v>1.7379083817794605</c:v>
                </c:pt>
                <c:pt idx="72">
                  <c:v>1.7418316731150167</c:v>
                </c:pt>
                <c:pt idx="73">
                  <c:v>1.7395263446635374</c:v>
                </c:pt>
                <c:pt idx="74">
                  <c:v>1.7391243926182358</c:v>
                </c:pt>
                <c:pt idx="75">
                  <c:v>1.7406096920834784</c:v>
                </c:pt>
                <c:pt idx="76">
                  <c:v>1.741449902180251</c:v>
                </c:pt>
                <c:pt idx="77">
                  <c:v>1.7396084353261378</c:v>
                </c:pt>
                <c:pt idx="78">
                  <c:v>1.7420136926685617</c:v>
                </c:pt>
                <c:pt idx="79">
                  <c:v>1.7405320666861885</c:v>
                </c:pt>
                <c:pt idx="80">
                  <c:v>1.7441638076953074</c:v>
                </c:pt>
                <c:pt idx="81">
                  <c:v>1.7400657634153591</c:v>
                </c:pt>
                <c:pt idx="82">
                  <c:v>1.7419411725861933</c:v>
                </c:pt>
                <c:pt idx="83">
                  <c:v>1.7416935306691574</c:v>
                </c:pt>
                <c:pt idx="84">
                  <c:v>1.7412518889225079</c:v>
                </c:pt>
                <c:pt idx="85">
                  <c:v>1.7390344288664545</c:v>
                </c:pt>
                <c:pt idx="86">
                  <c:v>1.6689644970427979</c:v>
                </c:pt>
                <c:pt idx="87">
                  <c:v>1.6703357970782886</c:v>
                </c:pt>
                <c:pt idx="88">
                  <c:v>1.6706842976583809</c:v>
                </c:pt>
                <c:pt idx="89">
                  <c:v>1.6736530415464115</c:v>
                </c:pt>
                <c:pt idx="90">
                  <c:v>1.6744357166916768</c:v>
                </c:pt>
                <c:pt idx="91">
                  <c:v>1.6772229694457872</c:v>
                </c:pt>
                <c:pt idx="92">
                  <c:v>1.6776661300817337</c:v>
                </c:pt>
                <c:pt idx="93">
                  <c:v>1.6785795612307173</c:v>
                </c:pt>
                <c:pt idx="94">
                  <c:v>1.6796179603853454</c:v>
                </c:pt>
                <c:pt idx="95">
                  <c:v>1.6807414373981437</c:v>
                </c:pt>
                <c:pt idx="96">
                  <c:v>1.6815662237450943</c:v>
                </c:pt>
                <c:pt idx="97">
                  <c:v>1.6840531050376781</c:v>
                </c:pt>
                <c:pt idx="98">
                  <c:v>1.6848838280702316</c:v>
                </c:pt>
                <c:pt idx="99">
                  <c:v>1.6857675492120867</c:v>
                </c:pt>
                <c:pt idx="100">
                  <c:v>1.6869605330203814</c:v>
                </c:pt>
                <c:pt idx="101">
                  <c:v>1.6880492254357635</c:v>
                </c:pt>
                <c:pt idx="102">
                  <c:v>1.6878607951397842</c:v>
                </c:pt>
                <c:pt idx="103">
                  <c:v>1.6892787954967703</c:v>
                </c:pt>
                <c:pt idx="104">
                  <c:v>1.6897683687407477</c:v>
                </c:pt>
                <c:pt idx="105">
                  <c:v>1.690710858958939</c:v>
                </c:pt>
                <c:pt idx="106">
                  <c:v>1.6910779068800046</c:v>
                </c:pt>
                <c:pt idx="107">
                  <c:v>1.6924862647407586</c:v>
                </c:pt>
                <c:pt idx="108">
                  <c:v>1.6922989123553498</c:v>
                </c:pt>
                <c:pt idx="109">
                  <c:v>1.694016331848059</c:v>
                </c:pt>
                <c:pt idx="110">
                  <c:v>1.693746150471122</c:v>
                </c:pt>
                <c:pt idx="111">
                  <c:v>1.6958093279757167</c:v>
                </c:pt>
                <c:pt idx="112">
                  <c:v>1.6951744670102127</c:v>
                </c:pt>
                <c:pt idx="113">
                  <c:v>1.6961169887441629</c:v>
                </c:pt>
                <c:pt idx="114">
                  <c:v>1.6959935309872112</c:v>
                </c:pt>
                <c:pt idx="115">
                  <c:v>1.6965872161945097</c:v>
                </c:pt>
                <c:pt idx="116">
                  <c:v>1.6970900416594827</c:v>
                </c:pt>
                <c:pt idx="117">
                  <c:v>1.6983443892982983</c:v>
                </c:pt>
                <c:pt idx="118">
                  <c:v>1.697679749544817</c:v>
                </c:pt>
                <c:pt idx="119">
                  <c:v>1.6991132984041069</c:v>
                </c:pt>
                <c:pt idx="120">
                  <c:v>1.6986693799045403</c:v>
                </c:pt>
                <c:pt idx="121">
                  <c:v>1.6993713239241446</c:v>
                </c:pt>
                <c:pt idx="122">
                  <c:v>1.6986806499001164</c:v>
                </c:pt>
                <c:pt idx="123">
                  <c:v>1.7002255917279854</c:v>
                </c:pt>
                <c:pt idx="124">
                  <c:v>1.6994706134779225</c:v>
                </c:pt>
                <c:pt idx="125">
                  <c:v>1.6994183315362543</c:v>
                </c:pt>
                <c:pt idx="126">
                  <c:v>1.6993241424956933</c:v>
                </c:pt>
                <c:pt idx="127">
                  <c:v>1.7011121508648659</c:v>
                </c:pt>
                <c:pt idx="128">
                  <c:v>1.7009651815618083</c:v>
                </c:pt>
                <c:pt idx="129">
                  <c:v>1.7012754451549292</c:v>
                </c:pt>
                <c:pt idx="130">
                  <c:v>1.7031939186261633</c:v>
                </c:pt>
                <c:pt idx="131">
                  <c:v>1.7021386456945908</c:v>
                </c:pt>
                <c:pt idx="132">
                  <c:v>1.70386605147013</c:v>
                </c:pt>
                <c:pt idx="133">
                  <c:v>1.7036217503099345</c:v>
                </c:pt>
                <c:pt idx="134">
                  <c:v>1.7050332428331614</c:v>
                </c:pt>
                <c:pt idx="135">
                  <c:v>1.705668916736456</c:v>
                </c:pt>
                <c:pt idx="136">
                  <c:v>1.7062850818533479</c:v>
                </c:pt>
                <c:pt idx="137">
                  <c:v>1.706900042495394</c:v>
                </c:pt>
                <c:pt idx="138">
                  <c:v>1.7070419414885731</c:v>
                </c:pt>
                <c:pt idx="139">
                  <c:v>1.7071795391915867</c:v>
                </c:pt>
                <c:pt idx="140">
                  <c:v>1.709625846501944</c:v>
                </c:pt>
                <c:pt idx="141">
                  <c:v>1.7082624104773281</c:v>
                </c:pt>
                <c:pt idx="142">
                  <c:v>1.7109753473716613</c:v>
                </c:pt>
                <c:pt idx="143">
                  <c:v>1.7106558003420032</c:v>
                </c:pt>
                <c:pt idx="144">
                  <c:v>1.7108371838651941</c:v>
                </c:pt>
                <c:pt idx="145">
                  <c:v>1.7116630364102765</c:v>
                </c:pt>
                <c:pt idx="146">
                  <c:v>1.7128648181411807</c:v>
                </c:pt>
                <c:pt idx="147">
                  <c:v>1.7124947162028987</c:v>
                </c:pt>
                <c:pt idx="148">
                  <c:v>1.7145165308323631</c:v>
                </c:pt>
                <c:pt idx="149">
                  <c:v>1.7131606832409969</c:v>
                </c:pt>
                <c:pt idx="150">
                  <c:v>1.7157563278437014</c:v>
                </c:pt>
                <c:pt idx="151">
                  <c:v>1.7150111302481903</c:v>
                </c:pt>
                <c:pt idx="152">
                  <c:v>1.7154332762136757</c:v>
                </c:pt>
                <c:pt idx="153">
                  <c:v>1.7169558770425344</c:v>
                </c:pt>
                <c:pt idx="154">
                  <c:v>1.7172595317922372</c:v>
                </c:pt>
                <c:pt idx="155">
                  <c:v>1.7165927235495451</c:v>
                </c:pt>
                <c:pt idx="156">
                  <c:v>1.7189512022095259</c:v>
                </c:pt>
                <c:pt idx="157">
                  <c:v>1.7181015753180966</c:v>
                </c:pt>
                <c:pt idx="158">
                  <c:v>1.7189818665405798</c:v>
                </c:pt>
                <c:pt idx="159">
                  <c:v>1.7194909689838265</c:v>
                </c:pt>
                <c:pt idx="160">
                  <c:v>1.7198539845156335</c:v>
                </c:pt>
                <c:pt idx="161">
                  <c:v>1.7205127187142502</c:v>
                </c:pt>
                <c:pt idx="162">
                  <c:v>1.7214155905176249</c:v>
                </c:pt>
                <c:pt idx="163">
                  <c:v>1.7204965586544303</c:v>
                </c:pt>
                <c:pt idx="164">
                  <c:v>1.7231410018801818</c:v>
                </c:pt>
                <c:pt idx="165">
                  <c:v>1.7223148322797506</c:v>
                </c:pt>
                <c:pt idx="166">
                  <c:v>1.7230335263247005</c:v>
                </c:pt>
                <c:pt idx="167">
                  <c:v>1.7241613620677849</c:v>
                </c:pt>
                <c:pt idx="168">
                  <c:v>1.7245705623036109</c:v>
                </c:pt>
                <c:pt idx="169">
                  <c:v>1.7241049603188183</c:v>
                </c:pt>
                <c:pt idx="170">
                  <c:v>1.7264527018930809</c:v>
                </c:pt>
                <c:pt idx="171">
                  <c:v>1.7254335747606235</c:v>
                </c:pt>
                <c:pt idx="172">
                  <c:v>1.7266755812590087</c:v>
                </c:pt>
                <c:pt idx="173">
                  <c:v>1.7268364120708473</c:v>
                </c:pt>
                <c:pt idx="174">
                  <c:v>1.72722200055459</c:v>
                </c:pt>
                <c:pt idx="175">
                  <c:v>1.7269982398189987</c:v>
                </c:pt>
                <c:pt idx="176">
                  <c:v>1.7289172970026461</c:v>
                </c:pt>
                <c:pt idx="177">
                  <c:v>1.7282261621887189</c:v>
                </c:pt>
                <c:pt idx="178">
                  <c:v>1.7291452193444432</c:v>
                </c:pt>
                <c:pt idx="179">
                  <c:v>1.7298315211244595</c:v>
                </c:pt>
                <c:pt idx="180">
                  <c:v>1.7281101850474594</c:v>
                </c:pt>
                <c:pt idx="181">
                  <c:v>1.7298222297717618</c:v>
                </c:pt>
                <c:pt idx="182">
                  <c:v>1.7334351767150182</c:v>
                </c:pt>
                <c:pt idx="183">
                  <c:v>1.7339910804840246</c:v>
                </c:pt>
                <c:pt idx="184">
                  <c:v>1.7364020242582694</c:v>
                </c:pt>
                <c:pt idx="185">
                  <c:v>1.724483110555336</c:v>
                </c:pt>
                <c:pt idx="186">
                  <c:v>1.7384118143432501</c:v>
                </c:pt>
                <c:pt idx="187">
                  <c:v>1.7457433708422889</c:v>
                </c:pt>
                <c:pt idx="188">
                  <c:v>1.7402348723057799</c:v>
                </c:pt>
                <c:pt idx="189">
                  <c:v>1.7386734163888813</c:v>
                </c:pt>
                <c:pt idx="190">
                  <c:v>1.7415466945233908</c:v>
                </c:pt>
                <c:pt idx="191">
                  <c:v>1.7412162481757238</c:v>
                </c:pt>
                <c:pt idx="192">
                  <c:v>1.7427595035758401</c:v>
                </c:pt>
                <c:pt idx="193">
                  <c:v>1.7435509073368016</c:v>
                </c:pt>
                <c:pt idx="194">
                  <c:v>1.7439148280400953</c:v>
                </c:pt>
                <c:pt idx="195">
                  <c:v>1.7321788362074839</c:v>
                </c:pt>
                <c:pt idx="196">
                  <c:v>1.7453888661994994</c:v>
                </c:pt>
                <c:pt idx="197">
                  <c:v>1.7521737226329368</c:v>
                </c:pt>
                <c:pt idx="198">
                  <c:v>1.7460051806460126</c:v>
                </c:pt>
                <c:pt idx="199">
                  <c:v>1.744808864235228</c:v>
                </c:pt>
                <c:pt idx="200">
                  <c:v>1.74777652580502</c:v>
                </c:pt>
                <c:pt idx="201">
                  <c:v>1.7465992835995194</c:v>
                </c:pt>
                <c:pt idx="202">
                  <c:v>1.7489964676097522</c:v>
                </c:pt>
                <c:pt idx="203">
                  <c:v>1.7484295352316963</c:v>
                </c:pt>
                <c:pt idx="204">
                  <c:v>1.7497750223545123</c:v>
                </c:pt>
                <c:pt idx="205">
                  <c:v>1.7378871899833721</c:v>
                </c:pt>
                <c:pt idx="206">
                  <c:v>1.7500871191233216</c:v>
                </c:pt>
                <c:pt idx="207">
                  <c:v>1.7584989911141053</c:v>
                </c:pt>
                <c:pt idx="208">
                  <c:v>1.7517716531987215</c:v>
                </c:pt>
                <c:pt idx="209">
                  <c:v>1.7506648017503685</c:v>
                </c:pt>
                <c:pt idx="210">
                  <c:v>1.753010020436957</c:v>
                </c:pt>
                <c:pt idx="211">
                  <c:v>1.7519957770409817</c:v>
                </c:pt>
                <c:pt idx="212">
                  <c:v>1.7542279341665752</c:v>
                </c:pt>
                <c:pt idx="213">
                  <c:v>1.7533774183210238</c:v>
                </c:pt>
                <c:pt idx="214">
                  <c:v>1.7543549354887293</c:v>
                </c:pt>
                <c:pt idx="215">
                  <c:v>1.7427151516155801</c:v>
                </c:pt>
                <c:pt idx="216">
                  <c:v>1.755431772799001</c:v>
                </c:pt>
                <c:pt idx="217">
                  <c:v>1.7631679905785222</c:v>
                </c:pt>
                <c:pt idx="218">
                  <c:v>1.7566476687425046</c:v>
                </c:pt>
                <c:pt idx="219">
                  <c:v>1.7551137107787165</c:v>
                </c:pt>
                <c:pt idx="220">
                  <c:v>1.757962939559125</c:v>
                </c:pt>
                <c:pt idx="221">
                  <c:v>1.7567824629393327</c:v>
                </c:pt>
                <c:pt idx="222">
                  <c:v>1.7587146386481569</c:v>
                </c:pt>
                <c:pt idx="223">
                  <c:v>1.7585621937512617</c:v>
                </c:pt>
                <c:pt idx="224">
                  <c:v>1.7590743752515297</c:v>
                </c:pt>
                <c:pt idx="225">
                  <c:v>1.7474702110817544</c:v>
                </c:pt>
                <c:pt idx="226">
                  <c:v>1.7600445556976552</c:v>
                </c:pt>
                <c:pt idx="227">
                  <c:v>1.767535156120303</c:v>
                </c:pt>
                <c:pt idx="228">
                  <c:v>1.7615140073023934</c:v>
                </c:pt>
                <c:pt idx="229">
                  <c:v>1.7597454415636355</c:v>
                </c:pt>
                <c:pt idx="230">
                  <c:v>1.7622685431236045</c:v>
                </c:pt>
                <c:pt idx="231">
                  <c:v>1.7620784996488461</c:v>
                </c:pt>
                <c:pt idx="232">
                  <c:v>1.7624918910472021</c:v>
                </c:pt>
                <c:pt idx="233">
                  <c:v>1.7630641047784239</c:v>
                </c:pt>
                <c:pt idx="234">
                  <c:v>1.7635751321913768</c:v>
                </c:pt>
                <c:pt idx="235">
                  <c:v>1.7512201033811483</c:v>
                </c:pt>
                <c:pt idx="236">
                  <c:v>1.7654128546157615</c:v>
                </c:pt>
                <c:pt idx="237">
                  <c:v>1.7718741258203361</c:v>
                </c:pt>
                <c:pt idx="238">
                  <c:v>1.7650328541436708</c:v>
                </c:pt>
                <c:pt idx="239">
                  <c:v>1.7638184401525883</c:v>
                </c:pt>
                <c:pt idx="240">
                  <c:v>1.7658985577462352</c:v>
                </c:pt>
                <c:pt idx="241">
                  <c:v>1.7638891167952977</c:v>
                </c:pt>
                <c:pt idx="242">
                  <c:v>1.7658853919773536</c:v>
                </c:pt>
                <c:pt idx="243">
                  <c:v>1.7684904948499383</c:v>
                </c:pt>
                <c:pt idx="244">
                  <c:v>1.7688005512275404</c:v>
                </c:pt>
                <c:pt idx="245">
                  <c:v>1.7710813099198923</c:v>
                </c:pt>
                <c:pt idx="246">
                  <c:v>1.7584770514671264</c:v>
                </c:pt>
                <c:pt idx="247">
                  <c:v>1.7721316654579014</c:v>
                </c:pt>
                <c:pt idx="248">
                  <c:v>1.7790743556559474</c:v>
                </c:pt>
                <c:pt idx="249">
                  <c:v>1.7734493046432405</c:v>
                </c:pt>
                <c:pt idx="250">
                  <c:v>1.7716673958561662</c:v>
                </c:pt>
                <c:pt idx="251">
                  <c:v>1.7740375583739689</c:v>
                </c:pt>
                <c:pt idx="252">
                  <c:v>1.7734881440421408</c:v>
                </c:pt>
                <c:pt idx="253">
                  <c:v>1.7750196134214193</c:v>
                </c:pt>
                <c:pt idx="254">
                  <c:v>1.7741260827002758</c:v>
                </c:pt>
                <c:pt idx="255">
                  <c:v>1.7751883633522001</c:v>
                </c:pt>
                <c:pt idx="256">
                  <c:v>1.7627934810668588</c:v>
                </c:pt>
                <c:pt idx="257">
                  <c:v>1.7764118597124814</c:v>
                </c:pt>
                <c:pt idx="258">
                  <c:v>1.7832780352996722</c:v>
                </c:pt>
                <c:pt idx="259">
                  <c:v>1.7770649216040393</c:v>
                </c:pt>
                <c:pt idx="260">
                  <c:v>1.7753697056910414</c:v>
                </c:pt>
                <c:pt idx="261">
                  <c:v>1.7776081023050894</c:v>
                </c:pt>
                <c:pt idx="262">
                  <c:v>1.7788268626860622</c:v>
                </c:pt>
                <c:pt idx="263">
                  <c:v>1.7808271351669096</c:v>
                </c:pt>
                <c:pt idx="264">
                  <c:v>1.7805193381744786</c:v>
                </c:pt>
                <c:pt idx="265">
                  <c:v>1.780643635305186</c:v>
                </c:pt>
                <c:pt idx="266">
                  <c:v>1.767238308213154</c:v>
                </c:pt>
                <c:pt idx="267">
                  <c:v>1.7807380835595545</c:v>
                </c:pt>
                <c:pt idx="268">
                  <c:v>1.7891239797236071</c:v>
                </c:pt>
                <c:pt idx="269">
                  <c:v>1.7817611851989066</c:v>
                </c:pt>
                <c:pt idx="270">
                  <c:v>1.7799323552444029</c:v>
                </c:pt>
                <c:pt idx="271">
                  <c:v>1.783161170107092</c:v>
                </c:pt>
                <c:pt idx="272">
                  <c:v>1.7831551417214031</c:v>
                </c:pt>
                <c:pt idx="273">
                  <c:v>1.7832618146229375</c:v>
                </c:pt>
                <c:pt idx="274">
                  <c:v>1.7834430466892242</c:v>
                </c:pt>
                <c:pt idx="275">
                  <c:v>1.7849974438231482</c:v>
                </c:pt>
                <c:pt idx="276">
                  <c:v>1.7717462122685301</c:v>
                </c:pt>
                <c:pt idx="277">
                  <c:v>1.7853914831316795</c:v>
                </c:pt>
                <c:pt idx="278">
                  <c:v>1.7929695313251739</c:v>
                </c:pt>
                <c:pt idx="279">
                  <c:v>1.7863309539829801</c:v>
                </c:pt>
                <c:pt idx="280">
                  <c:v>1.7839770205887617</c:v>
                </c:pt>
                <c:pt idx="281">
                  <c:v>1.7874550248376515</c:v>
                </c:pt>
                <c:pt idx="282">
                  <c:v>1.7863152725827824</c:v>
                </c:pt>
                <c:pt idx="283">
                  <c:v>1.7867822144365328</c:v>
                </c:pt>
                <c:pt idx="284">
                  <c:v>1.789945508945975</c:v>
                </c:pt>
                <c:pt idx="285">
                  <c:v>1.7888948442865895</c:v>
                </c:pt>
                <c:pt idx="286">
                  <c:v>1.791488623182754</c:v>
                </c:pt>
                <c:pt idx="287">
                  <c:v>1.7898232120315793</c:v>
                </c:pt>
                <c:pt idx="288">
                  <c:v>1.7914388726186914</c:v>
                </c:pt>
                <c:pt idx="289">
                  <c:v>1.779511033137894</c:v>
                </c:pt>
                <c:pt idx="290">
                  <c:v>1.7925123926717479</c:v>
                </c:pt>
                <c:pt idx="291">
                  <c:v>1.7983743386210689</c:v>
                </c:pt>
                <c:pt idx="292">
                  <c:v>1.7941138862499442</c:v>
                </c:pt>
                <c:pt idx="293">
                  <c:v>1.7913035413879903</c:v>
                </c:pt>
                <c:pt idx="294">
                  <c:v>1.7934454973577896</c:v>
                </c:pt>
                <c:pt idx="295">
                  <c:v>1.794011479275466</c:v>
                </c:pt>
                <c:pt idx="296">
                  <c:v>1.794120448181038</c:v>
                </c:pt>
                <c:pt idx="297">
                  <c:v>1.792792766090566</c:v>
                </c:pt>
                <c:pt idx="298">
                  <c:v>1.7964192531875389</c:v>
                </c:pt>
                <c:pt idx="299">
                  <c:v>1.7817634622498766</c:v>
                </c:pt>
                <c:pt idx="300">
                  <c:v>1.796024815135409</c:v>
                </c:pt>
                <c:pt idx="301">
                  <c:v>1.8034134549184757</c:v>
                </c:pt>
                <c:pt idx="302">
                  <c:v>1.7962935867608854</c:v>
                </c:pt>
                <c:pt idx="303">
                  <c:v>1.7944260580265106</c:v>
                </c:pt>
                <c:pt idx="304">
                  <c:v>1.7983692466539696</c:v>
                </c:pt>
                <c:pt idx="305">
                  <c:v>1.7966986373436757</c:v>
                </c:pt>
                <c:pt idx="306">
                  <c:v>1.7983657066326186</c:v>
                </c:pt>
                <c:pt idx="307">
                  <c:v>1.7977777239837909</c:v>
                </c:pt>
                <c:pt idx="308">
                  <c:v>1.799350980793043</c:v>
                </c:pt>
                <c:pt idx="309">
                  <c:v>1.785087268425317</c:v>
                </c:pt>
                <c:pt idx="310">
                  <c:v>1.8007155455380042</c:v>
                </c:pt>
                <c:pt idx="311">
                  <c:v>1.8059848614035123</c:v>
                </c:pt>
                <c:pt idx="312">
                  <c:v>1.8007240781387353</c:v>
                </c:pt>
                <c:pt idx="313">
                  <c:v>1.798869245552178</c:v>
                </c:pt>
                <c:pt idx="314">
                  <c:v>1.8013595873111525</c:v>
                </c:pt>
                <c:pt idx="315">
                  <c:v>1.8006327159396094</c:v>
                </c:pt>
                <c:pt idx="316">
                  <c:v>1.8029486787757594</c:v>
                </c:pt>
                <c:pt idx="317">
                  <c:v>1.8005194672664135</c:v>
                </c:pt>
                <c:pt idx="318">
                  <c:v>1.8026541641739635</c:v>
                </c:pt>
                <c:pt idx="319">
                  <c:v>1.78976288876519</c:v>
                </c:pt>
                <c:pt idx="320">
                  <c:v>1.8035889590461702</c:v>
                </c:pt>
                <c:pt idx="321">
                  <c:v>1.8097730615945391</c:v>
                </c:pt>
                <c:pt idx="322">
                  <c:v>1.8051705320325204</c:v>
                </c:pt>
                <c:pt idx="323">
                  <c:v>1.8019540521934352</c:v>
                </c:pt>
                <c:pt idx="324">
                  <c:v>1.8050573959790603</c:v>
                </c:pt>
                <c:pt idx="325">
                  <c:v>1.8043400878960305</c:v>
                </c:pt>
                <c:pt idx="326">
                  <c:v>1.8050699978640086</c:v>
                </c:pt>
                <c:pt idx="327">
                  <c:v>1.8029696763526804</c:v>
                </c:pt>
                <c:pt idx="328">
                  <c:v>1.8060867380443941</c:v>
                </c:pt>
                <c:pt idx="329">
                  <c:v>1.7919622088107483</c:v>
                </c:pt>
                <c:pt idx="330">
                  <c:v>1.8063123544905419</c:v>
                </c:pt>
                <c:pt idx="331">
                  <c:v>1.8116540267329015</c:v>
                </c:pt>
                <c:pt idx="332">
                  <c:v>1.8075164823786876</c:v>
                </c:pt>
                <c:pt idx="333">
                  <c:v>1.8061634638590143</c:v>
                </c:pt>
                <c:pt idx="334">
                  <c:v>1.8102536557870277</c:v>
                </c:pt>
                <c:pt idx="335">
                  <c:v>1.8078593026300325</c:v>
                </c:pt>
                <c:pt idx="336">
                  <c:v>1.8085395892169376</c:v>
                </c:pt>
                <c:pt idx="337">
                  <c:v>1.8062211800329859</c:v>
                </c:pt>
                <c:pt idx="338">
                  <c:v>1.810692584543911</c:v>
                </c:pt>
                <c:pt idx="339">
                  <c:v>1.7970731491028715</c:v>
                </c:pt>
                <c:pt idx="340">
                  <c:v>1.8122089763662097</c:v>
                </c:pt>
                <c:pt idx="341">
                  <c:v>1.8182330861022729</c:v>
                </c:pt>
                <c:pt idx="342">
                  <c:v>1.8126233687527642</c:v>
                </c:pt>
                <c:pt idx="343">
                  <c:v>1.8100637963998267</c:v>
                </c:pt>
                <c:pt idx="344">
                  <c:v>1.8130872496191341</c:v>
                </c:pt>
                <c:pt idx="345">
                  <c:v>1.8141471509368765</c:v>
                </c:pt>
                <c:pt idx="346">
                  <c:v>1.8147379267894641</c:v>
                </c:pt>
                <c:pt idx="347">
                  <c:v>1.8175069481329273</c:v>
                </c:pt>
                <c:pt idx="348">
                  <c:v>1.8155876084276457</c:v>
                </c:pt>
                <c:pt idx="349">
                  <c:v>1.8190343715173396</c:v>
                </c:pt>
                <c:pt idx="350">
                  <c:v>1.8054247165218835</c:v>
                </c:pt>
                <c:pt idx="351">
                  <c:v>1.8201413995076487</c:v>
                </c:pt>
                <c:pt idx="352">
                  <c:v>1.8256836827021841</c:v>
                </c:pt>
                <c:pt idx="353">
                  <c:v>1.8210127323369543</c:v>
                </c:pt>
                <c:pt idx="354">
                  <c:v>1.8183541875941027</c:v>
                </c:pt>
                <c:pt idx="355">
                  <c:v>1.824195078725344</c:v>
                </c:pt>
                <c:pt idx="356">
                  <c:v>1.8249096367372668</c:v>
                </c:pt>
                <c:pt idx="357">
                  <c:v>1.826437696792375</c:v>
                </c:pt>
                <c:pt idx="358">
                  <c:v>1.8227588421996632</c:v>
                </c:pt>
                <c:pt idx="359">
                  <c:v>1.823554229070637</c:v>
                </c:pt>
                <c:pt idx="360">
                  <c:v>1.8065926446902225</c:v>
                </c:pt>
                <c:pt idx="361">
                  <c:v>1.8206063070178133</c:v>
                </c:pt>
                <c:pt idx="362">
                  <c:v>1.8244174996670059</c:v>
                </c:pt>
                <c:pt idx="363">
                  <c:v>1.8202448836149456</c:v>
                </c:pt>
                <c:pt idx="364">
                  <c:v>1.8163070845626004</c:v>
                </c:pt>
                <c:pt idx="365">
                  <c:v>1.8210558002307704</c:v>
                </c:pt>
                <c:pt idx="366">
                  <c:v>1.8204591541906181</c:v>
                </c:pt>
                <c:pt idx="367">
                  <c:v>1.8210268037294619</c:v>
                </c:pt>
                <c:pt idx="368">
                  <c:v>1.8186966923645114</c:v>
                </c:pt>
                <c:pt idx="369">
                  <c:v>1.8221564189523827</c:v>
                </c:pt>
                <c:pt idx="370">
                  <c:v>1.8061831497291865</c:v>
                </c:pt>
                <c:pt idx="371">
                  <c:v>1.8229752308507345</c:v>
                </c:pt>
                <c:pt idx="372">
                  <c:v>1.82700657001693</c:v>
                </c:pt>
                <c:pt idx="373">
                  <c:v>1.8230544337458827</c:v>
                </c:pt>
                <c:pt idx="374">
                  <c:v>1.8207292703553526</c:v>
                </c:pt>
                <c:pt idx="375">
                  <c:v>1.8246482534424187</c:v>
                </c:pt>
                <c:pt idx="376">
                  <c:v>1.8228114828917428</c:v>
                </c:pt>
                <c:pt idx="377">
                  <c:v>1.8260363076334809</c:v>
                </c:pt>
                <c:pt idx="378">
                  <c:v>1.8216763809772256</c:v>
                </c:pt>
                <c:pt idx="379">
                  <c:v>1.8253489152494171</c:v>
                </c:pt>
                <c:pt idx="380">
                  <c:v>1.8098812366811166</c:v>
                </c:pt>
                <c:pt idx="381">
                  <c:v>1.8264204187138668</c:v>
                </c:pt>
                <c:pt idx="382">
                  <c:v>1.8296692697543937</c:v>
                </c:pt>
                <c:pt idx="383">
                  <c:v>1.8279738084240365</c:v>
                </c:pt>
                <c:pt idx="384">
                  <c:v>1.8228975475235767</c:v>
                </c:pt>
                <c:pt idx="385">
                  <c:v>1.827175413625868</c:v>
                </c:pt>
                <c:pt idx="386">
                  <c:v>1.8274854923171124</c:v>
                </c:pt>
                <c:pt idx="387">
                  <c:v>1.8289708568028313</c:v>
                </c:pt>
                <c:pt idx="388">
                  <c:v>1.8241780437275172</c:v>
                </c:pt>
                <c:pt idx="389">
                  <c:v>1.8300868245825737</c:v>
                </c:pt>
                <c:pt idx="390">
                  <c:v>1.8131085716482584</c:v>
                </c:pt>
                <c:pt idx="391">
                  <c:v>1.8296882289951641</c:v>
                </c:pt>
                <c:pt idx="392">
                  <c:v>1.833412395160406</c:v>
                </c:pt>
                <c:pt idx="393">
                  <c:v>1.8314770463339209</c:v>
                </c:pt>
                <c:pt idx="394">
                  <c:v>1.825323567236607</c:v>
                </c:pt>
                <c:pt idx="395">
                  <c:v>1.8318134450472479</c:v>
                </c:pt>
                <c:pt idx="396">
                  <c:v>1.8315767317391551</c:v>
                </c:pt>
                <c:pt idx="397">
                  <c:v>1.8316981821186442</c:v>
                </c:pt>
                <c:pt idx="398">
                  <c:v>1.8280617598926741</c:v>
                </c:pt>
                <c:pt idx="399">
                  <c:v>1.8341766979664096</c:v>
                </c:pt>
                <c:pt idx="400">
                  <c:v>1.8161168982739562</c:v>
                </c:pt>
                <c:pt idx="401">
                  <c:v>1.8349626212045327</c:v>
                </c:pt>
                <c:pt idx="402">
                  <c:v>1.8389538442451456</c:v>
                </c:pt>
                <c:pt idx="403">
                  <c:v>1.8354729325818202</c:v>
                </c:pt>
                <c:pt idx="404">
                  <c:v>1.8292795681160832</c:v>
                </c:pt>
                <c:pt idx="405">
                  <c:v>1.8360538914766433</c:v>
                </c:pt>
              </c:numCache>
            </c:numRef>
          </c:xVal>
          <c:yVal>
            <c:numRef>
              <c:f>Summary!$CM$12:$CM$417</c:f>
              <c:numCache>
                <c:formatCode>0.00000000</c:formatCode>
                <c:ptCount val="406"/>
                <c:pt idx="0">
                  <c:v>0.21794324033673404</c:v>
                </c:pt>
                <c:pt idx="1">
                  <c:v>0.21794297676055094</c:v>
                </c:pt>
                <c:pt idx="2">
                  <c:v>0.21794428623310758</c:v>
                </c:pt>
                <c:pt idx="3">
                  <c:v>0.21794109730380182</c:v>
                </c:pt>
                <c:pt idx="4">
                  <c:v>0.21794159129263435</c:v>
                </c:pt>
                <c:pt idx="5">
                  <c:v>0.21794350222061371</c:v>
                </c:pt>
                <c:pt idx="6">
                  <c:v>0.21794069635957194</c:v>
                </c:pt>
                <c:pt idx="7">
                  <c:v>0.21794202863297973</c:v>
                </c:pt>
                <c:pt idx="8">
                  <c:v>0.2179409161304697</c:v>
                </c:pt>
                <c:pt idx="9">
                  <c:v>0.21794028451133574</c:v>
                </c:pt>
                <c:pt idx="10">
                  <c:v>0.21794367003640266</c:v>
                </c:pt>
                <c:pt idx="11">
                  <c:v>0.21794169063378652</c:v>
                </c:pt>
                <c:pt idx="12">
                  <c:v>0.21794270150931894</c:v>
                </c:pt>
                <c:pt idx="13">
                  <c:v>0.21794011262736529</c:v>
                </c:pt>
                <c:pt idx="14">
                  <c:v>0.21794587072663429</c:v>
                </c:pt>
                <c:pt idx="15">
                  <c:v>0.21794392056218467</c:v>
                </c:pt>
                <c:pt idx="16">
                  <c:v>0.21794129568208684</c:v>
                </c:pt>
                <c:pt idx="17">
                  <c:v>0.2179428423771001</c:v>
                </c:pt>
                <c:pt idx="18">
                  <c:v>0.21793999671585523</c:v>
                </c:pt>
                <c:pt idx="19">
                  <c:v>0.21794223473066024</c:v>
                </c:pt>
                <c:pt idx="20">
                  <c:v>0.21794082973462622</c:v>
                </c:pt>
                <c:pt idx="21">
                  <c:v>0.21794099220600502</c:v>
                </c:pt>
                <c:pt idx="22">
                  <c:v>0.21794096051961828</c:v>
                </c:pt>
                <c:pt idx="23">
                  <c:v>0.21794105727035437</c:v>
                </c:pt>
                <c:pt idx="24">
                  <c:v>0.217943220610501</c:v>
                </c:pt>
                <c:pt idx="25">
                  <c:v>0.21793961499204637</c:v>
                </c:pt>
                <c:pt idx="26">
                  <c:v>0.2179411955322281</c:v>
                </c:pt>
                <c:pt idx="27">
                  <c:v>0.21794047457034912</c:v>
                </c:pt>
                <c:pt idx="28">
                  <c:v>0.2179429557186397</c:v>
                </c:pt>
                <c:pt idx="29">
                  <c:v>0.2179403737495042</c:v>
                </c:pt>
                <c:pt idx="30">
                  <c:v>0.21794242288383023</c:v>
                </c:pt>
                <c:pt idx="31">
                  <c:v>0.21794190910267694</c:v>
                </c:pt>
                <c:pt idx="32">
                  <c:v>0.21794326720521751</c:v>
                </c:pt>
                <c:pt idx="33">
                  <c:v>0.21794156335616927</c:v>
                </c:pt>
                <c:pt idx="34">
                  <c:v>0.21794051898924854</c:v>
                </c:pt>
                <c:pt idx="35">
                  <c:v>0.21794176436319962</c:v>
                </c:pt>
                <c:pt idx="36">
                  <c:v>0.21793959386218165</c:v>
                </c:pt>
                <c:pt idx="37">
                  <c:v>0.21794299035179321</c:v>
                </c:pt>
                <c:pt idx="38">
                  <c:v>0.21794182839502138</c:v>
                </c:pt>
                <c:pt idx="39">
                  <c:v>0.21793911723965223</c:v>
                </c:pt>
                <c:pt idx="40">
                  <c:v>0.21793977365348813</c:v>
                </c:pt>
                <c:pt idx="41">
                  <c:v>0.21794161986449789</c:v>
                </c:pt>
                <c:pt idx="42">
                  <c:v>0.21794009193132718</c:v>
                </c:pt>
                <c:pt idx="43">
                  <c:v>0.21794082762761902</c:v>
                </c:pt>
                <c:pt idx="44">
                  <c:v>0.21794191670461502</c:v>
                </c:pt>
                <c:pt idx="45">
                  <c:v>0.21794099370462189</c:v>
                </c:pt>
                <c:pt idx="46">
                  <c:v>0.21793994171222669</c:v>
                </c:pt>
                <c:pt idx="47">
                  <c:v>0.21794175334710508</c:v>
                </c:pt>
                <c:pt idx="48">
                  <c:v>0.21794170201071755</c:v>
                </c:pt>
                <c:pt idx="49">
                  <c:v>0.21794173828418426</c:v>
                </c:pt>
                <c:pt idx="50">
                  <c:v>0.21794066461232892</c:v>
                </c:pt>
                <c:pt idx="51">
                  <c:v>0.21793991012250166</c:v>
                </c:pt>
                <c:pt idx="52">
                  <c:v>0.2179411897790218</c:v>
                </c:pt>
                <c:pt idx="53">
                  <c:v>0.21793972760683109</c:v>
                </c:pt>
                <c:pt idx="54">
                  <c:v>0.21794123878032259</c:v>
                </c:pt>
                <c:pt idx="55">
                  <c:v>0.21794093882530696</c:v>
                </c:pt>
                <c:pt idx="56">
                  <c:v>0.21794095585230852</c:v>
                </c:pt>
                <c:pt idx="57">
                  <c:v>0.21793907043984845</c:v>
                </c:pt>
                <c:pt idx="58">
                  <c:v>0.21794056031800438</c:v>
                </c:pt>
                <c:pt idx="59">
                  <c:v>0.21793992234785903</c:v>
                </c:pt>
                <c:pt idx="60">
                  <c:v>0.21793960694622608</c:v>
                </c:pt>
                <c:pt idx="61">
                  <c:v>0.21794199522081753</c:v>
                </c:pt>
                <c:pt idx="62">
                  <c:v>0.2179396553521572</c:v>
                </c:pt>
                <c:pt idx="63">
                  <c:v>0.21793920215114268</c:v>
                </c:pt>
                <c:pt idx="64">
                  <c:v>0.21794002896545575</c:v>
                </c:pt>
                <c:pt idx="65">
                  <c:v>0.21794001836853941</c:v>
                </c:pt>
                <c:pt idx="66">
                  <c:v>0.21793903631027317</c:v>
                </c:pt>
                <c:pt idx="67">
                  <c:v>0.21794085348697489</c:v>
                </c:pt>
                <c:pt idx="68">
                  <c:v>0.21793993133243858</c:v>
                </c:pt>
                <c:pt idx="69">
                  <c:v>0.21793871422691682</c:v>
                </c:pt>
                <c:pt idx="70">
                  <c:v>0.21793951791684005</c:v>
                </c:pt>
                <c:pt idx="71">
                  <c:v>0.21793963868110725</c:v>
                </c:pt>
                <c:pt idx="72">
                  <c:v>0.21793988533144326</c:v>
                </c:pt>
                <c:pt idx="73">
                  <c:v>0.21793871098568518</c:v>
                </c:pt>
                <c:pt idx="74">
                  <c:v>0.21793844899628417</c:v>
                </c:pt>
                <c:pt idx="75">
                  <c:v>0.2179419856899977</c:v>
                </c:pt>
                <c:pt idx="76">
                  <c:v>0.21793958903171989</c:v>
                </c:pt>
                <c:pt idx="77">
                  <c:v>0.21794028332510162</c:v>
                </c:pt>
                <c:pt idx="78">
                  <c:v>0.21793816672328706</c:v>
                </c:pt>
                <c:pt idx="79">
                  <c:v>0.21794074957213641</c:v>
                </c:pt>
                <c:pt idx="80">
                  <c:v>0.21793953462262275</c:v>
                </c:pt>
                <c:pt idx="81">
                  <c:v>0.2179396077233608</c:v>
                </c:pt>
                <c:pt idx="82">
                  <c:v>0.21793847779010636</c:v>
                </c:pt>
                <c:pt idx="83">
                  <c:v>0.21793860439566204</c:v>
                </c:pt>
                <c:pt idx="84">
                  <c:v>0.21793911899585244</c:v>
                </c:pt>
                <c:pt idx="85">
                  <c:v>0.21794001753147568</c:v>
                </c:pt>
                <c:pt idx="86">
                  <c:v>0.21794584582321269</c:v>
                </c:pt>
                <c:pt idx="87">
                  <c:v>0.2179479344238259</c:v>
                </c:pt>
                <c:pt idx="88">
                  <c:v>0.21794621290257105</c:v>
                </c:pt>
                <c:pt idx="89">
                  <c:v>0.21794541872248779</c:v>
                </c:pt>
                <c:pt idx="90">
                  <c:v>0.21794820316345351</c:v>
                </c:pt>
                <c:pt idx="91">
                  <c:v>0.2179448968157266</c:v>
                </c:pt>
                <c:pt idx="92">
                  <c:v>0.21794514723157479</c:v>
                </c:pt>
                <c:pt idx="93">
                  <c:v>0.21794458075515397</c:v>
                </c:pt>
                <c:pt idx="94">
                  <c:v>0.21794458393449564</c:v>
                </c:pt>
                <c:pt idx="95">
                  <c:v>0.21794564064446637</c:v>
                </c:pt>
                <c:pt idx="96">
                  <c:v>0.21794435719290636</c:v>
                </c:pt>
                <c:pt idx="97">
                  <c:v>0.21794524560014999</c:v>
                </c:pt>
                <c:pt idx="98">
                  <c:v>0.21794433627445223</c:v>
                </c:pt>
                <c:pt idx="99">
                  <c:v>0.21794600219882371</c:v>
                </c:pt>
                <c:pt idx="100">
                  <c:v>0.21794767009829122</c:v>
                </c:pt>
                <c:pt idx="101">
                  <c:v>0.21794578051057772</c:v>
                </c:pt>
                <c:pt idx="102">
                  <c:v>0.21794516256776586</c:v>
                </c:pt>
                <c:pt idx="103">
                  <c:v>0.21794393897108924</c:v>
                </c:pt>
                <c:pt idx="104">
                  <c:v>0.21794577417939762</c:v>
                </c:pt>
                <c:pt idx="105">
                  <c:v>0.21794599247459184</c:v>
                </c:pt>
                <c:pt idx="106">
                  <c:v>0.21794469790021975</c:v>
                </c:pt>
                <c:pt idx="107">
                  <c:v>0.21794596905803282</c:v>
                </c:pt>
                <c:pt idx="108">
                  <c:v>0.21794522608799366</c:v>
                </c:pt>
                <c:pt idx="109">
                  <c:v>0.21794548881107434</c:v>
                </c:pt>
                <c:pt idx="110">
                  <c:v>0.21794499572959886</c:v>
                </c:pt>
                <c:pt idx="111">
                  <c:v>0.21794559947607151</c:v>
                </c:pt>
                <c:pt idx="112">
                  <c:v>0.2179455273608624</c:v>
                </c:pt>
                <c:pt idx="113">
                  <c:v>0.21794441810272486</c:v>
                </c:pt>
                <c:pt idx="114">
                  <c:v>0.21794343473596189</c:v>
                </c:pt>
                <c:pt idx="115">
                  <c:v>0.2179449740616308</c:v>
                </c:pt>
                <c:pt idx="116">
                  <c:v>0.21794631430593148</c:v>
                </c:pt>
                <c:pt idx="117">
                  <c:v>0.21794555446324662</c:v>
                </c:pt>
                <c:pt idx="118">
                  <c:v>0.21794461030661003</c:v>
                </c:pt>
                <c:pt idx="119">
                  <c:v>0.21794368548655141</c:v>
                </c:pt>
                <c:pt idx="120">
                  <c:v>0.21794262620653204</c:v>
                </c:pt>
                <c:pt idx="121">
                  <c:v>0.21794435072360946</c:v>
                </c:pt>
                <c:pt idx="122">
                  <c:v>0.21794434426443665</c:v>
                </c:pt>
                <c:pt idx="123">
                  <c:v>0.21794541354216868</c:v>
                </c:pt>
                <c:pt idx="124">
                  <c:v>0.21794484609386292</c:v>
                </c:pt>
                <c:pt idx="125">
                  <c:v>0.21794395884728007</c:v>
                </c:pt>
                <c:pt idx="126">
                  <c:v>0.21794247831581143</c:v>
                </c:pt>
                <c:pt idx="127">
                  <c:v>0.21794541940820092</c:v>
                </c:pt>
                <c:pt idx="128">
                  <c:v>0.21794471056100442</c:v>
                </c:pt>
                <c:pt idx="129">
                  <c:v>0.21794449399159035</c:v>
                </c:pt>
                <c:pt idx="130">
                  <c:v>0.21794457596313707</c:v>
                </c:pt>
                <c:pt idx="131">
                  <c:v>0.21794366281437486</c:v>
                </c:pt>
                <c:pt idx="132">
                  <c:v>0.21794492124690962</c:v>
                </c:pt>
                <c:pt idx="133">
                  <c:v>0.21794539253365555</c:v>
                </c:pt>
                <c:pt idx="134">
                  <c:v>0.21794425897547196</c:v>
                </c:pt>
                <c:pt idx="135">
                  <c:v>0.21794315253937596</c:v>
                </c:pt>
                <c:pt idx="136">
                  <c:v>0.21794467989790964</c:v>
                </c:pt>
                <c:pt idx="137">
                  <c:v>0.21794319881426308</c:v>
                </c:pt>
                <c:pt idx="138">
                  <c:v>0.21794507372206118</c:v>
                </c:pt>
                <c:pt idx="139">
                  <c:v>0.21794531512726847</c:v>
                </c:pt>
                <c:pt idx="140">
                  <c:v>0.21794421327821409</c:v>
                </c:pt>
                <c:pt idx="141">
                  <c:v>0.21794327788031673</c:v>
                </c:pt>
                <c:pt idx="142">
                  <c:v>0.21794378272611617</c:v>
                </c:pt>
                <c:pt idx="143">
                  <c:v>0.21794295787938814</c:v>
                </c:pt>
                <c:pt idx="144">
                  <c:v>0.21794394891212701</c:v>
                </c:pt>
                <c:pt idx="145">
                  <c:v>0.21794174761810026</c:v>
                </c:pt>
                <c:pt idx="146">
                  <c:v>0.2179418053042867</c:v>
                </c:pt>
                <c:pt idx="147">
                  <c:v>0.21794279762290694</c:v>
                </c:pt>
                <c:pt idx="148">
                  <c:v>0.21794346892702779</c:v>
                </c:pt>
                <c:pt idx="149">
                  <c:v>0.21794479197821393</c:v>
                </c:pt>
                <c:pt idx="150">
                  <c:v>0.21794350381558397</c:v>
                </c:pt>
                <c:pt idx="151">
                  <c:v>0.21794377707173548</c:v>
                </c:pt>
                <c:pt idx="152">
                  <c:v>0.21794367436597795</c:v>
                </c:pt>
                <c:pt idx="153">
                  <c:v>0.2179433839050974</c:v>
                </c:pt>
                <c:pt idx="154">
                  <c:v>0.21794217583826245</c:v>
                </c:pt>
                <c:pt idx="155">
                  <c:v>0.21794141443369275</c:v>
                </c:pt>
                <c:pt idx="156">
                  <c:v>0.21794195284766102</c:v>
                </c:pt>
                <c:pt idx="157">
                  <c:v>0.21794233910706784</c:v>
                </c:pt>
                <c:pt idx="158">
                  <c:v>0.21794137938894045</c:v>
                </c:pt>
                <c:pt idx="159">
                  <c:v>0.21794419517960864</c:v>
                </c:pt>
                <c:pt idx="160">
                  <c:v>0.21794183869266245</c:v>
                </c:pt>
                <c:pt idx="161">
                  <c:v>0.21794308816740748</c:v>
                </c:pt>
                <c:pt idx="162">
                  <c:v>0.21794297382744057</c:v>
                </c:pt>
                <c:pt idx="163">
                  <c:v>0.21794336004300477</c:v>
                </c:pt>
                <c:pt idx="164">
                  <c:v>0.217942356833144</c:v>
                </c:pt>
                <c:pt idx="165">
                  <c:v>0.21794151165341719</c:v>
                </c:pt>
                <c:pt idx="166">
                  <c:v>0.21794227350647355</c:v>
                </c:pt>
                <c:pt idx="167">
                  <c:v>0.21794088780072607</c:v>
                </c:pt>
                <c:pt idx="168">
                  <c:v>0.2179418909952254</c:v>
                </c:pt>
                <c:pt idx="169">
                  <c:v>0.21794261767621098</c:v>
                </c:pt>
                <c:pt idx="170">
                  <c:v>0.21794079746812489</c:v>
                </c:pt>
                <c:pt idx="171">
                  <c:v>0.21794269954227591</c:v>
                </c:pt>
                <c:pt idx="172">
                  <c:v>0.21794101188482465</c:v>
                </c:pt>
                <c:pt idx="173">
                  <c:v>0.21794288880319657</c:v>
                </c:pt>
                <c:pt idx="174">
                  <c:v>0.21794037277943165</c:v>
                </c:pt>
                <c:pt idx="175">
                  <c:v>0.21794161397018055</c:v>
                </c:pt>
                <c:pt idx="176">
                  <c:v>0.21794131213072393</c:v>
                </c:pt>
                <c:pt idx="177">
                  <c:v>0.21794018972658064</c:v>
                </c:pt>
                <c:pt idx="178">
                  <c:v>0.21794229508597737</c:v>
                </c:pt>
                <c:pt idx="179">
                  <c:v>0.21794122920403738</c:v>
                </c:pt>
                <c:pt idx="180">
                  <c:v>0.21794269904072225</c:v>
                </c:pt>
                <c:pt idx="181">
                  <c:v>0.2179444008812868</c:v>
                </c:pt>
                <c:pt idx="182">
                  <c:v>0.21793975593693296</c:v>
                </c:pt>
                <c:pt idx="183">
                  <c:v>0.21794380153191054</c:v>
                </c:pt>
                <c:pt idx="184">
                  <c:v>0.21794196407981772</c:v>
                </c:pt>
                <c:pt idx="185">
                  <c:v>0.21794173878319834</c:v>
                </c:pt>
                <c:pt idx="186">
                  <c:v>0.21794130044648494</c:v>
                </c:pt>
                <c:pt idx="187">
                  <c:v>0.21794105870377664</c:v>
                </c:pt>
                <c:pt idx="188">
                  <c:v>0.21794139334011148</c:v>
                </c:pt>
                <c:pt idx="189">
                  <c:v>0.21793882828244054</c:v>
                </c:pt>
                <c:pt idx="190">
                  <c:v>0.21794089714292247</c:v>
                </c:pt>
                <c:pt idx="191">
                  <c:v>0.21794251294970238</c:v>
                </c:pt>
                <c:pt idx="192">
                  <c:v>0.2179410077546822</c:v>
                </c:pt>
                <c:pt idx="193">
                  <c:v>0.21794103570605453</c:v>
                </c:pt>
                <c:pt idx="194">
                  <c:v>0.21794177196850753</c:v>
                </c:pt>
                <c:pt idx="195">
                  <c:v>0.21794069562996798</c:v>
                </c:pt>
                <c:pt idx="196">
                  <c:v>0.21794188238141743</c:v>
                </c:pt>
                <c:pt idx="197">
                  <c:v>0.21794094759325081</c:v>
                </c:pt>
                <c:pt idx="198">
                  <c:v>0.21793979637064659</c:v>
                </c:pt>
                <c:pt idx="199">
                  <c:v>0.21794274699937261</c:v>
                </c:pt>
                <c:pt idx="200">
                  <c:v>0.21794391217694919</c:v>
                </c:pt>
                <c:pt idx="201">
                  <c:v>0.21794177876832244</c:v>
                </c:pt>
                <c:pt idx="202">
                  <c:v>0.21794063126211438</c:v>
                </c:pt>
                <c:pt idx="203">
                  <c:v>0.2179408065592317</c:v>
                </c:pt>
                <c:pt idx="204">
                  <c:v>0.21794109330969366</c:v>
                </c:pt>
                <c:pt idx="205">
                  <c:v>0.21793908892063896</c:v>
                </c:pt>
                <c:pt idx="206">
                  <c:v>0.21794184496919564</c:v>
                </c:pt>
                <c:pt idx="207">
                  <c:v>0.21794052105407172</c:v>
                </c:pt>
                <c:pt idx="208">
                  <c:v>0.21794004243724432</c:v>
                </c:pt>
                <c:pt idx="209">
                  <c:v>0.21794159659853077</c:v>
                </c:pt>
                <c:pt idx="210">
                  <c:v>0.21794235891092814</c:v>
                </c:pt>
                <c:pt idx="211">
                  <c:v>0.2179423567046487</c:v>
                </c:pt>
                <c:pt idx="212">
                  <c:v>0.21793937966890395</c:v>
                </c:pt>
                <c:pt idx="213">
                  <c:v>0.2179403231856728</c:v>
                </c:pt>
                <c:pt idx="214">
                  <c:v>0.21794066652907343</c:v>
                </c:pt>
                <c:pt idx="215">
                  <c:v>0.21794053843460068</c:v>
                </c:pt>
                <c:pt idx="216">
                  <c:v>0.21794101913460667</c:v>
                </c:pt>
                <c:pt idx="217">
                  <c:v>0.21794308255975461</c:v>
                </c:pt>
                <c:pt idx="218">
                  <c:v>0.21793923282359373</c:v>
                </c:pt>
                <c:pt idx="219">
                  <c:v>0.2179413396272992</c:v>
                </c:pt>
                <c:pt idx="220">
                  <c:v>0.21794186960091519</c:v>
                </c:pt>
                <c:pt idx="221">
                  <c:v>0.21793810181766987</c:v>
                </c:pt>
                <c:pt idx="222">
                  <c:v>0.21793876729786113</c:v>
                </c:pt>
                <c:pt idx="223">
                  <c:v>0.21794046759307617</c:v>
                </c:pt>
                <c:pt idx="224">
                  <c:v>0.21794046575595122</c:v>
                </c:pt>
                <c:pt idx="225">
                  <c:v>0.21794081214326352</c:v>
                </c:pt>
                <c:pt idx="226">
                  <c:v>0.21794034032408405</c:v>
                </c:pt>
                <c:pt idx="227">
                  <c:v>0.21793803479032381</c:v>
                </c:pt>
                <c:pt idx="228">
                  <c:v>0.21793962480469931</c:v>
                </c:pt>
                <c:pt idx="229">
                  <c:v>0.21794105289690821</c:v>
                </c:pt>
                <c:pt idx="230">
                  <c:v>0.21793988245936083</c:v>
                </c:pt>
                <c:pt idx="231">
                  <c:v>0.21794018100324108</c:v>
                </c:pt>
                <c:pt idx="232">
                  <c:v>0.21793840950654955</c:v>
                </c:pt>
                <c:pt idx="233">
                  <c:v>0.21794026271254652</c:v>
                </c:pt>
                <c:pt idx="234">
                  <c:v>0.21794045018041147</c:v>
                </c:pt>
                <c:pt idx="235">
                  <c:v>0.21793986661636958</c:v>
                </c:pt>
                <c:pt idx="236">
                  <c:v>0.21794067270076517</c:v>
                </c:pt>
                <c:pt idx="237">
                  <c:v>0.21793886885024916</c:v>
                </c:pt>
                <c:pt idx="238">
                  <c:v>0.21794015460287672</c:v>
                </c:pt>
                <c:pt idx="239">
                  <c:v>0.21794044078960093</c:v>
                </c:pt>
                <c:pt idx="240">
                  <c:v>0.2179391584331111</c:v>
                </c:pt>
                <c:pt idx="241">
                  <c:v>0.2179412832848163</c:v>
                </c:pt>
                <c:pt idx="242">
                  <c:v>0.21794100178678488</c:v>
                </c:pt>
                <c:pt idx="243">
                  <c:v>0.21793938856693829</c:v>
                </c:pt>
                <c:pt idx="244">
                  <c:v>0.21794020115081678</c:v>
                </c:pt>
                <c:pt idx="245">
                  <c:v>0.21793674280548753</c:v>
                </c:pt>
                <c:pt idx="246">
                  <c:v>0.21793803723549179</c:v>
                </c:pt>
                <c:pt idx="247">
                  <c:v>0.21793962535500253</c:v>
                </c:pt>
                <c:pt idx="248">
                  <c:v>0.21794137463313187</c:v>
                </c:pt>
                <c:pt idx="249">
                  <c:v>0.21793839954214028</c:v>
                </c:pt>
                <c:pt idx="250">
                  <c:v>0.21794129812918966</c:v>
                </c:pt>
                <c:pt idx="251">
                  <c:v>0.21794043391625434</c:v>
                </c:pt>
                <c:pt idx="252">
                  <c:v>0.21793853870912325</c:v>
                </c:pt>
                <c:pt idx="253">
                  <c:v>0.21793664855071054</c:v>
                </c:pt>
                <c:pt idx="254">
                  <c:v>0.21793752612096995</c:v>
                </c:pt>
                <c:pt idx="255">
                  <c:v>0.21793926602064373</c:v>
                </c:pt>
                <c:pt idx="256">
                  <c:v>0.21793859101527729</c:v>
                </c:pt>
                <c:pt idx="257">
                  <c:v>0.21793664669453197</c:v>
                </c:pt>
                <c:pt idx="258">
                  <c:v>0.21793837002673691</c:v>
                </c:pt>
                <c:pt idx="259">
                  <c:v>0.21793703733117809</c:v>
                </c:pt>
                <c:pt idx="260">
                  <c:v>0.21794062112614249</c:v>
                </c:pt>
                <c:pt idx="261">
                  <c:v>0.21793922501810806</c:v>
                </c:pt>
                <c:pt idx="262">
                  <c:v>0.21793939208724133</c:v>
                </c:pt>
                <c:pt idx="263">
                  <c:v>0.2179392345429835</c:v>
                </c:pt>
                <c:pt idx="264">
                  <c:v>0.21793765117553801</c:v>
                </c:pt>
                <c:pt idx="265">
                  <c:v>0.21794008823039215</c:v>
                </c:pt>
                <c:pt idx="266">
                  <c:v>0.21793802861596476</c:v>
                </c:pt>
                <c:pt idx="267">
                  <c:v>0.2179386857470377</c:v>
                </c:pt>
                <c:pt idx="268">
                  <c:v>0.21794051276972537</c:v>
                </c:pt>
                <c:pt idx="269">
                  <c:v>0.21793887224570241</c:v>
                </c:pt>
                <c:pt idx="270">
                  <c:v>0.21793748344569203</c:v>
                </c:pt>
                <c:pt idx="271">
                  <c:v>0.21793733093624612</c:v>
                </c:pt>
                <c:pt idx="272">
                  <c:v>0.21793953161640067</c:v>
                </c:pt>
                <c:pt idx="273">
                  <c:v>0.21793830906082517</c:v>
                </c:pt>
                <c:pt idx="274">
                  <c:v>0.21793819638764469</c:v>
                </c:pt>
                <c:pt idx="275">
                  <c:v>0.2179374721791224</c:v>
                </c:pt>
                <c:pt idx="276">
                  <c:v>0.2179390256012122</c:v>
                </c:pt>
                <c:pt idx="277">
                  <c:v>0.21794051421626182</c:v>
                </c:pt>
                <c:pt idx="278">
                  <c:v>0.21793716273125247</c:v>
                </c:pt>
                <c:pt idx="279">
                  <c:v>0.21793895506596911</c:v>
                </c:pt>
                <c:pt idx="280">
                  <c:v>0.21793877791646879</c:v>
                </c:pt>
                <c:pt idx="281">
                  <c:v>0.21793938840456273</c:v>
                </c:pt>
                <c:pt idx="282">
                  <c:v>0.21793798380391885</c:v>
                </c:pt>
                <c:pt idx="283">
                  <c:v>0.21793939733856657</c:v>
                </c:pt>
                <c:pt idx="284">
                  <c:v>0.21793751326514973</c:v>
                </c:pt>
                <c:pt idx="285">
                  <c:v>0.21793882922325813</c:v>
                </c:pt>
                <c:pt idx="286">
                  <c:v>0.21793574266048879</c:v>
                </c:pt>
                <c:pt idx="287">
                  <c:v>0.21793708054335301</c:v>
                </c:pt>
                <c:pt idx="288">
                  <c:v>0.2179385173417456</c:v>
                </c:pt>
                <c:pt idx="289">
                  <c:v>0.21793834836243317</c:v>
                </c:pt>
                <c:pt idx="290">
                  <c:v>0.21793825463326405</c:v>
                </c:pt>
                <c:pt idx="291">
                  <c:v>0.21793893158420644</c:v>
                </c:pt>
                <c:pt idx="292">
                  <c:v>0.21793787381037552</c:v>
                </c:pt>
                <c:pt idx="293">
                  <c:v>0.21793884354757931</c:v>
                </c:pt>
                <c:pt idx="294">
                  <c:v>0.21793875892645653</c:v>
                </c:pt>
                <c:pt idx="295">
                  <c:v>0.21793810963160495</c:v>
                </c:pt>
                <c:pt idx="296">
                  <c:v>0.2179379624986772</c:v>
                </c:pt>
                <c:pt idx="297">
                  <c:v>0.21793953877546399</c:v>
                </c:pt>
                <c:pt idx="298">
                  <c:v>0.21793844899315598</c:v>
                </c:pt>
                <c:pt idx="299">
                  <c:v>0.21793623466722439</c:v>
                </c:pt>
                <c:pt idx="300">
                  <c:v>0.21793834995347566</c:v>
                </c:pt>
                <c:pt idx="301">
                  <c:v>0.21793840137563938</c:v>
                </c:pt>
                <c:pt idx="302">
                  <c:v>0.21793651388861357</c:v>
                </c:pt>
                <c:pt idx="303">
                  <c:v>0.21793530978958098</c:v>
                </c:pt>
                <c:pt idx="304">
                  <c:v>0.21793712831185613</c:v>
                </c:pt>
                <c:pt idx="305">
                  <c:v>0.21793819085788907</c:v>
                </c:pt>
                <c:pt idx="306">
                  <c:v>0.21793486214320637</c:v>
                </c:pt>
                <c:pt idx="307">
                  <c:v>0.21793640385678567</c:v>
                </c:pt>
                <c:pt idx="308">
                  <c:v>0.21793835872982828</c:v>
                </c:pt>
                <c:pt idx="309">
                  <c:v>0.21793629909400802</c:v>
                </c:pt>
                <c:pt idx="310">
                  <c:v>0.2179366210101234</c:v>
                </c:pt>
                <c:pt idx="311">
                  <c:v>0.21793676034386555</c:v>
                </c:pt>
                <c:pt idx="312">
                  <c:v>0.2179366951019438</c:v>
                </c:pt>
                <c:pt idx="313">
                  <c:v>0.21793667649358797</c:v>
                </c:pt>
                <c:pt idx="314">
                  <c:v>0.21793542025736629</c:v>
                </c:pt>
                <c:pt idx="315">
                  <c:v>0.21793691128531703</c:v>
                </c:pt>
                <c:pt idx="316">
                  <c:v>0.21793497618705995</c:v>
                </c:pt>
                <c:pt idx="317">
                  <c:v>0.21793770558099382</c:v>
                </c:pt>
                <c:pt idx="318">
                  <c:v>0.21793655898543965</c:v>
                </c:pt>
                <c:pt idx="319">
                  <c:v>0.21793613654127081</c:v>
                </c:pt>
                <c:pt idx="320">
                  <c:v>0.21793547113280165</c:v>
                </c:pt>
                <c:pt idx="321">
                  <c:v>0.21793710515152984</c:v>
                </c:pt>
                <c:pt idx="322">
                  <c:v>0.21793651915784765</c:v>
                </c:pt>
                <c:pt idx="323">
                  <c:v>0.21793555059597411</c:v>
                </c:pt>
                <c:pt idx="324">
                  <c:v>0.21793470746076071</c:v>
                </c:pt>
                <c:pt idx="325">
                  <c:v>0.21793723397580525</c:v>
                </c:pt>
                <c:pt idx="326">
                  <c:v>0.2179341795245571</c:v>
                </c:pt>
                <c:pt idx="327">
                  <c:v>0.21793807425668132</c:v>
                </c:pt>
                <c:pt idx="328">
                  <c:v>0.21793621626443313</c:v>
                </c:pt>
                <c:pt idx="329">
                  <c:v>0.21793533484625252</c:v>
                </c:pt>
                <c:pt idx="330">
                  <c:v>0.21793668413034278</c:v>
                </c:pt>
                <c:pt idx="331">
                  <c:v>0.21793517116841757</c:v>
                </c:pt>
                <c:pt idx="332">
                  <c:v>0.21793390987484393</c:v>
                </c:pt>
                <c:pt idx="333">
                  <c:v>0.21793491288386829</c:v>
                </c:pt>
                <c:pt idx="334">
                  <c:v>0.21793707317623801</c:v>
                </c:pt>
                <c:pt idx="335">
                  <c:v>0.21793727344239483</c:v>
                </c:pt>
                <c:pt idx="336">
                  <c:v>0.21793589213836193</c:v>
                </c:pt>
                <c:pt idx="337">
                  <c:v>0.21793654958288478</c:v>
                </c:pt>
                <c:pt idx="338">
                  <c:v>0.21793484288601442</c:v>
                </c:pt>
                <c:pt idx="339">
                  <c:v>0.21793529956339475</c:v>
                </c:pt>
                <c:pt idx="340">
                  <c:v>0.21793596421761435</c:v>
                </c:pt>
                <c:pt idx="341">
                  <c:v>0.21793704622656979</c:v>
                </c:pt>
                <c:pt idx="342">
                  <c:v>0.21793685370568203</c:v>
                </c:pt>
                <c:pt idx="343">
                  <c:v>0.21793499491964227</c:v>
                </c:pt>
                <c:pt idx="344">
                  <c:v>0.21793631233495564</c:v>
                </c:pt>
                <c:pt idx="345">
                  <c:v>0.21793333065422696</c:v>
                </c:pt>
                <c:pt idx="346">
                  <c:v>0.21793364535211518</c:v>
                </c:pt>
                <c:pt idx="347">
                  <c:v>0.21792976886182061</c:v>
                </c:pt>
                <c:pt idx="348">
                  <c:v>0.21793129622397181</c:v>
                </c:pt>
                <c:pt idx="349">
                  <c:v>0.2179344471924817</c:v>
                </c:pt>
                <c:pt idx="350">
                  <c:v>0.21793034938189262</c:v>
                </c:pt>
                <c:pt idx="351">
                  <c:v>0.21793152956128259</c:v>
                </c:pt>
                <c:pt idx="352">
                  <c:v>0.21793238040646426</c:v>
                </c:pt>
                <c:pt idx="353">
                  <c:v>0.21793049116951721</c:v>
                </c:pt>
                <c:pt idx="354">
                  <c:v>0.21793266347522064</c:v>
                </c:pt>
                <c:pt idx="355">
                  <c:v>0.21793131141241967</c:v>
                </c:pt>
                <c:pt idx="356">
                  <c:v>0.217930461051274</c:v>
                </c:pt>
                <c:pt idx="357">
                  <c:v>0.21793200365862717</c:v>
                </c:pt>
                <c:pt idx="358">
                  <c:v>0.2179337962874254</c:v>
                </c:pt>
                <c:pt idx="359">
                  <c:v>0.21793305028774662</c:v>
                </c:pt>
                <c:pt idx="360">
                  <c:v>0.21793095910416635</c:v>
                </c:pt>
                <c:pt idx="361">
                  <c:v>0.21793276899393368</c:v>
                </c:pt>
                <c:pt idx="362">
                  <c:v>0.21793078294344495</c:v>
                </c:pt>
                <c:pt idx="363">
                  <c:v>0.21793216079799824</c:v>
                </c:pt>
                <c:pt idx="364">
                  <c:v>0.21793173416875133</c:v>
                </c:pt>
                <c:pt idx="365">
                  <c:v>0.21793205177504227</c:v>
                </c:pt>
                <c:pt idx="366">
                  <c:v>0.21793332657940914</c:v>
                </c:pt>
                <c:pt idx="367">
                  <c:v>0.21793261238137618</c:v>
                </c:pt>
                <c:pt idx="368">
                  <c:v>0.2179325877906905</c:v>
                </c:pt>
                <c:pt idx="369">
                  <c:v>0.21793310962863086</c:v>
                </c:pt>
                <c:pt idx="370">
                  <c:v>0.21793130503675795</c:v>
                </c:pt>
                <c:pt idx="371">
                  <c:v>0.21792994619328929</c:v>
                </c:pt>
                <c:pt idx="372">
                  <c:v>0.21793273252447634</c:v>
                </c:pt>
                <c:pt idx="373">
                  <c:v>0.21793304248522768</c:v>
                </c:pt>
                <c:pt idx="374">
                  <c:v>0.21793146942757413</c:v>
                </c:pt>
                <c:pt idx="375">
                  <c:v>0.21793258075530197</c:v>
                </c:pt>
                <c:pt idx="376">
                  <c:v>0.21793063268752544</c:v>
                </c:pt>
                <c:pt idx="377">
                  <c:v>0.21793243223986933</c:v>
                </c:pt>
                <c:pt idx="378">
                  <c:v>0.2179310313570551</c:v>
                </c:pt>
                <c:pt idx="379">
                  <c:v>0.21793226573619989</c:v>
                </c:pt>
                <c:pt idx="380">
                  <c:v>0.21793039470587616</c:v>
                </c:pt>
                <c:pt idx="381">
                  <c:v>0.21793176068772513</c:v>
                </c:pt>
                <c:pt idx="382">
                  <c:v>0.2179305528615883</c:v>
                </c:pt>
                <c:pt idx="383">
                  <c:v>0.21792865655586741</c:v>
                </c:pt>
                <c:pt idx="384">
                  <c:v>0.21793034641998765</c:v>
                </c:pt>
                <c:pt idx="385">
                  <c:v>0.21793195089568818</c:v>
                </c:pt>
                <c:pt idx="386">
                  <c:v>0.21793185675945578</c:v>
                </c:pt>
                <c:pt idx="387">
                  <c:v>0.21793348149430664</c:v>
                </c:pt>
                <c:pt idx="388">
                  <c:v>0.21793052555128262</c:v>
                </c:pt>
                <c:pt idx="389">
                  <c:v>0.21793189863559978</c:v>
                </c:pt>
                <c:pt idx="390">
                  <c:v>0.21792860855103677</c:v>
                </c:pt>
                <c:pt idx="391">
                  <c:v>0.2179316647290786</c:v>
                </c:pt>
                <c:pt idx="392">
                  <c:v>0.21793216996714265</c:v>
                </c:pt>
                <c:pt idx="393">
                  <c:v>0.21793098243125469</c:v>
                </c:pt>
                <c:pt idx="394">
                  <c:v>0.21792913078061021</c:v>
                </c:pt>
                <c:pt idx="395">
                  <c:v>0.21793140045626913</c:v>
                </c:pt>
                <c:pt idx="396">
                  <c:v>0.21793139118263641</c:v>
                </c:pt>
                <c:pt idx="397">
                  <c:v>0.21793015803281479</c:v>
                </c:pt>
                <c:pt idx="398">
                  <c:v>0.21792982902398123</c:v>
                </c:pt>
                <c:pt idx="399">
                  <c:v>0.21792961247936951</c:v>
                </c:pt>
                <c:pt idx="400">
                  <c:v>0.2179312348706603</c:v>
                </c:pt>
                <c:pt idx="401">
                  <c:v>0.21793087861531499</c:v>
                </c:pt>
                <c:pt idx="402">
                  <c:v>0.21793241605292066</c:v>
                </c:pt>
                <c:pt idx="403">
                  <c:v>0.21793005675945262</c:v>
                </c:pt>
                <c:pt idx="404">
                  <c:v>0.21792983962181389</c:v>
                </c:pt>
                <c:pt idx="405">
                  <c:v>0.21792923453511798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3E-9741-9CCE-EC19D935B654}"/>
            </c:ext>
          </c:extLst>
        </c:ser>
        <c:ser>
          <c:idx val="1"/>
          <c:order val="1"/>
          <c:tx>
            <c:strRef>
              <c:f>Summary!$CJ$12</c:f>
              <c:strCache>
                <c:ptCount val="1"/>
                <c:pt idx="0">
                  <c:v>L1 AprS1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Summary!$CL$12:$CL$25</c:f>
              <c:numCache>
                <c:formatCode>0.0000</c:formatCode>
                <c:ptCount val="14"/>
                <c:pt idx="0">
                  <c:v>1.7615253752062556</c:v>
                </c:pt>
                <c:pt idx="1">
                  <c:v>1.7610060018103031</c:v>
                </c:pt>
                <c:pt idx="2">
                  <c:v>1.7615365183532568</c:v>
                </c:pt>
                <c:pt idx="3">
                  <c:v>1.7595795751210024</c:v>
                </c:pt>
                <c:pt idx="4">
                  <c:v>1.7600060853566755</c:v>
                </c:pt>
                <c:pt idx="5">
                  <c:v>1.7580725921454308</c:v>
                </c:pt>
                <c:pt idx="6">
                  <c:v>1.7571914667685744</c:v>
                </c:pt>
                <c:pt idx="7">
                  <c:v>1.7574621149011938</c:v>
                </c:pt>
                <c:pt idx="8">
                  <c:v>1.7549966242028248</c:v>
                </c:pt>
                <c:pt idx="9">
                  <c:v>1.7542741848243868</c:v>
                </c:pt>
                <c:pt idx="10">
                  <c:v>1.7547064718633276</c:v>
                </c:pt>
                <c:pt idx="11">
                  <c:v>1.7516058229717661</c:v>
                </c:pt>
                <c:pt idx="12">
                  <c:v>1.752507283001165</c:v>
                </c:pt>
                <c:pt idx="13">
                  <c:v>1.750986617383125</c:v>
                </c:pt>
              </c:numCache>
            </c:numRef>
          </c:xVal>
          <c:yVal>
            <c:numRef>
              <c:f>Summary!$CM$12:$CM$25</c:f>
              <c:numCache>
                <c:formatCode>0.00000000</c:formatCode>
                <c:ptCount val="14"/>
                <c:pt idx="0">
                  <c:v>0.21794324033673404</c:v>
                </c:pt>
                <c:pt idx="1">
                  <c:v>0.21794297676055094</c:v>
                </c:pt>
                <c:pt idx="2">
                  <c:v>0.21794428623310758</c:v>
                </c:pt>
                <c:pt idx="3">
                  <c:v>0.21794109730380182</c:v>
                </c:pt>
                <c:pt idx="4">
                  <c:v>0.21794159129263435</c:v>
                </c:pt>
                <c:pt idx="5">
                  <c:v>0.21794350222061371</c:v>
                </c:pt>
                <c:pt idx="6">
                  <c:v>0.21794069635957194</c:v>
                </c:pt>
                <c:pt idx="7">
                  <c:v>0.21794202863297973</c:v>
                </c:pt>
                <c:pt idx="8">
                  <c:v>0.2179409161304697</c:v>
                </c:pt>
                <c:pt idx="9">
                  <c:v>0.21794028451133574</c:v>
                </c:pt>
                <c:pt idx="10">
                  <c:v>0.21794367003640266</c:v>
                </c:pt>
                <c:pt idx="11">
                  <c:v>0.21794169063378652</c:v>
                </c:pt>
                <c:pt idx="12">
                  <c:v>0.21794270150931894</c:v>
                </c:pt>
                <c:pt idx="13">
                  <c:v>0.21794011262736529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3E-9741-9CCE-EC19D935B654}"/>
            </c:ext>
          </c:extLst>
        </c:ser>
        <c:ser>
          <c:idx val="2"/>
          <c:order val="2"/>
          <c:tx>
            <c:strRef>
              <c:f>Summary!$CJ$26</c:f>
              <c:strCache>
                <c:ptCount val="1"/>
                <c:pt idx="0">
                  <c:v>L1 AprS2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rgbClr val="FF6C0C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Summary!$CL$26:$CL$46</c:f>
              <c:numCache>
                <c:formatCode>0.0000</c:formatCode>
                <c:ptCount val="21"/>
                <c:pt idx="0">
                  <c:v>1.6947544586470817</c:v>
                </c:pt>
                <c:pt idx="1">
                  <c:v>1.7059483791431365</c:v>
                </c:pt>
                <c:pt idx="2">
                  <c:v>1.7122153610805781</c:v>
                </c:pt>
                <c:pt idx="3">
                  <c:v>1.7163115894534144</c:v>
                </c:pt>
                <c:pt idx="4">
                  <c:v>1.7183603026934329</c:v>
                </c:pt>
                <c:pt idx="5">
                  <c:v>1.72368388216419</c:v>
                </c:pt>
                <c:pt idx="6">
                  <c:v>1.7233670987965817</c:v>
                </c:pt>
                <c:pt idx="7">
                  <c:v>1.7266066794025385</c:v>
                </c:pt>
                <c:pt idx="8">
                  <c:v>1.7250275251862599</c:v>
                </c:pt>
                <c:pt idx="9">
                  <c:v>1.727194059562813</c:v>
                </c:pt>
                <c:pt idx="10">
                  <c:v>1.7280779186226778</c:v>
                </c:pt>
                <c:pt idx="11">
                  <c:v>1.7301642594035294</c:v>
                </c:pt>
                <c:pt idx="12">
                  <c:v>1.7297898990052358</c:v>
                </c:pt>
                <c:pt idx="13">
                  <c:v>1.7306902864796176</c:v>
                </c:pt>
                <c:pt idx="14">
                  <c:v>1.7300241519143027</c:v>
                </c:pt>
                <c:pt idx="15">
                  <c:v>1.7321824831988879</c:v>
                </c:pt>
                <c:pt idx="16">
                  <c:v>1.7310530059157248</c:v>
                </c:pt>
                <c:pt idx="17">
                  <c:v>1.7327813517992074</c:v>
                </c:pt>
                <c:pt idx="18">
                  <c:v>1.7316612790584147</c:v>
                </c:pt>
                <c:pt idx="19">
                  <c:v>1.7326207939917218</c:v>
                </c:pt>
                <c:pt idx="20">
                  <c:v>1.7323595145326451</c:v>
                </c:pt>
              </c:numCache>
            </c:numRef>
          </c:xVal>
          <c:yVal>
            <c:numRef>
              <c:f>Summary!$CM$26:$CM$46</c:f>
              <c:numCache>
                <c:formatCode>0.00000000</c:formatCode>
                <c:ptCount val="21"/>
                <c:pt idx="0">
                  <c:v>0.21794587072663429</c:v>
                </c:pt>
                <c:pt idx="1">
                  <c:v>0.21794392056218467</c:v>
                </c:pt>
                <c:pt idx="2">
                  <c:v>0.21794129568208684</c:v>
                </c:pt>
                <c:pt idx="3">
                  <c:v>0.2179428423771001</c:v>
                </c:pt>
                <c:pt idx="4">
                  <c:v>0.21793999671585523</c:v>
                </c:pt>
                <c:pt idx="5">
                  <c:v>0.21794223473066024</c:v>
                </c:pt>
                <c:pt idx="6">
                  <c:v>0.21794082973462622</c:v>
                </c:pt>
                <c:pt idx="7">
                  <c:v>0.21794099220600502</c:v>
                </c:pt>
                <c:pt idx="8">
                  <c:v>0.21794096051961828</c:v>
                </c:pt>
                <c:pt idx="9">
                  <c:v>0.21794105727035437</c:v>
                </c:pt>
                <c:pt idx="10">
                  <c:v>0.217943220610501</c:v>
                </c:pt>
                <c:pt idx="11">
                  <c:v>0.21793961499204637</c:v>
                </c:pt>
                <c:pt idx="12">
                  <c:v>0.2179411955322281</c:v>
                </c:pt>
                <c:pt idx="13">
                  <c:v>0.21794047457034912</c:v>
                </c:pt>
                <c:pt idx="14">
                  <c:v>0.2179429557186397</c:v>
                </c:pt>
                <c:pt idx="15">
                  <c:v>0.2179403737495042</c:v>
                </c:pt>
                <c:pt idx="16">
                  <c:v>0.21794242288383023</c:v>
                </c:pt>
                <c:pt idx="17">
                  <c:v>0.21794190910267694</c:v>
                </c:pt>
                <c:pt idx="18">
                  <c:v>0.21794326720521751</c:v>
                </c:pt>
                <c:pt idx="19">
                  <c:v>0.21794156335616927</c:v>
                </c:pt>
                <c:pt idx="20">
                  <c:v>0.21794051898924854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3E-9741-9CCE-EC19D935B654}"/>
            </c:ext>
          </c:extLst>
        </c:ser>
        <c:ser>
          <c:idx val="3"/>
          <c:order val="3"/>
          <c:tx>
            <c:strRef>
              <c:f>Summary!$CJ$47</c:f>
              <c:strCache>
                <c:ptCount val="1"/>
                <c:pt idx="0">
                  <c:v>L1 AprS3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Summary!$CL$47:$CL$97</c:f>
              <c:numCache>
                <c:formatCode>0.0000</c:formatCode>
                <c:ptCount val="51"/>
                <c:pt idx="0">
                  <c:v>1.7317068554449291</c:v>
                </c:pt>
                <c:pt idx="1">
                  <c:v>1.7344651336339938</c:v>
                </c:pt>
                <c:pt idx="2">
                  <c:v>1.7329947829949992</c:v>
                </c:pt>
                <c:pt idx="3">
                  <c:v>1.7339890227689803</c:v>
                </c:pt>
                <c:pt idx="4">
                  <c:v>1.7330172246087485</c:v>
                </c:pt>
                <c:pt idx="5">
                  <c:v>1.7354627902320434</c:v>
                </c:pt>
                <c:pt idx="6">
                  <c:v>1.7335009428915293</c:v>
                </c:pt>
                <c:pt idx="7">
                  <c:v>1.7348581117770623</c:v>
                </c:pt>
                <c:pt idx="8">
                  <c:v>1.7336836667993558</c:v>
                </c:pt>
                <c:pt idx="9">
                  <c:v>1.7337213491233501</c:v>
                </c:pt>
                <c:pt idx="10">
                  <c:v>1.7334877031513038</c:v>
                </c:pt>
                <c:pt idx="11">
                  <c:v>1.7352198175540137</c:v>
                </c:pt>
                <c:pt idx="12">
                  <c:v>1.7321389318644853</c:v>
                </c:pt>
                <c:pt idx="13">
                  <c:v>1.7339501679071723</c:v>
                </c:pt>
                <c:pt idx="14">
                  <c:v>1.7328032500586081</c:v>
                </c:pt>
                <c:pt idx="15">
                  <c:v>1.7339496908300656</c:v>
                </c:pt>
                <c:pt idx="16">
                  <c:v>1.7332413719318402</c:v>
                </c:pt>
                <c:pt idx="17">
                  <c:v>1.7353186548826023</c:v>
                </c:pt>
                <c:pt idx="18">
                  <c:v>1.7333703157372156</c:v>
                </c:pt>
                <c:pt idx="19">
                  <c:v>1.7348711829565067</c:v>
                </c:pt>
                <c:pt idx="20">
                  <c:v>1.7332971571286455</c:v>
                </c:pt>
                <c:pt idx="21">
                  <c:v>1.7363258003230437</c:v>
                </c:pt>
                <c:pt idx="22">
                  <c:v>1.7342711441058505</c:v>
                </c:pt>
                <c:pt idx="23">
                  <c:v>1.7344891849807824</c:v>
                </c:pt>
                <c:pt idx="24">
                  <c:v>1.7346754376362552</c:v>
                </c:pt>
                <c:pt idx="25">
                  <c:v>1.7366913068043379</c:v>
                </c:pt>
                <c:pt idx="26">
                  <c:v>1.7345501817700408</c:v>
                </c:pt>
                <c:pt idx="27">
                  <c:v>1.7374425779323697</c:v>
                </c:pt>
                <c:pt idx="28">
                  <c:v>1.7347774606656152</c:v>
                </c:pt>
                <c:pt idx="29">
                  <c:v>1.7373121427139548</c:v>
                </c:pt>
                <c:pt idx="30">
                  <c:v>1.7369284893578127</c:v>
                </c:pt>
                <c:pt idx="31">
                  <c:v>1.7388504647505627</c:v>
                </c:pt>
                <c:pt idx="32">
                  <c:v>1.7383449250825258</c:v>
                </c:pt>
                <c:pt idx="33">
                  <c:v>1.7382096257791086</c:v>
                </c:pt>
                <c:pt idx="34">
                  <c:v>1.7373863990192173</c:v>
                </c:pt>
                <c:pt idx="35">
                  <c:v>1.7411184531877009</c:v>
                </c:pt>
                <c:pt idx="36">
                  <c:v>1.7379083817794605</c:v>
                </c:pt>
                <c:pt idx="37">
                  <c:v>1.7418316731150167</c:v>
                </c:pt>
                <c:pt idx="38">
                  <c:v>1.7395263446635374</c:v>
                </c:pt>
                <c:pt idx="39">
                  <c:v>1.7391243926182358</c:v>
                </c:pt>
                <c:pt idx="40">
                  <c:v>1.7406096920834784</c:v>
                </c:pt>
                <c:pt idx="41">
                  <c:v>1.741449902180251</c:v>
                </c:pt>
                <c:pt idx="42">
                  <c:v>1.7396084353261378</c:v>
                </c:pt>
                <c:pt idx="43">
                  <c:v>1.7420136926685617</c:v>
                </c:pt>
                <c:pt idx="44">
                  <c:v>1.7405320666861885</c:v>
                </c:pt>
                <c:pt idx="45">
                  <c:v>1.7441638076953074</c:v>
                </c:pt>
                <c:pt idx="46">
                  <c:v>1.7400657634153591</c:v>
                </c:pt>
                <c:pt idx="47">
                  <c:v>1.7419411725861933</c:v>
                </c:pt>
                <c:pt idx="48">
                  <c:v>1.7416935306691574</c:v>
                </c:pt>
                <c:pt idx="49">
                  <c:v>1.7412518889225079</c:v>
                </c:pt>
                <c:pt idx="50">
                  <c:v>1.7390344288664545</c:v>
                </c:pt>
              </c:numCache>
            </c:numRef>
          </c:xVal>
          <c:yVal>
            <c:numRef>
              <c:f>Summary!$CM$47:$CM$97</c:f>
              <c:numCache>
                <c:formatCode>0.00000000</c:formatCode>
                <c:ptCount val="51"/>
                <c:pt idx="0">
                  <c:v>0.21794176436319962</c:v>
                </c:pt>
                <c:pt idx="1">
                  <c:v>0.21793959386218165</c:v>
                </c:pt>
                <c:pt idx="2">
                  <c:v>0.21794299035179321</c:v>
                </c:pt>
                <c:pt idx="3">
                  <c:v>0.21794182839502138</c:v>
                </c:pt>
                <c:pt idx="4">
                  <c:v>0.21793911723965223</c:v>
                </c:pt>
                <c:pt idx="5">
                  <c:v>0.21793977365348813</c:v>
                </c:pt>
                <c:pt idx="6">
                  <c:v>0.21794161986449789</c:v>
                </c:pt>
                <c:pt idx="7">
                  <c:v>0.21794009193132718</c:v>
                </c:pt>
                <c:pt idx="8">
                  <c:v>0.21794082762761902</c:v>
                </c:pt>
                <c:pt idx="9">
                  <c:v>0.21794191670461502</c:v>
                </c:pt>
                <c:pt idx="10">
                  <c:v>0.21794099370462189</c:v>
                </c:pt>
                <c:pt idx="11">
                  <c:v>0.21793994171222669</c:v>
                </c:pt>
                <c:pt idx="12">
                  <c:v>0.21794175334710508</c:v>
                </c:pt>
                <c:pt idx="13">
                  <c:v>0.21794170201071755</c:v>
                </c:pt>
                <c:pt idx="14">
                  <c:v>0.21794173828418426</c:v>
                </c:pt>
                <c:pt idx="15">
                  <c:v>0.21794066461232892</c:v>
                </c:pt>
                <c:pt idx="16">
                  <c:v>0.21793991012250166</c:v>
                </c:pt>
                <c:pt idx="17">
                  <c:v>0.2179411897790218</c:v>
                </c:pt>
                <c:pt idx="18">
                  <c:v>0.21793972760683109</c:v>
                </c:pt>
                <c:pt idx="19">
                  <c:v>0.21794123878032259</c:v>
                </c:pt>
                <c:pt idx="20">
                  <c:v>0.21794093882530696</c:v>
                </c:pt>
                <c:pt idx="21">
                  <c:v>0.21794095585230852</c:v>
                </c:pt>
                <c:pt idx="22">
                  <c:v>0.21793907043984845</c:v>
                </c:pt>
                <c:pt idx="23">
                  <c:v>0.21794056031800438</c:v>
                </c:pt>
                <c:pt idx="24">
                  <c:v>0.21793992234785903</c:v>
                </c:pt>
                <c:pt idx="25">
                  <c:v>0.21793960694622608</c:v>
                </c:pt>
                <c:pt idx="26">
                  <c:v>0.21794199522081753</c:v>
                </c:pt>
                <c:pt idx="27">
                  <c:v>0.2179396553521572</c:v>
                </c:pt>
                <c:pt idx="28">
                  <c:v>0.21793920215114268</c:v>
                </c:pt>
                <c:pt idx="29">
                  <c:v>0.21794002896545575</c:v>
                </c:pt>
                <c:pt idx="30">
                  <c:v>0.21794001836853941</c:v>
                </c:pt>
                <c:pt idx="31">
                  <c:v>0.21793903631027317</c:v>
                </c:pt>
                <c:pt idx="32">
                  <c:v>0.21794085348697489</c:v>
                </c:pt>
                <c:pt idx="33">
                  <c:v>0.21793993133243858</c:v>
                </c:pt>
                <c:pt idx="34">
                  <c:v>0.21793871422691682</c:v>
                </c:pt>
                <c:pt idx="35">
                  <c:v>0.21793951791684005</c:v>
                </c:pt>
                <c:pt idx="36">
                  <c:v>0.21793963868110725</c:v>
                </c:pt>
                <c:pt idx="37">
                  <c:v>0.21793988533144326</c:v>
                </c:pt>
                <c:pt idx="38">
                  <c:v>0.21793871098568518</c:v>
                </c:pt>
                <c:pt idx="39">
                  <c:v>0.21793844899628417</c:v>
                </c:pt>
                <c:pt idx="40">
                  <c:v>0.2179419856899977</c:v>
                </c:pt>
                <c:pt idx="41">
                  <c:v>0.21793958903171989</c:v>
                </c:pt>
                <c:pt idx="42">
                  <c:v>0.21794028332510162</c:v>
                </c:pt>
                <c:pt idx="43">
                  <c:v>0.21793816672328706</c:v>
                </c:pt>
                <c:pt idx="44">
                  <c:v>0.21794074957213641</c:v>
                </c:pt>
                <c:pt idx="45">
                  <c:v>0.21793953462262275</c:v>
                </c:pt>
                <c:pt idx="46">
                  <c:v>0.2179396077233608</c:v>
                </c:pt>
                <c:pt idx="47">
                  <c:v>0.21793847779010636</c:v>
                </c:pt>
                <c:pt idx="48">
                  <c:v>0.21793860439566204</c:v>
                </c:pt>
                <c:pt idx="49">
                  <c:v>0.21793911899585244</c:v>
                </c:pt>
                <c:pt idx="50">
                  <c:v>0.21794001753147568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3E-9741-9CCE-EC19D935B654}"/>
            </c:ext>
          </c:extLst>
        </c:ser>
        <c:ser>
          <c:idx val="4"/>
          <c:order val="4"/>
          <c:tx>
            <c:strRef>
              <c:f>Summary!$CJ$98</c:f>
              <c:strCache>
                <c:ptCount val="1"/>
                <c:pt idx="0">
                  <c:v>L1 JunS1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6C0C"/>
                </a:solidFill>
              </a:ln>
            </c:spPr>
          </c:marker>
          <c:xVal>
            <c:numRef>
              <c:f>Summary!$CL$98:$CL$140</c:f>
              <c:numCache>
                <c:formatCode>0.0000</c:formatCode>
                <c:ptCount val="43"/>
                <c:pt idx="0">
                  <c:v>1.6689644970427979</c:v>
                </c:pt>
                <c:pt idx="1">
                  <c:v>1.6703357970782886</c:v>
                </c:pt>
                <c:pt idx="2">
                  <c:v>1.6706842976583809</c:v>
                </c:pt>
                <c:pt idx="3">
                  <c:v>1.6736530415464115</c:v>
                </c:pt>
                <c:pt idx="4">
                  <c:v>1.6744357166916768</c:v>
                </c:pt>
                <c:pt idx="5">
                  <c:v>1.6772229694457872</c:v>
                </c:pt>
                <c:pt idx="6">
                  <c:v>1.6776661300817337</c:v>
                </c:pt>
                <c:pt idx="7">
                  <c:v>1.6785795612307173</c:v>
                </c:pt>
                <c:pt idx="8">
                  <c:v>1.6796179603853454</c:v>
                </c:pt>
                <c:pt idx="9">
                  <c:v>1.6807414373981437</c:v>
                </c:pt>
                <c:pt idx="10">
                  <c:v>1.6815662237450943</c:v>
                </c:pt>
                <c:pt idx="11">
                  <c:v>1.6840531050376781</c:v>
                </c:pt>
                <c:pt idx="12">
                  <c:v>1.6848838280702316</c:v>
                </c:pt>
                <c:pt idx="13">
                  <c:v>1.6857675492120867</c:v>
                </c:pt>
                <c:pt idx="14">
                  <c:v>1.6869605330203814</c:v>
                </c:pt>
                <c:pt idx="15">
                  <c:v>1.6880492254357635</c:v>
                </c:pt>
                <c:pt idx="16">
                  <c:v>1.6878607951397842</c:v>
                </c:pt>
                <c:pt idx="17">
                  <c:v>1.6892787954967703</c:v>
                </c:pt>
                <c:pt idx="18">
                  <c:v>1.6897683687407477</c:v>
                </c:pt>
                <c:pt idx="19">
                  <c:v>1.690710858958939</c:v>
                </c:pt>
                <c:pt idx="20">
                  <c:v>1.6910779068800046</c:v>
                </c:pt>
                <c:pt idx="21">
                  <c:v>1.6924862647407586</c:v>
                </c:pt>
                <c:pt idx="22">
                  <c:v>1.6922989123553498</c:v>
                </c:pt>
                <c:pt idx="23">
                  <c:v>1.694016331848059</c:v>
                </c:pt>
                <c:pt idx="24">
                  <c:v>1.693746150471122</c:v>
                </c:pt>
                <c:pt idx="25">
                  <c:v>1.6958093279757167</c:v>
                </c:pt>
                <c:pt idx="26">
                  <c:v>1.6951744670102127</c:v>
                </c:pt>
                <c:pt idx="27">
                  <c:v>1.6961169887441629</c:v>
                </c:pt>
                <c:pt idx="28">
                  <c:v>1.6959935309872112</c:v>
                </c:pt>
                <c:pt idx="29">
                  <c:v>1.6965872161945097</c:v>
                </c:pt>
                <c:pt idx="30">
                  <c:v>1.6970900416594827</c:v>
                </c:pt>
                <c:pt idx="31">
                  <c:v>1.6983443892982983</c:v>
                </c:pt>
                <c:pt idx="32">
                  <c:v>1.697679749544817</c:v>
                </c:pt>
                <c:pt idx="33">
                  <c:v>1.6991132984041069</c:v>
                </c:pt>
                <c:pt idx="34">
                  <c:v>1.6986693799045403</c:v>
                </c:pt>
                <c:pt idx="35">
                  <c:v>1.6993713239241446</c:v>
                </c:pt>
                <c:pt idx="36">
                  <c:v>1.6986806499001164</c:v>
                </c:pt>
                <c:pt idx="37">
                  <c:v>1.7002255917279854</c:v>
                </c:pt>
                <c:pt idx="38">
                  <c:v>1.6994706134779225</c:v>
                </c:pt>
                <c:pt idx="39">
                  <c:v>1.6994183315362543</c:v>
                </c:pt>
                <c:pt idx="40">
                  <c:v>1.6993241424956933</c:v>
                </c:pt>
                <c:pt idx="41">
                  <c:v>1.7011121508648659</c:v>
                </c:pt>
                <c:pt idx="42">
                  <c:v>1.7009651815618083</c:v>
                </c:pt>
              </c:numCache>
            </c:numRef>
          </c:xVal>
          <c:yVal>
            <c:numRef>
              <c:f>Summary!$CM$98:$CM$140</c:f>
              <c:numCache>
                <c:formatCode>0.00000000</c:formatCode>
                <c:ptCount val="43"/>
                <c:pt idx="0">
                  <c:v>0.21794584582321269</c:v>
                </c:pt>
                <c:pt idx="1">
                  <c:v>0.2179479344238259</c:v>
                </c:pt>
                <c:pt idx="2">
                  <c:v>0.21794621290257105</c:v>
                </c:pt>
                <c:pt idx="3">
                  <c:v>0.21794541872248779</c:v>
                </c:pt>
                <c:pt idx="4">
                  <c:v>0.21794820316345351</c:v>
                </c:pt>
                <c:pt idx="5">
                  <c:v>0.2179448968157266</c:v>
                </c:pt>
                <c:pt idx="6">
                  <c:v>0.21794514723157479</c:v>
                </c:pt>
                <c:pt idx="7">
                  <c:v>0.21794458075515397</c:v>
                </c:pt>
                <c:pt idx="8">
                  <c:v>0.21794458393449564</c:v>
                </c:pt>
                <c:pt idx="9">
                  <c:v>0.21794564064446637</c:v>
                </c:pt>
                <c:pt idx="10">
                  <c:v>0.21794435719290636</c:v>
                </c:pt>
                <c:pt idx="11">
                  <c:v>0.21794524560014999</c:v>
                </c:pt>
                <c:pt idx="12">
                  <c:v>0.21794433627445223</c:v>
                </c:pt>
                <c:pt idx="13">
                  <c:v>0.21794600219882371</c:v>
                </c:pt>
                <c:pt idx="14">
                  <c:v>0.21794767009829122</c:v>
                </c:pt>
                <c:pt idx="15">
                  <c:v>0.21794578051057772</c:v>
                </c:pt>
                <c:pt idx="16">
                  <c:v>0.21794516256776586</c:v>
                </c:pt>
                <c:pt idx="17">
                  <c:v>0.21794393897108924</c:v>
                </c:pt>
                <c:pt idx="18">
                  <c:v>0.21794577417939762</c:v>
                </c:pt>
                <c:pt idx="19">
                  <c:v>0.21794599247459184</c:v>
                </c:pt>
                <c:pt idx="20">
                  <c:v>0.21794469790021975</c:v>
                </c:pt>
                <c:pt idx="21">
                  <c:v>0.21794596905803282</c:v>
                </c:pt>
                <c:pt idx="22">
                  <c:v>0.21794522608799366</c:v>
                </c:pt>
                <c:pt idx="23">
                  <c:v>0.21794548881107434</c:v>
                </c:pt>
                <c:pt idx="24">
                  <c:v>0.21794499572959886</c:v>
                </c:pt>
                <c:pt idx="25">
                  <c:v>0.21794559947607151</c:v>
                </c:pt>
                <c:pt idx="26">
                  <c:v>0.2179455273608624</c:v>
                </c:pt>
                <c:pt idx="27">
                  <c:v>0.21794441810272486</c:v>
                </c:pt>
                <c:pt idx="28">
                  <c:v>0.21794343473596189</c:v>
                </c:pt>
                <c:pt idx="29">
                  <c:v>0.2179449740616308</c:v>
                </c:pt>
                <c:pt idx="30">
                  <c:v>0.21794631430593148</c:v>
                </c:pt>
                <c:pt idx="31">
                  <c:v>0.21794555446324662</c:v>
                </c:pt>
                <c:pt idx="32">
                  <c:v>0.21794461030661003</c:v>
                </c:pt>
                <c:pt idx="33">
                  <c:v>0.21794368548655141</c:v>
                </c:pt>
                <c:pt idx="34">
                  <c:v>0.21794262620653204</c:v>
                </c:pt>
                <c:pt idx="35">
                  <c:v>0.21794435072360946</c:v>
                </c:pt>
                <c:pt idx="36">
                  <c:v>0.21794434426443665</c:v>
                </c:pt>
                <c:pt idx="37">
                  <c:v>0.21794541354216868</c:v>
                </c:pt>
                <c:pt idx="38">
                  <c:v>0.21794484609386292</c:v>
                </c:pt>
                <c:pt idx="39">
                  <c:v>0.21794395884728007</c:v>
                </c:pt>
                <c:pt idx="40">
                  <c:v>0.21794247831581143</c:v>
                </c:pt>
                <c:pt idx="41">
                  <c:v>0.21794541940820092</c:v>
                </c:pt>
                <c:pt idx="42">
                  <c:v>0.21794471056100442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3E-9741-9CCE-EC19D935B654}"/>
            </c:ext>
          </c:extLst>
        </c:ser>
        <c:ser>
          <c:idx val="5"/>
          <c:order val="5"/>
          <c:tx>
            <c:strRef>
              <c:f>Summary!$CJ$141</c:f>
              <c:strCache>
                <c:ptCount val="1"/>
                <c:pt idx="0">
                  <c:v>L1 JunS2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Summary!$CL$141:$CL$191</c:f>
              <c:numCache>
                <c:formatCode>0.0000</c:formatCode>
                <c:ptCount val="51"/>
                <c:pt idx="0">
                  <c:v>1.7012754451549292</c:v>
                </c:pt>
                <c:pt idx="1">
                  <c:v>1.7031939186261633</c:v>
                </c:pt>
                <c:pt idx="2">
                  <c:v>1.7021386456945908</c:v>
                </c:pt>
                <c:pt idx="3">
                  <c:v>1.70386605147013</c:v>
                </c:pt>
                <c:pt idx="4">
                  <c:v>1.7036217503099345</c:v>
                </c:pt>
                <c:pt idx="5">
                  <c:v>1.7050332428331614</c:v>
                </c:pt>
                <c:pt idx="6">
                  <c:v>1.705668916736456</c:v>
                </c:pt>
                <c:pt idx="7">
                  <c:v>1.7062850818533479</c:v>
                </c:pt>
                <c:pt idx="8">
                  <c:v>1.706900042495394</c:v>
                </c:pt>
                <c:pt idx="9">
                  <c:v>1.7070419414885731</c:v>
                </c:pt>
                <c:pt idx="10">
                  <c:v>1.7071795391915867</c:v>
                </c:pt>
                <c:pt idx="11">
                  <c:v>1.709625846501944</c:v>
                </c:pt>
                <c:pt idx="12">
                  <c:v>1.7082624104773281</c:v>
                </c:pt>
                <c:pt idx="13">
                  <c:v>1.7109753473716613</c:v>
                </c:pt>
                <c:pt idx="14">
                  <c:v>1.7106558003420032</c:v>
                </c:pt>
                <c:pt idx="15">
                  <c:v>1.7108371838651941</c:v>
                </c:pt>
                <c:pt idx="16">
                  <c:v>1.7116630364102765</c:v>
                </c:pt>
                <c:pt idx="17">
                  <c:v>1.7128648181411807</c:v>
                </c:pt>
                <c:pt idx="18">
                  <c:v>1.7124947162028987</c:v>
                </c:pt>
                <c:pt idx="19">
                  <c:v>1.7145165308323631</c:v>
                </c:pt>
                <c:pt idx="20">
                  <c:v>1.7131606832409969</c:v>
                </c:pt>
                <c:pt idx="21">
                  <c:v>1.7157563278437014</c:v>
                </c:pt>
                <c:pt idx="22">
                  <c:v>1.7150111302481903</c:v>
                </c:pt>
                <c:pt idx="23">
                  <c:v>1.7154332762136757</c:v>
                </c:pt>
                <c:pt idx="24">
                  <c:v>1.7169558770425344</c:v>
                </c:pt>
                <c:pt idx="25">
                  <c:v>1.7172595317922372</c:v>
                </c:pt>
                <c:pt idx="26">
                  <c:v>1.7165927235495451</c:v>
                </c:pt>
                <c:pt idx="27">
                  <c:v>1.7189512022095259</c:v>
                </c:pt>
                <c:pt idx="28">
                  <c:v>1.7181015753180966</c:v>
                </c:pt>
                <c:pt idx="29">
                  <c:v>1.7189818665405798</c:v>
                </c:pt>
                <c:pt idx="30">
                  <c:v>1.7194909689838265</c:v>
                </c:pt>
                <c:pt idx="31">
                  <c:v>1.7198539845156335</c:v>
                </c:pt>
                <c:pt idx="32">
                  <c:v>1.7205127187142502</c:v>
                </c:pt>
                <c:pt idx="33">
                  <c:v>1.7214155905176249</c:v>
                </c:pt>
                <c:pt idx="34">
                  <c:v>1.7204965586544303</c:v>
                </c:pt>
                <c:pt idx="35">
                  <c:v>1.7231410018801818</c:v>
                </c:pt>
                <c:pt idx="36">
                  <c:v>1.7223148322797506</c:v>
                </c:pt>
                <c:pt idx="37">
                  <c:v>1.7230335263247005</c:v>
                </c:pt>
                <c:pt idx="38">
                  <c:v>1.7241613620677849</c:v>
                </c:pt>
                <c:pt idx="39">
                  <c:v>1.7245705623036109</c:v>
                </c:pt>
                <c:pt idx="40">
                  <c:v>1.7241049603188183</c:v>
                </c:pt>
                <c:pt idx="41">
                  <c:v>1.7264527018930809</c:v>
                </c:pt>
                <c:pt idx="42">
                  <c:v>1.7254335747606235</c:v>
                </c:pt>
                <c:pt idx="43">
                  <c:v>1.7266755812590087</c:v>
                </c:pt>
                <c:pt idx="44">
                  <c:v>1.7268364120708473</c:v>
                </c:pt>
                <c:pt idx="45">
                  <c:v>1.72722200055459</c:v>
                </c:pt>
                <c:pt idx="46">
                  <c:v>1.7269982398189987</c:v>
                </c:pt>
                <c:pt idx="47">
                  <c:v>1.7289172970026461</c:v>
                </c:pt>
                <c:pt idx="48">
                  <c:v>1.7282261621887189</c:v>
                </c:pt>
                <c:pt idx="49">
                  <c:v>1.7291452193444432</c:v>
                </c:pt>
                <c:pt idx="50">
                  <c:v>1.7298315211244595</c:v>
                </c:pt>
              </c:numCache>
            </c:numRef>
          </c:xVal>
          <c:yVal>
            <c:numRef>
              <c:f>Summary!$CM$141:$CM$191</c:f>
              <c:numCache>
                <c:formatCode>0.00000000</c:formatCode>
                <c:ptCount val="51"/>
                <c:pt idx="0">
                  <c:v>0.21794449399159035</c:v>
                </c:pt>
                <c:pt idx="1">
                  <c:v>0.21794457596313707</c:v>
                </c:pt>
                <c:pt idx="2">
                  <c:v>0.21794366281437486</c:v>
                </c:pt>
                <c:pt idx="3">
                  <c:v>0.21794492124690962</c:v>
                </c:pt>
                <c:pt idx="4">
                  <c:v>0.21794539253365555</c:v>
                </c:pt>
                <c:pt idx="5">
                  <c:v>0.21794425897547196</c:v>
                </c:pt>
                <c:pt idx="6">
                  <c:v>0.21794315253937596</c:v>
                </c:pt>
                <c:pt idx="7">
                  <c:v>0.21794467989790964</c:v>
                </c:pt>
                <c:pt idx="8">
                  <c:v>0.21794319881426308</c:v>
                </c:pt>
                <c:pt idx="9">
                  <c:v>0.21794507372206118</c:v>
                </c:pt>
                <c:pt idx="10">
                  <c:v>0.21794531512726847</c:v>
                </c:pt>
                <c:pt idx="11">
                  <c:v>0.21794421327821409</c:v>
                </c:pt>
                <c:pt idx="12">
                  <c:v>0.21794327788031673</c:v>
                </c:pt>
                <c:pt idx="13">
                  <c:v>0.21794378272611617</c:v>
                </c:pt>
                <c:pt idx="14">
                  <c:v>0.21794295787938814</c:v>
                </c:pt>
                <c:pt idx="15">
                  <c:v>0.21794394891212701</c:v>
                </c:pt>
                <c:pt idx="16">
                  <c:v>0.21794174761810026</c:v>
                </c:pt>
                <c:pt idx="17">
                  <c:v>0.2179418053042867</c:v>
                </c:pt>
                <c:pt idx="18">
                  <c:v>0.21794279762290694</c:v>
                </c:pt>
                <c:pt idx="19">
                  <c:v>0.21794346892702779</c:v>
                </c:pt>
                <c:pt idx="20">
                  <c:v>0.21794479197821393</c:v>
                </c:pt>
                <c:pt idx="21">
                  <c:v>0.21794350381558397</c:v>
                </c:pt>
                <c:pt idx="22">
                  <c:v>0.21794377707173548</c:v>
                </c:pt>
                <c:pt idx="23">
                  <c:v>0.21794367436597795</c:v>
                </c:pt>
                <c:pt idx="24">
                  <c:v>0.2179433839050974</c:v>
                </c:pt>
                <c:pt idx="25">
                  <c:v>0.21794217583826245</c:v>
                </c:pt>
                <c:pt idx="26">
                  <c:v>0.21794141443369275</c:v>
                </c:pt>
                <c:pt idx="27">
                  <c:v>0.21794195284766102</c:v>
                </c:pt>
                <c:pt idx="28">
                  <c:v>0.21794233910706784</c:v>
                </c:pt>
                <c:pt idx="29">
                  <c:v>0.21794137938894045</c:v>
                </c:pt>
                <c:pt idx="30">
                  <c:v>0.21794419517960864</c:v>
                </c:pt>
                <c:pt idx="31">
                  <c:v>0.21794183869266245</c:v>
                </c:pt>
                <c:pt idx="32">
                  <c:v>0.21794308816740748</c:v>
                </c:pt>
                <c:pt idx="33">
                  <c:v>0.21794297382744057</c:v>
                </c:pt>
                <c:pt idx="34">
                  <c:v>0.21794336004300477</c:v>
                </c:pt>
                <c:pt idx="35">
                  <c:v>0.217942356833144</c:v>
                </c:pt>
                <c:pt idx="36">
                  <c:v>0.21794151165341719</c:v>
                </c:pt>
                <c:pt idx="37">
                  <c:v>0.21794227350647355</c:v>
                </c:pt>
                <c:pt idx="38">
                  <c:v>0.21794088780072607</c:v>
                </c:pt>
                <c:pt idx="39">
                  <c:v>0.2179418909952254</c:v>
                </c:pt>
                <c:pt idx="40">
                  <c:v>0.21794261767621098</c:v>
                </c:pt>
                <c:pt idx="41">
                  <c:v>0.21794079746812489</c:v>
                </c:pt>
                <c:pt idx="42">
                  <c:v>0.21794269954227591</c:v>
                </c:pt>
                <c:pt idx="43">
                  <c:v>0.21794101188482465</c:v>
                </c:pt>
                <c:pt idx="44">
                  <c:v>0.21794288880319657</c:v>
                </c:pt>
                <c:pt idx="45">
                  <c:v>0.21794037277943165</c:v>
                </c:pt>
                <c:pt idx="46">
                  <c:v>0.21794161397018055</c:v>
                </c:pt>
                <c:pt idx="47">
                  <c:v>0.21794131213072393</c:v>
                </c:pt>
                <c:pt idx="48">
                  <c:v>0.21794018972658064</c:v>
                </c:pt>
                <c:pt idx="49">
                  <c:v>0.21794229508597737</c:v>
                </c:pt>
                <c:pt idx="50">
                  <c:v>0.21794122920403738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3E-9741-9CCE-EC19D935B654}"/>
            </c:ext>
          </c:extLst>
        </c:ser>
        <c:ser>
          <c:idx val="6"/>
          <c:order val="6"/>
          <c:tx>
            <c:strRef>
              <c:f>Summary!$CJ$192</c:f>
              <c:strCache>
                <c:ptCount val="1"/>
                <c:pt idx="0">
                  <c:v>L1 JunS3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Summary!$CL$192:$CL$252</c:f>
              <c:numCache>
                <c:formatCode>0.0000</c:formatCode>
                <c:ptCount val="61"/>
                <c:pt idx="0">
                  <c:v>1.7281101850474594</c:v>
                </c:pt>
                <c:pt idx="1">
                  <c:v>1.7298222297717618</c:v>
                </c:pt>
                <c:pt idx="2">
                  <c:v>1.7334351767150182</c:v>
                </c:pt>
                <c:pt idx="3">
                  <c:v>1.7339910804840246</c:v>
                </c:pt>
                <c:pt idx="4">
                  <c:v>1.7364020242582694</c:v>
                </c:pt>
                <c:pt idx="5">
                  <c:v>1.724483110555336</c:v>
                </c:pt>
                <c:pt idx="6">
                  <c:v>1.7384118143432501</c:v>
                </c:pt>
                <c:pt idx="7">
                  <c:v>1.7457433708422889</c:v>
                </c:pt>
                <c:pt idx="8">
                  <c:v>1.7402348723057799</c:v>
                </c:pt>
                <c:pt idx="9">
                  <c:v>1.7386734163888813</c:v>
                </c:pt>
                <c:pt idx="10">
                  <c:v>1.7415466945233908</c:v>
                </c:pt>
                <c:pt idx="11">
                  <c:v>1.7412162481757238</c:v>
                </c:pt>
                <c:pt idx="12">
                  <c:v>1.7427595035758401</c:v>
                </c:pt>
                <c:pt idx="13">
                  <c:v>1.7435509073368016</c:v>
                </c:pt>
                <c:pt idx="14">
                  <c:v>1.7439148280400953</c:v>
                </c:pt>
                <c:pt idx="15">
                  <c:v>1.7321788362074839</c:v>
                </c:pt>
                <c:pt idx="16">
                  <c:v>1.7453888661994994</c:v>
                </c:pt>
                <c:pt idx="17">
                  <c:v>1.7521737226329368</c:v>
                </c:pt>
                <c:pt idx="18">
                  <c:v>1.7460051806460126</c:v>
                </c:pt>
                <c:pt idx="19">
                  <c:v>1.744808864235228</c:v>
                </c:pt>
                <c:pt idx="20">
                  <c:v>1.74777652580502</c:v>
                </c:pt>
                <c:pt idx="21">
                  <c:v>1.7465992835995194</c:v>
                </c:pt>
                <c:pt idx="22">
                  <c:v>1.7489964676097522</c:v>
                </c:pt>
                <c:pt idx="23">
                  <c:v>1.7484295352316963</c:v>
                </c:pt>
                <c:pt idx="24">
                  <c:v>1.7497750223545123</c:v>
                </c:pt>
                <c:pt idx="25">
                  <c:v>1.7378871899833721</c:v>
                </c:pt>
                <c:pt idx="26">
                  <c:v>1.7500871191233216</c:v>
                </c:pt>
                <c:pt idx="27">
                  <c:v>1.7584989911141053</c:v>
                </c:pt>
                <c:pt idx="28">
                  <c:v>1.7517716531987215</c:v>
                </c:pt>
                <c:pt idx="29">
                  <c:v>1.7506648017503685</c:v>
                </c:pt>
                <c:pt idx="30">
                  <c:v>1.753010020436957</c:v>
                </c:pt>
                <c:pt idx="31">
                  <c:v>1.7519957770409817</c:v>
                </c:pt>
                <c:pt idx="32">
                  <c:v>1.7542279341665752</c:v>
                </c:pt>
                <c:pt idx="33">
                  <c:v>1.7533774183210238</c:v>
                </c:pt>
                <c:pt idx="34">
                  <c:v>1.7543549354887293</c:v>
                </c:pt>
                <c:pt idx="35">
                  <c:v>1.7427151516155801</c:v>
                </c:pt>
                <c:pt idx="36">
                  <c:v>1.755431772799001</c:v>
                </c:pt>
                <c:pt idx="37">
                  <c:v>1.7631679905785222</c:v>
                </c:pt>
                <c:pt idx="38">
                  <c:v>1.7566476687425046</c:v>
                </c:pt>
                <c:pt idx="39">
                  <c:v>1.7551137107787165</c:v>
                </c:pt>
                <c:pt idx="40">
                  <c:v>1.757962939559125</c:v>
                </c:pt>
                <c:pt idx="41">
                  <c:v>1.7567824629393327</c:v>
                </c:pt>
                <c:pt idx="42">
                  <c:v>1.7587146386481569</c:v>
                </c:pt>
                <c:pt idx="43">
                  <c:v>1.7585621937512617</c:v>
                </c:pt>
                <c:pt idx="44">
                  <c:v>1.7590743752515297</c:v>
                </c:pt>
                <c:pt idx="45">
                  <c:v>1.7474702110817544</c:v>
                </c:pt>
                <c:pt idx="46">
                  <c:v>1.7600445556976552</c:v>
                </c:pt>
                <c:pt idx="47">
                  <c:v>1.767535156120303</c:v>
                </c:pt>
                <c:pt idx="48">
                  <c:v>1.7615140073023934</c:v>
                </c:pt>
                <c:pt idx="49">
                  <c:v>1.7597454415636355</c:v>
                </c:pt>
                <c:pt idx="50">
                  <c:v>1.7622685431236045</c:v>
                </c:pt>
                <c:pt idx="51">
                  <c:v>1.7620784996488461</c:v>
                </c:pt>
                <c:pt idx="52">
                  <c:v>1.7624918910472021</c:v>
                </c:pt>
                <c:pt idx="53">
                  <c:v>1.7630641047784239</c:v>
                </c:pt>
                <c:pt idx="54">
                  <c:v>1.7635751321913768</c:v>
                </c:pt>
                <c:pt idx="55">
                  <c:v>1.7512201033811483</c:v>
                </c:pt>
                <c:pt idx="56">
                  <c:v>1.7654128546157615</c:v>
                </c:pt>
                <c:pt idx="57">
                  <c:v>1.7718741258203361</c:v>
                </c:pt>
                <c:pt idx="58">
                  <c:v>1.7650328541436708</c:v>
                </c:pt>
                <c:pt idx="59">
                  <c:v>1.7638184401525883</c:v>
                </c:pt>
                <c:pt idx="60">
                  <c:v>1.7658985577462352</c:v>
                </c:pt>
              </c:numCache>
            </c:numRef>
          </c:xVal>
          <c:yVal>
            <c:numRef>
              <c:f>Summary!$CM$192:$CM$252</c:f>
              <c:numCache>
                <c:formatCode>0.00000000</c:formatCode>
                <c:ptCount val="61"/>
                <c:pt idx="0">
                  <c:v>0.21794269904072225</c:v>
                </c:pt>
                <c:pt idx="1">
                  <c:v>0.2179444008812868</c:v>
                </c:pt>
                <c:pt idx="2">
                  <c:v>0.21793975593693296</c:v>
                </c:pt>
                <c:pt idx="3">
                  <c:v>0.21794380153191054</c:v>
                </c:pt>
                <c:pt idx="4">
                  <c:v>0.21794196407981772</c:v>
                </c:pt>
                <c:pt idx="5">
                  <c:v>0.21794173878319834</c:v>
                </c:pt>
                <c:pt idx="6">
                  <c:v>0.21794130044648494</c:v>
                </c:pt>
                <c:pt idx="7">
                  <c:v>0.21794105870377664</c:v>
                </c:pt>
                <c:pt idx="8">
                  <c:v>0.21794139334011148</c:v>
                </c:pt>
                <c:pt idx="9">
                  <c:v>0.21793882828244054</c:v>
                </c:pt>
                <c:pt idx="10">
                  <c:v>0.21794089714292247</c:v>
                </c:pt>
                <c:pt idx="11">
                  <c:v>0.21794251294970238</c:v>
                </c:pt>
                <c:pt idx="12">
                  <c:v>0.2179410077546822</c:v>
                </c:pt>
                <c:pt idx="13">
                  <c:v>0.21794103570605453</c:v>
                </c:pt>
                <c:pt idx="14">
                  <c:v>0.21794177196850753</c:v>
                </c:pt>
                <c:pt idx="15">
                  <c:v>0.21794069562996798</c:v>
                </c:pt>
                <c:pt idx="16">
                  <c:v>0.21794188238141743</c:v>
                </c:pt>
                <c:pt idx="17">
                  <c:v>0.21794094759325081</c:v>
                </c:pt>
                <c:pt idx="18">
                  <c:v>0.21793979637064659</c:v>
                </c:pt>
                <c:pt idx="19">
                  <c:v>0.21794274699937261</c:v>
                </c:pt>
                <c:pt idx="20">
                  <c:v>0.21794391217694919</c:v>
                </c:pt>
                <c:pt idx="21">
                  <c:v>0.21794177876832244</c:v>
                </c:pt>
                <c:pt idx="22">
                  <c:v>0.21794063126211438</c:v>
                </c:pt>
                <c:pt idx="23">
                  <c:v>0.2179408065592317</c:v>
                </c:pt>
                <c:pt idx="24">
                  <c:v>0.21794109330969366</c:v>
                </c:pt>
                <c:pt idx="25">
                  <c:v>0.21793908892063896</c:v>
                </c:pt>
                <c:pt idx="26">
                  <c:v>0.21794184496919564</c:v>
                </c:pt>
                <c:pt idx="27">
                  <c:v>0.21794052105407172</c:v>
                </c:pt>
                <c:pt idx="28">
                  <c:v>0.21794004243724432</c:v>
                </c:pt>
                <c:pt idx="29">
                  <c:v>0.21794159659853077</c:v>
                </c:pt>
                <c:pt idx="30">
                  <c:v>0.21794235891092814</c:v>
                </c:pt>
                <c:pt idx="31">
                  <c:v>0.2179423567046487</c:v>
                </c:pt>
                <c:pt idx="32">
                  <c:v>0.21793937966890395</c:v>
                </c:pt>
                <c:pt idx="33">
                  <c:v>0.2179403231856728</c:v>
                </c:pt>
                <c:pt idx="34">
                  <c:v>0.21794066652907343</c:v>
                </c:pt>
                <c:pt idx="35">
                  <c:v>0.21794053843460068</c:v>
                </c:pt>
                <c:pt idx="36">
                  <c:v>0.21794101913460667</c:v>
                </c:pt>
                <c:pt idx="37">
                  <c:v>0.21794308255975461</c:v>
                </c:pt>
                <c:pt idx="38">
                  <c:v>0.21793923282359373</c:v>
                </c:pt>
                <c:pt idx="39">
                  <c:v>0.2179413396272992</c:v>
                </c:pt>
                <c:pt idx="40">
                  <c:v>0.21794186960091519</c:v>
                </c:pt>
                <c:pt idx="41">
                  <c:v>0.21793810181766987</c:v>
                </c:pt>
                <c:pt idx="42">
                  <c:v>0.21793876729786113</c:v>
                </c:pt>
                <c:pt idx="43">
                  <c:v>0.21794046759307617</c:v>
                </c:pt>
                <c:pt idx="44">
                  <c:v>0.21794046575595122</c:v>
                </c:pt>
                <c:pt idx="45">
                  <c:v>0.21794081214326352</c:v>
                </c:pt>
                <c:pt idx="46">
                  <c:v>0.21794034032408405</c:v>
                </c:pt>
                <c:pt idx="47">
                  <c:v>0.21793803479032381</c:v>
                </c:pt>
                <c:pt idx="48">
                  <c:v>0.21793962480469931</c:v>
                </c:pt>
                <c:pt idx="49">
                  <c:v>0.21794105289690821</c:v>
                </c:pt>
                <c:pt idx="50">
                  <c:v>0.21793988245936083</c:v>
                </c:pt>
                <c:pt idx="51">
                  <c:v>0.21794018100324108</c:v>
                </c:pt>
                <c:pt idx="52">
                  <c:v>0.21793840950654955</c:v>
                </c:pt>
                <c:pt idx="53">
                  <c:v>0.21794026271254652</c:v>
                </c:pt>
                <c:pt idx="54">
                  <c:v>0.21794045018041147</c:v>
                </c:pt>
                <c:pt idx="55">
                  <c:v>0.21793986661636958</c:v>
                </c:pt>
                <c:pt idx="56">
                  <c:v>0.21794067270076517</c:v>
                </c:pt>
                <c:pt idx="57">
                  <c:v>0.21793886885024916</c:v>
                </c:pt>
                <c:pt idx="58">
                  <c:v>0.21794015460287672</c:v>
                </c:pt>
                <c:pt idx="59">
                  <c:v>0.21794044078960093</c:v>
                </c:pt>
                <c:pt idx="60">
                  <c:v>0.2179391584331111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3E-9741-9CCE-EC19D935B654}"/>
            </c:ext>
          </c:extLst>
        </c:ser>
        <c:ser>
          <c:idx val="7"/>
          <c:order val="7"/>
          <c:tx>
            <c:strRef>
              <c:f>Summary!$CJ$253</c:f>
              <c:strCache>
                <c:ptCount val="1"/>
                <c:pt idx="0">
                  <c:v>L1 JunS4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ln w="12700">
                <a:solidFill>
                  <a:srgbClr val="FF6C0C"/>
                </a:solidFill>
              </a:ln>
            </c:spPr>
          </c:marker>
          <c:xVal>
            <c:numRef>
              <c:f>Summary!$CL$253:$CL$295</c:f>
              <c:numCache>
                <c:formatCode>0.0000</c:formatCode>
                <c:ptCount val="43"/>
                <c:pt idx="0">
                  <c:v>1.7638891167952977</c:v>
                </c:pt>
                <c:pt idx="1">
                  <c:v>1.7658853919773536</c:v>
                </c:pt>
                <c:pt idx="2">
                  <c:v>1.7684904948499383</c:v>
                </c:pt>
                <c:pt idx="3">
                  <c:v>1.7688005512275404</c:v>
                </c:pt>
                <c:pt idx="4">
                  <c:v>1.7710813099198923</c:v>
                </c:pt>
                <c:pt idx="5">
                  <c:v>1.7584770514671264</c:v>
                </c:pt>
                <c:pt idx="6">
                  <c:v>1.7721316654579014</c:v>
                </c:pt>
                <c:pt idx="7">
                  <c:v>1.7790743556559474</c:v>
                </c:pt>
                <c:pt idx="8">
                  <c:v>1.7734493046432405</c:v>
                </c:pt>
                <c:pt idx="9">
                  <c:v>1.7716673958561662</c:v>
                </c:pt>
                <c:pt idx="10">
                  <c:v>1.7740375583739689</c:v>
                </c:pt>
                <c:pt idx="11">
                  <c:v>1.7734881440421408</c:v>
                </c:pt>
                <c:pt idx="12">
                  <c:v>1.7750196134214193</c:v>
                </c:pt>
                <c:pt idx="13">
                  <c:v>1.7741260827002758</c:v>
                </c:pt>
                <c:pt idx="14">
                  <c:v>1.7751883633522001</c:v>
                </c:pt>
                <c:pt idx="15">
                  <c:v>1.7627934810668588</c:v>
                </c:pt>
                <c:pt idx="16">
                  <c:v>1.7764118597124814</c:v>
                </c:pt>
                <c:pt idx="17">
                  <c:v>1.7832780352996722</c:v>
                </c:pt>
                <c:pt idx="18">
                  <c:v>1.7770649216040393</c:v>
                </c:pt>
                <c:pt idx="19">
                  <c:v>1.7753697056910414</c:v>
                </c:pt>
                <c:pt idx="20">
                  <c:v>1.7776081023050894</c:v>
                </c:pt>
                <c:pt idx="21">
                  <c:v>1.7788268626860622</c:v>
                </c:pt>
                <c:pt idx="22">
                  <c:v>1.7808271351669096</c:v>
                </c:pt>
                <c:pt idx="23">
                  <c:v>1.7805193381744786</c:v>
                </c:pt>
                <c:pt idx="24">
                  <c:v>1.780643635305186</c:v>
                </c:pt>
                <c:pt idx="25">
                  <c:v>1.767238308213154</c:v>
                </c:pt>
                <c:pt idx="26">
                  <c:v>1.7807380835595545</c:v>
                </c:pt>
                <c:pt idx="27">
                  <c:v>1.7891239797236071</c:v>
                </c:pt>
                <c:pt idx="28">
                  <c:v>1.7817611851989066</c:v>
                </c:pt>
                <c:pt idx="29">
                  <c:v>1.7799323552444029</c:v>
                </c:pt>
                <c:pt idx="30">
                  <c:v>1.783161170107092</c:v>
                </c:pt>
                <c:pt idx="31">
                  <c:v>1.7831551417214031</c:v>
                </c:pt>
                <c:pt idx="32">
                  <c:v>1.7832618146229375</c:v>
                </c:pt>
                <c:pt idx="33">
                  <c:v>1.7834430466892242</c:v>
                </c:pt>
                <c:pt idx="34">
                  <c:v>1.7849974438231482</c:v>
                </c:pt>
                <c:pt idx="35">
                  <c:v>1.7717462122685301</c:v>
                </c:pt>
                <c:pt idx="36">
                  <c:v>1.7853914831316795</c:v>
                </c:pt>
                <c:pt idx="37">
                  <c:v>1.7929695313251739</c:v>
                </c:pt>
                <c:pt idx="38">
                  <c:v>1.7863309539829801</c:v>
                </c:pt>
                <c:pt idx="39">
                  <c:v>1.7839770205887617</c:v>
                </c:pt>
                <c:pt idx="40">
                  <c:v>1.7874550248376515</c:v>
                </c:pt>
                <c:pt idx="41">
                  <c:v>1.7863152725827824</c:v>
                </c:pt>
                <c:pt idx="42">
                  <c:v>1.7867822144365328</c:v>
                </c:pt>
              </c:numCache>
            </c:numRef>
          </c:xVal>
          <c:yVal>
            <c:numRef>
              <c:f>Summary!$CM$253:$CM$295</c:f>
              <c:numCache>
                <c:formatCode>0.00000000</c:formatCode>
                <c:ptCount val="43"/>
                <c:pt idx="0">
                  <c:v>0.2179412832848163</c:v>
                </c:pt>
                <c:pt idx="1">
                  <c:v>0.21794100178678488</c:v>
                </c:pt>
                <c:pt idx="2">
                  <c:v>0.21793938856693829</c:v>
                </c:pt>
                <c:pt idx="3">
                  <c:v>0.21794020115081678</c:v>
                </c:pt>
                <c:pt idx="4">
                  <c:v>0.21793674280548753</c:v>
                </c:pt>
                <c:pt idx="5">
                  <c:v>0.21793803723549179</c:v>
                </c:pt>
                <c:pt idx="6">
                  <c:v>0.21793962535500253</c:v>
                </c:pt>
                <c:pt idx="7">
                  <c:v>0.21794137463313187</c:v>
                </c:pt>
                <c:pt idx="8">
                  <c:v>0.21793839954214028</c:v>
                </c:pt>
                <c:pt idx="9">
                  <c:v>0.21794129812918966</c:v>
                </c:pt>
                <c:pt idx="10">
                  <c:v>0.21794043391625434</c:v>
                </c:pt>
                <c:pt idx="11">
                  <c:v>0.21793853870912325</c:v>
                </c:pt>
                <c:pt idx="12">
                  <c:v>0.21793664855071054</c:v>
                </c:pt>
                <c:pt idx="13">
                  <c:v>0.21793752612096995</c:v>
                </c:pt>
                <c:pt idx="14">
                  <c:v>0.21793926602064373</c:v>
                </c:pt>
                <c:pt idx="15">
                  <c:v>0.21793859101527729</c:v>
                </c:pt>
                <c:pt idx="16">
                  <c:v>0.21793664669453197</c:v>
                </c:pt>
                <c:pt idx="17">
                  <c:v>0.21793837002673691</c:v>
                </c:pt>
                <c:pt idx="18">
                  <c:v>0.21793703733117809</c:v>
                </c:pt>
                <c:pt idx="19">
                  <c:v>0.21794062112614249</c:v>
                </c:pt>
                <c:pt idx="20">
                  <c:v>0.21793922501810806</c:v>
                </c:pt>
                <c:pt idx="21">
                  <c:v>0.21793939208724133</c:v>
                </c:pt>
                <c:pt idx="22">
                  <c:v>0.2179392345429835</c:v>
                </c:pt>
                <c:pt idx="23">
                  <c:v>0.21793765117553801</c:v>
                </c:pt>
                <c:pt idx="24">
                  <c:v>0.21794008823039215</c:v>
                </c:pt>
                <c:pt idx="25">
                  <c:v>0.21793802861596476</c:v>
                </c:pt>
                <c:pt idx="26">
                  <c:v>0.2179386857470377</c:v>
                </c:pt>
                <c:pt idx="27">
                  <c:v>0.21794051276972537</c:v>
                </c:pt>
                <c:pt idx="28">
                  <c:v>0.21793887224570241</c:v>
                </c:pt>
                <c:pt idx="29">
                  <c:v>0.21793748344569203</c:v>
                </c:pt>
                <c:pt idx="30">
                  <c:v>0.21793733093624612</c:v>
                </c:pt>
                <c:pt idx="31">
                  <c:v>0.21793953161640067</c:v>
                </c:pt>
                <c:pt idx="32">
                  <c:v>0.21793830906082517</c:v>
                </c:pt>
                <c:pt idx="33">
                  <c:v>0.21793819638764469</c:v>
                </c:pt>
                <c:pt idx="34">
                  <c:v>0.2179374721791224</c:v>
                </c:pt>
                <c:pt idx="35">
                  <c:v>0.2179390256012122</c:v>
                </c:pt>
                <c:pt idx="36">
                  <c:v>0.21794051421626182</c:v>
                </c:pt>
                <c:pt idx="37">
                  <c:v>0.21793716273125247</c:v>
                </c:pt>
                <c:pt idx="38">
                  <c:v>0.21793895506596911</c:v>
                </c:pt>
                <c:pt idx="39">
                  <c:v>0.21793877791646879</c:v>
                </c:pt>
                <c:pt idx="40">
                  <c:v>0.21793938840456273</c:v>
                </c:pt>
                <c:pt idx="41">
                  <c:v>0.21793798380391885</c:v>
                </c:pt>
                <c:pt idx="42">
                  <c:v>0.21793939733856657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3E-9741-9CCE-EC19D935B654}"/>
            </c:ext>
          </c:extLst>
        </c:ser>
        <c:ser>
          <c:idx val="8"/>
          <c:order val="8"/>
          <c:tx>
            <c:strRef>
              <c:f>Summary!$CJ$296</c:f>
              <c:strCache>
                <c:ptCount val="1"/>
                <c:pt idx="0">
                  <c:v>L1 JunS5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Summary!$CL$296:$CL$356</c:f>
              <c:numCache>
                <c:formatCode>0.0000</c:formatCode>
                <c:ptCount val="61"/>
                <c:pt idx="0">
                  <c:v>1.789945508945975</c:v>
                </c:pt>
                <c:pt idx="1">
                  <c:v>1.7888948442865895</c:v>
                </c:pt>
                <c:pt idx="2">
                  <c:v>1.791488623182754</c:v>
                </c:pt>
                <c:pt idx="3">
                  <c:v>1.7898232120315793</c:v>
                </c:pt>
                <c:pt idx="4">
                  <c:v>1.7914388726186914</c:v>
                </c:pt>
                <c:pt idx="5">
                  <c:v>1.779511033137894</c:v>
                </c:pt>
                <c:pt idx="6">
                  <c:v>1.7925123926717479</c:v>
                </c:pt>
                <c:pt idx="7">
                  <c:v>1.7983743386210689</c:v>
                </c:pt>
                <c:pt idx="8">
                  <c:v>1.7941138862499442</c:v>
                </c:pt>
                <c:pt idx="9">
                  <c:v>1.7913035413879903</c:v>
                </c:pt>
                <c:pt idx="10">
                  <c:v>1.7934454973577896</c:v>
                </c:pt>
                <c:pt idx="11">
                  <c:v>1.794011479275466</c:v>
                </c:pt>
                <c:pt idx="12">
                  <c:v>1.794120448181038</c:v>
                </c:pt>
                <c:pt idx="13">
                  <c:v>1.792792766090566</c:v>
                </c:pt>
                <c:pt idx="14">
                  <c:v>1.7964192531875389</c:v>
                </c:pt>
                <c:pt idx="15">
                  <c:v>1.7817634622498766</c:v>
                </c:pt>
                <c:pt idx="16">
                  <c:v>1.796024815135409</c:v>
                </c:pt>
                <c:pt idx="17">
                  <c:v>1.8034134549184757</c:v>
                </c:pt>
                <c:pt idx="18">
                  <c:v>1.7962935867608854</c:v>
                </c:pt>
                <c:pt idx="19">
                  <c:v>1.7944260580265106</c:v>
                </c:pt>
                <c:pt idx="20">
                  <c:v>1.7983692466539696</c:v>
                </c:pt>
                <c:pt idx="21">
                  <c:v>1.7966986373436757</c:v>
                </c:pt>
                <c:pt idx="22">
                  <c:v>1.7983657066326186</c:v>
                </c:pt>
                <c:pt idx="23">
                  <c:v>1.7977777239837909</c:v>
                </c:pt>
                <c:pt idx="24">
                  <c:v>1.799350980793043</c:v>
                </c:pt>
                <c:pt idx="25">
                  <c:v>1.785087268425317</c:v>
                </c:pt>
                <c:pt idx="26">
                  <c:v>1.8007155455380042</c:v>
                </c:pt>
                <c:pt idx="27">
                  <c:v>1.8059848614035123</c:v>
                </c:pt>
                <c:pt idx="28">
                  <c:v>1.8007240781387353</c:v>
                </c:pt>
                <c:pt idx="29">
                  <c:v>1.798869245552178</c:v>
                </c:pt>
                <c:pt idx="30">
                  <c:v>1.8013595873111525</c:v>
                </c:pt>
                <c:pt idx="31">
                  <c:v>1.8006327159396094</c:v>
                </c:pt>
                <c:pt idx="32">
                  <c:v>1.8029486787757594</c:v>
                </c:pt>
                <c:pt idx="33">
                  <c:v>1.8005194672664135</c:v>
                </c:pt>
                <c:pt idx="34">
                  <c:v>1.8026541641739635</c:v>
                </c:pt>
                <c:pt idx="35">
                  <c:v>1.78976288876519</c:v>
                </c:pt>
                <c:pt idx="36">
                  <c:v>1.8035889590461702</c:v>
                </c:pt>
                <c:pt idx="37">
                  <c:v>1.8097730615945391</c:v>
                </c:pt>
                <c:pt idx="38">
                  <c:v>1.8051705320325204</c:v>
                </c:pt>
                <c:pt idx="39">
                  <c:v>1.8019540521934352</c:v>
                </c:pt>
                <c:pt idx="40">
                  <c:v>1.8050573959790603</c:v>
                </c:pt>
                <c:pt idx="41">
                  <c:v>1.8043400878960305</c:v>
                </c:pt>
                <c:pt idx="42">
                  <c:v>1.8050699978640086</c:v>
                </c:pt>
                <c:pt idx="43">
                  <c:v>1.8029696763526804</c:v>
                </c:pt>
                <c:pt idx="44">
                  <c:v>1.8060867380443941</c:v>
                </c:pt>
                <c:pt idx="45">
                  <c:v>1.7919622088107483</c:v>
                </c:pt>
                <c:pt idx="46">
                  <c:v>1.8063123544905419</c:v>
                </c:pt>
                <c:pt idx="47">
                  <c:v>1.8116540267329015</c:v>
                </c:pt>
                <c:pt idx="48">
                  <c:v>1.8075164823786876</c:v>
                </c:pt>
                <c:pt idx="49">
                  <c:v>1.8061634638590143</c:v>
                </c:pt>
                <c:pt idx="50">
                  <c:v>1.8102536557870277</c:v>
                </c:pt>
                <c:pt idx="51">
                  <c:v>1.8078593026300325</c:v>
                </c:pt>
                <c:pt idx="52">
                  <c:v>1.8085395892169376</c:v>
                </c:pt>
                <c:pt idx="53">
                  <c:v>1.8062211800329859</c:v>
                </c:pt>
                <c:pt idx="54">
                  <c:v>1.810692584543911</c:v>
                </c:pt>
                <c:pt idx="55">
                  <c:v>1.7970731491028715</c:v>
                </c:pt>
                <c:pt idx="56">
                  <c:v>1.8122089763662097</c:v>
                </c:pt>
                <c:pt idx="57">
                  <c:v>1.8182330861022729</c:v>
                </c:pt>
                <c:pt idx="58">
                  <c:v>1.8126233687527642</c:v>
                </c:pt>
                <c:pt idx="59">
                  <c:v>1.8100637963998267</c:v>
                </c:pt>
                <c:pt idx="60">
                  <c:v>1.8130872496191341</c:v>
                </c:pt>
              </c:numCache>
            </c:numRef>
          </c:xVal>
          <c:yVal>
            <c:numRef>
              <c:f>Summary!$CM$296:$CM$356</c:f>
              <c:numCache>
                <c:formatCode>0.00000000</c:formatCode>
                <c:ptCount val="61"/>
                <c:pt idx="0">
                  <c:v>0.21793751326514973</c:v>
                </c:pt>
                <c:pt idx="1">
                  <c:v>0.21793882922325813</c:v>
                </c:pt>
                <c:pt idx="2">
                  <c:v>0.21793574266048879</c:v>
                </c:pt>
                <c:pt idx="3">
                  <c:v>0.21793708054335301</c:v>
                </c:pt>
                <c:pt idx="4">
                  <c:v>0.2179385173417456</c:v>
                </c:pt>
                <c:pt idx="5">
                  <c:v>0.21793834836243317</c:v>
                </c:pt>
                <c:pt idx="6">
                  <c:v>0.21793825463326405</c:v>
                </c:pt>
                <c:pt idx="7">
                  <c:v>0.21793893158420644</c:v>
                </c:pt>
                <c:pt idx="8">
                  <c:v>0.21793787381037552</c:v>
                </c:pt>
                <c:pt idx="9">
                  <c:v>0.21793884354757931</c:v>
                </c:pt>
                <c:pt idx="10">
                  <c:v>0.21793875892645653</c:v>
                </c:pt>
                <c:pt idx="11">
                  <c:v>0.21793810963160495</c:v>
                </c:pt>
                <c:pt idx="12">
                  <c:v>0.2179379624986772</c:v>
                </c:pt>
                <c:pt idx="13">
                  <c:v>0.21793953877546399</c:v>
                </c:pt>
                <c:pt idx="14">
                  <c:v>0.21793844899315598</c:v>
                </c:pt>
                <c:pt idx="15">
                  <c:v>0.21793623466722439</c:v>
                </c:pt>
                <c:pt idx="16">
                  <c:v>0.21793834995347566</c:v>
                </c:pt>
                <c:pt idx="17">
                  <c:v>0.21793840137563938</c:v>
                </c:pt>
                <c:pt idx="18">
                  <c:v>0.21793651388861357</c:v>
                </c:pt>
                <c:pt idx="19">
                  <c:v>0.21793530978958098</c:v>
                </c:pt>
                <c:pt idx="20">
                  <c:v>0.21793712831185613</c:v>
                </c:pt>
                <c:pt idx="21">
                  <c:v>0.21793819085788907</c:v>
                </c:pt>
                <c:pt idx="22">
                  <c:v>0.21793486214320637</c:v>
                </c:pt>
                <c:pt idx="23">
                  <c:v>0.21793640385678567</c:v>
                </c:pt>
                <c:pt idx="24">
                  <c:v>0.21793835872982828</c:v>
                </c:pt>
                <c:pt idx="25">
                  <c:v>0.21793629909400802</c:v>
                </c:pt>
                <c:pt idx="26">
                  <c:v>0.2179366210101234</c:v>
                </c:pt>
                <c:pt idx="27">
                  <c:v>0.21793676034386555</c:v>
                </c:pt>
                <c:pt idx="28">
                  <c:v>0.2179366951019438</c:v>
                </c:pt>
                <c:pt idx="29">
                  <c:v>0.21793667649358797</c:v>
                </c:pt>
                <c:pt idx="30">
                  <c:v>0.21793542025736629</c:v>
                </c:pt>
                <c:pt idx="31">
                  <c:v>0.21793691128531703</c:v>
                </c:pt>
                <c:pt idx="32">
                  <c:v>0.21793497618705995</c:v>
                </c:pt>
                <c:pt idx="33">
                  <c:v>0.21793770558099382</c:v>
                </c:pt>
                <c:pt idx="34">
                  <c:v>0.21793655898543965</c:v>
                </c:pt>
                <c:pt idx="35">
                  <c:v>0.21793613654127081</c:v>
                </c:pt>
                <c:pt idx="36">
                  <c:v>0.21793547113280165</c:v>
                </c:pt>
                <c:pt idx="37">
                  <c:v>0.21793710515152984</c:v>
                </c:pt>
                <c:pt idx="38">
                  <c:v>0.21793651915784765</c:v>
                </c:pt>
                <c:pt idx="39">
                  <c:v>0.21793555059597411</c:v>
                </c:pt>
                <c:pt idx="40">
                  <c:v>0.21793470746076071</c:v>
                </c:pt>
                <c:pt idx="41">
                  <c:v>0.21793723397580525</c:v>
                </c:pt>
                <c:pt idx="42">
                  <c:v>0.2179341795245571</c:v>
                </c:pt>
                <c:pt idx="43">
                  <c:v>0.21793807425668132</c:v>
                </c:pt>
                <c:pt idx="44">
                  <c:v>0.21793621626443313</c:v>
                </c:pt>
                <c:pt idx="45">
                  <c:v>0.21793533484625252</c:v>
                </c:pt>
                <c:pt idx="46">
                  <c:v>0.21793668413034278</c:v>
                </c:pt>
                <c:pt idx="47">
                  <c:v>0.21793517116841757</c:v>
                </c:pt>
                <c:pt idx="48">
                  <c:v>0.21793390987484393</c:v>
                </c:pt>
                <c:pt idx="49">
                  <c:v>0.21793491288386829</c:v>
                </c:pt>
                <c:pt idx="50">
                  <c:v>0.21793707317623801</c:v>
                </c:pt>
                <c:pt idx="51">
                  <c:v>0.21793727344239483</c:v>
                </c:pt>
                <c:pt idx="52">
                  <c:v>0.21793589213836193</c:v>
                </c:pt>
                <c:pt idx="53">
                  <c:v>0.21793654958288478</c:v>
                </c:pt>
                <c:pt idx="54">
                  <c:v>0.21793484288601442</c:v>
                </c:pt>
                <c:pt idx="55">
                  <c:v>0.21793529956339475</c:v>
                </c:pt>
                <c:pt idx="56">
                  <c:v>0.21793596421761435</c:v>
                </c:pt>
                <c:pt idx="57">
                  <c:v>0.21793704622656979</c:v>
                </c:pt>
                <c:pt idx="58">
                  <c:v>0.21793685370568203</c:v>
                </c:pt>
                <c:pt idx="59">
                  <c:v>0.21793499491964227</c:v>
                </c:pt>
                <c:pt idx="60">
                  <c:v>0.21793631233495564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C3E-9741-9CCE-EC19D935B654}"/>
            </c:ext>
          </c:extLst>
        </c:ser>
        <c:ser>
          <c:idx val="9"/>
          <c:order val="9"/>
          <c:tx>
            <c:strRef>
              <c:f>Summary!$CJ$357</c:f>
              <c:strCache>
                <c:ptCount val="1"/>
                <c:pt idx="0">
                  <c:v>L1 JunS6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Summary!$CL$357:$CL$417</c:f>
              <c:numCache>
                <c:formatCode>0.0000</c:formatCode>
                <c:ptCount val="61"/>
                <c:pt idx="0">
                  <c:v>1.8141471509368765</c:v>
                </c:pt>
                <c:pt idx="1">
                  <c:v>1.8147379267894641</c:v>
                </c:pt>
                <c:pt idx="2">
                  <c:v>1.8175069481329273</c:v>
                </c:pt>
                <c:pt idx="3">
                  <c:v>1.8155876084276457</c:v>
                </c:pt>
                <c:pt idx="4">
                  <c:v>1.8190343715173396</c:v>
                </c:pt>
                <c:pt idx="5">
                  <c:v>1.8054247165218835</c:v>
                </c:pt>
                <c:pt idx="6">
                  <c:v>1.8201413995076487</c:v>
                </c:pt>
                <c:pt idx="7">
                  <c:v>1.8256836827021841</c:v>
                </c:pt>
                <c:pt idx="8">
                  <c:v>1.8210127323369543</c:v>
                </c:pt>
                <c:pt idx="9">
                  <c:v>1.8183541875941027</c:v>
                </c:pt>
                <c:pt idx="10">
                  <c:v>1.824195078725344</c:v>
                </c:pt>
                <c:pt idx="11">
                  <c:v>1.8249096367372668</c:v>
                </c:pt>
                <c:pt idx="12">
                  <c:v>1.826437696792375</c:v>
                </c:pt>
                <c:pt idx="13">
                  <c:v>1.8227588421996632</c:v>
                </c:pt>
                <c:pt idx="14">
                  <c:v>1.823554229070637</c:v>
                </c:pt>
                <c:pt idx="15">
                  <c:v>1.8065926446902225</c:v>
                </c:pt>
                <c:pt idx="16">
                  <c:v>1.8206063070178133</c:v>
                </c:pt>
                <c:pt idx="17">
                  <c:v>1.8244174996670059</c:v>
                </c:pt>
                <c:pt idx="18">
                  <c:v>1.8202448836149456</c:v>
                </c:pt>
                <c:pt idx="19">
                  <c:v>1.8163070845626004</c:v>
                </c:pt>
                <c:pt idx="20">
                  <c:v>1.8210558002307704</c:v>
                </c:pt>
                <c:pt idx="21">
                  <c:v>1.8204591541906181</c:v>
                </c:pt>
                <c:pt idx="22">
                  <c:v>1.8210268037294619</c:v>
                </c:pt>
                <c:pt idx="23">
                  <c:v>1.8186966923645114</c:v>
                </c:pt>
                <c:pt idx="24">
                  <c:v>1.8221564189523827</c:v>
                </c:pt>
                <c:pt idx="25">
                  <c:v>1.8061831497291865</c:v>
                </c:pt>
                <c:pt idx="26">
                  <c:v>1.8229752308507345</c:v>
                </c:pt>
                <c:pt idx="27">
                  <c:v>1.82700657001693</c:v>
                </c:pt>
                <c:pt idx="28">
                  <c:v>1.8230544337458827</c:v>
                </c:pt>
                <c:pt idx="29">
                  <c:v>1.8207292703553526</c:v>
                </c:pt>
                <c:pt idx="30">
                  <c:v>1.8246482534424187</c:v>
                </c:pt>
                <c:pt idx="31">
                  <c:v>1.8228114828917428</c:v>
                </c:pt>
                <c:pt idx="32">
                  <c:v>1.8260363076334809</c:v>
                </c:pt>
                <c:pt idx="33">
                  <c:v>1.8216763809772256</c:v>
                </c:pt>
                <c:pt idx="34">
                  <c:v>1.8253489152494171</c:v>
                </c:pt>
                <c:pt idx="35">
                  <c:v>1.8098812366811166</c:v>
                </c:pt>
                <c:pt idx="36">
                  <c:v>1.8264204187138668</c:v>
                </c:pt>
                <c:pt idx="37">
                  <c:v>1.8296692697543937</c:v>
                </c:pt>
                <c:pt idx="38">
                  <c:v>1.8279738084240365</c:v>
                </c:pt>
                <c:pt idx="39">
                  <c:v>1.8228975475235767</c:v>
                </c:pt>
                <c:pt idx="40">
                  <c:v>1.827175413625868</c:v>
                </c:pt>
                <c:pt idx="41">
                  <c:v>1.8274854923171124</c:v>
                </c:pt>
                <c:pt idx="42">
                  <c:v>1.8289708568028313</c:v>
                </c:pt>
                <c:pt idx="43">
                  <c:v>1.8241780437275172</c:v>
                </c:pt>
                <c:pt idx="44">
                  <c:v>1.8300868245825737</c:v>
                </c:pt>
                <c:pt idx="45">
                  <c:v>1.8131085716482584</c:v>
                </c:pt>
                <c:pt idx="46">
                  <c:v>1.8296882289951641</c:v>
                </c:pt>
                <c:pt idx="47">
                  <c:v>1.833412395160406</c:v>
                </c:pt>
                <c:pt idx="48">
                  <c:v>1.8314770463339209</c:v>
                </c:pt>
                <c:pt idx="49">
                  <c:v>1.825323567236607</c:v>
                </c:pt>
                <c:pt idx="50">
                  <c:v>1.8318134450472479</c:v>
                </c:pt>
                <c:pt idx="51">
                  <c:v>1.8315767317391551</c:v>
                </c:pt>
                <c:pt idx="52">
                  <c:v>1.8316981821186442</c:v>
                </c:pt>
                <c:pt idx="53">
                  <c:v>1.8280617598926741</c:v>
                </c:pt>
                <c:pt idx="54">
                  <c:v>1.8341766979664096</c:v>
                </c:pt>
                <c:pt idx="55">
                  <c:v>1.8161168982739562</c:v>
                </c:pt>
                <c:pt idx="56">
                  <c:v>1.8349626212045327</c:v>
                </c:pt>
                <c:pt idx="57">
                  <c:v>1.8389538442451456</c:v>
                </c:pt>
                <c:pt idx="58">
                  <c:v>1.8354729325818202</c:v>
                </c:pt>
                <c:pt idx="59">
                  <c:v>1.8292795681160832</c:v>
                </c:pt>
                <c:pt idx="60">
                  <c:v>1.8360538914766433</c:v>
                </c:pt>
              </c:numCache>
            </c:numRef>
          </c:xVal>
          <c:yVal>
            <c:numRef>
              <c:f>Summary!$CM$357:$CM$417</c:f>
              <c:numCache>
                <c:formatCode>0.00000000</c:formatCode>
                <c:ptCount val="61"/>
                <c:pt idx="0">
                  <c:v>0.21793333065422696</c:v>
                </c:pt>
                <c:pt idx="1">
                  <c:v>0.21793364535211518</c:v>
                </c:pt>
                <c:pt idx="2">
                  <c:v>0.21792976886182061</c:v>
                </c:pt>
                <c:pt idx="3">
                  <c:v>0.21793129622397181</c:v>
                </c:pt>
                <c:pt idx="4">
                  <c:v>0.2179344471924817</c:v>
                </c:pt>
                <c:pt idx="5">
                  <c:v>0.21793034938189262</c:v>
                </c:pt>
                <c:pt idx="6">
                  <c:v>0.21793152956128259</c:v>
                </c:pt>
                <c:pt idx="7">
                  <c:v>0.21793238040646426</c:v>
                </c:pt>
                <c:pt idx="8">
                  <c:v>0.21793049116951721</c:v>
                </c:pt>
                <c:pt idx="9">
                  <c:v>0.21793266347522064</c:v>
                </c:pt>
                <c:pt idx="10">
                  <c:v>0.21793131141241967</c:v>
                </c:pt>
                <c:pt idx="11">
                  <c:v>0.217930461051274</c:v>
                </c:pt>
                <c:pt idx="12">
                  <c:v>0.21793200365862717</c:v>
                </c:pt>
                <c:pt idx="13">
                  <c:v>0.2179337962874254</c:v>
                </c:pt>
                <c:pt idx="14">
                  <c:v>0.21793305028774662</c:v>
                </c:pt>
                <c:pt idx="15">
                  <c:v>0.21793095910416635</c:v>
                </c:pt>
                <c:pt idx="16">
                  <c:v>0.21793276899393368</c:v>
                </c:pt>
                <c:pt idx="17">
                  <c:v>0.21793078294344495</c:v>
                </c:pt>
                <c:pt idx="18">
                  <c:v>0.21793216079799824</c:v>
                </c:pt>
                <c:pt idx="19">
                  <c:v>0.21793173416875133</c:v>
                </c:pt>
                <c:pt idx="20">
                  <c:v>0.21793205177504227</c:v>
                </c:pt>
                <c:pt idx="21">
                  <c:v>0.21793332657940914</c:v>
                </c:pt>
                <c:pt idx="22">
                  <c:v>0.21793261238137618</c:v>
                </c:pt>
                <c:pt idx="23">
                  <c:v>0.2179325877906905</c:v>
                </c:pt>
                <c:pt idx="24">
                  <c:v>0.21793310962863086</c:v>
                </c:pt>
                <c:pt idx="25">
                  <c:v>0.21793130503675795</c:v>
                </c:pt>
                <c:pt idx="26">
                  <c:v>0.21792994619328929</c:v>
                </c:pt>
                <c:pt idx="27">
                  <c:v>0.21793273252447634</c:v>
                </c:pt>
                <c:pt idx="28">
                  <c:v>0.21793304248522768</c:v>
                </c:pt>
                <c:pt idx="29">
                  <c:v>0.21793146942757413</c:v>
                </c:pt>
                <c:pt idx="30">
                  <c:v>0.21793258075530197</c:v>
                </c:pt>
                <c:pt idx="31">
                  <c:v>0.21793063268752544</c:v>
                </c:pt>
                <c:pt idx="32">
                  <c:v>0.21793243223986933</c:v>
                </c:pt>
                <c:pt idx="33">
                  <c:v>0.2179310313570551</c:v>
                </c:pt>
                <c:pt idx="34">
                  <c:v>0.21793226573619989</c:v>
                </c:pt>
                <c:pt idx="35">
                  <c:v>0.21793039470587616</c:v>
                </c:pt>
                <c:pt idx="36">
                  <c:v>0.21793176068772513</c:v>
                </c:pt>
                <c:pt idx="37">
                  <c:v>0.2179305528615883</c:v>
                </c:pt>
                <c:pt idx="38">
                  <c:v>0.21792865655586741</c:v>
                </c:pt>
                <c:pt idx="39">
                  <c:v>0.21793034641998765</c:v>
                </c:pt>
                <c:pt idx="40">
                  <c:v>0.21793195089568818</c:v>
                </c:pt>
                <c:pt idx="41">
                  <c:v>0.21793185675945578</c:v>
                </c:pt>
                <c:pt idx="42">
                  <c:v>0.21793348149430664</c:v>
                </c:pt>
                <c:pt idx="43">
                  <c:v>0.21793052555128262</c:v>
                </c:pt>
                <c:pt idx="44">
                  <c:v>0.21793189863559978</c:v>
                </c:pt>
                <c:pt idx="45">
                  <c:v>0.21792860855103677</c:v>
                </c:pt>
                <c:pt idx="46">
                  <c:v>0.2179316647290786</c:v>
                </c:pt>
                <c:pt idx="47">
                  <c:v>0.21793216996714265</c:v>
                </c:pt>
                <c:pt idx="48">
                  <c:v>0.21793098243125469</c:v>
                </c:pt>
                <c:pt idx="49">
                  <c:v>0.21792913078061021</c:v>
                </c:pt>
                <c:pt idx="50">
                  <c:v>0.21793140045626913</c:v>
                </c:pt>
                <c:pt idx="51">
                  <c:v>0.21793139118263641</c:v>
                </c:pt>
                <c:pt idx="52">
                  <c:v>0.21793015803281479</c:v>
                </c:pt>
                <c:pt idx="53">
                  <c:v>0.21792982902398123</c:v>
                </c:pt>
                <c:pt idx="54">
                  <c:v>0.21792961247936951</c:v>
                </c:pt>
                <c:pt idx="55">
                  <c:v>0.2179312348706603</c:v>
                </c:pt>
                <c:pt idx="56">
                  <c:v>0.21793087861531499</c:v>
                </c:pt>
                <c:pt idx="57">
                  <c:v>0.21793241605292066</c:v>
                </c:pt>
                <c:pt idx="58">
                  <c:v>0.21793005675945262</c:v>
                </c:pt>
                <c:pt idx="59">
                  <c:v>0.21792983962181389</c:v>
                </c:pt>
                <c:pt idx="60">
                  <c:v>0.21792923453511798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C3E-9741-9CCE-EC19D935B654}"/>
            </c:ext>
          </c:extLst>
        </c:ser>
        <c:ser>
          <c:idx val="10"/>
          <c:order val="10"/>
          <c:tx>
            <c:strRef>
              <c:f>Summary!$CJ$419</c:f>
              <c:strCache>
                <c:ptCount val="1"/>
                <c:pt idx="0">
                  <c:v>L2 May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  <a:effectLst/>
            </c:spPr>
          </c:marker>
          <c:xVal>
            <c:numRef>
              <c:f>Summary!$CL$419:$CL$493</c:f>
              <c:numCache>
                <c:formatCode>0.0000</c:formatCode>
                <c:ptCount val="75"/>
                <c:pt idx="0">
                  <c:v>1.7307741504364169</c:v>
                </c:pt>
                <c:pt idx="1">
                  <c:v>1.7316875529680249</c:v>
                </c:pt>
                <c:pt idx="2">
                  <c:v>1.7323301689021251</c:v>
                </c:pt>
                <c:pt idx="3">
                  <c:v>1.7305041274000437</c:v>
                </c:pt>
                <c:pt idx="4">
                  <c:v>1.7312730039387658</c:v>
                </c:pt>
                <c:pt idx="5">
                  <c:v>1.7288664166370027</c:v>
                </c:pt>
                <c:pt idx="6">
                  <c:v>1.729348980842538</c:v>
                </c:pt>
                <c:pt idx="7">
                  <c:v>1.7266830297448716</c:v>
                </c:pt>
                <c:pt idx="8">
                  <c:v>1.7252551348142016</c:v>
                </c:pt>
                <c:pt idx="9">
                  <c:v>1.7219698834193176</c:v>
                </c:pt>
                <c:pt idx="10">
                  <c:v>1.7242836830048911</c:v>
                </c:pt>
                <c:pt idx="11">
                  <c:v>1.7202611409030373</c:v>
                </c:pt>
                <c:pt idx="12">
                  <c:v>1.7219279811195809</c:v>
                </c:pt>
                <c:pt idx="13">
                  <c:v>1.7181948443518376</c:v>
                </c:pt>
                <c:pt idx="14">
                  <c:v>1.7207715900071887</c:v>
                </c:pt>
                <c:pt idx="15">
                  <c:v>1.7175904079134097</c:v>
                </c:pt>
                <c:pt idx="16">
                  <c:v>1.7181451484171641</c:v>
                </c:pt>
                <c:pt idx="17">
                  <c:v>1.7160839207164875</c:v>
                </c:pt>
                <c:pt idx="18">
                  <c:v>1.7172982802910228</c:v>
                </c:pt>
                <c:pt idx="19">
                  <c:v>1.7146051969936342</c:v>
                </c:pt>
                <c:pt idx="20">
                  <c:v>1.7160354056169898</c:v>
                </c:pt>
                <c:pt idx="21">
                  <c:v>1.7118328312612328</c:v>
                </c:pt>
                <c:pt idx="22">
                  <c:v>1.7142755109620136</c:v>
                </c:pt>
                <c:pt idx="23">
                  <c:v>1.7109665401885326</c:v>
                </c:pt>
                <c:pt idx="24">
                  <c:v>1.7135888277359421</c:v>
                </c:pt>
                <c:pt idx="25">
                  <c:v>1.7098000612501258</c:v>
                </c:pt>
                <c:pt idx="26">
                  <c:v>1.7127815734292338</c:v>
                </c:pt>
                <c:pt idx="27">
                  <c:v>1.7098241692998744</c:v>
                </c:pt>
                <c:pt idx="28">
                  <c:v>1.7117997600335213</c:v>
                </c:pt>
                <c:pt idx="29">
                  <c:v>1.7094542243785324</c:v>
                </c:pt>
                <c:pt idx="30">
                  <c:v>1.7106524019708718</c:v>
                </c:pt>
                <c:pt idx="31">
                  <c:v>1.7079865405065855</c:v>
                </c:pt>
                <c:pt idx="32">
                  <c:v>1.7093667855067491</c:v>
                </c:pt>
                <c:pt idx="33">
                  <c:v>1.7055784031552719</c:v>
                </c:pt>
                <c:pt idx="34">
                  <c:v>1.7083680636557239</c:v>
                </c:pt>
                <c:pt idx="35">
                  <c:v>1.7048483145620059</c:v>
                </c:pt>
                <c:pt idx="36">
                  <c:v>1.7073317465451578</c:v>
                </c:pt>
                <c:pt idx="37">
                  <c:v>1.6947863525670657</c:v>
                </c:pt>
                <c:pt idx="38">
                  <c:v>1.7048084425340617</c:v>
                </c:pt>
                <c:pt idx="39">
                  <c:v>1.7023084399784199</c:v>
                </c:pt>
                <c:pt idx="40">
                  <c:v>1.7053319708056969</c:v>
                </c:pt>
                <c:pt idx="41">
                  <c:v>1.7026935504814638</c:v>
                </c:pt>
                <c:pt idx="42">
                  <c:v>1.7043545542374228</c:v>
                </c:pt>
                <c:pt idx="43">
                  <c:v>1.7023150387907393</c:v>
                </c:pt>
                <c:pt idx="44">
                  <c:v>1.7039610747205756</c:v>
                </c:pt>
                <c:pt idx="45">
                  <c:v>1.700207699784575</c:v>
                </c:pt>
                <c:pt idx="46">
                  <c:v>1.7032393788262414</c:v>
                </c:pt>
                <c:pt idx="47">
                  <c:v>1.6990006223204559</c:v>
                </c:pt>
                <c:pt idx="48">
                  <c:v>1.7009042269569474</c:v>
                </c:pt>
                <c:pt idx="49">
                  <c:v>1.6968167008520143</c:v>
                </c:pt>
                <c:pt idx="50">
                  <c:v>1.6989714373649327</c:v>
                </c:pt>
                <c:pt idx="51">
                  <c:v>1.6956438817692403</c:v>
                </c:pt>
                <c:pt idx="52">
                  <c:v>1.6974658336088626</c:v>
                </c:pt>
                <c:pt idx="53">
                  <c:v>1.6948100652287794</c:v>
                </c:pt>
                <c:pt idx="54">
                  <c:v>1.696731906727978</c:v>
                </c:pt>
                <c:pt idx="55">
                  <c:v>1.6923181741793183</c:v>
                </c:pt>
                <c:pt idx="56">
                  <c:v>1.6981261270965133</c:v>
                </c:pt>
                <c:pt idx="57">
                  <c:v>1.6964421215437089</c:v>
                </c:pt>
                <c:pt idx="58">
                  <c:v>1.7001256689607465</c:v>
                </c:pt>
                <c:pt idx="59">
                  <c:v>1.6972970655362196</c:v>
                </c:pt>
                <c:pt idx="60">
                  <c:v>1.7003462572576897</c:v>
                </c:pt>
                <c:pt idx="61">
                  <c:v>1.6966533955239593</c:v>
                </c:pt>
                <c:pt idx="62">
                  <c:v>1.699536828846189</c:v>
                </c:pt>
                <c:pt idx="63">
                  <c:v>1.6972906149940277</c:v>
                </c:pt>
                <c:pt idx="64">
                  <c:v>1.69878018501964</c:v>
                </c:pt>
                <c:pt idx="65">
                  <c:v>1.697015484591913</c:v>
                </c:pt>
                <c:pt idx="66">
                  <c:v>1.6959468697139948</c:v>
                </c:pt>
                <c:pt idx="67">
                  <c:v>1.6954723438783785</c:v>
                </c:pt>
                <c:pt idx="68">
                  <c:v>1.6974087250269971</c:v>
                </c:pt>
                <c:pt idx="69">
                  <c:v>1.6941720272243739</c:v>
                </c:pt>
                <c:pt idx="70">
                  <c:v>1.6974507501553109</c:v>
                </c:pt>
                <c:pt idx="71">
                  <c:v>1.6940910577077235</c:v>
                </c:pt>
                <c:pt idx="72">
                  <c:v>1.6968069636806848</c:v>
                </c:pt>
                <c:pt idx="73">
                  <c:v>1.6929726821737789</c:v>
                </c:pt>
                <c:pt idx="74">
                  <c:v>1.6947362168686182</c:v>
                </c:pt>
              </c:numCache>
            </c:numRef>
          </c:xVal>
          <c:yVal>
            <c:numRef>
              <c:f>Summary!$CM$419:$CM$493</c:f>
              <c:numCache>
                <c:formatCode>0.00000000</c:formatCode>
                <c:ptCount val="75"/>
                <c:pt idx="0">
                  <c:v>0.2179318797663122</c:v>
                </c:pt>
                <c:pt idx="1">
                  <c:v>0.21793210739269014</c:v>
                </c:pt>
                <c:pt idx="2">
                  <c:v>0.21793122524817612</c:v>
                </c:pt>
                <c:pt idx="3">
                  <c:v>0.21793167497374943</c:v>
                </c:pt>
                <c:pt idx="4">
                  <c:v>0.21793063300469098</c:v>
                </c:pt>
                <c:pt idx="5">
                  <c:v>0.21793151099494434</c:v>
                </c:pt>
                <c:pt idx="6">
                  <c:v>0.21793174941714288</c:v>
                </c:pt>
                <c:pt idx="7">
                  <c:v>0.21793010626306628</c:v>
                </c:pt>
                <c:pt idx="8">
                  <c:v>0.21793107793718747</c:v>
                </c:pt>
                <c:pt idx="9">
                  <c:v>0.2179311045667103</c:v>
                </c:pt>
                <c:pt idx="10">
                  <c:v>0.21792998876812233</c:v>
                </c:pt>
                <c:pt idx="11">
                  <c:v>0.21792997823466254</c:v>
                </c:pt>
                <c:pt idx="12">
                  <c:v>0.21792872289679033</c:v>
                </c:pt>
                <c:pt idx="13">
                  <c:v>0.2179307014090314</c:v>
                </c:pt>
                <c:pt idx="14">
                  <c:v>0.21793004334776891</c:v>
                </c:pt>
                <c:pt idx="15">
                  <c:v>0.21793045049378262</c:v>
                </c:pt>
                <c:pt idx="16">
                  <c:v>0.21793115962640588</c:v>
                </c:pt>
                <c:pt idx="17">
                  <c:v>0.21792967924781925</c:v>
                </c:pt>
                <c:pt idx="18">
                  <c:v>0.21793105965163059</c:v>
                </c:pt>
                <c:pt idx="19">
                  <c:v>0.21793038315577479</c:v>
                </c:pt>
                <c:pt idx="20">
                  <c:v>0.21792989864406592</c:v>
                </c:pt>
                <c:pt idx="21">
                  <c:v>0.21793152530747376</c:v>
                </c:pt>
                <c:pt idx="22">
                  <c:v>0.21792987225278318</c:v>
                </c:pt>
                <c:pt idx="23">
                  <c:v>0.21793236301436292</c:v>
                </c:pt>
                <c:pt idx="24">
                  <c:v>0.21793108453855808</c:v>
                </c:pt>
                <c:pt idx="25">
                  <c:v>0.21793102094449682</c:v>
                </c:pt>
                <c:pt idx="26">
                  <c:v>0.21793112641752821</c:v>
                </c:pt>
                <c:pt idx="27">
                  <c:v>0.21793090033532689</c:v>
                </c:pt>
                <c:pt idx="28">
                  <c:v>0.217932371493963</c:v>
                </c:pt>
                <c:pt idx="29">
                  <c:v>0.21793140240275041</c:v>
                </c:pt>
                <c:pt idx="30">
                  <c:v>0.21793194290598175</c:v>
                </c:pt>
                <c:pt idx="31">
                  <c:v>0.217932096219185</c:v>
                </c:pt>
                <c:pt idx="32">
                  <c:v>0.21793249458084407</c:v>
                </c:pt>
                <c:pt idx="33">
                  <c:v>0.21793223694808189</c:v>
                </c:pt>
                <c:pt idx="34">
                  <c:v>0.21793171681885601</c:v>
                </c:pt>
                <c:pt idx="35">
                  <c:v>0.21793216889518022</c:v>
                </c:pt>
                <c:pt idx="36">
                  <c:v>0.21793111280853314</c:v>
                </c:pt>
                <c:pt idx="37">
                  <c:v>0.21792798175656805</c:v>
                </c:pt>
                <c:pt idx="38">
                  <c:v>0.21793059561893333</c:v>
                </c:pt>
                <c:pt idx="39">
                  <c:v>0.2179307953249339</c:v>
                </c:pt>
                <c:pt idx="40">
                  <c:v>0.21793219120782964</c:v>
                </c:pt>
                <c:pt idx="41">
                  <c:v>0.21793356260000851</c:v>
                </c:pt>
                <c:pt idx="42">
                  <c:v>0.21793290400827317</c:v>
                </c:pt>
                <c:pt idx="43">
                  <c:v>0.21793258734090132</c:v>
                </c:pt>
                <c:pt idx="44">
                  <c:v>0.2179308159832048</c:v>
                </c:pt>
                <c:pt idx="45">
                  <c:v>0.2179311619655111</c:v>
                </c:pt>
                <c:pt idx="46">
                  <c:v>0.21793286007228496</c:v>
                </c:pt>
                <c:pt idx="47">
                  <c:v>0.21793346978447151</c:v>
                </c:pt>
                <c:pt idx="48">
                  <c:v>0.21793298501369243</c:v>
                </c:pt>
                <c:pt idx="49">
                  <c:v>0.21793413225814451</c:v>
                </c:pt>
                <c:pt idx="50">
                  <c:v>0.21793422055459155</c:v>
                </c:pt>
                <c:pt idx="51">
                  <c:v>0.21793315347302084</c:v>
                </c:pt>
                <c:pt idx="52">
                  <c:v>0.21793372783427045</c:v>
                </c:pt>
                <c:pt idx="53">
                  <c:v>0.21793584673602495</c:v>
                </c:pt>
                <c:pt idx="54">
                  <c:v>0.21793432541597071</c:v>
                </c:pt>
                <c:pt idx="55">
                  <c:v>0.21793401509072571</c:v>
                </c:pt>
                <c:pt idx="56">
                  <c:v>0.21793381894600494</c:v>
                </c:pt>
                <c:pt idx="57">
                  <c:v>0.21793428150050523</c:v>
                </c:pt>
                <c:pt idx="58">
                  <c:v>0.21793397919080318</c:v>
                </c:pt>
                <c:pt idx="59">
                  <c:v>0.21793224702094005</c:v>
                </c:pt>
                <c:pt idx="60">
                  <c:v>0.21793349732032424</c:v>
                </c:pt>
                <c:pt idx="61">
                  <c:v>0.21793284750964195</c:v>
                </c:pt>
                <c:pt idx="62">
                  <c:v>0.21793415283634651</c:v>
                </c:pt>
                <c:pt idx="63">
                  <c:v>0.2179321636962091</c:v>
                </c:pt>
                <c:pt idx="64">
                  <c:v>0.21793334798414873</c:v>
                </c:pt>
                <c:pt idx="65">
                  <c:v>0.21793380341986157</c:v>
                </c:pt>
                <c:pt idx="66">
                  <c:v>0.21793015349968406</c:v>
                </c:pt>
                <c:pt idx="67">
                  <c:v>0.21792924116033122</c:v>
                </c:pt>
                <c:pt idx="68">
                  <c:v>0.21792988356761292</c:v>
                </c:pt>
                <c:pt idx="69">
                  <c:v>0.21793077696085933</c:v>
                </c:pt>
                <c:pt idx="70">
                  <c:v>0.21793265264684991</c:v>
                </c:pt>
                <c:pt idx="71">
                  <c:v>0.21793099254084827</c:v>
                </c:pt>
                <c:pt idx="72">
                  <c:v>0.21793062760001342</c:v>
                </c:pt>
                <c:pt idx="73">
                  <c:v>0.2179302620930649</c:v>
                </c:pt>
                <c:pt idx="74">
                  <c:v>0.21792999661506265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C3E-9741-9CCE-EC19D935B654}"/>
            </c:ext>
          </c:extLst>
        </c:ser>
        <c:ser>
          <c:idx val="11"/>
          <c:order val="11"/>
          <c:tx>
            <c:strRef>
              <c:f>Summary!$CJ$494</c:f>
              <c:strCache>
                <c:ptCount val="1"/>
                <c:pt idx="0">
                  <c:v>L2 Jun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</c:spPr>
          </c:marker>
          <c:xVal>
            <c:numRef>
              <c:f>Summary!$CL$494:$CL$538</c:f>
              <c:numCache>
                <c:formatCode>0.0000</c:formatCode>
                <c:ptCount val="45"/>
                <c:pt idx="0">
                  <c:v>1.6675962105889521</c:v>
                </c:pt>
                <c:pt idx="1">
                  <c:v>1.6662219227210773</c:v>
                </c:pt>
                <c:pt idx="2">
                  <c:v>1.665478223292534</c:v>
                </c:pt>
                <c:pt idx="3">
                  <c:v>1.6606617738330394</c:v>
                </c:pt>
                <c:pt idx="4">
                  <c:v>1.6590425334734473</c:v>
                </c:pt>
                <c:pt idx="5">
                  <c:v>1.6562964104687534</c:v>
                </c:pt>
                <c:pt idx="6">
                  <c:v>1.6544802334056745</c:v>
                </c:pt>
                <c:pt idx="7">
                  <c:v>1.6416282006234513</c:v>
                </c:pt>
                <c:pt idx="8">
                  <c:v>1.6544371778080362</c:v>
                </c:pt>
                <c:pt idx="9">
                  <c:v>1.6600255246563553</c:v>
                </c:pt>
                <c:pt idx="10">
                  <c:v>1.653812302921458</c:v>
                </c:pt>
                <c:pt idx="11">
                  <c:v>1.6529799987606193</c:v>
                </c:pt>
                <c:pt idx="12">
                  <c:v>1.6521338298886687</c:v>
                </c:pt>
                <c:pt idx="13">
                  <c:v>1.6412465667225922</c:v>
                </c:pt>
                <c:pt idx="14">
                  <c:v>1.6461994212576672</c:v>
                </c:pt>
                <c:pt idx="15">
                  <c:v>1.650798198482629</c:v>
                </c:pt>
                <c:pt idx="16">
                  <c:v>1.6584123036954894</c:v>
                </c:pt>
                <c:pt idx="17">
                  <c:v>1.6533432693265639</c:v>
                </c:pt>
                <c:pt idx="18">
                  <c:v>1.6544397844923864</c:v>
                </c:pt>
                <c:pt idx="19">
                  <c:v>1.6517230079178631</c:v>
                </c:pt>
                <c:pt idx="20">
                  <c:v>1.6513512527013445</c:v>
                </c:pt>
                <c:pt idx="21">
                  <c:v>1.6488453407364323</c:v>
                </c:pt>
                <c:pt idx="22">
                  <c:v>1.6484736353703999</c:v>
                </c:pt>
                <c:pt idx="23">
                  <c:v>1.654607438410445</c:v>
                </c:pt>
                <c:pt idx="24">
                  <c:v>1.6458680290658261</c:v>
                </c:pt>
                <c:pt idx="25">
                  <c:v>1.6453285779609936</c:v>
                </c:pt>
                <c:pt idx="26">
                  <c:v>1.6447199918652005</c:v>
                </c:pt>
                <c:pt idx="27">
                  <c:v>1.6471545245331245</c:v>
                </c:pt>
                <c:pt idx="28">
                  <c:v>1.6433930217902419</c:v>
                </c:pt>
                <c:pt idx="29">
                  <c:v>1.6463728171843697</c:v>
                </c:pt>
                <c:pt idx="30">
                  <c:v>1.6519839641584209</c:v>
                </c:pt>
                <c:pt idx="31">
                  <c:v>1.648259656732431</c:v>
                </c:pt>
                <c:pt idx="32">
                  <c:v>1.6495702328308215</c:v>
                </c:pt>
                <c:pt idx="33">
                  <c:v>1.648730641521106</c:v>
                </c:pt>
                <c:pt idx="34">
                  <c:v>1.6472453044741373</c:v>
                </c:pt>
                <c:pt idx="35">
                  <c:v>1.6463943079303778</c:v>
                </c:pt>
                <c:pt idx="36">
                  <c:v>1.6431786110424313</c:v>
                </c:pt>
                <c:pt idx="37">
                  <c:v>1.6495557699750591</c:v>
                </c:pt>
                <c:pt idx="38">
                  <c:v>1.6454461201222277</c:v>
                </c:pt>
                <c:pt idx="39">
                  <c:v>1.6451625812456525</c:v>
                </c:pt>
                <c:pt idx="40">
                  <c:v>1.6445271971276663</c:v>
                </c:pt>
                <c:pt idx="41">
                  <c:v>1.6308875060360795</c:v>
                </c:pt>
                <c:pt idx="42">
                  <c:v>1.6371662085753873</c:v>
                </c:pt>
                <c:pt idx="43">
                  <c:v>1.6379907155160363</c:v>
                </c:pt>
                <c:pt idx="44">
                  <c:v>1.641560958949468</c:v>
                </c:pt>
              </c:numCache>
            </c:numRef>
          </c:xVal>
          <c:yVal>
            <c:numRef>
              <c:f>Summary!$CM$494:$CM$538</c:f>
              <c:numCache>
                <c:formatCode>0.00000000</c:formatCode>
                <c:ptCount val="45"/>
                <c:pt idx="0">
                  <c:v>0.21793376535803607</c:v>
                </c:pt>
                <c:pt idx="1">
                  <c:v>0.21793430265854669</c:v>
                </c:pt>
                <c:pt idx="2">
                  <c:v>0.21793263311609468</c:v>
                </c:pt>
                <c:pt idx="3">
                  <c:v>0.2179329515937958</c:v>
                </c:pt>
                <c:pt idx="4">
                  <c:v>0.2179344018321219</c:v>
                </c:pt>
                <c:pt idx="5">
                  <c:v>0.2179326311769941</c:v>
                </c:pt>
                <c:pt idx="6">
                  <c:v>0.21793310621583614</c:v>
                </c:pt>
                <c:pt idx="7">
                  <c:v>0.21793202530493705</c:v>
                </c:pt>
                <c:pt idx="8">
                  <c:v>0.21793200368380047</c:v>
                </c:pt>
                <c:pt idx="9">
                  <c:v>0.21793355917969501</c:v>
                </c:pt>
                <c:pt idx="10">
                  <c:v>0.21793384415271724</c:v>
                </c:pt>
                <c:pt idx="11">
                  <c:v>0.21793396943095716</c:v>
                </c:pt>
                <c:pt idx="12">
                  <c:v>0.21793235924763113</c:v>
                </c:pt>
                <c:pt idx="13">
                  <c:v>0.2179315334622591</c:v>
                </c:pt>
                <c:pt idx="14">
                  <c:v>0.21793141923328341</c:v>
                </c:pt>
                <c:pt idx="15">
                  <c:v>0.2179324137538618</c:v>
                </c:pt>
                <c:pt idx="16">
                  <c:v>0.21793455594894864</c:v>
                </c:pt>
                <c:pt idx="17">
                  <c:v>0.21793427746004609</c:v>
                </c:pt>
                <c:pt idx="18">
                  <c:v>0.21793440557589017</c:v>
                </c:pt>
                <c:pt idx="19">
                  <c:v>0.21793316548822403</c:v>
                </c:pt>
                <c:pt idx="20">
                  <c:v>0.21793249803681206</c:v>
                </c:pt>
                <c:pt idx="21">
                  <c:v>0.21793314945444645</c:v>
                </c:pt>
                <c:pt idx="22">
                  <c:v>0.21793355737464998</c:v>
                </c:pt>
                <c:pt idx="23">
                  <c:v>0.21793425866148342</c:v>
                </c:pt>
                <c:pt idx="24">
                  <c:v>0.21793243735161524</c:v>
                </c:pt>
                <c:pt idx="25">
                  <c:v>0.21793250735728145</c:v>
                </c:pt>
                <c:pt idx="26">
                  <c:v>0.21793274994676345</c:v>
                </c:pt>
                <c:pt idx="27">
                  <c:v>0.21793469841171545</c:v>
                </c:pt>
                <c:pt idx="28">
                  <c:v>0.21793238614121829</c:v>
                </c:pt>
                <c:pt idx="29">
                  <c:v>0.21793314666867361</c:v>
                </c:pt>
                <c:pt idx="30">
                  <c:v>0.21793299976967348</c:v>
                </c:pt>
                <c:pt idx="31">
                  <c:v>0.21793450642507009</c:v>
                </c:pt>
                <c:pt idx="32">
                  <c:v>0.21793321821905809</c:v>
                </c:pt>
                <c:pt idx="33">
                  <c:v>0.21793419021294164</c:v>
                </c:pt>
                <c:pt idx="34">
                  <c:v>0.21793258074933636</c:v>
                </c:pt>
                <c:pt idx="35">
                  <c:v>0.21793367339542122</c:v>
                </c:pt>
                <c:pt idx="36">
                  <c:v>0.21793398923367932</c:v>
                </c:pt>
                <c:pt idx="37">
                  <c:v>0.21793332287773853</c:v>
                </c:pt>
                <c:pt idx="38">
                  <c:v>0.21793377564941507</c:v>
                </c:pt>
                <c:pt idx="39">
                  <c:v>0.21793279706510893</c:v>
                </c:pt>
                <c:pt idx="40">
                  <c:v>0.21793308298252265</c:v>
                </c:pt>
                <c:pt idx="41">
                  <c:v>0.21793082974811756</c:v>
                </c:pt>
                <c:pt idx="42">
                  <c:v>0.21793237004636132</c:v>
                </c:pt>
                <c:pt idx="43">
                  <c:v>0.21793196487188085</c:v>
                </c:pt>
                <c:pt idx="44">
                  <c:v>0.21793245383337081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C3E-9741-9CCE-EC19D935B654}"/>
            </c:ext>
          </c:extLst>
        </c:ser>
        <c:ser>
          <c:idx val="12"/>
          <c:order val="12"/>
          <c:tx>
            <c:strRef>
              <c:f>Summary!$CJ$540</c:f>
              <c:strCache>
                <c:ptCount val="1"/>
                <c:pt idx="0">
                  <c:v>L3 FebS1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2774AE"/>
                </a:solidFill>
              </a:ln>
            </c:spPr>
          </c:marker>
          <c:xVal>
            <c:numRef>
              <c:f>Summary!$CL$540:$CL$594</c:f>
              <c:numCache>
                <c:formatCode>0.0000</c:formatCode>
                <c:ptCount val="55"/>
                <c:pt idx="0">
                  <c:v>1.8292258584604124</c:v>
                </c:pt>
                <c:pt idx="1">
                  <c:v>1.8305037446448293</c:v>
                </c:pt>
                <c:pt idx="2">
                  <c:v>1.8318840060328858</c:v>
                </c:pt>
                <c:pt idx="3">
                  <c:v>1.8326365903599879</c:v>
                </c:pt>
                <c:pt idx="4">
                  <c:v>1.8332940324322313</c:v>
                </c:pt>
                <c:pt idx="5">
                  <c:v>1.8346760951192027</c:v>
                </c:pt>
                <c:pt idx="6">
                  <c:v>1.8354380180353693</c:v>
                </c:pt>
                <c:pt idx="7">
                  <c:v>1.8363192417727205</c:v>
                </c:pt>
                <c:pt idx="8">
                  <c:v>1.8372324232339829</c:v>
                </c:pt>
                <c:pt idx="9">
                  <c:v>1.8388596737617884</c:v>
                </c:pt>
                <c:pt idx="10">
                  <c:v>1.8397221623680879</c:v>
                </c:pt>
                <c:pt idx="11">
                  <c:v>1.8412349999403363</c:v>
                </c:pt>
                <c:pt idx="12">
                  <c:v>1.8423389591222088</c:v>
                </c:pt>
                <c:pt idx="13">
                  <c:v>1.8435333280334516</c:v>
                </c:pt>
                <c:pt idx="14">
                  <c:v>1.8448775971261049</c:v>
                </c:pt>
                <c:pt idx="15">
                  <c:v>1.8464885942463667</c:v>
                </c:pt>
                <c:pt idx="16">
                  <c:v>1.8474716179834352</c:v>
                </c:pt>
                <c:pt idx="17">
                  <c:v>1.8486287563004991</c:v>
                </c:pt>
                <c:pt idx="18">
                  <c:v>1.8499047200094541</c:v>
                </c:pt>
                <c:pt idx="19">
                  <c:v>1.851452729370288</c:v>
                </c:pt>
                <c:pt idx="20">
                  <c:v>1.8525770755846296</c:v>
                </c:pt>
                <c:pt idx="21">
                  <c:v>1.8540301543437472</c:v>
                </c:pt>
                <c:pt idx="22">
                  <c:v>1.8550897174024068</c:v>
                </c:pt>
                <c:pt idx="23">
                  <c:v>1.8562999081682352</c:v>
                </c:pt>
                <c:pt idx="24">
                  <c:v>1.8570086368522516</c:v>
                </c:pt>
                <c:pt idx="25">
                  <c:v>1.8578703348779912</c:v>
                </c:pt>
                <c:pt idx="26">
                  <c:v>1.8591929279056809</c:v>
                </c:pt>
                <c:pt idx="27">
                  <c:v>1.8605044900358012</c:v>
                </c:pt>
                <c:pt idx="28">
                  <c:v>1.8618366696731532</c:v>
                </c:pt>
                <c:pt idx="29">
                  <c:v>1.862707979513045</c:v>
                </c:pt>
                <c:pt idx="30">
                  <c:v>1.8642542646002112</c:v>
                </c:pt>
                <c:pt idx="31">
                  <c:v>1.8656834080801983</c:v>
                </c:pt>
                <c:pt idx="32">
                  <c:v>1.8670879760448535</c:v>
                </c:pt>
                <c:pt idx="33">
                  <c:v>1.8683275452392638</c:v>
                </c:pt>
                <c:pt idx="34">
                  <c:v>1.8696987419318496</c:v>
                </c:pt>
                <c:pt idx="35">
                  <c:v>1.8711033393103924</c:v>
                </c:pt>
                <c:pt idx="36">
                  <c:v>1.8724059432965114</c:v>
                </c:pt>
                <c:pt idx="37">
                  <c:v>1.8743577157051694</c:v>
                </c:pt>
                <c:pt idx="38">
                  <c:v>1.875809142804846</c:v>
                </c:pt>
                <c:pt idx="39">
                  <c:v>1.8775897665214685</c:v>
                </c:pt>
                <c:pt idx="40">
                  <c:v>1.8786995314723101</c:v>
                </c:pt>
                <c:pt idx="41">
                  <c:v>1.8804158837043023</c:v>
                </c:pt>
                <c:pt idx="42">
                  <c:v>1.8816772271109996</c:v>
                </c:pt>
                <c:pt idx="43">
                  <c:v>1.8836205001233031</c:v>
                </c:pt>
                <c:pt idx="44">
                  <c:v>1.8850485025422414</c:v>
                </c:pt>
                <c:pt idx="45">
                  <c:v>1.8873651427055818</c:v>
                </c:pt>
                <c:pt idx="46">
                  <c:v>1.8888152333780941</c:v>
                </c:pt>
                <c:pt idx="47">
                  <c:v>1.8908820016531604</c:v>
                </c:pt>
                <c:pt idx="48">
                  <c:v>1.8920499292611583</c:v>
                </c:pt>
                <c:pt idx="49">
                  <c:v>1.8940995640275264</c:v>
                </c:pt>
                <c:pt idx="50">
                  <c:v>1.8956719050303328</c:v>
                </c:pt>
                <c:pt idx="51">
                  <c:v>1.8974891393827287</c:v>
                </c:pt>
                <c:pt idx="52">
                  <c:v>1.8988866544805683</c:v>
                </c:pt>
                <c:pt idx="53">
                  <c:v>1.9004360330878325</c:v>
                </c:pt>
                <c:pt idx="54">
                  <c:v>1.9022521822457483</c:v>
                </c:pt>
              </c:numCache>
            </c:numRef>
          </c:xVal>
          <c:yVal>
            <c:numRef>
              <c:f>Summary!$CM$540:$CM$594</c:f>
              <c:numCache>
                <c:formatCode>0.00000000</c:formatCode>
                <c:ptCount val="55"/>
                <c:pt idx="0">
                  <c:v>0.21796847797937735</c:v>
                </c:pt>
                <c:pt idx="1">
                  <c:v>0.21796752884736029</c:v>
                </c:pt>
                <c:pt idx="2">
                  <c:v>0.21796811016344145</c:v>
                </c:pt>
                <c:pt idx="3">
                  <c:v>0.21796823101260995</c:v>
                </c:pt>
                <c:pt idx="4">
                  <c:v>0.21796802794767794</c:v>
                </c:pt>
                <c:pt idx="5">
                  <c:v>0.21796747410399378</c:v>
                </c:pt>
                <c:pt idx="6">
                  <c:v>0.21797110167957978</c:v>
                </c:pt>
                <c:pt idx="7">
                  <c:v>0.21796685044250153</c:v>
                </c:pt>
                <c:pt idx="8">
                  <c:v>0.21796879098136188</c:v>
                </c:pt>
                <c:pt idx="9">
                  <c:v>0.21796721640433173</c:v>
                </c:pt>
                <c:pt idx="10">
                  <c:v>0.21796634735026429</c:v>
                </c:pt>
                <c:pt idx="11">
                  <c:v>0.21796726169463526</c:v>
                </c:pt>
                <c:pt idx="12">
                  <c:v>0.21796794243979262</c:v>
                </c:pt>
                <c:pt idx="13">
                  <c:v>0.21796879688489357</c:v>
                </c:pt>
                <c:pt idx="14">
                  <c:v>0.21796672103737255</c:v>
                </c:pt>
                <c:pt idx="15">
                  <c:v>0.21796790159732979</c:v>
                </c:pt>
                <c:pt idx="16">
                  <c:v>0.21796773984120638</c:v>
                </c:pt>
                <c:pt idx="17">
                  <c:v>0.2179661067952709</c:v>
                </c:pt>
                <c:pt idx="18">
                  <c:v>0.21796705073418896</c:v>
                </c:pt>
                <c:pt idx="19">
                  <c:v>0.21796920142768719</c:v>
                </c:pt>
                <c:pt idx="20">
                  <c:v>0.21796713410828211</c:v>
                </c:pt>
                <c:pt idx="21">
                  <c:v>0.21796949579300742</c:v>
                </c:pt>
                <c:pt idx="22">
                  <c:v>0.2179664958156689</c:v>
                </c:pt>
                <c:pt idx="23">
                  <c:v>0.21796748183853989</c:v>
                </c:pt>
                <c:pt idx="24">
                  <c:v>0.21796777149174534</c:v>
                </c:pt>
                <c:pt idx="25">
                  <c:v>0.21796584389267684</c:v>
                </c:pt>
                <c:pt idx="26">
                  <c:v>0.21796671489481753</c:v>
                </c:pt>
                <c:pt idx="27">
                  <c:v>0.21796549936403561</c:v>
                </c:pt>
                <c:pt idx="28">
                  <c:v>0.21796666929774308</c:v>
                </c:pt>
                <c:pt idx="29">
                  <c:v>0.21796654482711175</c:v>
                </c:pt>
                <c:pt idx="30">
                  <c:v>0.21796780397598003</c:v>
                </c:pt>
                <c:pt idx="31">
                  <c:v>0.21796855032136933</c:v>
                </c:pt>
                <c:pt idx="32">
                  <c:v>0.21796825170965539</c:v>
                </c:pt>
                <c:pt idx="33">
                  <c:v>0.21796659584649633</c:v>
                </c:pt>
                <c:pt idx="34">
                  <c:v>0.21796683160859409</c:v>
                </c:pt>
                <c:pt idx="35">
                  <c:v>0.21796785052492129</c:v>
                </c:pt>
                <c:pt idx="36">
                  <c:v>0.21796666842463053</c:v>
                </c:pt>
                <c:pt idx="37">
                  <c:v>0.21796703803250345</c:v>
                </c:pt>
                <c:pt idx="38">
                  <c:v>0.21796792337974308</c:v>
                </c:pt>
                <c:pt idx="39">
                  <c:v>0.21796770668756188</c:v>
                </c:pt>
                <c:pt idx="40">
                  <c:v>0.21796813263943443</c:v>
                </c:pt>
                <c:pt idx="41">
                  <c:v>0.21796706854585868</c:v>
                </c:pt>
                <c:pt idx="42">
                  <c:v>0.21796799185881932</c:v>
                </c:pt>
                <c:pt idx="43">
                  <c:v>0.21796576049171634</c:v>
                </c:pt>
                <c:pt idx="44">
                  <c:v>0.21796816388976231</c:v>
                </c:pt>
                <c:pt idx="45">
                  <c:v>0.21796653664530366</c:v>
                </c:pt>
                <c:pt idx="46">
                  <c:v>0.2179660151237362</c:v>
                </c:pt>
                <c:pt idx="47">
                  <c:v>0.2179666140422245</c:v>
                </c:pt>
                <c:pt idx="48">
                  <c:v>0.21796677203964454</c:v>
                </c:pt>
                <c:pt idx="49">
                  <c:v>0.21796735564076339</c:v>
                </c:pt>
                <c:pt idx="50">
                  <c:v>0.21796700158941748</c:v>
                </c:pt>
                <c:pt idx="51">
                  <c:v>0.21796628992938946</c:v>
                </c:pt>
                <c:pt idx="52">
                  <c:v>0.21796831793292717</c:v>
                </c:pt>
                <c:pt idx="53">
                  <c:v>0.21796908334603643</c:v>
                </c:pt>
                <c:pt idx="54">
                  <c:v>0.21796833915343708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C3E-9741-9CCE-EC19D935B654}"/>
            </c:ext>
          </c:extLst>
        </c:ser>
        <c:ser>
          <c:idx val="13"/>
          <c:order val="13"/>
          <c:tx>
            <c:strRef>
              <c:f>Summary!$CJ$595</c:f>
              <c:strCache>
                <c:ptCount val="1"/>
                <c:pt idx="0">
                  <c:v>L3 FebS2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Summary!$CL$595:$CL$649</c:f>
              <c:numCache>
                <c:formatCode>0.0000</c:formatCode>
                <c:ptCount val="55"/>
                <c:pt idx="0">
                  <c:v>2.0364722882916664</c:v>
                </c:pt>
                <c:pt idx="1">
                  <c:v>2.0384721681955664</c:v>
                </c:pt>
                <c:pt idx="2">
                  <c:v>2.0403898799175506</c:v>
                </c:pt>
                <c:pt idx="3">
                  <c:v>2.0419466287231063</c:v>
                </c:pt>
                <c:pt idx="4">
                  <c:v>2.0438093155113553</c:v>
                </c:pt>
                <c:pt idx="5">
                  <c:v>2.0452409318877822</c:v>
                </c:pt>
                <c:pt idx="6">
                  <c:v>2.0465667692396168</c:v>
                </c:pt>
                <c:pt idx="7">
                  <c:v>2.0482815388677782</c:v>
                </c:pt>
                <c:pt idx="8">
                  <c:v>2.0494502426055363</c:v>
                </c:pt>
                <c:pt idx="9">
                  <c:v>2.0507156321612525</c:v>
                </c:pt>
                <c:pt idx="10">
                  <c:v>2.0525839395888297</c:v>
                </c:pt>
                <c:pt idx="11">
                  <c:v>2.0540766405592858</c:v>
                </c:pt>
                <c:pt idx="12">
                  <c:v>2.0552401413368981</c:v>
                </c:pt>
                <c:pt idx="13">
                  <c:v>2.0566473412630035</c:v>
                </c:pt>
                <c:pt idx="14">
                  <c:v>2.0579110344171787</c:v>
                </c:pt>
                <c:pt idx="15">
                  <c:v>2.0593620026378474</c:v>
                </c:pt>
                <c:pt idx="16">
                  <c:v>2.0606324085456644</c:v>
                </c:pt>
                <c:pt idx="17">
                  <c:v>2.0622400054486438</c:v>
                </c:pt>
                <c:pt idx="18">
                  <c:v>2.0634405531290931</c:v>
                </c:pt>
                <c:pt idx="19">
                  <c:v>2.0644813482306952</c:v>
                </c:pt>
                <c:pt idx="20">
                  <c:v>2.0655960162212343</c:v>
                </c:pt>
                <c:pt idx="21">
                  <c:v>2.0669312283801835</c:v>
                </c:pt>
                <c:pt idx="22">
                  <c:v>2.0681930248280613</c:v>
                </c:pt>
                <c:pt idx="23">
                  <c:v>2.0693875430996176</c:v>
                </c:pt>
                <c:pt idx="24">
                  <c:v>2.0706531973942863</c:v>
                </c:pt>
                <c:pt idx="25">
                  <c:v>2.0719122794977243</c:v>
                </c:pt>
                <c:pt idx="26">
                  <c:v>2.0728818399577431</c:v>
                </c:pt>
                <c:pt idx="27">
                  <c:v>2.0742727193165686</c:v>
                </c:pt>
                <c:pt idx="28">
                  <c:v>2.0756189603297113</c:v>
                </c:pt>
                <c:pt idx="29">
                  <c:v>2.0766706426741939</c:v>
                </c:pt>
                <c:pt idx="30">
                  <c:v>2.0779123104725414</c:v>
                </c:pt>
                <c:pt idx="31">
                  <c:v>2.0792393441881933</c:v>
                </c:pt>
                <c:pt idx="32">
                  <c:v>2.0807323281280068</c:v>
                </c:pt>
                <c:pt idx="33">
                  <c:v>2.081753933112267</c:v>
                </c:pt>
                <c:pt idx="34">
                  <c:v>2.0832226042762834</c:v>
                </c:pt>
                <c:pt idx="35">
                  <c:v>2.0843908335519981</c:v>
                </c:pt>
                <c:pt idx="36">
                  <c:v>2.0857294494795657</c:v>
                </c:pt>
                <c:pt idx="37">
                  <c:v>2.0870940355052094</c:v>
                </c:pt>
                <c:pt idx="38">
                  <c:v>2.0882175173755719</c:v>
                </c:pt>
                <c:pt idx="39">
                  <c:v>2.0895743355001657</c:v>
                </c:pt>
                <c:pt idx="40">
                  <c:v>2.0908336109685877</c:v>
                </c:pt>
                <c:pt idx="41">
                  <c:v>2.0916877826877971</c:v>
                </c:pt>
                <c:pt idx="42">
                  <c:v>2.0930595290733085</c:v>
                </c:pt>
                <c:pt idx="43">
                  <c:v>2.0942313685296146</c:v>
                </c:pt>
                <c:pt idx="44">
                  <c:v>2.0956425107719463</c:v>
                </c:pt>
                <c:pt idx="45">
                  <c:v>2.0965670235153944</c:v>
                </c:pt>
                <c:pt idx="46">
                  <c:v>2.0977459512305892</c:v>
                </c:pt>
                <c:pt idx="47">
                  <c:v>2.0991051729644745</c:v>
                </c:pt>
                <c:pt idx="48">
                  <c:v>2.1002710847437189</c:v>
                </c:pt>
                <c:pt idx="49">
                  <c:v>2.1015950631583444</c:v>
                </c:pt>
                <c:pt idx="50">
                  <c:v>2.1026930709289218</c:v>
                </c:pt>
                <c:pt idx="51">
                  <c:v>2.1040251863273713</c:v>
                </c:pt>
                <c:pt idx="52">
                  <c:v>2.1051018191844042</c:v>
                </c:pt>
                <c:pt idx="53">
                  <c:v>2.1063348774066428</c:v>
                </c:pt>
                <c:pt idx="54">
                  <c:v>2.1075338437754731</c:v>
                </c:pt>
              </c:numCache>
            </c:numRef>
          </c:xVal>
          <c:yVal>
            <c:numRef>
              <c:f>Summary!$CM$595:$CM$649</c:f>
              <c:numCache>
                <c:formatCode>0.00000000</c:formatCode>
                <c:ptCount val="55"/>
                <c:pt idx="0">
                  <c:v>0.21796073027920448</c:v>
                </c:pt>
                <c:pt idx="1">
                  <c:v>0.21796320333003669</c:v>
                </c:pt>
                <c:pt idx="2">
                  <c:v>0.21796088523090149</c:v>
                </c:pt>
                <c:pt idx="3">
                  <c:v>0.21796163423815063</c:v>
                </c:pt>
                <c:pt idx="4">
                  <c:v>0.21796317110911892</c:v>
                </c:pt>
                <c:pt idx="5">
                  <c:v>0.21796225055812002</c:v>
                </c:pt>
                <c:pt idx="6">
                  <c:v>0.2179620329106004</c:v>
                </c:pt>
                <c:pt idx="7">
                  <c:v>0.21795962415305625</c:v>
                </c:pt>
                <c:pt idx="8">
                  <c:v>0.2179622277264435</c:v>
                </c:pt>
                <c:pt idx="9">
                  <c:v>0.21796044624282654</c:v>
                </c:pt>
                <c:pt idx="10">
                  <c:v>0.21796178990614506</c:v>
                </c:pt>
                <c:pt idx="11">
                  <c:v>0.21796242414817021</c:v>
                </c:pt>
                <c:pt idx="12">
                  <c:v>0.21796100256446263</c:v>
                </c:pt>
                <c:pt idx="13">
                  <c:v>0.21796158925099327</c:v>
                </c:pt>
                <c:pt idx="14">
                  <c:v>0.21795978183789322</c:v>
                </c:pt>
                <c:pt idx="15">
                  <c:v>0.21795987062053532</c:v>
                </c:pt>
                <c:pt idx="16">
                  <c:v>0.21796139052363517</c:v>
                </c:pt>
                <c:pt idx="17">
                  <c:v>0.2179616045735577</c:v>
                </c:pt>
                <c:pt idx="18">
                  <c:v>0.21796001285860508</c:v>
                </c:pt>
                <c:pt idx="19">
                  <c:v>0.21795921715352104</c:v>
                </c:pt>
                <c:pt idx="20">
                  <c:v>0.21796061225533203</c:v>
                </c:pt>
                <c:pt idx="21">
                  <c:v>0.21796161451306592</c:v>
                </c:pt>
                <c:pt idx="22">
                  <c:v>0.21795955106708909</c:v>
                </c:pt>
                <c:pt idx="23">
                  <c:v>0.21795888907702327</c:v>
                </c:pt>
                <c:pt idx="24">
                  <c:v>0.21795906139375432</c:v>
                </c:pt>
                <c:pt idx="25">
                  <c:v>0.21796036985106496</c:v>
                </c:pt>
                <c:pt idx="26">
                  <c:v>0.21796014882149145</c:v>
                </c:pt>
                <c:pt idx="27">
                  <c:v>0.21795825857195433</c:v>
                </c:pt>
                <c:pt idx="28">
                  <c:v>0.21795959460346412</c:v>
                </c:pt>
                <c:pt idx="29">
                  <c:v>0.21796126982653097</c:v>
                </c:pt>
                <c:pt idx="30">
                  <c:v>0.21796087541972722</c:v>
                </c:pt>
                <c:pt idx="31">
                  <c:v>0.21795801193497333</c:v>
                </c:pt>
                <c:pt idx="32">
                  <c:v>0.21795936595209237</c:v>
                </c:pt>
                <c:pt idx="33">
                  <c:v>0.21796011161925979</c:v>
                </c:pt>
                <c:pt idx="34">
                  <c:v>0.21795994204290486</c:v>
                </c:pt>
                <c:pt idx="35">
                  <c:v>0.21795769754937047</c:v>
                </c:pt>
                <c:pt idx="36">
                  <c:v>0.21795934580747925</c:v>
                </c:pt>
                <c:pt idx="37">
                  <c:v>0.21795983750227177</c:v>
                </c:pt>
                <c:pt idx="38">
                  <c:v>0.21796070100174006</c:v>
                </c:pt>
                <c:pt idx="39">
                  <c:v>0.21795917229740303</c:v>
                </c:pt>
                <c:pt idx="40">
                  <c:v>0.21795932839563634</c:v>
                </c:pt>
                <c:pt idx="41">
                  <c:v>0.21795759461884048</c:v>
                </c:pt>
                <c:pt idx="42">
                  <c:v>0.21795867464245683</c:v>
                </c:pt>
                <c:pt idx="43">
                  <c:v>0.21795563533335782</c:v>
                </c:pt>
                <c:pt idx="44">
                  <c:v>0.21795676706792808</c:v>
                </c:pt>
                <c:pt idx="45">
                  <c:v>0.21795682249976114</c:v>
                </c:pt>
                <c:pt idx="46">
                  <c:v>0.21795779030872034</c:v>
                </c:pt>
                <c:pt idx="47">
                  <c:v>0.21795708611853176</c:v>
                </c:pt>
                <c:pt idx="48">
                  <c:v>0.21795858737045889</c:v>
                </c:pt>
                <c:pt idx="49">
                  <c:v>0.21795705880050664</c:v>
                </c:pt>
                <c:pt idx="50">
                  <c:v>0.21795732975993887</c:v>
                </c:pt>
                <c:pt idx="51">
                  <c:v>0.21795972487149254</c:v>
                </c:pt>
                <c:pt idx="52">
                  <c:v>0.21795757962962395</c:v>
                </c:pt>
                <c:pt idx="53">
                  <c:v>0.21795775983240362</c:v>
                </c:pt>
                <c:pt idx="54">
                  <c:v>0.21795680491765732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C3E-9741-9CCE-EC19D935B654}"/>
            </c:ext>
          </c:extLst>
        </c:ser>
        <c:ser>
          <c:idx val="14"/>
          <c:order val="14"/>
          <c:tx>
            <c:strRef>
              <c:f>Summary!$CJ$650</c:f>
              <c:strCache>
                <c:ptCount val="1"/>
                <c:pt idx="0">
                  <c:v>L3 JulS1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9"/>
            <c:spPr>
              <a:solidFill>
                <a:srgbClr val="2774AE"/>
              </a:solidFill>
              <a:ln w="19050">
                <a:solidFill>
                  <a:schemeClr val="bg1"/>
                </a:solidFill>
              </a:ln>
            </c:spPr>
          </c:marker>
          <c:xVal>
            <c:numRef>
              <c:f>Summary!$CL$650:$CL$686</c:f>
              <c:numCache>
                <c:formatCode>0.0000</c:formatCode>
                <c:ptCount val="37"/>
                <c:pt idx="0">
                  <c:v>1.9361930028958372</c:v>
                </c:pt>
                <c:pt idx="1">
                  <c:v>1.9365827608380355</c:v>
                </c:pt>
                <c:pt idx="2">
                  <c:v>1.9368239025847125</c:v>
                </c:pt>
                <c:pt idx="3">
                  <c:v>1.9381041902532548</c:v>
                </c:pt>
                <c:pt idx="4">
                  <c:v>1.9390950976849042</c:v>
                </c:pt>
                <c:pt idx="5">
                  <c:v>1.9403968353820495</c:v>
                </c:pt>
                <c:pt idx="6">
                  <c:v>1.9411695810283378</c:v>
                </c:pt>
                <c:pt idx="7">
                  <c:v>1.9427012227645089</c:v>
                </c:pt>
                <c:pt idx="8">
                  <c:v>1.9428727835674955</c:v>
                </c:pt>
                <c:pt idx="9">
                  <c:v>1.9445112776669777</c:v>
                </c:pt>
                <c:pt idx="10">
                  <c:v>1.9455049290705204</c:v>
                </c:pt>
                <c:pt idx="11">
                  <c:v>1.946630693507245</c:v>
                </c:pt>
                <c:pt idx="12">
                  <c:v>1.9480776369497281</c:v>
                </c:pt>
                <c:pt idx="13">
                  <c:v>1.950574412256969</c:v>
                </c:pt>
                <c:pt idx="14">
                  <c:v>1.9513177942245592</c:v>
                </c:pt>
                <c:pt idx="15">
                  <c:v>1.9524961572431605</c:v>
                </c:pt>
                <c:pt idx="16">
                  <c:v>1.9541821493895888</c:v>
                </c:pt>
                <c:pt idx="17">
                  <c:v>1.9552959956389568</c:v>
                </c:pt>
                <c:pt idx="18">
                  <c:v>1.9565835261040585</c:v>
                </c:pt>
                <c:pt idx="19">
                  <c:v>1.9583343103742263</c:v>
                </c:pt>
                <c:pt idx="20">
                  <c:v>1.9588698272172351</c:v>
                </c:pt>
                <c:pt idx="21">
                  <c:v>1.9605538545424914</c:v>
                </c:pt>
                <c:pt idx="22">
                  <c:v>1.9620104946784436</c:v>
                </c:pt>
                <c:pt idx="23">
                  <c:v>1.9634708533004863</c:v>
                </c:pt>
                <c:pt idx="24">
                  <c:v>1.9652536780237448</c:v>
                </c:pt>
                <c:pt idx="25">
                  <c:v>1.9666776236370314</c:v>
                </c:pt>
                <c:pt idx="26">
                  <c:v>1.9675905645131313</c:v>
                </c:pt>
                <c:pt idx="27">
                  <c:v>1.9693780436729438</c:v>
                </c:pt>
                <c:pt idx="28">
                  <c:v>1.9706421483863508</c:v>
                </c:pt>
                <c:pt idx="29">
                  <c:v>1.9728617962796653</c:v>
                </c:pt>
                <c:pt idx="30">
                  <c:v>1.9741592152191363</c:v>
                </c:pt>
                <c:pt idx="31">
                  <c:v>1.9763839933175802</c:v>
                </c:pt>
                <c:pt idx="32">
                  <c:v>1.9775841086887329</c:v>
                </c:pt>
                <c:pt idx="33">
                  <c:v>1.979510024604938</c:v>
                </c:pt>
                <c:pt idx="34">
                  <c:v>1.9810306985145048</c:v>
                </c:pt>
                <c:pt idx="35">
                  <c:v>1.9835033615001125</c:v>
                </c:pt>
                <c:pt idx="36">
                  <c:v>1.984423492849932</c:v>
                </c:pt>
              </c:numCache>
            </c:numRef>
          </c:xVal>
          <c:yVal>
            <c:numRef>
              <c:f>Summary!$CM$650:$CM$686</c:f>
              <c:numCache>
                <c:formatCode>0.00000000</c:formatCode>
                <c:ptCount val="37"/>
                <c:pt idx="0">
                  <c:v>0.21796479733441426</c:v>
                </c:pt>
                <c:pt idx="1">
                  <c:v>0.21796360899974254</c:v>
                </c:pt>
                <c:pt idx="2">
                  <c:v>0.21796706510706843</c:v>
                </c:pt>
                <c:pt idx="3">
                  <c:v>0.21796312233625209</c:v>
                </c:pt>
                <c:pt idx="4">
                  <c:v>0.21796408526857966</c:v>
                </c:pt>
                <c:pt idx="5">
                  <c:v>0.21796622510810718</c:v>
                </c:pt>
                <c:pt idx="6">
                  <c:v>0.2179634775709198</c:v>
                </c:pt>
                <c:pt idx="7">
                  <c:v>0.21796347472614361</c:v>
                </c:pt>
                <c:pt idx="8">
                  <c:v>0.21796498422989402</c:v>
                </c:pt>
                <c:pt idx="9">
                  <c:v>0.21796452341225922</c:v>
                </c:pt>
                <c:pt idx="10">
                  <c:v>0.21796225626313473</c:v>
                </c:pt>
                <c:pt idx="11">
                  <c:v>0.21796168797134274</c:v>
                </c:pt>
                <c:pt idx="12">
                  <c:v>0.2179625909911149</c:v>
                </c:pt>
                <c:pt idx="13">
                  <c:v>0.21796452746482417</c:v>
                </c:pt>
                <c:pt idx="14">
                  <c:v>0.21796459301669743</c:v>
                </c:pt>
                <c:pt idx="15">
                  <c:v>0.21796076713911072</c:v>
                </c:pt>
                <c:pt idx="16">
                  <c:v>0.21796042132290089</c:v>
                </c:pt>
                <c:pt idx="17">
                  <c:v>0.21796530621544299</c:v>
                </c:pt>
                <c:pt idx="18">
                  <c:v>0.21795993094404773</c:v>
                </c:pt>
                <c:pt idx="19">
                  <c:v>0.21796290051393377</c:v>
                </c:pt>
                <c:pt idx="20">
                  <c:v>0.21796081578822943</c:v>
                </c:pt>
                <c:pt idx="21">
                  <c:v>0.21796147205961283</c:v>
                </c:pt>
                <c:pt idx="22">
                  <c:v>0.21796426855705658</c:v>
                </c:pt>
                <c:pt idx="23">
                  <c:v>0.21795999535650301</c:v>
                </c:pt>
                <c:pt idx="24">
                  <c:v>0.21795977804823424</c:v>
                </c:pt>
                <c:pt idx="25">
                  <c:v>0.2179606295673745</c:v>
                </c:pt>
                <c:pt idx="26">
                  <c:v>0.21796235513084633</c:v>
                </c:pt>
                <c:pt idx="27">
                  <c:v>0.21796298037591424</c:v>
                </c:pt>
                <c:pt idx="28">
                  <c:v>0.21796220996333482</c:v>
                </c:pt>
                <c:pt idx="29">
                  <c:v>0.21796145608939207</c:v>
                </c:pt>
                <c:pt idx="30">
                  <c:v>0.21796194517763939</c:v>
                </c:pt>
                <c:pt idx="31">
                  <c:v>0.21796327812557562</c:v>
                </c:pt>
                <c:pt idx="32">
                  <c:v>0.21795981982831111</c:v>
                </c:pt>
                <c:pt idx="33">
                  <c:v>0.21795952160684784</c:v>
                </c:pt>
                <c:pt idx="34">
                  <c:v>0.21795923997096217</c:v>
                </c:pt>
                <c:pt idx="35">
                  <c:v>0.21796178753691936</c:v>
                </c:pt>
                <c:pt idx="36">
                  <c:v>0.21795975505073339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C3E-9741-9CCE-EC19D935B654}"/>
            </c:ext>
          </c:extLst>
        </c:ser>
        <c:ser>
          <c:idx val="15"/>
          <c:order val="15"/>
          <c:tx>
            <c:strRef>
              <c:f>Summary!$CJ$687</c:f>
              <c:strCache>
                <c:ptCount val="1"/>
                <c:pt idx="0">
                  <c:v>L3 JulS2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ln w="12700">
                <a:solidFill>
                  <a:srgbClr val="2774AE"/>
                </a:solidFill>
              </a:ln>
            </c:spPr>
          </c:marker>
          <c:xVal>
            <c:numRef>
              <c:f>Summary!$CL$687:$CL$757</c:f>
              <c:numCache>
                <c:formatCode>0.0000</c:formatCode>
                <c:ptCount val="71"/>
                <c:pt idx="0">
                  <c:v>2.0696783695970939</c:v>
                </c:pt>
                <c:pt idx="1">
                  <c:v>2.0722151616493276</c:v>
                </c:pt>
                <c:pt idx="2">
                  <c:v>2.0739519879146395</c:v>
                </c:pt>
                <c:pt idx="3">
                  <c:v>2.0765151295016016</c:v>
                </c:pt>
                <c:pt idx="4">
                  <c:v>2.0779007301487815</c:v>
                </c:pt>
                <c:pt idx="5">
                  <c:v>2.0807041132985931</c:v>
                </c:pt>
                <c:pt idx="6">
                  <c:v>2.082200023315298</c:v>
                </c:pt>
                <c:pt idx="7">
                  <c:v>2.0841068898193575</c:v>
                </c:pt>
                <c:pt idx="8">
                  <c:v>2.0855947294756416</c:v>
                </c:pt>
                <c:pt idx="9">
                  <c:v>2.0881529462157529</c:v>
                </c:pt>
                <c:pt idx="10">
                  <c:v>2.0893098426165988</c:v>
                </c:pt>
                <c:pt idx="11">
                  <c:v>2.091064232736346</c:v>
                </c:pt>
                <c:pt idx="12">
                  <c:v>2.0924267666165877</c:v>
                </c:pt>
                <c:pt idx="13">
                  <c:v>2.0947687956252619</c:v>
                </c:pt>
                <c:pt idx="14">
                  <c:v>2.0960418113849046</c:v>
                </c:pt>
                <c:pt idx="15">
                  <c:v>2.0981797549026879</c:v>
                </c:pt>
                <c:pt idx="16">
                  <c:v>2.0996045189927846</c:v>
                </c:pt>
                <c:pt idx="17">
                  <c:v>2.1015077773571869</c:v>
                </c:pt>
                <c:pt idx="18">
                  <c:v>2.1022138366047254</c:v>
                </c:pt>
                <c:pt idx="19">
                  <c:v>2.1042789853751538</c:v>
                </c:pt>
                <c:pt idx="20">
                  <c:v>2.1058905039922382</c:v>
                </c:pt>
                <c:pt idx="21">
                  <c:v>2.1080849736172564</c:v>
                </c:pt>
                <c:pt idx="22">
                  <c:v>2.1089606315962266</c:v>
                </c:pt>
                <c:pt idx="23">
                  <c:v>2.1106414737809485</c:v>
                </c:pt>
                <c:pt idx="24">
                  <c:v>2.1131642781645725</c:v>
                </c:pt>
                <c:pt idx="25">
                  <c:v>2.1147046272977152</c:v>
                </c:pt>
                <c:pt idx="26">
                  <c:v>2.1164983646432129</c:v>
                </c:pt>
                <c:pt idx="27">
                  <c:v>2.1181062949863216</c:v>
                </c:pt>
                <c:pt idx="28">
                  <c:v>2.1195086421017462</c:v>
                </c:pt>
                <c:pt idx="29">
                  <c:v>2.1214879195628904</c:v>
                </c:pt>
                <c:pt idx="30">
                  <c:v>2.1229082576759239</c:v>
                </c:pt>
                <c:pt idx="31">
                  <c:v>2.124373974395334</c:v>
                </c:pt>
                <c:pt idx="32">
                  <c:v>2.1257885481038672</c:v>
                </c:pt>
                <c:pt idx="33">
                  <c:v>2.1276069574153009</c:v>
                </c:pt>
                <c:pt idx="34">
                  <c:v>2.1286929670652994</c:v>
                </c:pt>
                <c:pt idx="35">
                  <c:v>2.1305599305078142</c:v>
                </c:pt>
                <c:pt idx="36">
                  <c:v>2.1319398356265942</c:v>
                </c:pt>
                <c:pt idx="37">
                  <c:v>2.1333099280826624</c:v>
                </c:pt>
                <c:pt idx="38">
                  <c:v>2.1349414785357141</c:v>
                </c:pt>
                <c:pt idx="39">
                  <c:v>2.1369226388001525</c:v>
                </c:pt>
                <c:pt idx="40">
                  <c:v>2.1382315263282168</c:v>
                </c:pt>
                <c:pt idx="41">
                  <c:v>2.1397271013658044</c:v>
                </c:pt>
                <c:pt idx="42">
                  <c:v>2.1409358314532345</c:v>
                </c:pt>
                <c:pt idx="43">
                  <c:v>2.1427369038677839</c:v>
                </c:pt>
                <c:pt idx="44">
                  <c:v>2.1440391909850169</c:v>
                </c:pt>
                <c:pt idx="45">
                  <c:v>2.1453515483742009</c:v>
                </c:pt>
                <c:pt idx="46">
                  <c:v>2.1464971370460773</c:v>
                </c:pt>
                <c:pt idx="47">
                  <c:v>2.1481540466859523</c:v>
                </c:pt>
                <c:pt idx="48">
                  <c:v>2.1494375958451961</c:v>
                </c:pt>
                <c:pt idx="49">
                  <c:v>2.1510676351822595</c:v>
                </c:pt>
                <c:pt idx="50">
                  <c:v>2.1524154521966308</c:v>
                </c:pt>
                <c:pt idx="51">
                  <c:v>2.1535008829103237</c:v>
                </c:pt>
                <c:pt idx="52">
                  <c:v>2.1550229822551485</c:v>
                </c:pt>
                <c:pt idx="53">
                  <c:v>2.1566900711311314</c:v>
                </c:pt>
                <c:pt idx="54">
                  <c:v>2.1576657808349458</c:v>
                </c:pt>
                <c:pt idx="55">
                  <c:v>2.1590590108581624</c:v>
                </c:pt>
                <c:pt idx="56">
                  <c:v>2.1603334966652548</c:v>
                </c:pt>
                <c:pt idx="57">
                  <c:v>2.161396034556867</c:v>
                </c:pt>
                <c:pt idx="58">
                  <c:v>2.163195971701509</c:v>
                </c:pt>
                <c:pt idx="59">
                  <c:v>2.1643739591158515</c:v>
                </c:pt>
                <c:pt idx="60">
                  <c:v>2.1661390252087074</c:v>
                </c:pt>
                <c:pt idx="61">
                  <c:v>2.167654814776399</c:v>
                </c:pt>
                <c:pt idx="62">
                  <c:v>2.1685558170587167</c:v>
                </c:pt>
                <c:pt idx="63">
                  <c:v>2.16981925260724</c:v>
                </c:pt>
                <c:pt idx="64">
                  <c:v>2.1712021316688963</c:v>
                </c:pt>
                <c:pt idx="65">
                  <c:v>2.1728636908102041</c:v>
                </c:pt>
                <c:pt idx="66">
                  <c:v>2.1741643011383385</c:v>
                </c:pt>
                <c:pt idx="67">
                  <c:v>2.1757738389555632</c:v>
                </c:pt>
                <c:pt idx="68">
                  <c:v>2.1766386837312868</c:v>
                </c:pt>
                <c:pt idx="69">
                  <c:v>2.1787587425628905</c:v>
                </c:pt>
                <c:pt idx="70">
                  <c:v>2.1798276168477497</c:v>
                </c:pt>
              </c:numCache>
            </c:numRef>
          </c:xVal>
          <c:yVal>
            <c:numRef>
              <c:f>Summary!$CM$687:$CM$757</c:f>
              <c:numCache>
                <c:formatCode>0.00000000</c:formatCode>
                <c:ptCount val="71"/>
                <c:pt idx="0">
                  <c:v>0.21795763209382815</c:v>
                </c:pt>
                <c:pt idx="1">
                  <c:v>0.21795621848355254</c:v>
                </c:pt>
                <c:pt idx="2">
                  <c:v>0.21795517236628567</c:v>
                </c:pt>
                <c:pt idx="3">
                  <c:v>0.21795502459197075</c:v>
                </c:pt>
                <c:pt idx="4">
                  <c:v>0.21795723557414859</c:v>
                </c:pt>
                <c:pt idx="5">
                  <c:v>0.2179553307244084</c:v>
                </c:pt>
                <c:pt idx="6">
                  <c:v>0.2179542515078261</c:v>
                </c:pt>
                <c:pt idx="7">
                  <c:v>0.21795458716729846</c:v>
                </c:pt>
                <c:pt idx="8">
                  <c:v>0.21795783921100029</c:v>
                </c:pt>
                <c:pt idx="9">
                  <c:v>0.21795675119834923</c:v>
                </c:pt>
                <c:pt idx="10">
                  <c:v>0.21795545999720309</c:v>
                </c:pt>
                <c:pt idx="11">
                  <c:v>0.21795694390122439</c:v>
                </c:pt>
                <c:pt idx="12">
                  <c:v>0.2179546189642424</c:v>
                </c:pt>
                <c:pt idx="13">
                  <c:v>0.21795616287620412</c:v>
                </c:pt>
                <c:pt idx="14">
                  <c:v>0.21795290463071573</c:v>
                </c:pt>
                <c:pt idx="15">
                  <c:v>0.217953314209656</c:v>
                </c:pt>
                <c:pt idx="16">
                  <c:v>0.21795457861091447</c:v>
                </c:pt>
                <c:pt idx="17">
                  <c:v>0.21795497977262004</c:v>
                </c:pt>
                <c:pt idx="18">
                  <c:v>0.21795319341681446</c:v>
                </c:pt>
                <c:pt idx="19">
                  <c:v>0.2179527762011155</c:v>
                </c:pt>
                <c:pt idx="20">
                  <c:v>0.21795526285835537</c:v>
                </c:pt>
                <c:pt idx="21">
                  <c:v>0.21795195571114304</c:v>
                </c:pt>
                <c:pt idx="22">
                  <c:v>0.21795290796581532</c:v>
                </c:pt>
                <c:pt idx="23">
                  <c:v>0.2179515249594268</c:v>
                </c:pt>
                <c:pt idx="24">
                  <c:v>0.21795226164034948</c:v>
                </c:pt>
                <c:pt idx="25">
                  <c:v>0.21795216708904197</c:v>
                </c:pt>
                <c:pt idx="26">
                  <c:v>0.21795431390619568</c:v>
                </c:pt>
                <c:pt idx="27">
                  <c:v>0.21795140259320053</c:v>
                </c:pt>
                <c:pt idx="28">
                  <c:v>0.21795823598183567</c:v>
                </c:pt>
                <c:pt idx="29">
                  <c:v>0.21795227854729654</c:v>
                </c:pt>
                <c:pt idx="30">
                  <c:v>0.21795444894670996</c:v>
                </c:pt>
                <c:pt idx="31">
                  <c:v>0.21795256207492902</c:v>
                </c:pt>
                <c:pt idx="32">
                  <c:v>0.21795492619722209</c:v>
                </c:pt>
                <c:pt idx="33">
                  <c:v>0.21795394711672089</c:v>
                </c:pt>
                <c:pt idx="34">
                  <c:v>0.21795369063893572</c:v>
                </c:pt>
                <c:pt idx="35">
                  <c:v>0.21795567796684756</c:v>
                </c:pt>
                <c:pt idx="36">
                  <c:v>0.2179547335032069</c:v>
                </c:pt>
                <c:pt idx="37">
                  <c:v>0.2179527869299123</c:v>
                </c:pt>
                <c:pt idx="38">
                  <c:v>0.21795326913015298</c:v>
                </c:pt>
                <c:pt idx="39">
                  <c:v>0.21795064708056977</c:v>
                </c:pt>
                <c:pt idx="40">
                  <c:v>0.21795441676894955</c:v>
                </c:pt>
                <c:pt idx="41">
                  <c:v>0.21795470055516517</c:v>
                </c:pt>
                <c:pt idx="42">
                  <c:v>0.21795160638738884</c:v>
                </c:pt>
                <c:pt idx="43">
                  <c:v>0.21795149457770946</c:v>
                </c:pt>
                <c:pt idx="44">
                  <c:v>0.21795015424906811</c:v>
                </c:pt>
                <c:pt idx="45">
                  <c:v>0.21795154957258861</c:v>
                </c:pt>
                <c:pt idx="46">
                  <c:v>0.21795451554103915</c:v>
                </c:pt>
                <c:pt idx="47">
                  <c:v>0.2179502926938541</c:v>
                </c:pt>
                <c:pt idx="48">
                  <c:v>0.21795418884144144</c:v>
                </c:pt>
                <c:pt idx="49">
                  <c:v>0.21795343488972835</c:v>
                </c:pt>
                <c:pt idx="50">
                  <c:v>0.21795160889196094</c:v>
                </c:pt>
                <c:pt idx="51">
                  <c:v>0.2179522454447041</c:v>
                </c:pt>
                <c:pt idx="52">
                  <c:v>0.21795182880512445</c:v>
                </c:pt>
                <c:pt idx="53">
                  <c:v>0.21795229320941203</c:v>
                </c:pt>
                <c:pt idx="54">
                  <c:v>0.21795243817026172</c:v>
                </c:pt>
                <c:pt idx="55">
                  <c:v>0.217948298128365</c:v>
                </c:pt>
                <c:pt idx="56">
                  <c:v>0.21795435234894353</c:v>
                </c:pt>
                <c:pt idx="57">
                  <c:v>0.21795493211648076</c:v>
                </c:pt>
                <c:pt idx="58">
                  <c:v>0.21795388963853857</c:v>
                </c:pt>
                <c:pt idx="59">
                  <c:v>0.2179519331028785</c:v>
                </c:pt>
                <c:pt idx="60">
                  <c:v>0.21795051754155112</c:v>
                </c:pt>
                <c:pt idx="61">
                  <c:v>0.21795019226673626</c:v>
                </c:pt>
                <c:pt idx="62">
                  <c:v>0.21795224556467774</c:v>
                </c:pt>
                <c:pt idx="63">
                  <c:v>0.21795260383959605</c:v>
                </c:pt>
                <c:pt idx="64">
                  <c:v>0.2179493591590021</c:v>
                </c:pt>
                <c:pt idx="65">
                  <c:v>0.21795066905278371</c:v>
                </c:pt>
                <c:pt idx="66">
                  <c:v>0.21795027379318696</c:v>
                </c:pt>
                <c:pt idx="67">
                  <c:v>0.21795478945805569</c:v>
                </c:pt>
                <c:pt idx="68">
                  <c:v>0.21795113048176704</c:v>
                </c:pt>
                <c:pt idx="69">
                  <c:v>0.21794813579674835</c:v>
                </c:pt>
                <c:pt idx="70">
                  <c:v>0.21795090688551808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C3E-9741-9CCE-EC19D935B654}"/>
            </c:ext>
          </c:extLst>
        </c:ser>
        <c:ser>
          <c:idx val="16"/>
          <c:order val="16"/>
          <c:tx>
            <c:strRef>
              <c:f>Summary!$CJ$758</c:f>
              <c:strCache>
                <c:ptCount val="1"/>
                <c:pt idx="0">
                  <c:v>L3 JulS3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Summary!$CL$758:$CL$812</c:f>
              <c:numCache>
                <c:formatCode>0.0000</c:formatCode>
                <c:ptCount val="55"/>
                <c:pt idx="0">
                  <c:v>2.2106433233913836</c:v>
                </c:pt>
                <c:pt idx="1">
                  <c:v>2.2123742739614456</c:v>
                </c:pt>
                <c:pt idx="2">
                  <c:v>2.2135852328968304</c:v>
                </c:pt>
                <c:pt idx="3">
                  <c:v>2.2143829403233939</c:v>
                </c:pt>
                <c:pt idx="4">
                  <c:v>2.2153244068862672</c:v>
                </c:pt>
                <c:pt idx="5">
                  <c:v>2.2168872058986566</c:v>
                </c:pt>
                <c:pt idx="6">
                  <c:v>2.2174428015587164</c:v>
                </c:pt>
                <c:pt idx="7">
                  <c:v>2.2185801780162939</c:v>
                </c:pt>
                <c:pt idx="8">
                  <c:v>2.2191066127025136</c:v>
                </c:pt>
                <c:pt idx="9">
                  <c:v>2.2201950219507953</c:v>
                </c:pt>
                <c:pt idx="10">
                  <c:v>2.2210352974048928</c:v>
                </c:pt>
                <c:pt idx="11">
                  <c:v>2.2222078589207466</c:v>
                </c:pt>
                <c:pt idx="12">
                  <c:v>2.2232005263896939</c:v>
                </c:pt>
                <c:pt idx="13">
                  <c:v>2.2239098586538146</c:v>
                </c:pt>
                <c:pt idx="14">
                  <c:v>2.2248864352989961</c:v>
                </c:pt>
                <c:pt idx="15">
                  <c:v>2.2261712678936965</c:v>
                </c:pt>
                <c:pt idx="16">
                  <c:v>2.2270554507032818</c:v>
                </c:pt>
                <c:pt idx="17">
                  <c:v>2.2279125565521021</c:v>
                </c:pt>
                <c:pt idx="18">
                  <c:v>2.2290377044532486</c:v>
                </c:pt>
                <c:pt idx="19">
                  <c:v>2.2296541651536987</c:v>
                </c:pt>
                <c:pt idx="20">
                  <c:v>2.2308281940857135</c:v>
                </c:pt>
                <c:pt idx="21">
                  <c:v>2.2316771989614961</c:v>
                </c:pt>
                <c:pt idx="22">
                  <c:v>2.2321787055651479</c:v>
                </c:pt>
                <c:pt idx="23">
                  <c:v>2.2320155146311667</c:v>
                </c:pt>
                <c:pt idx="24">
                  <c:v>2.2317511949702769</c:v>
                </c:pt>
                <c:pt idx="25">
                  <c:v>2.2341449665883091</c:v>
                </c:pt>
                <c:pt idx="26">
                  <c:v>2.2345876116280281</c:v>
                </c:pt>
                <c:pt idx="27">
                  <c:v>2.2346096285690566</c:v>
                </c:pt>
                <c:pt idx="28">
                  <c:v>2.235397906053362</c:v>
                </c:pt>
                <c:pt idx="29">
                  <c:v>2.2363902480121949</c:v>
                </c:pt>
                <c:pt idx="30">
                  <c:v>2.237823832964545</c:v>
                </c:pt>
                <c:pt idx="31">
                  <c:v>2.2392883504213925</c:v>
                </c:pt>
                <c:pt idx="32">
                  <c:v>2.2403515794522462</c:v>
                </c:pt>
                <c:pt idx="33">
                  <c:v>2.240852730607469</c:v>
                </c:pt>
                <c:pt idx="34">
                  <c:v>2.2416774328434705</c:v>
                </c:pt>
                <c:pt idx="35">
                  <c:v>2.241106361419027</c:v>
                </c:pt>
                <c:pt idx="36">
                  <c:v>2.2417577275631597</c:v>
                </c:pt>
                <c:pt idx="37">
                  <c:v>2.2430608928432476</c:v>
                </c:pt>
                <c:pt idx="38">
                  <c:v>2.2444695881655843</c:v>
                </c:pt>
                <c:pt idx="39">
                  <c:v>2.2453618924654113</c:v>
                </c:pt>
                <c:pt idx="40">
                  <c:v>2.246271145540415</c:v>
                </c:pt>
                <c:pt idx="41">
                  <c:v>2.2473222795579426</c:v>
                </c:pt>
                <c:pt idx="42">
                  <c:v>2.2479189574689205</c:v>
                </c:pt>
                <c:pt idx="43">
                  <c:v>2.2486016801305819</c:v>
                </c:pt>
                <c:pt idx="44">
                  <c:v>2.2495708856290793</c:v>
                </c:pt>
                <c:pt idx="45">
                  <c:v>2.2505137545232419</c:v>
                </c:pt>
                <c:pt idx="46">
                  <c:v>2.2506422134018984</c:v>
                </c:pt>
                <c:pt idx="47">
                  <c:v>2.251696699642614</c:v>
                </c:pt>
                <c:pt idx="48">
                  <c:v>2.2523782618466104</c:v>
                </c:pt>
                <c:pt idx="49">
                  <c:v>2.2526349276874358</c:v>
                </c:pt>
                <c:pt idx="50">
                  <c:v>2.2536486471228185</c:v>
                </c:pt>
                <c:pt idx="51">
                  <c:v>2.2544763159152867</c:v>
                </c:pt>
                <c:pt idx="52">
                  <c:v>2.254942557743016</c:v>
                </c:pt>
                <c:pt idx="53">
                  <c:v>2.2562565199389386</c:v>
                </c:pt>
                <c:pt idx="54">
                  <c:v>2.2568592294906678</c:v>
                </c:pt>
              </c:numCache>
            </c:numRef>
          </c:xVal>
          <c:yVal>
            <c:numRef>
              <c:f>Summary!$CM$758:$CM$812</c:f>
              <c:numCache>
                <c:formatCode>0.00000000</c:formatCode>
                <c:ptCount val="55"/>
                <c:pt idx="0">
                  <c:v>0.21795536975497606</c:v>
                </c:pt>
                <c:pt idx="1">
                  <c:v>0.21795764323736794</c:v>
                </c:pt>
                <c:pt idx="2">
                  <c:v>0.21795726363968579</c:v>
                </c:pt>
                <c:pt idx="3">
                  <c:v>0.21795952954880468</c:v>
                </c:pt>
                <c:pt idx="4">
                  <c:v>0.21795834144709475</c:v>
                </c:pt>
                <c:pt idx="5">
                  <c:v>0.21795772315356463</c:v>
                </c:pt>
                <c:pt idx="6">
                  <c:v>0.2179536396738469</c:v>
                </c:pt>
                <c:pt idx="7">
                  <c:v>0.21795689465660203</c:v>
                </c:pt>
                <c:pt idx="8">
                  <c:v>0.21795792073510373</c:v>
                </c:pt>
                <c:pt idx="9">
                  <c:v>0.21795781922551771</c:v>
                </c:pt>
                <c:pt idx="10">
                  <c:v>0.21795810771470098</c:v>
                </c:pt>
                <c:pt idx="11">
                  <c:v>0.21795577573510047</c:v>
                </c:pt>
                <c:pt idx="12">
                  <c:v>0.21795660571133388</c:v>
                </c:pt>
                <c:pt idx="13">
                  <c:v>0.21795475046457963</c:v>
                </c:pt>
                <c:pt idx="14">
                  <c:v>0.21795964152919908</c:v>
                </c:pt>
                <c:pt idx="15">
                  <c:v>0.21795672227287799</c:v>
                </c:pt>
                <c:pt idx="16">
                  <c:v>0.21795678875432117</c:v>
                </c:pt>
                <c:pt idx="17">
                  <c:v>0.21795740505826858</c:v>
                </c:pt>
                <c:pt idx="18">
                  <c:v>0.2179606955257096</c:v>
                </c:pt>
                <c:pt idx="19">
                  <c:v>0.21795361963812679</c:v>
                </c:pt>
                <c:pt idx="20">
                  <c:v>0.2179549698429902</c:v>
                </c:pt>
                <c:pt idx="21">
                  <c:v>0.21795629765355964</c:v>
                </c:pt>
                <c:pt idx="22">
                  <c:v>0.21795952459573192</c:v>
                </c:pt>
                <c:pt idx="23">
                  <c:v>0.21795811327543077</c:v>
                </c:pt>
                <c:pt idx="24">
                  <c:v>0.21795729407006714</c:v>
                </c:pt>
                <c:pt idx="25">
                  <c:v>0.21795834735187655</c:v>
                </c:pt>
                <c:pt idx="26">
                  <c:v>0.21795912972285869</c:v>
                </c:pt>
                <c:pt idx="27">
                  <c:v>0.21796146827590662</c:v>
                </c:pt>
                <c:pt idx="28">
                  <c:v>0.21795586785575377</c:v>
                </c:pt>
                <c:pt idx="29">
                  <c:v>0.21795560643440545</c:v>
                </c:pt>
                <c:pt idx="30">
                  <c:v>0.2179559836682303</c:v>
                </c:pt>
                <c:pt idx="31">
                  <c:v>0.21795671702690989</c:v>
                </c:pt>
                <c:pt idx="32">
                  <c:v>0.21795725529032406</c:v>
                </c:pt>
                <c:pt idx="33">
                  <c:v>0.21795598366484922</c:v>
                </c:pt>
                <c:pt idx="34">
                  <c:v>0.21795791585130894</c:v>
                </c:pt>
                <c:pt idx="35">
                  <c:v>0.21795637615198746</c:v>
                </c:pt>
                <c:pt idx="36">
                  <c:v>0.21795489284655215</c:v>
                </c:pt>
                <c:pt idx="37">
                  <c:v>0.21795503855833781</c:v>
                </c:pt>
                <c:pt idx="38">
                  <c:v>0.21795688966601307</c:v>
                </c:pt>
                <c:pt idx="39">
                  <c:v>0.21795474141976995</c:v>
                </c:pt>
                <c:pt idx="40">
                  <c:v>0.21795834612748205</c:v>
                </c:pt>
                <c:pt idx="41">
                  <c:v>0.21795671986693152</c:v>
                </c:pt>
                <c:pt idx="42">
                  <c:v>0.21795411424087921</c:v>
                </c:pt>
                <c:pt idx="43">
                  <c:v>0.21795597411595918</c:v>
                </c:pt>
                <c:pt idx="44">
                  <c:v>0.21795432721158567</c:v>
                </c:pt>
                <c:pt idx="45">
                  <c:v>0.21795465431403327</c:v>
                </c:pt>
                <c:pt idx="46">
                  <c:v>0.21795309400802376</c:v>
                </c:pt>
                <c:pt idx="47">
                  <c:v>0.21795324456086643</c:v>
                </c:pt>
                <c:pt idx="48">
                  <c:v>0.21795846151100787</c:v>
                </c:pt>
                <c:pt idx="49">
                  <c:v>0.21795606009588542</c:v>
                </c:pt>
                <c:pt idx="50">
                  <c:v>0.2179532775416089</c:v>
                </c:pt>
                <c:pt idx="51">
                  <c:v>0.21795412177881615</c:v>
                </c:pt>
                <c:pt idx="52">
                  <c:v>0.21795875321878716</c:v>
                </c:pt>
                <c:pt idx="53">
                  <c:v>0.21795668971267057</c:v>
                </c:pt>
                <c:pt idx="54">
                  <c:v>0.21795309993943277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C3E-9741-9CCE-EC19D935B654}"/>
            </c:ext>
          </c:extLst>
        </c:ser>
        <c:ser>
          <c:idx val="17"/>
          <c:order val="17"/>
          <c:tx>
            <c:strRef>
              <c:f>Summary!$CJ$813</c:f>
              <c:strCache>
                <c:ptCount val="1"/>
                <c:pt idx="0">
                  <c:v>L3 JulS4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Summary!$CL$813:$CL$849</c:f>
              <c:numCache>
                <c:formatCode>0.0000</c:formatCode>
                <c:ptCount val="37"/>
                <c:pt idx="0">
                  <c:v>2.2154290130826375</c:v>
                </c:pt>
                <c:pt idx="1">
                  <c:v>2.2158859605035617</c:v>
                </c:pt>
                <c:pt idx="2">
                  <c:v>2.2157512950846638</c:v>
                </c:pt>
                <c:pt idx="3">
                  <c:v>2.2158229174406707</c:v>
                </c:pt>
                <c:pt idx="4">
                  <c:v>2.2159283938375323</c:v>
                </c:pt>
                <c:pt idx="5">
                  <c:v>2.2161789477263079</c:v>
                </c:pt>
                <c:pt idx="6">
                  <c:v>2.2161362781606995</c:v>
                </c:pt>
                <c:pt idx="7">
                  <c:v>2.2164615764257216</c:v>
                </c:pt>
                <c:pt idx="8">
                  <c:v>2.2164754231072812</c:v>
                </c:pt>
                <c:pt idx="9">
                  <c:v>2.2168516683027719</c:v>
                </c:pt>
                <c:pt idx="10">
                  <c:v>2.2167181995628913</c:v>
                </c:pt>
                <c:pt idx="11">
                  <c:v>2.2169846785076777</c:v>
                </c:pt>
                <c:pt idx="12">
                  <c:v>2.2175478792612973</c:v>
                </c:pt>
                <c:pt idx="13">
                  <c:v>2.2176246208001298</c:v>
                </c:pt>
                <c:pt idx="14">
                  <c:v>2.2176835198724643</c:v>
                </c:pt>
                <c:pt idx="15">
                  <c:v>2.2179852738459749</c:v>
                </c:pt>
                <c:pt idx="16">
                  <c:v>2.2183374116698475</c:v>
                </c:pt>
                <c:pt idx="17">
                  <c:v>2.2187679711743526</c:v>
                </c:pt>
                <c:pt idx="18">
                  <c:v>2.218745419307055</c:v>
                </c:pt>
                <c:pt idx="19">
                  <c:v>2.2192556108574273</c:v>
                </c:pt>
                <c:pt idx="20">
                  <c:v>2.2192643002811123</c:v>
                </c:pt>
                <c:pt idx="21">
                  <c:v>2.2195201734064125</c:v>
                </c:pt>
                <c:pt idx="22">
                  <c:v>2.2197983690839349</c:v>
                </c:pt>
                <c:pt idx="23">
                  <c:v>2.2201336987531883</c:v>
                </c:pt>
                <c:pt idx="24">
                  <c:v>2.2204489959804663</c:v>
                </c:pt>
                <c:pt idx="25">
                  <c:v>2.2209332135105755</c:v>
                </c:pt>
                <c:pt idx="26">
                  <c:v>2.2210951381196695</c:v>
                </c:pt>
                <c:pt idx="27">
                  <c:v>2.2216010334414555</c:v>
                </c:pt>
                <c:pt idx="28">
                  <c:v>2.2217912906242403</c:v>
                </c:pt>
                <c:pt idx="29">
                  <c:v>2.2221061213690523</c:v>
                </c:pt>
                <c:pt idx="30">
                  <c:v>2.2224629861934098</c:v>
                </c:pt>
                <c:pt idx="31">
                  <c:v>2.2231573091299635</c:v>
                </c:pt>
                <c:pt idx="32">
                  <c:v>2.2230870728030054</c:v>
                </c:pt>
                <c:pt idx="33">
                  <c:v>2.2233636421094749</c:v>
                </c:pt>
                <c:pt idx="34">
                  <c:v>2.2234689470282163</c:v>
                </c:pt>
                <c:pt idx="35">
                  <c:v>2.2235516787831573</c:v>
                </c:pt>
                <c:pt idx="36">
                  <c:v>2.2235950888766149</c:v>
                </c:pt>
              </c:numCache>
            </c:numRef>
          </c:xVal>
          <c:yVal>
            <c:numRef>
              <c:f>Summary!$CM$813:$CM$849</c:f>
              <c:numCache>
                <c:formatCode>0.00000000</c:formatCode>
                <c:ptCount val="37"/>
                <c:pt idx="0">
                  <c:v>0.21795478758411138</c:v>
                </c:pt>
                <c:pt idx="1">
                  <c:v>0.21795988585843323</c:v>
                </c:pt>
                <c:pt idx="2">
                  <c:v>0.21795854579846857</c:v>
                </c:pt>
                <c:pt idx="3">
                  <c:v>0.21795690496196155</c:v>
                </c:pt>
                <c:pt idx="4">
                  <c:v>0.21795610283017616</c:v>
                </c:pt>
                <c:pt idx="5">
                  <c:v>0.21795656448118608</c:v>
                </c:pt>
                <c:pt idx="6">
                  <c:v>0.21795804595130905</c:v>
                </c:pt>
                <c:pt idx="7">
                  <c:v>0.21796073256729007</c:v>
                </c:pt>
                <c:pt idx="8">
                  <c:v>0.21795676213893717</c:v>
                </c:pt>
                <c:pt idx="9">
                  <c:v>0.21795897270944781</c:v>
                </c:pt>
                <c:pt idx="10">
                  <c:v>0.21795760435560169</c:v>
                </c:pt>
                <c:pt idx="11">
                  <c:v>0.2179572088593642</c:v>
                </c:pt>
                <c:pt idx="12">
                  <c:v>0.2179566954818144</c:v>
                </c:pt>
                <c:pt idx="13">
                  <c:v>0.21795793363221408</c:v>
                </c:pt>
                <c:pt idx="14">
                  <c:v>0.21795827932616743</c:v>
                </c:pt>
                <c:pt idx="15">
                  <c:v>0.21795874039301552</c:v>
                </c:pt>
                <c:pt idx="16">
                  <c:v>0.21796186944654386</c:v>
                </c:pt>
                <c:pt idx="17">
                  <c:v>0.21795742979716332</c:v>
                </c:pt>
                <c:pt idx="18">
                  <c:v>0.21795518623951096</c:v>
                </c:pt>
                <c:pt idx="19">
                  <c:v>0.21795790043729624</c:v>
                </c:pt>
                <c:pt idx="20">
                  <c:v>0.21795692433529953</c:v>
                </c:pt>
                <c:pt idx="21">
                  <c:v>0.21795624343364514</c:v>
                </c:pt>
                <c:pt idx="22">
                  <c:v>0.21795686067057038</c:v>
                </c:pt>
                <c:pt idx="23">
                  <c:v>0.21795637865368317</c:v>
                </c:pt>
                <c:pt idx="24">
                  <c:v>0.21795510136280066</c:v>
                </c:pt>
                <c:pt idx="25">
                  <c:v>0.21795670764922179</c:v>
                </c:pt>
                <c:pt idx="26">
                  <c:v>0.21795897216310828</c:v>
                </c:pt>
                <c:pt idx="27">
                  <c:v>0.21795578323296577</c:v>
                </c:pt>
                <c:pt idx="28">
                  <c:v>0.21795452025118914</c:v>
                </c:pt>
                <c:pt idx="29">
                  <c:v>0.21795489328692108</c:v>
                </c:pt>
                <c:pt idx="30">
                  <c:v>0.21795485806511508</c:v>
                </c:pt>
                <c:pt idx="31">
                  <c:v>0.21795828086544891</c:v>
                </c:pt>
                <c:pt idx="32">
                  <c:v>0.217955106554725</c:v>
                </c:pt>
                <c:pt idx="33">
                  <c:v>0.21795443705610007</c:v>
                </c:pt>
                <c:pt idx="34">
                  <c:v>0.21795762527914192</c:v>
                </c:pt>
                <c:pt idx="35">
                  <c:v>0.21795614110123063</c:v>
                </c:pt>
                <c:pt idx="36">
                  <c:v>0.21795688382580111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C3E-9741-9CCE-EC19D935B654}"/>
            </c:ext>
          </c:extLst>
        </c:ser>
        <c:ser>
          <c:idx val="18"/>
          <c:order val="18"/>
          <c:tx>
            <c:strRef>
              <c:f>Summary!$CJ$850</c:f>
              <c:strCache>
                <c:ptCount val="1"/>
                <c:pt idx="0">
                  <c:v>L3 JulS5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Summary!$CL$850:$CL$888</c:f>
              <c:numCache>
                <c:formatCode>0.0000</c:formatCode>
                <c:ptCount val="39"/>
                <c:pt idx="0">
                  <c:v>2.2483456105276272</c:v>
                </c:pt>
                <c:pt idx="1">
                  <c:v>2.2489563678994275</c:v>
                </c:pt>
                <c:pt idx="2">
                  <c:v>2.2493318052949292</c:v>
                </c:pt>
                <c:pt idx="3">
                  <c:v>2.249363044945047</c:v>
                </c:pt>
                <c:pt idx="4">
                  <c:v>2.249771057259824</c:v>
                </c:pt>
                <c:pt idx="5">
                  <c:v>2.2504261272910977</c:v>
                </c:pt>
                <c:pt idx="6">
                  <c:v>2.2505778096223512</c:v>
                </c:pt>
                <c:pt idx="7">
                  <c:v>2.2510916126621088</c:v>
                </c:pt>
                <c:pt idx="8">
                  <c:v>2.2509962910345553</c:v>
                </c:pt>
                <c:pt idx="9">
                  <c:v>2.2521112787291124</c:v>
                </c:pt>
                <c:pt idx="10">
                  <c:v>2.2520484771919067</c:v>
                </c:pt>
                <c:pt idx="11">
                  <c:v>2.2522178963734842</c:v>
                </c:pt>
                <c:pt idx="12">
                  <c:v>2.2529772076550976</c:v>
                </c:pt>
                <c:pt idx="13">
                  <c:v>2.2533064255080131</c:v>
                </c:pt>
                <c:pt idx="14">
                  <c:v>2.2533766450427293</c:v>
                </c:pt>
                <c:pt idx="15">
                  <c:v>2.2536760915341567</c:v>
                </c:pt>
                <c:pt idx="16">
                  <c:v>2.2540735509550869</c:v>
                </c:pt>
                <c:pt idx="17">
                  <c:v>2.2545346223000924</c:v>
                </c:pt>
                <c:pt idx="18">
                  <c:v>2.2548153568459814</c:v>
                </c:pt>
                <c:pt idx="19">
                  <c:v>2.254933020227794</c:v>
                </c:pt>
                <c:pt idx="20">
                  <c:v>2.2555316269277164</c:v>
                </c:pt>
                <c:pt idx="21">
                  <c:v>2.2556111510467378</c:v>
                </c:pt>
                <c:pt idx="22">
                  <c:v>2.2560366462850441</c:v>
                </c:pt>
                <c:pt idx="23">
                  <c:v>2.2564420138180359</c:v>
                </c:pt>
                <c:pt idx="24">
                  <c:v>2.2566313398566504</c:v>
                </c:pt>
                <c:pt idx="25">
                  <c:v>2.2570112730813512</c:v>
                </c:pt>
                <c:pt idx="26">
                  <c:v>2.2569363191290113</c:v>
                </c:pt>
                <c:pt idx="27">
                  <c:v>2.2574679247951344</c:v>
                </c:pt>
                <c:pt idx="28">
                  <c:v>2.2577915871299825</c:v>
                </c:pt>
                <c:pt idx="29">
                  <c:v>2.2580542509746984</c:v>
                </c:pt>
                <c:pt idx="30">
                  <c:v>2.2583112763550726</c:v>
                </c:pt>
                <c:pt idx="31">
                  <c:v>2.2584470284593352</c:v>
                </c:pt>
                <c:pt idx="32">
                  <c:v>2.2587707695933621</c:v>
                </c:pt>
                <c:pt idx="33">
                  <c:v>2.2593780010842894</c:v>
                </c:pt>
                <c:pt idx="34">
                  <c:v>2.2599027182151157</c:v>
                </c:pt>
                <c:pt idx="35">
                  <c:v>2.2599279173616718</c:v>
                </c:pt>
                <c:pt idx="36">
                  <c:v>2.2602509301206291</c:v>
                </c:pt>
                <c:pt idx="37">
                  <c:v>2.2608032607051158</c:v>
                </c:pt>
                <c:pt idx="38">
                  <c:v>2.2609053091123563</c:v>
                </c:pt>
              </c:numCache>
            </c:numRef>
          </c:xVal>
          <c:yVal>
            <c:numRef>
              <c:f>Summary!$CM$850:$CM$888</c:f>
              <c:numCache>
                <c:formatCode>0.00000000</c:formatCode>
                <c:ptCount val="39"/>
                <c:pt idx="0">
                  <c:v>0.21795605528263282</c:v>
                </c:pt>
                <c:pt idx="1">
                  <c:v>0.21795774124613718</c:v>
                </c:pt>
                <c:pt idx="2">
                  <c:v>0.2179574820324498</c:v>
                </c:pt>
                <c:pt idx="3">
                  <c:v>0.2179591590030448</c:v>
                </c:pt>
                <c:pt idx="4">
                  <c:v>0.21795637938638401</c:v>
                </c:pt>
                <c:pt idx="5">
                  <c:v>0.21795974628645781</c:v>
                </c:pt>
                <c:pt idx="6">
                  <c:v>0.2179589724634112</c:v>
                </c:pt>
                <c:pt idx="7">
                  <c:v>0.21795793966751356</c:v>
                </c:pt>
                <c:pt idx="8">
                  <c:v>0.21795812091710001</c:v>
                </c:pt>
                <c:pt idx="9">
                  <c:v>0.21795470039884804</c:v>
                </c:pt>
                <c:pt idx="10">
                  <c:v>0.21795487060345309</c:v>
                </c:pt>
                <c:pt idx="11">
                  <c:v>0.21795621097090856</c:v>
                </c:pt>
                <c:pt idx="12">
                  <c:v>0.21795733205247944</c:v>
                </c:pt>
                <c:pt idx="13">
                  <c:v>0.21795712695476252</c:v>
                </c:pt>
                <c:pt idx="14">
                  <c:v>0.21795392856965726</c:v>
                </c:pt>
                <c:pt idx="15">
                  <c:v>0.2179551822515336</c:v>
                </c:pt>
                <c:pt idx="16">
                  <c:v>0.21795806208455523</c:v>
                </c:pt>
                <c:pt idx="17">
                  <c:v>0.21795712050025251</c:v>
                </c:pt>
                <c:pt idx="18">
                  <c:v>0.21795936862862622</c:v>
                </c:pt>
                <c:pt idx="19">
                  <c:v>0.21795725285068909</c:v>
                </c:pt>
                <c:pt idx="20">
                  <c:v>0.21795537152845651</c:v>
                </c:pt>
                <c:pt idx="21">
                  <c:v>0.21795803112019851</c:v>
                </c:pt>
                <c:pt idx="22">
                  <c:v>0.21795665595925207</c:v>
                </c:pt>
                <c:pt idx="23">
                  <c:v>0.21795571596230262</c:v>
                </c:pt>
                <c:pt idx="24">
                  <c:v>0.21796031076087613</c:v>
                </c:pt>
                <c:pt idx="25">
                  <c:v>0.21795834120309826</c:v>
                </c:pt>
                <c:pt idx="26">
                  <c:v>0.21795782155391319</c:v>
                </c:pt>
                <c:pt idx="27">
                  <c:v>0.21795801972253642</c:v>
                </c:pt>
                <c:pt idx="28">
                  <c:v>0.21795633806627795</c:v>
                </c:pt>
                <c:pt idx="29">
                  <c:v>0.21795406071085566</c:v>
                </c:pt>
                <c:pt idx="30">
                  <c:v>0.21795574709491888</c:v>
                </c:pt>
                <c:pt idx="31">
                  <c:v>0.21795694668581053</c:v>
                </c:pt>
                <c:pt idx="32">
                  <c:v>0.21795760360087871</c:v>
                </c:pt>
                <c:pt idx="33">
                  <c:v>0.21795683170460853</c:v>
                </c:pt>
                <c:pt idx="34">
                  <c:v>0.2179562641326816</c:v>
                </c:pt>
                <c:pt idx="35">
                  <c:v>0.21795668979683672</c:v>
                </c:pt>
                <c:pt idx="36">
                  <c:v>0.21795771717868989</c:v>
                </c:pt>
                <c:pt idx="37">
                  <c:v>0.21795675641460946</c:v>
                </c:pt>
                <c:pt idx="38">
                  <c:v>0.21795570072841336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C3E-9741-9CCE-EC19D935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374056"/>
        <c:axId val="-2098006904"/>
      </c:scatterChart>
      <c:valAx>
        <c:axId val="-2116374056"/>
        <c:scaling>
          <c:orientation val="minMax"/>
          <c:max val="2.2999999999999998"/>
          <c:min val="1.6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+mn-ea"/>
                    <a:cs typeface="Arial"/>
                  </a:defRPr>
                </a:pPr>
                <a:r>
                  <a:rPr lang="en-US" sz="2000" b="1" i="0" baseline="0">
                    <a:effectLst/>
                  </a:rPr>
                  <a:t>Mass-bias coefficient, </a:t>
                </a:r>
                <a:r>
                  <a:rPr lang="el-GR" sz="2000" b="1" i="0" baseline="0">
                    <a:effectLst/>
                  </a:rPr>
                  <a:t>β</a:t>
                </a:r>
                <a:r>
                  <a:rPr lang="en-US" sz="2000" b="1" i="0" baseline="0">
                    <a:effectLst/>
                  </a:rPr>
                  <a:t> (Exponential law</a:t>
                </a:r>
                <a:r>
                  <a:rPr lang="mr-IN" sz="2000" b="1" i="0" baseline="0">
                    <a:effectLst/>
                  </a:rPr>
                  <a:t>)</a:t>
                </a:r>
                <a:endParaRPr lang="mr-IN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17420786890275078"/>
              <c:y val="0.93026644799421054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098006904"/>
        <c:crossesAt val="-100"/>
        <c:crossBetween val="midCat"/>
        <c:majorUnit val="0.1"/>
        <c:minorUnit val="5.000000000000001E-2"/>
      </c:valAx>
      <c:valAx>
        <c:axId val="-2098006904"/>
        <c:scaling>
          <c:orientation val="minMax"/>
          <c:min val="0.2179200000000000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aseline="30000"/>
                  <a:t>91</a:t>
                </a:r>
                <a:r>
                  <a:rPr lang="en-US" sz="2000"/>
                  <a:t>Zr/</a:t>
                </a:r>
                <a:r>
                  <a:rPr lang="en-US" sz="2000" baseline="30000"/>
                  <a:t>90</a:t>
                </a:r>
                <a:r>
                  <a:rPr lang="en-US" sz="2000"/>
                  <a:t>Zr </a:t>
                </a:r>
                <a:r>
                  <a:rPr lang="en-US" sz="2000" baseline="-25000"/>
                  <a:t>(4/0)</a:t>
                </a:r>
              </a:p>
            </c:rich>
          </c:tx>
          <c:layout>
            <c:manualLayout>
              <c:xMode val="edge"/>
              <c:yMode val="edge"/>
              <c:x val="0"/>
              <c:y val="0.30788802862153586"/>
            </c:manualLayout>
          </c:layout>
          <c:overlay val="0"/>
        </c:title>
        <c:numFmt formatCode="0.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116374056"/>
        <c:crossesAt val="-100"/>
        <c:crossBetween val="midCat"/>
        <c:minorUnit val="5.0000000000000021E-6"/>
      </c:valAx>
      <c:spPr>
        <a:ln w="254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359699355762295"/>
          <c:y val="1.13107471735525E-2"/>
          <c:w val="0.1311309949892627"/>
          <c:h val="0.843402586518818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4545454545401"/>
          <c:y val="3.2445329926979502E-2"/>
          <c:w val="0.638970370181"/>
          <c:h val="0.818402127700138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Summary!$A$12</c:f>
              <c:strCache>
                <c:ptCount val="1"/>
                <c:pt idx="0">
                  <c:v>Lab 1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2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Summary!$CL$12:$CL$417</c:f>
              <c:numCache>
                <c:formatCode>0.0000</c:formatCode>
                <c:ptCount val="406"/>
                <c:pt idx="0">
                  <c:v>1.7615253752062556</c:v>
                </c:pt>
                <c:pt idx="1">
                  <c:v>1.7610060018103031</c:v>
                </c:pt>
                <c:pt idx="2">
                  <c:v>1.7615365183532568</c:v>
                </c:pt>
                <c:pt idx="3">
                  <c:v>1.7595795751210024</c:v>
                </c:pt>
                <c:pt idx="4">
                  <c:v>1.7600060853566755</c:v>
                </c:pt>
                <c:pt idx="5">
                  <c:v>1.7580725921454308</c:v>
                </c:pt>
                <c:pt idx="6">
                  <c:v>1.7571914667685744</c:v>
                </c:pt>
                <c:pt idx="7">
                  <c:v>1.7574621149011938</c:v>
                </c:pt>
                <c:pt idx="8">
                  <c:v>1.7549966242028248</c:v>
                </c:pt>
                <c:pt idx="9">
                  <c:v>1.7542741848243868</c:v>
                </c:pt>
                <c:pt idx="10">
                  <c:v>1.7547064718633276</c:v>
                </c:pt>
                <c:pt idx="11">
                  <c:v>1.7516058229717661</c:v>
                </c:pt>
                <c:pt idx="12">
                  <c:v>1.752507283001165</c:v>
                </c:pt>
                <c:pt idx="13">
                  <c:v>1.750986617383125</c:v>
                </c:pt>
                <c:pt idx="14">
                  <c:v>1.6947544586470817</c:v>
                </c:pt>
                <c:pt idx="15">
                  <c:v>1.7059483791431365</c:v>
                </c:pt>
                <c:pt idx="16">
                  <c:v>1.7122153610805781</c:v>
                </c:pt>
                <c:pt idx="17">
                  <c:v>1.7163115894534144</c:v>
                </c:pt>
                <c:pt idx="18">
                  <c:v>1.7183603026934329</c:v>
                </c:pt>
                <c:pt idx="19">
                  <c:v>1.72368388216419</c:v>
                </c:pt>
                <c:pt idx="20">
                  <c:v>1.7233670987965817</c:v>
                </c:pt>
                <c:pt idx="21">
                  <c:v>1.7266066794025385</c:v>
                </c:pt>
                <c:pt idx="22">
                  <c:v>1.7250275251862599</c:v>
                </c:pt>
                <c:pt idx="23">
                  <c:v>1.727194059562813</c:v>
                </c:pt>
                <c:pt idx="24">
                  <c:v>1.7280779186226778</c:v>
                </c:pt>
                <c:pt idx="25">
                  <c:v>1.7301642594035294</c:v>
                </c:pt>
                <c:pt idx="26">
                  <c:v>1.7297898990052358</c:v>
                </c:pt>
                <c:pt idx="27">
                  <c:v>1.7306902864796176</c:v>
                </c:pt>
                <c:pt idx="28">
                  <c:v>1.7300241519143027</c:v>
                </c:pt>
                <c:pt idx="29">
                  <c:v>1.7321824831988879</c:v>
                </c:pt>
                <c:pt idx="30">
                  <c:v>1.7310530059157248</c:v>
                </c:pt>
                <c:pt idx="31">
                  <c:v>1.7327813517992074</c:v>
                </c:pt>
                <c:pt idx="32">
                  <c:v>1.7316612790584147</c:v>
                </c:pt>
                <c:pt idx="33">
                  <c:v>1.7326207939917218</c:v>
                </c:pt>
                <c:pt idx="34">
                  <c:v>1.7323595145326451</c:v>
                </c:pt>
                <c:pt idx="35">
                  <c:v>1.7317068554449291</c:v>
                </c:pt>
                <c:pt idx="36">
                  <c:v>1.7344651336339938</c:v>
                </c:pt>
                <c:pt idx="37">
                  <c:v>1.7329947829949992</c:v>
                </c:pt>
                <c:pt idx="38">
                  <c:v>1.7339890227689803</c:v>
                </c:pt>
                <c:pt idx="39">
                  <c:v>1.7330172246087485</c:v>
                </c:pt>
                <c:pt idx="40">
                  <c:v>1.7354627902320434</c:v>
                </c:pt>
                <c:pt idx="41">
                  <c:v>1.7335009428915293</c:v>
                </c:pt>
                <c:pt idx="42">
                  <c:v>1.7348581117770623</c:v>
                </c:pt>
                <c:pt idx="43">
                  <c:v>1.7336836667993558</c:v>
                </c:pt>
                <c:pt idx="44">
                  <c:v>1.7337213491233501</c:v>
                </c:pt>
                <c:pt idx="45">
                  <c:v>1.7334877031513038</c:v>
                </c:pt>
                <c:pt idx="46">
                  <c:v>1.7352198175540137</c:v>
                </c:pt>
                <c:pt idx="47">
                  <c:v>1.7321389318644853</c:v>
                </c:pt>
                <c:pt idx="48">
                  <c:v>1.7339501679071723</c:v>
                </c:pt>
                <c:pt idx="49">
                  <c:v>1.7328032500586081</c:v>
                </c:pt>
                <c:pt idx="50">
                  <c:v>1.7339496908300656</c:v>
                </c:pt>
                <c:pt idx="51">
                  <c:v>1.7332413719318402</c:v>
                </c:pt>
                <c:pt idx="52">
                  <c:v>1.7353186548826023</c:v>
                </c:pt>
                <c:pt idx="53">
                  <c:v>1.7333703157372156</c:v>
                </c:pt>
                <c:pt idx="54">
                  <c:v>1.7348711829565067</c:v>
                </c:pt>
                <c:pt idx="55">
                  <c:v>1.7332971571286455</c:v>
                </c:pt>
                <c:pt idx="56">
                  <c:v>1.7363258003230437</c:v>
                </c:pt>
                <c:pt idx="57">
                  <c:v>1.7342711441058505</c:v>
                </c:pt>
                <c:pt idx="58">
                  <c:v>1.7344891849807824</c:v>
                </c:pt>
                <c:pt idx="59">
                  <c:v>1.7346754376362552</c:v>
                </c:pt>
                <c:pt idx="60">
                  <c:v>1.7366913068043379</c:v>
                </c:pt>
                <c:pt idx="61">
                  <c:v>1.7345501817700408</c:v>
                </c:pt>
                <c:pt idx="62">
                  <c:v>1.7374425779323697</c:v>
                </c:pt>
                <c:pt idx="63">
                  <c:v>1.7347774606656152</c:v>
                </c:pt>
                <c:pt idx="64">
                  <c:v>1.7373121427139548</c:v>
                </c:pt>
                <c:pt idx="65">
                  <c:v>1.7369284893578127</c:v>
                </c:pt>
                <c:pt idx="66">
                  <c:v>1.7388504647505627</c:v>
                </c:pt>
                <c:pt idx="67">
                  <c:v>1.7383449250825258</c:v>
                </c:pt>
                <c:pt idx="68">
                  <c:v>1.7382096257791086</c:v>
                </c:pt>
                <c:pt idx="69">
                  <c:v>1.7373863990192173</c:v>
                </c:pt>
                <c:pt idx="70">
                  <c:v>1.7411184531877009</c:v>
                </c:pt>
                <c:pt idx="71">
                  <c:v>1.7379083817794605</c:v>
                </c:pt>
                <c:pt idx="72">
                  <c:v>1.7418316731150167</c:v>
                </c:pt>
                <c:pt idx="73">
                  <c:v>1.7395263446635374</c:v>
                </c:pt>
                <c:pt idx="74">
                  <c:v>1.7391243926182358</c:v>
                </c:pt>
                <c:pt idx="75">
                  <c:v>1.7406096920834784</c:v>
                </c:pt>
                <c:pt idx="76">
                  <c:v>1.741449902180251</c:v>
                </c:pt>
                <c:pt idx="77">
                  <c:v>1.7396084353261378</c:v>
                </c:pt>
                <c:pt idx="78">
                  <c:v>1.7420136926685617</c:v>
                </c:pt>
                <c:pt idx="79">
                  <c:v>1.7405320666861885</c:v>
                </c:pt>
                <c:pt idx="80">
                  <c:v>1.7441638076953074</c:v>
                </c:pt>
                <c:pt idx="81">
                  <c:v>1.7400657634153591</c:v>
                </c:pt>
                <c:pt idx="82">
                  <c:v>1.7419411725861933</c:v>
                </c:pt>
                <c:pt idx="83">
                  <c:v>1.7416935306691574</c:v>
                </c:pt>
                <c:pt idx="84">
                  <c:v>1.7412518889225079</c:v>
                </c:pt>
                <c:pt idx="85">
                  <c:v>1.7390344288664545</c:v>
                </c:pt>
                <c:pt idx="86">
                  <c:v>1.6689644970427979</c:v>
                </c:pt>
                <c:pt idx="87">
                  <c:v>1.6703357970782886</c:v>
                </c:pt>
                <c:pt idx="88">
                  <c:v>1.6706842976583809</c:v>
                </c:pt>
                <c:pt idx="89">
                  <c:v>1.6736530415464115</c:v>
                </c:pt>
                <c:pt idx="90">
                  <c:v>1.6744357166916768</c:v>
                </c:pt>
                <c:pt idx="91">
                  <c:v>1.6772229694457872</c:v>
                </c:pt>
                <c:pt idx="92">
                  <c:v>1.6776661300817337</c:v>
                </c:pt>
                <c:pt idx="93">
                  <c:v>1.6785795612307173</c:v>
                </c:pt>
                <c:pt idx="94">
                  <c:v>1.6796179603853454</c:v>
                </c:pt>
                <c:pt idx="95">
                  <c:v>1.6807414373981437</c:v>
                </c:pt>
                <c:pt idx="96">
                  <c:v>1.6815662237450943</c:v>
                </c:pt>
                <c:pt idx="97">
                  <c:v>1.6840531050376781</c:v>
                </c:pt>
                <c:pt idx="98">
                  <c:v>1.6848838280702316</c:v>
                </c:pt>
                <c:pt idx="99">
                  <c:v>1.6857675492120867</c:v>
                </c:pt>
                <c:pt idx="100">
                  <c:v>1.6869605330203814</c:v>
                </c:pt>
                <c:pt idx="101">
                  <c:v>1.6880492254357635</c:v>
                </c:pt>
                <c:pt idx="102">
                  <c:v>1.6878607951397842</c:v>
                </c:pt>
                <c:pt idx="103">
                  <c:v>1.6892787954967703</c:v>
                </c:pt>
                <c:pt idx="104">
                  <c:v>1.6897683687407477</c:v>
                </c:pt>
                <c:pt idx="105">
                  <c:v>1.690710858958939</c:v>
                </c:pt>
                <c:pt idx="106">
                  <c:v>1.6910779068800046</c:v>
                </c:pt>
                <c:pt idx="107">
                  <c:v>1.6924862647407586</c:v>
                </c:pt>
                <c:pt idx="108">
                  <c:v>1.6922989123553498</c:v>
                </c:pt>
                <c:pt idx="109">
                  <c:v>1.694016331848059</c:v>
                </c:pt>
                <c:pt idx="110">
                  <c:v>1.693746150471122</c:v>
                </c:pt>
                <c:pt idx="111">
                  <c:v>1.6958093279757167</c:v>
                </c:pt>
                <c:pt idx="112">
                  <c:v>1.6951744670102127</c:v>
                </c:pt>
                <c:pt idx="113">
                  <c:v>1.6961169887441629</c:v>
                </c:pt>
                <c:pt idx="114">
                  <c:v>1.6959935309872112</c:v>
                </c:pt>
                <c:pt idx="115">
                  <c:v>1.6965872161945097</c:v>
                </c:pt>
                <c:pt idx="116">
                  <c:v>1.6970900416594827</c:v>
                </c:pt>
                <c:pt idx="117">
                  <c:v>1.6983443892982983</c:v>
                </c:pt>
                <c:pt idx="118">
                  <c:v>1.697679749544817</c:v>
                </c:pt>
                <c:pt idx="119">
                  <c:v>1.6991132984041069</c:v>
                </c:pt>
                <c:pt idx="120">
                  <c:v>1.6986693799045403</c:v>
                </c:pt>
                <c:pt idx="121">
                  <c:v>1.6993713239241446</c:v>
                </c:pt>
                <c:pt idx="122">
                  <c:v>1.6986806499001164</c:v>
                </c:pt>
                <c:pt idx="123">
                  <c:v>1.7002255917279854</c:v>
                </c:pt>
                <c:pt idx="124">
                  <c:v>1.6994706134779225</c:v>
                </c:pt>
                <c:pt idx="125">
                  <c:v>1.6994183315362543</c:v>
                </c:pt>
                <c:pt idx="126">
                  <c:v>1.6993241424956933</c:v>
                </c:pt>
                <c:pt idx="127">
                  <c:v>1.7011121508648659</c:v>
                </c:pt>
                <c:pt idx="128">
                  <c:v>1.7009651815618083</c:v>
                </c:pt>
                <c:pt idx="129">
                  <c:v>1.7012754451549292</c:v>
                </c:pt>
                <c:pt idx="130">
                  <c:v>1.7031939186261633</c:v>
                </c:pt>
                <c:pt idx="131">
                  <c:v>1.7021386456945908</c:v>
                </c:pt>
                <c:pt idx="132">
                  <c:v>1.70386605147013</c:v>
                </c:pt>
                <c:pt idx="133">
                  <c:v>1.7036217503099345</c:v>
                </c:pt>
                <c:pt idx="134">
                  <c:v>1.7050332428331614</c:v>
                </c:pt>
                <c:pt idx="135">
                  <c:v>1.705668916736456</c:v>
                </c:pt>
                <c:pt idx="136">
                  <c:v>1.7062850818533479</c:v>
                </c:pt>
                <c:pt idx="137">
                  <c:v>1.706900042495394</c:v>
                </c:pt>
                <c:pt idx="138">
                  <c:v>1.7070419414885731</c:v>
                </c:pt>
                <c:pt idx="139">
                  <c:v>1.7071795391915867</c:v>
                </c:pt>
                <c:pt idx="140">
                  <c:v>1.709625846501944</c:v>
                </c:pt>
                <c:pt idx="141">
                  <c:v>1.7082624104773281</c:v>
                </c:pt>
                <c:pt idx="142">
                  <c:v>1.7109753473716613</c:v>
                </c:pt>
                <c:pt idx="143">
                  <c:v>1.7106558003420032</c:v>
                </c:pt>
                <c:pt idx="144">
                  <c:v>1.7108371838651941</c:v>
                </c:pt>
                <c:pt idx="145">
                  <c:v>1.7116630364102765</c:v>
                </c:pt>
                <c:pt idx="146">
                  <c:v>1.7128648181411807</c:v>
                </c:pt>
                <c:pt idx="147">
                  <c:v>1.7124947162028987</c:v>
                </c:pt>
                <c:pt idx="148">
                  <c:v>1.7145165308323631</c:v>
                </c:pt>
                <c:pt idx="149">
                  <c:v>1.7131606832409969</c:v>
                </c:pt>
                <c:pt idx="150">
                  <c:v>1.7157563278437014</c:v>
                </c:pt>
                <c:pt idx="151">
                  <c:v>1.7150111302481903</c:v>
                </c:pt>
                <c:pt idx="152">
                  <c:v>1.7154332762136757</c:v>
                </c:pt>
                <c:pt idx="153">
                  <c:v>1.7169558770425344</c:v>
                </c:pt>
                <c:pt idx="154">
                  <c:v>1.7172595317922372</c:v>
                </c:pt>
                <c:pt idx="155">
                  <c:v>1.7165927235495451</c:v>
                </c:pt>
                <c:pt idx="156">
                  <c:v>1.7189512022095259</c:v>
                </c:pt>
                <c:pt idx="157">
                  <c:v>1.7181015753180966</c:v>
                </c:pt>
                <c:pt idx="158">
                  <c:v>1.7189818665405798</c:v>
                </c:pt>
                <c:pt idx="159">
                  <c:v>1.7194909689838265</c:v>
                </c:pt>
                <c:pt idx="160">
                  <c:v>1.7198539845156335</c:v>
                </c:pt>
                <c:pt idx="161">
                  <c:v>1.7205127187142502</c:v>
                </c:pt>
                <c:pt idx="162">
                  <c:v>1.7214155905176249</c:v>
                </c:pt>
                <c:pt idx="163">
                  <c:v>1.7204965586544303</c:v>
                </c:pt>
                <c:pt idx="164">
                  <c:v>1.7231410018801818</c:v>
                </c:pt>
                <c:pt idx="165">
                  <c:v>1.7223148322797506</c:v>
                </c:pt>
                <c:pt idx="166">
                  <c:v>1.7230335263247005</c:v>
                </c:pt>
                <c:pt idx="167">
                  <c:v>1.7241613620677849</c:v>
                </c:pt>
                <c:pt idx="168">
                  <c:v>1.7245705623036109</c:v>
                </c:pt>
                <c:pt idx="169">
                  <c:v>1.7241049603188183</c:v>
                </c:pt>
                <c:pt idx="170">
                  <c:v>1.7264527018930809</c:v>
                </c:pt>
                <c:pt idx="171">
                  <c:v>1.7254335747606235</c:v>
                </c:pt>
                <c:pt idx="172">
                  <c:v>1.7266755812590087</c:v>
                </c:pt>
                <c:pt idx="173">
                  <c:v>1.7268364120708473</c:v>
                </c:pt>
                <c:pt idx="174">
                  <c:v>1.72722200055459</c:v>
                </c:pt>
                <c:pt idx="175">
                  <c:v>1.7269982398189987</c:v>
                </c:pt>
                <c:pt idx="176">
                  <c:v>1.7289172970026461</c:v>
                </c:pt>
                <c:pt idx="177">
                  <c:v>1.7282261621887189</c:v>
                </c:pt>
                <c:pt idx="178">
                  <c:v>1.7291452193444432</c:v>
                </c:pt>
                <c:pt idx="179">
                  <c:v>1.7298315211244595</c:v>
                </c:pt>
                <c:pt idx="180">
                  <c:v>1.7281101850474594</c:v>
                </c:pt>
                <c:pt idx="181">
                  <c:v>1.7298222297717618</c:v>
                </c:pt>
                <c:pt idx="182">
                  <c:v>1.7334351767150182</c:v>
                </c:pt>
                <c:pt idx="183">
                  <c:v>1.7339910804840246</c:v>
                </c:pt>
                <c:pt idx="184">
                  <c:v>1.7364020242582694</c:v>
                </c:pt>
                <c:pt idx="185">
                  <c:v>1.724483110555336</c:v>
                </c:pt>
                <c:pt idx="186">
                  <c:v>1.7384118143432501</c:v>
                </c:pt>
                <c:pt idx="187">
                  <c:v>1.7457433708422889</c:v>
                </c:pt>
                <c:pt idx="188">
                  <c:v>1.7402348723057799</c:v>
                </c:pt>
                <c:pt idx="189">
                  <c:v>1.7386734163888813</c:v>
                </c:pt>
                <c:pt idx="190">
                  <c:v>1.7415466945233908</c:v>
                </c:pt>
                <c:pt idx="191">
                  <c:v>1.7412162481757238</c:v>
                </c:pt>
                <c:pt idx="192">
                  <c:v>1.7427595035758401</c:v>
                </c:pt>
                <c:pt idx="193">
                  <c:v>1.7435509073368016</c:v>
                </c:pt>
                <c:pt idx="194">
                  <c:v>1.7439148280400953</c:v>
                </c:pt>
                <c:pt idx="195">
                  <c:v>1.7321788362074839</c:v>
                </c:pt>
                <c:pt idx="196">
                  <c:v>1.7453888661994994</c:v>
                </c:pt>
                <c:pt idx="197">
                  <c:v>1.7521737226329368</c:v>
                </c:pt>
                <c:pt idx="198">
                  <c:v>1.7460051806460126</c:v>
                </c:pt>
                <c:pt idx="199">
                  <c:v>1.744808864235228</c:v>
                </c:pt>
                <c:pt idx="200">
                  <c:v>1.74777652580502</c:v>
                </c:pt>
                <c:pt idx="201">
                  <c:v>1.7465992835995194</c:v>
                </c:pt>
                <c:pt idx="202">
                  <c:v>1.7489964676097522</c:v>
                </c:pt>
                <c:pt idx="203">
                  <c:v>1.7484295352316963</c:v>
                </c:pt>
                <c:pt idx="204">
                  <c:v>1.7497750223545123</c:v>
                </c:pt>
                <c:pt idx="205">
                  <c:v>1.7378871899833721</c:v>
                </c:pt>
                <c:pt idx="206">
                  <c:v>1.7500871191233216</c:v>
                </c:pt>
                <c:pt idx="207">
                  <c:v>1.7584989911141053</c:v>
                </c:pt>
                <c:pt idx="208">
                  <c:v>1.7517716531987215</c:v>
                </c:pt>
                <c:pt idx="209">
                  <c:v>1.7506648017503685</c:v>
                </c:pt>
                <c:pt idx="210">
                  <c:v>1.753010020436957</c:v>
                </c:pt>
                <c:pt idx="211">
                  <c:v>1.7519957770409817</c:v>
                </c:pt>
                <c:pt idx="212">
                  <c:v>1.7542279341665752</c:v>
                </c:pt>
                <c:pt idx="213">
                  <c:v>1.7533774183210238</c:v>
                </c:pt>
                <c:pt idx="214">
                  <c:v>1.7543549354887293</c:v>
                </c:pt>
                <c:pt idx="215">
                  <c:v>1.7427151516155801</c:v>
                </c:pt>
                <c:pt idx="216">
                  <c:v>1.755431772799001</c:v>
                </c:pt>
                <c:pt idx="217">
                  <c:v>1.7631679905785222</c:v>
                </c:pt>
                <c:pt idx="218">
                  <c:v>1.7566476687425046</c:v>
                </c:pt>
                <c:pt idx="219">
                  <c:v>1.7551137107787165</c:v>
                </c:pt>
                <c:pt idx="220">
                  <c:v>1.757962939559125</c:v>
                </c:pt>
                <c:pt idx="221">
                  <c:v>1.7567824629393327</c:v>
                </c:pt>
                <c:pt idx="222">
                  <c:v>1.7587146386481569</c:v>
                </c:pt>
                <c:pt idx="223">
                  <c:v>1.7585621937512617</c:v>
                </c:pt>
                <c:pt idx="224">
                  <c:v>1.7590743752515297</c:v>
                </c:pt>
                <c:pt idx="225">
                  <c:v>1.7474702110817544</c:v>
                </c:pt>
                <c:pt idx="226">
                  <c:v>1.7600445556976552</c:v>
                </c:pt>
                <c:pt idx="227">
                  <c:v>1.767535156120303</c:v>
                </c:pt>
                <c:pt idx="228">
                  <c:v>1.7615140073023934</c:v>
                </c:pt>
                <c:pt idx="229">
                  <c:v>1.7597454415636355</c:v>
                </c:pt>
                <c:pt idx="230">
                  <c:v>1.7622685431236045</c:v>
                </c:pt>
                <c:pt idx="231">
                  <c:v>1.7620784996488461</c:v>
                </c:pt>
                <c:pt idx="232">
                  <c:v>1.7624918910472021</c:v>
                </c:pt>
                <c:pt idx="233">
                  <c:v>1.7630641047784239</c:v>
                </c:pt>
                <c:pt idx="234">
                  <c:v>1.7635751321913768</c:v>
                </c:pt>
                <c:pt idx="235">
                  <c:v>1.7512201033811483</c:v>
                </c:pt>
                <c:pt idx="236">
                  <c:v>1.7654128546157615</c:v>
                </c:pt>
                <c:pt idx="237">
                  <c:v>1.7718741258203361</c:v>
                </c:pt>
                <c:pt idx="238">
                  <c:v>1.7650328541436708</c:v>
                </c:pt>
                <c:pt idx="239">
                  <c:v>1.7638184401525883</c:v>
                </c:pt>
                <c:pt idx="240">
                  <c:v>1.7658985577462352</c:v>
                </c:pt>
                <c:pt idx="241">
                  <c:v>1.7638891167952977</c:v>
                </c:pt>
                <c:pt idx="242">
                  <c:v>1.7658853919773536</c:v>
                </c:pt>
                <c:pt idx="243">
                  <c:v>1.7684904948499383</c:v>
                </c:pt>
                <c:pt idx="244">
                  <c:v>1.7688005512275404</c:v>
                </c:pt>
                <c:pt idx="245">
                  <c:v>1.7710813099198923</c:v>
                </c:pt>
                <c:pt idx="246">
                  <c:v>1.7584770514671264</c:v>
                </c:pt>
                <c:pt idx="247">
                  <c:v>1.7721316654579014</c:v>
                </c:pt>
                <c:pt idx="248">
                  <c:v>1.7790743556559474</c:v>
                </c:pt>
                <c:pt idx="249">
                  <c:v>1.7734493046432405</c:v>
                </c:pt>
                <c:pt idx="250">
                  <c:v>1.7716673958561662</c:v>
                </c:pt>
                <c:pt idx="251">
                  <c:v>1.7740375583739689</c:v>
                </c:pt>
                <c:pt idx="252">
                  <c:v>1.7734881440421408</c:v>
                </c:pt>
                <c:pt idx="253">
                  <c:v>1.7750196134214193</c:v>
                </c:pt>
                <c:pt idx="254">
                  <c:v>1.7741260827002758</c:v>
                </c:pt>
                <c:pt idx="255">
                  <c:v>1.7751883633522001</c:v>
                </c:pt>
                <c:pt idx="256">
                  <c:v>1.7627934810668588</c:v>
                </c:pt>
                <c:pt idx="257">
                  <c:v>1.7764118597124814</c:v>
                </c:pt>
                <c:pt idx="258">
                  <c:v>1.7832780352996722</c:v>
                </c:pt>
                <c:pt idx="259">
                  <c:v>1.7770649216040393</c:v>
                </c:pt>
                <c:pt idx="260">
                  <c:v>1.7753697056910414</c:v>
                </c:pt>
                <c:pt idx="261">
                  <c:v>1.7776081023050894</c:v>
                </c:pt>
                <c:pt idx="262">
                  <c:v>1.7788268626860622</c:v>
                </c:pt>
                <c:pt idx="263">
                  <c:v>1.7808271351669096</c:v>
                </c:pt>
                <c:pt idx="264">
                  <c:v>1.7805193381744786</c:v>
                </c:pt>
                <c:pt idx="265">
                  <c:v>1.780643635305186</c:v>
                </c:pt>
                <c:pt idx="266">
                  <c:v>1.767238308213154</c:v>
                </c:pt>
                <c:pt idx="267">
                  <c:v>1.7807380835595545</c:v>
                </c:pt>
                <c:pt idx="268">
                  <c:v>1.7891239797236071</c:v>
                </c:pt>
                <c:pt idx="269">
                  <c:v>1.7817611851989066</c:v>
                </c:pt>
                <c:pt idx="270">
                  <c:v>1.7799323552444029</c:v>
                </c:pt>
                <c:pt idx="271">
                  <c:v>1.783161170107092</c:v>
                </c:pt>
                <c:pt idx="272">
                  <c:v>1.7831551417214031</c:v>
                </c:pt>
                <c:pt idx="273">
                  <c:v>1.7832618146229375</c:v>
                </c:pt>
                <c:pt idx="274">
                  <c:v>1.7834430466892242</c:v>
                </c:pt>
                <c:pt idx="275">
                  <c:v>1.7849974438231482</c:v>
                </c:pt>
                <c:pt idx="276">
                  <c:v>1.7717462122685301</c:v>
                </c:pt>
                <c:pt idx="277">
                  <c:v>1.7853914831316795</c:v>
                </c:pt>
                <c:pt idx="278">
                  <c:v>1.7929695313251739</c:v>
                </c:pt>
                <c:pt idx="279">
                  <c:v>1.7863309539829801</c:v>
                </c:pt>
                <c:pt idx="280">
                  <c:v>1.7839770205887617</c:v>
                </c:pt>
                <c:pt idx="281">
                  <c:v>1.7874550248376515</c:v>
                </c:pt>
                <c:pt idx="282">
                  <c:v>1.7863152725827824</c:v>
                </c:pt>
                <c:pt idx="283">
                  <c:v>1.7867822144365328</c:v>
                </c:pt>
                <c:pt idx="284">
                  <c:v>1.789945508945975</c:v>
                </c:pt>
                <c:pt idx="285">
                  <c:v>1.7888948442865895</c:v>
                </c:pt>
                <c:pt idx="286">
                  <c:v>1.791488623182754</c:v>
                </c:pt>
                <c:pt idx="287">
                  <c:v>1.7898232120315793</c:v>
                </c:pt>
                <c:pt idx="288">
                  <c:v>1.7914388726186914</c:v>
                </c:pt>
                <c:pt idx="289">
                  <c:v>1.779511033137894</c:v>
                </c:pt>
                <c:pt idx="290">
                  <c:v>1.7925123926717479</c:v>
                </c:pt>
                <c:pt idx="291">
                  <c:v>1.7983743386210689</c:v>
                </c:pt>
                <c:pt idx="292">
                  <c:v>1.7941138862499442</c:v>
                </c:pt>
                <c:pt idx="293">
                  <c:v>1.7913035413879903</c:v>
                </c:pt>
                <c:pt idx="294">
                  <c:v>1.7934454973577896</c:v>
                </c:pt>
                <c:pt idx="295">
                  <c:v>1.794011479275466</c:v>
                </c:pt>
                <c:pt idx="296">
                  <c:v>1.794120448181038</c:v>
                </c:pt>
                <c:pt idx="297">
                  <c:v>1.792792766090566</c:v>
                </c:pt>
                <c:pt idx="298">
                  <c:v>1.7964192531875389</c:v>
                </c:pt>
                <c:pt idx="299">
                  <c:v>1.7817634622498766</c:v>
                </c:pt>
                <c:pt idx="300">
                  <c:v>1.796024815135409</c:v>
                </c:pt>
                <c:pt idx="301">
                  <c:v>1.8034134549184757</c:v>
                </c:pt>
                <c:pt idx="302">
                  <c:v>1.7962935867608854</c:v>
                </c:pt>
                <c:pt idx="303">
                  <c:v>1.7944260580265106</c:v>
                </c:pt>
                <c:pt idx="304">
                  <c:v>1.7983692466539696</c:v>
                </c:pt>
                <c:pt idx="305">
                  <c:v>1.7966986373436757</c:v>
                </c:pt>
                <c:pt idx="306">
                  <c:v>1.7983657066326186</c:v>
                </c:pt>
                <c:pt idx="307">
                  <c:v>1.7977777239837909</c:v>
                </c:pt>
                <c:pt idx="308">
                  <c:v>1.799350980793043</c:v>
                </c:pt>
                <c:pt idx="309">
                  <c:v>1.785087268425317</c:v>
                </c:pt>
                <c:pt idx="310">
                  <c:v>1.8007155455380042</c:v>
                </c:pt>
                <c:pt idx="311">
                  <c:v>1.8059848614035123</c:v>
                </c:pt>
                <c:pt idx="312">
                  <c:v>1.8007240781387353</c:v>
                </c:pt>
                <c:pt idx="313">
                  <c:v>1.798869245552178</c:v>
                </c:pt>
                <c:pt idx="314">
                  <c:v>1.8013595873111525</c:v>
                </c:pt>
                <c:pt idx="315">
                  <c:v>1.8006327159396094</c:v>
                </c:pt>
                <c:pt idx="316">
                  <c:v>1.8029486787757594</c:v>
                </c:pt>
                <c:pt idx="317">
                  <c:v>1.8005194672664135</c:v>
                </c:pt>
                <c:pt idx="318">
                  <c:v>1.8026541641739635</c:v>
                </c:pt>
                <c:pt idx="319">
                  <c:v>1.78976288876519</c:v>
                </c:pt>
                <c:pt idx="320">
                  <c:v>1.8035889590461702</c:v>
                </c:pt>
                <c:pt idx="321">
                  <c:v>1.8097730615945391</c:v>
                </c:pt>
                <c:pt idx="322">
                  <c:v>1.8051705320325204</c:v>
                </c:pt>
                <c:pt idx="323">
                  <c:v>1.8019540521934352</c:v>
                </c:pt>
                <c:pt idx="324">
                  <c:v>1.8050573959790603</c:v>
                </c:pt>
                <c:pt idx="325">
                  <c:v>1.8043400878960305</c:v>
                </c:pt>
                <c:pt idx="326">
                  <c:v>1.8050699978640086</c:v>
                </c:pt>
                <c:pt idx="327">
                  <c:v>1.8029696763526804</c:v>
                </c:pt>
                <c:pt idx="328">
                  <c:v>1.8060867380443941</c:v>
                </c:pt>
                <c:pt idx="329">
                  <c:v>1.7919622088107483</c:v>
                </c:pt>
                <c:pt idx="330">
                  <c:v>1.8063123544905419</c:v>
                </c:pt>
                <c:pt idx="331">
                  <c:v>1.8116540267329015</c:v>
                </c:pt>
                <c:pt idx="332">
                  <c:v>1.8075164823786876</c:v>
                </c:pt>
                <c:pt idx="333">
                  <c:v>1.8061634638590143</c:v>
                </c:pt>
                <c:pt idx="334">
                  <c:v>1.8102536557870277</c:v>
                </c:pt>
                <c:pt idx="335">
                  <c:v>1.8078593026300325</c:v>
                </c:pt>
                <c:pt idx="336">
                  <c:v>1.8085395892169376</c:v>
                </c:pt>
                <c:pt idx="337">
                  <c:v>1.8062211800329859</c:v>
                </c:pt>
                <c:pt idx="338">
                  <c:v>1.810692584543911</c:v>
                </c:pt>
                <c:pt idx="339">
                  <c:v>1.7970731491028715</c:v>
                </c:pt>
                <c:pt idx="340">
                  <c:v>1.8122089763662097</c:v>
                </c:pt>
                <c:pt idx="341">
                  <c:v>1.8182330861022729</c:v>
                </c:pt>
                <c:pt idx="342">
                  <c:v>1.8126233687527642</c:v>
                </c:pt>
                <c:pt idx="343">
                  <c:v>1.8100637963998267</c:v>
                </c:pt>
                <c:pt idx="344">
                  <c:v>1.8130872496191341</c:v>
                </c:pt>
                <c:pt idx="345">
                  <c:v>1.8141471509368765</c:v>
                </c:pt>
                <c:pt idx="346">
                  <c:v>1.8147379267894641</c:v>
                </c:pt>
                <c:pt idx="347">
                  <c:v>1.8175069481329273</c:v>
                </c:pt>
                <c:pt idx="348">
                  <c:v>1.8155876084276457</c:v>
                </c:pt>
                <c:pt idx="349">
                  <c:v>1.8190343715173396</c:v>
                </c:pt>
                <c:pt idx="350">
                  <c:v>1.8054247165218835</c:v>
                </c:pt>
                <c:pt idx="351">
                  <c:v>1.8201413995076487</c:v>
                </c:pt>
                <c:pt idx="352">
                  <c:v>1.8256836827021841</c:v>
                </c:pt>
                <c:pt idx="353">
                  <c:v>1.8210127323369543</c:v>
                </c:pt>
                <c:pt idx="354">
                  <c:v>1.8183541875941027</c:v>
                </c:pt>
                <c:pt idx="355">
                  <c:v>1.824195078725344</c:v>
                </c:pt>
                <c:pt idx="356">
                  <c:v>1.8249096367372668</c:v>
                </c:pt>
                <c:pt idx="357">
                  <c:v>1.826437696792375</c:v>
                </c:pt>
                <c:pt idx="358">
                  <c:v>1.8227588421996632</c:v>
                </c:pt>
                <c:pt idx="359">
                  <c:v>1.823554229070637</c:v>
                </c:pt>
                <c:pt idx="360">
                  <c:v>1.8065926446902225</c:v>
                </c:pt>
                <c:pt idx="361">
                  <c:v>1.8206063070178133</c:v>
                </c:pt>
                <c:pt idx="362">
                  <c:v>1.8244174996670059</c:v>
                </c:pt>
                <c:pt idx="363">
                  <c:v>1.8202448836149456</c:v>
                </c:pt>
                <c:pt idx="364">
                  <c:v>1.8163070845626004</c:v>
                </c:pt>
                <c:pt idx="365">
                  <c:v>1.8210558002307704</c:v>
                </c:pt>
                <c:pt idx="366">
                  <c:v>1.8204591541906181</c:v>
                </c:pt>
                <c:pt idx="367">
                  <c:v>1.8210268037294619</c:v>
                </c:pt>
                <c:pt idx="368">
                  <c:v>1.8186966923645114</c:v>
                </c:pt>
                <c:pt idx="369">
                  <c:v>1.8221564189523827</c:v>
                </c:pt>
                <c:pt idx="370">
                  <c:v>1.8061831497291865</c:v>
                </c:pt>
                <c:pt idx="371">
                  <c:v>1.8229752308507345</c:v>
                </c:pt>
                <c:pt idx="372">
                  <c:v>1.82700657001693</c:v>
                </c:pt>
                <c:pt idx="373">
                  <c:v>1.8230544337458827</c:v>
                </c:pt>
                <c:pt idx="374">
                  <c:v>1.8207292703553526</c:v>
                </c:pt>
                <c:pt idx="375">
                  <c:v>1.8246482534424187</c:v>
                </c:pt>
                <c:pt idx="376">
                  <c:v>1.8228114828917428</c:v>
                </c:pt>
                <c:pt idx="377">
                  <c:v>1.8260363076334809</c:v>
                </c:pt>
                <c:pt idx="378">
                  <c:v>1.8216763809772256</c:v>
                </c:pt>
                <c:pt idx="379">
                  <c:v>1.8253489152494171</c:v>
                </c:pt>
                <c:pt idx="380">
                  <c:v>1.8098812366811166</c:v>
                </c:pt>
                <c:pt idx="381">
                  <c:v>1.8264204187138668</c:v>
                </c:pt>
                <c:pt idx="382">
                  <c:v>1.8296692697543937</c:v>
                </c:pt>
                <c:pt idx="383">
                  <c:v>1.8279738084240365</c:v>
                </c:pt>
                <c:pt idx="384">
                  <c:v>1.8228975475235767</c:v>
                </c:pt>
                <c:pt idx="385">
                  <c:v>1.827175413625868</c:v>
                </c:pt>
                <c:pt idx="386">
                  <c:v>1.8274854923171124</c:v>
                </c:pt>
                <c:pt idx="387">
                  <c:v>1.8289708568028313</c:v>
                </c:pt>
                <c:pt idx="388">
                  <c:v>1.8241780437275172</c:v>
                </c:pt>
                <c:pt idx="389">
                  <c:v>1.8300868245825737</c:v>
                </c:pt>
                <c:pt idx="390">
                  <c:v>1.8131085716482584</c:v>
                </c:pt>
                <c:pt idx="391">
                  <c:v>1.8296882289951641</c:v>
                </c:pt>
                <c:pt idx="392">
                  <c:v>1.833412395160406</c:v>
                </c:pt>
                <c:pt idx="393">
                  <c:v>1.8314770463339209</c:v>
                </c:pt>
                <c:pt idx="394">
                  <c:v>1.825323567236607</c:v>
                </c:pt>
                <c:pt idx="395">
                  <c:v>1.8318134450472479</c:v>
                </c:pt>
                <c:pt idx="396">
                  <c:v>1.8315767317391551</c:v>
                </c:pt>
                <c:pt idx="397">
                  <c:v>1.8316981821186442</c:v>
                </c:pt>
                <c:pt idx="398">
                  <c:v>1.8280617598926741</c:v>
                </c:pt>
                <c:pt idx="399">
                  <c:v>1.8341766979664096</c:v>
                </c:pt>
                <c:pt idx="400">
                  <c:v>1.8161168982739562</c:v>
                </c:pt>
                <c:pt idx="401">
                  <c:v>1.8349626212045327</c:v>
                </c:pt>
                <c:pt idx="402">
                  <c:v>1.8389538442451456</c:v>
                </c:pt>
                <c:pt idx="403">
                  <c:v>1.8354729325818202</c:v>
                </c:pt>
                <c:pt idx="404">
                  <c:v>1.8292795681160832</c:v>
                </c:pt>
                <c:pt idx="405">
                  <c:v>1.8360538914766433</c:v>
                </c:pt>
              </c:numCache>
            </c:numRef>
          </c:xVal>
          <c:yVal>
            <c:numRef>
              <c:f>Summary!$CN$12:$CN$417</c:f>
              <c:numCache>
                <c:formatCode>0.00000000</c:formatCode>
                <c:ptCount val="406"/>
                <c:pt idx="0">
                  <c:v>0.33337839081963122</c:v>
                </c:pt>
                <c:pt idx="1">
                  <c:v>0.33337526398319928</c:v>
                </c:pt>
                <c:pt idx="2">
                  <c:v>0.33337546263004975</c:v>
                </c:pt>
                <c:pt idx="3">
                  <c:v>0.33337545841482047</c:v>
                </c:pt>
                <c:pt idx="4">
                  <c:v>0.33337630225524817</c:v>
                </c:pt>
                <c:pt idx="5">
                  <c:v>0.33337620381096522</c:v>
                </c:pt>
                <c:pt idx="6">
                  <c:v>0.33337424806840138</c:v>
                </c:pt>
                <c:pt idx="7">
                  <c:v>0.33337392653429104</c:v>
                </c:pt>
                <c:pt idx="8">
                  <c:v>0.33337445014232941</c:v>
                </c:pt>
                <c:pt idx="9">
                  <c:v>0.33337401652415599</c:v>
                </c:pt>
                <c:pt idx="10">
                  <c:v>0.33337400376312387</c:v>
                </c:pt>
                <c:pt idx="11">
                  <c:v>0.33337418009304237</c:v>
                </c:pt>
                <c:pt idx="12">
                  <c:v>0.33337421962917235</c:v>
                </c:pt>
                <c:pt idx="13">
                  <c:v>0.33337348521226001</c:v>
                </c:pt>
                <c:pt idx="14">
                  <c:v>0.33337950143149819</c:v>
                </c:pt>
                <c:pt idx="15">
                  <c:v>0.33337937045810784</c:v>
                </c:pt>
                <c:pt idx="16">
                  <c:v>0.33337489813304877</c:v>
                </c:pt>
                <c:pt idx="17">
                  <c:v>0.33337654115403459</c:v>
                </c:pt>
                <c:pt idx="18">
                  <c:v>0.33337603054559772</c:v>
                </c:pt>
                <c:pt idx="19">
                  <c:v>0.33337507193114457</c:v>
                </c:pt>
                <c:pt idx="20">
                  <c:v>0.33337685917352972</c:v>
                </c:pt>
                <c:pt idx="21">
                  <c:v>0.33337544044027817</c:v>
                </c:pt>
                <c:pt idx="22">
                  <c:v>0.33337665000382127</c:v>
                </c:pt>
                <c:pt idx="23">
                  <c:v>0.3333738187024517</c:v>
                </c:pt>
                <c:pt idx="24">
                  <c:v>0.33337681072604636</c:v>
                </c:pt>
                <c:pt idx="25">
                  <c:v>0.33337755208619874</c:v>
                </c:pt>
                <c:pt idx="26">
                  <c:v>0.33337463679005946</c:v>
                </c:pt>
                <c:pt idx="27">
                  <c:v>0.33337539634892444</c:v>
                </c:pt>
                <c:pt idx="28">
                  <c:v>0.33337606935474168</c:v>
                </c:pt>
                <c:pt idx="29">
                  <c:v>0.33337603249391701</c:v>
                </c:pt>
                <c:pt idx="30">
                  <c:v>0.33337593012902939</c:v>
                </c:pt>
                <c:pt idx="31">
                  <c:v>0.33337545197992774</c:v>
                </c:pt>
                <c:pt idx="32">
                  <c:v>0.3333765830632951</c:v>
                </c:pt>
                <c:pt idx="33">
                  <c:v>0.33337408050609563</c:v>
                </c:pt>
                <c:pt idx="34">
                  <c:v>0.33337588323959866</c:v>
                </c:pt>
                <c:pt idx="35">
                  <c:v>0.33337545602879637</c:v>
                </c:pt>
                <c:pt idx="36">
                  <c:v>0.3333759547541274</c:v>
                </c:pt>
                <c:pt idx="37">
                  <c:v>0.33337912291927074</c:v>
                </c:pt>
                <c:pt idx="38">
                  <c:v>0.33337393486087102</c:v>
                </c:pt>
                <c:pt idx="39">
                  <c:v>0.33337585236940592</c:v>
                </c:pt>
                <c:pt idx="40">
                  <c:v>0.33337402338662558</c:v>
                </c:pt>
                <c:pt idx="41">
                  <c:v>0.33337597559760435</c:v>
                </c:pt>
                <c:pt idx="42">
                  <c:v>0.33337425145638699</c:v>
                </c:pt>
                <c:pt idx="43">
                  <c:v>0.33337581647538733</c:v>
                </c:pt>
                <c:pt idx="44">
                  <c:v>0.33337384727629932</c:v>
                </c:pt>
                <c:pt idx="45">
                  <c:v>0.33337520429410494</c:v>
                </c:pt>
                <c:pt idx="46">
                  <c:v>0.33337468116011765</c:v>
                </c:pt>
                <c:pt idx="47">
                  <c:v>0.33337742530104492</c:v>
                </c:pt>
                <c:pt idx="48">
                  <c:v>0.33337728722772425</c:v>
                </c:pt>
                <c:pt idx="49">
                  <c:v>0.33337591060087463</c:v>
                </c:pt>
                <c:pt idx="50">
                  <c:v>0.33337567918779881</c:v>
                </c:pt>
                <c:pt idx="51">
                  <c:v>0.3333769618927041</c:v>
                </c:pt>
                <c:pt idx="52">
                  <c:v>0.3333775669231942</c:v>
                </c:pt>
                <c:pt idx="53">
                  <c:v>0.33337682370715094</c:v>
                </c:pt>
                <c:pt idx="54">
                  <c:v>0.33337558055420413</c:v>
                </c:pt>
                <c:pt idx="55">
                  <c:v>0.33337607793033386</c:v>
                </c:pt>
                <c:pt idx="56">
                  <c:v>0.33337746771366672</c:v>
                </c:pt>
                <c:pt idx="57">
                  <c:v>0.33337495589349708</c:v>
                </c:pt>
                <c:pt idx="58">
                  <c:v>0.33337581850778952</c:v>
                </c:pt>
                <c:pt idx="59">
                  <c:v>0.33337791381074006</c:v>
                </c:pt>
                <c:pt idx="60">
                  <c:v>0.33337622073103018</c:v>
                </c:pt>
                <c:pt idx="61">
                  <c:v>0.33337594773905754</c:v>
                </c:pt>
                <c:pt idx="62">
                  <c:v>0.33337516052773836</c:v>
                </c:pt>
                <c:pt idx="63">
                  <c:v>0.33337620381195571</c:v>
                </c:pt>
                <c:pt idx="64">
                  <c:v>0.33337565938305963</c:v>
                </c:pt>
                <c:pt idx="65">
                  <c:v>0.33337631833145936</c:v>
                </c:pt>
                <c:pt idx="66">
                  <c:v>0.33337568617401603</c:v>
                </c:pt>
                <c:pt idx="67">
                  <c:v>0.33337710881378629</c:v>
                </c:pt>
                <c:pt idx="68">
                  <c:v>0.33337573504710649</c:v>
                </c:pt>
                <c:pt idx="69">
                  <c:v>0.33337600376880272</c:v>
                </c:pt>
                <c:pt idx="70">
                  <c:v>0.33337655892753926</c:v>
                </c:pt>
                <c:pt idx="71">
                  <c:v>0.33337676840883973</c:v>
                </c:pt>
                <c:pt idx="72">
                  <c:v>0.33337454065672351</c:v>
                </c:pt>
                <c:pt idx="73">
                  <c:v>0.33337333758927662</c:v>
                </c:pt>
                <c:pt idx="74">
                  <c:v>0.33337616065227255</c:v>
                </c:pt>
                <c:pt idx="75">
                  <c:v>0.33337685981244225</c:v>
                </c:pt>
                <c:pt idx="76">
                  <c:v>0.33337506106946574</c:v>
                </c:pt>
                <c:pt idx="77">
                  <c:v>0.33337635146918515</c:v>
                </c:pt>
                <c:pt idx="78">
                  <c:v>0.33337344392533391</c:v>
                </c:pt>
                <c:pt idx="79">
                  <c:v>0.33337593820819567</c:v>
                </c:pt>
                <c:pt idx="80">
                  <c:v>0.33337278114601654</c:v>
                </c:pt>
                <c:pt idx="81">
                  <c:v>0.33337765226704841</c:v>
                </c:pt>
                <c:pt idx="82">
                  <c:v>0.33337590741480022</c:v>
                </c:pt>
                <c:pt idx="83">
                  <c:v>0.33337512000332836</c:v>
                </c:pt>
                <c:pt idx="84">
                  <c:v>0.33337526279839647</c:v>
                </c:pt>
                <c:pt idx="85">
                  <c:v>0.33337670986861573</c:v>
                </c:pt>
                <c:pt idx="86">
                  <c:v>0.33338346315541734</c:v>
                </c:pt>
                <c:pt idx="87">
                  <c:v>0.33338098005884004</c:v>
                </c:pt>
                <c:pt idx="88">
                  <c:v>0.33338251855521012</c:v>
                </c:pt>
                <c:pt idx="89">
                  <c:v>0.33338083805449298</c:v>
                </c:pt>
                <c:pt idx="90">
                  <c:v>0.33338211666062068</c:v>
                </c:pt>
                <c:pt idx="91">
                  <c:v>0.33338084958261888</c:v>
                </c:pt>
                <c:pt idx="92">
                  <c:v>0.33338261248631418</c:v>
                </c:pt>
                <c:pt idx="93">
                  <c:v>0.33338156685680587</c:v>
                </c:pt>
                <c:pt idx="94">
                  <c:v>0.33338219915702344</c:v>
                </c:pt>
                <c:pt idx="95">
                  <c:v>0.33338144619696258</c:v>
                </c:pt>
                <c:pt idx="96">
                  <c:v>0.33338239298394262</c:v>
                </c:pt>
                <c:pt idx="97">
                  <c:v>0.33338216609363042</c:v>
                </c:pt>
                <c:pt idx="98">
                  <c:v>0.33338057062423132</c:v>
                </c:pt>
                <c:pt idx="99">
                  <c:v>0.33338235378287029</c:v>
                </c:pt>
                <c:pt idx="100">
                  <c:v>0.33338261171823103</c:v>
                </c:pt>
                <c:pt idx="101">
                  <c:v>0.33338239380799506</c:v>
                </c:pt>
                <c:pt idx="102">
                  <c:v>0.33338181375643827</c:v>
                </c:pt>
                <c:pt idx="103">
                  <c:v>0.33337953097090023</c:v>
                </c:pt>
                <c:pt idx="104">
                  <c:v>0.33338281936186004</c:v>
                </c:pt>
                <c:pt idx="105">
                  <c:v>0.33338048309575657</c:v>
                </c:pt>
                <c:pt idx="106">
                  <c:v>0.33338132819932714</c:v>
                </c:pt>
                <c:pt idx="107">
                  <c:v>0.33338158246939575</c:v>
                </c:pt>
                <c:pt idx="108">
                  <c:v>0.33338122312018753</c:v>
                </c:pt>
                <c:pt idx="109">
                  <c:v>0.33338198039089706</c:v>
                </c:pt>
                <c:pt idx="110">
                  <c:v>0.33338137141635571</c:v>
                </c:pt>
                <c:pt idx="111">
                  <c:v>0.3333811221283296</c:v>
                </c:pt>
                <c:pt idx="112">
                  <c:v>0.33337982590791199</c:v>
                </c:pt>
                <c:pt idx="113">
                  <c:v>0.33338110001083066</c:v>
                </c:pt>
                <c:pt idx="114">
                  <c:v>0.33338011241700383</c:v>
                </c:pt>
                <c:pt idx="115">
                  <c:v>0.33337940917717568</c:v>
                </c:pt>
                <c:pt idx="116">
                  <c:v>0.33338228967368871</c:v>
                </c:pt>
                <c:pt idx="117">
                  <c:v>0.33337981877942613</c:v>
                </c:pt>
                <c:pt idx="118">
                  <c:v>0.33338022969405995</c:v>
                </c:pt>
                <c:pt idx="119">
                  <c:v>0.3333798254050977</c:v>
                </c:pt>
                <c:pt idx="120">
                  <c:v>0.33337995452201735</c:v>
                </c:pt>
                <c:pt idx="121">
                  <c:v>0.33338101169392825</c:v>
                </c:pt>
                <c:pt idx="122">
                  <c:v>0.33338074095182474</c:v>
                </c:pt>
                <c:pt idx="123">
                  <c:v>0.33337961784688297</c:v>
                </c:pt>
                <c:pt idx="124">
                  <c:v>0.33338278950860833</c:v>
                </c:pt>
                <c:pt idx="125">
                  <c:v>0.33337876649741444</c:v>
                </c:pt>
                <c:pt idx="126">
                  <c:v>0.33337938362410563</c:v>
                </c:pt>
                <c:pt idx="127">
                  <c:v>0.3333802737086517</c:v>
                </c:pt>
                <c:pt idx="128">
                  <c:v>0.33338044402991807</c:v>
                </c:pt>
                <c:pt idx="129">
                  <c:v>0.33337908030249247</c:v>
                </c:pt>
                <c:pt idx="130">
                  <c:v>0.33337993236019481</c:v>
                </c:pt>
                <c:pt idx="131">
                  <c:v>0.33338118127174932</c:v>
                </c:pt>
                <c:pt idx="132">
                  <c:v>0.33338020168301613</c:v>
                </c:pt>
                <c:pt idx="133">
                  <c:v>0.33338311614789523</c:v>
                </c:pt>
                <c:pt idx="134">
                  <c:v>0.33337813723193549</c:v>
                </c:pt>
                <c:pt idx="135">
                  <c:v>0.33338047425934736</c:v>
                </c:pt>
                <c:pt idx="136">
                  <c:v>0.33338037746595756</c:v>
                </c:pt>
                <c:pt idx="137">
                  <c:v>0.33338105974401488</c:v>
                </c:pt>
                <c:pt idx="138">
                  <c:v>0.33337893006242786</c:v>
                </c:pt>
                <c:pt idx="139">
                  <c:v>0.33338203820833689</c:v>
                </c:pt>
                <c:pt idx="140">
                  <c:v>0.33337816382108576</c:v>
                </c:pt>
                <c:pt idx="141">
                  <c:v>0.33337868744226296</c:v>
                </c:pt>
                <c:pt idx="142">
                  <c:v>0.33338018041743184</c:v>
                </c:pt>
                <c:pt idx="143">
                  <c:v>0.33338052713081079</c:v>
                </c:pt>
                <c:pt idx="144">
                  <c:v>0.33337935475121122</c:v>
                </c:pt>
                <c:pt idx="145">
                  <c:v>0.33337944603649677</c:v>
                </c:pt>
                <c:pt idx="146">
                  <c:v>0.33337683101409765</c:v>
                </c:pt>
                <c:pt idx="147">
                  <c:v>0.33337861229897314</c:v>
                </c:pt>
                <c:pt idx="148">
                  <c:v>0.33337831582521399</c:v>
                </c:pt>
                <c:pt idx="149">
                  <c:v>0.33338028532596092</c:v>
                </c:pt>
                <c:pt idx="150">
                  <c:v>0.33337937878411478</c:v>
                </c:pt>
                <c:pt idx="151">
                  <c:v>0.33338032178793336</c:v>
                </c:pt>
                <c:pt idx="152">
                  <c:v>0.33338044069770706</c:v>
                </c:pt>
                <c:pt idx="153">
                  <c:v>0.33338111388939767</c:v>
                </c:pt>
                <c:pt idx="154">
                  <c:v>0.33337708747527667</c:v>
                </c:pt>
                <c:pt idx="155">
                  <c:v>0.33337818063059727</c:v>
                </c:pt>
                <c:pt idx="156">
                  <c:v>0.33337790032430753</c:v>
                </c:pt>
                <c:pt idx="157">
                  <c:v>0.3333787870991774</c:v>
                </c:pt>
                <c:pt idx="158">
                  <c:v>0.33337597573131039</c:v>
                </c:pt>
                <c:pt idx="159">
                  <c:v>0.33338062751912712</c:v>
                </c:pt>
                <c:pt idx="160">
                  <c:v>0.33337726399219847</c:v>
                </c:pt>
                <c:pt idx="161">
                  <c:v>0.33337814223864581</c:v>
                </c:pt>
                <c:pt idx="162">
                  <c:v>0.33337938246135607</c:v>
                </c:pt>
                <c:pt idx="163">
                  <c:v>0.33337995752612448</c:v>
                </c:pt>
                <c:pt idx="164">
                  <c:v>0.33338052487582676</c:v>
                </c:pt>
                <c:pt idx="165">
                  <c:v>0.33337433316867898</c:v>
                </c:pt>
                <c:pt idx="166">
                  <c:v>0.33337943495392214</c:v>
                </c:pt>
                <c:pt idx="167">
                  <c:v>0.33337897872565536</c:v>
                </c:pt>
                <c:pt idx="168">
                  <c:v>0.33337917669377459</c:v>
                </c:pt>
                <c:pt idx="169">
                  <c:v>0.33337826435565904</c:v>
                </c:pt>
                <c:pt idx="170">
                  <c:v>0.33337878641740698</c:v>
                </c:pt>
                <c:pt idx="171">
                  <c:v>0.33337833791121335</c:v>
                </c:pt>
                <c:pt idx="172">
                  <c:v>0.33337651914669952</c:v>
                </c:pt>
                <c:pt idx="173">
                  <c:v>0.33337694736031098</c:v>
                </c:pt>
                <c:pt idx="174">
                  <c:v>0.33337736435937582</c:v>
                </c:pt>
                <c:pt idx="175">
                  <c:v>0.33337680004819131</c:v>
                </c:pt>
                <c:pt idx="176">
                  <c:v>0.33337651976682148</c:v>
                </c:pt>
                <c:pt idx="177">
                  <c:v>0.33337878900637485</c:v>
                </c:pt>
                <c:pt idx="178">
                  <c:v>0.3333775038013454</c:v>
                </c:pt>
                <c:pt idx="179">
                  <c:v>0.33337563064017456</c:v>
                </c:pt>
                <c:pt idx="180">
                  <c:v>0.33337813457946452</c:v>
                </c:pt>
                <c:pt idx="181">
                  <c:v>0.33337845688041978</c:v>
                </c:pt>
                <c:pt idx="182">
                  <c:v>0.33337677786824954</c:v>
                </c:pt>
                <c:pt idx="183">
                  <c:v>0.33337691560041643</c:v>
                </c:pt>
                <c:pt idx="184">
                  <c:v>0.33337643044398102</c:v>
                </c:pt>
                <c:pt idx="185">
                  <c:v>0.3333759453370716</c:v>
                </c:pt>
                <c:pt idx="186">
                  <c:v>0.33337783684553252</c:v>
                </c:pt>
                <c:pt idx="187">
                  <c:v>0.33337877060649423</c:v>
                </c:pt>
                <c:pt idx="188">
                  <c:v>0.33337758061721451</c:v>
                </c:pt>
                <c:pt idx="189">
                  <c:v>0.33337695137006867</c:v>
                </c:pt>
                <c:pt idx="190">
                  <c:v>0.33337645133100252</c:v>
                </c:pt>
                <c:pt idx="191">
                  <c:v>0.33338047497036116</c:v>
                </c:pt>
                <c:pt idx="192">
                  <c:v>0.33337810280955316</c:v>
                </c:pt>
                <c:pt idx="193">
                  <c:v>0.3333763235551111</c:v>
                </c:pt>
                <c:pt idx="194">
                  <c:v>0.33337861059889218</c:v>
                </c:pt>
                <c:pt idx="195">
                  <c:v>0.33337777835900767</c:v>
                </c:pt>
                <c:pt idx="196">
                  <c:v>0.33337675697086988</c:v>
                </c:pt>
                <c:pt idx="197">
                  <c:v>0.33337871239232825</c:v>
                </c:pt>
                <c:pt idx="198">
                  <c:v>0.33337732545029619</c:v>
                </c:pt>
                <c:pt idx="199">
                  <c:v>0.33337866890303897</c:v>
                </c:pt>
                <c:pt idx="200">
                  <c:v>0.33337992323938026</c:v>
                </c:pt>
                <c:pt idx="201">
                  <c:v>0.33337943923304331</c:v>
                </c:pt>
                <c:pt idx="202">
                  <c:v>0.33337726957527886</c:v>
                </c:pt>
                <c:pt idx="203">
                  <c:v>0.33337685689489932</c:v>
                </c:pt>
                <c:pt idx="204">
                  <c:v>0.33337836865863196</c:v>
                </c:pt>
                <c:pt idx="205">
                  <c:v>0.33337605195709735</c:v>
                </c:pt>
                <c:pt idx="206">
                  <c:v>0.33337798818848052</c:v>
                </c:pt>
                <c:pt idx="207">
                  <c:v>0.33337878016699962</c:v>
                </c:pt>
                <c:pt idx="208">
                  <c:v>0.33337494923002703</c:v>
                </c:pt>
                <c:pt idx="209">
                  <c:v>0.33337804997329934</c:v>
                </c:pt>
                <c:pt idx="210">
                  <c:v>0.33337821332194534</c:v>
                </c:pt>
                <c:pt idx="211">
                  <c:v>0.33337683717767858</c:v>
                </c:pt>
                <c:pt idx="212">
                  <c:v>0.33337700830249717</c:v>
                </c:pt>
                <c:pt idx="213">
                  <c:v>0.3333775665855031</c:v>
                </c:pt>
                <c:pt idx="214">
                  <c:v>0.33337709866388099</c:v>
                </c:pt>
                <c:pt idx="215">
                  <c:v>0.33337614321115905</c:v>
                </c:pt>
                <c:pt idx="216">
                  <c:v>0.33337729633402824</c:v>
                </c:pt>
                <c:pt idx="217">
                  <c:v>0.33337800008446239</c:v>
                </c:pt>
                <c:pt idx="218">
                  <c:v>0.3333751083286981</c:v>
                </c:pt>
                <c:pt idx="219">
                  <c:v>0.33337788175585775</c:v>
                </c:pt>
                <c:pt idx="220">
                  <c:v>0.33337846969896234</c:v>
                </c:pt>
                <c:pt idx="221">
                  <c:v>0.33337551667454135</c:v>
                </c:pt>
                <c:pt idx="222">
                  <c:v>0.33337822975886605</c:v>
                </c:pt>
                <c:pt idx="223">
                  <c:v>0.33337699162882439</c:v>
                </c:pt>
                <c:pt idx="224">
                  <c:v>0.33337770589194143</c:v>
                </c:pt>
                <c:pt idx="225">
                  <c:v>0.33337546722198952</c:v>
                </c:pt>
                <c:pt idx="226">
                  <c:v>0.33337643180163645</c:v>
                </c:pt>
                <c:pt idx="227">
                  <c:v>0.33337678347276123</c:v>
                </c:pt>
                <c:pt idx="228">
                  <c:v>0.33337595651172552</c:v>
                </c:pt>
                <c:pt idx="229">
                  <c:v>0.33337441626300268</c:v>
                </c:pt>
                <c:pt idx="230">
                  <c:v>0.33337589356715713</c:v>
                </c:pt>
                <c:pt idx="231">
                  <c:v>0.33337506857611715</c:v>
                </c:pt>
                <c:pt idx="232">
                  <c:v>0.33337523554805054</c:v>
                </c:pt>
                <c:pt idx="233">
                  <c:v>0.33337482917682892</c:v>
                </c:pt>
                <c:pt idx="234">
                  <c:v>0.33337693987722933</c:v>
                </c:pt>
                <c:pt idx="235">
                  <c:v>0.33337426698861095</c:v>
                </c:pt>
                <c:pt idx="236">
                  <c:v>0.33337466395113635</c:v>
                </c:pt>
                <c:pt idx="237">
                  <c:v>0.33337640825213999</c:v>
                </c:pt>
                <c:pt idx="238">
                  <c:v>0.33337742293220657</c:v>
                </c:pt>
                <c:pt idx="239">
                  <c:v>0.33337490284689386</c:v>
                </c:pt>
                <c:pt idx="240">
                  <c:v>0.33337451235954324</c:v>
                </c:pt>
                <c:pt idx="241">
                  <c:v>0.33337857223669354</c:v>
                </c:pt>
                <c:pt idx="242">
                  <c:v>0.33337644374211167</c:v>
                </c:pt>
                <c:pt idx="243">
                  <c:v>0.33337417834399879</c:v>
                </c:pt>
                <c:pt idx="244">
                  <c:v>0.33337679190974912</c:v>
                </c:pt>
                <c:pt idx="245">
                  <c:v>0.33337405368100176</c:v>
                </c:pt>
                <c:pt idx="246">
                  <c:v>0.33337239610097541</c:v>
                </c:pt>
                <c:pt idx="247">
                  <c:v>0.33337724599244767</c:v>
                </c:pt>
                <c:pt idx="248">
                  <c:v>0.33337722881081011</c:v>
                </c:pt>
                <c:pt idx="249">
                  <c:v>0.33337430746366498</c:v>
                </c:pt>
                <c:pt idx="250">
                  <c:v>0.33337600972761605</c:v>
                </c:pt>
                <c:pt idx="251">
                  <c:v>0.33337583329063836</c:v>
                </c:pt>
                <c:pt idx="252">
                  <c:v>0.33337567329225598</c:v>
                </c:pt>
                <c:pt idx="253">
                  <c:v>0.33337688868080673</c:v>
                </c:pt>
                <c:pt idx="254">
                  <c:v>0.33337478749065896</c:v>
                </c:pt>
                <c:pt idx="255">
                  <c:v>0.33337742436171353</c:v>
                </c:pt>
                <c:pt idx="256">
                  <c:v>0.33337366866590645</c:v>
                </c:pt>
                <c:pt idx="257">
                  <c:v>0.33337383416564503</c:v>
                </c:pt>
                <c:pt idx="258">
                  <c:v>0.33337632066177364</c:v>
                </c:pt>
                <c:pt idx="259">
                  <c:v>0.33337422574933456</c:v>
                </c:pt>
                <c:pt idx="260">
                  <c:v>0.33337412676165534</c:v>
                </c:pt>
                <c:pt idx="261">
                  <c:v>0.33337431500511727</c:v>
                </c:pt>
                <c:pt idx="262">
                  <c:v>0.33337450314827882</c:v>
                </c:pt>
                <c:pt idx="263">
                  <c:v>0.33337423928701876</c:v>
                </c:pt>
                <c:pt idx="264">
                  <c:v>0.33337401364701214</c:v>
                </c:pt>
                <c:pt idx="265">
                  <c:v>0.33337469491505128</c:v>
                </c:pt>
                <c:pt idx="266">
                  <c:v>0.33337356129588358</c:v>
                </c:pt>
                <c:pt idx="267">
                  <c:v>0.33337326923198052</c:v>
                </c:pt>
                <c:pt idx="268">
                  <c:v>0.33337661221731596</c:v>
                </c:pt>
                <c:pt idx="269">
                  <c:v>0.33337531169409912</c:v>
                </c:pt>
                <c:pt idx="270">
                  <c:v>0.33337416469285791</c:v>
                </c:pt>
                <c:pt idx="271">
                  <c:v>0.33337465528764715</c:v>
                </c:pt>
                <c:pt idx="272">
                  <c:v>0.33337791081803325</c:v>
                </c:pt>
                <c:pt idx="273">
                  <c:v>0.33337535571976346</c:v>
                </c:pt>
                <c:pt idx="274">
                  <c:v>0.33337559470713379</c:v>
                </c:pt>
                <c:pt idx="275">
                  <c:v>0.3333710708165345</c:v>
                </c:pt>
                <c:pt idx="276">
                  <c:v>0.33337468010160487</c:v>
                </c:pt>
                <c:pt idx="277">
                  <c:v>0.33337453060811612</c:v>
                </c:pt>
                <c:pt idx="278">
                  <c:v>0.33337322526713054</c:v>
                </c:pt>
                <c:pt idx="279">
                  <c:v>0.33337390971449044</c:v>
                </c:pt>
                <c:pt idx="280">
                  <c:v>0.33337350152645545</c:v>
                </c:pt>
                <c:pt idx="281">
                  <c:v>0.3333747208885014</c:v>
                </c:pt>
                <c:pt idx="282">
                  <c:v>0.33337293818222119</c:v>
                </c:pt>
                <c:pt idx="283">
                  <c:v>0.33337423413056205</c:v>
                </c:pt>
                <c:pt idx="284">
                  <c:v>0.33337182671821064</c:v>
                </c:pt>
                <c:pt idx="285">
                  <c:v>0.33337354932655316</c:v>
                </c:pt>
                <c:pt idx="286">
                  <c:v>0.3333747849870406</c:v>
                </c:pt>
                <c:pt idx="287">
                  <c:v>0.33337248805584674</c:v>
                </c:pt>
                <c:pt idx="288">
                  <c:v>0.33337436942161042</c:v>
                </c:pt>
                <c:pt idx="289">
                  <c:v>0.33337287564979168</c:v>
                </c:pt>
                <c:pt idx="290">
                  <c:v>0.33337401290232332</c:v>
                </c:pt>
                <c:pt idx="291">
                  <c:v>0.3333742064584535</c:v>
                </c:pt>
                <c:pt idx="292">
                  <c:v>0.3333745305408336</c:v>
                </c:pt>
                <c:pt idx="293">
                  <c:v>0.33337281623444881</c:v>
                </c:pt>
                <c:pt idx="294">
                  <c:v>0.33337223076761335</c:v>
                </c:pt>
                <c:pt idx="295">
                  <c:v>0.33337438842952011</c:v>
                </c:pt>
                <c:pt idx="296">
                  <c:v>0.33337337819964241</c:v>
                </c:pt>
                <c:pt idx="297">
                  <c:v>0.33337309268329501</c:v>
                </c:pt>
                <c:pt idx="298">
                  <c:v>0.33337191614939993</c:v>
                </c:pt>
                <c:pt idx="299">
                  <c:v>0.33337394710381196</c:v>
                </c:pt>
                <c:pt idx="300">
                  <c:v>0.33337475764269869</c:v>
                </c:pt>
                <c:pt idx="301">
                  <c:v>0.33337421891875207</c:v>
                </c:pt>
                <c:pt idx="302">
                  <c:v>0.33337475893850199</c:v>
                </c:pt>
                <c:pt idx="303">
                  <c:v>0.3333727798130095</c:v>
                </c:pt>
                <c:pt idx="304">
                  <c:v>0.33337178632328462</c:v>
                </c:pt>
                <c:pt idx="305">
                  <c:v>0.3333735064822726</c:v>
                </c:pt>
                <c:pt idx="306">
                  <c:v>0.33337507627476615</c:v>
                </c:pt>
                <c:pt idx="307">
                  <c:v>0.33337173039253004</c:v>
                </c:pt>
                <c:pt idx="308">
                  <c:v>0.33337345326619006</c:v>
                </c:pt>
                <c:pt idx="309">
                  <c:v>0.33337153563506866</c:v>
                </c:pt>
                <c:pt idx="310">
                  <c:v>0.33337216219418125</c:v>
                </c:pt>
                <c:pt idx="311">
                  <c:v>0.33337199925493244</c:v>
                </c:pt>
                <c:pt idx="312">
                  <c:v>0.33337396749385512</c:v>
                </c:pt>
                <c:pt idx="313">
                  <c:v>0.33337362044253094</c:v>
                </c:pt>
                <c:pt idx="314">
                  <c:v>0.33337203493625628</c:v>
                </c:pt>
                <c:pt idx="315">
                  <c:v>0.33337199358716096</c:v>
                </c:pt>
                <c:pt idx="316">
                  <c:v>0.33337296088955953</c:v>
                </c:pt>
                <c:pt idx="317">
                  <c:v>0.33337330841419582</c:v>
                </c:pt>
                <c:pt idx="318">
                  <c:v>0.33337106484050211</c:v>
                </c:pt>
                <c:pt idx="319">
                  <c:v>0.33337286670937333</c:v>
                </c:pt>
                <c:pt idx="320">
                  <c:v>0.33337368650581412</c:v>
                </c:pt>
                <c:pt idx="321">
                  <c:v>0.33337338918594445</c:v>
                </c:pt>
                <c:pt idx="322">
                  <c:v>0.33337510515537094</c:v>
                </c:pt>
                <c:pt idx="323">
                  <c:v>0.33337244797325383</c:v>
                </c:pt>
                <c:pt idx="324">
                  <c:v>0.33337030082192071</c:v>
                </c:pt>
                <c:pt idx="325">
                  <c:v>0.33337504667494655</c:v>
                </c:pt>
                <c:pt idx="326">
                  <c:v>0.33337242888997942</c:v>
                </c:pt>
                <c:pt idx="327">
                  <c:v>0.33337086866132742</c:v>
                </c:pt>
                <c:pt idx="328">
                  <c:v>0.33337140956744976</c:v>
                </c:pt>
                <c:pt idx="329">
                  <c:v>0.33337186817216985</c:v>
                </c:pt>
                <c:pt idx="330">
                  <c:v>0.33337358388970767</c:v>
                </c:pt>
                <c:pt idx="331">
                  <c:v>0.3333725037210738</c:v>
                </c:pt>
                <c:pt idx="332">
                  <c:v>0.33337389777538778</c:v>
                </c:pt>
                <c:pt idx="333">
                  <c:v>0.33337217346055359</c:v>
                </c:pt>
                <c:pt idx="334">
                  <c:v>0.33337378984950117</c:v>
                </c:pt>
                <c:pt idx="335">
                  <c:v>0.33337411347077217</c:v>
                </c:pt>
                <c:pt idx="336">
                  <c:v>0.33337243758372964</c:v>
                </c:pt>
                <c:pt idx="337">
                  <c:v>0.33337409105904386</c:v>
                </c:pt>
                <c:pt idx="338">
                  <c:v>0.33337019913942328</c:v>
                </c:pt>
                <c:pt idx="339">
                  <c:v>0.3333709399756275</c:v>
                </c:pt>
                <c:pt idx="340">
                  <c:v>0.33337357255864108</c:v>
                </c:pt>
                <c:pt idx="341">
                  <c:v>0.33337218482679437</c:v>
                </c:pt>
                <c:pt idx="342">
                  <c:v>0.33337168188360006</c:v>
                </c:pt>
                <c:pt idx="343">
                  <c:v>0.33336973860735086</c:v>
                </c:pt>
                <c:pt idx="344">
                  <c:v>0.33337006548492282</c:v>
                </c:pt>
                <c:pt idx="345">
                  <c:v>0.33336965876916724</c:v>
                </c:pt>
                <c:pt idx="346">
                  <c:v>0.33336866390647579</c:v>
                </c:pt>
                <c:pt idx="347">
                  <c:v>0.33336835852421798</c:v>
                </c:pt>
                <c:pt idx="348">
                  <c:v>0.33337072134886436</c:v>
                </c:pt>
                <c:pt idx="349">
                  <c:v>0.33336920979322598</c:v>
                </c:pt>
                <c:pt idx="350">
                  <c:v>0.33336789047503501</c:v>
                </c:pt>
                <c:pt idx="351">
                  <c:v>0.33337102557595399</c:v>
                </c:pt>
                <c:pt idx="352">
                  <c:v>0.33336924520094618</c:v>
                </c:pt>
                <c:pt idx="353">
                  <c:v>0.33337140437093415</c:v>
                </c:pt>
                <c:pt idx="354">
                  <c:v>0.33337077978451729</c:v>
                </c:pt>
                <c:pt idx="355">
                  <c:v>0.33337155876062641</c:v>
                </c:pt>
                <c:pt idx="356">
                  <c:v>0.33337101628388255</c:v>
                </c:pt>
                <c:pt idx="357">
                  <c:v>0.33336823972146018</c:v>
                </c:pt>
                <c:pt idx="358">
                  <c:v>0.33337014072452448</c:v>
                </c:pt>
                <c:pt idx="359">
                  <c:v>0.3333712813619234</c:v>
                </c:pt>
                <c:pt idx="360">
                  <c:v>0.3333690355260438</c:v>
                </c:pt>
                <c:pt idx="361">
                  <c:v>0.33336847263734343</c:v>
                </c:pt>
                <c:pt idx="362">
                  <c:v>0.33337038629563398</c:v>
                </c:pt>
                <c:pt idx="363">
                  <c:v>0.33336811123031951</c:v>
                </c:pt>
                <c:pt idx="364">
                  <c:v>0.33336870381892281</c:v>
                </c:pt>
                <c:pt idx="365">
                  <c:v>0.33336929848999852</c:v>
                </c:pt>
                <c:pt idx="366">
                  <c:v>0.33336837628804705</c:v>
                </c:pt>
                <c:pt idx="367">
                  <c:v>0.33337074782010445</c:v>
                </c:pt>
                <c:pt idx="368">
                  <c:v>0.33336973252683094</c:v>
                </c:pt>
                <c:pt idx="369">
                  <c:v>0.33336873576322618</c:v>
                </c:pt>
                <c:pt idx="370">
                  <c:v>0.3333691156522135</c:v>
                </c:pt>
                <c:pt idx="371">
                  <c:v>0.33336956391064743</c:v>
                </c:pt>
                <c:pt idx="372">
                  <c:v>0.33337129087222267</c:v>
                </c:pt>
                <c:pt idx="373">
                  <c:v>0.33337056063696285</c:v>
                </c:pt>
                <c:pt idx="374">
                  <c:v>0.33337177574817328</c:v>
                </c:pt>
                <c:pt idx="375">
                  <c:v>0.33336887225398515</c:v>
                </c:pt>
                <c:pt idx="376">
                  <c:v>0.33336998207747376</c:v>
                </c:pt>
                <c:pt idx="377">
                  <c:v>0.33337083920186233</c:v>
                </c:pt>
                <c:pt idx="378">
                  <c:v>0.33337028605309504</c:v>
                </c:pt>
                <c:pt idx="379">
                  <c:v>0.33337062393487621</c:v>
                </c:pt>
                <c:pt idx="380">
                  <c:v>0.33336908276187421</c:v>
                </c:pt>
                <c:pt idx="381">
                  <c:v>0.33337004000526299</c:v>
                </c:pt>
                <c:pt idx="382">
                  <c:v>0.3333685714808014</c:v>
                </c:pt>
                <c:pt idx="383">
                  <c:v>0.33336772578733503</c:v>
                </c:pt>
                <c:pt idx="384">
                  <c:v>0.33337063560371477</c:v>
                </c:pt>
                <c:pt idx="385">
                  <c:v>0.33337286206727584</c:v>
                </c:pt>
                <c:pt idx="386">
                  <c:v>0.33336796179138595</c:v>
                </c:pt>
                <c:pt idx="387">
                  <c:v>0.33336954927464796</c:v>
                </c:pt>
                <c:pt idx="388">
                  <c:v>0.33336841035824832</c:v>
                </c:pt>
                <c:pt idx="389">
                  <c:v>0.3333696986713518</c:v>
                </c:pt>
                <c:pt idx="390">
                  <c:v>0.33336871061049844</c:v>
                </c:pt>
                <c:pt idx="391">
                  <c:v>0.33336852052140842</c:v>
                </c:pt>
                <c:pt idx="392">
                  <c:v>0.33336838260939777</c:v>
                </c:pt>
                <c:pt idx="393">
                  <c:v>0.33336814556461214</c:v>
                </c:pt>
                <c:pt idx="394">
                  <c:v>0.33336722710417349</c:v>
                </c:pt>
                <c:pt idx="395">
                  <c:v>0.33336938428476265</c:v>
                </c:pt>
                <c:pt idx="396">
                  <c:v>0.33336931492721567</c:v>
                </c:pt>
                <c:pt idx="397">
                  <c:v>0.33336760447997421</c:v>
                </c:pt>
                <c:pt idx="398">
                  <c:v>0.33336945260050049</c:v>
                </c:pt>
                <c:pt idx="399">
                  <c:v>0.33336817457375806</c:v>
                </c:pt>
                <c:pt idx="400">
                  <c:v>0.33336865424605461</c:v>
                </c:pt>
                <c:pt idx="401">
                  <c:v>0.33336956428886194</c:v>
                </c:pt>
                <c:pt idx="402">
                  <c:v>0.33336830014616942</c:v>
                </c:pt>
                <c:pt idx="403">
                  <c:v>0.33336874049198428</c:v>
                </c:pt>
                <c:pt idx="404">
                  <c:v>0.33336775249653883</c:v>
                </c:pt>
                <c:pt idx="405">
                  <c:v>0.33336782801065235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1B-B040-B4BB-4873E21E4F7D}"/>
            </c:ext>
          </c:extLst>
        </c:ser>
        <c:ser>
          <c:idx val="1"/>
          <c:order val="1"/>
          <c:tx>
            <c:strRef>
              <c:f>Summary!$CJ$12</c:f>
              <c:strCache>
                <c:ptCount val="1"/>
                <c:pt idx="0">
                  <c:v>L1 AprS1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Summary!$CL$12:$CL$25</c:f>
              <c:numCache>
                <c:formatCode>0.0000</c:formatCode>
                <c:ptCount val="14"/>
                <c:pt idx="0">
                  <c:v>1.7615253752062556</c:v>
                </c:pt>
                <c:pt idx="1">
                  <c:v>1.7610060018103031</c:v>
                </c:pt>
                <c:pt idx="2">
                  <c:v>1.7615365183532568</c:v>
                </c:pt>
                <c:pt idx="3">
                  <c:v>1.7595795751210024</c:v>
                </c:pt>
                <c:pt idx="4">
                  <c:v>1.7600060853566755</c:v>
                </c:pt>
                <c:pt idx="5">
                  <c:v>1.7580725921454308</c:v>
                </c:pt>
                <c:pt idx="6">
                  <c:v>1.7571914667685744</c:v>
                </c:pt>
                <c:pt idx="7">
                  <c:v>1.7574621149011938</c:v>
                </c:pt>
                <c:pt idx="8">
                  <c:v>1.7549966242028248</c:v>
                </c:pt>
                <c:pt idx="9">
                  <c:v>1.7542741848243868</c:v>
                </c:pt>
                <c:pt idx="10">
                  <c:v>1.7547064718633276</c:v>
                </c:pt>
                <c:pt idx="11">
                  <c:v>1.7516058229717661</c:v>
                </c:pt>
                <c:pt idx="12">
                  <c:v>1.752507283001165</c:v>
                </c:pt>
                <c:pt idx="13">
                  <c:v>1.750986617383125</c:v>
                </c:pt>
              </c:numCache>
            </c:numRef>
          </c:xVal>
          <c:yVal>
            <c:numRef>
              <c:f>Summary!$CN$12:$CN$25</c:f>
              <c:numCache>
                <c:formatCode>0.00000000</c:formatCode>
                <c:ptCount val="14"/>
                <c:pt idx="0">
                  <c:v>0.33337839081963122</c:v>
                </c:pt>
                <c:pt idx="1">
                  <c:v>0.33337526398319928</c:v>
                </c:pt>
                <c:pt idx="2">
                  <c:v>0.33337546263004975</c:v>
                </c:pt>
                <c:pt idx="3">
                  <c:v>0.33337545841482047</c:v>
                </c:pt>
                <c:pt idx="4">
                  <c:v>0.33337630225524817</c:v>
                </c:pt>
                <c:pt idx="5">
                  <c:v>0.33337620381096522</c:v>
                </c:pt>
                <c:pt idx="6">
                  <c:v>0.33337424806840138</c:v>
                </c:pt>
                <c:pt idx="7">
                  <c:v>0.33337392653429104</c:v>
                </c:pt>
                <c:pt idx="8">
                  <c:v>0.33337445014232941</c:v>
                </c:pt>
                <c:pt idx="9">
                  <c:v>0.33337401652415599</c:v>
                </c:pt>
                <c:pt idx="10">
                  <c:v>0.33337400376312387</c:v>
                </c:pt>
                <c:pt idx="11">
                  <c:v>0.33337418009304237</c:v>
                </c:pt>
                <c:pt idx="12">
                  <c:v>0.33337421962917235</c:v>
                </c:pt>
                <c:pt idx="13">
                  <c:v>0.33337348521226001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1B-B040-B4BB-4873E21E4F7D}"/>
            </c:ext>
          </c:extLst>
        </c:ser>
        <c:ser>
          <c:idx val="2"/>
          <c:order val="2"/>
          <c:tx>
            <c:strRef>
              <c:f>Summary!$CJ$26</c:f>
              <c:strCache>
                <c:ptCount val="1"/>
                <c:pt idx="0">
                  <c:v>L1 AprS2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rgbClr val="FF6C0C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Summary!$CL$26:$CL$46</c:f>
              <c:numCache>
                <c:formatCode>0.0000</c:formatCode>
                <c:ptCount val="21"/>
                <c:pt idx="0">
                  <c:v>1.6947544586470817</c:v>
                </c:pt>
                <c:pt idx="1">
                  <c:v>1.7059483791431365</c:v>
                </c:pt>
                <c:pt idx="2">
                  <c:v>1.7122153610805781</c:v>
                </c:pt>
                <c:pt idx="3">
                  <c:v>1.7163115894534144</c:v>
                </c:pt>
                <c:pt idx="4">
                  <c:v>1.7183603026934329</c:v>
                </c:pt>
                <c:pt idx="5">
                  <c:v>1.72368388216419</c:v>
                </c:pt>
                <c:pt idx="6">
                  <c:v>1.7233670987965817</c:v>
                </c:pt>
                <c:pt idx="7">
                  <c:v>1.7266066794025385</c:v>
                </c:pt>
                <c:pt idx="8">
                  <c:v>1.7250275251862599</c:v>
                </c:pt>
                <c:pt idx="9">
                  <c:v>1.727194059562813</c:v>
                </c:pt>
                <c:pt idx="10">
                  <c:v>1.7280779186226778</c:v>
                </c:pt>
                <c:pt idx="11">
                  <c:v>1.7301642594035294</c:v>
                </c:pt>
                <c:pt idx="12">
                  <c:v>1.7297898990052358</c:v>
                </c:pt>
                <c:pt idx="13">
                  <c:v>1.7306902864796176</c:v>
                </c:pt>
                <c:pt idx="14">
                  <c:v>1.7300241519143027</c:v>
                </c:pt>
                <c:pt idx="15">
                  <c:v>1.7321824831988879</c:v>
                </c:pt>
                <c:pt idx="16">
                  <c:v>1.7310530059157248</c:v>
                </c:pt>
                <c:pt idx="17">
                  <c:v>1.7327813517992074</c:v>
                </c:pt>
                <c:pt idx="18">
                  <c:v>1.7316612790584147</c:v>
                </c:pt>
                <c:pt idx="19">
                  <c:v>1.7326207939917218</c:v>
                </c:pt>
                <c:pt idx="20">
                  <c:v>1.7323595145326451</c:v>
                </c:pt>
              </c:numCache>
            </c:numRef>
          </c:xVal>
          <c:yVal>
            <c:numRef>
              <c:f>Summary!$CN$26:$CN$46</c:f>
              <c:numCache>
                <c:formatCode>0.00000000</c:formatCode>
                <c:ptCount val="21"/>
                <c:pt idx="0">
                  <c:v>0.33337950143149819</c:v>
                </c:pt>
                <c:pt idx="1">
                  <c:v>0.33337937045810784</c:v>
                </c:pt>
                <c:pt idx="2">
                  <c:v>0.33337489813304877</c:v>
                </c:pt>
                <c:pt idx="3">
                  <c:v>0.33337654115403459</c:v>
                </c:pt>
                <c:pt idx="4">
                  <c:v>0.33337603054559772</c:v>
                </c:pt>
                <c:pt idx="5">
                  <c:v>0.33337507193114457</c:v>
                </c:pt>
                <c:pt idx="6">
                  <c:v>0.33337685917352972</c:v>
                </c:pt>
                <c:pt idx="7">
                  <c:v>0.33337544044027817</c:v>
                </c:pt>
                <c:pt idx="8">
                  <c:v>0.33337665000382127</c:v>
                </c:pt>
                <c:pt idx="9">
                  <c:v>0.3333738187024517</c:v>
                </c:pt>
                <c:pt idx="10">
                  <c:v>0.33337681072604636</c:v>
                </c:pt>
                <c:pt idx="11">
                  <c:v>0.33337755208619874</c:v>
                </c:pt>
                <c:pt idx="12">
                  <c:v>0.33337463679005946</c:v>
                </c:pt>
                <c:pt idx="13">
                  <c:v>0.33337539634892444</c:v>
                </c:pt>
                <c:pt idx="14">
                  <c:v>0.33337606935474168</c:v>
                </c:pt>
                <c:pt idx="15">
                  <c:v>0.33337603249391701</c:v>
                </c:pt>
                <c:pt idx="16">
                  <c:v>0.33337593012902939</c:v>
                </c:pt>
                <c:pt idx="17">
                  <c:v>0.33337545197992774</c:v>
                </c:pt>
                <c:pt idx="18">
                  <c:v>0.3333765830632951</c:v>
                </c:pt>
                <c:pt idx="19">
                  <c:v>0.33337408050609563</c:v>
                </c:pt>
                <c:pt idx="20">
                  <c:v>0.33337588323959866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1B-B040-B4BB-4873E21E4F7D}"/>
            </c:ext>
          </c:extLst>
        </c:ser>
        <c:ser>
          <c:idx val="3"/>
          <c:order val="3"/>
          <c:tx>
            <c:strRef>
              <c:f>Summary!$CJ$47</c:f>
              <c:strCache>
                <c:ptCount val="1"/>
                <c:pt idx="0">
                  <c:v>L1 AprS3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Summary!$CL$47:$CL$97</c:f>
              <c:numCache>
                <c:formatCode>0.0000</c:formatCode>
                <c:ptCount val="51"/>
                <c:pt idx="0">
                  <c:v>1.7317068554449291</c:v>
                </c:pt>
                <c:pt idx="1">
                  <c:v>1.7344651336339938</c:v>
                </c:pt>
                <c:pt idx="2">
                  <c:v>1.7329947829949992</c:v>
                </c:pt>
                <c:pt idx="3">
                  <c:v>1.7339890227689803</c:v>
                </c:pt>
                <c:pt idx="4">
                  <c:v>1.7330172246087485</c:v>
                </c:pt>
                <c:pt idx="5">
                  <c:v>1.7354627902320434</c:v>
                </c:pt>
                <c:pt idx="6">
                  <c:v>1.7335009428915293</c:v>
                </c:pt>
                <c:pt idx="7">
                  <c:v>1.7348581117770623</c:v>
                </c:pt>
                <c:pt idx="8">
                  <c:v>1.7336836667993558</c:v>
                </c:pt>
                <c:pt idx="9">
                  <c:v>1.7337213491233501</c:v>
                </c:pt>
                <c:pt idx="10">
                  <c:v>1.7334877031513038</c:v>
                </c:pt>
                <c:pt idx="11">
                  <c:v>1.7352198175540137</c:v>
                </c:pt>
                <c:pt idx="12">
                  <c:v>1.7321389318644853</c:v>
                </c:pt>
                <c:pt idx="13">
                  <c:v>1.7339501679071723</c:v>
                </c:pt>
                <c:pt idx="14">
                  <c:v>1.7328032500586081</c:v>
                </c:pt>
                <c:pt idx="15">
                  <c:v>1.7339496908300656</c:v>
                </c:pt>
                <c:pt idx="16">
                  <c:v>1.7332413719318402</c:v>
                </c:pt>
                <c:pt idx="17">
                  <c:v>1.7353186548826023</c:v>
                </c:pt>
                <c:pt idx="18">
                  <c:v>1.7333703157372156</c:v>
                </c:pt>
                <c:pt idx="19">
                  <c:v>1.7348711829565067</c:v>
                </c:pt>
                <c:pt idx="20">
                  <c:v>1.7332971571286455</c:v>
                </c:pt>
                <c:pt idx="21">
                  <c:v>1.7363258003230437</c:v>
                </c:pt>
                <c:pt idx="22">
                  <c:v>1.7342711441058505</c:v>
                </c:pt>
                <c:pt idx="23">
                  <c:v>1.7344891849807824</c:v>
                </c:pt>
                <c:pt idx="24">
                  <c:v>1.7346754376362552</c:v>
                </c:pt>
                <c:pt idx="25">
                  <c:v>1.7366913068043379</c:v>
                </c:pt>
                <c:pt idx="26">
                  <c:v>1.7345501817700408</c:v>
                </c:pt>
                <c:pt idx="27">
                  <c:v>1.7374425779323697</c:v>
                </c:pt>
                <c:pt idx="28">
                  <c:v>1.7347774606656152</c:v>
                </c:pt>
                <c:pt idx="29">
                  <c:v>1.7373121427139548</c:v>
                </c:pt>
                <c:pt idx="30">
                  <c:v>1.7369284893578127</c:v>
                </c:pt>
                <c:pt idx="31">
                  <c:v>1.7388504647505627</c:v>
                </c:pt>
                <c:pt idx="32">
                  <c:v>1.7383449250825258</c:v>
                </c:pt>
                <c:pt idx="33">
                  <c:v>1.7382096257791086</c:v>
                </c:pt>
                <c:pt idx="34">
                  <c:v>1.7373863990192173</c:v>
                </c:pt>
                <c:pt idx="35">
                  <c:v>1.7411184531877009</c:v>
                </c:pt>
                <c:pt idx="36">
                  <c:v>1.7379083817794605</c:v>
                </c:pt>
                <c:pt idx="37">
                  <c:v>1.7418316731150167</c:v>
                </c:pt>
                <c:pt idx="38">
                  <c:v>1.7395263446635374</c:v>
                </c:pt>
                <c:pt idx="39">
                  <c:v>1.7391243926182358</c:v>
                </c:pt>
                <c:pt idx="40">
                  <c:v>1.7406096920834784</c:v>
                </c:pt>
                <c:pt idx="41">
                  <c:v>1.741449902180251</c:v>
                </c:pt>
                <c:pt idx="42">
                  <c:v>1.7396084353261378</c:v>
                </c:pt>
                <c:pt idx="43">
                  <c:v>1.7420136926685617</c:v>
                </c:pt>
                <c:pt idx="44">
                  <c:v>1.7405320666861885</c:v>
                </c:pt>
                <c:pt idx="45">
                  <c:v>1.7441638076953074</c:v>
                </c:pt>
                <c:pt idx="46">
                  <c:v>1.7400657634153591</c:v>
                </c:pt>
                <c:pt idx="47">
                  <c:v>1.7419411725861933</c:v>
                </c:pt>
                <c:pt idx="48">
                  <c:v>1.7416935306691574</c:v>
                </c:pt>
                <c:pt idx="49">
                  <c:v>1.7412518889225079</c:v>
                </c:pt>
                <c:pt idx="50">
                  <c:v>1.7390344288664545</c:v>
                </c:pt>
              </c:numCache>
            </c:numRef>
          </c:xVal>
          <c:yVal>
            <c:numRef>
              <c:f>Summary!$CN$47:$CN$97</c:f>
              <c:numCache>
                <c:formatCode>0.00000000</c:formatCode>
                <c:ptCount val="51"/>
                <c:pt idx="0">
                  <c:v>0.33337545602879637</c:v>
                </c:pt>
                <c:pt idx="1">
                  <c:v>0.3333759547541274</c:v>
                </c:pt>
                <c:pt idx="2">
                  <c:v>0.33337912291927074</c:v>
                </c:pt>
                <c:pt idx="3">
                  <c:v>0.33337393486087102</c:v>
                </c:pt>
                <c:pt idx="4">
                  <c:v>0.33337585236940592</c:v>
                </c:pt>
                <c:pt idx="5">
                  <c:v>0.33337402338662558</c:v>
                </c:pt>
                <c:pt idx="6">
                  <c:v>0.33337597559760435</c:v>
                </c:pt>
                <c:pt idx="7">
                  <c:v>0.33337425145638699</c:v>
                </c:pt>
                <c:pt idx="8">
                  <c:v>0.33337581647538733</c:v>
                </c:pt>
                <c:pt idx="9">
                  <c:v>0.33337384727629932</c:v>
                </c:pt>
                <c:pt idx="10">
                  <c:v>0.33337520429410494</c:v>
                </c:pt>
                <c:pt idx="11">
                  <c:v>0.33337468116011765</c:v>
                </c:pt>
                <c:pt idx="12">
                  <c:v>0.33337742530104492</c:v>
                </c:pt>
                <c:pt idx="13">
                  <c:v>0.33337728722772425</c:v>
                </c:pt>
                <c:pt idx="14">
                  <c:v>0.33337591060087463</c:v>
                </c:pt>
                <c:pt idx="15">
                  <c:v>0.33337567918779881</c:v>
                </c:pt>
                <c:pt idx="16">
                  <c:v>0.3333769618927041</c:v>
                </c:pt>
                <c:pt idx="17">
                  <c:v>0.3333775669231942</c:v>
                </c:pt>
                <c:pt idx="18">
                  <c:v>0.33337682370715094</c:v>
                </c:pt>
                <c:pt idx="19">
                  <c:v>0.33337558055420413</c:v>
                </c:pt>
                <c:pt idx="20">
                  <c:v>0.33337607793033386</c:v>
                </c:pt>
                <c:pt idx="21">
                  <c:v>0.33337746771366672</c:v>
                </c:pt>
                <c:pt idx="22">
                  <c:v>0.33337495589349708</c:v>
                </c:pt>
                <c:pt idx="23">
                  <c:v>0.33337581850778952</c:v>
                </c:pt>
                <c:pt idx="24">
                  <c:v>0.33337791381074006</c:v>
                </c:pt>
                <c:pt idx="25">
                  <c:v>0.33337622073103018</c:v>
                </c:pt>
                <c:pt idx="26">
                  <c:v>0.33337594773905754</c:v>
                </c:pt>
                <c:pt idx="27">
                  <c:v>0.33337516052773836</c:v>
                </c:pt>
                <c:pt idx="28">
                  <c:v>0.33337620381195571</c:v>
                </c:pt>
                <c:pt idx="29">
                  <c:v>0.33337565938305963</c:v>
                </c:pt>
                <c:pt idx="30">
                  <c:v>0.33337631833145936</c:v>
                </c:pt>
                <c:pt idx="31">
                  <c:v>0.33337568617401603</c:v>
                </c:pt>
                <c:pt idx="32">
                  <c:v>0.33337710881378629</c:v>
                </c:pt>
                <c:pt idx="33">
                  <c:v>0.33337573504710649</c:v>
                </c:pt>
                <c:pt idx="34">
                  <c:v>0.33337600376880272</c:v>
                </c:pt>
                <c:pt idx="35">
                  <c:v>0.33337655892753926</c:v>
                </c:pt>
                <c:pt idx="36">
                  <c:v>0.33337676840883973</c:v>
                </c:pt>
                <c:pt idx="37">
                  <c:v>0.33337454065672351</c:v>
                </c:pt>
                <c:pt idx="38">
                  <c:v>0.33337333758927662</c:v>
                </c:pt>
                <c:pt idx="39">
                  <c:v>0.33337616065227255</c:v>
                </c:pt>
                <c:pt idx="40">
                  <c:v>0.33337685981244225</c:v>
                </c:pt>
                <c:pt idx="41">
                  <c:v>0.33337506106946574</c:v>
                </c:pt>
                <c:pt idx="42">
                  <c:v>0.33337635146918515</c:v>
                </c:pt>
                <c:pt idx="43">
                  <c:v>0.33337344392533391</c:v>
                </c:pt>
                <c:pt idx="44">
                  <c:v>0.33337593820819567</c:v>
                </c:pt>
                <c:pt idx="45">
                  <c:v>0.33337278114601654</c:v>
                </c:pt>
                <c:pt idx="46">
                  <c:v>0.33337765226704841</c:v>
                </c:pt>
                <c:pt idx="47">
                  <c:v>0.33337590741480022</c:v>
                </c:pt>
                <c:pt idx="48">
                  <c:v>0.33337512000332836</c:v>
                </c:pt>
                <c:pt idx="49">
                  <c:v>0.33337526279839647</c:v>
                </c:pt>
                <c:pt idx="50">
                  <c:v>0.33337670986861573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1B-B040-B4BB-4873E21E4F7D}"/>
            </c:ext>
          </c:extLst>
        </c:ser>
        <c:ser>
          <c:idx val="4"/>
          <c:order val="4"/>
          <c:tx>
            <c:strRef>
              <c:f>Summary!$CJ$98</c:f>
              <c:strCache>
                <c:ptCount val="1"/>
                <c:pt idx="0">
                  <c:v>L1 JunS1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6C0C"/>
                </a:solidFill>
              </a:ln>
            </c:spPr>
          </c:marker>
          <c:xVal>
            <c:numRef>
              <c:f>Summary!$CL$98:$CL$140</c:f>
              <c:numCache>
                <c:formatCode>0.0000</c:formatCode>
                <c:ptCount val="43"/>
                <c:pt idx="0">
                  <c:v>1.6689644970427979</c:v>
                </c:pt>
                <c:pt idx="1">
                  <c:v>1.6703357970782886</c:v>
                </c:pt>
                <c:pt idx="2">
                  <c:v>1.6706842976583809</c:v>
                </c:pt>
                <c:pt idx="3">
                  <c:v>1.6736530415464115</c:v>
                </c:pt>
                <c:pt idx="4">
                  <c:v>1.6744357166916768</c:v>
                </c:pt>
                <c:pt idx="5">
                  <c:v>1.6772229694457872</c:v>
                </c:pt>
                <c:pt idx="6">
                  <c:v>1.6776661300817337</c:v>
                </c:pt>
                <c:pt idx="7">
                  <c:v>1.6785795612307173</c:v>
                </c:pt>
                <c:pt idx="8">
                  <c:v>1.6796179603853454</c:v>
                </c:pt>
                <c:pt idx="9">
                  <c:v>1.6807414373981437</c:v>
                </c:pt>
                <c:pt idx="10">
                  <c:v>1.6815662237450943</c:v>
                </c:pt>
                <c:pt idx="11">
                  <c:v>1.6840531050376781</c:v>
                </c:pt>
                <c:pt idx="12">
                  <c:v>1.6848838280702316</c:v>
                </c:pt>
                <c:pt idx="13">
                  <c:v>1.6857675492120867</c:v>
                </c:pt>
                <c:pt idx="14">
                  <c:v>1.6869605330203814</c:v>
                </c:pt>
                <c:pt idx="15">
                  <c:v>1.6880492254357635</c:v>
                </c:pt>
                <c:pt idx="16">
                  <c:v>1.6878607951397842</c:v>
                </c:pt>
                <c:pt idx="17">
                  <c:v>1.6892787954967703</c:v>
                </c:pt>
                <c:pt idx="18">
                  <c:v>1.6897683687407477</c:v>
                </c:pt>
                <c:pt idx="19">
                  <c:v>1.690710858958939</c:v>
                </c:pt>
                <c:pt idx="20">
                  <c:v>1.6910779068800046</c:v>
                </c:pt>
                <c:pt idx="21">
                  <c:v>1.6924862647407586</c:v>
                </c:pt>
                <c:pt idx="22">
                  <c:v>1.6922989123553498</c:v>
                </c:pt>
                <c:pt idx="23">
                  <c:v>1.694016331848059</c:v>
                </c:pt>
                <c:pt idx="24">
                  <c:v>1.693746150471122</c:v>
                </c:pt>
                <c:pt idx="25">
                  <c:v>1.6958093279757167</c:v>
                </c:pt>
                <c:pt idx="26">
                  <c:v>1.6951744670102127</c:v>
                </c:pt>
                <c:pt idx="27">
                  <c:v>1.6961169887441629</c:v>
                </c:pt>
                <c:pt idx="28">
                  <c:v>1.6959935309872112</c:v>
                </c:pt>
                <c:pt idx="29">
                  <c:v>1.6965872161945097</c:v>
                </c:pt>
                <c:pt idx="30">
                  <c:v>1.6970900416594827</c:v>
                </c:pt>
                <c:pt idx="31">
                  <c:v>1.6983443892982983</c:v>
                </c:pt>
                <c:pt idx="32">
                  <c:v>1.697679749544817</c:v>
                </c:pt>
                <c:pt idx="33">
                  <c:v>1.6991132984041069</c:v>
                </c:pt>
                <c:pt idx="34">
                  <c:v>1.6986693799045403</c:v>
                </c:pt>
                <c:pt idx="35">
                  <c:v>1.6993713239241446</c:v>
                </c:pt>
                <c:pt idx="36">
                  <c:v>1.6986806499001164</c:v>
                </c:pt>
                <c:pt idx="37">
                  <c:v>1.7002255917279854</c:v>
                </c:pt>
                <c:pt idx="38">
                  <c:v>1.6994706134779225</c:v>
                </c:pt>
                <c:pt idx="39">
                  <c:v>1.6994183315362543</c:v>
                </c:pt>
                <c:pt idx="40">
                  <c:v>1.6993241424956933</c:v>
                </c:pt>
                <c:pt idx="41">
                  <c:v>1.7011121508648659</c:v>
                </c:pt>
                <c:pt idx="42">
                  <c:v>1.7009651815618083</c:v>
                </c:pt>
              </c:numCache>
            </c:numRef>
          </c:xVal>
          <c:yVal>
            <c:numRef>
              <c:f>Summary!$CN$98:$CN$140</c:f>
              <c:numCache>
                <c:formatCode>0.00000000</c:formatCode>
                <c:ptCount val="43"/>
                <c:pt idx="0">
                  <c:v>0.33338346315541734</c:v>
                </c:pt>
                <c:pt idx="1">
                  <c:v>0.33338098005884004</c:v>
                </c:pt>
                <c:pt idx="2">
                  <c:v>0.33338251855521012</c:v>
                </c:pt>
                <c:pt idx="3">
                  <c:v>0.33338083805449298</c:v>
                </c:pt>
                <c:pt idx="4">
                  <c:v>0.33338211666062068</c:v>
                </c:pt>
                <c:pt idx="5">
                  <c:v>0.33338084958261888</c:v>
                </c:pt>
                <c:pt idx="6">
                  <c:v>0.33338261248631418</c:v>
                </c:pt>
                <c:pt idx="7">
                  <c:v>0.33338156685680587</c:v>
                </c:pt>
                <c:pt idx="8">
                  <c:v>0.33338219915702344</c:v>
                </c:pt>
                <c:pt idx="9">
                  <c:v>0.33338144619696258</c:v>
                </c:pt>
                <c:pt idx="10">
                  <c:v>0.33338239298394262</c:v>
                </c:pt>
                <c:pt idx="11">
                  <c:v>0.33338216609363042</c:v>
                </c:pt>
                <c:pt idx="12">
                  <c:v>0.33338057062423132</c:v>
                </c:pt>
                <c:pt idx="13">
                  <c:v>0.33338235378287029</c:v>
                </c:pt>
                <c:pt idx="14">
                  <c:v>0.33338261171823103</c:v>
                </c:pt>
                <c:pt idx="15">
                  <c:v>0.33338239380799506</c:v>
                </c:pt>
                <c:pt idx="16">
                  <c:v>0.33338181375643827</c:v>
                </c:pt>
                <c:pt idx="17">
                  <c:v>0.33337953097090023</c:v>
                </c:pt>
                <c:pt idx="18">
                  <c:v>0.33338281936186004</c:v>
                </c:pt>
                <c:pt idx="19">
                  <c:v>0.33338048309575657</c:v>
                </c:pt>
                <c:pt idx="20">
                  <c:v>0.33338132819932714</c:v>
                </c:pt>
                <c:pt idx="21">
                  <c:v>0.33338158246939575</c:v>
                </c:pt>
                <c:pt idx="22">
                  <c:v>0.33338122312018753</c:v>
                </c:pt>
                <c:pt idx="23">
                  <c:v>0.33338198039089706</c:v>
                </c:pt>
                <c:pt idx="24">
                  <c:v>0.33338137141635571</c:v>
                </c:pt>
                <c:pt idx="25">
                  <c:v>0.3333811221283296</c:v>
                </c:pt>
                <c:pt idx="26">
                  <c:v>0.33337982590791199</c:v>
                </c:pt>
                <c:pt idx="27">
                  <c:v>0.33338110001083066</c:v>
                </c:pt>
                <c:pt idx="28">
                  <c:v>0.33338011241700383</c:v>
                </c:pt>
                <c:pt idx="29">
                  <c:v>0.33337940917717568</c:v>
                </c:pt>
                <c:pt idx="30">
                  <c:v>0.33338228967368871</c:v>
                </c:pt>
                <c:pt idx="31">
                  <c:v>0.33337981877942613</c:v>
                </c:pt>
                <c:pt idx="32">
                  <c:v>0.33338022969405995</c:v>
                </c:pt>
                <c:pt idx="33">
                  <c:v>0.3333798254050977</c:v>
                </c:pt>
                <c:pt idx="34">
                  <c:v>0.33337995452201735</c:v>
                </c:pt>
                <c:pt idx="35">
                  <c:v>0.33338101169392825</c:v>
                </c:pt>
                <c:pt idx="36">
                  <c:v>0.33338074095182474</c:v>
                </c:pt>
                <c:pt idx="37">
                  <c:v>0.33337961784688297</c:v>
                </c:pt>
                <c:pt idx="38">
                  <c:v>0.33338278950860833</c:v>
                </c:pt>
                <c:pt idx="39">
                  <c:v>0.33337876649741444</c:v>
                </c:pt>
                <c:pt idx="40">
                  <c:v>0.33337938362410563</c:v>
                </c:pt>
                <c:pt idx="41">
                  <c:v>0.3333802737086517</c:v>
                </c:pt>
                <c:pt idx="42">
                  <c:v>0.33338044402991807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1B-B040-B4BB-4873E21E4F7D}"/>
            </c:ext>
          </c:extLst>
        </c:ser>
        <c:ser>
          <c:idx val="5"/>
          <c:order val="5"/>
          <c:tx>
            <c:strRef>
              <c:f>Summary!$CJ$141</c:f>
              <c:strCache>
                <c:ptCount val="1"/>
                <c:pt idx="0">
                  <c:v>L1 JunS2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Summary!$CL$141:$CL$191</c:f>
              <c:numCache>
                <c:formatCode>0.0000</c:formatCode>
                <c:ptCount val="51"/>
                <c:pt idx="0">
                  <c:v>1.7012754451549292</c:v>
                </c:pt>
                <c:pt idx="1">
                  <c:v>1.7031939186261633</c:v>
                </c:pt>
                <c:pt idx="2">
                  <c:v>1.7021386456945908</c:v>
                </c:pt>
                <c:pt idx="3">
                  <c:v>1.70386605147013</c:v>
                </c:pt>
                <c:pt idx="4">
                  <c:v>1.7036217503099345</c:v>
                </c:pt>
                <c:pt idx="5">
                  <c:v>1.7050332428331614</c:v>
                </c:pt>
                <c:pt idx="6">
                  <c:v>1.705668916736456</c:v>
                </c:pt>
                <c:pt idx="7">
                  <c:v>1.7062850818533479</c:v>
                </c:pt>
                <c:pt idx="8">
                  <c:v>1.706900042495394</c:v>
                </c:pt>
                <c:pt idx="9">
                  <c:v>1.7070419414885731</c:v>
                </c:pt>
                <c:pt idx="10">
                  <c:v>1.7071795391915867</c:v>
                </c:pt>
                <c:pt idx="11">
                  <c:v>1.709625846501944</c:v>
                </c:pt>
                <c:pt idx="12">
                  <c:v>1.7082624104773281</c:v>
                </c:pt>
                <c:pt idx="13">
                  <c:v>1.7109753473716613</c:v>
                </c:pt>
                <c:pt idx="14">
                  <c:v>1.7106558003420032</c:v>
                </c:pt>
                <c:pt idx="15">
                  <c:v>1.7108371838651941</c:v>
                </c:pt>
                <c:pt idx="16">
                  <c:v>1.7116630364102765</c:v>
                </c:pt>
                <c:pt idx="17">
                  <c:v>1.7128648181411807</c:v>
                </c:pt>
                <c:pt idx="18">
                  <c:v>1.7124947162028987</c:v>
                </c:pt>
                <c:pt idx="19">
                  <c:v>1.7145165308323631</c:v>
                </c:pt>
                <c:pt idx="20">
                  <c:v>1.7131606832409969</c:v>
                </c:pt>
                <c:pt idx="21">
                  <c:v>1.7157563278437014</c:v>
                </c:pt>
                <c:pt idx="22">
                  <c:v>1.7150111302481903</c:v>
                </c:pt>
                <c:pt idx="23">
                  <c:v>1.7154332762136757</c:v>
                </c:pt>
                <c:pt idx="24">
                  <c:v>1.7169558770425344</c:v>
                </c:pt>
                <c:pt idx="25">
                  <c:v>1.7172595317922372</c:v>
                </c:pt>
                <c:pt idx="26">
                  <c:v>1.7165927235495451</c:v>
                </c:pt>
                <c:pt idx="27">
                  <c:v>1.7189512022095259</c:v>
                </c:pt>
                <c:pt idx="28">
                  <c:v>1.7181015753180966</c:v>
                </c:pt>
                <c:pt idx="29">
                  <c:v>1.7189818665405798</c:v>
                </c:pt>
                <c:pt idx="30">
                  <c:v>1.7194909689838265</c:v>
                </c:pt>
                <c:pt idx="31">
                  <c:v>1.7198539845156335</c:v>
                </c:pt>
                <c:pt idx="32">
                  <c:v>1.7205127187142502</c:v>
                </c:pt>
                <c:pt idx="33">
                  <c:v>1.7214155905176249</c:v>
                </c:pt>
                <c:pt idx="34">
                  <c:v>1.7204965586544303</c:v>
                </c:pt>
                <c:pt idx="35">
                  <c:v>1.7231410018801818</c:v>
                </c:pt>
                <c:pt idx="36">
                  <c:v>1.7223148322797506</c:v>
                </c:pt>
                <c:pt idx="37">
                  <c:v>1.7230335263247005</c:v>
                </c:pt>
                <c:pt idx="38">
                  <c:v>1.7241613620677849</c:v>
                </c:pt>
                <c:pt idx="39">
                  <c:v>1.7245705623036109</c:v>
                </c:pt>
                <c:pt idx="40">
                  <c:v>1.7241049603188183</c:v>
                </c:pt>
                <c:pt idx="41">
                  <c:v>1.7264527018930809</c:v>
                </c:pt>
                <c:pt idx="42">
                  <c:v>1.7254335747606235</c:v>
                </c:pt>
                <c:pt idx="43">
                  <c:v>1.7266755812590087</c:v>
                </c:pt>
                <c:pt idx="44">
                  <c:v>1.7268364120708473</c:v>
                </c:pt>
                <c:pt idx="45">
                  <c:v>1.72722200055459</c:v>
                </c:pt>
                <c:pt idx="46">
                  <c:v>1.7269982398189987</c:v>
                </c:pt>
                <c:pt idx="47">
                  <c:v>1.7289172970026461</c:v>
                </c:pt>
                <c:pt idx="48">
                  <c:v>1.7282261621887189</c:v>
                </c:pt>
                <c:pt idx="49">
                  <c:v>1.7291452193444432</c:v>
                </c:pt>
                <c:pt idx="50">
                  <c:v>1.7298315211244595</c:v>
                </c:pt>
              </c:numCache>
            </c:numRef>
          </c:xVal>
          <c:yVal>
            <c:numRef>
              <c:f>Summary!$CN$141:$CN$191</c:f>
              <c:numCache>
                <c:formatCode>0.00000000</c:formatCode>
                <c:ptCount val="51"/>
                <c:pt idx="0">
                  <c:v>0.33337908030249247</c:v>
                </c:pt>
                <c:pt idx="1">
                  <c:v>0.33337993236019481</c:v>
                </c:pt>
                <c:pt idx="2">
                  <c:v>0.33338118127174932</c:v>
                </c:pt>
                <c:pt idx="3">
                  <c:v>0.33338020168301613</c:v>
                </c:pt>
                <c:pt idx="4">
                  <c:v>0.33338311614789523</c:v>
                </c:pt>
                <c:pt idx="5">
                  <c:v>0.33337813723193549</c:v>
                </c:pt>
                <c:pt idx="6">
                  <c:v>0.33338047425934736</c:v>
                </c:pt>
                <c:pt idx="7">
                  <c:v>0.33338037746595756</c:v>
                </c:pt>
                <c:pt idx="8">
                  <c:v>0.33338105974401488</c:v>
                </c:pt>
                <c:pt idx="9">
                  <c:v>0.33337893006242786</c:v>
                </c:pt>
                <c:pt idx="10">
                  <c:v>0.33338203820833689</c:v>
                </c:pt>
                <c:pt idx="11">
                  <c:v>0.33337816382108576</c:v>
                </c:pt>
                <c:pt idx="12">
                  <c:v>0.33337868744226296</c:v>
                </c:pt>
                <c:pt idx="13">
                  <c:v>0.33338018041743184</c:v>
                </c:pt>
                <c:pt idx="14">
                  <c:v>0.33338052713081079</c:v>
                </c:pt>
                <c:pt idx="15">
                  <c:v>0.33337935475121122</c:v>
                </c:pt>
                <c:pt idx="16">
                  <c:v>0.33337944603649677</c:v>
                </c:pt>
                <c:pt idx="17">
                  <c:v>0.33337683101409765</c:v>
                </c:pt>
                <c:pt idx="18">
                  <c:v>0.33337861229897314</c:v>
                </c:pt>
                <c:pt idx="19">
                  <c:v>0.33337831582521399</c:v>
                </c:pt>
                <c:pt idx="20">
                  <c:v>0.33338028532596092</c:v>
                </c:pt>
                <c:pt idx="21">
                  <c:v>0.33337937878411478</c:v>
                </c:pt>
                <c:pt idx="22">
                  <c:v>0.33338032178793336</c:v>
                </c:pt>
                <c:pt idx="23">
                  <c:v>0.33338044069770706</c:v>
                </c:pt>
                <c:pt idx="24">
                  <c:v>0.33338111388939767</c:v>
                </c:pt>
                <c:pt idx="25">
                  <c:v>0.33337708747527667</c:v>
                </c:pt>
                <c:pt idx="26">
                  <c:v>0.33337818063059727</c:v>
                </c:pt>
                <c:pt idx="27">
                  <c:v>0.33337790032430753</c:v>
                </c:pt>
                <c:pt idx="28">
                  <c:v>0.3333787870991774</c:v>
                </c:pt>
                <c:pt idx="29">
                  <c:v>0.33337597573131039</c:v>
                </c:pt>
                <c:pt idx="30">
                  <c:v>0.33338062751912712</c:v>
                </c:pt>
                <c:pt idx="31">
                  <c:v>0.33337726399219847</c:v>
                </c:pt>
                <c:pt idx="32">
                  <c:v>0.33337814223864581</c:v>
                </c:pt>
                <c:pt idx="33">
                  <c:v>0.33337938246135607</c:v>
                </c:pt>
                <c:pt idx="34">
                  <c:v>0.33337995752612448</c:v>
                </c:pt>
                <c:pt idx="35">
                  <c:v>0.33338052487582676</c:v>
                </c:pt>
                <c:pt idx="36">
                  <c:v>0.33337433316867898</c:v>
                </c:pt>
                <c:pt idx="37">
                  <c:v>0.33337943495392214</c:v>
                </c:pt>
                <c:pt idx="38">
                  <c:v>0.33337897872565536</c:v>
                </c:pt>
                <c:pt idx="39">
                  <c:v>0.33337917669377459</c:v>
                </c:pt>
                <c:pt idx="40">
                  <c:v>0.33337826435565904</c:v>
                </c:pt>
                <c:pt idx="41">
                  <c:v>0.33337878641740698</c:v>
                </c:pt>
                <c:pt idx="42">
                  <c:v>0.33337833791121335</c:v>
                </c:pt>
                <c:pt idx="43">
                  <c:v>0.33337651914669952</c:v>
                </c:pt>
                <c:pt idx="44">
                  <c:v>0.33337694736031098</c:v>
                </c:pt>
                <c:pt idx="45">
                  <c:v>0.33337736435937582</c:v>
                </c:pt>
                <c:pt idx="46">
                  <c:v>0.33337680004819131</c:v>
                </c:pt>
                <c:pt idx="47">
                  <c:v>0.33337651976682148</c:v>
                </c:pt>
                <c:pt idx="48">
                  <c:v>0.33337878900637485</c:v>
                </c:pt>
                <c:pt idx="49">
                  <c:v>0.3333775038013454</c:v>
                </c:pt>
                <c:pt idx="50">
                  <c:v>0.33337563064017456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1B-B040-B4BB-4873E21E4F7D}"/>
            </c:ext>
          </c:extLst>
        </c:ser>
        <c:ser>
          <c:idx val="6"/>
          <c:order val="6"/>
          <c:tx>
            <c:strRef>
              <c:f>Summary!$CJ$192</c:f>
              <c:strCache>
                <c:ptCount val="1"/>
                <c:pt idx="0">
                  <c:v>L1 JunS3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Summary!$CL$192:$CL$252</c:f>
              <c:numCache>
                <c:formatCode>0.0000</c:formatCode>
                <c:ptCount val="61"/>
                <c:pt idx="0">
                  <c:v>1.7281101850474594</c:v>
                </c:pt>
                <c:pt idx="1">
                  <c:v>1.7298222297717618</c:v>
                </c:pt>
                <c:pt idx="2">
                  <c:v>1.7334351767150182</c:v>
                </c:pt>
                <c:pt idx="3">
                  <c:v>1.7339910804840246</c:v>
                </c:pt>
                <c:pt idx="4">
                  <c:v>1.7364020242582694</c:v>
                </c:pt>
                <c:pt idx="5">
                  <c:v>1.724483110555336</c:v>
                </c:pt>
                <c:pt idx="6">
                  <c:v>1.7384118143432501</c:v>
                </c:pt>
                <c:pt idx="7">
                  <c:v>1.7457433708422889</c:v>
                </c:pt>
                <c:pt idx="8">
                  <c:v>1.7402348723057799</c:v>
                </c:pt>
                <c:pt idx="9">
                  <c:v>1.7386734163888813</c:v>
                </c:pt>
                <c:pt idx="10">
                  <c:v>1.7415466945233908</c:v>
                </c:pt>
                <c:pt idx="11">
                  <c:v>1.7412162481757238</c:v>
                </c:pt>
                <c:pt idx="12">
                  <c:v>1.7427595035758401</c:v>
                </c:pt>
                <c:pt idx="13">
                  <c:v>1.7435509073368016</c:v>
                </c:pt>
                <c:pt idx="14">
                  <c:v>1.7439148280400953</c:v>
                </c:pt>
                <c:pt idx="15">
                  <c:v>1.7321788362074839</c:v>
                </c:pt>
                <c:pt idx="16">
                  <c:v>1.7453888661994994</c:v>
                </c:pt>
                <c:pt idx="17">
                  <c:v>1.7521737226329368</c:v>
                </c:pt>
                <c:pt idx="18">
                  <c:v>1.7460051806460126</c:v>
                </c:pt>
                <c:pt idx="19">
                  <c:v>1.744808864235228</c:v>
                </c:pt>
                <c:pt idx="20">
                  <c:v>1.74777652580502</c:v>
                </c:pt>
                <c:pt idx="21">
                  <c:v>1.7465992835995194</c:v>
                </c:pt>
                <c:pt idx="22">
                  <c:v>1.7489964676097522</c:v>
                </c:pt>
                <c:pt idx="23">
                  <c:v>1.7484295352316963</c:v>
                </c:pt>
                <c:pt idx="24">
                  <c:v>1.7497750223545123</c:v>
                </c:pt>
                <c:pt idx="25">
                  <c:v>1.7378871899833721</c:v>
                </c:pt>
                <c:pt idx="26">
                  <c:v>1.7500871191233216</c:v>
                </c:pt>
                <c:pt idx="27">
                  <c:v>1.7584989911141053</c:v>
                </c:pt>
                <c:pt idx="28">
                  <c:v>1.7517716531987215</c:v>
                </c:pt>
                <c:pt idx="29">
                  <c:v>1.7506648017503685</c:v>
                </c:pt>
                <c:pt idx="30">
                  <c:v>1.753010020436957</c:v>
                </c:pt>
                <c:pt idx="31">
                  <c:v>1.7519957770409817</c:v>
                </c:pt>
                <c:pt idx="32">
                  <c:v>1.7542279341665752</c:v>
                </c:pt>
                <c:pt idx="33">
                  <c:v>1.7533774183210238</c:v>
                </c:pt>
                <c:pt idx="34">
                  <c:v>1.7543549354887293</c:v>
                </c:pt>
                <c:pt idx="35">
                  <c:v>1.7427151516155801</c:v>
                </c:pt>
                <c:pt idx="36">
                  <c:v>1.755431772799001</c:v>
                </c:pt>
                <c:pt idx="37">
                  <c:v>1.7631679905785222</c:v>
                </c:pt>
                <c:pt idx="38">
                  <c:v>1.7566476687425046</c:v>
                </c:pt>
                <c:pt idx="39">
                  <c:v>1.7551137107787165</c:v>
                </c:pt>
                <c:pt idx="40">
                  <c:v>1.757962939559125</c:v>
                </c:pt>
                <c:pt idx="41">
                  <c:v>1.7567824629393327</c:v>
                </c:pt>
                <c:pt idx="42">
                  <c:v>1.7587146386481569</c:v>
                </c:pt>
                <c:pt idx="43">
                  <c:v>1.7585621937512617</c:v>
                </c:pt>
                <c:pt idx="44">
                  <c:v>1.7590743752515297</c:v>
                </c:pt>
                <c:pt idx="45">
                  <c:v>1.7474702110817544</c:v>
                </c:pt>
                <c:pt idx="46">
                  <c:v>1.7600445556976552</c:v>
                </c:pt>
                <c:pt idx="47">
                  <c:v>1.767535156120303</c:v>
                </c:pt>
                <c:pt idx="48">
                  <c:v>1.7615140073023934</c:v>
                </c:pt>
                <c:pt idx="49">
                  <c:v>1.7597454415636355</c:v>
                </c:pt>
                <c:pt idx="50">
                  <c:v>1.7622685431236045</c:v>
                </c:pt>
                <c:pt idx="51">
                  <c:v>1.7620784996488461</c:v>
                </c:pt>
                <c:pt idx="52">
                  <c:v>1.7624918910472021</c:v>
                </c:pt>
                <c:pt idx="53">
                  <c:v>1.7630641047784239</c:v>
                </c:pt>
                <c:pt idx="54">
                  <c:v>1.7635751321913768</c:v>
                </c:pt>
                <c:pt idx="55">
                  <c:v>1.7512201033811483</c:v>
                </c:pt>
                <c:pt idx="56">
                  <c:v>1.7654128546157615</c:v>
                </c:pt>
                <c:pt idx="57">
                  <c:v>1.7718741258203361</c:v>
                </c:pt>
                <c:pt idx="58">
                  <c:v>1.7650328541436708</c:v>
                </c:pt>
                <c:pt idx="59">
                  <c:v>1.7638184401525883</c:v>
                </c:pt>
                <c:pt idx="60">
                  <c:v>1.7658985577462352</c:v>
                </c:pt>
              </c:numCache>
            </c:numRef>
          </c:xVal>
          <c:yVal>
            <c:numRef>
              <c:f>Summary!$CN$192:$CN$252</c:f>
              <c:numCache>
                <c:formatCode>0.00000000</c:formatCode>
                <c:ptCount val="61"/>
                <c:pt idx="0">
                  <c:v>0.33337813457946452</c:v>
                </c:pt>
                <c:pt idx="1">
                  <c:v>0.33337845688041978</c:v>
                </c:pt>
                <c:pt idx="2">
                  <c:v>0.33337677786824954</c:v>
                </c:pt>
                <c:pt idx="3">
                  <c:v>0.33337691560041643</c:v>
                </c:pt>
                <c:pt idx="4">
                  <c:v>0.33337643044398102</c:v>
                </c:pt>
                <c:pt idx="5">
                  <c:v>0.3333759453370716</c:v>
                </c:pt>
                <c:pt idx="6">
                  <c:v>0.33337783684553252</c:v>
                </c:pt>
                <c:pt idx="7">
                  <c:v>0.33337877060649423</c:v>
                </c:pt>
                <c:pt idx="8">
                  <c:v>0.33337758061721451</c:v>
                </c:pt>
                <c:pt idx="9">
                  <c:v>0.33337695137006867</c:v>
                </c:pt>
                <c:pt idx="10">
                  <c:v>0.33337645133100252</c:v>
                </c:pt>
                <c:pt idx="11">
                  <c:v>0.33338047497036116</c:v>
                </c:pt>
                <c:pt idx="12">
                  <c:v>0.33337810280955316</c:v>
                </c:pt>
                <c:pt idx="13">
                  <c:v>0.3333763235551111</c:v>
                </c:pt>
                <c:pt idx="14">
                  <c:v>0.33337861059889218</c:v>
                </c:pt>
                <c:pt idx="15">
                  <c:v>0.33337777835900767</c:v>
                </c:pt>
                <c:pt idx="16">
                  <c:v>0.33337675697086988</c:v>
                </c:pt>
                <c:pt idx="17">
                  <c:v>0.33337871239232825</c:v>
                </c:pt>
                <c:pt idx="18">
                  <c:v>0.33337732545029619</c:v>
                </c:pt>
                <c:pt idx="19">
                  <c:v>0.33337866890303897</c:v>
                </c:pt>
                <c:pt idx="20">
                  <c:v>0.33337992323938026</c:v>
                </c:pt>
                <c:pt idx="21">
                  <c:v>0.33337943923304331</c:v>
                </c:pt>
                <c:pt idx="22">
                  <c:v>0.33337726957527886</c:v>
                </c:pt>
                <c:pt idx="23">
                  <c:v>0.33337685689489932</c:v>
                </c:pt>
                <c:pt idx="24">
                  <c:v>0.33337836865863196</c:v>
                </c:pt>
                <c:pt idx="25">
                  <c:v>0.33337605195709735</c:v>
                </c:pt>
                <c:pt idx="26">
                  <c:v>0.33337798818848052</c:v>
                </c:pt>
                <c:pt idx="27">
                  <c:v>0.33337878016699962</c:v>
                </c:pt>
                <c:pt idx="28">
                  <c:v>0.33337494923002703</c:v>
                </c:pt>
                <c:pt idx="29">
                  <c:v>0.33337804997329934</c:v>
                </c:pt>
                <c:pt idx="30">
                  <c:v>0.33337821332194534</c:v>
                </c:pt>
                <c:pt idx="31">
                  <c:v>0.33337683717767858</c:v>
                </c:pt>
                <c:pt idx="32">
                  <c:v>0.33337700830249717</c:v>
                </c:pt>
                <c:pt idx="33">
                  <c:v>0.3333775665855031</c:v>
                </c:pt>
                <c:pt idx="34">
                  <c:v>0.33337709866388099</c:v>
                </c:pt>
                <c:pt idx="35">
                  <c:v>0.33337614321115905</c:v>
                </c:pt>
                <c:pt idx="36">
                  <c:v>0.33337729633402824</c:v>
                </c:pt>
                <c:pt idx="37">
                  <c:v>0.33337800008446239</c:v>
                </c:pt>
                <c:pt idx="38">
                  <c:v>0.3333751083286981</c:v>
                </c:pt>
                <c:pt idx="39">
                  <c:v>0.33337788175585775</c:v>
                </c:pt>
                <c:pt idx="40">
                  <c:v>0.33337846969896234</c:v>
                </c:pt>
                <c:pt idx="41">
                  <c:v>0.33337551667454135</c:v>
                </c:pt>
                <c:pt idx="42">
                  <c:v>0.33337822975886605</c:v>
                </c:pt>
                <c:pt idx="43">
                  <c:v>0.33337699162882439</c:v>
                </c:pt>
                <c:pt idx="44">
                  <c:v>0.33337770589194143</c:v>
                </c:pt>
                <c:pt idx="45">
                  <c:v>0.33337546722198952</c:v>
                </c:pt>
                <c:pt idx="46">
                  <c:v>0.33337643180163645</c:v>
                </c:pt>
                <c:pt idx="47">
                  <c:v>0.33337678347276123</c:v>
                </c:pt>
                <c:pt idx="48">
                  <c:v>0.33337595651172552</c:v>
                </c:pt>
                <c:pt idx="49">
                  <c:v>0.33337441626300268</c:v>
                </c:pt>
                <c:pt idx="50">
                  <c:v>0.33337589356715713</c:v>
                </c:pt>
                <c:pt idx="51">
                  <c:v>0.33337506857611715</c:v>
                </c:pt>
                <c:pt idx="52">
                  <c:v>0.33337523554805054</c:v>
                </c:pt>
                <c:pt idx="53">
                  <c:v>0.33337482917682892</c:v>
                </c:pt>
                <c:pt idx="54">
                  <c:v>0.33337693987722933</c:v>
                </c:pt>
                <c:pt idx="55">
                  <c:v>0.33337426698861095</c:v>
                </c:pt>
                <c:pt idx="56">
                  <c:v>0.33337466395113635</c:v>
                </c:pt>
                <c:pt idx="57">
                  <c:v>0.33337640825213999</c:v>
                </c:pt>
                <c:pt idx="58">
                  <c:v>0.33337742293220657</c:v>
                </c:pt>
                <c:pt idx="59">
                  <c:v>0.33337490284689386</c:v>
                </c:pt>
                <c:pt idx="60">
                  <c:v>0.33337451235954324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1B-B040-B4BB-4873E21E4F7D}"/>
            </c:ext>
          </c:extLst>
        </c:ser>
        <c:ser>
          <c:idx val="7"/>
          <c:order val="7"/>
          <c:tx>
            <c:strRef>
              <c:f>Summary!$CJ$253</c:f>
              <c:strCache>
                <c:ptCount val="1"/>
                <c:pt idx="0">
                  <c:v>L1 JunS4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ln w="12700">
                <a:solidFill>
                  <a:srgbClr val="FF6C0C"/>
                </a:solidFill>
              </a:ln>
            </c:spPr>
          </c:marker>
          <c:xVal>
            <c:numRef>
              <c:f>Summary!$CL$253:$CL$295</c:f>
              <c:numCache>
                <c:formatCode>0.0000</c:formatCode>
                <c:ptCount val="43"/>
                <c:pt idx="0">
                  <c:v>1.7638891167952977</c:v>
                </c:pt>
                <c:pt idx="1">
                  <c:v>1.7658853919773536</c:v>
                </c:pt>
                <c:pt idx="2">
                  <c:v>1.7684904948499383</c:v>
                </c:pt>
                <c:pt idx="3">
                  <c:v>1.7688005512275404</c:v>
                </c:pt>
                <c:pt idx="4">
                  <c:v>1.7710813099198923</c:v>
                </c:pt>
                <c:pt idx="5">
                  <c:v>1.7584770514671264</c:v>
                </c:pt>
                <c:pt idx="6">
                  <c:v>1.7721316654579014</c:v>
                </c:pt>
                <c:pt idx="7">
                  <c:v>1.7790743556559474</c:v>
                </c:pt>
                <c:pt idx="8">
                  <c:v>1.7734493046432405</c:v>
                </c:pt>
                <c:pt idx="9">
                  <c:v>1.7716673958561662</c:v>
                </c:pt>
                <c:pt idx="10">
                  <c:v>1.7740375583739689</c:v>
                </c:pt>
                <c:pt idx="11">
                  <c:v>1.7734881440421408</c:v>
                </c:pt>
                <c:pt idx="12">
                  <c:v>1.7750196134214193</c:v>
                </c:pt>
                <c:pt idx="13">
                  <c:v>1.7741260827002758</c:v>
                </c:pt>
                <c:pt idx="14">
                  <c:v>1.7751883633522001</c:v>
                </c:pt>
                <c:pt idx="15">
                  <c:v>1.7627934810668588</c:v>
                </c:pt>
                <c:pt idx="16">
                  <c:v>1.7764118597124814</c:v>
                </c:pt>
                <c:pt idx="17">
                  <c:v>1.7832780352996722</c:v>
                </c:pt>
                <c:pt idx="18">
                  <c:v>1.7770649216040393</c:v>
                </c:pt>
                <c:pt idx="19">
                  <c:v>1.7753697056910414</c:v>
                </c:pt>
                <c:pt idx="20">
                  <c:v>1.7776081023050894</c:v>
                </c:pt>
                <c:pt idx="21">
                  <c:v>1.7788268626860622</c:v>
                </c:pt>
                <c:pt idx="22">
                  <c:v>1.7808271351669096</c:v>
                </c:pt>
                <c:pt idx="23">
                  <c:v>1.7805193381744786</c:v>
                </c:pt>
                <c:pt idx="24">
                  <c:v>1.780643635305186</c:v>
                </c:pt>
                <c:pt idx="25">
                  <c:v>1.767238308213154</c:v>
                </c:pt>
                <c:pt idx="26">
                  <c:v>1.7807380835595545</c:v>
                </c:pt>
                <c:pt idx="27">
                  <c:v>1.7891239797236071</c:v>
                </c:pt>
                <c:pt idx="28">
                  <c:v>1.7817611851989066</c:v>
                </c:pt>
                <c:pt idx="29">
                  <c:v>1.7799323552444029</c:v>
                </c:pt>
                <c:pt idx="30">
                  <c:v>1.783161170107092</c:v>
                </c:pt>
                <c:pt idx="31">
                  <c:v>1.7831551417214031</c:v>
                </c:pt>
                <c:pt idx="32">
                  <c:v>1.7832618146229375</c:v>
                </c:pt>
                <c:pt idx="33">
                  <c:v>1.7834430466892242</c:v>
                </c:pt>
                <c:pt idx="34">
                  <c:v>1.7849974438231482</c:v>
                </c:pt>
                <c:pt idx="35">
                  <c:v>1.7717462122685301</c:v>
                </c:pt>
                <c:pt idx="36">
                  <c:v>1.7853914831316795</c:v>
                </c:pt>
                <c:pt idx="37">
                  <c:v>1.7929695313251739</c:v>
                </c:pt>
                <c:pt idx="38">
                  <c:v>1.7863309539829801</c:v>
                </c:pt>
                <c:pt idx="39">
                  <c:v>1.7839770205887617</c:v>
                </c:pt>
                <c:pt idx="40">
                  <c:v>1.7874550248376515</c:v>
                </c:pt>
                <c:pt idx="41">
                  <c:v>1.7863152725827824</c:v>
                </c:pt>
                <c:pt idx="42">
                  <c:v>1.7867822144365328</c:v>
                </c:pt>
              </c:numCache>
            </c:numRef>
          </c:xVal>
          <c:yVal>
            <c:numRef>
              <c:f>Summary!$CN$253:$CN$295</c:f>
              <c:numCache>
                <c:formatCode>0.00000000</c:formatCode>
                <c:ptCount val="43"/>
                <c:pt idx="0">
                  <c:v>0.33337857223669354</c:v>
                </c:pt>
                <c:pt idx="1">
                  <c:v>0.33337644374211167</c:v>
                </c:pt>
                <c:pt idx="2">
                  <c:v>0.33337417834399879</c:v>
                </c:pt>
                <c:pt idx="3">
                  <c:v>0.33337679190974912</c:v>
                </c:pt>
                <c:pt idx="4">
                  <c:v>0.33337405368100176</c:v>
                </c:pt>
                <c:pt idx="5">
                  <c:v>0.33337239610097541</c:v>
                </c:pt>
                <c:pt idx="6">
                  <c:v>0.33337724599244767</c:v>
                </c:pt>
                <c:pt idx="7">
                  <c:v>0.33337722881081011</c:v>
                </c:pt>
                <c:pt idx="8">
                  <c:v>0.33337430746366498</c:v>
                </c:pt>
                <c:pt idx="9">
                  <c:v>0.33337600972761605</c:v>
                </c:pt>
                <c:pt idx="10">
                  <c:v>0.33337583329063836</c:v>
                </c:pt>
                <c:pt idx="11">
                  <c:v>0.33337567329225598</c:v>
                </c:pt>
                <c:pt idx="12">
                  <c:v>0.33337688868080673</c:v>
                </c:pt>
                <c:pt idx="13">
                  <c:v>0.33337478749065896</c:v>
                </c:pt>
                <c:pt idx="14">
                  <c:v>0.33337742436171353</c:v>
                </c:pt>
                <c:pt idx="15">
                  <c:v>0.33337366866590645</c:v>
                </c:pt>
                <c:pt idx="16">
                  <c:v>0.33337383416564503</c:v>
                </c:pt>
                <c:pt idx="17">
                  <c:v>0.33337632066177364</c:v>
                </c:pt>
                <c:pt idx="18">
                  <c:v>0.33337422574933456</c:v>
                </c:pt>
                <c:pt idx="19">
                  <c:v>0.33337412676165534</c:v>
                </c:pt>
                <c:pt idx="20">
                  <c:v>0.33337431500511727</c:v>
                </c:pt>
                <c:pt idx="21">
                  <c:v>0.33337450314827882</c:v>
                </c:pt>
                <c:pt idx="22">
                  <c:v>0.33337423928701876</c:v>
                </c:pt>
                <c:pt idx="23">
                  <c:v>0.33337401364701214</c:v>
                </c:pt>
                <c:pt idx="24">
                  <c:v>0.33337469491505128</c:v>
                </c:pt>
                <c:pt idx="25">
                  <c:v>0.33337356129588358</c:v>
                </c:pt>
                <c:pt idx="26">
                  <c:v>0.33337326923198052</c:v>
                </c:pt>
                <c:pt idx="27">
                  <c:v>0.33337661221731596</c:v>
                </c:pt>
                <c:pt idx="28">
                  <c:v>0.33337531169409912</c:v>
                </c:pt>
                <c:pt idx="29">
                  <c:v>0.33337416469285791</c:v>
                </c:pt>
                <c:pt idx="30">
                  <c:v>0.33337465528764715</c:v>
                </c:pt>
                <c:pt idx="31">
                  <c:v>0.33337791081803325</c:v>
                </c:pt>
                <c:pt idx="32">
                  <c:v>0.33337535571976346</c:v>
                </c:pt>
                <c:pt idx="33">
                  <c:v>0.33337559470713379</c:v>
                </c:pt>
                <c:pt idx="34">
                  <c:v>0.3333710708165345</c:v>
                </c:pt>
                <c:pt idx="35">
                  <c:v>0.33337468010160487</c:v>
                </c:pt>
                <c:pt idx="36">
                  <c:v>0.33337453060811612</c:v>
                </c:pt>
                <c:pt idx="37">
                  <c:v>0.33337322526713054</c:v>
                </c:pt>
                <c:pt idx="38">
                  <c:v>0.33337390971449044</c:v>
                </c:pt>
                <c:pt idx="39">
                  <c:v>0.33337350152645545</c:v>
                </c:pt>
                <c:pt idx="40">
                  <c:v>0.3333747208885014</c:v>
                </c:pt>
                <c:pt idx="41">
                  <c:v>0.33337293818222119</c:v>
                </c:pt>
                <c:pt idx="42">
                  <c:v>0.33337423413056205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1B-B040-B4BB-4873E21E4F7D}"/>
            </c:ext>
          </c:extLst>
        </c:ser>
        <c:ser>
          <c:idx val="8"/>
          <c:order val="8"/>
          <c:tx>
            <c:strRef>
              <c:f>Summary!$CJ$296</c:f>
              <c:strCache>
                <c:ptCount val="1"/>
                <c:pt idx="0">
                  <c:v>L1 JunS5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Summary!$CL$296:$CL$356</c:f>
              <c:numCache>
                <c:formatCode>0.0000</c:formatCode>
                <c:ptCount val="61"/>
                <c:pt idx="0">
                  <c:v>1.789945508945975</c:v>
                </c:pt>
                <c:pt idx="1">
                  <c:v>1.7888948442865895</c:v>
                </c:pt>
                <c:pt idx="2">
                  <c:v>1.791488623182754</c:v>
                </c:pt>
                <c:pt idx="3">
                  <c:v>1.7898232120315793</c:v>
                </c:pt>
                <c:pt idx="4">
                  <c:v>1.7914388726186914</c:v>
                </c:pt>
                <c:pt idx="5">
                  <c:v>1.779511033137894</c:v>
                </c:pt>
                <c:pt idx="6">
                  <c:v>1.7925123926717479</c:v>
                </c:pt>
                <c:pt idx="7">
                  <c:v>1.7983743386210689</c:v>
                </c:pt>
                <c:pt idx="8">
                  <c:v>1.7941138862499442</c:v>
                </c:pt>
                <c:pt idx="9">
                  <c:v>1.7913035413879903</c:v>
                </c:pt>
                <c:pt idx="10">
                  <c:v>1.7934454973577896</c:v>
                </c:pt>
                <c:pt idx="11">
                  <c:v>1.794011479275466</c:v>
                </c:pt>
                <c:pt idx="12">
                  <c:v>1.794120448181038</c:v>
                </c:pt>
                <c:pt idx="13">
                  <c:v>1.792792766090566</c:v>
                </c:pt>
                <c:pt idx="14">
                  <c:v>1.7964192531875389</c:v>
                </c:pt>
                <c:pt idx="15">
                  <c:v>1.7817634622498766</c:v>
                </c:pt>
                <c:pt idx="16">
                  <c:v>1.796024815135409</c:v>
                </c:pt>
                <c:pt idx="17">
                  <c:v>1.8034134549184757</c:v>
                </c:pt>
                <c:pt idx="18">
                  <c:v>1.7962935867608854</c:v>
                </c:pt>
                <c:pt idx="19">
                  <c:v>1.7944260580265106</c:v>
                </c:pt>
                <c:pt idx="20">
                  <c:v>1.7983692466539696</c:v>
                </c:pt>
                <c:pt idx="21">
                  <c:v>1.7966986373436757</c:v>
                </c:pt>
                <c:pt idx="22">
                  <c:v>1.7983657066326186</c:v>
                </c:pt>
                <c:pt idx="23">
                  <c:v>1.7977777239837909</c:v>
                </c:pt>
                <c:pt idx="24">
                  <c:v>1.799350980793043</c:v>
                </c:pt>
                <c:pt idx="25">
                  <c:v>1.785087268425317</c:v>
                </c:pt>
                <c:pt idx="26">
                  <c:v>1.8007155455380042</c:v>
                </c:pt>
                <c:pt idx="27">
                  <c:v>1.8059848614035123</c:v>
                </c:pt>
                <c:pt idx="28">
                  <c:v>1.8007240781387353</c:v>
                </c:pt>
                <c:pt idx="29">
                  <c:v>1.798869245552178</c:v>
                </c:pt>
                <c:pt idx="30">
                  <c:v>1.8013595873111525</c:v>
                </c:pt>
                <c:pt idx="31">
                  <c:v>1.8006327159396094</c:v>
                </c:pt>
                <c:pt idx="32">
                  <c:v>1.8029486787757594</c:v>
                </c:pt>
                <c:pt idx="33">
                  <c:v>1.8005194672664135</c:v>
                </c:pt>
                <c:pt idx="34">
                  <c:v>1.8026541641739635</c:v>
                </c:pt>
                <c:pt idx="35">
                  <c:v>1.78976288876519</c:v>
                </c:pt>
                <c:pt idx="36">
                  <c:v>1.8035889590461702</c:v>
                </c:pt>
                <c:pt idx="37">
                  <c:v>1.8097730615945391</c:v>
                </c:pt>
                <c:pt idx="38">
                  <c:v>1.8051705320325204</c:v>
                </c:pt>
                <c:pt idx="39">
                  <c:v>1.8019540521934352</c:v>
                </c:pt>
                <c:pt idx="40">
                  <c:v>1.8050573959790603</c:v>
                </c:pt>
                <c:pt idx="41">
                  <c:v>1.8043400878960305</c:v>
                </c:pt>
                <c:pt idx="42">
                  <c:v>1.8050699978640086</c:v>
                </c:pt>
                <c:pt idx="43">
                  <c:v>1.8029696763526804</c:v>
                </c:pt>
                <c:pt idx="44">
                  <c:v>1.8060867380443941</c:v>
                </c:pt>
                <c:pt idx="45">
                  <c:v>1.7919622088107483</c:v>
                </c:pt>
                <c:pt idx="46">
                  <c:v>1.8063123544905419</c:v>
                </c:pt>
                <c:pt idx="47">
                  <c:v>1.8116540267329015</c:v>
                </c:pt>
                <c:pt idx="48">
                  <c:v>1.8075164823786876</c:v>
                </c:pt>
                <c:pt idx="49">
                  <c:v>1.8061634638590143</c:v>
                </c:pt>
                <c:pt idx="50">
                  <c:v>1.8102536557870277</c:v>
                </c:pt>
                <c:pt idx="51">
                  <c:v>1.8078593026300325</c:v>
                </c:pt>
                <c:pt idx="52">
                  <c:v>1.8085395892169376</c:v>
                </c:pt>
                <c:pt idx="53">
                  <c:v>1.8062211800329859</c:v>
                </c:pt>
                <c:pt idx="54">
                  <c:v>1.810692584543911</c:v>
                </c:pt>
                <c:pt idx="55">
                  <c:v>1.7970731491028715</c:v>
                </c:pt>
                <c:pt idx="56">
                  <c:v>1.8122089763662097</c:v>
                </c:pt>
                <c:pt idx="57">
                  <c:v>1.8182330861022729</c:v>
                </c:pt>
                <c:pt idx="58">
                  <c:v>1.8126233687527642</c:v>
                </c:pt>
                <c:pt idx="59">
                  <c:v>1.8100637963998267</c:v>
                </c:pt>
                <c:pt idx="60">
                  <c:v>1.8130872496191341</c:v>
                </c:pt>
              </c:numCache>
            </c:numRef>
          </c:xVal>
          <c:yVal>
            <c:numRef>
              <c:f>Summary!$CN$296:$CN$356</c:f>
              <c:numCache>
                <c:formatCode>0.00000000</c:formatCode>
                <c:ptCount val="61"/>
                <c:pt idx="0">
                  <c:v>0.33337182671821064</c:v>
                </c:pt>
                <c:pt idx="1">
                  <c:v>0.33337354932655316</c:v>
                </c:pt>
                <c:pt idx="2">
                  <c:v>0.3333747849870406</c:v>
                </c:pt>
                <c:pt idx="3">
                  <c:v>0.33337248805584674</c:v>
                </c:pt>
                <c:pt idx="4">
                  <c:v>0.33337436942161042</c:v>
                </c:pt>
                <c:pt idx="5">
                  <c:v>0.33337287564979168</c:v>
                </c:pt>
                <c:pt idx="6">
                  <c:v>0.33337401290232332</c:v>
                </c:pt>
                <c:pt idx="7">
                  <c:v>0.3333742064584535</c:v>
                </c:pt>
                <c:pt idx="8">
                  <c:v>0.3333745305408336</c:v>
                </c:pt>
                <c:pt idx="9">
                  <c:v>0.33337281623444881</c:v>
                </c:pt>
                <c:pt idx="10">
                  <c:v>0.33337223076761335</c:v>
                </c:pt>
                <c:pt idx="11">
                  <c:v>0.33337438842952011</c:v>
                </c:pt>
                <c:pt idx="12">
                  <c:v>0.33337337819964241</c:v>
                </c:pt>
                <c:pt idx="13">
                  <c:v>0.33337309268329501</c:v>
                </c:pt>
                <c:pt idx="14">
                  <c:v>0.33337191614939993</c:v>
                </c:pt>
                <c:pt idx="15">
                  <c:v>0.33337394710381196</c:v>
                </c:pt>
                <c:pt idx="16">
                  <c:v>0.33337475764269869</c:v>
                </c:pt>
                <c:pt idx="17">
                  <c:v>0.33337421891875207</c:v>
                </c:pt>
                <c:pt idx="18">
                  <c:v>0.33337475893850199</c:v>
                </c:pt>
                <c:pt idx="19">
                  <c:v>0.3333727798130095</c:v>
                </c:pt>
                <c:pt idx="20">
                  <c:v>0.33337178632328462</c:v>
                </c:pt>
                <c:pt idx="21">
                  <c:v>0.3333735064822726</c:v>
                </c:pt>
                <c:pt idx="22">
                  <c:v>0.33337507627476615</c:v>
                </c:pt>
                <c:pt idx="23">
                  <c:v>0.33337173039253004</c:v>
                </c:pt>
                <c:pt idx="24">
                  <c:v>0.33337345326619006</c:v>
                </c:pt>
                <c:pt idx="25">
                  <c:v>0.33337153563506866</c:v>
                </c:pt>
                <c:pt idx="26">
                  <c:v>0.33337216219418125</c:v>
                </c:pt>
                <c:pt idx="27">
                  <c:v>0.33337199925493244</c:v>
                </c:pt>
                <c:pt idx="28">
                  <c:v>0.33337396749385512</c:v>
                </c:pt>
                <c:pt idx="29">
                  <c:v>0.33337362044253094</c:v>
                </c:pt>
                <c:pt idx="30">
                  <c:v>0.33337203493625628</c:v>
                </c:pt>
                <c:pt idx="31">
                  <c:v>0.33337199358716096</c:v>
                </c:pt>
                <c:pt idx="32">
                  <c:v>0.33337296088955953</c:v>
                </c:pt>
                <c:pt idx="33">
                  <c:v>0.33337330841419582</c:v>
                </c:pt>
                <c:pt idx="34">
                  <c:v>0.33337106484050211</c:v>
                </c:pt>
                <c:pt idx="35">
                  <c:v>0.33337286670937333</c:v>
                </c:pt>
                <c:pt idx="36">
                  <c:v>0.33337368650581412</c:v>
                </c:pt>
                <c:pt idx="37">
                  <c:v>0.33337338918594445</c:v>
                </c:pt>
                <c:pt idx="38">
                  <c:v>0.33337510515537094</c:v>
                </c:pt>
                <c:pt idx="39">
                  <c:v>0.33337244797325383</c:v>
                </c:pt>
                <c:pt idx="40">
                  <c:v>0.33337030082192071</c:v>
                </c:pt>
                <c:pt idx="41">
                  <c:v>0.33337504667494655</c:v>
                </c:pt>
                <c:pt idx="42">
                  <c:v>0.33337242888997942</c:v>
                </c:pt>
                <c:pt idx="43">
                  <c:v>0.33337086866132742</c:v>
                </c:pt>
                <c:pt idx="44">
                  <c:v>0.33337140956744976</c:v>
                </c:pt>
                <c:pt idx="45">
                  <c:v>0.33337186817216985</c:v>
                </c:pt>
                <c:pt idx="46">
                  <c:v>0.33337358388970767</c:v>
                </c:pt>
                <c:pt idx="47">
                  <c:v>0.3333725037210738</c:v>
                </c:pt>
                <c:pt idx="48">
                  <c:v>0.33337389777538778</c:v>
                </c:pt>
                <c:pt idx="49">
                  <c:v>0.33337217346055359</c:v>
                </c:pt>
                <c:pt idx="50">
                  <c:v>0.33337378984950117</c:v>
                </c:pt>
                <c:pt idx="51">
                  <c:v>0.33337411347077217</c:v>
                </c:pt>
                <c:pt idx="52">
                  <c:v>0.33337243758372964</c:v>
                </c:pt>
                <c:pt idx="53">
                  <c:v>0.33337409105904386</c:v>
                </c:pt>
                <c:pt idx="54">
                  <c:v>0.33337019913942328</c:v>
                </c:pt>
                <c:pt idx="55">
                  <c:v>0.3333709399756275</c:v>
                </c:pt>
                <c:pt idx="56">
                  <c:v>0.33337357255864108</c:v>
                </c:pt>
                <c:pt idx="57">
                  <c:v>0.33337218482679437</c:v>
                </c:pt>
                <c:pt idx="58">
                  <c:v>0.33337168188360006</c:v>
                </c:pt>
                <c:pt idx="59">
                  <c:v>0.33336973860735086</c:v>
                </c:pt>
                <c:pt idx="60">
                  <c:v>0.33337006548492282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1B-B040-B4BB-4873E21E4F7D}"/>
            </c:ext>
          </c:extLst>
        </c:ser>
        <c:ser>
          <c:idx val="9"/>
          <c:order val="9"/>
          <c:tx>
            <c:strRef>
              <c:f>Summary!$CJ$357</c:f>
              <c:strCache>
                <c:ptCount val="1"/>
                <c:pt idx="0">
                  <c:v>L1 JunS6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Summary!$CL$357:$CL$417</c:f>
              <c:numCache>
                <c:formatCode>0.0000</c:formatCode>
                <c:ptCount val="61"/>
                <c:pt idx="0">
                  <c:v>1.8141471509368765</c:v>
                </c:pt>
                <c:pt idx="1">
                  <c:v>1.8147379267894641</c:v>
                </c:pt>
                <c:pt idx="2">
                  <c:v>1.8175069481329273</c:v>
                </c:pt>
                <c:pt idx="3">
                  <c:v>1.8155876084276457</c:v>
                </c:pt>
                <c:pt idx="4">
                  <c:v>1.8190343715173396</c:v>
                </c:pt>
                <c:pt idx="5">
                  <c:v>1.8054247165218835</c:v>
                </c:pt>
                <c:pt idx="6">
                  <c:v>1.8201413995076487</c:v>
                </c:pt>
                <c:pt idx="7">
                  <c:v>1.8256836827021841</c:v>
                </c:pt>
                <c:pt idx="8">
                  <c:v>1.8210127323369543</c:v>
                </c:pt>
                <c:pt idx="9">
                  <c:v>1.8183541875941027</c:v>
                </c:pt>
                <c:pt idx="10">
                  <c:v>1.824195078725344</c:v>
                </c:pt>
                <c:pt idx="11">
                  <c:v>1.8249096367372668</c:v>
                </c:pt>
                <c:pt idx="12">
                  <c:v>1.826437696792375</c:v>
                </c:pt>
                <c:pt idx="13">
                  <c:v>1.8227588421996632</c:v>
                </c:pt>
                <c:pt idx="14">
                  <c:v>1.823554229070637</c:v>
                </c:pt>
                <c:pt idx="15">
                  <c:v>1.8065926446902225</c:v>
                </c:pt>
                <c:pt idx="16">
                  <c:v>1.8206063070178133</c:v>
                </c:pt>
                <c:pt idx="17">
                  <c:v>1.8244174996670059</c:v>
                </c:pt>
                <c:pt idx="18">
                  <c:v>1.8202448836149456</c:v>
                </c:pt>
                <c:pt idx="19">
                  <c:v>1.8163070845626004</c:v>
                </c:pt>
                <c:pt idx="20">
                  <c:v>1.8210558002307704</c:v>
                </c:pt>
                <c:pt idx="21">
                  <c:v>1.8204591541906181</c:v>
                </c:pt>
                <c:pt idx="22">
                  <c:v>1.8210268037294619</c:v>
                </c:pt>
                <c:pt idx="23">
                  <c:v>1.8186966923645114</c:v>
                </c:pt>
                <c:pt idx="24">
                  <c:v>1.8221564189523827</c:v>
                </c:pt>
                <c:pt idx="25">
                  <c:v>1.8061831497291865</c:v>
                </c:pt>
                <c:pt idx="26">
                  <c:v>1.8229752308507345</c:v>
                </c:pt>
                <c:pt idx="27">
                  <c:v>1.82700657001693</c:v>
                </c:pt>
                <c:pt idx="28">
                  <c:v>1.8230544337458827</c:v>
                </c:pt>
                <c:pt idx="29">
                  <c:v>1.8207292703553526</c:v>
                </c:pt>
                <c:pt idx="30">
                  <c:v>1.8246482534424187</c:v>
                </c:pt>
                <c:pt idx="31">
                  <c:v>1.8228114828917428</c:v>
                </c:pt>
                <c:pt idx="32">
                  <c:v>1.8260363076334809</c:v>
                </c:pt>
                <c:pt idx="33">
                  <c:v>1.8216763809772256</c:v>
                </c:pt>
                <c:pt idx="34">
                  <c:v>1.8253489152494171</c:v>
                </c:pt>
                <c:pt idx="35">
                  <c:v>1.8098812366811166</c:v>
                </c:pt>
                <c:pt idx="36">
                  <c:v>1.8264204187138668</c:v>
                </c:pt>
                <c:pt idx="37">
                  <c:v>1.8296692697543937</c:v>
                </c:pt>
                <c:pt idx="38">
                  <c:v>1.8279738084240365</c:v>
                </c:pt>
                <c:pt idx="39">
                  <c:v>1.8228975475235767</c:v>
                </c:pt>
                <c:pt idx="40">
                  <c:v>1.827175413625868</c:v>
                </c:pt>
                <c:pt idx="41">
                  <c:v>1.8274854923171124</c:v>
                </c:pt>
                <c:pt idx="42">
                  <c:v>1.8289708568028313</c:v>
                </c:pt>
                <c:pt idx="43">
                  <c:v>1.8241780437275172</c:v>
                </c:pt>
                <c:pt idx="44">
                  <c:v>1.8300868245825737</c:v>
                </c:pt>
                <c:pt idx="45">
                  <c:v>1.8131085716482584</c:v>
                </c:pt>
                <c:pt idx="46">
                  <c:v>1.8296882289951641</c:v>
                </c:pt>
                <c:pt idx="47">
                  <c:v>1.833412395160406</c:v>
                </c:pt>
                <c:pt idx="48">
                  <c:v>1.8314770463339209</c:v>
                </c:pt>
                <c:pt idx="49">
                  <c:v>1.825323567236607</c:v>
                </c:pt>
                <c:pt idx="50">
                  <c:v>1.8318134450472479</c:v>
                </c:pt>
                <c:pt idx="51">
                  <c:v>1.8315767317391551</c:v>
                </c:pt>
                <c:pt idx="52">
                  <c:v>1.8316981821186442</c:v>
                </c:pt>
                <c:pt idx="53">
                  <c:v>1.8280617598926741</c:v>
                </c:pt>
                <c:pt idx="54">
                  <c:v>1.8341766979664096</c:v>
                </c:pt>
                <c:pt idx="55">
                  <c:v>1.8161168982739562</c:v>
                </c:pt>
                <c:pt idx="56">
                  <c:v>1.8349626212045327</c:v>
                </c:pt>
                <c:pt idx="57">
                  <c:v>1.8389538442451456</c:v>
                </c:pt>
                <c:pt idx="58">
                  <c:v>1.8354729325818202</c:v>
                </c:pt>
                <c:pt idx="59">
                  <c:v>1.8292795681160832</c:v>
                </c:pt>
                <c:pt idx="60">
                  <c:v>1.8360538914766433</c:v>
                </c:pt>
              </c:numCache>
            </c:numRef>
          </c:xVal>
          <c:yVal>
            <c:numRef>
              <c:f>Summary!$CN$357:$CN$417</c:f>
              <c:numCache>
                <c:formatCode>0.00000000</c:formatCode>
                <c:ptCount val="61"/>
                <c:pt idx="0">
                  <c:v>0.33336965876916724</c:v>
                </c:pt>
                <c:pt idx="1">
                  <c:v>0.33336866390647579</c:v>
                </c:pt>
                <c:pt idx="2">
                  <c:v>0.33336835852421798</c:v>
                </c:pt>
                <c:pt idx="3">
                  <c:v>0.33337072134886436</c:v>
                </c:pt>
                <c:pt idx="4">
                  <c:v>0.33336920979322598</c:v>
                </c:pt>
                <c:pt idx="5">
                  <c:v>0.33336789047503501</c:v>
                </c:pt>
                <c:pt idx="6">
                  <c:v>0.33337102557595399</c:v>
                </c:pt>
                <c:pt idx="7">
                  <c:v>0.33336924520094618</c:v>
                </c:pt>
                <c:pt idx="8">
                  <c:v>0.33337140437093415</c:v>
                </c:pt>
                <c:pt idx="9">
                  <c:v>0.33337077978451729</c:v>
                </c:pt>
                <c:pt idx="10">
                  <c:v>0.33337155876062641</c:v>
                </c:pt>
                <c:pt idx="11">
                  <c:v>0.33337101628388255</c:v>
                </c:pt>
                <c:pt idx="12">
                  <c:v>0.33336823972146018</c:v>
                </c:pt>
                <c:pt idx="13">
                  <c:v>0.33337014072452448</c:v>
                </c:pt>
                <c:pt idx="14">
                  <c:v>0.3333712813619234</c:v>
                </c:pt>
                <c:pt idx="15">
                  <c:v>0.3333690355260438</c:v>
                </c:pt>
                <c:pt idx="16">
                  <c:v>0.33336847263734343</c:v>
                </c:pt>
                <c:pt idx="17">
                  <c:v>0.33337038629563398</c:v>
                </c:pt>
                <c:pt idx="18">
                  <c:v>0.33336811123031951</c:v>
                </c:pt>
                <c:pt idx="19">
                  <c:v>0.33336870381892281</c:v>
                </c:pt>
                <c:pt idx="20">
                  <c:v>0.33336929848999852</c:v>
                </c:pt>
                <c:pt idx="21">
                  <c:v>0.33336837628804705</c:v>
                </c:pt>
                <c:pt idx="22">
                  <c:v>0.33337074782010445</c:v>
                </c:pt>
                <c:pt idx="23">
                  <c:v>0.33336973252683094</c:v>
                </c:pt>
                <c:pt idx="24">
                  <c:v>0.33336873576322618</c:v>
                </c:pt>
                <c:pt idx="25">
                  <c:v>0.3333691156522135</c:v>
                </c:pt>
                <c:pt idx="26">
                  <c:v>0.33336956391064743</c:v>
                </c:pt>
                <c:pt idx="27">
                  <c:v>0.33337129087222267</c:v>
                </c:pt>
                <c:pt idx="28">
                  <c:v>0.33337056063696285</c:v>
                </c:pt>
                <c:pt idx="29">
                  <c:v>0.33337177574817328</c:v>
                </c:pt>
                <c:pt idx="30">
                  <c:v>0.33336887225398515</c:v>
                </c:pt>
                <c:pt idx="31">
                  <c:v>0.33336998207747376</c:v>
                </c:pt>
                <c:pt idx="32">
                  <c:v>0.33337083920186233</c:v>
                </c:pt>
                <c:pt idx="33">
                  <c:v>0.33337028605309504</c:v>
                </c:pt>
                <c:pt idx="34">
                  <c:v>0.33337062393487621</c:v>
                </c:pt>
                <c:pt idx="35">
                  <c:v>0.33336908276187421</c:v>
                </c:pt>
                <c:pt idx="36">
                  <c:v>0.33337004000526299</c:v>
                </c:pt>
                <c:pt idx="37">
                  <c:v>0.3333685714808014</c:v>
                </c:pt>
                <c:pt idx="38">
                  <c:v>0.33336772578733503</c:v>
                </c:pt>
                <c:pt idx="39">
                  <c:v>0.33337063560371477</c:v>
                </c:pt>
                <c:pt idx="40">
                  <c:v>0.33337286206727584</c:v>
                </c:pt>
                <c:pt idx="41">
                  <c:v>0.33336796179138595</c:v>
                </c:pt>
                <c:pt idx="42">
                  <c:v>0.33336954927464796</c:v>
                </c:pt>
                <c:pt idx="43">
                  <c:v>0.33336841035824832</c:v>
                </c:pt>
                <c:pt idx="44">
                  <c:v>0.3333696986713518</c:v>
                </c:pt>
                <c:pt idx="45">
                  <c:v>0.33336871061049844</c:v>
                </c:pt>
                <c:pt idx="46">
                  <c:v>0.33336852052140842</c:v>
                </c:pt>
                <c:pt idx="47">
                  <c:v>0.33336838260939777</c:v>
                </c:pt>
                <c:pt idx="48">
                  <c:v>0.33336814556461214</c:v>
                </c:pt>
                <c:pt idx="49">
                  <c:v>0.33336722710417349</c:v>
                </c:pt>
                <c:pt idx="50">
                  <c:v>0.33336938428476265</c:v>
                </c:pt>
                <c:pt idx="51">
                  <c:v>0.33336931492721567</c:v>
                </c:pt>
                <c:pt idx="52">
                  <c:v>0.33336760447997421</c:v>
                </c:pt>
                <c:pt idx="53">
                  <c:v>0.33336945260050049</c:v>
                </c:pt>
                <c:pt idx="54">
                  <c:v>0.33336817457375806</c:v>
                </c:pt>
                <c:pt idx="55">
                  <c:v>0.33336865424605461</c:v>
                </c:pt>
                <c:pt idx="56">
                  <c:v>0.33336956428886194</c:v>
                </c:pt>
                <c:pt idx="57">
                  <c:v>0.33336830014616942</c:v>
                </c:pt>
                <c:pt idx="58">
                  <c:v>0.33336874049198428</c:v>
                </c:pt>
                <c:pt idx="59">
                  <c:v>0.33336775249653883</c:v>
                </c:pt>
                <c:pt idx="60">
                  <c:v>0.33336782801065235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1B-B040-B4BB-4873E21E4F7D}"/>
            </c:ext>
          </c:extLst>
        </c:ser>
        <c:ser>
          <c:idx val="10"/>
          <c:order val="10"/>
          <c:tx>
            <c:strRef>
              <c:f>Summary!$CJ$419</c:f>
              <c:strCache>
                <c:ptCount val="1"/>
                <c:pt idx="0">
                  <c:v>L2 May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  <a:effectLst/>
            </c:spPr>
          </c:marker>
          <c:xVal>
            <c:numRef>
              <c:f>Summary!$CL$419:$CL$493</c:f>
              <c:numCache>
                <c:formatCode>0.0000</c:formatCode>
                <c:ptCount val="75"/>
                <c:pt idx="0">
                  <c:v>1.7307741504364169</c:v>
                </c:pt>
                <c:pt idx="1">
                  <c:v>1.7316875529680249</c:v>
                </c:pt>
                <c:pt idx="2">
                  <c:v>1.7323301689021251</c:v>
                </c:pt>
                <c:pt idx="3">
                  <c:v>1.7305041274000437</c:v>
                </c:pt>
                <c:pt idx="4">
                  <c:v>1.7312730039387658</c:v>
                </c:pt>
                <c:pt idx="5">
                  <c:v>1.7288664166370027</c:v>
                </c:pt>
                <c:pt idx="6">
                  <c:v>1.729348980842538</c:v>
                </c:pt>
                <c:pt idx="7">
                  <c:v>1.7266830297448716</c:v>
                </c:pt>
                <c:pt idx="8">
                  <c:v>1.7252551348142016</c:v>
                </c:pt>
                <c:pt idx="9">
                  <c:v>1.7219698834193176</c:v>
                </c:pt>
                <c:pt idx="10">
                  <c:v>1.7242836830048911</c:v>
                </c:pt>
                <c:pt idx="11">
                  <c:v>1.7202611409030373</c:v>
                </c:pt>
                <c:pt idx="12">
                  <c:v>1.7219279811195809</c:v>
                </c:pt>
                <c:pt idx="13">
                  <c:v>1.7181948443518376</c:v>
                </c:pt>
                <c:pt idx="14">
                  <c:v>1.7207715900071887</c:v>
                </c:pt>
                <c:pt idx="15">
                  <c:v>1.7175904079134097</c:v>
                </c:pt>
                <c:pt idx="16">
                  <c:v>1.7181451484171641</c:v>
                </c:pt>
                <c:pt idx="17">
                  <c:v>1.7160839207164875</c:v>
                </c:pt>
                <c:pt idx="18">
                  <c:v>1.7172982802910228</c:v>
                </c:pt>
                <c:pt idx="19">
                  <c:v>1.7146051969936342</c:v>
                </c:pt>
                <c:pt idx="20">
                  <c:v>1.7160354056169898</c:v>
                </c:pt>
                <c:pt idx="21">
                  <c:v>1.7118328312612328</c:v>
                </c:pt>
                <c:pt idx="22">
                  <c:v>1.7142755109620136</c:v>
                </c:pt>
                <c:pt idx="23">
                  <c:v>1.7109665401885326</c:v>
                </c:pt>
                <c:pt idx="24">
                  <c:v>1.7135888277359421</c:v>
                </c:pt>
                <c:pt idx="25">
                  <c:v>1.7098000612501258</c:v>
                </c:pt>
                <c:pt idx="26">
                  <c:v>1.7127815734292338</c:v>
                </c:pt>
                <c:pt idx="27">
                  <c:v>1.7098241692998744</c:v>
                </c:pt>
                <c:pt idx="28">
                  <c:v>1.7117997600335213</c:v>
                </c:pt>
                <c:pt idx="29">
                  <c:v>1.7094542243785324</c:v>
                </c:pt>
                <c:pt idx="30">
                  <c:v>1.7106524019708718</c:v>
                </c:pt>
                <c:pt idx="31">
                  <c:v>1.7079865405065855</c:v>
                </c:pt>
                <c:pt idx="32">
                  <c:v>1.7093667855067491</c:v>
                </c:pt>
                <c:pt idx="33">
                  <c:v>1.7055784031552719</c:v>
                </c:pt>
                <c:pt idx="34">
                  <c:v>1.7083680636557239</c:v>
                </c:pt>
                <c:pt idx="35">
                  <c:v>1.7048483145620059</c:v>
                </c:pt>
                <c:pt idx="36">
                  <c:v>1.7073317465451578</c:v>
                </c:pt>
                <c:pt idx="37">
                  <c:v>1.6947863525670657</c:v>
                </c:pt>
                <c:pt idx="38">
                  <c:v>1.7048084425340617</c:v>
                </c:pt>
                <c:pt idx="39">
                  <c:v>1.7023084399784199</c:v>
                </c:pt>
                <c:pt idx="40">
                  <c:v>1.7053319708056969</c:v>
                </c:pt>
                <c:pt idx="41">
                  <c:v>1.7026935504814638</c:v>
                </c:pt>
                <c:pt idx="42">
                  <c:v>1.7043545542374228</c:v>
                </c:pt>
                <c:pt idx="43">
                  <c:v>1.7023150387907393</c:v>
                </c:pt>
                <c:pt idx="44">
                  <c:v>1.7039610747205756</c:v>
                </c:pt>
                <c:pt idx="45">
                  <c:v>1.700207699784575</c:v>
                </c:pt>
                <c:pt idx="46">
                  <c:v>1.7032393788262414</c:v>
                </c:pt>
                <c:pt idx="47">
                  <c:v>1.6990006223204559</c:v>
                </c:pt>
                <c:pt idx="48">
                  <c:v>1.7009042269569474</c:v>
                </c:pt>
                <c:pt idx="49">
                  <c:v>1.6968167008520143</c:v>
                </c:pt>
                <c:pt idx="50">
                  <c:v>1.6989714373649327</c:v>
                </c:pt>
                <c:pt idx="51">
                  <c:v>1.6956438817692403</c:v>
                </c:pt>
                <c:pt idx="52">
                  <c:v>1.6974658336088626</c:v>
                </c:pt>
                <c:pt idx="53">
                  <c:v>1.6948100652287794</c:v>
                </c:pt>
                <c:pt idx="54">
                  <c:v>1.696731906727978</c:v>
                </c:pt>
                <c:pt idx="55">
                  <c:v>1.6923181741793183</c:v>
                </c:pt>
                <c:pt idx="56">
                  <c:v>1.6981261270965133</c:v>
                </c:pt>
                <c:pt idx="57">
                  <c:v>1.6964421215437089</c:v>
                </c:pt>
                <c:pt idx="58">
                  <c:v>1.7001256689607465</c:v>
                </c:pt>
                <c:pt idx="59">
                  <c:v>1.6972970655362196</c:v>
                </c:pt>
                <c:pt idx="60">
                  <c:v>1.7003462572576897</c:v>
                </c:pt>
                <c:pt idx="61">
                  <c:v>1.6966533955239593</c:v>
                </c:pt>
                <c:pt idx="62">
                  <c:v>1.699536828846189</c:v>
                </c:pt>
                <c:pt idx="63">
                  <c:v>1.6972906149940277</c:v>
                </c:pt>
                <c:pt idx="64">
                  <c:v>1.69878018501964</c:v>
                </c:pt>
                <c:pt idx="65">
                  <c:v>1.697015484591913</c:v>
                </c:pt>
                <c:pt idx="66">
                  <c:v>1.6959468697139948</c:v>
                </c:pt>
                <c:pt idx="67">
                  <c:v>1.6954723438783785</c:v>
                </c:pt>
                <c:pt idx="68">
                  <c:v>1.6974087250269971</c:v>
                </c:pt>
                <c:pt idx="69">
                  <c:v>1.6941720272243739</c:v>
                </c:pt>
                <c:pt idx="70">
                  <c:v>1.6974507501553109</c:v>
                </c:pt>
                <c:pt idx="71">
                  <c:v>1.6940910577077235</c:v>
                </c:pt>
                <c:pt idx="72">
                  <c:v>1.6968069636806848</c:v>
                </c:pt>
                <c:pt idx="73">
                  <c:v>1.6929726821737789</c:v>
                </c:pt>
                <c:pt idx="74">
                  <c:v>1.6947362168686182</c:v>
                </c:pt>
              </c:numCache>
            </c:numRef>
          </c:xVal>
          <c:yVal>
            <c:numRef>
              <c:f>Summary!$CN$419:$CN$493</c:f>
              <c:numCache>
                <c:formatCode>0.00000000</c:formatCode>
                <c:ptCount val="75"/>
                <c:pt idx="0">
                  <c:v>0.33335474803202253</c:v>
                </c:pt>
                <c:pt idx="1">
                  <c:v>0.33335436219197795</c:v>
                </c:pt>
                <c:pt idx="2">
                  <c:v>0.33335522209170632</c:v>
                </c:pt>
                <c:pt idx="3">
                  <c:v>0.33335507183599766</c:v>
                </c:pt>
                <c:pt idx="4">
                  <c:v>0.33335451883995898</c:v>
                </c:pt>
                <c:pt idx="5">
                  <c:v>0.33335407084843333</c:v>
                </c:pt>
                <c:pt idx="6">
                  <c:v>0.33335460313427151</c:v>
                </c:pt>
                <c:pt idx="7">
                  <c:v>0.33335302057355037</c:v>
                </c:pt>
                <c:pt idx="8">
                  <c:v>0.33335195262447437</c:v>
                </c:pt>
                <c:pt idx="9">
                  <c:v>0.33335248431819298</c:v>
                </c:pt>
                <c:pt idx="10">
                  <c:v>0.33335299003998975</c:v>
                </c:pt>
                <c:pt idx="11">
                  <c:v>0.33335395868298595</c:v>
                </c:pt>
                <c:pt idx="12">
                  <c:v>0.33335256658586299</c:v>
                </c:pt>
                <c:pt idx="13">
                  <c:v>0.33335388262923626</c:v>
                </c:pt>
                <c:pt idx="14">
                  <c:v>0.3333521110126525</c:v>
                </c:pt>
                <c:pt idx="15">
                  <c:v>0.33335363305929405</c:v>
                </c:pt>
                <c:pt idx="16">
                  <c:v>0.33335161327074875</c:v>
                </c:pt>
                <c:pt idx="17">
                  <c:v>0.33335277079553965</c:v>
                </c:pt>
                <c:pt idx="18">
                  <c:v>0.33335261956503498</c:v>
                </c:pt>
                <c:pt idx="19">
                  <c:v>0.33335301954192131</c:v>
                </c:pt>
                <c:pt idx="20">
                  <c:v>0.33335349080129029</c:v>
                </c:pt>
                <c:pt idx="21">
                  <c:v>0.33335509323621337</c:v>
                </c:pt>
                <c:pt idx="22">
                  <c:v>0.33335292973343594</c:v>
                </c:pt>
                <c:pt idx="23">
                  <c:v>0.33335355920814708</c:v>
                </c:pt>
                <c:pt idx="24">
                  <c:v>0.33335486573498463</c:v>
                </c:pt>
                <c:pt idx="25">
                  <c:v>0.33335337381362584</c:v>
                </c:pt>
                <c:pt idx="26">
                  <c:v>0.33335465782313728</c:v>
                </c:pt>
                <c:pt idx="27">
                  <c:v>0.33335376497169344</c:v>
                </c:pt>
                <c:pt idx="28">
                  <c:v>0.33335613048533408</c:v>
                </c:pt>
                <c:pt idx="29">
                  <c:v>0.33335639030750031</c:v>
                </c:pt>
                <c:pt idx="30">
                  <c:v>0.33335664277828059</c:v>
                </c:pt>
                <c:pt idx="31">
                  <c:v>0.33335662479910383</c:v>
                </c:pt>
                <c:pt idx="32">
                  <c:v>0.33335733349263075</c:v>
                </c:pt>
                <c:pt idx="33">
                  <c:v>0.33335628805186951</c:v>
                </c:pt>
                <c:pt idx="34">
                  <c:v>0.33335455925767637</c:v>
                </c:pt>
                <c:pt idx="35">
                  <c:v>0.33335480098054487</c:v>
                </c:pt>
                <c:pt idx="36">
                  <c:v>0.33335406990674887</c:v>
                </c:pt>
                <c:pt idx="37">
                  <c:v>0.33335035198219209</c:v>
                </c:pt>
                <c:pt idx="38">
                  <c:v>0.33335358462426667</c:v>
                </c:pt>
                <c:pt idx="39">
                  <c:v>0.33335366945194306</c:v>
                </c:pt>
                <c:pt idx="40">
                  <c:v>0.33335484065947868</c:v>
                </c:pt>
                <c:pt idx="41">
                  <c:v>0.33335652827387208</c:v>
                </c:pt>
                <c:pt idx="42">
                  <c:v>0.33335707370318296</c:v>
                </c:pt>
                <c:pt idx="43">
                  <c:v>0.33335476685124099</c:v>
                </c:pt>
                <c:pt idx="44">
                  <c:v>0.3333545332904983</c:v>
                </c:pt>
                <c:pt idx="45">
                  <c:v>0.33335592265463687</c:v>
                </c:pt>
                <c:pt idx="46">
                  <c:v>0.33335739045430823</c:v>
                </c:pt>
                <c:pt idx="47">
                  <c:v>0.33335821762933388</c:v>
                </c:pt>
                <c:pt idx="48">
                  <c:v>0.3333573226929995</c:v>
                </c:pt>
                <c:pt idx="49">
                  <c:v>0.33335672130508148</c:v>
                </c:pt>
                <c:pt idx="50">
                  <c:v>0.33335746774641628</c:v>
                </c:pt>
                <c:pt idx="51">
                  <c:v>0.33335797900550468</c:v>
                </c:pt>
                <c:pt idx="52">
                  <c:v>0.33335891475106794</c:v>
                </c:pt>
                <c:pt idx="53">
                  <c:v>0.33335930882143805</c:v>
                </c:pt>
                <c:pt idx="54">
                  <c:v>0.33335826078039754</c:v>
                </c:pt>
                <c:pt idx="55">
                  <c:v>0.33335794257822765</c:v>
                </c:pt>
                <c:pt idx="56">
                  <c:v>0.33335793758080384</c:v>
                </c:pt>
                <c:pt idx="57">
                  <c:v>0.3333599373852757</c:v>
                </c:pt>
                <c:pt idx="58">
                  <c:v>0.33335781095510997</c:v>
                </c:pt>
                <c:pt idx="59">
                  <c:v>0.33335809257151322</c:v>
                </c:pt>
                <c:pt idx="60">
                  <c:v>0.33335726582110653</c:v>
                </c:pt>
                <c:pt idx="61">
                  <c:v>0.33335801270827353</c:v>
                </c:pt>
                <c:pt idx="62">
                  <c:v>0.33335625348374021</c:v>
                </c:pt>
                <c:pt idx="63">
                  <c:v>0.33335659278276281</c:v>
                </c:pt>
                <c:pt idx="64">
                  <c:v>0.33335617222337827</c:v>
                </c:pt>
                <c:pt idx="65">
                  <c:v>0.33335691566748171</c:v>
                </c:pt>
                <c:pt idx="66">
                  <c:v>0.33335390036837598</c:v>
                </c:pt>
                <c:pt idx="67">
                  <c:v>0.33335392986328116</c:v>
                </c:pt>
                <c:pt idx="68">
                  <c:v>0.33335371457018337</c:v>
                </c:pt>
                <c:pt idx="69">
                  <c:v>0.33335543071203105</c:v>
                </c:pt>
                <c:pt idx="70">
                  <c:v>0.33335631325669984</c:v>
                </c:pt>
                <c:pt idx="71">
                  <c:v>0.33335528110622614</c:v>
                </c:pt>
                <c:pt idx="72">
                  <c:v>0.33335407732604527</c:v>
                </c:pt>
                <c:pt idx="73">
                  <c:v>0.33335513818727691</c:v>
                </c:pt>
                <c:pt idx="74">
                  <c:v>0.33335253406728593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1B-B040-B4BB-4873E21E4F7D}"/>
            </c:ext>
          </c:extLst>
        </c:ser>
        <c:ser>
          <c:idx val="11"/>
          <c:order val="11"/>
          <c:tx>
            <c:strRef>
              <c:f>Summary!$CJ$494</c:f>
              <c:strCache>
                <c:ptCount val="1"/>
                <c:pt idx="0">
                  <c:v>L2 Jun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</c:spPr>
          </c:marker>
          <c:xVal>
            <c:numRef>
              <c:f>Summary!$CL$494:$CL$538</c:f>
              <c:numCache>
                <c:formatCode>0.0000</c:formatCode>
                <c:ptCount val="45"/>
                <c:pt idx="0">
                  <c:v>1.6675962105889521</c:v>
                </c:pt>
                <c:pt idx="1">
                  <c:v>1.6662219227210773</c:v>
                </c:pt>
                <c:pt idx="2">
                  <c:v>1.665478223292534</c:v>
                </c:pt>
                <c:pt idx="3">
                  <c:v>1.6606617738330394</c:v>
                </c:pt>
                <c:pt idx="4">
                  <c:v>1.6590425334734473</c:v>
                </c:pt>
                <c:pt idx="5">
                  <c:v>1.6562964104687534</c:v>
                </c:pt>
                <c:pt idx="6">
                  <c:v>1.6544802334056745</c:v>
                </c:pt>
                <c:pt idx="7">
                  <c:v>1.6416282006234513</c:v>
                </c:pt>
                <c:pt idx="8">
                  <c:v>1.6544371778080362</c:v>
                </c:pt>
                <c:pt idx="9">
                  <c:v>1.6600255246563553</c:v>
                </c:pt>
                <c:pt idx="10">
                  <c:v>1.653812302921458</c:v>
                </c:pt>
                <c:pt idx="11">
                  <c:v>1.6529799987606193</c:v>
                </c:pt>
                <c:pt idx="12">
                  <c:v>1.6521338298886687</c:v>
                </c:pt>
                <c:pt idx="13">
                  <c:v>1.6412465667225922</c:v>
                </c:pt>
                <c:pt idx="14">
                  <c:v>1.6461994212576672</c:v>
                </c:pt>
                <c:pt idx="15">
                  <c:v>1.650798198482629</c:v>
                </c:pt>
                <c:pt idx="16">
                  <c:v>1.6584123036954894</c:v>
                </c:pt>
                <c:pt idx="17">
                  <c:v>1.6533432693265639</c:v>
                </c:pt>
                <c:pt idx="18">
                  <c:v>1.6544397844923864</c:v>
                </c:pt>
                <c:pt idx="19">
                  <c:v>1.6517230079178631</c:v>
                </c:pt>
                <c:pt idx="20">
                  <c:v>1.6513512527013445</c:v>
                </c:pt>
                <c:pt idx="21">
                  <c:v>1.6488453407364323</c:v>
                </c:pt>
                <c:pt idx="22">
                  <c:v>1.6484736353703999</c:v>
                </c:pt>
                <c:pt idx="23">
                  <c:v>1.654607438410445</c:v>
                </c:pt>
                <c:pt idx="24">
                  <c:v>1.6458680290658261</c:v>
                </c:pt>
                <c:pt idx="25">
                  <c:v>1.6453285779609936</c:v>
                </c:pt>
                <c:pt idx="26">
                  <c:v>1.6447199918652005</c:v>
                </c:pt>
                <c:pt idx="27">
                  <c:v>1.6471545245331245</c:v>
                </c:pt>
                <c:pt idx="28">
                  <c:v>1.6433930217902419</c:v>
                </c:pt>
                <c:pt idx="29">
                  <c:v>1.6463728171843697</c:v>
                </c:pt>
                <c:pt idx="30">
                  <c:v>1.6519839641584209</c:v>
                </c:pt>
                <c:pt idx="31">
                  <c:v>1.648259656732431</c:v>
                </c:pt>
                <c:pt idx="32">
                  <c:v>1.6495702328308215</c:v>
                </c:pt>
                <c:pt idx="33">
                  <c:v>1.648730641521106</c:v>
                </c:pt>
                <c:pt idx="34">
                  <c:v>1.6472453044741373</c:v>
                </c:pt>
                <c:pt idx="35">
                  <c:v>1.6463943079303778</c:v>
                </c:pt>
                <c:pt idx="36">
                  <c:v>1.6431786110424313</c:v>
                </c:pt>
                <c:pt idx="37">
                  <c:v>1.6495557699750591</c:v>
                </c:pt>
                <c:pt idx="38">
                  <c:v>1.6454461201222277</c:v>
                </c:pt>
                <c:pt idx="39">
                  <c:v>1.6451625812456525</c:v>
                </c:pt>
                <c:pt idx="40">
                  <c:v>1.6445271971276663</c:v>
                </c:pt>
                <c:pt idx="41">
                  <c:v>1.6308875060360795</c:v>
                </c:pt>
                <c:pt idx="42">
                  <c:v>1.6371662085753873</c:v>
                </c:pt>
                <c:pt idx="43">
                  <c:v>1.6379907155160363</c:v>
                </c:pt>
                <c:pt idx="44">
                  <c:v>1.641560958949468</c:v>
                </c:pt>
              </c:numCache>
            </c:numRef>
          </c:xVal>
          <c:yVal>
            <c:numRef>
              <c:f>Summary!$CN$494:$CN$538</c:f>
              <c:numCache>
                <c:formatCode>0.00000000</c:formatCode>
                <c:ptCount val="45"/>
                <c:pt idx="0">
                  <c:v>0.33335254181120277</c:v>
                </c:pt>
                <c:pt idx="1">
                  <c:v>0.33335148241564855</c:v>
                </c:pt>
                <c:pt idx="2">
                  <c:v>0.33335242566041867</c:v>
                </c:pt>
                <c:pt idx="3">
                  <c:v>0.33335073673010684</c:v>
                </c:pt>
                <c:pt idx="4">
                  <c:v>0.3333511193176249</c:v>
                </c:pt>
                <c:pt idx="5">
                  <c:v>0.33335029415064743</c:v>
                </c:pt>
                <c:pt idx="6">
                  <c:v>0.33335053087956779</c:v>
                </c:pt>
                <c:pt idx="7">
                  <c:v>0.33334768250181063</c:v>
                </c:pt>
                <c:pt idx="8">
                  <c:v>0.33335008694185853</c:v>
                </c:pt>
                <c:pt idx="9">
                  <c:v>0.33334916959681499</c:v>
                </c:pt>
                <c:pt idx="10">
                  <c:v>0.33335019479823091</c:v>
                </c:pt>
                <c:pt idx="11">
                  <c:v>0.33335123045623671</c:v>
                </c:pt>
                <c:pt idx="12">
                  <c:v>0.33334898841188731</c:v>
                </c:pt>
                <c:pt idx="13">
                  <c:v>0.3333480773985914</c:v>
                </c:pt>
                <c:pt idx="14">
                  <c:v>0.33334908905942112</c:v>
                </c:pt>
                <c:pt idx="15">
                  <c:v>0.3333514506218469</c:v>
                </c:pt>
                <c:pt idx="16">
                  <c:v>0.3333500439676122</c:v>
                </c:pt>
                <c:pt idx="17">
                  <c:v>0.33335124928928367</c:v>
                </c:pt>
                <c:pt idx="18">
                  <c:v>0.33335130670606533</c:v>
                </c:pt>
                <c:pt idx="19">
                  <c:v>0.33335092560340707</c:v>
                </c:pt>
                <c:pt idx="20">
                  <c:v>0.3333515075620736</c:v>
                </c:pt>
                <c:pt idx="21">
                  <c:v>0.3333514916660702</c:v>
                </c:pt>
                <c:pt idx="22">
                  <c:v>0.33335233736408659</c:v>
                </c:pt>
                <c:pt idx="23">
                  <c:v>0.33335158835693973</c:v>
                </c:pt>
                <c:pt idx="24">
                  <c:v>0.33335141680185137</c:v>
                </c:pt>
                <c:pt idx="25">
                  <c:v>0.33335133735776529</c:v>
                </c:pt>
                <c:pt idx="26">
                  <c:v>0.33335065897255983</c:v>
                </c:pt>
                <c:pt idx="27">
                  <c:v>0.33335154370765724</c:v>
                </c:pt>
                <c:pt idx="28">
                  <c:v>0.33335012935585551</c:v>
                </c:pt>
                <c:pt idx="29">
                  <c:v>0.33335143239437487</c:v>
                </c:pt>
                <c:pt idx="30">
                  <c:v>0.33334963559544756</c:v>
                </c:pt>
                <c:pt idx="31">
                  <c:v>0.33335273673685889</c:v>
                </c:pt>
                <c:pt idx="32">
                  <c:v>0.33335192194833291</c:v>
                </c:pt>
                <c:pt idx="33">
                  <c:v>0.33335106052239294</c:v>
                </c:pt>
                <c:pt idx="34">
                  <c:v>0.33335133699941227</c:v>
                </c:pt>
                <c:pt idx="35">
                  <c:v>0.33335219885546552</c:v>
                </c:pt>
                <c:pt idx="36">
                  <c:v>0.33335075531423436</c:v>
                </c:pt>
                <c:pt idx="37">
                  <c:v>0.33335049751864992</c:v>
                </c:pt>
                <c:pt idx="38">
                  <c:v>0.33335040299534724</c:v>
                </c:pt>
                <c:pt idx="39">
                  <c:v>0.33335262276139332</c:v>
                </c:pt>
                <c:pt idx="40">
                  <c:v>0.33334933161301389</c:v>
                </c:pt>
                <c:pt idx="41">
                  <c:v>0.3333472833768899</c:v>
                </c:pt>
                <c:pt idx="42">
                  <c:v>0.33335006996472927</c:v>
                </c:pt>
                <c:pt idx="43">
                  <c:v>0.33334937797785236</c:v>
                </c:pt>
                <c:pt idx="44">
                  <c:v>0.33335009318750419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D1B-B040-B4BB-4873E21E4F7D}"/>
            </c:ext>
          </c:extLst>
        </c:ser>
        <c:ser>
          <c:idx val="12"/>
          <c:order val="12"/>
          <c:tx>
            <c:strRef>
              <c:f>Summary!$CJ$540</c:f>
              <c:strCache>
                <c:ptCount val="1"/>
                <c:pt idx="0">
                  <c:v>L3 FebS1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2774AE"/>
                </a:solidFill>
              </a:ln>
            </c:spPr>
          </c:marker>
          <c:xVal>
            <c:numRef>
              <c:f>Summary!$CL$540:$CL$594</c:f>
              <c:numCache>
                <c:formatCode>0.0000</c:formatCode>
                <c:ptCount val="55"/>
                <c:pt idx="0">
                  <c:v>1.8292258584604124</c:v>
                </c:pt>
                <c:pt idx="1">
                  <c:v>1.8305037446448293</c:v>
                </c:pt>
                <c:pt idx="2">
                  <c:v>1.8318840060328858</c:v>
                </c:pt>
                <c:pt idx="3">
                  <c:v>1.8326365903599879</c:v>
                </c:pt>
                <c:pt idx="4">
                  <c:v>1.8332940324322313</c:v>
                </c:pt>
                <c:pt idx="5">
                  <c:v>1.8346760951192027</c:v>
                </c:pt>
                <c:pt idx="6">
                  <c:v>1.8354380180353693</c:v>
                </c:pt>
                <c:pt idx="7">
                  <c:v>1.8363192417727205</c:v>
                </c:pt>
                <c:pt idx="8">
                  <c:v>1.8372324232339829</c:v>
                </c:pt>
                <c:pt idx="9">
                  <c:v>1.8388596737617884</c:v>
                </c:pt>
                <c:pt idx="10">
                  <c:v>1.8397221623680879</c:v>
                </c:pt>
                <c:pt idx="11">
                  <c:v>1.8412349999403363</c:v>
                </c:pt>
                <c:pt idx="12">
                  <c:v>1.8423389591222088</c:v>
                </c:pt>
                <c:pt idx="13">
                  <c:v>1.8435333280334516</c:v>
                </c:pt>
                <c:pt idx="14">
                  <c:v>1.8448775971261049</c:v>
                </c:pt>
                <c:pt idx="15">
                  <c:v>1.8464885942463667</c:v>
                </c:pt>
                <c:pt idx="16">
                  <c:v>1.8474716179834352</c:v>
                </c:pt>
                <c:pt idx="17">
                  <c:v>1.8486287563004991</c:v>
                </c:pt>
                <c:pt idx="18">
                  <c:v>1.8499047200094541</c:v>
                </c:pt>
                <c:pt idx="19">
                  <c:v>1.851452729370288</c:v>
                </c:pt>
                <c:pt idx="20">
                  <c:v>1.8525770755846296</c:v>
                </c:pt>
                <c:pt idx="21">
                  <c:v>1.8540301543437472</c:v>
                </c:pt>
                <c:pt idx="22">
                  <c:v>1.8550897174024068</c:v>
                </c:pt>
                <c:pt idx="23">
                  <c:v>1.8562999081682352</c:v>
                </c:pt>
                <c:pt idx="24">
                  <c:v>1.8570086368522516</c:v>
                </c:pt>
                <c:pt idx="25">
                  <c:v>1.8578703348779912</c:v>
                </c:pt>
                <c:pt idx="26">
                  <c:v>1.8591929279056809</c:v>
                </c:pt>
                <c:pt idx="27">
                  <c:v>1.8605044900358012</c:v>
                </c:pt>
                <c:pt idx="28">
                  <c:v>1.8618366696731532</c:v>
                </c:pt>
                <c:pt idx="29">
                  <c:v>1.862707979513045</c:v>
                </c:pt>
                <c:pt idx="30">
                  <c:v>1.8642542646002112</c:v>
                </c:pt>
                <c:pt idx="31">
                  <c:v>1.8656834080801983</c:v>
                </c:pt>
                <c:pt idx="32">
                  <c:v>1.8670879760448535</c:v>
                </c:pt>
                <c:pt idx="33">
                  <c:v>1.8683275452392638</c:v>
                </c:pt>
                <c:pt idx="34">
                  <c:v>1.8696987419318496</c:v>
                </c:pt>
                <c:pt idx="35">
                  <c:v>1.8711033393103924</c:v>
                </c:pt>
                <c:pt idx="36">
                  <c:v>1.8724059432965114</c:v>
                </c:pt>
                <c:pt idx="37">
                  <c:v>1.8743577157051694</c:v>
                </c:pt>
                <c:pt idx="38">
                  <c:v>1.875809142804846</c:v>
                </c:pt>
                <c:pt idx="39">
                  <c:v>1.8775897665214685</c:v>
                </c:pt>
                <c:pt idx="40">
                  <c:v>1.8786995314723101</c:v>
                </c:pt>
                <c:pt idx="41">
                  <c:v>1.8804158837043023</c:v>
                </c:pt>
                <c:pt idx="42">
                  <c:v>1.8816772271109996</c:v>
                </c:pt>
                <c:pt idx="43">
                  <c:v>1.8836205001233031</c:v>
                </c:pt>
                <c:pt idx="44">
                  <c:v>1.8850485025422414</c:v>
                </c:pt>
                <c:pt idx="45">
                  <c:v>1.8873651427055818</c:v>
                </c:pt>
                <c:pt idx="46">
                  <c:v>1.8888152333780941</c:v>
                </c:pt>
                <c:pt idx="47">
                  <c:v>1.8908820016531604</c:v>
                </c:pt>
                <c:pt idx="48">
                  <c:v>1.8920499292611583</c:v>
                </c:pt>
                <c:pt idx="49">
                  <c:v>1.8940995640275264</c:v>
                </c:pt>
                <c:pt idx="50">
                  <c:v>1.8956719050303328</c:v>
                </c:pt>
                <c:pt idx="51">
                  <c:v>1.8974891393827287</c:v>
                </c:pt>
                <c:pt idx="52">
                  <c:v>1.8988866544805683</c:v>
                </c:pt>
                <c:pt idx="53">
                  <c:v>1.9004360330878325</c:v>
                </c:pt>
                <c:pt idx="54">
                  <c:v>1.9022521822457483</c:v>
                </c:pt>
              </c:numCache>
            </c:numRef>
          </c:xVal>
          <c:yVal>
            <c:numRef>
              <c:f>Summary!$CN$540:$CN$594</c:f>
              <c:numCache>
                <c:formatCode>0.00000000</c:formatCode>
                <c:ptCount val="55"/>
                <c:pt idx="0">
                  <c:v>0.33336215278161346</c:v>
                </c:pt>
                <c:pt idx="1">
                  <c:v>0.33336161867653846</c:v>
                </c:pt>
                <c:pt idx="2">
                  <c:v>0.33336354336651131</c:v>
                </c:pt>
                <c:pt idx="3">
                  <c:v>0.33335802221433974</c:v>
                </c:pt>
                <c:pt idx="4">
                  <c:v>0.33336044954301974</c:v>
                </c:pt>
                <c:pt idx="5">
                  <c:v>0.33336021294901208</c:v>
                </c:pt>
                <c:pt idx="6">
                  <c:v>0.33336160006555909</c:v>
                </c:pt>
                <c:pt idx="7">
                  <c:v>0.33336093061375188</c:v>
                </c:pt>
                <c:pt idx="8">
                  <c:v>0.3333582232973531</c:v>
                </c:pt>
                <c:pt idx="9">
                  <c:v>0.33336080578695898</c:v>
                </c:pt>
                <c:pt idx="10">
                  <c:v>0.33335935396860256</c:v>
                </c:pt>
                <c:pt idx="11">
                  <c:v>0.33336004141129105</c:v>
                </c:pt>
                <c:pt idx="12">
                  <c:v>0.33336141535082914</c:v>
                </c:pt>
                <c:pt idx="13">
                  <c:v>0.33335830586812515</c:v>
                </c:pt>
                <c:pt idx="14">
                  <c:v>0.33336074463834742</c:v>
                </c:pt>
                <c:pt idx="15">
                  <c:v>0.33335945684183244</c:v>
                </c:pt>
                <c:pt idx="16">
                  <c:v>0.33335900664155743</c:v>
                </c:pt>
                <c:pt idx="17">
                  <c:v>0.33335933806017826</c:v>
                </c:pt>
                <c:pt idx="18">
                  <c:v>0.33335876866765679</c:v>
                </c:pt>
                <c:pt idx="19">
                  <c:v>0.33335867279463616</c:v>
                </c:pt>
                <c:pt idx="20">
                  <c:v>0.3333576205801847</c:v>
                </c:pt>
                <c:pt idx="21">
                  <c:v>0.3333597444829009</c:v>
                </c:pt>
                <c:pt idx="22">
                  <c:v>0.33336048590723694</c:v>
                </c:pt>
                <c:pt idx="23">
                  <c:v>0.33335874943472599</c:v>
                </c:pt>
                <c:pt idx="24">
                  <c:v>0.33336057123057022</c:v>
                </c:pt>
                <c:pt idx="25">
                  <c:v>0.33335926866747817</c:v>
                </c:pt>
                <c:pt idx="26">
                  <c:v>0.33335767714517295</c:v>
                </c:pt>
                <c:pt idx="27">
                  <c:v>0.33335842389059078</c:v>
                </c:pt>
                <c:pt idx="28">
                  <c:v>0.33336014762249144</c:v>
                </c:pt>
                <c:pt idx="29">
                  <c:v>0.33335999255940624</c:v>
                </c:pt>
                <c:pt idx="30">
                  <c:v>0.33336156342947104</c:v>
                </c:pt>
                <c:pt idx="31">
                  <c:v>0.33336006212444058</c:v>
                </c:pt>
                <c:pt idx="32">
                  <c:v>0.3333587425350924</c:v>
                </c:pt>
                <c:pt idx="33">
                  <c:v>0.33335919364027417</c:v>
                </c:pt>
                <c:pt idx="34">
                  <c:v>0.33335958770105489</c:v>
                </c:pt>
                <c:pt idx="35">
                  <c:v>0.33335951078304121</c:v>
                </c:pt>
                <c:pt idx="36">
                  <c:v>0.33335928113494961</c:v>
                </c:pt>
                <c:pt idx="37">
                  <c:v>0.33335778394904897</c:v>
                </c:pt>
                <c:pt idx="38">
                  <c:v>0.33335821219511214</c:v>
                </c:pt>
                <c:pt idx="39">
                  <c:v>0.3333601240805929</c:v>
                </c:pt>
                <c:pt idx="40">
                  <c:v>0.33335973642199729</c:v>
                </c:pt>
                <c:pt idx="41">
                  <c:v>0.33335907929711306</c:v>
                </c:pt>
                <c:pt idx="42">
                  <c:v>0.33336290130879126</c:v>
                </c:pt>
                <c:pt idx="43">
                  <c:v>0.33335795234305271</c:v>
                </c:pt>
                <c:pt idx="44">
                  <c:v>0.33335866817743226</c:v>
                </c:pt>
                <c:pt idx="45">
                  <c:v>0.33335869074114366</c:v>
                </c:pt>
                <c:pt idx="46">
                  <c:v>0.33335931124039331</c:v>
                </c:pt>
                <c:pt idx="47">
                  <c:v>0.33335897237077566</c:v>
                </c:pt>
                <c:pt idx="48">
                  <c:v>0.33335954839106269</c:v>
                </c:pt>
                <c:pt idx="49">
                  <c:v>0.33335925554915941</c:v>
                </c:pt>
                <c:pt idx="50">
                  <c:v>0.33335828132611356</c:v>
                </c:pt>
                <c:pt idx="51">
                  <c:v>0.33335961347935422</c:v>
                </c:pt>
                <c:pt idx="52">
                  <c:v>0.33335872735859906</c:v>
                </c:pt>
                <c:pt idx="53">
                  <c:v>0.33335926910150804</c:v>
                </c:pt>
                <c:pt idx="54">
                  <c:v>0.33335643703411338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D1B-B040-B4BB-4873E21E4F7D}"/>
            </c:ext>
          </c:extLst>
        </c:ser>
        <c:ser>
          <c:idx val="13"/>
          <c:order val="13"/>
          <c:tx>
            <c:strRef>
              <c:f>Summary!$CJ$595</c:f>
              <c:strCache>
                <c:ptCount val="1"/>
                <c:pt idx="0">
                  <c:v>L3 FebS2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Summary!$CL$595:$CL$649</c:f>
              <c:numCache>
                <c:formatCode>0.0000</c:formatCode>
                <c:ptCount val="55"/>
                <c:pt idx="0">
                  <c:v>2.0364722882916664</c:v>
                </c:pt>
                <c:pt idx="1">
                  <c:v>2.0384721681955664</c:v>
                </c:pt>
                <c:pt idx="2">
                  <c:v>2.0403898799175506</c:v>
                </c:pt>
                <c:pt idx="3">
                  <c:v>2.0419466287231063</c:v>
                </c:pt>
                <c:pt idx="4">
                  <c:v>2.0438093155113553</c:v>
                </c:pt>
                <c:pt idx="5">
                  <c:v>2.0452409318877822</c:v>
                </c:pt>
                <c:pt idx="6">
                  <c:v>2.0465667692396168</c:v>
                </c:pt>
                <c:pt idx="7">
                  <c:v>2.0482815388677782</c:v>
                </c:pt>
                <c:pt idx="8">
                  <c:v>2.0494502426055363</c:v>
                </c:pt>
                <c:pt idx="9">
                  <c:v>2.0507156321612525</c:v>
                </c:pt>
                <c:pt idx="10">
                  <c:v>2.0525839395888297</c:v>
                </c:pt>
                <c:pt idx="11">
                  <c:v>2.0540766405592858</c:v>
                </c:pt>
                <c:pt idx="12">
                  <c:v>2.0552401413368981</c:v>
                </c:pt>
                <c:pt idx="13">
                  <c:v>2.0566473412630035</c:v>
                </c:pt>
                <c:pt idx="14">
                  <c:v>2.0579110344171787</c:v>
                </c:pt>
                <c:pt idx="15">
                  <c:v>2.0593620026378474</c:v>
                </c:pt>
                <c:pt idx="16">
                  <c:v>2.0606324085456644</c:v>
                </c:pt>
                <c:pt idx="17">
                  <c:v>2.0622400054486438</c:v>
                </c:pt>
                <c:pt idx="18">
                  <c:v>2.0634405531290931</c:v>
                </c:pt>
                <c:pt idx="19">
                  <c:v>2.0644813482306952</c:v>
                </c:pt>
                <c:pt idx="20">
                  <c:v>2.0655960162212343</c:v>
                </c:pt>
                <c:pt idx="21">
                  <c:v>2.0669312283801835</c:v>
                </c:pt>
                <c:pt idx="22">
                  <c:v>2.0681930248280613</c:v>
                </c:pt>
                <c:pt idx="23">
                  <c:v>2.0693875430996176</c:v>
                </c:pt>
                <c:pt idx="24">
                  <c:v>2.0706531973942863</c:v>
                </c:pt>
                <c:pt idx="25">
                  <c:v>2.0719122794977243</c:v>
                </c:pt>
                <c:pt idx="26">
                  <c:v>2.0728818399577431</c:v>
                </c:pt>
                <c:pt idx="27">
                  <c:v>2.0742727193165686</c:v>
                </c:pt>
                <c:pt idx="28">
                  <c:v>2.0756189603297113</c:v>
                </c:pt>
                <c:pt idx="29">
                  <c:v>2.0766706426741939</c:v>
                </c:pt>
                <c:pt idx="30">
                  <c:v>2.0779123104725414</c:v>
                </c:pt>
                <c:pt idx="31">
                  <c:v>2.0792393441881933</c:v>
                </c:pt>
                <c:pt idx="32">
                  <c:v>2.0807323281280068</c:v>
                </c:pt>
                <c:pt idx="33">
                  <c:v>2.081753933112267</c:v>
                </c:pt>
                <c:pt idx="34">
                  <c:v>2.0832226042762834</c:v>
                </c:pt>
                <c:pt idx="35">
                  <c:v>2.0843908335519981</c:v>
                </c:pt>
                <c:pt idx="36">
                  <c:v>2.0857294494795657</c:v>
                </c:pt>
                <c:pt idx="37">
                  <c:v>2.0870940355052094</c:v>
                </c:pt>
                <c:pt idx="38">
                  <c:v>2.0882175173755719</c:v>
                </c:pt>
                <c:pt idx="39">
                  <c:v>2.0895743355001657</c:v>
                </c:pt>
                <c:pt idx="40">
                  <c:v>2.0908336109685877</c:v>
                </c:pt>
                <c:pt idx="41">
                  <c:v>2.0916877826877971</c:v>
                </c:pt>
                <c:pt idx="42">
                  <c:v>2.0930595290733085</c:v>
                </c:pt>
                <c:pt idx="43">
                  <c:v>2.0942313685296146</c:v>
                </c:pt>
                <c:pt idx="44">
                  <c:v>2.0956425107719463</c:v>
                </c:pt>
                <c:pt idx="45">
                  <c:v>2.0965670235153944</c:v>
                </c:pt>
                <c:pt idx="46">
                  <c:v>2.0977459512305892</c:v>
                </c:pt>
                <c:pt idx="47">
                  <c:v>2.0991051729644745</c:v>
                </c:pt>
                <c:pt idx="48">
                  <c:v>2.1002710847437189</c:v>
                </c:pt>
                <c:pt idx="49">
                  <c:v>2.1015950631583444</c:v>
                </c:pt>
                <c:pt idx="50">
                  <c:v>2.1026930709289218</c:v>
                </c:pt>
                <c:pt idx="51">
                  <c:v>2.1040251863273713</c:v>
                </c:pt>
                <c:pt idx="52">
                  <c:v>2.1051018191844042</c:v>
                </c:pt>
                <c:pt idx="53">
                  <c:v>2.1063348774066428</c:v>
                </c:pt>
                <c:pt idx="54">
                  <c:v>2.1075338437754731</c:v>
                </c:pt>
              </c:numCache>
            </c:numRef>
          </c:xVal>
          <c:yVal>
            <c:numRef>
              <c:f>Summary!$CN$595:$CN$649</c:f>
              <c:numCache>
                <c:formatCode>0.00000000</c:formatCode>
                <c:ptCount val="55"/>
                <c:pt idx="0">
                  <c:v>0.33335670425843483</c:v>
                </c:pt>
                <c:pt idx="1">
                  <c:v>0.33335463051018488</c:v>
                </c:pt>
                <c:pt idx="2">
                  <c:v>0.33335669344605168</c:v>
                </c:pt>
                <c:pt idx="3">
                  <c:v>0.33335368892311579</c:v>
                </c:pt>
                <c:pt idx="4">
                  <c:v>0.33335346600989352</c:v>
                </c:pt>
                <c:pt idx="5">
                  <c:v>0.33335284566640716</c:v>
                </c:pt>
                <c:pt idx="6">
                  <c:v>0.33335753251744094</c:v>
                </c:pt>
                <c:pt idx="7">
                  <c:v>0.3333555941604317</c:v>
                </c:pt>
                <c:pt idx="8">
                  <c:v>0.33335222017688582</c:v>
                </c:pt>
                <c:pt idx="9">
                  <c:v>0.33335366470994121</c:v>
                </c:pt>
                <c:pt idx="10">
                  <c:v>0.33335420817538125</c:v>
                </c:pt>
                <c:pt idx="11">
                  <c:v>0.33335510440077237</c:v>
                </c:pt>
                <c:pt idx="12">
                  <c:v>0.33335588979838027</c:v>
                </c:pt>
                <c:pt idx="13">
                  <c:v>0.33335414664819368</c:v>
                </c:pt>
                <c:pt idx="14">
                  <c:v>0.33335264699812706</c:v>
                </c:pt>
                <c:pt idx="15">
                  <c:v>0.3333542253159939</c:v>
                </c:pt>
                <c:pt idx="16">
                  <c:v>0.3333543204149077</c:v>
                </c:pt>
                <c:pt idx="17">
                  <c:v>0.33335392313003287</c:v>
                </c:pt>
                <c:pt idx="18">
                  <c:v>0.33335304768841728</c:v>
                </c:pt>
                <c:pt idx="19">
                  <c:v>0.33335557100156199</c:v>
                </c:pt>
                <c:pt idx="20">
                  <c:v>0.33335673482392969</c:v>
                </c:pt>
                <c:pt idx="21">
                  <c:v>0.33335672951940809</c:v>
                </c:pt>
                <c:pt idx="22">
                  <c:v>0.33335158762451439</c:v>
                </c:pt>
                <c:pt idx="23">
                  <c:v>0.33335313736696748</c:v>
                </c:pt>
                <c:pt idx="24">
                  <c:v>0.33335247129205675</c:v>
                </c:pt>
                <c:pt idx="25">
                  <c:v>0.33335345588657572</c:v>
                </c:pt>
                <c:pt idx="26">
                  <c:v>0.33335416479154584</c:v>
                </c:pt>
                <c:pt idx="27">
                  <c:v>0.33335284877517396</c:v>
                </c:pt>
                <c:pt idx="28">
                  <c:v>0.33335278148209274</c:v>
                </c:pt>
                <c:pt idx="29">
                  <c:v>0.33335401215023791</c:v>
                </c:pt>
                <c:pt idx="30">
                  <c:v>0.33335292619003598</c:v>
                </c:pt>
                <c:pt idx="31">
                  <c:v>0.33335477570759242</c:v>
                </c:pt>
                <c:pt idx="32">
                  <c:v>0.33335369320861175</c:v>
                </c:pt>
                <c:pt idx="33">
                  <c:v>0.33335568305360297</c:v>
                </c:pt>
                <c:pt idx="34">
                  <c:v>0.33335622367983481</c:v>
                </c:pt>
                <c:pt idx="35">
                  <c:v>0.33335266903968042</c:v>
                </c:pt>
                <c:pt idx="36">
                  <c:v>0.33335401765846667</c:v>
                </c:pt>
                <c:pt idx="37">
                  <c:v>0.33335425695784415</c:v>
                </c:pt>
                <c:pt idx="38">
                  <c:v>0.33335463931853682</c:v>
                </c:pt>
                <c:pt idx="39">
                  <c:v>0.33335171192958613</c:v>
                </c:pt>
                <c:pt idx="40">
                  <c:v>0.33335233991614777</c:v>
                </c:pt>
                <c:pt idx="41">
                  <c:v>0.33335207346976004</c:v>
                </c:pt>
                <c:pt idx="42">
                  <c:v>0.33335557324502396</c:v>
                </c:pt>
                <c:pt idx="43">
                  <c:v>0.33335266473520675</c:v>
                </c:pt>
                <c:pt idx="44">
                  <c:v>0.33335127883729221</c:v>
                </c:pt>
                <c:pt idx="45">
                  <c:v>0.33334962667943685</c:v>
                </c:pt>
                <c:pt idx="46">
                  <c:v>0.3333499403625827</c:v>
                </c:pt>
                <c:pt idx="47">
                  <c:v>0.33335177408015371</c:v>
                </c:pt>
                <c:pt idx="48">
                  <c:v>0.33335353119789513</c:v>
                </c:pt>
                <c:pt idx="49">
                  <c:v>0.33335266870433267</c:v>
                </c:pt>
                <c:pt idx="50">
                  <c:v>0.33335280573549286</c:v>
                </c:pt>
                <c:pt idx="51">
                  <c:v>0.33334913865469629</c:v>
                </c:pt>
                <c:pt idx="52">
                  <c:v>0.33335174267623785</c:v>
                </c:pt>
                <c:pt idx="53">
                  <c:v>0.33335239124572785</c:v>
                </c:pt>
                <c:pt idx="54">
                  <c:v>0.33335128151229504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D1B-B040-B4BB-4873E21E4F7D}"/>
            </c:ext>
          </c:extLst>
        </c:ser>
        <c:ser>
          <c:idx val="14"/>
          <c:order val="14"/>
          <c:tx>
            <c:strRef>
              <c:f>Summary!$CJ$650</c:f>
              <c:strCache>
                <c:ptCount val="1"/>
                <c:pt idx="0">
                  <c:v>L3 JulS1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9"/>
            <c:spPr>
              <a:solidFill>
                <a:srgbClr val="2774AE"/>
              </a:solidFill>
              <a:ln w="19050">
                <a:solidFill>
                  <a:schemeClr val="bg1"/>
                </a:solidFill>
              </a:ln>
            </c:spPr>
          </c:marker>
          <c:xVal>
            <c:numRef>
              <c:f>Summary!$CL$650:$CL$686</c:f>
              <c:numCache>
                <c:formatCode>0.0000</c:formatCode>
                <c:ptCount val="37"/>
                <c:pt idx="0">
                  <c:v>1.9361930028958372</c:v>
                </c:pt>
                <c:pt idx="1">
                  <c:v>1.9365827608380355</c:v>
                </c:pt>
                <c:pt idx="2">
                  <c:v>1.9368239025847125</c:v>
                </c:pt>
                <c:pt idx="3">
                  <c:v>1.9381041902532548</c:v>
                </c:pt>
                <c:pt idx="4">
                  <c:v>1.9390950976849042</c:v>
                </c:pt>
                <c:pt idx="5">
                  <c:v>1.9403968353820495</c:v>
                </c:pt>
                <c:pt idx="6">
                  <c:v>1.9411695810283378</c:v>
                </c:pt>
                <c:pt idx="7">
                  <c:v>1.9427012227645089</c:v>
                </c:pt>
                <c:pt idx="8">
                  <c:v>1.9428727835674955</c:v>
                </c:pt>
                <c:pt idx="9">
                  <c:v>1.9445112776669777</c:v>
                </c:pt>
                <c:pt idx="10">
                  <c:v>1.9455049290705204</c:v>
                </c:pt>
                <c:pt idx="11">
                  <c:v>1.946630693507245</c:v>
                </c:pt>
                <c:pt idx="12">
                  <c:v>1.9480776369497281</c:v>
                </c:pt>
                <c:pt idx="13">
                  <c:v>1.950574412256969</c:v>
                </c:pt>
                <c:pt idx="14">
                  <c:v>1.9513177942245592</c:v>
                </c:pt>
                <c:pt idx="15">
                  <c:v>1.9524961572431605</c:v>
                </c:pt>
                <c:pt idx="16">
                  <c:v>1.9541821493895888</c:v>
                </c:pt>
                <c:pt idx="17">
                  <c:v>1.9552959956389568</c:v>
                </c:pt>
                <c:pt idx="18">
                  <c:v>1.9565835261040585</c:v>
                </c:pt>
                <c:pt idx="19">
                  <c:v>1.9583343103742263</c:v>
                </c:pt>
                <c:pt idx="20">
                  <c:v>1.9588698272172351</c:v>
                </c:pt>
                <c:pt idx="21">
                  <c:v>1.9605538545424914</c:v>
                </c:pt>
                <c:pt idx="22">
                  <c:v>1.9620104946784436</c:v>
                </c:pt>
                <c:pt idx="23">
                  <c:v>1.9634708533004863</c:v>
                </c:pt>
                <c:pt idx="24">
                  <c:v>1.9652536780237448</c:v>
                </c:pt>
                <c:pt idx="25">
                  <c:v>1.9666776236370314</c:v>
                </c:pt>
                <c:pt idx="26">
                  <c:v>1.9675905645131313</c:v>
                </c:pt>
                <c:pt idx="27">
                  <c:v>1.9693780436729438</c:v>
                </c:pt>
                <c:pt idx="28">
                  <c:v>1.9706421483863508</c:v>
                </c:pt>
                <c:pt idx="29">
                  <c:v>1.9728617962796653</c:v>
                </c:pt>
                <c:pt idx="30">
                  <c:v>1.9741592152191363</c:v>
                </c:pt>
                <c:pt idx="31">
                  <c:v>1.9763839933175802</c:v>
                </c:pt>
                <c:pt idx="32">
                  <c:v>1.9775841086887329</c:v>
                </c:pt>
                <c:pt idx="33">
                  <c:v>1.979510024604938</c:v>
                </c:pt>
                <c:pt idx="34">
                  <c:v>1.9810306985145048</c:v>
                </c:pt>
                <c:pt idx="35">
                  <c:v>1.9835033615001125</c:v>
                </c:pt>
                <c:pt idx="36">
                  <c:v>1.984423492849932</c:v>
                </c:pt>
              </c:numCache>
            </c:numRef>
          </c:xVal>
          <c:yVal>
            <c:numRef>
              <c:f>Summary!$CN$650:$CN$686</c:f>
              <c:numCache>
                <c:formatCode>0.00000000</c:formatCode>
                <c:ptCount val="37"/>
                <c:pt idx="0">
                  <c:v>0.33336286230429713</c:v>
                </c:pt>
                <c:pt idx="1">
                  <c:v>0.33335939551237842</c:v>
                </c:pt>
                <c:pt idx="2">
                  <c:v>0.33336263463055793</c:v>
                </c:pt>
                <c:pt idx="3">
                  <c:v>0.3333612787693</c:v>
                </c:pt>
                <c:pt idx="4">
                  <c:v>0.33335988106707082</c:v>
                </c:pt>
                <c:pt idx="5">
                  <c:v>0.33336041738401245</c:v>
                </c:pt>
                <c:pt idx="6">
                  <c:v>0.33336015743039277</c:v>
                </c:pt>
                <c:pt idx="7">
                  <c:v>0.33336195090894538</c:v>
                </c:pt>
                <c:pt idx="8">
                  <c:v>0.33336292258399791</c:v>
                </c:pt>
                <c:pt idx="9">
                  <c:v>0.33335935700914288</c:v>
                </c:pt>
                <c:pt idx="10">
                  <c:v>0.33335978503209124</c:v>
                </c:pt>
                <c:pt idx="11">
                  <c:v>0.33336015750928494</c:v>
                </c:pt>
                <c:pt idx="12">
                  <c:v>0.33336230177095333</c:v>
                </c:pt>
                <c:pt idx="13">
                  <c:v>0.33336177339603779</c:v>
                </c:pt>
                <c:pt idx="14">
                  <c:v>0.33335904163528363</c:v>
                </c:pt>
                <c:pt idx="15">
                  <c:v>0.33335950665507835</c:v>
                </c:pt>
                <c:pt idx="16">
                  <c:v>0.33335954710992627</c:v>
                </c:pt>
                <c:pt idx="17">
                  <c:v>0.33335898168111072</c:v>
                </c:pt>
                <c:pt idx="18">
                  <c:v>0.33335799317400305</c:v>
                </c:pt>
                <c:pt idx="19">
                  <c:v>0.3333602777386116</c:v>
                </c:pt>
                <c:pt idx="20">
                  <c:v>0.3333599653956314</c:v>
                </c:pt>
                <c:pt idx="21">
                  <c:v>0.33335681346015006</c:v>
                </c:pt>
                <c:pt idx="22">
                  <c:v>0.33336248098954857</c:v>
                </c:pt>
                <c:pt idx="23">
                  <c:v>0.33335687263230307</c:v>
                </c:pt>
                <c:pt idx="24">
                  <c:v>0.33335471866529703</c:v>
                </c:pt>
                <c:pt idx="25">
                  <c:v>0.33335828081710922</c:v>
                </c:pt>
                <c:pt idx="26">
                  <c:v>0.3333611746258045</c:v>
                </c:pt>
                <c:pt idx="27">
                  <c:v>0.33335783021065701</c:v>
                </c:pt>
                <c:pt idx="28">
                  <c:v>0.33335757265246185</c:v>
                </c:pt>
                <c:pt idx="29">
                  <c:v>0.33336154308807014</c:v>
                </c:pt>
                <c:pt idx="30">
                  <c:v>0.33335984073349822</c:v>
                </c:pt>
                <c:pt idx="31">
                  <c:v>0.33335939255550739</c:v>
                </c:pt>
                <c:pt idx="32">
                  <c:v>0.33335768525626158</c:v>
                </c:pt>
                <c:pt idx="33">
                  <c:v>0.33336071148844415</c:v>
                </c:pt>
                <c:pt idx="34">
                  <c:v>0.33335509528959445</c:v>
                </c:pt>
                <c:pt idx="35">
                  <c:v>0.33335904908451897</c:v>
                </c:pt>
                <c:pt idx="36">
                  <c:v>0.33335804255126594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D1B-B040-B4BB-4873E21E4F7D}"/>
            </c:ext>
          </c:extLst>
        </c:ser>
        <c:ser>
          <c:idx val="15"/>
          <c:order val="15"/>
          <c:tx>
            <c:strRef>
              <c:f>Summary!$CJ$687</c:f>
              <c:strCache>
                <c:ptCount val="1"/>
                <c:pt idx="0">
                  <c:v>L3 JulS2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ln w="12700">
                <a:solidFill>
                  <a:srgbClr val="2774AE"/>
                </a:solidFill>
              </a:ln>
            </c:spPr>
          </c:marker>
          <c:xVal>
            <c:numRef>
              <c:f>Summary!$CL$687:$CL$757</c:f>
              <c:numCache>
                <c:formatCode>0.0000</c:formatCode>
                <c:ptCount val="71"/>
                <c:pt idx="0">
                  <c:v>2.0696783695970939</c:v>
                </c:pt>
                <c:pt idx="1">
                  <c:v>2.0722151616493276</c:v>
                </c:pt>
                <c:pt idx="2">
                  <c:v>2.0739519879146395</c:v>
                </c:pt>
                <c:pt idx="3">
                  <c:v>2.0765151295016016</c:v>
                </c:pt>
                <c:pt idx="4">
                  <c:v>2.0779007301487815</c:v>
                </c:pt>
                <c:pt idx="5">
                  <c:v>2.0807041132985931</c:v>
                </c:pt>
                <c:pt idx="6">
                  <c:v>2.082200023315298</c:v>
                </c:pt>
                <c:pt idx="7">
                  <c:v>2.0841068898193575</c:v>
                </c:pt>
                <c:pt idx="8">
                  <c:v>2.0855947294756416</c:v>
                </c:pt>
                <c:pt idx="9">
                  <c:v>2.0881529462157529</c:v>
                </c:pt>
                <c:pt idx="10">
                  <c:v>2.0893098426165988</c:v>
                </c:pt>
                <c:pt idx="11">
                  <c:v>2.091064232736346</c:v>
                </c:pt>
                <c:pt idx="12">
                  <c:v>2.0924267666165877</c:v>
                </c:pt>
                <c:pt idx="13">
                  <c:v>2.0947687956252619</c:v>
                </c:pt>
                <c:pt idx="14">
                  <c:v>2.0960418113849046</c:v>
                </c:pt>
                <c:pt idx="15">
                  <c:v>2.0981797549026879</c:v>
                </c:pt>
                <c:pt idx="16">
                  <c:v>2.0996045189927846</c:v>
                </c:pt>
                <c:pt idx="17">
                  <c:v>2.1015077773571869</c:v>
                </c:pt>
                <c:pt idx="18">
                  <c:v>2.1022138366047254</c:v>
                </c:pt>
                <c:pt idx="19">
                  <c:v>2.1042789853751538</c:v>
                </c:pt>
                <c:pt idx="20">
                  <c:v>2.1058905039922382</c:v>
                </c:pt>
                <c:pt idx="21">
                  <c:v>2.1080849736172564</c:v>
                </c:pt>
                <c:pt idx="22">
                  <c:v>2.1089606315962266</c:v>
                </c:pt>
                <c:pt idx="23">
                  <c:v>2.1106414737809485</c:v>
                </c:pt>
                <c:pt idx="24">
                  <c:v>2.1131642781645725</c:v>
                </c:pt>
                <c:pt idx="25">
                  <c:v>2.1147046272977152</c:v>
                </c:pt>
                <c:pt idx="26">
                  <c:v>2.1164983646432129</c:v>
                </c:pt>
                <c:pt idx="27">
                  <c:v>2.1181062949863216</c:v>
                </c:pt>
                <c:pt idx="28">
                  <c:v>2.1195086421017462</c:v>
                </c:pt>
                <c:pt idx="29">
                  <c:v>2.1214879195628904</c:v>
                </c:pt>
                <c:pt idx="30">
                  <c:v>2.1229082576759239</c:v>
                </c:pt>
                <c:pt idx="31">
                  <c:v>2.124373974395334</c:v>
                </c:pt>
                <c:pt idx="32">
                  <c:v>2.1257885481038672</c:v>
                </c:pt>
                <c:pt idx="33">
                  <c:v>2.1276069574153009</c:v>
                </c:pt>
                <c:pt idx="34">
                  <c:v>2.1286929670652994</c:v>
                </c:pt>
                <c:pt idx="35">
                  <c:v>2.1305599305078142</c:v>
                </c:pt>
                <c:pt idx="36">
                  <c:v>2.1319398356265942</c:v>
                </c:pt>
                <c:pt idx="37">
                  <c:v>2.1333099280826624</c:v>
                </c:pt>
                <c:pt idx="38">
                  <c:v>2.1349414785357141</c:v>
                </c:pt>
                <c:pt idx="39">
                  <c:v>2.1369226388001525</c:v>
                </c:pt>
                <c:pt idx="40">
                  <c:v>2.1382315263282168</c:v>
                </c:pt>
                <c:pt idx="41">
                  <c:v>2.1397271013658044</c:v>
                </c:pt>
                <c:pt idx="42">
                  <c:v>2.1409358314532345</c:v>
                </c:pt>
                <c:pt idx="43">
                  <c:v>2.1427369038677839</c:v>
                </c:pt>
                <c:pt idx="44">
                  <c:v>2.1440391909850169</c:v>
                </c:pt>
                <c:pt idx="45">
                  <c:v>2.1453515483742009</c:v>
                </c:pt>
                <c:pt idx="46">
                  <c:v>2.1464971370460773</c:v>
                </c:pt>
                <c:pt idx="47">
                  <c:v>2.1481540466859523</c:v>
                </c:pt>
                <c:pt idx="48">
                  <c:v>2.1494375958451961</c:v>
                </c:pt>
                <c:pt idx="49">
                  <c:v>2.1510676351822595</c:v>
                </c:pt>
                <c:pt idx="50">
                  <c:v>2.1524154521966308</c:v>
                </c:pt>
                <c:pt idx="51">
                  <c:v>2.1535008829103237</c:v>
                </c:pt>
                <c:pt idx="52">
                  <c:v>2.1550229822551485</c:v>
                </c:pt>
                <c:pt idx="53">
                  <c:v>2.1566900711311314</c:v>
                </c:pt>
                <c:pt idx="54">
                  <c:v>2.1576657808349458</c:v>
                </c:pt>
                <c:pt idx="55">
                  <c:v>2.1590590108581624</c:v>
                </c:pt>
                <c:pt idx="56">
                  <c:v>2.1603334966652548</c:v>
                </c:pt>
                <c:pt idx="57">
                  <c:v>2.161396034556867</c:v>
                </c:pt>
                <c:pt idx="58">
                  <c:v>2.163195971701509</c:v>
                </c:pt>
                <c:pt idx="59">
                  <c:v>2.1643739591158515</c:v>
                </c:pt>
                <c:pt idx="60">
                  <c:v>2.1661390252087074</c:v>
                </c:pt>
                <c:pt idx="61">
                  <c:v>2.167654814776399</c:v>
                </c:pt>
                <c:pt idx="62">
                  <c:v>2.1685558170587167</c:v>
                </c:pt>
                <c:pt idx="63">
                  <c:v>2.16981925260724</c:v>
                </c:pt>
                <c:pt idx="64">
                  <c:v>2.1712021316688963</c:v>
                </c:pt>
                <c:pt idx="65">
                  <c:v>2.1728636908102041</c:v>
                </c:pt>
                <c:pt idx="66">
                  <c:v>2.1741643011383385</c:v>
                </c:pt>
                <c:pt idx="67">
                  <c:v>2.1757738389555632</c:v>
                </c:pt>
                <c:pt idx="68">
                  <c:v>2.1766386837312868</c:v>
                </c:pt>
                <c:pt idx="69">
                  <c:v>2.1787587425628905</c:v>
                </c:pt>
                <c:pt idx="70">
                  <c:v>2.1798276168477497</c:v>
                </c:pt>
              </c:numCache>
            </c:numRef>
          </c:xVal>
          <c:yVal>
            <c:numRef>
              <c:f>Summary!$CN$687:$CN$757</c:f>
              <c:numCache>
                <c:formatCode>0.00000000</c:formatCode>
                <c:ptCount val="71"/>
                <c:pt idx="0">
                  <c:v>0.33335599356076623</c:v>
                </c:pt>
                <c:pt idx="1">
                  <c:v>0.33335541446318107</c:v>
                </c:pt>
                <c:pt idx="2">
                  <c:v>0.33335407243552367</c:v>
                </c:pt>
                <c:pt idx="3">
                  <c:v>0.3333561055442707</c:v>
                </c:pt>
                <c:pt idx="4">
                  <c:v>0.33335301877937873</c:v>
                </c:pt>
                <c:pt idx="5">
                  <c:v>0.33335884128216325</c:v>
                </c:pt>
                <c:pt idx="6">
                  <c:v>0.33335570123792835</c:v>
                </c:pt>
                <c:pt idx="7">
                  <c:v>0.33335375466827144</c:v>
                </c:pt>
                <c:pt idx="8">
                  <c:v>0.33335361984725809</c:v>
                </c:pt>
                <c:pt idx="9">
                  <c:v>0.33335649265886125</c:v>
                </c:pt>
                <c:pt idx="10">
                  <c:v>0.33335642487053357</c:v>
                </c:pt>
                <c:pt idx="11">
                  <c:v>0.33335504172023322</c:v>
                </c:pt>
                <c:pt idx="12">
                  <c:v>0.3333517712348068</c:v>
                </c:pt>
                <c:pt idx="13">
                  <c:v>0.33335554642152598</c:v>
                </c:pt>
                <c:pt idx="14">
                  <c:v>0.33335506429189216</c:v>
                </c:pt>
                <c:pt idx="15">
                  <c:v>0.33335216673589463</c:v>
                </c:pt>
                <c:pt idx="16">
                  <c:v>0.33335769969907325</c:v>
                </c:pt>
                <c:pt idx="17">
                  <c:v>0.33335283988769915</c:v>
                </c:pt>
                <c:pt idx="18">
                  <c:v>0.33335242795518982</c:v>
                </c:pt>
                <c:pt idx="19">
                  <c:v>0.33335337143279131</c:v>
                </c:pt>
                <c:pt idx="20">
                  <c:v>0.33335324102342612</c:v>
                </c:pt>
                <c:pt idx="21">
                  <c:v>0.33335543373377585</c:v>
                </c:pt>
                <c:pt idx="22">
                  <c:v>0.33335179170212559</c:v>
                </c:pt>
                <c:pt idx="23">
                  <c:v>0.33335332316008343</c:v>
                </c:pt>
                <c:pt idx="24">
                  <c:v>0.33334963095973769</c:v>
                </c:pt>
                <c:pt idx="25">
                  <c:v>0.33335307162225808</c:v>
                </c:pt>
                <c:pt idx="26">
                  <c:v>0.33335275583661034</c:v>
                </c:pt>
                <c:pt idx="27">
                  <c:v>0.33335257950371749</c:v>
                </c:pt>
                <c:pt idx="28">
                  <c:v>0.33335455628086058</c:v>
                </c:pt>
                <c:pt idx="29">
                  <c:v>0.33335169497896766</c:v>
                </c:pt>
                <c:pt idx="30">
                  <c:v>0.33335320823938192</c:v>
                </c:pt>
                <c:pt idx="31">
                  <c:v>0.33335475607626913</c:v>
                </c:pt>
                <c:pt idx="32">
                  <c:v>0.33334783778828209</c:v>
                </c:pt>
                <c:pt idx="33">
                  <c:v>0.33335158994890379</c:v>
                </c:pt>
                <c:pt idx="34">
                  <c:v>0.33334853440196621</c:v>
                </c:pt>
                <c:pt idx="35">
                  <c:v>0.33334794528360784</c:v>
                </c:pt>
                <c:pt idx="36">
                  <c:v>0.33335122041678095</c:v>
                </c:pt>
                <c:pt idx="37">
                  <c:v>0.33335386872841327</c:v>
                </c:pt>
                <c:pt idx="38">
                  <c:v>0.33335200921293273</c:v>
                </c:pt>
                <c:pt idx="39">
                  <c:v>0.33334766015396894</c:v>
                </c:pt>
                <c:pt idx="40">
                  <c:v>0.3333498865541229</c:v>
                </c:pt>
                <c:pt idx="41">
                  <c:v>0.3333533152485702</c:v>
                </c:pt>
                <c:pt idx="42">
                  <c:v>0.33334718686360681</c:v>
                </c:pt>
                <c:pt idx="43">
                  <c:v>0.333349575820372</c:v>
                </c:pt>
                <c:pt idx="44">
                  <c:v>0.33334845450802675</c:v>
                </c:pt>
                <c:pt idx="45">
                  <c:v>0.33335402780996781</c:v>
                </c:pt>
                <c:pt idx="46">
                  <c:v>0.33334862667436205</c:v>
                </c:pt>
                <c:pt idx="47">
                  <c:v>0.3333497689744056</c:v>
                </c:pt>
                <c:pt idx="48">
                  <c:v>0.33335160792709556</c:v>
                </c:pt>
                <c:pt idx="49">
                  <c:v>0.3333531642477196</c:v>
                </c:pt>
                <c:pt idx="50">
                  <c:v>0.33335149508396794</c:v>
                </c:pt>
                <c:pt idx="51">
                  <c:v>0.33334810407101473</c:v>
                </c:pt>
                <c:pt idx="52">
                  <c:v>0.33335003615404651</c:v>
                </c:pt>
                <c:pt idx="53">
                  <c:v>0.33335132970846365</c:v>
                </c:pt>
                <c:pt idx="54">
                  <c:v>0.33335039889822654</c:v>
                </c:pt>
                <c:pt idx="55">
                  <c:v>0.33335105166880086</c:v>
                </c:pt>
                <c:pt idx="56">
                  <c:v>0.33334472160686923</c:v>
                </c:pt>
                <c:pt idx="57">
                  <c:v>0.33335477184296308</c:v>
                </c:pt>
                <c:pt idx="58">
                  <c:v>0.33334600456544333</c:v>
                </c:pt>
                <c:pt idx="59">
                  <c:v>0.33334973001409851</c:v>
                </c:pt>
                <c:pt idx="60">
                  <c:v>0.33334905272223392</c:v>
                </c:pt>
                <c:pt idx="61">
                  <c:v>0.33334887067394298</c:v>
                </c:pt>
                <c:pt idx="62">
                  <c:v>0.33334896305221251</c:v>
                </c:pt>
                <c:pt idx="63">
                  <c:v>0.33335268665737955</c:v>
                </c:pt>
                <c:pt idx="64">
                  <c:v>0.33334979619726551</c:v>
                </c:pt>
                <c:pt idx="65">
                  <c:v>0.33334780436739558</c:v>
                </c:pt>
                <c:pt idx="66">
                  <c:v>0.3333483070250472</c:v>
                </c:pt>
                <c:pt idx="67">
                  <c:v>0.33334986755200646</c:v>
                </c:pt>
                <c:pt idx="68">
                  <c:v>0.33334707426510918</c:v>
                </c:pt>
                <c:pt idx="69">
                  <c:v>0.33334996779627923</c:v>
                </c:pt>
                <c:pt idx="70">
                  <c:v>0.33334977272616734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D1B-B040-B4BB-4873E21E4F7D}"/>
            </c:ext>
          </c:extLst>
        </c:ser>
        <c:ser>
          <c:idx val="16"/>
          <c:order val="16"/>
          <c:tx>
            <c:strRef>
              <c:f>Summary!$CJ$758</c:f>
              <c:strCache>
                <c:ptCount val="1"/>
                <c:pt idx="0">
                  <c:v>L3 JulS3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Summary!$CL$758:$CL$812</c:f>
              <c:numCache>
                <c:formatCode>0.0000</c:formatCode>
                <c:ptCount val="55"/>
                <c:pt idx="0">
                  <c:v>2.2106433233913836</c:v>
                </c:pt>
                <c:pt idx="1">
                  <c:v>2.2123742739614456</c:v>
                </c:pt>
                <c:pt idx="2">
                  <c:v>2.2135852328968304</c:v>
                </c:pt>
                <c:pt idx="3">
                  <c:v>2.2143829403233939</c:v>
                </c:pt>
                <c:pt idx="4">
                  <c:v>2.2153244068862672</c:v>
                </c:pt>
                <c:pt idx="5">
                  <c:v>2.2168872058986566</c:v>
                </c:pt>
                <c:pt idx="6">
                  <c:v>2.2174428015587164</c:v>
                </c:pt>
                <c:pt idx="7">
                  <c:v>2.2185801780162939</c:v>
                </c:pt>
                <c:pt idx="8">
                  <c:v>2.2191066127025136</c:v>
                </c:pt>
                <c:pt idx="9">
                  <c:v>2.2201950219507953</c:v>
                </c:pt>
                <c:pt idx="10">
                  <c:v>2.2210352974048928</c:v>
                </c:pt>
                <c:pt idx="11">
                  <c:v>2.2222078589207466</c:v>
                </c:pt>
                <c:pt idx="12">
                  <c:v>2.2232005263896939</c:v>
                </c:pt>
                <c:pt idx="13">
                  <c:v>2.2239098586538146</c:v>
                </c:pt>
                <c:pt idx="14">
                  <c:v>2.2248864352989961</c:v>
                </c:pt>
                <c:pt idx="15">
                  <c:v>2.2261712678936965</c:v>
                </c:pt>
                <c:pt idx="16">
                  <c:v>2.2270554507032818</c:v>
                </c:pt>
                <c:pt idx="17">
                  <c:v>2.2279125565521021</c:v>
                </c:pt>
                <c:pt idx="18">
                  <c:v>2.2290377044532486</c:v>
                </c:pt>
                <c:pt idx="19">
                  <c:v>2.2296541651536987</c:v>
                </c:pt>
                <c:pt idx="20">
                  <c:v>2.2308281940857135</c:v>
                </c:pt>
                <c:pt idx="21">
                  <c:v>2.2316771989614961</c:v>
                </c:pt>
                <c:pt idx="22">
                  <c:v>2.2321787055651479</c:v>
                </c:pt>
                <c:pt idx="23">
                  <c:v>2.2320155146311667</c:v>
                </c:pt>
                <c:pt idx="24">
                  <c:v>2.2317511949702769</c:v>
                </c:pt>
                <c:pt idx="25">
                  <c:v>2.2341449665883091</c:v>
                </c:pt>
                <c:pt idx="26">
                  <c:v>2.2345876116280281</c:v>
                </c:pt>
                <c:pt idx="27">
                  <c:v>2.2346096285690566</c:v>
                </c:pt>
                <c:pt idx="28">
                  <c:v>2.235397906053362</c:v>
                </c:pt>
                <c:pt idx="29">
                  <c:v>2.2363902480121949</c:v>
                </c:pt>
                <c:pt idx="30">
                  <c:v>2.237823832964545</c:v>
                </c:pt>
                <c:pt idx="31">
                  <c:v>2.2392883504213925</c:v>
                </c:pt>
                <c:pt idx="32">
                  <c:v>2.2403515794522462</c:v>
                </c:pt>
                <c:pt idx="33">
                  <c:v>2.240852730607469</c:v>
                </c:pt>
                <c:pt idx="34">
                  <c:v>2.2416774328434705</c:v>
                </c:pt>
                <c:pt idx="35">
                  <c:v>2.241106361419027</c:v>
                </c:pt>
                <c:pt idx="36">
                  <c:v>2.2417577275631597</c:v>
                </c:pt>
                <c:pt idx="37">
                  <c:v>2.2430608928432476</c:v>
                </c:pt>
                <c:pt idx="38">
                  <c:v>2.2444695881655843</c:v>
                </c:pt>
                <c:pt idx="39">
                  <c:v>2.2453618924654113</c:v>
                </c:pt>
                <c:pt idx="40">
                  <c:v>2.246271145540415</c:v>
                </c:pt>
                <c:pt idx="41">
                  <c:v>2.2473222795579426</c:v>
                </c:pt>
                <c:pt idx="42">
                  <c:v>2.2479189574689205</c:v>
                </c:pt>
                <c:pt idx="43">
                  <c:v>2.2486016801305819</c:v>
                </c:pt>
                <c:pt idx="44">
                  <c:v>2.2495708856290793</c:v>
                </c:pt>
                <c:pt idx="45">
                  <c:v>2.2505137545232419</c:v>
                </c:pt>
                <c:pt idx="46">
                  <c:v>2.2506422134018984</c:v>
                </c:pt>
                <c:pt idx="47">
                  <c:v>2.251696699642614</c:v>
                </c:pt>
                <c:pt idx="48">
                  <c:v>2.2523782618466104</c:v>
                </c:pt>
                <c:pt idx="49">
                  <c:v>2.2526349276874358</c:v>
                </c:pt>
                <c:pt idx="50">
                  <c:v>2.2536486471228185</c:v>
                </c:pt>
                <c:pt idx="51">
                  <c:v>2.2544763159152867</c:v>
                </c:pt>
                <c:pt idx="52">
                  <c:v>2.254942557743016</c:v>
                </c:pt>
                <c:pt idx="53">
                  <c:v>2.2562565199389386</c:v>
                </c:pt>
                <c:pt idx="54">
                  <c:v>2.2568592294906678</c:v>
                </c:pt>
              </c:numCache>
            </c:numRef>
          </c:xVal>
          <c:yVal>
            <c:numRef>
              <c:f>Summary!$CN$758:$CN$812</c:f>
              <c:numCache>
                <c:formatCode>0.00000000</c:formatCode>
                <c:ptCount val="55"/>
                <c:pt idx="0">
                  <c:v>0.33335625767971883</c:v>
                </c:pt>
                <c:pt idx="1">
                  <c:v>0.33335468282333675</c:v>
                </c:pt>
                <c:pt idx="2">
                  <c:v>0.33335368107435648</c:v>
                </c:pt>
                <c:pt idx="3">
                  <c:v>0.33335987495442432</c:v>
                </c:pt>
                <c:pt idx="4">
                  <c:v>0.33335524808909517</c:v>
                </c:pt>
                <c:pt idx="5">
                  <c:v>0.33335876181495389</c:v>
                </c:pt>
                <c:pt idx="6">
                  <c:v>0.333355221056582</c:v>
                </c:pt>
                <c:pt idx="7">
                  <c:v>0.33335170357108557</c:v>
                </c:pt>
                <c:pt idx="8">
                  <c:v>0.3333554896950392</c:v>
                </c:pt>
                <c:pt idx="9">
                  <c:v>0.33335185047129134</c:v>
                </c:pt>
                <c:pt idx="10">
                  <c:v>0.3333558264518402</c:v>
                </c:pt>
                <c:pt idx="11">
                  <c:v>0.33334813938253555</c:v>
                </c:pt>
                <c:pt idx="12">
                  <c:v>0.33335385465425699</c:v>
                </c:pt>
                <c:pt idx="13">
                  <c:v>0.33335355733104427</c:v>
                </c:pt>
                <c:pt idx="14">
                  <c:v>0.33335341164271498</c:v>
                </c:pt>
                <c:pt idx="15">
                  <c:v>0.33335863699704815</c:v>
                </c:pt>
                <c:pt idx="16">
                  <c:v>0.33335450542994277</c:v>
                </c:pt>
                <c:pt idx="17">
                  <c:v>0.33335158094861744</c:v>
                </c:pt>
                <c:pt idx="18">
                  <c:v>0.33335398137094024</c:v>
                </c:pt>
                <c:pt idx="19">
                  <c:v>0.33335239531508087</c:v>
                </c:pt>
                <c:pt idx="20">
                  <c:v>0.33334745776141061</c:v>
                </c:pt>
                <c:pt idx="21">
                  <c:v>0.33335270115715782</c:v>
                </c:pt>
                <c:pt idx="22">
                  <c:v>0.3333553191566212</c:v>
                </c:pt>
                <c:pt idx="23">
                  <c:v>0.33335505730948578</c:v>
                </c:pt>
                <c:pt idx="24">
                  <c:v>0.33336008211432105</c:v>
                </c:pt>
                <c:pt idx="25">
                  <c:v>0.33335564819093066</c:v>
                </c:pt>
                <c:pt idx="26">
                  <c:v>0.33335811505826951</c:v>
                </c:pt>
                <c:pt idx="27">
                  <c:v>0.33335419779246067</c:v>
                </c:pt>
                <c:pt idx="28">
                  <c:v>0.33335264609070692</c:v>
                </c:pt>
                <c:pt idx="29">
                  <c:v>0.33335096558273758</c:v>
                </c:pt>
                <c:pt idx="30">
                  <c:v>0.33335523828707703</c:v>
                </c:pt>
                <c:pt idx="31">
                  <c:v>0.33335091646652298</c:v>
                </c:pt>
                <c:pt idx="32">
                  <c:v>0.33335545492113589</c:v>
                </c:pt>
                <c:pt idx="33">
                  <c:v>0.33335041110185376</c:v>
                </c:pt>
                <c:pt idx="34">
                  <c:v>0.33335168839980189</c:v>
                </c:pt>
                <c:pt idx="35">
                  <c:v>0.33335405074853408</c:v>
                </c:pt>
                <c:pt idx="36">
                  <c:v>0.33335533003959505</c:v>
                </c:pt>
                <c:pt idx="37">
                  <c:v>0.33335320487851866</c:v>
                </c:pt>
                <c:pt idx="38">
                  <c:v>0.33335638055977418</c:v>
                </c:pt>
                <c:pt idx="39">
                  <c:v>0.33335448702812431</c:v>
                </c:pt>
                <c:pt idx="40">
                  <c:v>0.33335383239576627</c:v>
                </c:pt>
                <c:pt idx="41">
                  <c:v>0.33335140382112688</c:v>
                </c:pt>
                <c:pt idx="42">
                  <c:v>0.33334839994137178</c:v>
                </c:pt>
                <c:pt idx="43">
                  <c:v>0.33335272079485823</c:v>
                </c:pt>
                <c:pt idx="44">
                  <c:v>0.33334971657249685</c:v>
                </c:pt>
                <c:pt idx="45">
                  <c:v>0.33335285142174742</c:v>
                </c:pt>
                <c:pt idx="46">
                  <c:v>0.33335330167033006</c:v>
                </c:pt>
                <c:pt idx="47">
                  <c:v>0.33335287732583685</c:v>
                </c:pt>
                <c:pt idx="48">
                  <c:v>0.33334795813244966</c:v>
                </c:pt>
                <c:pt idx="49">
                  <c:v>0.33335393114405848</c:v>
                </c:pt>
                <c:pt idx="50">
                  <c:v>0.33334932813763307</c:v>
                </c:pt>
                <c:pt idx="51">
                  <c:v>0.33335136263707671</c:v>
                </c:pt>
                <c:pt idx="52">
                  <c:v>0.33335294800096477</c:v>
                </c:pt>
                <c:pt idx="53">
                  <c:v>0.33335554081654856</c:v>
                </c:pt>
                <c:pt idx="54">
                  <c:v>0.33334846138848223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D1B-B040-B4BB-4873E21E4F7D}"/>
            </c:ext>
          </c:extLst>
        </c:ser>
        <c:ser>
          <c:idx val="17"/>
          <c:order val="17"/>
          <c:tx>
            <c:strRef>
              <c:f>Summary!$CJ$813</c:f>
              <c:strCache>
                <c:ptCount val="1"/>
                <c:pt idx="0">
                  <c:v>L3 JulS4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Summary!$CL$813:$CL$849</c:f>
              <c:numCache>
                <c:formatCode>0.0000</c:formatCode>
                <c:ptCount val="37"/>
                <c:pt idx="0">
                  <c:v>2.2154290130826375</c:v>
                </c:pt>
                <c:pt idx="1">
                  <c:v>2.2158859605035617</c:v>
                </c:pt>
                <c:pt idx="2">
                  <c:v>2.2157512950846638</c:v>
                </c:pt>
                <c:pt idx="3">
                  <c:v>2.2158229174406707</c:v>
                </c:pt>
                <c:pt idx="4">
                  <c:v>2.2159283938375323</c:v>
                </c:pt>
                <c:pt idx="5">
                  <c:v>2.2161789477263079</c:v>
                </c:pt>
                <c:pt idx="6">
                  <c:v>2.2161362781606995</c:v>
                </c:pt>
                <c:pt idx="7">
                  <c:v>2.2164615764257216</c:v>
                </c:pt>
                <c:pt idx="8">
                  <c:v>2.2164754231072812</c:v>
                </c:pt>
                <c:pt idx="9">
                  <c:v>2.2168516683027719</c:v>
                </c:pt>
                <c:pt idx="10">
                  <c:v>2.2167181995628913</c:v>
                </c:pt>
                <c:pt idx="11">
                  <c:v>2.2169846785076777</c:v>
                </c:pt>
                <c:pt idx="12">
                  <c:v>2.2175478792612973</c:v>
                </c:pt>
                <c:pt idx="13">
                  <c:v>2.2176246208001298</c:v>
                </c:pt>
                <c:pt idx="14">
                  <c:v>2.2176835198724643</c:v>
                </c:pt>
                <c:pt idx="15">
                  <c:v>2.2179852738459749</c:v>
                </c:pt>
                <c:pt idx="16">
                  <c:v>2.2183374116698475</c:v>
                </c:pt>
                <c:pt idx="17">
                  <c:v>2.2187679711743526</c:v>
                </c:pt>
                <c:pt idx="18">
                  <c:v>2.218745419307055</c:v>
                </c:pt>
                <c:pt idx="19">
                  <c:v>2.2192556108574273</c:v>
                </c:pt>
                <c:pt idx="20">
                  <c:v>2.2192643002811123</c:v>
                </c:pt>
                <c:pt idx="21">
                  <c:v>2.2195201734064125</c:v>
                </c:pt>
                <c:pt idx="22">
                  <c:v>2.2197983690839349</c:v>
                </c:pt>
                <c:pt idx="23">
                  <c:v>2.2201336987531883</c:v>
                </c:pt>
                <c:pt idx="24">
                  <c:v>2.2204489959804663</c:v>
                </c:pt>
                <c:pt idx="25">
                  <c:v>2.2209332135105755</c:v>
                </c:pt>
                <c:pt idx="26">
                  <c:v>2.2210951381196695</c:v>
                </c:pt>
                <c:pt idx="27">
                  <c:v>2.2216010334414555</c:v>
                </c:pt>
                <c:pt idx="28">
                  <c:v>2.2217912906242403</c:v>
                </c:pt>
                <c:pt idx="29">
                  <c:v>2.2221061213690523</c:v>
                </c:pt>
                <c:pt idx="30">
                  <c:v>2.2224629861934098</c:v>
                </c:pt>
                <c:pt idx="31">
                  <c:v>2.2231573091299635</c:v>
                </c:pt>
                <c:pt idx="32">
                  <c:v>2.2230870728030054</c:v>
                </c:pt>
                <c:pt idx="33">
                  <c:v>2.2233636421094749</c:v>
                </c:pt>
                <c:pt idx="34">
                  <c:v>2.2234689470282163</c:v>
                </c:pt>
                <c:pt idx="35">
                  <c:v>2.2235516787831573</c:v>
                </c:pt>
                <c:pt idx="36">
                  <c:v>2.2235950888766149</c:v>
                </c:pt>
              </c:numCache>
            </c:numRef>
          </c:xVal>
          <c:yVal>
            <c:numRef>
              <c:f>Summary!$CN$813:$CN$849</c:f>
              <c:numCache>
                <c:formatCode>0.00000000</c:formatCode>
                <c:ptCount val="37"/>
                <c:pt idx="0">
                  <c:v>0.33335239808474498</c:v>
                </c:pt>
                <c:pt idx="1">
                  <c:v>0.33335279638927273</c:v>
                </c:pt>
                <c:pt idx="2">
                  <c:v>0.33335574129960166</c:v>
                </c:pt>
                <c:pt idx="3">
                  <c:v>0.33335468970142085</c:v>
                </c:pt>
                <c:pt idx="4">
                  <c:v>0.33335152039195687</c:v>
                </c:pt>
                <c:pt idx="5">
                  <c:v>0.33335076352128967</c:v>
                </c:pt>
                <c:pt idx="6">
                  <c:v>0.3333529579941254</c:v>
                </c:pt>
                <c:pt idx="7">
                  <c:v>0.33335316024862827</c:v>
                </c:pt>
                <c:pt idx="8">
                  <c:v>0.33335380249389118</c:v>
                </c:pt>
                <c:pt idx="9">
                  <c:v>0.33335642533889615</c:v>
                </c:pt>
                <c:pt idx="10">
                  <c:v>0.33335430314558429</c:v>
                </c:pt>
                <c:pt idx="11">
                  <c:v>0.33335494674303662</c:v>
                </c:pt>
                <c:pt idx="12">
                  <c:v>0.33335387208484979</c:v>
                </c:pt>
                <c:pt idx="13">
                  <c:v>0.33335506915350605</c:v>
                </c:pt>
                <c:pt idx="14">
                  <c:v>0.3333524728312785</c:v>
                </c:pt>
                <c:pt idx="15">
                  <c:v>0.3333522433522777</c:v>
                </c:pt>
                <c:pt idx="16">
                  <c:v>0.33334937170756845</c:v>
                </c:pt>
                <c:pt idx="17">
                  <c:v>0.33335128729454011</c:v>
                </c:pt>
                <c:pt idx="18">
                  <c:v>0.33335378427670909</c:v>
                </c:pt>
                <c:pt idx="19">
                  <c:v>0.33335331192664108</c:v>
                </c:pt>
                <c:pt idx="20">
                  <c:v>0.3333539496794754</c:v>
                </c:pt>
                <c:pt idx="21">
                  <c:v>0.33335334571158687</c:v>
                </c:pt>
                <c:pt idx="22">
                  <c:v>0.3333559858826261</c:v>
                </c:pt>
                <c:pt idx="23">
                  <c:v>0.33335137679911142</c:v>
                </c:pt>
                <c:pt idx="24">
                  <c:v>0.33335095876837784</c:v>
                </c:pt>
                <c:pt idx="25">
                  <c:v>0.3333480363559711</c:v>
                </c:pt>
                <c:pt idx="26">
                  <c:v>0.33335336495326257</c:v>
                </c:pt>
                <c:pt idx="27">
                  <c:v>0.33335075433705397</c:v>
                </c:pt>
                <c:pt idx="28">
                  <c:v>0.3333520882620668</c:v>
                </c:pt>
                <c:pt idx="29">
                  <c:v>0.33335234719625317</c:v>
                </c:pt>
                <c:pt idx="30">
                  <c:v>0.33334997297484242</c:v>
                </c:pt>
                <c:pt idx="31">
                  <c:v>0.33335393579085099</c:v>
                </c:pt>
                <c:pt idx="32">
                  <c:v>0.33335258854730304</c:v>
                </c:pt>
                <c:pt idx="33">
                  <c:v>0.33335021927104275</c:v>
                </c:pt>
                <c:pt idx="34">
                  <c:v>0.3333555943158642</c:v>
                </c:pt>
                <c:pt idx="35">
                  <c:v>0.33335080451581961</c:v>
                </c:pt>
                <c:pt idx="36">
                  <c:v>0.33335309387769868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D1B-B040-B4BB-4873E21E4F7D}"/>
            </c:ext>
          </c:extLst>
        </c:ser>
        <c:ser>
          <c:idx val="18"/>
          <c:order val="18"/>
          <c:tx>
            <c:strRef>
              <c:f>Summary!$CJ$850</c:f>
              <c:strCache>
                <c:ptCount val="1"/>
                <c:pt idx="0">
                  <c:v>L3 JulS5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Summary!$CL$850:$CL$888</c:f>
              <c:numCache>
                <c:formatCode>0.0000</c:formatCode>
                <c:ptCount val="39"/>
                <c:pt idx="0">
                  <c:v>2.2483456105276272</c:v>
                </c:pt>
                <c:pt idx="1">
                  <c:v>2.2489563678994275</c:v>
                </c:pt>
                <c:pt idx="2">
                  <c:v>2.2493318052949292</c:v>
                </c:pt>
                <c:pt idx="3">
                  <c:v>2.249363044945047</c:v>
                </c:pt>
                <c:pt idx="4">
                  <c:v>2.249771057259824</c:v>
                </c:pt>
                <c:pt idx="5">
                  <c:v>2.2504261272910977</c:v>
                </c:pt>
                <c:pt idx="6">
                  <c:v>2.2505778096223512</c:v>
                </c:pt>
                <c:pt idx="7">
                  <c:v>2.2510916126621088</c:v>
                </c:pt>
                <c:pt idx="8">
                  <c:v>2.2509962910345553</c:v>
                </c:pt>
                <c:pt idx="9">
                  <c:v>2.2521112787291124</c:v>
                </c:pt>
                <c:pt idx="10">
                  <c:v>2.2520484771919067</c:v>
                </c:pt>
                <c:pt idx="11">
                  <c:v>2.2522178963734842</c:v>
                </c:pt>
                <c:pt idx="12">
                  <c:v>2.2529772076550976</c:v>
                </c:pt>
                <c:pt idx="13">
                  <c:v>2.2533064255080131</c:v>
                </c:pt>
                <c:pt idx="14">
                  <c:v>2.2533766450427293</c:v>
                </c:pt>
                <c:pt idx="15">
                  <c:v>2.2536760915341567</c:v>
                </c:pt>
                <c:pt idx="16">
                  <c:v>2.2540735509550869</c:v>
                </c:pt>
                <c:pt idx="17">
                  <c:v>2.2545346223000924</c:v>
                </c:pt>
                <c:pt idx="18">
                  <c:v>2.2548153568459814</c:v>
                </c:pt>
                <c:pt idx="19">
                  <c:v>2.254933020227794</c:v>
                </c:pt>
                <c:pt idx="20">
                  <c:v>2.2555316269277164</c:v>
                </c:pt>
                <c:pt idx="21">
                  <c:v>2.2556111510467378</c:v>
                </c:pt>
                <c:pt idx="22">
                  <c:v>2.2560366462850441</c:v>
                </c:pt>
                <c:pt idx="23">
                  <c:v>2.2564420138180359</c:v>
                </c:pt>
                <c:pt idx="24">
                  <c:v>2.2566313398566504</c:v>
                </c:pt>
                <c:pt idx="25">
                  <c:v>2.2570112730813512</c:v>
                </c:pt>
                <c:pt idx="26">
                  <c:v>2.2569363191290113</c:v>
                </c:pt>
                <c:pt idx="27">
                  <c:v>2.2574679247951344</c:v>
                </c:pt>
                <c:pt idx="28">
                  <c:v>2.2577915871299825</c:v>
                </c:pt>
                <c:pt idx="29">
                  <c:v>2.2580542509746984</c:v>
                </c:pt>
                <c:pt idx="30">
                  <c:v>2.2583112763550726</c:v>
                </c:pt>
                <c:pt idx="31">
                  <c:v>2.2584470284593352</c:v>
                </c:pt>
                <c:pt idx="32">
                  <c:v>2.2587707695933621</c:v>
                </c:pt>
                <c:pt idx="33">
                  <c:v>2.2593780010842894</c:v>
                </c:pt>
                <c:pt idx="34">
                  <c:v>2.2599027182151157</c:v>
                </c:pt>
                <c:pt idx="35">
                  <c:v>2.2599279173616718</c:v>
                </c:pt>
                <c:pt idx="36">
                  <c:v>2.2602509301206291</c:v>
                </c:pt>
                <c:pt idx="37">
                  <c:v>2.2608032607051158</c:v>
                </c:pt>
                <c:pt idx="38">
                  <c:v>2.2609053091123563</c:v>
                </c:pt>
              </c:numCache>
            </c:numRef>
          </c:xVal>
          <c:yVal>
            <c:numRef>
              <c:f>Summary!$CN$850:$CN$888</c:f>
              <c:numCache>
                <c:formatCode>0.00000000</c:formatCode>
                <c:ptCount val="39"/>
                <c:pt idx="0">
                  <c:v>0.33336211911199543</c:v>
                </c:pt>
                <c:pt idx="1">
                  <c:v>0.33336110051872991</c:v>
                </c:pt>
                <c:pt idx="2">
                  <c:v>0.33335992903083322</c:v>
                </c:pt>
                <c:pt idx="3">
                  <c:v>0.33336005252609685</c:v>
                </c:pt>
                <c:pt idx="4">
                  <c:v>0.33335996732625722</c:v>
                </c:pt>
                <c:pt idx="5">
                  <c:v>0.33336027970389426</c:v>
                </c:pt>
                <c:pt idx="6">
                  <c:v>0.33336045786856883</c:v>
                </c:pt>
                <c:pt idx="7">
                  <c:v>0.33336062049527043</c:v>
                </c:pt>
                <c:pt idx="8">
                  <c:v>0.33336221251470444</c:v>
                </c:pt>
                <c:pt idx="9">
                  <c:v>0.3333601584571434</c:v>
                </c:pt>
                <c:pt idx="10">
                  <c:v>0.33335951337081166</c:v>
                </c:pt>
                <c:pt idx="11">
                  <c:v>0.33335900814681924</c:v>
                </c:pt>
                <c:pt idx="12">
                  <c:v>0.33335492950033968</c:v>
                </c:pt>
                <c:pt idx="13">
                  <c:v>0.33335663749478994</c:v>
                </c:pt>
                <c:pt idx="14">
                  <c:v>0.3333612199003379</c:v>
                </c:pt>
                <c:pt idx="15">
                  <c:v>0.33335870344275487</c:v>
                </c:pt>
                <c:pt idx="16">
                  <c:v>0.33335986761321895</c:v>
                </c:pt>
                <c:pt idx="17">
                  <c:v>0.33335908133150038</c:v>
                </c:pt>
                <c:pt idx="18">
                  <c:v>0.33335749477030041</c:v>
                </c:pt>
                <c:pt idx="19">
                  <c:v>0.33335742228790949</c:v>
                </c:pt>
                <c:pt idx="20">
                  <c:v>0.33335963192358187</c:v>
                </c:pt>
                <c:pt idx="21">
                  <c:v>0.33336019462976674</c:v>
                </c:pt>
                <c:pt idx="22">
                  <c:v>0.33335810874974781</c:v>
                </c:pt>
                <c:pt idx="23">
                  <c:v>0.3333623466760931</c:v>
                </c:pt>
                <c:pt idx="24">
                  <c:v>0.33335771875936915</c:v>
                </c:pt>
                <c:pt idx="25">
                  <c:v>0.3333607911531003</c:v>
                </c:pt>
                <c:pt idx="26">
                  <c:v>0.3333596600392526</c:v>
                </c:pt>
                <c:pt idx="27">
                  <c:v>0.33336007944825297</c:v>
                </c:pt>
                <c:pt idx="28">
                  <c:v>0.3333614514129935</c:v>
                </c:pt>
                <c:pt idx="29">
                  <c:v>0.33335912631325143</c:v>
                </c:pt>
                <c:pt idx="30">
                  <c:v>0.33335916612629424</c:v>
                </c:pt>
                <c:pt idx="31">
                  <c:v>0.33336065775182183</c:v>
                </c:pt>
                <c:pt idx="32">
                  <c:v>0.33336097412899518</c:v>
                </c:pt>
                <c:pt idx="33">
                  <c:v>0.33335936212987838</c:v>
                </c:pt>
                <c:pt idx="34">
                  <c:v>0.33335857289269127</c:v>
                </c:pt>
                <c:pt idx="35">
                  <c:v>0.33335716851595576</c:v>
                </c:pt>
                <c:pt idx="36">
                  <c:v>0.33335890373021348</c:v>
                </c:pt>
                <c:pt idx="37">
                  <c:v>0.33335988616865925</c:v>
                </c:pt>
                <c:pt idx="38">
                  <c:v>0.33335917484902278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D1B-B040-B4BB-4873E21E4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374056"/>
        <c:axId val="-2098006904"/>
      </c:scatterChart>
      <c:valAx>
        <c:axId val="-2116374056"/>
        <c:scaling>
          <c:orientation val="minMax"/>
          <c:max val="2.2999999999999998"/>
          <c:min val="1.6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+mn-ea"/>
                    <a:cs typeface="Arial"/>
                  </a:defRPr>
                </a:pPr>
                <a:r>
                  <a:rPr lang="en-US" sz="2000" b="1" i="0" baseline="0">
                    <a:effectLst/>
                  </a:rPr>
                  <a:t>Mass-bias coefficient, </a:t>
                </a:r>
                <a:r>
                  <a:rPr lang="el-GR" sz="2000" b="1" i="0" baseline="0">
                    <a:effectLst/>
                  </a:rPr>
                  <a:t>β</a:t>
                </a:r>
                <a:r>
                  <a:rPr lang="en-US" sz="2000" b="1" i="0" baseline="0">
                    <a:effectLst/>
                  </a:rPr>
                  <a:t> (Exponential law</a:t>
                </a:r>
                <a:r>
                  <a:rPr lang="mr-IN" sz="2000" b="1" i="0" baseline="0">
                    <a:effectLst/>
                  </a:rPr>
                  <a:t>)</a:t>
                </a:r>
                <a:endParaRPr lang="mr-IN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17420786890275078"/>
              <c:y val="0.93026644799421054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098006904"/>
        <c:crossesAt val="-100"/>
        <c:crossBetween val="midCat"/>
        <c:majorUnit val="0.1"/>
        <c:minorUnit val="5.000000000000001E-2"/>
      </c:valAx>
      <c:valAx>
        <c:axId val="-2098006904"/>
        <c:scaling>
          <c:orientation val="minMax"/>
          <c:max val="0.33339000000000008"/>
          <c:min val="0.33334000000000008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aseline="30000"/>
                  <a:t>92</a:t>
                </a:r>
                <a:r>
                  <a:rPr lang="en-US" sz="2000"/>
                  <a:t>Zr/</a:t>
                </a:r>
                <a:r>
                  <a:rPr lang="en-US" sz="2000" baseline="30000"/>
                  <a:t>90</a:t>
                </a:r>
                <a:r>
                  <a:rPr lang="en-US" sz="2000"/>
                  <a:t>Zr </a:t>
                </a:r>
                <a:r>
                  <a:rPr lang="en-US" sz="2000" baseline="-25000"/>
                  <a:t>(4/0)</a:t>
                </a:r>
              </a:p>
            </c:rich>
          </c:tx>
          <c:layout>
            <c:manualLayout>
              <c:xMode val="edge"/>
              <c:yMode val="edge"/>
              <c:x val="0"/>
              <c:y val="0.31469572121740363"/>
            </c:manualLayout>
          </c:layout>
          <c:overlay val="0"/>
        </c:title>
        <c:numFmt formatCode="0.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116374056"/>
        <c:crossesAt val="-100"/>
        <c:crossBetween val="midCat"/>
        <c:majorUnit val="1.0000000000000004E-5"/>
        <c:minorUnit val="5.0000000000000021E-6"/>
      </c:valAx>
      <c:spPr>
        <a:ln w="254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359699355762295"/>
          <c:y val="1.13107471735525E-2"/>
          <c:w val="0.1311309949892627"/>
          <c:h val="0.838890824052099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4545454545401"/>
          <c:y val="3.2445329926979502E-2"/>
          <c:w val="0.638970370181"/>
          <c:h val="0.81840212770013898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Summary!$A$12</c:f>
              <c:strCache>
                <c:ptCount val="1"/>
                <c:pt idx="0">
                  <c:v>Lab 1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2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Summary!$CL$12:$CL$417</c:f>
              <c:numCache>
                <c:formatCode>0.0000</c:formatCode>
                <c:ptCount val="406"/>
                <c:pt idx="0">
                  <c:v>1.7615253752062556</c:v>
                </c:pt>
                <c:pt idx="1">
                  <c:v>1.7610060018103031</c:v>
                </c:pt>
                <c:pt idx="2">
                  <c:v>1.7615365183532568</c:v>
                </c:pt>
                <c:pt idx="3">
                  <c:v>1.7595795751210024</c:v>
                </c:pt>
                <c:pt idx="4">
                  <c:v>1.7600060853566755</c:v>
                </c:pt>
                <c:pt idx="5">
                  <c:v>1.7580725921454308</c:v>
                </c:pt>
                <c:pt idx="6">
                  <c:v>1.7571914667685744</c:v>
                </c:pt>
                <c:pt idx="7">
                  <c:v>1.7574621149011938</c:v>
                </c:pt>
                <c:pt idx="8">
                  <c:v>1.7549966242028248</c:v>
                </c:pt>
                <c:pt idx="9">
                  <c:v>1.7542741848243868</c:v>
                </c:pt>
                <c:pt idx="10">
                  <c:v>1.7547064718633276</c:v>
                </c:pt>
                <c:pt idx="11">
                  <c:v>1.7516058229717661</c:v>
                </c:pt>
                <c:pt idx="12">
                  <c:v>1.752507283001165</c:v>
                </c:pt>
                <c:pt idx="13">
                  <c:v>1.750986617383125</c:v>
                </c:pt>
                <c:pt idx="14">
                  <c:v>1.6947544586470817</c:v>
                </c:pt>
                <c:pt idx="15">
                  <c:v>1.7059483791431365</c:v>
                </c:pt>
                <c:pt idx="16">
                  <c:v>1.7122153610805781</c:v>
                </c:pt>
                <c:pt idx="17">
                  <c:v>1.7163115894534144</c:v>
                </c:pt>
                <c:pt idx="18">
                  <c:v>1.7183603026934329</c:v>
                </c:pt>
                <c:pt idx="19">
                  <c:v>1.72368388216419</c:v>
                </c:pt>
                <c:pt idx="20">
                  <c:v>1.7233670987965817</c:v>
                </c:pt>
                <c:pt idx="21">
                  <c:v>1.7266066794025385</c:v>
                </c:pt>
                <c:pt idx="22">
                  <c:v>1.7250275251862599</c:v>
                </c:pt>
                <c:pt idx="23">
                  <c:v>1.727194059562813</c:v>
                </c:pt>
                <c:pt idx="24">
                  <c:v>1.7280779186226778</c:v>
                </c:pt>
                <c:pt idx="25">
                  <c:v>1.7301642594035294</c:v>
                </c:pt>
                <c:pt idx="26">
                  <c:v>1.7297898990052358</c:v>
                </c:pt>
                <c:pt idx="27">
                  <c:v>1.7306902864796176</c:v>
                </c:pt>
                <c:pt idx="28">
                  <c:v>1.7300241519143027</c:v>
                </c:pt>
                <c:pt idx="29">
                  <c:v>1.7321824831988879</c:v>
                </c:pt>
                <c:pt idx="30">
                  <c:v>1.7310530059157248</c:v>
                </c:pt>
                <c:pt idx="31">
                  <c:v>1.7327813517992074</c:v>
                </c:pt>
                <c:pt idx="32">
                  <c:v>1.7316612790584147</c:v>
                </c:pt>
                <c:pt idx="33">
                  <c:v>1.7326207939917218</c:v>
                </c:pt>
                <c:pt idx="34">
                  <c:v>1.7323595145326451</c:v>
                </c:pt>
                <c:pt idx="35">
                  <c:v>1.7317068554449291</c:v>
                </c:pt>
                <c:pt idx="36">
                  <c:v>1.7344651336339938</c:v>
                </c:pt>
                <c:pt idx="37">
                  <c:v>1.7329947829949992</c:v>
                </c:pt>
                <c:pt idx="38">
                  <c:v>1.7339890227689803</c:v>
                </c:pt>
                <c:pt idx="39">
                  <c:v>1.7330172246087485</c:v>
                </c:pt>
                <c:pt idx="40">
                  <c:v>1.7354627902320434</c:v>
                </c:pt>
                <c:pt idx="41">
                  <c:v>1.7335009428915293</c:v>
                </c:pt>
                <c:pt idx="42">
                  <c:v>1.7348581117770623</c:v>
                </c:pt>
                <c:pt idx="43">
                  <c:v>1.7336836667993558</c:v>
                </c:pt>
                <c:pt idx="44">
                  <c:v>1.7337213491233501</c:v>
                </c:pt>
                <c:pt idx="45">
                  <c:v>1.7334877031513038</c:v>
                </c:pt>
                <c:pt idx="46">
                  <c:v>1.7352198175540137</c:v>
                </c:pt>
                <c:pt idx="47">
                  <c:v>1.7321389318644853</c:v>
                </c:pt>
                <c:pt idx="48">
                  <c:v>1.7339501679071723</c:v>
                </c:pt>
                <c:pt idx="49">
                  <c:v>1.7328032500586081</c:v>
                </c:pt>
                <c:pt idx="50">
                  <c:v>1.7339496908300656</c:v>
                </c:pt>
                <c:pt idx="51">
                  <c:v>1.7332413719318402</c:v>
                </c:pt>
                <c:pt idx="52">
                  <c:v>1.7353186548826023</c:v>
                </c:pt>
                <c:pt idx="53">
                  <c:v>1.7333703157372156</c:v>
                </c:pt>
                <c:pt idx="54">
                  <c:v>1.7348711829565067</c:v>
                </c:pt>
                <c:pt idx="55">
                  <c:v>1.7332971571286455</c:v>
                </c:pt>
                <c:pt idx="56">
                  <c:v>1.7363258003230437</c:v>
                </c:pt>
                <c:pt idx="57">
                  <c:v>1.7342711441058505</c:v>
                </c:pt>
                <c:pt idx="58">
                  <c:v>1.7344891849807824</c:v>
                </c:pt>
                <c:pt idx="59">
                  <c:v>1.7346754376362552</c:v>
                </c:pt>
                <c:pt idx="60">
                  <c:v>1.7366913068043379</c:v>
                </c:pt>
                <c:pt idx="61">
                  <c:v>1.7345501817700408</c:v>
                </c:pt>
                <c:pt idx="62">
                  <c:v>1.7374425779323697</c:v>
                </c:pt>
                <c:pt idx="63">
                  <c:v>1.7347774606656152</c:v>
                </c:pt>
                <c:pt idx="64">
                  <c:v>1.7373121427139548</c:v>
                </c:pt>
                <c:pt idx="65">
                  <c:v>1.7369284893578127</c:v>
                </c:pt>
                <c:pt idx="66">
                  <c:v>1.7388504647505627</c:v>
                </c:pt>
                <c:pt idx="67">
                  <c:v>1.7383449250825258</c:v>
                </c:pt>
                <c:pt idx="68">
                  <c:v>1.7382096257791086</c:v>
                </c:pt>
                <c:pt idx="69">
                  <c:v>1.7373863990192173</c:v>
                </c:pt>
                <c:pt idx="70">
                  <c:v>1.7411184531877009</c:v>
                </c:pt>
                <c:pt idx="71">
                  <c:v>1.7379083817794605</c:v>
                </c:pt>
                <c:pt idx="72">
                  <c:v>1.7418316731150167</c:v>
                </c:pt>
                <c:pt idx="73">
                  <c:v>1.7395263446635374</c:v>
                </c:pt>
                <c:pt idx="74">
                  <c:v>1.7391243926182358</c:v>
                </c:pt>
                <c:pt idx="75">
                  <c:v>1.7406096920834784</c:v>
                </c:pt>
                <c:pt idx="76">
                  <c:v>1.741449902180251</c:v>
                </c:pt>
                <c:pt idx="77">
                  <c:v>1.7396084353261378</c:v>
                </c:pt>
                <c:pt idx="78">
                  <c:v>1.7420136926685617</c:v>
                </c:pt>
                <c:pt idx="79">
                  <c:v>1.7405320666861885</c:v>
                </c:pt>
                <c:pt idx="80">
                  <c:v>1.7441638076953074</c:v>
                </c:pt>
                <c:pt idx="81">
                  <c:v>1.7400657634153591</c:v>
                </c:pt>
                <c:pt idx="82">
                  <c:v>1.7419411725861933</c:v>
                </c:pt>
                <c:pt idx="83">
                  <c:v>1.7416935306691574</c:v>
                </c:pt>
                <c:pt idx="84">
                  <c:v>1.7412518889225079</c:v>
                </c:pt>
                <c:pt idx="85">
                  <c:v>1.7390344288664545</c:v>
                </c:pt>
                <c:pt idx="86">
                  <c:v>1.6689644970427979</c:v>
                </c:pt>
                <c:pt idx="87">
                  <c:v>1.6703357970782886</c:v>
                </c:pt>
                <c:pt idx="88">
                  <c:v>1.6706842976583809</c:v>
                </c:pt>
                <c:pt idx="89">
                  <c:v>1.6736530415464115</c:v>
                </c:pt>
                <c:pt idx="90">
                  <c:v>1.6744357166916768</c:v>
                </c:pt>
                <c:pt idx="91">
                  <c:v>1.6772229694457872</c:v>
                </c:pt>
                <c:pt idx="92">
                  <c:v>1.6776661300817337</c:v>
                </c:pt>
                <c:pt idx="93">
                  <c:v>1.6785795612307173</c:v>
                </c:pt>
                <c:pt idx="94">
                  <c:v>1.6796179603853454</c:v>
                </c:pt>
                <c:pt idx="95">
                  <c:v>1.6807414373981437</c:v>
                </c:pt>
                <c:pt idx="96">
                  <c:v>1.6815662237450943</c:v>
                </c:pt>
                <c:pt idx="97">
                  <c:v>1.6840531050376781</c:v>
                </c:pt>
                <c:pt idx="98">
                  <c:v>1.6848838280702316</c:v>
                </c:pt>
                <c:pt idx="99">
                  <c:v>1.6857675492120867</c:v>
                </c:pt>
                <c:pt idx="100">
                  <c:v>1.6869605330203814</c:v>
                </c:pt>
                <c:pt idx="101">
                  <c:v>1.6880492254357635</c:v>
                </c:pt>
                <c:pt idx="102">
                  <c:v>1.6878607951397842</c:v>
                </c:pt>
                <c:pt idx="103">
                  <c:v>1.6892787954967703</c:v>
                </c:pt>
                <c:pt idx="104">
                  <c:v>1.6897683687407477</c:v>
                </c:pt>
                <c:pt idx="105">
                  <c:v>1.690710858958939</c:v>
                </c:pt>
                <c:pt idx="106">
                  <c:v>1.6910779068800046</c:v>
                </c:pt>
                <c:pt idx="107">
                  <c:v>1.6924862647407586</c:v>
                </c:pt>
                <c:pt idx="108">
                  <c:v>1.6922989123553498</c:v>
                </c:pt>
                <c:pt idx="109">
                  <c:v>1.694016331848059</c:v>
                </c:pt>
                <c:pt idx="110">
                  <c:v>1.693746150471122</c:v>
                </c:pt>
                <c:pt idx="111">
                  <c:v>1.6958093279757167</c:v>
                </c:pt>
                <c:pt idx="112">
                  <c:v>1.6951744670102127</c:v>
                </c:pt>
                <c:pt idx="113">
                  <c:v>1.6961169887441629</c:v>
                </c:pt>
                <c:pt idx="114">
                  <c:v>1.6959935309872112</c:v>
                </c:pt>
                <c:pt idx="115">
                  <c:v>1.6965872161945097</c:v>
                </c:pt>
                <c:pt idx="116">
                  <c:v>1.6970900416594827</c:v>
                </c:pt>
                <c:pt idx="117">
                  <c:v>1.6983443892982983</c:v>
                </c:pt>
                <c:pt idx="118">
                  <c:v>1.697679749544817</c:v>
                </c:pt>
                <c:pt idx="119">
                  <c:v>1.6991132984041069</c:v>
                </c:pt>
                <c:pt idx="120">
                  <c:v>1.6986693799045403</c:v>
                </c:pt>
                <c:pt idx="121">
                  <c:v>1.6993713239241446</c:v>
                </c:pt>
                <c:pt idx="122">
                  <c:v>1.6986806499001164</c:v>
                </c:pt>
                <c:pt idx="123">
                  <c:v>1.7002255917279854</c:v>
                </c:pt>
                <c:pt idx="124">
                  <c:v>1.6994706134779225</c:v>
                </c:pt>
                <c:pt idx="125">
                  <c:v>1.6994183315362543</c:v>
                </c:pt>
                <c:pt idx="126">
                  <c:v>1.6993241424956933</c:v>
                </c:pt>
                <c:pt idx="127">
                  <c:v>1.7011121508648659</c:v>
                </c:pt>
                <c:pt idx="128">
                  <c:v>1.7009651815618083</c:v>
                </c:pt>
                <c:pt idx="129">
                  <c:v>1.7012754451549292</c:v>
                </c:pt>
                <c:pt idx="130">
                  <c:v>1.7031939186261633</c:v>
                </c:pt>
                <c:pt idx="131">
                  <c:v>1.7021386456945908</c:v>
                </c:pt>
                <c:pt idx="132">
                  <c:v>1.70386605147013</c:v>
                </c:pt>
                <c:pt idx="133">
                  <c:v>1.7036217503099345</c:v>
                </c:pt>
                <c:pt idx="134">
                  <c:v>1.7050332428331614</c:v>
                </c:pt>
                <c:pt idx="135">
                  <c:v>1.705668916736456</c:v>
                </c:pt>
                <c:pt idx="136">
                  <c:v>1.7062850818533479</c:v>
                </c:pt>
                <c:pt idx="137">
                  <c:v>1.706900042495394</c:v>
                </c:pt>
                <c:pt idx="138">
                  <c:v>1.7070419414885731</c:v>
                </c:pt>
                <c:pt idx="139">
                  <c:v>1.7071795391915867</c:v>
                </c:pt>
                <c:pt idx="140">
                  <c:v>1.709625846501944</c:v>
                </c:pt>
                <c:pt idx="141">
                  <c:v>1.7082624104773281</c:v>
                </c:pt>
                <c:pt idx="142">
                  <c:v>1.7109753473716613</c:v>
                </c:pt>
                <c:pt idx="143">
                  <c:v>1.7106558003420032</c:v>
                </c:pt>
                <c:pt idx="144">
                  <c:v>1.7108371838651941</c:v>
                </c:pt>
                <c:pt idx="145">
                  <c:v>1.7116630364102765</c:v>
                </c:pt>
                <c:pt idx="146">
                  <c:v>1.7128648181411807</c:v>
                </c:pt>
                <c:pt idx="147">
                  <c:v>1.7124947162028987</c:v>
                </c:pt>
                <c:pt idx="148">
                  <c:v>1.7145165308323631</c:v>
                </c:pt>
                <c:pt idx="149">
                  <c:v>1.7131606832409969</c:v>
                </c:pt>
                <c:pt idx="150">
                  <c:v>1.7157563278437014</c:v>
                </c:pt>
                <c:pt idx="151">
                  <c:v>1.7150111302481903</c:v>
                </c:pt>
                <c:pt idx="152">
                  <c:v>1.7154332762136757</c:v>
                </c:pt>
                <c:pt idx="153">
                  <c:v>1.7169558770425344</c:v>
                </c:pt>
                <c:pt idx="154">
                  <c:v>1.7172595317922372</c:v>
                </c:pt>
                <c:pt idx="155">
                  <c:v>1.7165927235495451</c:v>
                </c:pt>
                <c:pt idx="156">
                  <c:v>1.7189512022095259</c:v>
                </c:pt>
                <c:pt idx="157">
                  <c:v>1.7181015753180966</c:v>
                </c:pt>
                <c:pt idx="158">
                  <c:v>1.7189818665405798</c:v>
                </c:pt>
                <c:pt idx="159">
                  <c:v>1.7194909689838265</c:v>
                </c:pt>
                <c:pt idx="160">
                  <c:v>1.7198539845156335</c:v>
                </c:pt>
                <c:pt idx="161">
                  <c:v>1.7205127187142502</c:v>
                </c:pt>
                <c:pt idx="162">
                  <c:v>1.7214155905176249</c:v>
                </c:pt>
                <c:pt idx="163">
                  <c:v>1.7204965586544303</c:v>
                </c:pt>
                <c:pt idx="164">
                  <c:v>1.7231410018801818</c:v>
                </c:pt>
                <c:pt idx="165">
                  <c:v>1.7223148322797506</c:v>
                </c:pt>
                <c:pt idx="166">
                  <c:v>1.7230335263247005</c:v>
                </c:pt>
                <c:pt idx="167">
                  <c:v>1.7241613620677849</c:v>
                </c:pt>
                <c:pt idx="168">
                  <c:v>1.7245705623036109</c:v>
                </c:pt>
                <c:pt idx="169">
                  <c:v>1.7241049603188183</c:v>
                </c:pt>
                <c:pt idx="170">
                  <c:v>1.7264527018930809</c:v>
                </c:pt>
                <c:pt idx="171">
                  <c:v>1.7254335747606235</c:v>
                </c:pt>
                <c:pt idx="172">
                  <c:v>1.7266755812590087</c:v>
                </c:pt>
                <c:pt idx="173">
                  <c:v>1.7268364120708473</c:v>
                </c:pt>
                <c:pt idx="174">
                  <c:v>1.72722200055459</c:v>
                </c:pt>
                <c:pt idx="175">
                  <c:v>1.7269982398189987</c:v>
                </c:pt>
                <c:pt idx="176">
                  <c:v>1.7289172970026461</c:v>
                </c:pt>
                <c:pt idx="177">
                  <c:v>1.7282261621887189</c:v>
                </c:pt>
                <c:pt idx="178">
                  <c:v>1.7291452193444432</c:v>
                </c:pt>
                <c:pt idx="179">
                  <c:v>1.7298315211244595</c:v>
                </c:pt>
                <c:pt idx="180">
                  <c:v>1.7281101850474594</c:v>
                </c:pt>
                <c:pt idx="181">
                  <c:v>1.7298222297717618</c:v>
                </c:pt>
                <c:pt idx="182">
                  <c:v>1.7334351767150182</c:v>
                </c:pt>
                <c:pt idx="183">
                  <c:v>1.7339910804840246</c:v>
                </c:pt>
                <c:pt idx="184">
                  <c:v>1.7364020242582694</c:v>
                </c:pt>
                <c:pt idx="185">
                  <c:v>1.724483110555336</c:v>
                </c:pt>
                <c:pt idx="186">
                  <c:v>1.7384118143432501</c:v>
                </c:pt>
                <c:pt idx="187">
                  <c:v>1.7457433708422889</c:v>
                </c:pt>
                <c:pt idx="188">
                  <c:v>1.7402348723057799</c:v>
                </c:pt>
                <c:pt idx="189">
                  <c:v>1.7386734163888813</c:v>
                </c:pt>
                <c:pt idx="190">
                  <c:v>1.7415466945233908</c:v>
                </c:pt>
                <c:pt idx="191">
                  <c:v>1.7412162481757238</c:v>
                </c:pt>
                <c:pt idx="192">
                  <c:v>1.7427595035758401</c:v>
                </c:pt>
                <c:pt idx="193">
                  <c:v>1.7435509073368016</c:v>
                </c:pt>
                <c:pt idx="194">
                  <c:v>1.7439148280400953</c:v>
                </c:pt>
                <c:pt idx="195">
                  <c:v>1.7321788362074839</c:v>
                </c:pt>
                <c:pt idx="196">
                  <c:v>1.7453888661994994</c:v>
                </c:pt>
                <c:pt idx="197">
                  <c:v>1.7521737226329368</c:v>
                </c:pt>
                <c:pt idx="198">
                  <c:v>1.7460051806460126</c:v>
                </c:pt>
                <c:pt idx="199">
                  <c:v>1.744808864235228</c:v>
                </c:pt>
                <c:pt idx="200">
                  <c:v>1.74777652580502</c:v>
                </c:pt>
                <c:pt idx="201">
                  <c:v>1.7465992835995194</c:v>
                </c:pt>
                <c:pt idx="202">
                  <c:v>1.7489964676097522</c:v>
                </c:pt>
                <c:pt idx="203">
                  <c:v>1.7484295352316963</c:v>
                </c:pt>
                <c:pt idx="204">
                  <c:v>1.7497750223545123</c:v>
                </c:pt>
                <c:pt idx="205">
                  <c:v>1.7378871899833721</c:v>
                </c:pt>
                <c:pt idx="206">
                  <c:v>1.7500871191233216</c:v>
                </c:pt>
                <c:pt idx="207">
                  <c:v>1.7584989911141053</c:v>
                </c:pt>
                <c:pt idx="208">
                  <c:v>1.7517716531987215</c:v>
                </c:pt>
                <c:pt idx="209">
                  <c:v>1.7506648017503685</c:v>
                </c:pt>
                <c:pt idx="210">
                  <c:v>1.753010020436957</c:v>
                </c:pt>
                <c:pt idx="211">
                  <c:v>1.7519957770409817</c:v>
                </c:pt>
                <c:pt idx="212">
                  <c:v>1.7542279341665752</c:v>
                </c:pt>
                <c:pt idx="213">
                  <c:v>1.7533774183210238</c:v>
                </c:pt>
                <c:pt idx="214">
                  <c:v>1.7543549354887293</c:v>
                </c:pt>
                <c:pt idx="215">
                  <c:v>1.7427151516155801</c:v>
                </c:pt>
                <c:pt idx="216">
                  <c:v>1.755431772799001</c:v>
                </c:pt>
                <c:pt idx="217">
                  <c:v>1.7631679905785222</c:v>
                </c:pt>
                <c:pt idx="218">
                  <c:v>1.7566476687425046</c:v>
                </c:pt>
                <c:pt idx="219">
                  <c:v>1.7551137107787165</c:v>
                </c:pt>
                <c:pt idx="220">
                  <c:v>1.757962939559125</c:v>
                </c:pt>
                <c:pt idx="221">
                  <c:v>1.7567824629393327</c:v>
                </c:pt>
                <c:pt idx="222">
                  <c:v>1.7587146386481569</c:v>
                </c:pt>
                <c:pt idx="223">
                  <c:v>1.7585621937512617</c:v>
                </c:pt>
                <c:pt idx="224">
                  <c:v>1.7590743752515297</c:v>
                </c:pt>
                <c:pt idx="225">
                  <c:v>1.7474702110817544</c:v>
                </c:pt>
                <c:pt idx="226">
                  <c:v>1.7600445556976552</c:v>
                </c:pt>
                <c:pt idx="227">
                  <c:v>1.767535156120303</c:v>
                </c:pt>
                <c:pt idx="228">
                  <c:v>1.7615140073023934</c:v>
                </c:pt>
                <c:pt idx="229">
                  <c:v>1.7597454415636355</c:v>
                </c:pt>
                <c:pt idx="230">
                  <c:v>1.7622685431236045</c:v>
                </c:pt>
                <c:pt idx="231">
                  <c:v>1.7620784996488461</c:v>
                </c:pt>
                <c:pt idx="232">
                  <c:v>1.7624918910472021</c:v>
                </c:pt>
                <c:pt idx="233">
                  <c:v>1.7630641047784239</c:v>
                </c:pt>
                <c:pt idx="234">
                  <c:v>1.7635751321913768</c:v>
                </c:pt>
                <c:pt idx="235">
                  <c:v>1.7512201033811483</c:v>
                </c:pt>
                <c:pt idx="236">
                  <c:v>1.7654128546157615</c:v>
                </c:pt>
                <c:pt idx="237">
                  <c:v>1.7718741258203361</c:v>
                </c:pt>
                <c:pt idx="238">
                  <c:v>1.7650328541436708</c:v>
                </c:pt>
                <c:pt idx="239">
                  <c:v>1.7638184401525883</c:v>
                </c:pt>
                <c:pt idx="240">
                  <c:v>1.7658985577462352</c:v>
                </c:pt>
                <c:pt idx="241">
                  <c:v>1.7638891167952977</c:v>
                </c:pt>
                <c:pt idx="242">
                  <c:v>1.7658853919773536</c:v>
                </c:pt>
                <c:pt idx="243">
                  <c:v>1.7684904948499383</c:v>
                </c:pt>
                <c:pt idx="244">
                  <c:v>1.7688005512275404</c:v>
                </c:pt>
                <c:pt idx="245">
                  <c:v>1.7710813099198923</c:v>
                </c:pt>
                <c:pt idx="246">
                  <c:v>1.7584770514671264</c:v>
                </c:pt>
                <c:pt idx="247">
                  <c:v>1.7721316654579014</c:v>
                </c:pt>
                <c:pt idx="248">
                  <c:v>1.7790743556559474</c:v>
                </c:pt>
                <c:pt idx="249">
                  <c:v>1.7734493046432405</c:v>
                </c:pt>
                <c:pt idx="250">
                  <c:v>1.7716673958561662</c:v>
                </c:pt>
                <c:pt idx="251">
                  <c:v>1.7740375583739689</c:v>
                </c:pt>
                <c:pt idx="252">
                  <c:v>1.7734881440421408</c:v>
                </c:pt>
                <c:pt idx="253">
                  <c:v>1.7750196134214193</c:v>
                </c:pt>
                <c:pt idx="254">
                  <c:v>1.7741260827002758</c:v>
                </c:pt>
                <c:pt idx="255">
                  <c:v>1.7751883633522001</c:v>
                </c:pt>
                <c:pt idx="256">
                  <c:v>1.7627934810668588</c:v>
                </c:pt>
                <c:pt idx="257">
                  <c:v>1.7764118597124814</c:v>
                </c:pt>
                <c:pt idx="258">
                  <c:v>1.7832780352996722</c:v>
                </c:pt>
                <c:pt idx="259">
                  <c:v>1.7770649216040393</c:v>
                </c:pt>
                <c:pt idx="260">
                  <c:v>1.7753697056910414</c:v>
                </c:pt>
                <c:pt idx="261">
                  <c:v>1.7776081023050894</c:v>
                </c:pt>
                <c:pt idx="262">
                  <c:v>1.7788268626860622</c:v>
                </c:pt>
                <c:pt idx="263">
                  <c:v>1.7808271351669096</c:v>
                </c:pt>
                <c:pt idx="264">
                  <c:v>1.7805193381744786</c:v>
                </c:pt>
                <c:pt idx="265">
                  <c:v>1.780643635305186</c:v>
                </c:pt>
                <c:pt idx="266">
                  <c:v>1.767238308213154</c:v>
                </c:pt>
                <c:pt idx="267">
                  <c:v>1.7807380835595545</c:v>
                </c:pt>
                <c:pt idx="268">
                  <c:v>1.7891239797236071</c:v>
                </c:pt>
                <c:pt idx="269">
                  <c:v>1.7817611851989066</c:v>
                </c:pt>
                <c:pt idx="270">
                  <c:v>1.7799323552444029</c:v>
                </c:pt>
                <c:pt idx="271">
                  <c:v>1.783161170107092</c:v>
                </c:pt>
                <c:pt idx="272">
                  <c:v>1.7831551417214031</c:v>
                </c:pt>
                <c:pt idx="273">
                  <c:v>1.7832618146229375</c:v>
                </c:pt>
                <c:pt idx="274">
                  <c:v>1.7834430466892242</c:v>
                </c:pt>
                <c:pt idx="275">
                  <c:v>1.7849974438231482</c:v>
                </c:pt>
                <c:pt idx="276">
                  <c:v>1.7717462122685301</c:v>
                </c:pt>
                <c:pt idx="277">
                  <c:v>1.7853914831316795</c:v>
                </c:pt>
                <c:pt idx="278">
                  <c:v>1.7929695313251739</c:v>
                </c:pt>
                <c:pt idx="279">
                  <c:v>1.7863309539829801</c:v>
                </c:pt>
                <c:pt idx="280">
                  <c:v>1.7839770205887617</c:v>
                </c:pt>
                <c:pt idx="281">
                  <c:v>1.7874550248376515</c:v>
                </c:pt>
                <c:pt idx="282">
                  <c:v>1.7863152725827824</c:v>
                </c:pt>
                <c:pt idx="283">
                  <c:v>1.7867822144365328</c:v>
                </c:pt>
                <c:pt idx="284">
                  <c:v>1.789945508945975</c:v>
                </c:pt>
                <c:pt idx="285">
                  <c:v>1.7888948442865895</c:v>
                </c:pt>
                <c:pt idx="286">
                  <c:v>1.791488623182754</c:v>
                </c:pt>
                <c:pt idx="287">
                  <c:v>1.7898232120315793</c:v>
                </c:pt>
                <c:pt idx="288">
                  <c:v>1.7914388726186914</c:v>
                </c:pt>
                <c:pt idx="289">
                  <c:v>1.779511033137894</c:v>
                </c:pt>
                <c:pt idx="290">
                  <c:v>1.7925123926717479</c:v>
                </c:pt>
                <c:pt idx="291">
                  <c:v>1.7983743386210689</c:v>
                </c:pt>
                <c:pt idx="292">
                  <c:v>1.7941138862499442</c:v>
                </c:pt>
                <c:pt idx="293">
                  <c:v>1.7913035413879903</c:v>
                </c:pt>
                <c:pt idx="294">
                  <c:v>1.7934454973577896</c:v>
                </c:pt>
                <c:pt idx="295">
                  <c:v>1.794011479275466</c:v>
                </c:pt>
                <c:pt idx="296">
                  <c:v>1.794120448181038</c:v>
                </c:pt>
                <c:pt idx="297">
                  <c:v>1.792792766090566</c:v>
                </c:pt>
                <c:pt idx="298">
                  <c:v>1.7964192531875389</c:v>
                </c:pt>
                <c:pt idx="299">
                  <c:v>1.7817634622498766</c:v>
                </c:pt>
                <c:pt idx="300">
                  <c:v>1.796024815135409</c:v>
                </c:pt>
                <c:pt idx="301">
                  <c:v>1.8034134549184757</c:v>
                </c:pt>
                <c:pt idx="302">
                  <c:v>1.7962935867608854</c:v>
                </c:pt>
                <c:pt idx="303">
                  <c:v>1.7944260580265106</c:v>
                </c:pt>
                <c:pt idx="304">
                  <c:v>1.7983692466539696</c:v>
                </c:pt>
                <c:pt idx="305">
                  <c:v>1.7966986373436757</c:v>
                </c:pt>
                <c:pt idx="306">
                  <c:v>1.7983657066326186</c:v>
                </c:pt>
                <c:pt idx="307">
                  <c:v>1.7977777239837909</c:v>
                </c:pt>
                <c:pt idx="308">
                  <c:v>1.799350980793043</c:v>
                </c:pt>
                <c:pt idx="309">
                  <c:v>1.785087268425317</c:v>
                </c:pt>
                <c:pt idx="310">
                  <c:v>1.8007155455380042</c:v>
                </c:pt>
                <c:pt idx="311">
                  <c:v>1.8059848614035123</c:v>
                </c:pt>
                <c:pt idx="312">
                  <c:v>1.8007240781387353</c:v>
                </c:pt>
                <c:pt idx="313">
                  <c:v>1.798869245552178</c:v>
                </c:pt>
                <c:pt idx="314">
                  <c:v>1.8013595873111525</c:v>
                </c:pt>
                <c:pt idx="315">
                  <c:v>1.8006327159396094</c:v>
                </c:pt>
                <c:pt idx="316">
                  <c:v>1.8029486787757594</c:v>
                </c:pt>
                <c:pt idx="317">
                  <c:v>1.8005194672664135</c:v>
                </c:pt>
                <c:pt idx="318">
                  <c:v>1.8026541641739635</c:v>
                </c:pt>
                <c:pt idx="319">
                  <c:v>1.78976288876519</c:v>
                </c:pt>
                <c:pt idx="320">
                  <c:v>1.8035889590461702</c:v>
                </c:pt>
                <c:pt idx="321">
                  <c:v>1.8097730615945391</c:v>
                </c:pt>
                <c:pt idx="322">
                  <c:v>1.8051705320325204</c:v>
                </c:pt>
                <c:pt idx="323">
                  <c:v>1.8019540521934352</c:v>
                </c:pt>
                <c:pt idx="324">
                  <c:v>1.8050573959790603</c:v>
                </c:pt>
                <c:pt idx="325">
                  <c:v>1.8043400878960305</c:v>
                </c:pt>
                <c:pt idx="326">
                  <c:v>1.8050699978640086</c:v>
                </c:pt>
                <c:pt idx="327">
                  <c:v>1.8029696763526804</c:v>
                </c:pt>
                <c:pt idx="328">
                  <c:v>1.8060867380443941</c:v>
                </c:pt>
                <c:pt idx="329">
                  <c:v>1.7919622088107483</c:v>
                </c:pt>
                <c:pt idx="330">
                  <c:v>1.8063123544905419</c:v>
                </c:pt>
                <c:pt idx="331">
                  <c:v>1.8116540267329015</c:v>
                </c:pt>
                <c:pt idx="332">
                  <c:v>1.8075164823786876</c:v>
                </c:pt>
                <c:pt idx="333">
                  <c:v>1.8061634638590143</c:v>
                </c:pt>
                <c:pt idx="334">
                  <c:v>1.8102536557870277</c:v>
                </c:pt>
                <c:pt idx="335">
                  <c:v>1.8078593026300325</c:v>
                </c:pt>
                <c:pt idx="336">
                  <c:v>1.8085395892169376</c:v>
                </c:pt>
                <c:pt idx="337">
                  <c:v>1.8062211800329859</c:v>
                </c:pt>
                <c:pt idx="338">
                  <c:v>1.810692584543911</c:v>
                </c:pt>
                <c:pt idx="339">
                  <c:v>1.7970731491028715</c:v>
                </c:pt>
                <c:pt idx="340">
                  <c:v>1.8122089763662097</c:v>
                </c:pt>
                <c:pt idx="341">
                  <c:v>1.8182330861022729</c:v>
                </c:pt>
                <c:pt idx="342">
                  <c:v>1.8126233687527642</c:v>
                </c:pt>
                <c:pt idx="343">
                  <c:v>1.8100637963998267</c:v>
                </c:pt>
                <c:pt idx="344">
                  <c:v>1.8130872496191341</c:v>
                </c:pt>
                <c:pt idx="345">
                  <c:v>1.8141471509368765</c:v>
                </c:pt>
                <c:pt idx="346">
                  <c:v>1.8147379267894641</c:v>
                </c:pt>
                <c:pt idx="347">
                  <c:v>1.8175069481329273</c:v>
                </c:pt>
                <c:pt idx="348">
                  <c:v>1.8155876084276457</c:v>
                </c:pt>
                <c:pt idx="349">
                  <c:v>1.8190343715173396</c:v>
                </c:pt>
                <c:pt idx="350">
                  <c:v>1.8054247165218835</c:v>
                </c:pt>
                <c:pt idx="351">
                  <c:v>1.8201413995076487</c:v>
                </c:pt>
                <c:pt idx="352">
                  <c:v>1.8256836827021841</c:v>
                </c:pt>
                <c:pt idx="353">
                  <c:v>1.8210127323369543</c:v>
                </c:pt>
                <c:pt idx="354">
                  <c:v>1.8183541875941027</c:v>
                </c:pt>
                <c:pt idx="355">
                  <c:v>1.824195078725344</c:v>
                </c:pt>
                <c:pt idx="356">
                  <c:v>1.8249096367372668</c:v>
                </c:pt>
                <c:pt idx="357">
                  <c:v>1.826437696792375</c:v>
                </c:pt>
                <c:pt idx="358">
                  <c:v>1.8227588421996632</c:v>
                </c:pt>
                <c:pt idx="359">
                  <c:v>1.823554229070637</c:v>
                </c:pt>
                <c:pt idx="360">
                  <c:v>1.8065926446902225</c:v>
                </c:pt>
                <c:pt idx="361">
                  <c:v>1.8206063070178133</c:v>
                </c:pt>
                <c:pt idx="362">
                  <c:v>1.8244174996670059</c:v>
                </c:pt>
                <c:pt idx="363">
                  <c:v>1.8202448836149456</c:v>
                </c:pt>
                <c:pt idx="364">
                  <c:v>1.8163070845626004</c:v>
                </c:pt>
                <c:pt idx="365">
                  <c:v>1.8210558002307704</c:v>
                </c:pt>
                <c:pt idx="366">
                  <c:v>1.8204591541906181</c:v>
                </c:pt>
                <c:pt idx="367">
                  <c:v>1.8210268037294619</c:v>
                </c:pt>
                <c:pt idx="368">
                  <c:v>1.8186966923645114</c:v>
                </c:pt>
                <c:pt idx="369">
                  <c:v>1.8221564189523827</c:v>
                </c:pt>
                <c:pt idx="370">
                  <c:v>1.8061831497291865</c:v>
                </c:pt>
                <c:pt idx="371">
                  <c:v>1.8229752308507345</c:v>
                </c:pt>
                <c:pt idx="372">
                  <c:v>1.82700657001693</c:v>
                </c:pt>
                <c:pt idx="373">
                  <c:v>1.8230544337458827</c:v>
                </c:pt>
                <c:pt idx="374">
                  <c:v>1.8207292703553526</c:v>
                </c:pt>
                <c:pt idx="375">
                  <c:v>1.8246482534424187</c:v>
                </c:pt>
                <c:pt idx="376">
                  <c:v>1.8228114828917428</c:v>
                </c:pt>
                <c:pt idx="377">
                  <c:v>1.8260363076334809</c:v>
                </c:pt>
                <c:pt idx="378">
                  <c:v>1.8216763809772256</c:v>
                </c:pt>
                <c:pt idx="379">
                  <c:v>1.8253489152494171</c:v>
                </c:pt>
                <c:pt idx="380">
                  <c:v>1.8098812366811166</c:v>
                </c:pt>
                <c:pt idx="381">
                  <c:v>1.8264204187138668</c:v>
                </c:pt>
                <c:pt idx="382">
                  <c:v>1.8296692697543937</c:v>
                </c:pt>
                <c:pt idx="383">
                  <c:v>1.8279738084240365</c:v>
                </c:pt>
                <c:pt idx="384">
                  <c:v>1.8228975475235767</c:v>
                </c:pt>
                <c:pt idx="385">
                  <c:v>1.827175413625868</c:v>
                </c:pt>
                <c:pt idx="386">
                  <c:v>1.8274854923171124</c:v>
                </c:pt>
                <c:pt idx="387">
                  <c:v>1.8289708568028313</c:v>
                </c:pt>
                <c:pt idx="388">
                  <c:v>1.8241780437275172</c:v>
                </c:pt>
                <c:pt idx="389">
                  <c:v>1.8300868245825737</c:v>
                </c:pt>
                <c:pt idx="390">
                  <c:v>1.8131085716482584</c:v>
                </c:pt>
                <c:pt idx="391">
                  <c:v>1.8296882289951641</c:v>
                </c:pt>
                <c:pt idx="392">
                  <c:v>1.833412395160406</c:v>
                </c:pt>
                <c:pt idx="393">
                  <c:v>1.8314770463339209</c:v>
                </c:pt>
                <c:pt idx="394">
                  <c:v>1.825323567236607</c:v>
                </c:pt>
                <c:pt idx="395">
                  <c:v>1.8318134450472479</c:v>
                </c:pt>
                <c:pt idx="396">
                  <c:v>1.8315767317391551</c:v>
                </c:pt>
                <c:pt idx="397">
                  <c:v>1.8316981821186442</c:v>
                </c:pt>
                <c:pt idx="398">
                  <c:v>1.8280617598926741</c:v>
                </c:pt>
                <c:pt idx="399">
                  <c:v>1.8341766979664096</c:v>
                </c:pt>
                <c:pt idx="400">
                  <c:v>1.8161168982739562</c:v>
                </c:pt>
                <c:pt idx="401">
                  <c:v>1.8349626212045327</c:v>
                </c:pt>
                <c:pt idx="402">
                  <c:v>1.8389538442451456</c:v>
                </c:pt>
                <c:pt idx="403">
                  <c:v>1.8354729325818202</c:v>
                </c:pt>
                <c:pt idx="404">
                  <c:v>1.8292795681160832</c:v>
                </c:pt>
                <c:pt idx="405">
                  <c:v>1.8360538914766433</c:v>
                </c:pt>
              </c:numCache>
            </c:numRef>
          </c:xVal>
          <c:yVal>
            <c:numRef>
              <c:f>Summary!$CP$12:$CP$417</c:f>
              <c:numCache>
                <c:formatCode>0.00000000</c:formatCode>
                <c:ptCount val="406"/>
                <c:pt idx="0">
                  <c:v>5.4380345477874917E-2</c:v>
                </c:pt>
                <c:pt idx="1">
                  <c:v>5.4379623206698216E-2</c:v>
                </c:pt>
                <c:pt idx="2">
                  <c:v>5.4380623759522233E-2</c:v>
                </c:pt>
                <c:pt idx="3">
                  <c:v>5.4381082610298448E-2</c:v>
                </c:pt>
                <c:pt idx="4">
                  <c:v>5.438234260205483E-2</c:v>
                </c:pt>
                <c:pt idx="5">
                  <c:v>5.4381225103004603E-2</c:v>
                </c:pt>
                <c:pt idx="6">
                  <c:v>5.4378871857045617E-2</c:v>
                </c:pt>
                <c:pt idx="7">
                  <c:v>5.43810733723755E-2</c:v>
                </c:pt>
                <c:pt idx="8">
                  <c:v>5.4380320785161418E-2</c:v>
                </c:pt>
                <c:pt idx="9">
                  <c:v>5.4381234531595268E-2</c:v>
                </c:pt>
                <c:pt idx="10">
                  <c:v>5.4381269514836288E-2</c:v>
                </c:pt>
                <c:pt idx="11">
                  <c:v>5.4380614366250767E-2</c:v>
                </c:pt>
                <c:pt idx="12">
                  <c:v>5.4380618456482829E-2</c:v>
                </c:pt>
                <c:pt idx="13">
                  <c:v>5.4379497852449443E-2</c:v>
                </c:pt>
                <c:pt idx="14">
                  <c:v>5.4378560512197041E-2</c:v>
                </c:pt>
                <c:pt idx="15">
                  <c:v>5.4378799999766587E-2</c:v>
                </c:pt>
                <c:pt idx="16">
                  <c:v>5.4379509274404506E-2</c:v>
                </c:pt>
                <c:pt idx="17">
                  <c:v>5.4379235790608729E-2</c:v>
                </c:pt>
                <c:pt idx="18">
                  <c:v>5.4379386773907558E-2</c:v>
                </c:pt>
                <c:pt idx="19">
                  <c:v>5.4379940429025553E-2</c:v>
                </c:pt>
                <c:pt idx="20">
                  <c:v>5.4378509325497579E-2</c:v>
                </c:pt>
                <c:pt idx="21">
                  <c:v>5.4379547729470325E-2</c:v>
                </c:pt>
                <c:pt idx="22">
                  <c:v>5.4379544585681699E-2</c:v>
                </c:pt>
                <c:pt idx="23">
                  <c:v>5.4380404855020305E-2</c:v>
                </c:pt>
                <c:pt idx="24">
                  <c:v>5.4379590600777454E-2</c:v>
                </c:pt>
                <c:pt idx="25">
                  <c:v>5.4380395355079839E-2</c:v>
                </c:pt>
                <c:pt idx="26">
                  <c:v>5.4379868126207834E-2</c:v>
                </c:pt>
                <c:pt idx="27">
                  <c:v>5.4378249151976601E-2</c:v>
                </c:pt>
                <c:pt idx="28">
                  <c:v>5.4380135211799588E-2</c:v>
                </c:pt>
                <c:pt idx="29">
                  <c:v>5.4379943819025063E-2</c:v>
                </c:pt>
                <c:pt idx="30">
                  <c:v>5.4380311604976708E-2</c:v>
                </c:pt>
                <c:pt idx="31">
                  <c:v>5.4380407214561798E-2</c:v>
                </c:pt>
                <c:pt idx="32">
                  <c:v>5.4379810595849287E-2</c:v>
                </c:pt>
                <c:pt idx="33">
                  <c:v>5.4380049481175974E-2</c:v>
                </c:pt>
                <c:pt idx="34">
                  <c:v>5.4381163442849857E-2</c:v>
                </c:pt>
                <c:pt idx="35">
                  <c:v>5.4379842798660059E-2</c:v>
                </c:pt>
                <c:pt idx="36">
                  <c:v>5.4380024755313859E-2</c:v>
                </c:pt>
                <c:pt idx="37">
                  <c:v>5.4380783733886467E-2</c:v>
                </c:pt>
                <c:pt idx="38">
                  <c:v>5.4378543175174612E-2</c:v>
                </c:pt>
                <c:pt idx="39">
                  <c:v>5.4379248774924602E-2</c:v>
                </c:pt>
                <c:pt idx="40">
                  <c:v>5.4380474433734984E-2</c:v>
                </c:pt>
                <c:pt idx="41">
                  <c:v>5.4379891415035436E-2</c:v>
                </c:pt>
                <c:pt idx="42">
                  <c:v>5.4379740734895543E-2</c:v>
                </c:pt>
                <c:pt idx="43">
                  <c:v>5.438088841426842E-2</c:v>
                </c:pt>
                <c:pt idx="44">
                  <c:v>5.4379823158837701E-2</c:v>
                </c:pt>
                <c:pt idx="45">
                  <c:v>5.4378479457810304E-2</c:v>
                </c:pt>
                <c:pt idx="46">
                  <c:v>5.4380190411379044E-2</c:v>
                </c:pt>
                <c:pt idx="47">
                  <c:v>5.4379145216412142E-2</c:v>
                </c:pt>
                <c:pt idx="48">
                  <c:v>5.4378803249603029E-2</c:v>
                </c:pt>
                <c:pt idx="49">
                  <c:v>5.4379717813791723E-2</c:v>
                </c:pt>
                <c:pt idx="50">
                  <c:v>5.4378612903354322E-2</c:v>
                </c:pt>
                <c:pt idx="51">
                  <c:v>5.4379323983735434E-2</c:v>
                </c:pt>
                <c:pt idx="52">
                  <c:v>5.4380292511437008E-2</c:v>
                </c:pt>
                <c:pt idx="53">
                  <c:v>5.4378835488226362E-2</c:v>
                </c:pt>
                <c:pt idx="54">
                  <c:v>5.437931654855778E-2</c:v>
                </c:pt>
                <c:pt idx="55">
                  <c:v>5.4379583840935185E-2</c:v>
                </c:pt>
                <c:pt idx="56">
                  <c:v>5.4380664373115374E-2</c:v>
                </c:pt>
                <c:pt idx="57">
                  <c:v>5.4379961131273052E-2</c:v>
                </c:pt>
                <c:pt idx="58">
                  <c:v>5.4379925034480331E-2</c:v>
                </c:pt>
                <c:pt idx="59">
                  <c:v>5.4380472393620531E-2</c:v>
                </c:pt>
                <c:pt idx="60">
                  <c:v>5.4378126921987111E-2</c:v>
                </c:pt>
                <c:pt idx="61">
                  <c:v>5.437945982766329E-2</c:v>
                </c:pt>
                <c:pt idx="62">
                  <c:v>5.4379916184394569E-2</c:v>
                </c:pt>
                <c:pt idx="63">
                  <c:v>5.437977689437868E-2</c:v>
                </c:pt>
                <c:pt idx="64">
                  <c:v>5.4378381635685896E-2</c:v>
                </c:pt>
                <c:pt idx="65">
                  <c:v>5.4379853527059839E-2</c:v>
                </c:pt>
                <c:pt idx="66">
                  <c:v>5.4380894597350696E-2</c:v>
                </c:pt>
                <c:pt idx="67">
                  <c:v>5.4380254395530729E-2</c:v>
                </c:pt>
                <c:pt idx="68">
                  <c:v>5.4379539253713131E-2</c:v>
                </c:pt>
                <c:pt idx="69">
                  <c:v>5.4379529145549346E-2</c:v>
                </c:pt>
                <c:pt idx="70">
                  <c:v>5.43794815884538E-2</c:v>
                </c:pt>
                <c:pt idx="71">
                  <c:v>5.4379964925739273E-2</c:v>
                </c:pt>
                <c:pt idx="72">
                  <c:v>5.4379558192554474E-2</c:v>
                </c:pt>
                <c:pt idx="73">
                  <c:v>5.4379177653639713E-2</c:v>
                </c:pt>
                <c:pt idx="74">
                  <c:v>5.4380092122828294E-2</c:v>
                </c:pt>
                <c:pt idx="75">
                  <c:v>5.4379452923518895E-2</c:v>
                </c:pt>
                <c:pt idx="76">
                  <c:v>5.4380530111037897E-2</c:v>
                </c:pt>
                <c:pt idx="77">
                  <c:v>5.4380226074095872E-2</c:v>
                </c:pt>
                <c:pt idx="78">
                  <c:v>5.4379526012319386E-2</c:v>
                </c:pt>
                <c:pt idx="79">
                  <c:v>5.4379696795023455E-2</c:v>
                </c:pt>
                <c:pt idx="80">
                  <c:v>5.4378912980081316E-2</c:v>
                </c:pt>
                <c:pt idx="81">
                  <c:v>5.4379308536884413E-2</c:v>
                </c:pt>
                <c:pt idx="82">
                  <c:v>5.4380170102442921E-2</c:v>
                </c:pt>
                <c:pt idx="83">
                  <c:v>5.4379797373828545E-2</c:v>
                </c:pt>
                <c:pt idx="84">
                  <c:v>5.4378277270005174E-2</c:v>
                </c:pt>
                <c:pt idx="85">
                  <c:v>5.4378069264418495E-2</c:v>
                </c:pt>
                <c:pt idx="86">
                  <c:v>5.4378493178502067E-2</c:v>
                </c:pt>
                <c:pt idx="87">
                  <c:v>5.4377939865528614E-2</c:v>
                </c:pt>
                <c:pt idx="88">
                  <c:v>5.4377937156808609E-2</c:v>
                </c:pt>
                <c:pt idx="89">
                  <c:v>5.4377797567196663E-2</c:v>
                </c:pt>
                <c:pt idx="90">
                  <c:v>5.4378499572636192E-2</c:v>
                </c:pt>
                <c:pt idx="91">
                  <c:v>5.4378481719313511E-2</c:v>
                </c:pt>
                <c:pt idx="92">
                  <c:v>5.437814529813733E-2</c:v>
                </c:pt>
                <c:pt idx="93">
                  <c:v>5.4377997736505201E-2</c:v>
                </c:pt>
                <c:pt idx="94">
                  <c:v>5.4378150063394248E-2</c:v>
                </c:pt>
                <c:pt idx="95">
                  <c:v>5.4377399240364464E-2</c:v>
                </c:pt>
                <c:pt idx="96">
                  <c:v>5.4378283720757786E-2</c:v>
                </c:pt>
                <c:pt idx="97">
                  <c:v>5.4378593498880579E-2</c:v>
                </c:pt>
                <c:pt idx="98">
                  <c:v>5.4377480886355106E-2</c:v>
                </c:pt>
                <c:pt idx="99">
                  <c:v>5.4378006637882122E-2</c:v>
                </c:pt>
                <c:pt idx="100">
                  <c:v>5.437864098510678E-2</c:v>
                </c:pt>
                <c:pt idx="101">
                  <c:v>5.4378784420549983E-2</c:v>
                </c:pt>
                <c:pt idx="102">
                  <c:v>5.4378135003385487E-2</c:v>
                </c:pt>
                <c:pt idx="103">
                  <c:v>5.4377873748466241E-2</c:v>
                </c:pt>
                <c:pt idx="104">
                  <c:v>5.4378838553180334E-2</c:v>
                </c:pt>
                <c:pt idx="105">
                  <c:v>5.4378553643234545E-2</c:v>
                </c:pt>
                <c:pt idx="106">
                  <c:v>5.4379202211882791E-2</c:v>
                </c:pt>
                <c:pt idx="107">
                  <c:v>5.4377733483060971E-2</c:v>
                </c:pt>
                <c:pt idx="108">
                  <c:v>5.4379146447316687E-2</c:v>
                </c:pt>
                <c:pt idx="109">
                  <c:v>5.4378832235378025E-2</c:v>
                </c:pt>
                <c:pt idx="110">
                  <c:v>5.4377394677951114E-2</c:v>
                </c:pt>
                <c:pt idx="111">
                  <c:v>5.4380073040830333E-2</c:v>
                </c:pt>
                <c:pt idx="112">
                  <c:v>5.4378575700923304E-2</c:v>
                </c:pt>
                <c:pt idx="113">
                  <c:v>5.4378853404719991E-2</c:v>
                </c:pt>
                <c:pt idx="114">
                  <c:v>5.4379314151252543E-2</c:v>
                </c:pt>
                <c:pt idx="115">
                  <c:v>5.4379134425994929E-2</c:v>
                </c:pt>
                <c:pt idx="116">
                  <c:v>5.4378830513173194E-2</c:v>
                </c:pt>
                <c:pt idx="117">
                  <c:v>5.4378917778713801E-2</c:v>
                </c:pt>
                <c:pt idx="118">
                  <c:v>5.4377972116562638E-2</c:v>
                </c:pt>
                <c:pt idx="119">
                  <c:v>5.4378914361180627E-2</c:v>
                </c:pt>
                <c:pt idx="120">
                  <c:v>5.4378972661925012E-2</c:v>
                </c:pt>
                <c:pt idx="121">
                  <c:v>5.4377622330379155E-2</c:v>
                </c:pt>
                <c:pt idx="122">
                  <c:v>5.4379106119237609E-2</c:v>
                </c:pt>
                <c:pt idx="123">
                  <c:v>5.4379061396216989E-2</c:v>
                </c:pt>
                <c:pt idx="124">
                  <c:v>5.4379043192253201E-2</c:v>
                </c:pt>
                <c:pt idx="125">
                  <c:v>5.4378919584809414E-2</c:v>
                </c:pt>
                <c:pt idx="126">
                  <c:v>5.4378617465139382E-2</c:v>
                </c:pt>
                <c:pt idx="127">
                  <c:v>5.4378078871487392E-2</c:v>
                </c:pt>
                <c:pt idx="128">
                  <c:v>5.4377787080686218E-2</c:v>
                </c:pt>
                <c:pt idx="129">
                  <c:v>5.4378537851321997E-2</c:v>
                </c:pt>
                <c:pt idx="130">
                  <c:v>5.4378881821474989E-2</c:v>
                </c:pt>
                <c:pt idx="131">
                  <c:v>5.437923479279537E-2</c:v>
                </c:pt>
                <c:pt idx="132">
                  <c:v>5.4378966677717661E-2</c:v>
                </c:pt>
                <c:pt idx="133">
                  <c:v>5.4377959531009427E-2</c:v>
                </c:pt>
                <c:pt idx="134">
                  <c:v>5.4378667716938868E-2</c:v>
                </c:pt>
                <c:pt idx="135">
                  <c:v>5.4378934178180183E-2</c:v>
                </c:pt>
                <c:pt idx="136">
                  <c:v>5.4379627683845203E-2</c:v>
                </c:pt>
                <c:pt idx="137">
                  <c:v>5.437813004633249E-2</c:v>
                </c:pt>
                <c:pt idx="138">
                  <c:v>5.437758842025453E-2</c:v>
                </c:pt>
                <c:pt idx="139">
                  <c:v>5.4378877349858301E-2</c:v>
                </c:pt>
                <c:pt idx="140">
                  <c:v>5.4378498631431231E-2</c:v>
                </c:pt>
                <c:pt idx="141">
                  <c:v>5.437950318952342E-2</c:v>
                </c:pt>
                <c:pt idx="142">
                  <c:v>5.437854509786029E-2</c:v>
                </c:pt>
                <c:pt idx="143">
                  <c:v>5.4379125796396512E-2</c:v>
                </c:pt>
                <c:pt idx="144">
                  <c:v>5.4379570137395777E-2</c:v>
                </c:pt>
                <c:pt idx="145">
                  <c:v>5.4378893484526687E-2</c:v>
                </c:pt>
                <c:pt idx="146">
                  <c:v>5.4378237960961015E-2</c:v>
                </c:pt>
                <c:pt idx="147">
                  <c:v>5.4378311541913159E-2</c:v>
                </c:pt>
                <c:pt idx="148">
                  <c:v>5.4378502282419527E-2</c:v>
                </c:pt>
                <c:pt idx="149">
                  <c:v>5.4380137580609028E-2</c:v>
                </c:pt>
                <c:pt idx="150">
                  <c:v>5.4379472416629902E-2</c:v>
                </c:pt>
                <c:pt idx="151">
                  <c:v>5.4379382499909763E-2</c:v>
                </c:pt>
                <c:pt idx="152">
                  <c:v>5.4378885268301778E-2</c:v>
                </c:pt>
                <c:pt idx="153">
                  <c:v>5.4379243029896801E-2</c:v>
                </c:pt>
                <c:pt idx="154">
                  <c:v>5.4378368357620534E-2</c:v>
                </c:pt>
                <c:pt idx="155">
                  <c:v>5.4378753854707404E-2</c:v>
                </c:pt>
                <c:pt idx="156">
                  <c:v>5.4379355236170934E-2</c:v>
                </c:pt>
                <c:pt idx="157">
                  <c:v>5.4379249934391027E-2</c:v>
                </c:pt>
                <c:pt idx="158">
                  <c:v>5.4379229898230269E-2</c:v>
                </c:pt>
                <c:pt idx="159">
                  <c:v>5.437897346412416E-2</c:v>
                </c:pt>
                <c:pt idx="160">
                  <c:v>5.4379773585313491E-2</c:v>
                </c:pt>
                <c:pt idx="161">
                  <c:v>5.4378742500933476E-2</c:v>
                </c:pt>
                <c:pt idx="162">
                  <c:v>5.4379502965281525E-2</c:v>
                </c:pt>
                <c:pt idx="163">
                  <c:v>5.4379631341640824E-2</c:v>
                </c:pt>
                <c:pt idx="164">
                  <c:v>5.4378744564973477E-2</c:v>
                </c:pt>
                <c:pt idx="165">
                  <c:v>5.4378467062534859E-2</c:v>
                </c:pt>
                <c:pt idx="166">
                  <c:v>5.4379548457458717E-2</c:v>
                </c:pt>
                <c:pt idx="167">
                  <c:v>5.4379062357807179E-2</c:v>
                </c:pt>
                <c:pt idx="168">
                  <c:v>5.437891771572221E-2</c:v>
                </c:pt>
                <c:pt idx="169">
                  <c:v>5.4379767415830498E-2</c:v>
                </c:pt>
                <c:pt idx="170">
                  <c:v>5.4379698481929868E-2</c:v>
                </c:pt>
                <c:pt idx="171">
                  <c:v>5.4379306760205783E-2</c:v>
                </c:pt>
                <c:pt idx="172">
                  <c:v>5.4379464608475474E-2</c:v>
                </c:pt>
                <c:pt idx="173">
                  <c:v>5.4379976742689871E-2</c:v>
                </c:pt>
                <c:pt idx="174">
                  <c:v>5.4379778668217867E-2</c:v>
                </c:pt>
                <c:pt idx="175">
                  <c:v>5.437961951709968E-2</c:v>
                </c:pt>
                <c:pt idx="176">
                  <c:v>5.4379831678751378E-2</c:v>
                </c:pt>
                <c:pt idx="177">
                  <c:v>5.4379351121076072E-2</c:v>
                </c:pt>
                <c:pt idx="178">
                  <c:v>5.4379961556206509E-2</c:v>
                </c:pt>
                <c:pt idx="179">
                  <c:v>5.4379810765775791E-2</c:v>
                </c:pt>
                <c:pt idx="180">
                  <c:v>5.4378300391760816E-2</c:v>
                </c:pt>
                <c:pt idx="181">
                  <c:v>5.4379813395689813E-2</c:v>
                </c:pt>
                <c:pt idx="182">
                  <c:v>5.437985938170254E-2</c:v>
                </c:pt>
                <c:pt idx="183">
                  <c:v>5.4378970874388387E-2</c:v>
                </c:pt>
                <c:pt idx="184">
                  <c:v>5.437961218244166E-2</c:v>
                </c:pt>
                <c:pt idx="185">
                  <c:v>5.4380525156120518E-2</c:v>
                </c:pt>
                <c:pt idx="186">
                  <c:v>5.4379323423140086E-2</c:v>
                </c:pt>
                <c:pt idx="187">
                  <c:v>5.4379013757465296E-2</c:v>
                </c:pt>
                <c:pt idx="188">
                  <c:v>5.4378382437350783E-2</c:v>
                </c:pt>
                <c:pt idx="189">
                  <c:v>5.4378758395144597E-2</c:v>
                </c:pt>
                <c:pt idx="190">
                  <c:v>5.4379421912177574E-2</c:v>
                </c:pt>
                <c:pt idx="191">
                  <c:v>5.4379256375631159E-2</c:v>
                </c:pt>
                <c:pt idx="192">
                  <c:v>5.4378583563464311E-2</c:v>
                </c:pt>
                <c:pt idx="193">
                  <c:v>5.4378197164756149E-2</c:v>
                </c:pt>
                <c:pt idx="194">
                  <c:v>5.4379835177344703E-2</c:v>
                </c:pt>
                <c:pt idx="195">
                  <c:v>5.4380666280306793E-2</c:v>
                </c:pt>
                <c:pt idx="196">
                  <c:v>5.4378495182599663E-2</c:v>
                </c:pt>
                <c:pt idx="197">
                  <c:v>5.4378722141723818E-2</c:v>
                </c:pt>
                <c:pt idx="198">
                  <c:v>5.4379278244638528E-2</c:v>
                </c:pt>
                <c:pt idx="199">
                  <c:v>5.4378886811113678E-2</c:v>
                </c:pt>
                <c:pt idx="200">
                  <c:v>5.4379852401718706E-2</c:v>
                </c:pt>
                <c:pt idx="201">
                  <c:v>5.4380721540293185E-2</c:v>
                </c:pt>
                <c:pt idx="202">
                  <c:v>5.4380828709303108E-2</c:v>
                </c:pt>
                <c:pt idx="203">
                  <c:v>5.4379400524522566E-2</c:v>
                </c:pt>
                <c:pt idx="204">
                  <c:v>5.4380000592364509E-2</c:v>
                </c:pt>
                <c:pt idx="205">
                  <c:v>5.4379558996269055E-2</c:v>
                </c:pt>
                <c:pt idx="206">
                  <c:v>5.4379221541155834E-2</c:v>
                </c:pt>
                <c:pt idx="207">
                  <c:v>5.4379742503248805E-2</c:v>
                </c:pt>
                <c:pt idx="208">
                  <c:v>5.4379144862111158E-2</c:v>
                </c:pt>
                <c:pt idx="209">
                  <c:v>5.4379293588226199E-2</c:v>
                </c:pt>
                <c:pt idx="210">
                  <c:v>5.4380080831937426E-2</c:v>
                </c:pt>
                <c:pt idx="211">
                  <c:v>5.4379724666676371E-2</c:v>
                </c:pt>
                <c:pt idx="212">
                  <c:v>5.4379230533731254E-2</c:v>
                </c:pt>
                <c:pt idx="213">
                  <c:v>5.437988792539835E-2</c:v>
                </c:pt>
                <c:pt idx="214">
                  <c:v>5.437920152732293E-2</c:v>
                </c:pt>
                <c:pt idx="215">
                  <c:v>5.4380463152677222E-2</c:v>
                </c:pt>
                <c:pt idx="216">
                  <c:v>5.437953609553408E-2</c:v>
                </c:pt>
                <c:pt idx="217">
                  <c:v>5.4380731316815888E-2</c:v>
                </c:pt>
                <c:pt idx="218">
                  <c:v>5.4379748272131191E-2</c:v>
                </c:pt>
                <c:pt idx="219">
                  <c:v>5.4379474430368578E-2</c:v>
                </c:pt>
                <c:pt idx="220">
                  <c:v>5.4379463011947057E-2</c:v>
                </c:pt>
                <c:pt idx="221">
                  <c:v>5.4379359630162244E-2</c:v>
                </c:pt>
                <c:pt idx="222">
                  <c:v>5.4380449093659917E-2</c:v>
                </c:pt>
                <c:pt idx="223">
                  <c:v>5.4379794651276465E-2</c:v>
                </c:pt>
                <c:pt idx="224">
                  <c:v>5.4378628642328661E-2</c:v>
                </c:pt>
                <c:pt idx="225">
                  <c:v>5.4380187895437082E-2</c:v>
                </c:pt>
                <c:pt idx="226">
                  <c:v>5.4379471588690963E-2</c:v>
                </c:pt>
                <c:pt idx="227">
                  <c:v>5.4379350147914479E-2</c:v>
                </c:pt>
                <c:pt idx="228">
                  <c:v>5.4379305424944145E-2</c:v>
                </c:pt>
                <c:pt idx="229">
                  <c:v>5.4379296277056635E-2</c:v>
                </c:pt>
                <c:pt idx="230">
                  <c:v>5.4379126600901724E-2</c:v>
                </c:pt>
                <c:pt idx="231">
                  <c:v>5.4379419604863977E-2</c:v>
                </c:pt>
                <c:pt idx="232">
                  <c:v>5.4380310690169777E-2</c:v>
                </c:pt>
                <c:pt idx="233">
                  <c:v>5.4381031316173008E-2</c:v>
                </c:pt>
                <c:pt idx="234">
                  <c:v>5.4379339245149177E-2</c:v>
                </c:pt>
                <c:pt idx="235">
                  <c:v>5.4380345343840737E-2</c:v>
                </c:pt>
                <c:pt idx="236">
                  <c:v>5.4379516372102116E-2</c:v>
                </c:pt>
                <c:pt idx="237">
                  <c:v>5.4378517641009698E-2</c:v>
                </c:pt>
                <c:pt idx="238">
                  <c:v>5.4379902234624106E-2</c:v>
                </c:pt>
                <c:pt idx="239">
                  <c:v>5.4380448155740835E-2</c:v>
                </c:pt>
                <c:pt idx="240">
                  <c:v>5.4379891568796745E-2</c:v>
                </c:pt>
                <c:pt idx="241">
                  <c:v>5.4379066425952902E-2</c:v>
                </c:pt>
                <c:pt idx="242">
                  <c:v>5.4381380870605518E-2</c:v>
                </c:pt>
                <c:pt idx="243">
                  <c:v>5.4380520476712352E-2</c:v>
                </c:pt>
                <c:pt idx="244">
                  <c:v>5.4380787918173752E-2</c:v>
                </c:pt>
                <c:pt idx="245">
                  <c:v>5.4381510775225454E-2</c:v>
                </c:pt>
                <c:pt idx="246">
                  <c:v>5.4381522599707244E-2</c:v>
                </c:pt>
                <c:pt idx="247">
                  <c:v>5.4380240883267067E-2</c:v>
                </c:pt>
                <c:pt idx="248">
                  <c:v>5.4380358630909099E-2</c:v>
                </c:pt>
                <c:pt idx="249">
                  <c:v>5.4380616855941942E-2</c:v>
                </c:pt>
                <c:pt idx="250">
                  <c:v>5.4380916661799096E-2</c:v>
                </c:pt>
                <c:pt idx="251">
                  <c:v>5.4380602552135844E-2</c:v>
                </c:pt>
                <c:pt idx="252">
                  <c:v>5.4381208326912067E-2</c:v>
                </c:pt>
                <c:pt idx="253">
                  <c:v>5.4380005753249673E-2</c:v>
                </c:pt>
                <c:pt idx="254">
                  <c:v>5.4380838116077912E-2</c:v>
                </c:pt>
                <c:pt idx="255">
                  <c:v>5.43811747261322E-2</c:v>
                </c:pt>
                <c:pt idx="256">
                  <c:v>5.4381669870427196E-2</c:v>
                </c:pt>
                <c:pt idx="257">
                  <c:v>5.4381072784174582E-2</c:v>
                </c:pt>
                <c:pt idx="258">
                  <c:v>5.4380412323878677E-2</c:v>
                </c:pt>
                <c:pt idx="259">
                  <c:v>5.438093502081074E-2</c:v>
                </c:pt>
                <c:pt idx="260">
                  <c:v>5.4380854684739389E-2</c:v>
                </c:pt>
                <c:pt idx="261">
                  <c:v>5.4380471153791257E-2</c:v>
                </c:pt>
                <c:pt idx="262">
                  <c:v>5.4380002608582882E-2</c:v>
                </c:pt>
                <c:pt idx="263">
                  <c:v>5.4381259807196589E-2</c:v>
                </c:pt>
                <c:pt idx="264">
                  <c:v>5.438053711594814E-2</c:v>
                </c:pt>
                <c:pt idx="265">
                  <c:v>5.4380263450404372E-2</c:v>
                </c:pt>
                <c:pt idx="266">
                  <c:v>5.4381708578792501E-2</c:v>
                </c:pt>
                <c:pt idx="267">
                  <c:v>5.4380702617009773E-2</c:v>
                </c:pt>
                <c:pt idx="268">
                  <c:v>5.4379561278585252E-2</c:v>
                </c:pt>
                <c:pt idx="269">
                  <c:v>5.4380881217750011E-2</c:v>
                </c:pt>
                <c:pt idx="270">
                  <c:v>5.4380590127472969E-2</c:v>
                </c:pt>
                <c:pt idx="271">
                  <c:v>5.4380754927745564E-2</c:v>
                </c:pt>
                <c:pt idx="272">
                  <c:v>5.437967555947E-2</c:v>
                </c:pt>
                <c:pt idx="273">
                  <c:v>5.4381142661630244E-2</c:v>
                </c:pt>
                <c:pt idx="274">
                  <c:v>5.4381368190064353E-2</c:v>
                </c:pt>
                <c:pt idx="275">
                  <c:v>5.438020031724957E-2</c:v>
                </c:pt>
                <c:pt idx="276">
                  <c:v>5.4381588439002711E-2</c:v>
                </c:pt>
                <c:pt idx="277">
                  <c:v>5.4380144894535756E-2</c:v>
                </c:pt>
                <c:pt idx="278">
                  <c:v>5.4380406559889467E-2</c:v>
                </c:pt>
                <c:pt idx="279">
                  <c:v>5.4381628523425374E-2</c:v>
                </c:pt>
                <c:pt idx="280">
                  <c:v>5.4380767200749053E-2</c:v>
                </c:pt>
                <c:pt idx="281">
                  <c:v>5.4381481472391927E-2</c:v>
                </c:pt>
                <c:pt idx="282">
                  <c:v>5.4381081772828292E-2</c:v>
                </c:pt>
                <c:pt idx="283">
                  <c:v>5.4380633545293947E-2</c:v>
                </c:pt>
                <c:pt idx="284">
                  <c:v>5.4381139586682406E-2</c:v>
                </c:pt>
                <c:pt idx="285">
                  <c:v>5.4381470431663914E-2</c:v>
                </c:pt>
                <c:pt idx="286">
                  <c:v>5.4379565572419762E-2</c:v>
                </c:pt>
                <c:pt idx="287">
                  <c:v>5.4381179701829895E-2</c:v>
                </c:pt>
                <c:pt idx="288">
                  <c:v>5.4382288608902332E-2</c:v>
                </c:pt>
                <c:pt idx="289">
                  <c:v>5.4381265888756324E-2</c:v>
                </c:pt>
                <c:pt idx="290">
                  <c:v>5.4381600513891869E-2</c:v>
                </c:pt>
                <c:pt idx="291">
                  <c:v>5.4381126612585221E-2</c:v>
                </c:pt>
                <c:pt idx="292">
                  <c:v>5.4380214286013299E-2</c:v>
                </c:pt>
                <c:pt idx="293">
                  <c:v>5.4380551163064887E-2</c:v>
                </c:pt>
                <c:pt idx="294">
                  <c:v>5.4381096445763909E-2</c:v>
                </c:pt>
                <c:pt idx="295">
                  <c:v>5.4380767753062102E-2</c:v>
                </c:pt>
                <c:pt idx="296">
                  <c:v>5.438255425251156E-2</c:v>
                </c:pt>
                <c:pt idx="297">
                  <c:v>5.4381554812071506E-2</c:v>
                </c:pt>
                <c:pt idx="298">
                  <c:v>5.4381467727605166E-2</c:v>
                </c:pt>
                <c:pt idx="299">
                  <c:v>5.438175593896695E-2</c:v>
                </c:pt>
                <c:pt idx="300">
                  <c:v>5.4381812244144262E-2</c:v>
                </c:pt>
                <c:pt idx="301">
                  <c:v>5.438044219318805E-2</c:v>
                </c:pt>
                <c:pt idx="302">
                  <c:v>5.4381349896198361E-2</c:v>
                </c:pt>
                <c:pt idx="303">
                  <c:v>5.4381807558962617E-2</c:v>
                </c:pt>
                <c:pt idx="304">
                  <c:v>5.4381231443760933E-2</c:v>
                </c:pt>
                <c:pt idx="305">
                  <c:v>5.4380837447296347E-2</c:v>
                </c:pt>
                <c:pt idx="306">
                  <c:v>5.4380780155085094E-2</c:v>
                </c:pt>
                <c:pt idx="307">
                  <c:v>5.4381191350260434E-2</c:v>
                </c:pt>
                <c:pt idx="308">
                  <c:v>5.4381292538435225E-2</c:v>
                </c:pt>
                <c:pt idx="309">
                  <c:v>5.4381695378189238E-2</c:v>
                </c:pt>
                <c:pt idx="310">
                  <c:v>5.4381930363080234E-2</c:v>
                </c:pt>
                <c:pt idx="311">
                  <c:v>5.4380085569219153E-2</c:v>
                </c:pt>
                <c:pt idx="312">
                  <c:v>5.4380732929999565E-2</c:v>
                </c:pt>
                <c:pt idx="313">
                  <c:v>5.4382271692273658E-2</c:v>
                </c:pt>
                <c:pt idx="314">
                  <c:v>5.4380516439308912E-2</c:v>
                </c:pt>
                <c:pt idx="315">
                  <c:v>5.4381375024619871E-2</c:v>
                </c:pt>
                <c:pt idx="316">
                  <c:v>5.438052680736509E-2</c:v>
                </c:pt>
                <c:pt idx="317">
                  <c:v>5.4381326364399706E-2</c:v>
                </c:pt>
                <c:pt idx="318">
                  <c:v>5.4381452958599981E-2</c:v>
                </c:pt>
                <c:pt idx="319">
                  <c:v>5.4382062563040998E-2</c:v>
                </c:pt>
                <c:pt idx="320">
                  <c:v>5.438070706027736E-2</c:v>
                </c:pt>
                <c:pt idx="321">
                  <c:v>5.4380530038191641E-2</c:v>
                </c:pt>
                <c:pt idx="322">
                  <c:v>5.438179345065669E-2</c:v>
                </c:pt>
                <c:pt idx="323">
                  <c:v>5.438167287088886E-2</c:v>
                </c:pt>
                <c:pt idx="324">
                  <c:v>5.4381132305911191E-2</c:v>
                </c:pt>
                <c:pt idx="325">
                  <c:v>5.4381067046672109E-2</c:v>
                </c:pt>
                <c:pt idx="326">
                  <c:v>5.4381604358387958E-2</c:v>
                </c:pt>
                <c:pt idx="327">
                  <c:v>5.4381677767765438E-2</c:v>
                </c:pt>
                <c:pt idx="328">
                  <c:v>5.4381638713699186E-2</c:v>
                </c:pt>
                <c:pt idx="329">
                  <c:v>5.4381733034764991E-2</c:v>
                </c:pt>
                <c:pt idx="330">
                  <c:v>5.4380720975101167E-2</c:v>
                </c:pt>
                <c:pt idx="331">
                  <c:v>5.4381592759730778E-2</c:v>
                </c:pt>
                <c:pt idx="332">
                  <c:v>5.4381316088126894E-2</c:v>
                </c:pt>
                <c:pt idx="333">
                  <c:v>5.4382419473141513E-2</c:v>
                </c:pt>
                <c:pt idx="334">
                  <c:v>5.4381723950100998E-2</c:v>
                </c:pt>
                <c:pt idx="335">
                  <c:v>5.4381918902902282E-2</c:v>
                </c:pt>
                <c:pt idx="336">
                  <c:v>5.4381765546607848E-2</c:v>
                </c:pt>
                <c:pt idx="337">
                  <c:v>5.4382637888276186E-2</c:v>
                </c:pt>
                <c:pt idx="338">
                  <c:v>5.4381292607706501E-2</c:v>
                </c:pt>
                <c:pt idx="339">
                  <c:v>5.4381800621269183E-2</c:v>
                </c:pt>
                <c:pt idx="340">
                  <c:v>5.4382686966449309E-2</c:v>
                </c:pt>
                <c:pt idx="341">
                  <c:v>5.4381941270519131E-2</c:v>
                </c:pt>
                <c:pt idx="342">
                  <c:v>5.438284248353157E-2</c:v>
                </c:pt>
                <c:pt idx="343">
                  <c:v>5.4382343790561088E-2</c:v>
                </c:pt>
                <c:pt idx="344">
                  <c:v>5.4381871872948316E-2</c:v>
                </c:pt>
                <c:pt idx="345">
                  <c:v>5.4383157105593639E-2</c:v>
                </c:pt>
                <c:pt idx="346">
                  <c:v>5.4382777801856096E-2</c:v>
                </c:pt>
                <c:pt idx="347">
                  <c:v>5.4381432965935929E-2</c:v>
                </c:pt>
                <c:pt idx="348">
                  <c:v>5.4381664919899451E-2</c:v>
                </c:pt>
                <c:pt idx="349">
                  <c:v>5.4383248546125827E-2</c:v>
                </c:pt>
                <c:pt idx="350">
                  <c:v>5.4383781938774536E-2</c:v>
                </c:pt>
                <c:pt idx="351">
                  <c:v>5.43817443379759E-2</c:v>
                </c:pt>
                <c:pt idx="352">
                  <c:v>5.4383011555987543E-2</c:v>
                </c:pt>
                <c:pt idx="353">
                  <c:v>5.4380833392678539E-2</c:v>
                </c:pt>
                <c:pt idx="354">
                  <c:v>5.4382927418833396E-2</c:v>
                </c:pt>
                <c:pt idx="355">
                  <c:v>5.438223666091109E-2</c:v>
                </c:pt>
                <c:pt idx="356">
                  <c:v>5.4382724650478644E-2</c:v>
                </c:pt>
                <c:pt idx="357">
                  <c:v>5.4381855973855781E-2</c:v>
                </c:pt>
                <c:pt idx="358">
                  <c:v>5.4382562348511361E-2</c:v>
                </c:pt>
                <c:pt idx="359">
                  <c:v>5.4382806436406569E-2</c:v>
                </c:pt>
                <c:pt idx="360">
                  <c:v>5.4383956109743732E-2</c:v>
                </c:pt>
                <c:pt idx="361">
                  <c:v>5.4383857521794296E-2</c:v>
                </c:pt>
                <c:pt idx="362">
                  <c:v>5.4383781910056724E-2</c:v>
                </c:pt>
                <c:pt idx="363">
                  <c:v>5.4383090550849063E-2</c:v>
                </c:pt>
                <c:pt idx="364">
                  <c:v>5.4383221168502541E-2</c:v>
                </c:pt>
                <c:pt idx="365">
                  <c:v>5.438350935733078E-2</c:v>
                </c:pt>
                <c:pt idx="366">
                  <c:v>5.4383409191304868E-2</c:v>
                </c:pt>
                <c:pt idx="367">
                  <c:v>5.4383070219565809E-2</c:v>
                </c:pt>
                <c:pt idx="368">
                  <c:v>5.4383441211711313E-2</c:v>
                </c:pt>
                <c:pt idx="369">
                  <c:v>5.4382534375532122E-2</c:v>
                </c:pt>
                <c:pt idx="370">
                  <c:v>5.4384519748564744E-2</c:v>
                </c:pt>
                <c:pt idx="371">
                  <c:v>5.4382154502989263E-2</c:v>
                </c:pt>
                <c:pt idx="372">
                  <c:v>5.438303430733904E-2</c:v>
                </c:pt>
                <c:pt idx="373">
                  <c:v>5.4383394713375326E-2</c:v>
                </c:pt>
                <c:pt idx="374">
                  <c:v>5.4383634304545507E-2</c:v>
                </c:pt>
                <c:pt idx="375">
                  <c:v>5.4382894992308979E-2</c:v>
                </c:pt>
                <c:pt idx="376">
                  <c:v>5.4383823612565899E-2</c:v>
                </c:pt>
                <c:pt idx="377">
                  <c:v>5.438337401473084E-2</c:v>
                </c:pt>
                <c:pt idx="378">
                  <c:v>5.4383338654565766E-2</c:v>
                </c:pt>
                <c:pt idx="379">
                  <c:v>5.4383104529799525E-2</c:v>
                </c:pt>
                <c:pt idx="380">
                  <c:v>5.4384014312024012E-2</c:v>
                </c:pt>
                <c:pt idx="381">
                  <c:v>5.438301780107932E-2</c:v>
                </c:pt>
                <c:pt idx="382">
                  <c:v>5.4383155746109149E-2</c:v>
                </c:pt>
                <c:pt idx="383">
                  <c:v>5.4382773760112614E-2</c:v>
                </c:pt>
                <c:pt idx="384">
                  <c:v>5.4383307454112337E-2</c:v>
                </c:pt>
                <c:pt idx="385">
                  <c:v>5.4382520787251233E-2</c:v>
                </c:pt>
                <c:pt idx="386">
                  <c:v>5.4384039009715113E-2</c:v>
                </c:pt>
                <c:pt idx="387">
                  <c:v>5.4384555686058933E-2</c:v>
                </c:pt>
                <c:pt idx="388">
                  <c:v>5.4383766679646069E-2</c:v>
                </c:pt>
                <c:pt idx="389">
                  <c:v>5.438257015412748E-2</c:v>
                </c:pt>
                <c:pt idx="390">
                  <c:v>5.4384372203203517E-2</c:v>
                </c:pt>
                <c:pt idx="391">
                  <c:v>5.4382984331992269E-2</c:v>
                </c:pt>
                <c:pt idx="392">
                  <c:v>5.4382968839001677E-2</c:v>
                </c:pt>
                <c:pt idx="393">
                  <c:v>5.4383154932590064E-2</c:v>
                </c:pt>
                <c:pt idx="394">
                  <c:v>5.4383925470503011E-2</c:v>
                </c:pt>
                <c:pt idx="395">
                  <c:v>5.4383023785994321E-2</c:v>
                </c:pt>
                <c:pt idx="396">
                  <c:v>5.4383043654582755E-2</c:v>
                </c:pt>
                <c:pt idx="397">
                  <c:v>5.4383922679356621E-2</c:v>
                </c:pt>
                <c:pt idx="398">
                  <c:v>5.4384672476964345E-2</c:v>
                </c:pt>
                <c:pt idx="399">
                  <c:v>5.4382568258485406E-2</c:v>
                </c:pt>
                <c:pt idx="400">
                  <c:v>5.4383399902867682E-2</c:v>
                </c:pt>
                <c:pt idx="401">
                  <c:v>5.4383661802854713E-2</c:v>
                </c:pt>
                <c:pt idx="402">
                  <c:v>5.4382394766023377E-2</c:v>
                </c:pt>
                <c:pt idx="403">
                  <c:v>5.4384452587160584E-2</c:v>
                </c:pt>
                <c:pt idx="404">
                  <c:v>5.4384400689718955E-2</c:v>
                </c:pt>
                <c:pt idx="405">
                  <c:v>5.4382948103783926E-2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E7-D441-A566-8BE9D3CAB8B8}"/>
            </c:ext>
          </c:extLst>
        </c:ser>
        <c:ser>
          <c:idx val="1"/>
          <c:order val="1"/>
          <c:tx>
            <c:strRef>
              <c:f>Summary!$CJ$12</c:f>
              <c:strCache>
                <c:ptCount val="1"/>
                <c:pt idx="0">
                  <c:v>L1 AprS1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Summary!$CL$12:$CL$25</c:f>
              <c:numCache>
                <c:formatCode>0.0000</c:formatCode>
                <c:ptCount val="14"/>
                <c:pt idx="0">
                  <c:v>1.7615253752062556</c:v>
                </c:pt>
                <c:pt idx="1">
                  <c:v>1.7610060018103031</c:v>
                </c:pt>
                <c:pt idx="2">
                  <c:v>1.7615365183532568</c:v>
                </c:pt>
                <c:pt idx="3">
                  <c:v>1.7595795751210024</c:v>
                </c:pt>
                <c:pt idx="4">
                  <c:v>1.7600060853566755</c:v>
                </c:pt>
                <c:pt idx="5">
                  <c:v>1.7580725921454308</c:v>
                </c:pt>
                <c:pt idx="6">
                  <c:v>1.7571914667685744</c:v>
                </c:pt>
                <c:pt idx="7">
                  <c:v>1.7574621149011938</c:v>
                </c:pt>
                <c:pt idx="8">
                  <c:v>1.7549966242028248</c:v>
                </c:pt>
                <c:pt idx="9">
                  <c:v>1.7542741848243868</c:v>
                </c:pt>
                <c:pt idx="10">
                  <c:v>1.7547064718633276</c:v>
                </c:pt>
                <c:pt idx="11">
                  <c:v>1.7516058229717661</c:v>
                </c:pt>
                <c:pt idx="12">
                  <c:v>1.752507283001165</c:v>
                </c:pt>
                <c:pt idx="13">
                  <c:v>1.750986617383125</c:v>
                </c:pt>
              </c:numCache>
            </c:numRef>
          </c:xVal>
          <c:yVal>
            <c:numRef>
              <c:f>Summary!$CP$12:$CP$25</c:f>
              <c:numCache>
                <c:formatCode>0.00000000</c:formatCode>
                <c:ptCount val="14"/>
                <c:pt idx="0">
                  <c:v>5.4380345477874917E-2</c:v>
                </c:pt>
                <c:pt idx="1">
                  <c:v>5.4379623206698216E-2</c:v>
                </c:pt>
                <c:pt idx="2">
                  <c:v>5.4380623759522233E-2</c:v>
                </c:pt>
                <c:pt idx="3">
                  <c:v>5.4381082610298448E-2</c:v>
                </c:pt>
                <c:pt idx="4">
                  <c:v>5.438234260205483E-2</c:v>
                </c:pt>
                <c:pt idx="5">
                  <c:v>5.4381225103004603E-2</c:v>
                </c:pt>
                <c:pt idx="6">
                  <c:v>5.4378871857045617E-2</c:v>
                </c:pt>
                <c:pt idx="7">
                  <c:v>5.43810733723755E-2</c:v>
                </c:pt>
                <c:pt idx="8">
                  <c:v>5.4380320785161418E-2</c:v>
                </c:pt>
                <c:pt idx="9">
                  <c:v>5.4381234531595268E-2</c:v>
                </c:pt>
                <c:pt idx="10">
                  <c:v>5.4381269514836288E-2</c:v>
                </c:pt>
                <c:pt idx="11">
                  <c:v>5.4380614366250767E-2</c:v>
                </c:pt>
                <c:pt idx="12">
                  <c:v>5.4380618456482829E-2</c:v>
                </c:pt>
                <c:pt idx="13">
                  <c:v>5.4379497852449443E-2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E7-D441-A566-8BE9D3CAB8B8}"/>
            </c:ext>
          </c:extLst>
        </c:ser>
        <c:ser>
          <c:idx val="2"/>
          <c:order val="2"/>
          <c:tx>
            <c:strRef>
              <c:f>Summary!$CJ$26</c:f>
              <c:strCache>
                <c:ptCount val="1"/>
                <c:pt idx="0">
                  <c:v>L1 AprS2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rgbClr val="FF6C0C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Summary!$CL$26:$CL$46</c:f>
              <c:numCache>
                <c:formatCode>0.0000</c:formatCode>
                <c:ptCount val="21"/>
                <c:pt idx="0">
                  <c:v>1.6947544586470817</c:v>
                </c:pt>
                <c:pt idx="1">
                  <c:v>1.7059483791431365</c:v>
                </c:pt>
                <c:pt idx="2">
                  <c:v>1.7122153610805781</c:v>
                </c:pt>
                <c:pt idx="3">
                  <c:v>1.7163115894534144</c:v>
                </c:pt>
                <c:pt idx="4">
                  <c:v>1.7183603026934329</c:v>
                </c:pt>
                <c:pt idx="5">
                  <c:v>1.72368388216419</c:v>
                </c:pt>
                <c:pt idx="6">
                  <c:v>1.7233670987965817</c:v>
                </c:pt>
                <c:pt idx="7">
                  <c:v>1.7266066794025385</c:v>
                </c:pt>
                <c:pt idx="8">
                  <c:v>1.7250275251862599</c:v>
                </c:pt>
                <c:pt idx="9">
                  <c:v>1.727194059562813</c:v>
                </c:pt>
                <c:pt idx="10">
                  <c:v>1.7280779186226778</c:v>
                </c:pt>
                <c:pt idx="11">
                  <c:v>1.7301642594035294</c:v>
                </c:pt>
                <c:pt idx="12">
                  <c:v>1.7297898990052358</c:v>
                </c:pt>
                <c:pt idx="13">
                  <c:v>1.7306902864796176</c:v>
                </c:pt>
                <c:pt idx="14">
                  <c:v>1.7300241519143027</c:v>
                </c:pt>
                <c:pt idx="15">
                  <c:v>1.7321824831988879</c:v>
                </c:pt>
                <c:pt idx="16">
                  <c:v>1.7310530059157248</c:v>
                </c:pt>
                <c:pt idx="17">
                  <c:v>1.7327813517992074</c:v>
                </c:pt>
                <c:pt idx="18">
                  <c:v>1.7316612790584147</c:v>
                </c:pt>
                <c:pt idx="19">
                  <c:v>1.7326207939917218</c:v>
                </c:pt>
                <c:pt idx="20">
                  <c:v>1.7323595145326451</c:v>
                </c:pt>
              </c:numCache>
            </c:numRef>
          </c:xVal>
          <c:yVal>
            <c:numRef>
              <c:f>Summary!$CP$26:$CP$46</c:f>
              <c:numCache>
                <c:formatCode>0.00000000</c:formatCode>
                <c:ptCount val="21"/>
                <c:pt idx="0">
                  <c:v>5.4378560512197041E-2</c:v>
                </c:pt>
                <c:pt idx="1">
                  <c:v>5.4378799999766587E-2</c:v>
                </c:pt>
                <c:pt idx="2">
                  <c:v>5.4379509274404506E-2</c:v>
                </c:pt>
                <c:pt idx="3">
                  <c:v>5.4379235790608729E-2</c:v>
                </c:pt>
                <c:pt idx="4">
                  <c:v>5.4379386773907558E-2</c:v>
                </c:pt>
                <c:pt idx="5">
                  <c:v>5.4379940429025553E-2</c:v>
                </c:pt>
                <c:pt idx="6">
                  <c:v>5.4378509325497579E-2</c:v>
                </c:pt>
                <c:pt idx="7">
                  <c:v>5.4379547729470325E-2</c:v>
                </c:pt>
                <c:pt idx="8">
                  <c:v>5.4379544585681699E-2</c:v>
                </c:pt>
                <c:pt idx="9">
                  <c:v>5.4380404855020305E-2</c:v>
                </c:pt>
                <c:pt idx="10">
                  <c:v>5.4379590600777454E-2</c:v>
                </c:pt>
                <c:pt idx="11">
                  <c:v>5.4380395355079839E-2</c:v>
                </c:pt>
                <c:pt idx="12">
                  <c:v>5.4379868126207834E-2</c:v>
                </c:pt>
                <c:pt idx="13">
                  <c:v>5.4378249151976601E-2</c:v>
                </c:pt>
                <c:pt idx="14">
                  <c:v>5.4380135211799588E-2</c:v>
                </c:pt>
                <c:pt idx="15">
                  <c:v>5.4379943819025063E-2</c:v>
                </c:pt>
                <c:pt idx="16">
                  <c:v>5.4380311604976708E-2</c:v>
                </c:pt>
                <c:pt idx="17">
                  <c:v>5.4380407214561798E-2</c:v>
                </c:pt>
                <c:pt idx="18">
                  <c:v>5.4379810595849287E-2</c:v>
                </c:pt>
                <c:pt idx="19">
                  <c:v>5.4380049481175974E-2</c:v>
                </c:pt>
                <c:pt idx="20">
                  <c:v>5.4381163442849857E-2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E7-D441-A566-8BE9D3CAB8B8}"/>
            </c:ext>
          </c:extLst>
        </c:ser>
        <c:ser>
          <c:idx val="3"/>
          <c:order val="3"/>
          <c:tx>
            <c:strRef>
              <c:f>Summary!$CJ$47</c:f>
              <c:strCache>
                <c:ptCount val="1"/>
                <c:pt idx="0">
                  <c:v>L1 AprS3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Summary!$CL$47:$CL$97</c:f>
              <c:numCache>
                <c:formatCode>0.0000</c:formatCode>
                <c:ptCount val="51"/>
                <c:pt idx="0">
                  <c:v>1.7317068554449291</c:v>
                </c:pt>
                <c:pt idx="1">
                  <c:v>1.7344651336339938</c:v>
                </c:pt>
                <c:pt idx="2">
                  <c:v>1.7329947829949992</c:v>
                </c:pt>
                <c:pt idx="3">
                  <c:v>1.7339890227689803</c:v>
                </c:pt>
                <c:pt idx="4">
                  <c:v>1.7330172246087485</c:v>
                </c:pt>
                <c:pt idx="5">
                  <c:v>1.7354627902320434</c:v>
                </c:pt>
                <c:pt idx="6">
                  <c:v>1.7335009428915293</c:v>
                </c:pt>
                <c:pt idx="7">
                  <c:v>1.7348581117770623</c:v>
                </c:pt>
                <c:pt idx="8">
                  <c:v>1.7336836667993558</c:v>
                </c:pt>
                <c:pt idx="9">
                  <c:v>1.7337213491233501</c:v>
                </c:pt>
                <c:pt idx="10">
                  <c:v>1.7334877031513038</c:v>
                </c:pt>
                <c:pt idx="11">
                  <c:v>1.7352198175540137</c:v>
                </c:pt>
                <c:pt idx="12">
                  <c:v>1.7321389318644853</c:v>
                </c:pt>
                <c:pt idx="13">
                  <c:v>1.7339501679071723</c:v>
                </c:pt>
                <c:pt idx="14">
                  <c:v>1.7328032500586081</c:v>
                </c:pt>
                <c:pt idx="15">
                  <c:v>1.7339496908300656</c:v>
                </c:pt>
                <c:pt idx="16">
                  <c:v>1.7332413719318402</c:v>
                </c:pt>
                <c:pt idx="17">
                  <c:v>1.7353186548826023</c:v>
                </c:pt>
                <c:pt idx="18">
                  <c:v>1.7333703157372156</c:v>
                </c:pt>
                <c:pt idx="19">
                  <c:v>1.7348711829565067</c:v>
                </c:pt>
                <c:pt idx="20">
                  <c:v>1.7332971571286455</c:v>
                </c:pt>
                <c:pt idx="21">
                  <c:v>1.7363258003230437</c:v>
                </c:pt>
                <c:pt idx="22">
                  <c:v>1.7342711441058505</c:v>
                </c:pt>
                <c:pt idx="23">
                  <c:v>1.7344891849807824</c:v>
                </c:pt>
                <c:pt idx="24">
                  <c:v>1.7346754376362552</c:v>
                </c:pt>
                <c:pt idx="25">
                  <c:v>1.7366913068043379</c:v>
                </c:pt>
                <c:pt idx="26">
                  <c:v>1.7345501817700408</c:v>
                </c:pt>
                <c:pt idx="27">
                  <c:v>1.7374425779323697</c:v>
                </c:pt>
                <c:pt idx="28">
                  <c:v>1.7347774606656152</c:v>
                </c:pt>
                <c:pt idx="29">
                  <c:v>1.7373121427139548</c:v>
                </c:pt>
                <c:pt idx="30">
                  <c:v>1.7369284893578127</c:v>
                </c:pt>
                <c:pt idx="31">
                  <c:v>1.7388504647505627</c:v>
                </c:pt>
                <c:pt idx="32">
                  <c:v>1.7383449250825258</c:v>
                </c:pt>
                <c:pt idx="33">
                  <c:v>1.7382096257791086</c:v>
                </c:pt>
                <c:pt idx="34">
                  <c:v>1.7373863990192173</c:v>
                </c:pt>
                <c:pt idx="35">
                  <c:v>1.7411184531877009</c:v>
                </c:pt>
                <c:pt idx="36">
                  <c:v>1.7379083817794605</c:v>
                </c:pt>
                <c:pt idx="37">
                  <c:v>1.7418316731150167</c:v>
                </c:pt>
                <c:pt idx="38">
                  <c:v>1.7395263446635374</c:v>
                </c:pt>
                <c:pt idx="39">
                  <c:v>1.7391243926182358</c:v>
                </c:pt>
                <c:pt idx="40">
                  <c:v>1.7406096920834784</c:v>
                </c:pt>
                <c:pt idx="41">
                  <c:v>1.741449902180251</c:v>
                </c:pt>
                <c:pt idx="42">
                  <c:v>1.7396084353261378</c:v>
                </c:pt>
                <c:pt idx="43">
                  <c:v>1.7420136926685617</c:v>
                </c:pt>
                <c:pt idx="44">
                  <c:v>1.7405320666861885</c:v>
                </c:pt>
                <c:pt idx="45">
                  <c:v>1.7441638076953074</c:v>
                </c:pt>
                <c:pt idx="46">
                  <c:v>1.7400657634153591</c:v>
                </c:pt>
                <c:pt idx="47">
                  <c:v>1.7419411725861933</c:v>
                </c:pt>
                <c:pt idx="48">
                  <c:v>1.7416935306691574</c:v>
                </c:pt>
                <c:pt idx="49">
                  <c:v>1.7412518889225079</c:v>
                </c:pt>
                <c:pt idx="50">
                  <c:v>1.7390344288664545</c:v>
                </c:pt>
              </c:numCache>
            </c:numRef>
          </c:xVal>
          <c:yVal>
            <c:numRef>
              <c:f>Summary!$CP$47:$CP$97</c:f>
              <c:numCache>
                <c:formatCode>0.00000000</c:formatCode>
                <c:ptCount val="51"/>
                <c:pt idx="0">
                  <c:v>5.4379842798660059E-2</c:v>
                </c:pt>
                <c:pt idx="1">
                  <c:v>5.4380024755313859E-2</c:v>
                </c:pt>
                <c:pt idx="2">
                  <c:v>5.4380783733886467E-2</c:v>
                </c:pt>
                <c:pt idx="3">
                  <c:v>5.4378543175174612E-2</c:v>
                </c:pt>
                <c:pt idx="4">
                  <c:v>5.4379248774924602E-2</c:v>
                </c:pt>
                <c:pt idx="5">
                  <c:v>5.4380474433734984E-2</c:v>
                </c:pt>
                <c:pt idx="6">
                  <c:v>5.4379891415035436E-2</c:v>
                </c:pt>
                <c:pt idx="7">
                  <c:v>5.4379740734895543E-2</c:v>
                </c:pt>
                <c:pt idx="8">
                  <c:v>5.438088841426842E-2</c:v>
                </c:pt>
                <c:pt idx="9">
                  <c:v>5.4379823158837701E-2</c:v>
                </c:pt>
                <c:pt idx="10">
                  <c:v>5.4378479457810304E-2</c:v>
                </c:pt>
                <c:pt idx="11">
                  <c:v>5.4380190411379044E-2</c:v>
                </c:pt>
                <c:pt idx="12">
                  <c:v>5.4379145216412142E-2</c:v>
                </c:pt>
                <c:pt idx="13">
                  <c:v>5.4378803249603029E-2</c:v>
                </c:pt>
                <c:pt idx="14">
                  <c:v>5.4379717813791723E-2</c:v>
                </c:pt>
                <c:pt idx="15">
                  <c:v>5.4378612903354322E-2</c:v>
                </c:pt>
                <c:pt idx="16">
                  <c:v>5.4379323983735434E-2</c:v>
                </c:pt>
                <c:pt idx="17">
                  <c:v>5.4380292511437008E-2</c:v>
                </c:pt>
                <c:pt idx="18">
                  <c:v>5.4378835488226362E-2</c:v>
                </c:pt>
                <c:pt idx="19">
                  <c:v>5.437931654855778E-2</c:v>
                </c:pt>
                <c:pt idx="20">
                  <c:v>5.4379583840935185E-2</c:v>
                </c:pt>
                <c:pt idx="21">
                  <c:v>5.4380664373115374E-2</c:v>
                </c:pt>
                <c:pt idx="22">
                  <c:v>5.4379961131273052E-2</c:v>
                </c:pt>
                <c:pt idx="23">
                  <c:v>5.4379925034480331E-2</c:v>
                </c:pt>
                <c:pt idx="24">
                  <c:v>5.4380472393620531E-2</c:v>
                </c:pt>
                <c:pt idx="25">
                  <c:v>5.4378126921987111E-2</c:v>
                </c:pt>
                <c:pt idx="26">
                  <c:v>5.437945982766329E-2</c:v>
                </c:pt>
                <c:pt idx="27">
                  <c:v>5.4379916184394569E-2</c:v>
                </c:pt>
                <c:pt idx="28">
                  <c:v>5.437977689437868E-2</c:v>
                </c:pt>
                <c:pt idx="29">
                  <c:v>5.4378381635685896E-2</c:v>
                </c:pt>
                <c:pt idx="30">
                  <c:v>5.4379853527059839E-2</c:v>
                </c:pt>
                <c:pt idx="31">
                  <c:v>5.4380894597350696E-2</c:v>
                </c:pt>
                <c:pt idx="32">
                  <c:v>5.4380254395530729E-2</c:v>
                </c:pt>
                <c:pt idx="33">
                  <c:v>5.4379539253713131E-2</c:v>
                </c:pt>
                <c:pt idx="34">
                  <c:v>5.4379529145549346E-2</c:v>
                </c:pt>
                <c:pt idx="35">
                  <c:v>5.43794815884538E-2</c:v>
                </c:pt>
                <c:pt idx="36">
                  <c:v>5.4379964925739273E-2</c:v>
                </c:pt>
                <c:pt idx="37">
                  <c:v>5.4379558192554474E-2</c:v>
                </c:pt>
                <c:pt idx="38">
                  <c:v>5.4379177653639713E-2</c:v>
                </c:pt>
                <c:pt idx="39">
                  <c:v>5.4380092122828294E-2</c:v>
                </c:pt>
                <c:pt idx="40">
                  <c:v>5.4379452923518895E-2</c:v>
                </c:pt>
                <c:pt idx="41">
                  <c:v>5.4380530111037897E-2</c:v>
                </c:pt>
                <c:pt idx="42">
                  <c:v>5.4380226074095872E-2</c:v>
                </c:pt>
                <c:pt idx="43">
                  <c:v>5.4379526012319386E-2</c:v>
                </c:pt>
                <c:pt idx="44">
                  <c:v>5.4379696795023455E-2</c:v>
                </c:pt>
                <c:pt idx="45">
                  <c:v>5.4378912980081316E-2</c:v>
                </c:pt>
                <c:pt idx="46">
                  <c:v>5.4379308536884413E-2</c:v>
                </c:pt>
                <c:pt idx="47">
                  <c:v>5.4380170102442921E-2</c:v>
                </c:pt>
                <c:pt idx="48">
                  <c:v>5.4379797373828545E-2</c:v>
                </c:pt>
                <c:pt idx="49">
                  <c:v>5.4378277270005174E-2</c:v>
                </c:pt>
                <c:pt idx="50">
                  <c:v>5.4378069264418495E-2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E7-D441-A566-8BE9D3CAB8B8}"/>
            </c:ext>
          </c:extLst>
        </c:ser>
        <c:ser>
          <c:idx val="4"/>
          <c:order val="4"/>
          <c:tx>
            <c:strRef>
              <c:f>Summary!$CJ$98</c:f>
              <c:strCache>
                <c:ptCount val="1"/>
                <c:pt idx="0">
                  <c:v>L1 JunS1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6C0C"/>
                </a:solidFill>
              </a:ln>
            </c:spPr>
          </c:marker>
          <c:xVal>
            <c:numRef>
              <c:f>Summary!$CL$98:$CL$140</c:f>
              <c:numCache>
                <c:formatCode>0.0000</c:formatCode>
                <c:ptCount val="43"/>
                <c:pt idx="0">
                  <c:v>1.6689644970427979</c:v>
                </c:pt>
                <c:pt idx="1">
                  <c:v>1.6703357970782886</c:v>
                </c:pt>
                <c:pt idx="2">
                  <c:v>1.6706842976583809</c:v>
                </c:pt>
                <c:pt idx="3">
                  <c:v>1.6736530415464115</c:v>
                </c:pt>
                <c:pt idx="4">
                  <c:v>1.6744357166916768</c:v>
                </c:pt>
                <c:pt idx="5">
                  <c:v>1.6772229694457872</c:v>
                </c:pt>
                <c:pt idx="6">
                  <c:v>1.6776661300817337</c:v>
                </c:pt>
                <c:pt idx="7">
                  <c:v>1.6785795612307173</c:v>
                </c:pt>
                <c:pt idx="8">
                  <c:v>1.6796179603853454</c:v>
                </c:pt>
                <c:pt idx="9">
                  <c:v>1.6807414373981437</c:v>
                </c:pt>
                <c:pt idx="10">
                  <c:v>1.6815662237450943</c:v>
                </c:pt>
                <c:pt idx="11">
                  <c:v>1.6840531050376781</c:v>
                </c:pt>
                <c:pt idx="12">
                  <c:v>1.6848838280702316</c:v>
                </c:pt>
                <c:pt idx="13">
                  <c:v>1.6857675492120867</c:v>
                </c:pt>
                <c:pt idx="14">
                  <c:v>1.6869605330203814</c:v>
                </c:pt>
                <c:pt idx="15">
                  <c:v>1.6880492254357635</c:v>
                </c:pt>
                <c:pt idx="16">
                  <c:v>1.6878607951397842</c:v>
                </c:pt>
                <c:pt idx="17">
                  <c:v>1.6892787954967703</c:v>
                </c:pt>
                <c:pt idx="18">
                  <c:v>1.6897683687407477</c:v>
                </c:pt>
                <c:pt idx="19">
                  <c:v>1.690710858958939</c:v>
                </c:pt>
                <c:pt idx="20">
                  <c:v>1.6910779068800046</c:v>
                </c:pt>
                <c:pt idx="21">
                  <c:v>1.6924862647407586</c:v>
                </c:pt>
                <c:pt idx="22">
                  <c:v>1.6922989123553498</c:v>
                </c:pt>
                <c:pt idx="23">
                  <c:v>1.694016331848059</c:v>
                </c:pt>
                <c:pt idx="24">
                  <c:v>1.693746150471122</c:v>
                </c:pt>
                <c:pt idx="25">
                  <c:v>1.6958093279757167</c:v>
                </c:pt>
                <c:pt idx="26">
                  <c:v>1.6951744670102127</c:v>
                </c:pt>
                <c:pt idx="27">
                  <c:v>1.6961169887441629</c:v>
                </c:pt>
                <c:pt idx="28">
                  <c:v>1.6959935309872112</c:v>
                </c:pt>
                <c:pt idx="29">
                  <c:v>1.6965872161945097</c:v>
                </c:pt>
                <c:pt idx="30">
                  <c:v>1.6970900416594827</c:v>
                </c:pt>
                <c:pt idx="31">
                  <c:v>1.6983443892982983</c:v>
                </c:pt>
                <c:pt idx="32">
                  <c:v>1.697679749544817</c:v>
                </c:pt>
                <c:pt idx="33">
                  <c:v>1.6991132984041069</c:v>
                </c:pt>
                <c:pt idx="34">
                  <c:v>1.6986693799045403</c:v>
                </c:pt>
                <c:pt idx="35">
                  <c:v>1.6993713239241446</c:v>
                </c:pt>
                <c:pt idx="36">
                  <c:v>1.6986806499001164</c:v>
                </c:pt>
                <c:pt idx="37">
                  <c:v>1.7002255917279854</c:v>
                </c:pt>
                <c:pt idx="38">
                  <c:v>1.6994706134779225</c:v>
                </c:pt>
                <c:pt idx="39">
                  <c:v>1.6994183315362543</c:v>
                </c:pt>
                <c:pt idx="40">
                  <c:v>1.6993241424956933</c:v>
                </c:pt>
                <c:pt idx="41">
                  <c:v>1.7011121508648659</c:v>
                </c:pt>
                <c:pt idx="42">
                  <c:v>1.7009651815618083</c:v>
                </c:pt>
              </c:numCache>
            </c:numRef>
          </c:xVal>
          <c:yVal>
            <c:numRef>
              <c:f>Summary!$CP$98:$CP$140</c:f>
              <c:numCache>
                <c:formatCode>0.00000000</c:formatCode>
                <c:ptCount val="43"/>
                <c:pt idx="0">
                  <c:v>5.4378493178502067E-2</c:v>
                </c:pt>
                <c:pt idx="1">
                  <c:v>5.4377939865528614E-2</c:v>
                </c:pt>
                <c:pt idx="2">
                  <c:v>5.4377937156808609E-2</c:v>
                </c:pt>
                <c:pt idx="3">
                  <c:v>5.4377797567196663E-2</c:v>
                </c:pt>
                <c:pt idx="4">
                  <c:v>5.4378499572636192E-2</c:v>
                </c:pt>
                <c:pt idx="5">
                  <c:v>5.4378481719313511E-2</c:v>
                </c:pt>
                <c:pt idx="6">
                  <c:v>5.437814529813733E-2</c:v>
                </c:pt>
                <c:pt idx="7">
                  <c:v>5.4377997736505201E-2</c:v>
                </c:pt>
                <c:pt idx="8">
                  <c:v>5.4378150063394248E-2</c:v>
                </c:pt>
                <c:pt idx="9">
                  <c:v>5.4377399240364464E-2</c:v>
                </c:pt>
                <c:pt idx="10">
                  <c:v>5.4378283720757786E-2</c:v>
                </c:pt>
                <c:pt idx="11">
                  <c:v>5.4378593498880579E-2</c:v>
                </c:pt>
                <c:pt idx="12">
                  <c:v>5.4377480886355106E-2</c:v>
                </c:pt>
                <c:pt idx="13">
                  <c:v>5.4378006637882122E-2</c:v>
                </c:pt>
                <c:pt idx="14">
                  <c:v>5.437864098510678E-2</c:v>
                </c:pt>
                <c:pt idx="15">
                  <c:v>5.4378784420549983E-2</c:v>
                </c:pt>
                <c:pt idx="16">
                  <c:v>5.4378135003385487E-2</c:v>
                </c:pt>
                <c:pt idx="17">
                  <c:v>5.4377873748466241E-2</c:v>
                </c:pt>
                <c:pt idx="18">
                  <c:v>5.4378838553180334E-2</c:v>
                </c:pt>
                <c:pt idx="19">
                  <c:v>5.4378553643234545E-2</c:v>
                </c:pt>
                <c:pt idx="20">
                  <c:v>5.4379202211882791E-2</c:v>
                </c:pt>
                <c:pt idx="21">
                  <c:v>5.4377733483060971E-2</c:v>
                </c:pt>
                <c:pt idx="22">
                  <c:v>5.4379146447316687E-2</c:v>
                </c:pt>
                <c:pt idx="23">
                  <c:v>5.4378832235378025E-2</c:v>
                </c:pt>
                <c:pt idx="24">
                  <c:v>5.4377394677951114E-2</c:v>
                </c:pt>
                <c:pt idx="25">
                  <c:v>5.4380073040830333E-2</c:v>
                </c:pt>
                <c:pt idx="26">
                  <c:v>5.4378575700923304E-2</c:v>
                </c:pt>
                <c:pt idx="27">
                  <c:v>5.4378853404719991E-2</c:v>
                </c:pt>
                <c:pt idx="28">
                  <c:v>5.4379314151252543E-2</c:v>
                </c:pt>
                <c:pt idx="29">
                  <c:v>5.4379134425994929E-2</c:v>
                </c:pt>
                <c:pt idx="30">
                  <c:v>5.4378830513173194E-2</c:v>
                </c:pt>
                <c:pt idx="31">
                  <c:v>5.4378917778713801E-2</c:v>
                </c:pt>
                <c:pt idx="32">
                  <c:v>5.4377972116562638E-2</c:v>
                </c:pt>
                <c:pt idx="33">
                  <c:v>5.4378914361180627E-2</c:v>
                </c:pt>
                <c:pt idx="34">
                  <c:v>5.4378972661925012E-2</c:v>
                </c:pt>
                <c:pt idx="35">
                  <c:v>5.4377622330379155E-2</c:v>
                </c:pt>
                <c:pt idx="36">
                  <c:v>5.4379106119237609E-2</c:v>
                </c:pt>
                <c:pt idx="37">
                  <c:v>5.4379061396216989E-2</c:v>
                </c:pt>
                <c:pt idx="38">
                  <c:v>5.4379043192253201E-2</c:v>
                </c:pt>
                <c:pt idx="39">
                  <c:v>5.4378919584809414E-2</c:v>
                </c:pt>
                <c:pt idx="40">
                  <c:v>5.4378617465139382E-2</c:v>
                </c:pt>
                <c:pt idx="41">
                  <c:v>5.4378078871487392E-2</c:v>
                </c:pt>
                <c:pt idx="42">
                  <c:v>5.4377787080686218E-2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E7-D441-A566-8BE9D3CAB8B8}"/>
            </c:ext>
          </c:extLst>
        </c:ser>
        <c:ser>
          <c:idx val="5"/>
          <c:order val="5"/>
          <c:tx>
            <c:strRef>
              <c:f>Summary!$CJ$141</c:f>
              <c:strCache>
                <c:ptCount val="1"/>
                <c:pt idx="0">
                  <c:v>L1 JunS2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Summary!$CL$141:$CL$191</c:f>
              <c:numCache>
                <c:formatCode>0.0000</c:formatCode>
                <c:ptCount val="51"/>
                <c:pt idx="0">
                  <c:v>1.7012754451549292</c:v>
                </c:pt>
                <c:pt idx="1">
                  <c:v>1.7031939186261633</c:v>
                </c:pt>
                <c:pt idx="2">
                  <c:v>1.7021386456945908</c:v>
                </c:pt>
                <c:pt idx="3">
                  <c:v>1.70386605147013</c:v>
                </c:pt>
                <c:pt idx="4">
                  <c:v>1.7036217503099345</c:v>
                </c:pt>
                <c:pt idx="5">
                  <c:v>1.7050332428331614</c:v>
                </c:pt>
                <c:pt idx="6">
                  <c:v>1.705668916736456</c:v>
                </c:pt>
                <c:pt idx="7">
                  <c:v>1.7062850818533479</c:v>
                </c:pt>
                <c:pt idx="8">
                  <c:v>1.706900042495394</c:v>
                </c:pt>
                <c:pt idx="9">
                  <c:v>1.7070419414885731</c:v>
                </c:pt>
                <c:pt idx="10">
                  <c:v>1.7071795391915867</c:v>
                </c:pt>
                <c:pt idx="11">
                  <c:v>1.709625846501944</c:v>
                </c:pt>
                <c:pt idx="12">
                  <c:v>1.7082624104773281</c:v>
                </c:pt>
                <c:pt idx="13">
                  <c:v>1.7109753473716613</c:v>
                </c:pt>
                <c:pt idx="14">
                  <c:v>1.7106558003420032</c:v>
                </c:pt>
                <c:pt idx="15">
                  <c:v>1.7108371838651941</c:v>
                </c:pt>
                <c:pt idx="16">
                  <c:v>1.7116630364102765</c:v>
                </c:pt>
                <c:pt idx="17">
                  <c:v>1.7128648181411807</c:v>
                </c:pt>
                <c:pt idx="18">
                  <c:v>1.7124947162028987</c:v>
                </c:pt>
                <c:pt idx="19">
                  <c:v>1.7145165308323631</c:v>
                </c:pt>
                <c:pt idx="20">
                  <c:v>1.7131606832409969</c:v>
                </c:pt>
                <c:pt idx="21">
                  <c:v>1.7157563278437014</c:v>
                </c:pt>
                <c:pt idx="22">
                  <c:v>1.7150111302481903</c:v>
                </c:pt>
                <c:pt idx="23">
                  <c:v>1.7154332762136757</c:v>
                </c:pt>
                <c:pt idx="24">
                  <c:v>1.7169558770425344</c:v>
                </c:pt>
                <c:pt idx="25">
                  <c:v>1.7172595317922372</c:v>
                </c:pt>
                <c:pt idx="26">
                  <c:v>1.7165927235495451</c:v>
                </c:pt>
                <c:pt idx="27">
                  <c:v>1.7189512022095259</c:v>
                </c:pt>
                <c:pt idx="28">
                  <c:v>1.7181015753180966</c:v>
                </c:pt>
                <c:pt idx="29">
                  <c:v>1.7189818665405798</c:v>
                </c:pt>
                <c:pt idx="30">
                  <c:v>1.7194909689838265</c:v>
                </c:pt>
                <c:pt idx="31">
                  <c:v>1.7198539845156335</c:v>
                </c:pt>
                <c:pt idx="32">
                  <c:v>1.7205127187142502</c:v>
                </c:pt>
                <c:pt idx="33">
                  <c:v>1.7214155905176249</c:v>
                </c:pt>
                <c:pt idx="34">
                  <c:v>1.7204965586544303</c:v>
                </c:pt>
                <c:pt idx="35">
                  <c:v>1.7231410018801818</c:v>
                </c:pt>
                <c:pt idx="36">
                  <c:v>1.7223148322797506</c:v>
                </c:pt>
                <c:pt idx="37">
                  <c:v>1.7230335263247005</c:v>
                </c:pt>
                <c:pt idx="38">
                  <c:v>1.7241613620677849</c:v>
                </c:pt>
                <c:pt idx="39">
                  <c:v>1.7245705623036109</c:v>
                </c:pt>
                <c:pt idx="40">
                  <c:v>1.7241049603188183</c:v>
                </c:pt>
                <c:pt idx="41">
                  <c:v>1.7264527018930809</c:v>
                </c:pt>
                <c:pt idx="42">
                  <c:v>1.7254335747606235</c:v>
                </c:pt>
                <c:pt idx="43">
                  <c:v>1.7266755812590087</c:v>
                </c:pt>
                <c:pt idx="44">
                  <c:v>1.7268364120708473</c:v>
                </c:pt>
                <c:pt idx="45">
                  <c:v>1.72722200055459</c:v>
                </c:pt>
                <c:pt idx="46">
                  <c:v>1.7269982398189987</c:v>
                </c:pt>
                <c:pt idx="47">
                  <c:v>1.7289172970026461</c:v>
                </c:pt>
                <c:pt idx="48">
                  <c:v>1.7282261621887189</c:v>
                </c:pt>
                <c:pt idx="49">
                  <c:v>1.7291452193444432</c:v>
                </c:pt>
                <c:pt idx="50">
                  <c:v>1.7298315211244595</c:v>
                </c:pt>
              </c:numCache>
            </c:numRef>
          </c:xVal>
          <c:yVal>
            <c:numRef>
              <c:f>Summary!$CP$141:$CP$191</c:f>
              <c:numCache>
                <c:formatCode>0.00000000</c:formatCode>
                <c:ptCount val="51"/>
                <c:pt idx="0">
                  <c:v>5.4378537851321997E-2</c:v>
                </c:pt>
                <c:pt idx="1">
                  <c:v>5.4378881821474989E-2</c:v>
                </c:pt>
                <c:pt idx="2">
                  <c:v>5.437923479279537E-2</c:v>
                </c:pt>
                <c:pt idx="3">
                  <c:v>5.4378966677717661E-2</c:v>
                </c:pt>
                <c:pt idx="4">
                  <c:v>5.4377959531009427E-2</c:v>
                </c:pt>
                <c:pt idx="5">
                  <c:v>5.4378667716938868E-2</c:v>
                </c:pt>
                <c:pt idx="6">
                  <c:v>5.4378934178180183E-2</c:v>
                </c:pt>
                <c:pt idx="7">
                  <c:v>5.4379627683845203E-2</c:v>
                </c:pt>
                <c:pt idx="8">
                  <c:v>5.437813004633249E-2</c:v>
                </c:pt>
                <c:pt idx="9">
                  <c:v>5.437758842025453E-2</c:v>
                </c:pt>
                <c:pt idx="10">
                  <c:v>5.4378877349858301E-2</c:v>
                </c:pt>
                <c:pt idx="11">
                  <c:v>5.4378498631431231E-2</c:v>
                </c:pt>
                <c:pt idx="12">
                  <c:v>5.437950318952342E-2</c:v>
                </c:pt>
                <c:pt idx="13">
                  <c:v>5.437854509786029E-2</c:v>
                </c:pt>
                <c:pt idx="14">
                  <c:v>5.4379125796396512E-2</c:v>
                </c:pt>
                <c:pt idx="15">
                  <c:v>5.4379570137395777E-2</c:v>
                </c:pt>
                <c:pt idx="16">
                  <c:v>5.4378893484526687E-2</c:v>
                </c:pt>
                <c:pt idx="17">
                  <c:v>5.4378237960961015E-2</c:v>
                </c:pt>
                <c:pt idx="18">
                  <c:v>5.4378311541913159E-2</c:v>
                </c:pt>
                <c:pt idx="19">
                  <c:v>5.4378502282419527E-2</c:v>
                </c:pt>
                <c:pt idx="20">
                  <c:v>5.4380137580609028E-2</c:v>
                </c:pt>
                <c:pt idx="21">
                  <c:v>5.4379472416629902E-2</c:v>
                </c:pt>
                <c:pt idx="22">
                  <c:v>5.4379382499909763E-2</c:v>
                </c:pt>
                <c:pt idx="23">
                  <c:v>5.4378885268301778E-2</c:v>
                </c:pt>
                <c:pt idx="24">
                  <c:v>5.4379243029896801E-2</c:v>
                </c:pt>
                <c:pt idx="25">
                  <c:v>5.4378368357620534E-2</c:v>
                </c:pt>
                <c:pt idx="26">
                  <c:v>5.4378753854707404E-2</c:v>
                </c:pt>
                <c:pt idx="27">
                  <c:v>5.4379355236170934E-2</c:v>
                </c:pt>
                <c:pt idx="28">
                  <c:v>5.4379249934391027E-2</c:v>
                </c:pt>
                <c:pt idx="29">
                  <c:v>5.4379229898230269E-2</c:v>
                </c:pt>
                <c:pt idx="30">
                  <c:v>5.437897346412416E-2</c:v>
                </c:pt>
                <c:pt idx="31">
                  <c:v>5.4379773585313491E-2</c:v>
                </c:pt>
                <c:pt idx="32">
                  <c:v>5.4378742500933476E-2</c:v>
                </c:pt>
                <c:pt idx="33">
                  <c:v>5.4379502965281525E-2</c:v>
                </c:pt>
                <c:pt idx="34">
                  <c:v>5.4379631341640824E-2</c:v>
                </c:pt>
                <c:pt idx="35">
                  <c:v>5.4378744564973477E-2</c:v>
                </c:pt>
                <c:pt idx="36">
                  <c:v>5.4378467062534859E-2</c:v>
                </c:pt>
                <c:pt idx="37">
                  <c:v>5.4379548457458717E-2</c:v>
                </c:pt>
                <c:pt idx="38">
                  <c:v>5.4379062357807179E-2</c:v>
                </c:pt>
                <c:pt idx="39">
                  <c:v>5.437891771572221E-2</c:v>
                </c:pt>
                <c:pt idx="40">
                  <c:v>5.4379767415830498E-2</c:v>
                </c:pt>
                <c:pt idx="41">
                  <c:v>5.4379698481929868E-2</c:v>
                </c:pt>
                <c:pt idx="42">
                  <c:v>5.4379306760205783E-2</c:v>
                </c:pt>
                <c:pt idx="43">
                  <c:v>5.4379464608475474E-2</c:v>
                </c:pt>
                <c:pt idx="44">
                  <c:v>5.4379976742689871E-2</c:v>
                </c:pt>
                <c:pt idx="45">
                  <c:v>5.4379778668217867E-2</c:v>
                </c:pt>
                <c:pt idx="46">
                  <c:v>5.437961951709968E-2</c:v>
                </c:pt>
                <c:pt idx="47">
                  <c:v>5.4379831678751378E-2</c:v>
                </c:pt>
                <c:pt idx="48">
                  <c:v>5.4379351121076072E-2</c:v>
                </c:pt>
                <c:pt idx="49">
                  <c:v>5.4379961556206509E-2</c:v>
                </c:pt>
                <c:pt idx="50">
                  <c:v>5.4379810765775791E-2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E7-D441-A566-8BE9D3CAB8B8}"/>
            </c:ext>
          </c:extLst>
        </c:ser>
        <c:ser>
          <c:idx val="6"/>
          <c:order val="6"/>
          <c:tx>
            <c:strRef>
              <c:f>Summary!$CJ$192</c:f>
              <c:strCache>
                <c:ptCount val="1"/>
                <c:pt idx="0">
                  <c:v>L1 JunS3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Summary!$CL$192:$CL$252</c:f>
              <c:numCache>
                <c:formatCode>0.0000</c:formatCode>
                <c:ptCount val="61"/>
                <c:pt idx="0">
                  <c:v>1.7281101850474594</c:v>
                </c:pt>
                <c:pt idx="1">
                  <c:v>1.7298222297717618</c:v>
                </c:pt>
                <c:pt idx="2">
                  <c:v>1.7334351767150182</c:v>
                </c:pt>
                <c:pt idx="3">
                  <c:v>1.7339910804840246</c:v>
                </c:pt>
                <c:pt idx="4">
                  <c:v>1.7364020242582694</c:v>
                </c:pt>
                <c:pt idx="5">
                  <c:v>1.724483110555336</c:v>
                </c:pt>
                <c:pt idx="6">
                  <c:v>1.7384118143432501</c:v>
                </c:pt>
                <c:pt idx="7">
                  <c:v>1.7457433708422889</c:v>
                </c:pt>
                <c:pt idx="8">
                  <c:v>1.7402348723057799</c:v>
                </c:pt>
                <c:pt idx="9">
                  <c:v>1.7386734163888813</c:v>
                </c:pt>
                <c:pt idx="10">
                  <c:v>1.7415466945233908</c:v>
                </c:pt>
                <c:pt idx="11">
                  <c:v>1.7412162481757238</c:v>
                </c:pt>
                <c:pt idx="12">
                  <c:v>1.7427595035758401</c:v>
                </c:pt>
                <c:pt idx="13">
                  <c:v>1.7435509073368016</c:v>
                </c:pt>
                <c:pt idx="14">
                  <c:v>1.7439148280400953</c:v>
                </c:pt>
                <c:pt idx="15">
                  <c:v>1.7321788362074839</c:v>
                </c:pt>
                <c:pt idx="16">
                  <c:v>1.7453888661994994</c:v>
                </c:pt>
                <c:pt idx="17">
                  <c:v>1.7521737226329368</c:v>
                </c:pt>
                <c:pt idx="18">
                  <c:v>1.7460051806460126</c:v>
                </c:pt>
                <c:pt idx="19">
                  <c:v>1.744808864235228</c:v>
                </c:pt>
                <c:pt idx="20">
                  <c:v>1.74777652580502</c:v>
                </c:pt>
                <c:pt idx="21">
                  <c:v>1.7465992835995194</c:v>
                </c:pt>
                <c:pt idx="22">
                  <c:v>1.7489964676097522</c:v>
                </c:pt>
                <c:pt idx="23">
                  <c:v>1.7484295352316963</c:v>
                </c:pt>
                <c:pt idx="24">
                  <c:v>1.7497750223545123</c:v>
                </c:pt>
                <c:pt idx="25">
                  <c:v>1.7378871899833721</c:v>
                </c:pt>
                <c:pt idx="26">
                  <c:v>1.7500871191233216</c:v>
                </c:pt>
                <c:pt idx="27">
                  <c:v>1.7584989911141053</c:v>
                </c:pt>
                <c:pt idx="28">
                  <c:v>1.7517716531987215</c:v>
                </c:pt>
                <c:pt idx="29">
                  <c:v>1.7506648017503685</c:v>
                </c:pt>
                <c:pt idx="30">
                  <c:v>1.753010020436957</c:v>
                </c:pt>
                <c:pt idx="31">
                  <c:v>1.7519957770409817</c:v>
                </c:pt>
                <c:pt idx="32">
                  <c:v>1.7542279341665752</c:v>
                </c:pt>
                <c:pt idx="33">
                  <c:v>1.7533774183210238</c:v>
                </c:pt>
                <c:pt idx="34">
                  <c:v>1.7543549354887293</c:v>
                </c:pt>
                <c:pt idx="35">
                  <c:v>1.7427151516155801</c:v>
                </c:pt>
                <c:pt idx="36">
                  <c:v>1.755431772799001</c:v>
                </c:pt>
                <c:pt idx="37">
                  <c:v>1.7631679905785222</c:v>
                </c:pt>
                <c:pt idx="38">
                  <c:v>1.7566476687425046</c:v>
                </c:pt>
                <c:pt idx="39">
                  <c:v>1.7551137107787165</c:v>
                </c:pt>
                <c:pt idx="40">
                  <c:v>1.757962939559125</c:v>
                </c:pt>
                <c:pt idx="41">
                  <c:v>1.7567824629393327</c:v>
                </c:pt>
                <c:pt idx="42">
                  <c:v>1.7587146386481569</c:v>
                </c:pt>
                <c:pt idx="43">
                  <c:v>1.7585621937512617</c:v>
                </c:pt>
                <c:pt idx="44">
                  <c:v>1.7590743752515297</c:v>
                </c:pt>
                <c:pt idx="45">
                  <c:v>1.7474702110817544</c:v>
                </c:pt>
                <c:pt idx="46">
                  <c:v>1.7600445556976552</c:v>
                </c:pt>
                <c:pt idx="47">
                  <c:v>1.767535156120303</c:v>
                </c:pt>
                <c:pt idx="48">
                  <c:v>1.7615140073023934</c:v>
                </c:pt>
                <c:pt idx="49">
                  <c:v>1.7597454415636355</c:v>
                </c:pt>
                <c:pt idx="50">
                  <c:v>1.7622685431236045</c:v>
                </c:pt>
                <c:pt idx="51">
                  <c:v>1.7620784996488461</c:v>
                </c:pt>
                <c:pt idx="52">
                  <c:v>1.7624918910472021</c:v>
                </c:pt>
                <c:pt idx="53">
                  <c:v>1.7630641047784239</c:v>
                </c:pt>
                <c:pt idx="54">
                  <c:v>1.7635751321913768</c:v>
                </c:pt>
                <c:pt idx="55">
                  <c:v>1.7512201033811483</c:v>
                </c:pt>
                <c:pt idx="56">
                  <c:v>1.7654128546157615</c:v>
                </c:pt>
                <c:pt idx="57">
                  <c:v>1.7718741258203361</c:v>
                </c:pt>
                <c:pt idx="58">
                  <c:v>1.7650328541436708</c:v>
                </c:pt>
                <c:pt idx="59">
                  <c:v>1.7638184401525883</c:v>
                </c:pt>
                <c:pt idx="60">
                  <c:v>1.7658985577462352</c:v>
                </c:pt>
              </c:numCache>
            </c:numRef>
          </c:xVal>
          <c:yVal>
            <c:numRef>
              <c:f>Summary!$CP$192:$CP$252</c:f>
              <c:numCache>
                <c:formatCode>0.00000000</c:formatCode>
                <c:ptCount val="61"/>
                <c:pt idx="0">
                  <c:v>5.4378300391760816E-2</c:v>
                </c:pt>
                <c:pt idx="1">
                  <c:v>5.4379813395689813E-2</c:v>
                </c:pt>
                <c:pt idx="2">
                  <c:v>5.437985938170254E-2</c:v>
                </c:pt>
                <c:pt idx="3">
                  <c:v>5.4378970874388387E-2</c:v>
                </c:pt>
                <c:pt idx="4">
                  <c:v>5.437961218244166E-2</c:v>
                </c:pt>
                <c:pt idx="5">
                  <c:v>5.4380525156120518E-2</c:v>
                </c:pt>
                <c:pt idx="6">
                  <c:v>5.4379323423140086E-2</c:v>
                </c:pt>
                <c:pt idx="7">
                  <c:v>5.4379013757465296E-2</c:v>
                </c:pt>
                <c:pt idx="8">
                  <c:v>5.4378382437350783E-2</c:v>
                </c:pt>
                <c:pt idx="9">
                  <c:v>5.4378758395144597E-2</c:v>
                </c:pt>
                <c:pt idx="10">
                  <c:v>5.4379421912177574E-2</c:v>
                </c:pt>
                <c:pt idx="11">
                  <c:v>5.4379256375631159E-2</c:v>
                </c:pt>
                <c:pt idx="12">
                  <c:v>5.4378583563464311E-2</c:v>
                </c:pt>
                <c:pt idx="13">
                  <c:v>5.4378197164756149E-2</c:v>
                </c:pt>
                <c:pt idx="14">
                  <c:v>5.4379835177344703E-2</c:v>
                </c:pt>
                <c:pt idx="15">
                  <c:v>5.4380666280306793E-2</c:v>
                </c:pt>
                <c:pt idx="16">
                  <c:v>5.4378495182599663E-2</c:v>
                </c:pt>
                <c:pt idx="17">
                  <c:v>5.4378722141723818E-2</c:v>
                </c:pt>
                <c:pt idx="18">
                  <c:v>5.4379278244638528E-2</c:v>
                </c:pt>
                <c:pt idx="19">
                  <c:v>5.4378886811113678E-2</c:v>
                </c:pt>
                <c:pt idx="20">
                  <c:v>5.4379852401718706E-2</c:v>
                </c:pt>
                <c:pt idx="21">
                  <c:v>5.4380721540293185E-2</c:v>
                </c:pt>
                <c:pt idx="22">
                  <c:v>5.4380828709303108E-2</c:v>
                </c:pt>
                <c:pt idx="23">
                  <c:v>5.4379400524522566E-2</c:v>
                </c:pt>
                <c:pt idx="24">
                  <c:v>5.4380000592364509E-2</c:v>
                </c:pt>
                <c:pt idx="25">
                  <c:v>5.4379558996269055E-2</c:v>
                </c:pt>
                <c:pt idx="26">
                  <c:v>5.4379221541155834E-2</c:v>
                </c:pt>
                <c:pt idx="27">
                  <c:v>5.4379742503248805E-2</c:v>
                </c:pt>
                <c:pt idx="28">
                  <c:v>5.4379144862111158E-2</c:v>
                </c:pt>
                <c:pt idx="29">
                  <c:v>5.4379293588226199E-2</c:v>
                </c:pt>
                <c:pt idx="30">
                  <c:v>5.4380080831937426E-2</c:v>
                </c:pt>
                <c:pt idx="31">
                  <c:v>5.4379724666676371E-2</c:v>
                </c:pt>
                <c:pt idx="32">
                  <c:v>5.4379230533731254E-2</c:v>
                </c:pt>
                <c:pt idx="33">
                  <c:v>5.437988792539835E-2</c:v>
                </c:pt>
                <c:pt idx="34">
                  <c:v>5.437920152732293E-2</c:v>
                </c:pt>
                <c:pt idx="35">
                  <c:v>5.4380463152677222E-2</c:v>
                </c:pt>
                <c:pt idx="36">
                  <c:v>5.437953609553408E-2</c:v>
                </c:pt>
                <c:pt idx="37">
                  <c:v>5.4380731316815888E-2</c:v>
                </c:pt>
                <c:pt idx="38">
                  <c:v>5.4379748272131191E-2</c:v>
                </c:pt>
                <c:pt idx="39">
                  <c:v>5.4379474430368578E-2</c:v>
                </c:pt>
                <c:pt idx="40">
                  <c:v>5.4379463011947057E-2</c:v>
                </c:pt>
                <c:pt idx="41">
                  <c:v>5.4379359630162244E-2</c:v>
                </c:pt>
                <c:pt idx="42">
                  <c:v>5.4380449093659917E-2</c:v>
                </c:pt>
                <c:pt idx="43">
                  <c:v>5.4379794651276465E-2</c:v>
                </c:pt>
                <c:pt idx="44">
                  <c:v>5.4378628642328661E-2</c:v>
                </c:pt>
                <c:pt idx="45">
                  <c:v>5.4380187895437082E-2</c:v>
                </c:pt>
                <c:pt idx="46">
                  <c:v>5.4379471588690963E-2</c:v>
                </c:pt>
                <c:pt idx="47">
                  <c:v>5.4379350147914479E-2</c:v>
                </c:pt>
                <c:pt idx="48">
                  <c:v>5.4379305424944145E-2</c:v>
                </c:pt>
                <c:pt idx="49">
                  <c:v>5.4379296277056635E-2</c:v>
                </c:pt>
                <c:pt idx="50">
                  <c:v>5.4379126600901724E-2</c:v>
                </c:pt>
                <c:pt idx="51">
                  <c:v>5.4379419604863977E-2</c:v>
                </c:pt>
                <c:pt idx="52">
                  <c:v>5.4380310690169777E-2</c:v>
                </c:pt>
                <c:pt idx="53">
                  <c:v>5.4381031316173008E-2</c:v>
                </c:pt>
                <c:pt idx="54">
                  <c:v>5.4379339245149177E-2</c:v>
                </c:pt>
                <c:pt idx="55">
                  <c:v>5.4380345343840737E-2</c:v>
                </c:pt>
                <c:pt idx="56">
                  <c:v>5.4379516372102116E-2</c:v>
                </c:pt>
                <c:pt idx="57">
                  <c:v>5.4378517641009698E-2</c:v>
                </c:pt>
                <c:pt idx="58">
                  <c:v>5.4379902234624106E-2</c:v>
                </c:pt>
                <c:pt idx="59">
                  <c:v>5.4380448155740835E-2</c:v>
                </c:pt>
                <c:pt idx="60">
                  <c:v>5.4379891568796745E-2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9E7-D441-A566-8BE9D3CAB8B8}"/>
            </c:ext>
          </c:extLst>
        </c:ser>
        <c:ser>
          <c:idx val="7"/>
          <c:order val="7"/>
          <c:tx>
            <c:strRef>
              <c:f>Summary!$CJ$253</c:f>
              <c:strCache>
                <c:ptCount val="1"/>
                <c:pt idx="0">
                  <c:v>L1 JunS4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ln w="12700">
                <a:solidFill>
                  <a:srgbClr val="FF6C0C"/>
                </a:solidFill>
              </a:ln>
            </c:spPr>
          </c:marker>
          <c:xVal>
            <c:numRef>
              <c:f>Summary!$CL$253:$CL$295</c:f>
              <c:numCache>
                <c:formatCode>0.0000</c:formatCode>
                <c:ptCount val="43"/>
                <c:pt idx="0">
                  <c:v>1.7638891167952977</c:v>
                </c:pt>
                <c:pt idx="1">
                  <c:v>1.7658853919773536</c:v>
                </c:pt>
                <c:pt idx="2">
                  <c:v>1.7684904948499383</c:v>
                </c:pt>
                <c:pt idx="3">
                  <c:v>1.7688005512275404</c:v>
                </c:pt>
                <c:pt idx="4">
                  <c:v>1.7710813099198923</c:v>
                </c:pt>
                <c:pt idx="5">
                  <c:v>1.7584770514671264</c:v>
                </c:pt>
                <c:pt idx="6">
                  <c:v>1.7721316654579014</c:v>
                </c:pt>
                <c:pt idx="7">
                  <c:v>1.7790743556559474</c:v>
                </c:pt>
                <c:pt idx="8">
                  <c:v>1.7734493046432405</c:v>
                </c:pt>
                <c:pt idx="9">
                  <c:v>1.7716673958561662</c:v>
                </c:pt>
                <c:pt idx="10">
                  <c:v>1.7740375583739689</c:v>
                </c:pt>
                <c:pt idx="11">
                  <c:v>1.7734881440421408</c:v>
                </c:pt>
                <c:pt idx="12">
                  <c:v>1.7750196134214193</c:v>
                </c:pt>
                <c:pt idx="13">
                  <c:v>1.7741260827002758</c:v>
                </c:pt>
                <c:pt idx="14">
                  <c:v>1.7751883633522001</c:v>
                </c:pt>
                <c:pt idx="15">
                  <c:v>1.7627934810668588</c:v>
                </c:pt>
                <c:pt idx="16">
                  <c:v>1.7764118597124814</c:v>
                </c:pt>
                <c:pt idx="17">
                  <c:v>1.7832780352996722</c:v>
                </c:pt>
                <c:pt idx="18">
                  <c:v>1.7770649216040393</c:v>
                </c:pt>
                <c:pt idx="19">
                  <c:v>1.7753697056910414</c:v>
                </c:pt>
                <c:pt idx="20">
                  <c:v>1.7776081023050894</c:v>
                </c:pt>
                <c:pt idx="21">
                  <c:v>1.7788268626860622</c:v>
                </c:pt>
                <c:pt idx="22">
                  <c:v>1.7808271351669096</c:v>
                </c:pt>
                <c:pt idx="23">
                  <c:v>1.7805193381744786</c:v>
                </c:pt>
                <c:pt idx="24">
                  <c:v>1.780643635305186</c:v>
                </c:pt>
                <c:pt idx="25">
                  <c:v>1.767238308213154</c:v>
                </c:pt>
                <c:pt idx="26">
                  <c:v>1.7807380835595545</c:v>
                </c:pt>
                <c:pt idx="27">
                  <c:v>1.7891239797236071</c:v>
                </c:pt>
                <c:pt idx="28">
                  <c:v>1.7817611851989066</c:v>
                </c:pt>
                <c:pt idx="29">
                  <c:v>1.7799323552444029</c:v>
                </c:pt>
                <c:pt idx="30">
                  <c:v>1.783161170107092</c:v>
                </c:pt>
                <c:pt idx="31">
                  <c:v>1.7831551417214031</c:v>
                </c:pt>
                <c:pt idx="32">
                  <c:v>1.7832618146229375</c:v>
                </c:pt>
                <c:pt idx="33">
                  <c:v>1.7834430466892242</c:v>
                </c:pt>
                <c:pt idx="34">
                  <c:v>1.7849974438231482</c:v>
                </c:pt>
                <c:pt idx="35">
                  <c:v>1.7717462122685301</c:v>
                </c:pt>
                <c:pt idx="36">
                  <c:v>1.7853914831316795</c:v>
                </c:pt>
                <c:pt idx="37">
                  <c:v>1.7929695313251739</c:v>
                </c:pt>
                <c:pt idx="38">
                  <c:v>1.7863309539829801</c:v>
                </c:pt>
                <c:pt idx="39">
                  <c:v>1.7839770205887617</c:v>
                </c:pt>
                <c:pt idx="40">
                  <c:v>1.7874550248376515</c:v>
                </c:pt>
                <c:pt idx="41">
                  <c:v>1.7863152725827824</c:v>
                </c:pt>
                <c:pt idx="42">
                  <c:v>1.7867822144365328</c:v>
                </c:pt>
              </c:numCache>
            </c:numRef>
          </c:xVal>
          <c:yVal>
            <c:numRef>
              <c:f>Summary!$CP$253:$CP$295</c:f>
              <c:numCache>
                <c:formatCode>0.00000000</c:formatCode>
                <c:ptCount val="43"/>
                <c:pt idx="0">
                  <c:v>5.4379066425952902E-2</c:v>
                </c:pt>
                <c:pt idx="1">
                  <c:v>5.4381380870605518E-2</c:v>
                </c:pt>
                <c:pt idx="2">
                  <c:v>5.4380520476712352E-2</c:v>
                </c:pt>
                <c:pt idx="3">
                  <c:v>5.4380787918173752E-2</c:v>
                </c:pt>
                <c:pt idx="4">
                  <c:v>5.4381510775225454E-2</c:v>
                </c:pt>
                <c:pt idx="5">
                  <c:v>5.4381522599707244E-2</c:v>
                </c:pt>
                <c:pt idx="6">
                  <c:v>5.4380240883267067E-2</c:v>
                </c:pt>
                <c:pt idx="7">
                  <c:v>5.4380358630909099E-2</c:v>
                </c:pt>
                <c:pt idx="8">
                  <c:v>5.4380616855941942E-2</c:v>
                </c:pt>
                <c:pt idx="9">
                  <c:v>5.4380916661799096E-2</c:v>
                </c:pt>
                <c:pt idx="10">
                  <c:v>5.4380602552135844E-2</c:v>
                </c:pt>
                <c:pt idx="11">
                  <c:v>5.4381208326912067E-2</c:v>
                </c:pt>
                <c:pt idx="12">
                  <c:v>5.4380005753249673E-2</c:v>
                </c:pt>
                <c:pt idx="13">
                  <c:v>5.4380838116077912E-2</c:v>
                </c:pt>
                <c:pt idx="14">
                  <c:v>5.43811747261322E-2</c:v>
                </c:pt>
                <c:pt idx="15">
                  <c:v>5.4381669870427196E-2</c:v>
                </c:pt>
                <c:pt idx="16">
                  <c:v>5.4381072784174582E-2</c:v>
                </c:pt>
                <c:pt idx="17">
                  <c:v>5.4380412323878677E-2</c:v>
                </c:pt>
                <c:pt idx="18">
                  <c:v>5.438093502081074E-2</c:v>
                </c:pt>
                <c:pt idx="19">
                  <c:v>5.4380854684739389E-2</c:v>
                </c:pt>
                <c:pt idx="20">
                  <c:v>5.4380471153791257E-2</c:v>
                </c:pt>
                <c:pt idx="21">
                  <c:v>5.4380002608582882E-2</c:v>
                </c:pt>
                <c:pt idx="22">
                  <c:v>5.4381259807196589E-2</c:v>
                </c:pt>
                <c:pt idx="23">
                  <c:v>5.438053711594814E-2</c:v>
                </c:pt>
                <c:pt idx="24">
                  <c:v>5.4380263450404372E-2</c:v>
                </c:pt>
                <c:pt idx="25">
                  <c:v>5.4381708578792501E-2</c:v>
                </c:pt>
                <c:pt idx="26">
                  <c:v>5.4380702617009773E-2</c:v>
                </c:pt>
                <c:pt idx="27">
                  <c:v>5.4379561278585252E-2</c:v>
                </c:pt>
                <c:pt idx="28">
                  <c:v>5.4380881217750011E-2</c:v>
                </c:pt>
                <c:pt idx="29">
                  <c:v>5.4380590127472969E-2</c:v>
                </c:pt>
                <c:pt idx="30">
                  <c:v>5.4380754927745564E-2</c:v>
                </c:pt>
                <c:pt idx="31">
                  <c:v>5.437967555947E-2</c:v>
                </c:pt>
                <c:pt idx="32">
                  <c:v>5.4381142661630244E-2</c:v>
                </c:pt>
                <c:pt idx="33">
                  <c:v>5.4381368190064353E-2</c:v>
                </c:pt>
                <c:pt idx="34">
                  <c:v>5.438020031724957E-2</c:v>
                </c:pt>
                <c:pt idx="35">
                  <c:v>5.4381588439002711E-2</c:v>
                </c:pt>
                <c:pt idx="36">
                  <c:v>5.4380144894535756E-2</c:v>
                </c:pt>
                <c:pt idx="37">
                  <c:v>5.4380406559889467E-2</c:v>
                </c:pt>
                <c:pt idx="38">
                  <c:v>5.4381628523425374E-2</c:v>
                </c:pt>
                <c:pt idx="39">
                  <c:v>5.4380767200749053E-2</c:v>
                </c:pt>
                <c:pt idx="40">
                  <c:v>5.4381481472391927E-2</c:v>
                </c:pt>
                <c:pt idx="41">
                  <c:v>5.4381081772828292E-2</c:v>
                </c:pt>
                <c:pt idx="42">
                  <c:v>5.4380633545293947E-2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9E7-D441-A566-8BE9D3CAB8B8}"/>
            </c:ext>
          </c:extLst>
        </c:ser>
        <c:ser>
          <c:idx val="8"/>
          <c:order val="8"/>
          <c:tx>
            <c:strRef>
              <c:f>Summary!$CJ$296</c:f>
              <c:strCache>
                <c:ptCount val="1"/>
                <c:pt idx="0">
                  <c:v>L1 JunS5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rgbClr val="FF6C0C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xVal>
            <c:numRef>
              <c:f>Summary!$CL$296:$CL$356</c:f>
              <c:numCache>
                <c:formatCode>0.0000</c:formatCode>
                <c:ptCount val="61"/>
                <c:pt idx="0">
                  <c:v>1.789945508945975</c:v>
                </c:pt>
                <c:pt idx="1">
                  <c:v>1.7888948442865895</c:v>
                </c:pt>
                <c:pt idx="2">
                  <c:v>1.791488623182754</c:v>
                </c:pt>
                <c:pt idx="3">
                  <c:v>1.7898232120315793</c:v>
                </c:pt>
                <c:pt idx="4">
                  <c:v>1.7914388726186914</c:v>
                </c:pt>
                <c:pt idx="5">
                  <c:v>1.779511033137894</c:v>
                </c:pt>
                <c:pt idx="6">
                  <c:v>1.7925123926717479</c:v>
                </c:pt>
                <c:pt idx="7">
                  <c:v>1.7983743386210689</c:v>
                </c:pt>
                <c:pt idx="8">
                  <c:v>1.7941138862499442</c:v>
                </c:pt>
                <c:pt idx="9">
                  <c:v>1.7913035413879903</c:v>
                </c:pt>
                <c:pt idx="10">
                  <c:v>1.7934454973577896</c:v>
                </c:pt>
                <c:pt idx="11">
                  <c:v>1.794011479275466</c:v>
                </c:pt>
                <c:pt idx="12">
                  <c:v>1.794120448181038</c:v>
                </c:pt>
                <c:pt idx="13">
                  <c:v>1.792792766090566</c:v>
                </c:pt>
                <c:pt idx="14">
                  <c:v>1.7964192531875389</c:v>
                </c:pt>
                <c:pt idx="15">
                  <c:v>1.7817634622498766</c:v>
                </c:pt>
                <c:pt idx="16">
                  <c:v>1.796024815135409</c:v>
                </c:pt>
                <c:pt idx="17">
                  <c:v>1.8034134549184757</c:v>
                </c:pt>
                <c:pt idx="18">
                  <c:v>1.7962935867608854</c:v>
                </c:pt>
                <c:pt idx="19">
                  <c:v>1.7944260580265106</c:v>
                </c:pt>
                <c:pt idx="20">
                  <c:v>1.7983692466539696</c:v>
                </c:pt>
                <c:pt idx="21">
                  <c:v>1.7966986373436757</c:v>
                </c:pt>
                <c:pt idx="22">
                  <c:v>1.7983657066326186</c:v>
                </c:pt>
                <c:pt idx="23">
                  <c:v>1.7977777239837909</c:v>
                </c:pt>
                <c:pt idx="24">
                  <c:v>1.799350980793043</c:v>
                </c:pt>
                <c:pt idx="25">
                  <c:v>1.785087268425317</c:v>
                </c:pt>
                <c:pt idx="26">
                  <c:v>1.8007155455380042</c:v>
                </c:pt>
                <c:pt idx="27">
                  <c:v>1.8059848614035123</c:v>
                </c:pt>
                <c:pt idx="28">
                  <c:v>1.8007240781387353</c:v>
                </c:pt>
                <c:pt idx="29">
                  <c:v>1.798869245552178</c:v>
                </c:pt>
                <c:pt idx="30">
                  <c:v>1.8013595873111525</c:v>
                </c:pt>
                <c:pt idx="31">
                  <c:v>1.8006327159396094</c:v>
                </c:pt>
                <c:pt idx="32">
                  <c:v>1.8029486787757594</c:v>
                </c:pt>
                <c:pt idx="33">
                  <c:v>1.8005194672664135</c:v>
                </c:pt>
                <c:pt idx="34">
                  <c:v>1.8026541641739635</c:v>
                </c:pt>
                <c:pt idx="35">
                  <c:v>1.78976288876519</c:v>
                </c:pt>
                <c:pt idx="36">
                  <c:v>1.8035889590461702</c:v>
                </c:pt>
                <c:pt idx="37">
                  <c:v>1.8097730615945391</c:v>
                </c:pt>
                <c:pt idx="38">
                  <c:v>1.8051705320325204</c:v>
                </c:pt>
                <c:pt idx="39">
                  <c:v>1.8019540521934352</c:v>
                </c:pt>
                <c:pt idx="40">
                  <c:v>1.8050573959790603</c:v>
                </c:pt>
                <c:pt idx="41">
                  <c:v>1.8043400878960305</c:v>
                </c:pt>
                <c:pt idx="42">
                  <c:v>1.8050699978640086</c:v>
                </c:pt>
                <c:pt idx="43">
                  <c:v>1.8029696763526804</c:v>
                </c:pt>
                <c:pt idx="44">
                  <c:v>1.8060867380443941</c:v>
                </c:pt>
                <c:pt idx="45">
                  <c:v>1.7919622088107483</c:v>
                </c:pt>
                <c:pt idx="46">
                  <c:v>1.8063123544905419</c:v>
                </c:pt>
                <c:pt idx="47">
                  <c:v>1.8116540267329015</c:v>
                </c:pt>
                <c:pt idx="48">
                  <c:v>1.8075164823786876</c:v>
                </c:pt>
                <c:pt idx="49">
                  <c:v>1.8061634638590143</c:v>
                </c:pt>
                <c:pt idx="50">
                  <c:v>1.8102536557870277</c:v>
                </c:pt>
                <c:pt idx="51">
                  <c:v>1.8078593026300325</c:v>
                </c:pt>
                <c:pt idx="52">
                  <c:v>1.8085395892169376</c:v>
                </c:pt>
                <c:pt idx="53">
                  <c:v>1.8062211800329859</c:v>
                </c:pt>
                <c:pt idx="54">
                  <c:v>1.810692584543911</c:v>
                </c:pt>
                <c:pt idx="55">
                  <c:v>1.7970731491028715</c:v>
                </c:pt>
                <c:pt idx="56">
                  <c:v>1.8122089763662097</c:v>
                </c:pt>
                <c:pt idx="57">
                  <c:v>1.8182330861022729</c:v>
                </c:pt>
                <c:pt idx="58">
                  <c:v>1.8126233687527642</c:v>
                </c:pt>
                <c:pt idx="59">
                  <c:v>1.8100637963998267</c:v>
                </c:pt>
                <c:pt idx="60">
                  <c:v>1.8130872496191341</c:v>
                </c:pt>
              </c:numCache>
            </c:numRef>
          </c:xVal>
          <c:yVal>
            <c:numRef>
              <c:f>Summary!$CP$296:$CP$356</c:f>
              <c:numCache>
                <c:formatCode>0.00000000</c:formatCode>
                <c:ptCount val="61"/>
                <c:pt idx="0">
                  <c:v>5.4381139586682406E-2</c:v>
                </c:pt>
                <c:pt idx="1">
                  <c:v>5.4381470431663914E-2</c:v>
                </c:pt>
                <c:pt idx="2">
                  <c:v>5.4379565572419762E-2</c:v>
                </c:pt>
                <c:pt idx="3">
                  <c:v>5.4381179701829895E-2</c:v>
                </c:pt>
                <c:pt idx="4">
                  <c:v>5.4382288608902332E-2</c:v>
                </c:pt>
                <c:pt idx="5">
                  <c:v>5.4381265888756324E-2</c:v>
                </c:pt>
                <c:pt idx="6">
                  <c:v>5.4381600513891869E-2</c:v>
                </c:pt>
                <c:pt idx="7">
                  <c:v>5.4381126612585221E-2</c:v>
                </c:pt>
                <c:pt idx="8">
                  <c:v>5.4380214286013299E-2</c:v>
                </c:pt>
                <c:pt idx="9">
                  <c:v>5.4380551163064887E-2</c:v>
                </c:pt>
                <c:pt idx="10">
                  <c:v>5.4381096445763909E-2</c:v>
                </c:pt>
                <c:pt idx="11">
                  <c:v>5.4380767753062102E-2</c:v>
                </c:pt>
                <c:pt idx="12">
                  <c:v>5.438255425251156E-2</c:v>
                </c:pt>
                <c:pt idx="13">
                  <c:v>5.4381554812071506E-2</c:v>
                </c:pt>
                <c:pt idx="14">
                  <c:v>5.4381467727605166E-2</c:v>
                </c:pt>
                <c:pt idx="15">
                  <c:v>5.438175593896695E-2</c:v>
                </c:pt>
                <c:pt idx="16">
                  <c:v>5.4381812244144262E-2</c:v>
                </c:pt>
                <c:pt idx="17">
                  <c:v>5.438044219318805E-2</c:v>
                </c:pt>
                <c:pt idx="18">
                  <c:v>5.4381349896198361E-2</c:v>
                </c:pt>
                <c:pt idx="19">
                  <c:v>5.4381807558962617E-2</c:v>
                </c:pt>
                <c:pt idx="20">
                  <c:v>5.4381231443760933E-2</c:v>
                </c:pt>
                <c:pt idx="21">
                  <c:v>5.4380837447296347E-2</c:v>
                </c:pt>
                <c:pt idx="22">
                  <c:v>5.4380780155085094E-2</c:v>
                </c:pt>
                <c:pt idx="23">
                  <c:v>5.4381191350260434E-2</c:v>
                </c:pt>
                <c:pt idx="24">
                  <c:v>5.4381292538435225E-2</c:v>
                </c:pt>
                <c:pt idx="25">
                  <c:v>5.4381695378189238E-2</c:v>
                </c:pt>
                <c:pt idx="26">
                  <c:v>5.4381930363080234E-2</c:v>
                </c:pt>
                <c:pt idx="27">
                  <c:v>5.4380085569219153E-2</c:v>
                </c:pt>
                <c:pt idx="28">
                  <c:v>5.4380732929999565E-2</c:v>
                </c:pt>
                <c:pt idx="29">
                  <c:v>5.4382271692273658E-2</c:v>
                </c:pt>
                <c:pt idx="30">
                  <c:v>5.4380516439308912E-2</c:v>
                </c:pt>
                <c:pt idx="31">
                  <c:v>5.4381375024619871E-2</c:v>
                </c:pt>
                <c:pt idx="32">
                  <c:v>5.438052680736509E-2</c:v>
                </c:pt>
                <c:pt idx="33">
                  <c:v>5.4381326364399706E-2</c:v>
                </c:pt>
                <c:pt idx="34">
                  <c:v>5.4381452958599981E-2</c:v>
                </c:pt>
                <c:pt idx="35">
                  <c:v>5.4382062563040998E-2</c:v>
                </c:pt>
                <c:pt idx="36">
                  <c:v>5.438070706027736E-2</c:v>
                </c:pt>
                <c:pt idx="37">
                  <c:v>5.4380530038191641E-2</c:v>
                </c:pt>
                <c:pt idx="38">
                  <c:v>5.438179345065669E-2</c:v>
                </c:pt>
                <c:pt idx="39">
                  <c:v>5.438167287088886E-2</c:v>
                </c:pt>
                <c:pt idx="40">
                  <c:v>5.4381132305911191E-2</c:v>
                </c:pt>
                <c:pt idx="41">
                  <c:v>5.4381067046672109E-2</c:v>
                </c:pt>
                <c:pt idx="42">
                  <c:v>5.4381604358387958E-2</c:v>
                </c:pt>
                <c:pt idx="43">
                  <c:v>5.4381677767765438E-2</c:v>
                </c:pt>
                <c:pt idx="44">
                  <c:v>5.4381638713699186E-2</c:v>
                </c:pt>
                <c:pt idx="45">
                  <c:v>5.4381733034764991E-2</c:v>
                </c:pt>
                <c:pt idx="46">
                  <c:v>5.4380720975101167E-2</c:v>
                </c:pt>
                <c:pt idx="47">
                  <c:v>5.4381592759730778E-2</c:v>
                </c:pt>
                <c:pt idx="48">
                  <c:v>5.4381316088126894E-2</c:v>
                </c:pt>
                <c:pt idx="49">
                  <c:v>5.4382419473141513E-2</c:v>
                </c:pt>
                <c:pt idx="50">
                  <c:v>5.4381723950100998E-2</c:v>
                </c:pt>
                <c:pt idx="51">
                  <c:v>5.4381918902902282E-2</c:v>
                </c:pt>
                <c:pt idx="52">
                  <c:v>5.4381765546607848E-2</c:v>
                </c:pt>
                <c:pt idx="53">
                  <c:v>5.4382637888276186E-2</c:v>
                </c:pt>
                <c:pt idx="54">
                  <c:v>5.4381292607706501E-2</c:v>
                </c:pt>
                <c:pt idx="55">
                  <c:v>5.4381800621269183E-2</c:v>
                </c:pt>
                <c:pt idx="56">
                  <c:v>5.4382686966449309E-2</c:v>
                </c:pt>
                <c:pt idx="57">
                  <c:v>5.4381941270519131E-2</c:v>
                </c:pt>
                <c:pt idx="58">
                  <c:v>5.438284248353157E-2</c:v>
                </c:pt>
                <c:pt idx="59">
                  <c:v>5.4382343790561088E-2</c:v>
                </c:pt>
                <c:pt idx="60">
                  <c:v>5.4381871872948316E-2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9E7-D441-A566-8BE9D3CAB8B8}"/>
            </c:ext>
          </c:extLst>
        </c:ser>
        <c:ser>
          <c:idx val="9"/>
          <c:order val="9"/>
          <c:tx>
            <c:strRef>
              <c:f>Summary!$CJ$357</c:f>
              <c:strCache>
                <c:ptCount val="1"/>
                <c:pt idx="0">
                  <c:v>L1 JunS6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FF6C0C"/>
                </a:solidFill>
              </a:ln>
            </c:spPr>
          </c:marker>
          <c:xVal>
            <c:numRef>
              <c:f>Summary!$CL$357:$CL$417</c:f>
              <c:numCache>
                <c:formatCode>0.0000</c:formatCode>
                <c:ptCount val="61"/>
                <c:pt idx="0">
                  <c:v>1.8141471509368765</c:v>
                </c:pt>
                <c:pt idx="1">
                  <c:v>1.8147379267894641</c:v>
                </c:pt>
                <c:pt idx="2">
                  <c:v>1.8175069481329273</c:v>
                </c:pt>
                <c:pt idx="3">
                  <c:v>1.8155876084276457</c:v>
                </c:pt>
                <c:pt idx="4">
                  <c:v>1.8190343715173396</c:v>
                </c:pt>
                <c:pt idx="5">
                  <c:v>1.8054247165218835</c:v>
                </c:pt>
                <c:pt idx="6">
                  <c:v>1.8201413995076487</c:v>
                </c:pt>
                <c:pt idx="7">
                  <c:v>1.8256836827021841</c:v>
                </c:pt>
                <c:pt idx="8">
                  <c:v>1.8210127323369543</c:v>
                </c:pt>
                <c:pt idx="9">
                  <c:v>1.8183541875941027</c:v>
                </c:pt>
                <c:pt idx="10">
                  <c:v>1.824195078725344</c:v>
                </c:pt>
                <c:pt idx="11">
                  <c:v>1.8249096367372668</c:v>
                </c:pt>
                <c:pt idx="12">
                  <c:v>1.826437696792375</c:v>
                </c:pt>
                <c:pt idx="13">
                  <c:v>1.8227588421996632</c:v>
                </c:pt>
                <c:pt idx="14">
                  <c:v>1.823554229070637</c:v>
                </c:pt>
                <c:pt idx="15">
                  <c:v>1.8065926446902225</c:v>
                </c:pt>
                <c:pt idx="16">
                  <c:v>1.8206063070178133</c:v>
                </c:pt>
                <c:pt idx="17">
                  <c:v>1.8244174996670059</c:v>
                </c:pt>
                <c:pt idx="18">
                  <c:v>1.8202448836149456</c:v>
                </c:pt>
                <c:pt idx="19">
                  <c:v>1.8163070845626004</c:v>
                </c:pt>
                <c:pt idx="20">
                  <c:v>1.8210558002307704</c:v>
                </c:pt>
                <c:pt idx="21">
                  <c:v>1.8204591541906181</c:v>
                </c:pt>
                <c:pt idx="22">
                  <c:v>1.8210268037294619</c:v>
                </c:pt>
                <c:pt idx="23">
                  <c:v>1.8186966923645114</c:v>
                </c:pt>
                <c:pt idx="24">
                  <c:v>1.8221564189523827</c:v>
                </c:pt>
                <c:pt idx="25">
                  <c:v>1.8061831497291865</c:v>
                </c:pt>
                <c:pt idx="26">
                  <c:v>1.8229752308507345</c:v>
                </c:pt>
                <c:pt idx="27">
                  <c:v>1.82700657001693</c:v>
                </c:pt>
                <c:pt idx="28">
                  <c:v>1.8230544337458827</c:v>
                </c:pt>
                <c:pt idx="29">
                  <c:v>1.8207292703553526</c:v>
                </c:pt>
                <c:pt idx="30">
                  <c:v>1.8246482534424187</c:v>
                </c:pt>
                <c:pt idx="31">
                  <c:v>1.8228114828917428</c:v>
                </c:pt>
                <c:pt idx="32">
                  <c:v>1.8260363076334809</c:v>
                </c:pt>
                <c:pt idx="33">
                  <c:v>1.8216763809772256</c:v>
                </c:pt>
                <c:pt idx="34">
                  <c:v>1.8253489152494171</c:v>
                </c:pt>
                <c:pt idx="35">
                  <c:v>1.8098812366811166</c:v>
                </c:pt>
                <c:pt idx="36">
                  <c:v>1.8264204187138668</c:v>
                </c:pt>
                <c:pt idx="37">
                  <c:v>1.8296692697543937</c:v>
                </c:pt>
                <c:pt idx="38">
                  <c:v>1.8279738084240365</c:v>
                </c:pt>
                <c:pt idx="39">
                  <c:v>1.8228975475235767</c:v>
                </c:pt>
                <c:pt idx="40">
                  <c:v>1.827175413625868</c:v>
                </c:pt>
                <c:pt idx="41">
                  <c:v>1.8274854923171124</c:v>
                </c:pt>
                <c:pt idx="42">
                  <c:v>1.8289708568028313</c:v>
                </c:pt>
                <c:pt idx="43">
                  <c:v>1.8241780437275172</c:v>
                </c:pt>
                <c:pt idx="44">
                  <c:v>1.8300868245825737</c:v>
                </c:pt>
                <c:pt idx="45">
                  <c:v>1.8131085716482584</c:v>
                </c:pt>
                <c:pt idx="46">
                  <c:v>1.8296882289951641</c:v>
                </c:pt>
                <c:pt idx="47">
                  <c:v>1.833412395160406</c:v>
                </c:pt>
                <c:pt idx="48">
                  <c:v>1.8314770463339209</c:v>
                </c:pt>
                <c:pt idx="49">
                  <c:v>1.825323567236607</c:v>
                </c:pt>
                <c:pt idx="50">
                  <c:v>1.8318134450472479</c:v>
                </c:pt>
                <c:pt idx="51">
                  <c:v>1.8315767317391551</c:v>
                </c:pt>
                <c:pt idx="52">
                  <c:v>1.8316981821186442</c:v>
                </c:pt>
                <c:pt idx="53">
                  <c:v>1.8280617598926741</c:v>
                </c:pt>
                <c:pt idx="54">
                  <c:v>1.8341766979664096</c:v>
                </c:pt>
                <c:pt idx="55">
                  <c:v>1.8161168982739562</c:v>
                </c:pt>
                <c:pt idx="56">
                  <c:v>1.8349626212045327</c:v>
                </c:pt>
                <c:pt idx="57">
                  <c:v>1.8389538442451456</c:v>
                </c:pt>
                <c:pt idx="58">
                  <c:v>1.8354729325818202</c:v>
                </c:pt>
                <c:pt idx="59">
                  <c:v>1.8292795681160832</c:v>
                </c:pt>
                <c:pt idx="60">
                  <c:v>1.8360538914766433</c:v>
                </c:pt>
              </c:numCache>
            </c:numRef>
          </c:xVal>
          <c:yVal>
            <c:numRef>
              <c:f>Summary!$CP$357:$CP$417</c:f>
              <c:numCache>
                <c:formatCode>0.00000000</c:formatCode>
                <c:ptCount val="61"/>
                <c:pt idx="0">
                  <c:v>5.4383157105593639E-2</c:v>
                </c:pt>
                <c:pt idx="1">
                  <c:v>5.4382777801856096E-2</c:v>
                </c:pt>
                <c:pt idx="2">
                  <c:v>5.4381432965935929E-2</c:v>
                </c:pt>
                <c:pt idx="3">
                  <c:v>5.4381664919899451E-2</c:v>
                </c:pt>
                <c:pt idx="4">
                  <c:v>5.4383248546125827E-2</c:v>
                </c:pt>
                <c:pt idx="5">
                  <c:v>5.4383781938774536E-2</c:v>
                </c:pt>
                <c:pt idx="6">
                  <c:v>5.43817443379759E-2</c:v>
                </c:pt>
                <c:pt idx="7">
                  <c:v>5.4383011555987543E-2</c:v>
                </c:pt>
                <c:pt idx="8">
                  <c:v>5.4380833392678539E-2</c:v>
                </c:pt>
                <c:pt idx="9">
                  <c:v>5.4382927418833396E-2</c:v>
                </c:pt>
                <c:pt idx="10">
                  <c:v>5.438223666091109E-2</c:v>
                </c:pt>
                <c:pt idx="11">
                  <c:v>5.4382724650478644E-2</c:v>
                </c:pt>
                <c:pt idx="12">
                  <c:v>5.4381855973855781E-2</c:v>
                </c:pt>
                <c:pt idx="13">
                  <c:v>5.4382562348511361E-2</c:v>
                </c:pt>
                <c:pt idx="14">
                  <c:v>5.4382806436406569E-2</c:v>
                </c:pt>
                <c:pt idx="15">
                  <c:v>5.4383956109743732E-2</c:v>
                </c:pt>
                <c:pt idx="16">
                  <c:v>5.4383857521794296E-2</c:v>
                </c:pt>
                <c:pt idx="17">
                  <c:v>5.4383781910056724E-2</c:v>
                </c:pt>
                <c:pt idx="18">
                  <c:v>5.4383090550849063E-2</c:v>
                </c:pt>
                <c:pt idx="19">
                  <c:v>5.4383221168502541E-2</c:v>
                </c:pt>
                <c:pt idx="20">
                  <c:v>5.438350935733078E-2</c:v>
                </c:pt>
                <c:pt idx="21">
                  <c:v>5.4383409191304868E-2</c:v>
                </c:pt>
                <c:pt idx="22">
                  <c:v>5.4383070219565809E-2</c:v>
                </c:pt>
                <c:pt idx="23">
                  <c:v>5.4383441211711313E-2</c:v>
                </c:pt>
                <c:pt idx="24">
                  <c:v>5.4382534375532122E-2</c:v>
                </c:pt>
                <c:pt idx="25">
                  <c:v>5.4384519748564744E-2</c:v>
                </c:pt>
                <c:pt idx="26">
                  <c:v>5.4382154502989263E-2</c:v>
                </c:pt>
                <c:pt idx="27">
                  <c:v>5.438303430733904E-2</c:v>
                </c:pt>
                <c:pt idx="28">
                  <c:v>5.4383394713375326E-2</c:v>
                </c:pt>
                <c:pt idx="29">
                  <c:v>5.4383634304545507E-2</c:v>
                </c:pt>
                <c:pt idx="30">
                  <c:v>5.4382894992308979E-2</c:v>
                </c:pt>
                <c:pt idx="31">
                  <c:v>5.4383823612565899E-2</c:v>
                </c:pt>
                <c:pt idx="32">
                  <c:v>5.438337401473084E-2</c:v>
                </c:pt>
                <c:pt idx="33">
                  <c:v>5.4383338654565766E-2</c:v>
                </c:pt>
                <c:pt idx="34">
                  <c:v>5.4383104529799525E-2</c:v>
                </c:pt>
                <c:pt idx="35">
                  <c:v>5.4384014312024012E-2</c:v>
                </c:pt>
                <c:pt idx="36">
                  <c:v>5.438301780107932E-2</c:v>
                </c:pt>
                <c:pt idx="37">
                  <c:v>5.4383155746109149E-2</c:v>
                </c:pt>
                <c:pt idx="38">
                  <c:v>5.4382773760112614E-2</c:v>
                </c:pt>
                <c:pt idx="39">
                  <c:v>5.4383307454112337E-2</c:v>
                </c:pt>
                <c:pt idx="40">
                  <c:v>5.4382520787251233E-2</c:v>
                </c:pt>
                <c:pt idx="41">
                  <c:v>5.4384039009715113E-2</c:v>
                </c:pt>
                <c:pt idx="42">
                  <c:v>5.4384555686058933E-2</c:v>
                </c:pt>
                <c:pt idx="43">
                  <c:v>5.4383766679646069E-2</c:v>
                </c:pt>
                <c:pt idx="44">
                  <c:v>5.438257015412748E-2</c:v>
                </c:pt>
                <c:pt idx="45">
                  <c:v>5.4384372203203517E-2</c:v>
                </c:pt>
                <c:pt idx="46">
                  <c:v>5.4382984331992269E-2</c:v>
                </c:pt>
                <c:pt idx="47">
                  <c:v>5.4382968839001677E-2</c:v>
                </c:pt>
                <c:pt idx="48">
                  <c:v>5.4383154932590064E-2</c:v>
                </c:pt>
                <c:pt idx="49">
                  <c:v>5.4383925470503011E-2</c:v>
                </c:pt>
                <c:pt idx="50">
                  <c:v>5.4383023785994321E-2</c:v>
                </c:pt>
                <c:pt idx="51">
                  <c:v>5.4383043654582755E-2</c:v>
                </c:pt>
                <c:pt idx="52">
                  <c:v>5.4383922679356621E-2</c:v>
                </c:pt>
                <c:pt idx="53">
                  <c:v>5.4384672476964345E-2</c:v>
                </c:pt>
                <c:pt idx="54">
                  <c:v>5.4382568258485406E-2</c:v>
                </c:pt>
                <c:pt idx="55">
                  <c:v>5.4383399902867682E-2</c:v>
                </c:pt>
                <c:pt idx="56">
                  <c:v>5.4383661802854713E-2</c:v>
                </c:pt>
                <c:pt idx="57">
                  <c:v>5.4382394766023377E-2</c:v>
                </c:pt>
                <c:pt idx="58">
                  <c:v>5.4384452587160584E-2</c:v>
                </c:pt>
                <c:pt idx="59">
                  <c:v>5.4384400689718955E-2</c:v>
                </c:pt>
                <c:pt idx="60">
                  <c:v>5.4382948103783926E-2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9E7-D441-A566-8BE9D3CAB8B8}"/>
            </c:ext>
          </c:extLst>
        </c:ser>
        <c:ser>
          <c:idx val="10"/>
          <c:order val="10"/>
          <c:tx>
            <c:strRef>
              <c:f>Summary!$CJ$419</c:f>
              <c:strCache>
                <c:ptCount val="1"/>
                <c:pt idx="0">
                  <c:v>L2 May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  <a:effectLst/>
            </c:spPr>
          </c:marker>
          <c:xVal>
            <c:numRef>
              <c:f>Summary!$CL$419:$CL$493</c:f>
              <c:numCache>
                <c:formatCode>0.0000</c:formatCode>
                <c:ptCount val="75"/>
                <c:pt idx="0">
                  <c:v>1.7307741504364169</c:v>
                </c:pt>
                <c:pt idx="1">
                  <c:v>1.7316875529680249</c:v>
                </c:pt>
                <c:pt idx="2">
                  <c:v>1.7323301689021251</c:v>
                </c:pt>
                <c:pt idx="3">
                  <c:v>1.7305041274000437</c:v>
                </c:pt>
                <c:pt idx="4">
                  <c:v>1.7312730039387658</c:v>
                </c:pt>
                <c:pt idx="5">
                  <c:v>1.7288664166370027</c:v>
                </c:pt>
                <c:pt idx="6">
                  <c:v>1.729348980842538</c:v>
                </c:pt>
                <c:pt idx="7">
                  <c:v>1.7266830297448716</c:v>
                </c:pt>
                <c:pt idx="8">
                  <c:v>1.7252551348142016</c:v>
                </c:pt>
                <c:pt idx="9">
                  <c:v>1.7219698834193176</c:v>
                </c:pt>
                <c:pt idx="10">
                  <c:v>1.7242836830048911</c:v>
                </c:pt>
                <c:pt idx="11">
                  <c:v>1.7202611409030373</c:v>
                </c:pt>
                <c:pt idx="12">
                  <c:v>1.7219279811195809</c:v>
                </c:pt>
                <c:pt idx="13">
                  <c:v>1.7181948443518376</c:v>
                </c:pt>
                <c:pt idx="14">
                  <c:v>1.7207715900071887</c:v>
                </c:pt>
                <c:pt idx="15">
                  <c:v>1.7175904079134097</c:v>
                </c:pt>
                <c:pt idx="16">
                  <c:v>1.7181451484171641</c:v>
                </c:pt>
                <c:pt idx="17">
                  <c:v>1.7160839207164875</c:v>
                </c:pt>
                <c:pt idx="18">
                  <c:v>1.7172982802910228</c:v>
                </c:pt>
                <c:pt idx="19">
                  <c:v>1.7146051969936342</c:v>
                </c:pt>
                <c:pt idx="20">
                  <c:v>1.7160354056169898</c:v>
                </c:pt>
                <c:pt idx="21">
                  <c:v>1.7118328312612328</c:v>
                </c:pt>
                <c:pt idx="22">
                  <c:v>1.7142755109620136</c:v>
                </c:pt>
                <c:pt idx="23">
                  <c:v>1.7109665401885326</c:v>
                </c:pt>
                <c:pt idx="24">
                  <c:v>1.7135888277359421</c:v>
                </c:pt>
                <c:pt idx="25">
                  <c:v>1.7098000612501258</c:v>
                </c:pt>
                <c:pt idx="26">
                  <c:v>1.7127815734292338</c:v>
                </c:pt>
                <c:pt idx="27">
                  <c:v>1.7098241692998744</c:v>
                </c:pt>
                <c:pt idx="28">
                  <c:v>1.7117997600335213</c:v>
                </c:pt>
                <c:pt idx="29">
                  <c:v>1.7094542243785324</c:v>
                </c:pt>
                <c:pt idx="30">
                  <c:v>1.7106524019708718</c:v>
                </c:pt>
                <c:pt idx="31">
                  <c:v>1.7079865405065855</c:v>
                </c:pt>
                <c:pt idx="32">
                  <c:v>1.7093667855067491</c:v>
                </c:pt>
                <c:pt idx="33">
                  <c:v>1.7055784031552719</c:v>
                </c:pt>
                <c:pt idx="34">
                  <c:v>1.7083680636557239</c:v>
                </c:pt>
                <c:pt idx="35">
                  <c:v>1.7048483145620059</c:v>
                </c:pt>
                <c:pt idx="36">
                  <c:v>1.7073317465451578</c:v>
                </c:pt>
                <c:pt idx="37">
                  <c:v>1.6947863525670657</c:v>
                </c:pt>
                <c:pt idx="38">
                  <c:v>1.7048084425340617</c:v>
                </c:pt>
                <c:pt idx="39">
                  <c:v>1.7023084399784199</c:v>
                </c:pt>
                <c:pt idx="40">
                  <c:v>1.7053319708056969</c:v>
                </c:pt>
                <c:pt idx="41">
                  <c:v>1.7026935504814638</c:v>
                </c:pt>
                <c:pt idx="42">
                  <c:v>1.7043545542374228</c:v>
                </c:pt>
                <c:pt idx="43">
                  <c:v>1.7023150387907393</c:v>
                </c:pt>
                <c:pt idx="44">
                  <c:v>1.7039610747205756</c:v>
                </c:pt>
                <c:pt idx="45">
                  <c:v>1.700207699784575</c:v>
                </c:pt>
                <c:pt idx="46">
                  <c:v>1.7032393788262414</c:v>
                </c:pt>
                <c:pt idx="47">
                  <c:v>1.6990006223204559</c:v>
                </c:pt>
                <c:pt idx="48">
                  <c:v>1.7009042269569474</c:v>
                </c:pt>
                <c:pt idx="49">
                  <c:v>1.6968167008520143</c:v>
                </c:pt>
                <c:pt idx="50">
                  <c:v>1.6989714373649327</c:v>
                </c:pt>
                <c:pt idx="51">
                  <c:v>1.6956438817692403</c:v>
                </c:pt>
                <c:pt idx="52">
                  <c:v>1.6974658336088626</c:v>
                </c:pt>
                <c:pt idx="53">
                  <c:v>1.6948100652287794</c:v>
                </c:pt>
                <c:pt idx="54">
                  <c:v>1.696731906727978</c:v>
                </c:pt>
                <c:pt idx="55">
                  <c:v>1.6923181741793183</c:v>
                </c:pt>
                <c:pt idx="56">
                  <c:v>1.6981261270965133</c:v>
                </c:pt>
                <c:pt idx="57">
                  <c:v>1.6964421215437089</c:v>
                </c:pt>
                <c:pt idx="58">
                  <c:v>1.7001256689607465</c:v>
                </c:pt>
                <c:pt idx="59">
                  <c:v>1.6972970655362196</c:v>
                </c:pt>
                <c:pt idx="60">
                  <c:v>1.7003462572576897</c:v>
                </c:pt>
                <c:pt idx="61">
                  <c:v>1.6966533955239593</c:v>
                </c:pt>
                <c:pt idx="62">
                  <c:v>1.699536828846189</c:v>
                </c:pt>
                <c:pt idx="63">
                  <c:v>1.6972906149940277</c:v>
                </c:pt>
                <c:pt idx="64">
                  <c:v>1.69878018501964</c:v>
                </c:pt>
                <c:pt idx="65">
                  <c:v>1.697015484591913</c:v>
                </c:pt>
                <c:pt idx="66">
                  <c:v>1.6959468697139948</c:v>
                </c:pt>
                <c:pt idx="67">
                  <c:v>1.6954723438783785</c:v>
                </c:pt>
                <c:pt idx="68">
                  <c:v>1.6974087250269971</c:v>
                </c:pt>
                <c:pt idx="69">
                  <c:v>1.6941720272243739</c:v>
                </c:pt>
                <c:pt idx="70">
                  <c:v>1.6974507501553109</c:v>
                </c:pt>
                <c:pt idx="71">
                  <c:v>1.6940910577077235</c:v>
                </c:pt>
                <c:pt idx="72">
                  <c:v>1.6968069636806848</c:v>
                </c:pt>
                <c:pt idx="73">
                  <c:v>1.6929726821737789</c:v>
                </c:pt>
                <c:pt idx="74">
                  <c:v>1.6947362168686182</c:v>
                </c:pt>
              </c:numCache>
            </c:numRef>
          </c:xVal>
          <c:yVal>
            <c:numRef>
              <c:f>Summary!$CP$419:$CP$493</c:f>
              <c:numCache>
                <c:formatCode>0.00000000</c:formatCode>
                <c:ptCount val="75"/>
                <c:pt idx="0">
                  <c:v>5.4388988702167122E-2</c:v>
                </c:pt>
                <c:pt idx="1">
                  <c:v>5.4389461023927554E-2</c:v>
                </c:pt>
                <c:pt idx="2">
                  <c:v>5.4389273192672297E-2</c:v>
                </c:pt>
                <c:pt idx="3">
                  <c:v>5.4389008734903627E-2</c:v>
                </c:pt>
                <c:pt idx="4">
                  <c:v>5.4388978681225511E-2</c:v>
                </c:pt>
                <c:pt idx="5">
                  <c:v>5.4389373660445946E-2</c:v>
                </c:pt>
                <c:pt idx="6">
                  <c:v>5.4389479250878489E-2</c:v>
                </c:pt>
                <c:pt idx="7">
                  <c:v>5.4389715789993923E-2</c:v>
                </c:pt>
                <c:pt idx="8">
                  <c:v>5.4391056395335854E-2</c:v>
                </c:pt>
                <c:pt idx="9">
                  <c:v>5.4390492197364936E-2</c:v>
                </c:pt>
                <c:pt idx="10">
                  <c:v>5.4389991034070044E-2</c:v>
                </c:pt>
                <c:pt idx="11">
                  <c:v>5.4390353731595197E-2</c:v>
                </c:pt>
                <c:pt idx="12">
                  <c:v>5.439022568115414E-2</c:v>
                </c:pt>
                <c:pt idx="13">
                  <c:v>5.4390716595385864E-2</c:v>
                </c:pt>
                <c:pt idx="14">
                  <c:v>5.4390102671748847E-2</c:v>
                </c:pt>
                <c:pt idx="15">
                  <c:v>5.4391223371150106E-2</c:v>
                </c:pt>
                <c:pt idx="16">
                  <c:v>5.4390143638926913E-2</c:v>
                </c:pt>
                <c:pt idx="17">
                  <c:v>5.4390169255611687E-2</c:v>
                </c:pt>
                <c:pt idx="18">
                  <c:v>5.4390709701959014E-2</c:v>
                </c:pt>
                <c:pt idx="19">
                  <c:v>5.4390046728333481E-2</c:v>
                </c:pt>
                <c:pt idx="20">
                  <c:v>5.4390148841726917E-2</c:v>
                </c:pt>
                <c:pt idx="21">
                  <c:v>5.4390035995961594E-2</c:v>
                </c:pt>
                <c:pt idx="22">
                  <c:v>5.4389788909500046E-2</c:v>
                </c:pt>
                <c:pt idx="23">
                  <c:v>5.4389543073488741E-2</c:v>
                </c:pt>
                <c:pt idx="24">
                  <c:v>5.4389997258360905E-2</c:v>
                </c:pt>
                <c:pt idx="25">
                  <c:v>5.4390032525770814E-2</c:v>
                </c:pt>
                <c:pt idx="26">
                  <c:v>5.4389863286995015E-2</c:v>
                </c:pt>
                <c:pt idx="27">
                  <c:v>5.4389690731366569E-2</c:v>
                </c:pt>
                <c:pt idx="28">
                  <c:v>5.4389529860129258E-2</c:v>
                </c:pt>
                <c:pt idx="29">
                  <c:v>5.438919946154272E-2</c:v>
                </c:pt>
                <c:pt idx="30">
                  <c:v>5.4389726106953314E-2</c:v>
                </c:pt>
                <c:pt idx="31">
                  <c:v>5.4390061830719288E-2</c:v>
                </c:pt>
                <c:pt idx="32">
                  <c:v>5.4389641154938925E-2</c:v>
                </c:pt>
                <c:pt idx="33">
                  <c:v>5.4389861457067104E-2</c:v>
                </c:pt>
                <c:pt idx="34">
                  <c:v>5.4389240108150778E-2</c:v>
                </c:pt>
                <c:pt idx="35">
                  <c:v>5.4389845384613354E-2</c:v>
                </c:pt>
                <c:pt idx="36">
                  <c:v>5.4389354915629122E-2</c:v>
                </c:pt>
                <c:pt idx="37">
                  <c:v>5.4392269480553722E-2</c:v>
                </c:pt>
                <c:pt idx="38">
                  <c:v>5.4390659989737959E-2</c:v>
                </c:pt>
                <c:pt idx="39">
                  <c:v>5.4390633121949937E-2</c:v>
                </c:pt>
                <c:pt idx="40">
                  <c:v>5.4388325058176618E-2</c:v>
                </c:pt>
                <c:pt idx="41">
                  <c:v>5.4388467701505738E-2</c:v>
                </c:pt>
                <c:pt idx="42">
                  <c:v>5.4388325170684558E-2</c:v>
                </c:pt>
                <c:pt idx="43">
                  <c:v>5.438908294168586E-2</c:v>
                </c:pt>
                <c:pt idx="44">
                  <c:v>5.4389721472318131E-2</c:v>
                </c:pt>
                <c:pt idx="45">
                  <c:v>5.4389543757444141E-2</c:v>
                </c:pt>
                <c:pt idx="46">
                  <c:v>5.4389573472192733E-2</c:v>
                </c:pt>
                <c:pt idx="47">
                  <c:v>5.4388963360212095E-2</c:v>
                </c:pt>
                <c:pt idx="48">
                  <c:v>5.4388166705768813E-2</c:v>
                </c:pt>
                <c:pt idx="49">
                  <c:v>5.4387605992713257E-2</c:v>
                </c:pt>
                <c:pt idx="50">
                  <c:v>5.4389191667070486E-2</c:v>
                </c:pt>
                <c:pt idx="51">
                  <c:v>5.4388199138026679E-2</c:v>
                </c:pt>
                <c:pt idx="52">
                  <c:v>5.4388093206310766E-2</c:v>
                </c:pt>
                <c:pt idx="53">
                  <c:v>5.4387227903832103E-2</c:v>
                </c:pt>
                <c:pt idx="54">
                  <c:v>5.4388268849508134E-2</c:v>
                </c:pt>
                <c:pt idx="55">
                  <c:v>5.4387126536447783E-2</c:v>
                </c:pt>
                <c:pt idx="56">
                  <c:v>5.4388437626639821E-2</c:v>
                </c:pt>
                <c:pt idx="57">
                  <c:v>5.4388310828540717E-2</c:v>
                </c:pt>
                <c:pt idx="58">
                  <c:v>5.4388871987805933E-2</c:v>
                </c:pt>
                <c:pt idx="59">
                  <c:v>5.4389404164959264E-2</c:v>
                </c:pt>
                <c:pt idx="60">
                  <c:v>5.438875156770602E-2</c:v>
                </c:pt>
                <c:pt idx="61">
                  <c:v>5.4389271393840012E-2</c:v>
                </c:pt>
                <c:pt idx="62">
                  <c:v>5.4388869085967045E-2</c:v>
                </c:pt>
                <c:pt idx="63">
                  <c:v>5.4388787477381219E-2</c:v>
                </c:pt>
                <c:pt idx="64">
                  <c:v>5.4388660460166022E-2</c:v>
                </c:pt>
                <c:pt idx="65">
                  <c:v>5.4388699468674244E-2</c:v>
                </c:pt>
                <c:pt idx="66">
                  <c:v>5.4390403184647447E-2</c:v>
                </c:pt>
                <c:pt idx="67">
                  <c:v>5.4390015596211753E-2</c:v>
                </c:pt>
                <c:pt idx="68">
                  <c:v>5.4390910579573244E-2</c:v>
                </c:pt>
                <c:pt idx="69">
                  <c:v>5.4390380135216868E-2</c:v>
                </c:pt>
                <c:pt idx="70">
                  <c:v>5.4388906722875559E-2</c:v>
                </c:pt>
                <c:pt idx="71">
                  <c:v>5.4390036766404588E-2</c:v>
                </c:pt>
                <c:pt idx="72">
                  <c:v>5.4389868877726726E-2</c:v>
                </c:pt>
                <c:pt idx="73">
                  <c:v>5.439075535987694E-2</c:v>
                </c:pt>
                <c:pt idx="74">
                  <c:v>5.4390781504834201E-2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9E7-D441-A566-8BE9D3CAB8B8}"/>
            </c:ext>
          </c:extLst>
        </c:ser>
        <c:ser>
          <c:idx val="11"/>
          <c:order val="11"/>
          <c:tx>
            <c:strRef>
              <c:f>Summary!$CJ$494</c:f>
              <c:strCache>
                <c:ptCount val="1"/>
                <c:pt idx="0">
                  <c:v>L2 Jun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9050">
                <a:solidFill>
                  <a:srgbClr val="6F6F6F"/>
                </a:solidFill>
              </a:ln>
            </c:spPr>
          </c:marker>
          <c:xVal>
            <c:numRef>
              <c:f>Summary!$CL$494:$CL$538</c:f>
              <c:numCache>
                <c:formatCode>0.0000</c:formatCode>
                <c:ptCount val="45"/>
                <c:pt idx="0">
                  <c:v>1.6675962105889521</c:v>
                </c:pt>
                <c:pt idx="1">
                  <c:v>1.6662219227210773</c:v>
                </c:pt>
                <c:pt idx="2">
                  <c:v>1.665478223292534</c:v>
                </c:pt>
                <c:pt idx="3">
                  <c:v>1.6606617738330394</c:v>
                </c:pt>
                <c:pt idx="4">
                  <c:v>1.6590425334734473</c:v>
                </c:pt>
                <c:pt idx="5">
                  <c:v>1.6562964104687534</c:v>
                </c:pt>
                <c:pt idx="6">
                  <c:v>1.6544802334056745</c:v>
                </c:pt>
                <c:pt idx="7">
                  <c:v>1.6416282006234513</c:v>
                </c:pt>
                <c:pt idx="8">
                  <c:v>1.6544371778080362</c:v>
                </c:pt>
                <c:pt idx="9">
                  <c:v>1.6600255246563553</c:v>
                </c:pt>
                <c:pt idx="10">
                  <c:v>1.653812302921458</c:v>
                </c:pt>
                <c:pt idx="11">
                  <c:v>1.6529799987606193</c:v>
                </c:pt>
                <c:pt idx="12">
                  <c:v>1.6521338298886687</c:v>
                </c:pt>
                <c:pt idx="13">
                  <c:v>1.6412465667225922</c:v>
                </c:pt>
                <c:pt idx="14">
                  <c:v>1.6461994212576672</c:v>
                </c:pt>
                <c:pt idx="15">
                  <c:v>1.650798198482629</c:v>
                </c:pt>
                <c:pt idx="16">
                  <c:v>1.6584123036954894</c:v>
                </c:pt>
                <c:pt idx="17">
                  <c:v>1.6533432693265639</c:v>
                </c:pt>
                <c:pt idx="18">
                  <c:v>1.6544397844923864</c:v>
                </c:pt>
                <c:pt idx="19">
                  <c:v>1.6517230079178631</c:v>
                </c:pt>
                <c:pt idx="20">
                  <c:v>1.6513512527013445</c:v>
                </c:pt>
                <c:pt idx="21">
                  <c:v>1.6488453407364323</c:v>
                </c:pt>
                <c:pt idx="22">
                  <c:v>1.6484736353703999</c:v>
                </c:pt>
                <c:pt idx="23">
                  <c:v>1.654607438410445</c:v>
                </c:pt>
                <c:pt idx="24">
                  <c:v>1.6458680290658261</c:v>
                </c:pt>
                <c:pt idx="25">
                  <c:v>1.6453285779609936</c:v>
                </c:pt>
                <c:pt idx="26">
                  <c:v>1.6447199918652005</c:v>
                </c:pt>
                <c:pt idx="27">
                  <c:v>1.6471545245331245</c:v>
                </c:pt>
                <c:pt idx="28">
                  <c:v>1.6433930217902419</c:v>
                </c:pt>
                <c:pt idx="29">
                  <c:v>1.6463728171843697</c:v>
                </c:pt>
                <c:pt idx="30">
                  <c:v>1.6519839641584209</c:v>
                </c:pt>
                <c:pt idx="31">
                  <c:v>1.648259656732431</c:v>
                </c:pt>
                <c:pt idx="32">
                  <c:v>1.6495702328308215</c:v>
                </c:pt>
                <c:pt idx="33">
                  <c:v>1.648730641521106</c:v>
                </c:pt>
                <c:pt idx="34">
                  <c:v>1.6472453044741373</c:v>
                </c:pt>
                <c:pt idx="35">
                  <c:v>1.6463943079303778</c:v>
                </c:pt>
                <c:pt idx="36">
                  <c:v>1.6431786110424313</c:v>
                </c:pt>
                <c:pt idx="37">
                  <c:v>1.6495557699750591</c:v>
                </c:pt>
                <c:pt idx="38">
                  <c:v>1.6454461201222277</c:v>
                </c:pt>
                <c:pt idx="39">
                  <c:v>1.6451625812456525</c:v>
                </c:pt>
                <c:pt idx="40">
                  <c:v>1.6445271971276663</c:v>
                </c:pt>
                <c:pt idx="41">
                  <c:v>1.6308875060360795</c:v>
                </c:pt>
                <c:pt idx="42">
                  <c:v>1.6371662085753873</c:v>
                </c:pt>
                <c:pt idx="43">
                  <c:v>1.6379907155160363</c:v>
                </c:pt>
                <c:pt idx="44">
                  <c:v>1.641560958949468</c:v>
                </c:pt>
              </c:numCache>
            </c:numRef>
          </c:xVal>
          <c:yVal>
            <c:numRef>
              <c:f>Summary!$CP$494:$CP$538</c:f>
              <c:numCache>
                <c:formatCode>0.00000000</c:formatCode>
                <c:ptCount val="45"/>
                <c:pt idx="0">
                  <c:v>5.4388937891586102E-2</c:v>
                </c:pt>
                <c:pt idx="1">
                  <c:v>5.4389617938175774E-2</c:v>
                </c:pt>
                <c:pt idx="2">
                  <c:v>5.4390380315645671E-2</c:v>
                </c:pt>
                <c:pt idx="3">
                  <c:v>5.4389265738663643E-2</c:v>
                </c:pt>
                <c:pt idx="4">
                  <c:v>5.4390280681239453E-2</c:v>
                </c:pt>
                <c:pt idx="5">
                  <c:v>5.4390335348488812E-2</c:v>
                </c:pt>
                <c:pt idx="6">
                  <c:v>5.4390097034357945E-2</c:v>
                </c:pt>
                <c:pt idx="7">
                  <c:v>5.4391776331181675E-2</c:v>
                </c:pt>
                <c:pt idx="8">
                  <c:v>5.4389897862519715E-2</c:v>
                </c:pt>
                <c:pt idx="9">
                  <c:v>5.4389409469516072E-2</c:v>
                </c:pt>
                <c:pt idx="10">
                  <c:v>5.4389657659662326E-2</c:v>
                </c:pt>
                <c:pt idx="11">
                  <c:v>5.4391035025434284E-2</c:v>
                </c:pt>
                <c:pt idx="12">
                  <c:v>5.439017812972579E-2</c:v>
                </c:pt>
                <c:pt idx="13">
                  <c:v>5.4391249073702914E-2</c:v>
                </c:pt>
                <c:pt idx="14">
                  <c:v>5.4391247607245258E-2</c:v>
                </c:pt>
                <c:pt idx="15">
                  <c:v>5.4390042778219912E-2</c:v>
                </c:pt>
                <c:pt idx="16">
                  <c:v>5.4389646833755287E-2</c:v>
                </c:pt>
                <c:pt idx="17">
                  <c:v>5.4389780393399242E-2</c:v>
                </c:pt>
                <c:pt idx="18">
                  <c:v>5.4389123480855728E-2</c:v>
                </c:pt>
                <c:pt idx="19">
                  <c:v>5.4390335769150401E-2</c:v>
                </c:pt>
                <c:pt idx="20">
                  <c:v>5.4389200733260118E-2</c:v>
                </c:pt>
                <c:pt idx="21">
                  <c:v>5.4390392030979333E-2</c:v>
                </c:pt>
                <c:pt idx="22">
                  <c:v>5.4390651859789467E-2</c:v>
                </c:pt>
                <c:pt idx="23">
                  <c:v>5.4389586789249746E-2</c:v>
                </c:pt>
                <c:pt idx="24">
                  <c:v>5.4390331258266401E-2</c:v>
                </c:pt>
                <c:pt idx="25">
                  <c:v>5.4390595441815702E-2</c:v>
                </c:pt>
                <c:pt idx="26">
                  <c:v>5.4391120744877515E-2</c:v>
                </c:pt>
                <c:pt idx="27">
                  <c:v>5.4389920536065513E-2</c:v>
                </c:pt>
                <c:pt idx="28">
                  <c:v>5.4390999250586852E-2</c:v>
                </c:pt>
                <c:pt idx="29">
                  <c:v>5.4389707975524532E-2</c:v>
                </c:pt>
                <c:pt idx="30">
                  <c:v>5.4390386755410393E-2</c:v>
                </c:pt>
                <c:pt idx="31">
                  <c:v>5.4390196950299112E-2</c:v>
                </c:pt>
                <c:pt idx="32">
                  <c:v>5.4389761323232984E-2</c:v>
                </c:pt>
                <c:pt idx="33">
                  <c:v>5.4389497863310279E-2</c:v>
                </c:pt>
                <c:pt idx="34">
                  <c:v>5.4389344480965447E-2</c:v>
                </c:pt>
                <c:pt idx="35">
                  <c:v>5.4389804671604577E-2</c:v>
                </c:pt>
                <c:pt idx="36">
                  <c:v>5.4390328227302123E-2</c:v>
                </c:pt>
                <c:pt idx="37">
                  <c:v>5.4390410092454246E-2</c:v>
                </c:pt>
                <c:pt idx="38">
                  <c:v>5.4389999232855639E-2</c:v>
                </c:pt>
                <c:pt idx="39">
                  <c:v>5.4389587825062348E-2</c:v>
                </c:pt>
                <c:pt idx="40">
                  <c:v>5.4389320315369964E-2</c:v>
                </c:pt>
                <c:pt idx="41">
                  <c:v>5.439214917865199E-2</c:v>
                </c:pt>
                <c:pt idx="42">
                  <c:v>5.4391193179162307E-2</c:v>
                </c:pt>
                <c:pt idx="43">
                  <c:v>5.4390030403074573E-2</c:v>
                </c:pt>
                <c:pt idx="44">
                  <c:v>5.4390931402705046E-2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9E7-D441-A566-8BE9D3CAB8B8}"/>
            </c:ext>
          </c:extLst>
        </c:ser>
        <c:ser>
          <c:idx val="12"/>
          <c:order val="12"/>
          <c:tx>
            <c:strRef>
              <c:f>Summary!$CJ$540</c:f>
              <c:strCache>
                <c:ptCount val="1"/>
                <c:pt idx="0">
                  <c:v>L3 FebS1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rgbClr val="2774AE"/>
                </a:solidFill>
              </a:ln>
            </c:spPr>
          </c:marker>
          <c:xVal>
            <c:numRef>
              <c:f>Summary!$CL$540:$CL$594</c:f>
              <c:numCache>
                <c:formatCode>0.0000</c:formatCode>
                <c:ptCount val="55"/>
                <c:pt idx="0">
                  <c:v>1.8292258584604124</c:v>
                </c:pt>
                <c:pt idx="1">
                  <c:v>1.8305037446448293</c:v>
                </c:pt>
                <c:pt idx="2">
                  <c:v>1.8318840060328858</c:v>
                </c:pt>
                <c:pt idx="3">
                  <c:v>1.8326365903599879</c:v>
                </c:pt>
                <c:pt idx="4">
                  <c:v>1.8332940324322313</c:v>
                </c:pt>
                <c:pt idx="5">
                  <c:v>1.8346760951192027</c:v>
                </c:pt>
                <c:pt idx="6">
                  <c:v>1.8354380180353693</c:v>
                </c:pt>
                <c:pt idx="7">
                  <c:v>1.8363192417727205</c:v>
                </c:pt>
                <c:pt idx="8">
                  <c:v>1.8372324232339829</c:v>
                </c:pt>
                <c:pt idx="9">
                  <c:v>1.8388596737617884</c:v>
                </c:pt>
                <c:pt idx="10">
                  <c:v>1.8397221623680879</c:v>
                </c:pt>
                <c:pt idx="11">
                  <c:v>1.8412349999403363</c:v>
                </c:pt>
                <c:pt idx="12">
                  <c:v>1.8423389591222088</c:v>
                </c:pt>
                <c:pt idx="13">
                  <c:v>1.8435333280334516</c:v>
                </c:pt>
                <c:pt idx="14">
                  <c:v>1.8448775971261049</c:v>
                </c:pt>
                <c:pt idx="15">
                  <c:v>1.8464885942463667</c:v>
                </c:pt>
                <c:pt idx="16">
                  <c:v>1.8474716179834352</c:v>
                </c:pt>
                <c:pt idx="17">
                  <c:v>1.8486287563004991</c:v>
                </c:pt>
                <c:pt idx="18">
                  <c:v>1.8499047200094541</c:v>
                </c:pt>
                <c:pt idx="19">
                  <c:v>1.851452729370288</c:v>
                </c:pt>
                <c:pt idx="20">
                  <c:v>1.8525770755846296</c:v>
                </c:pt>
                <c:pt idx="21">
                  <c:v>1.8540301543437472</c:v>
                </c:pt>
                <c:pt idx="22">
                  <c:v>1.8550897174024068</c:v>
                </c:pt>
                <c:pt idx="23">
                  <c:v>1.8562999081682352</c:v>
                </c:pt>
                <c:pt idx="24">
                  <c:v>1.8570086368522516</c:v>
                </c:pt>
                <c:pt idx="25">
                  <c:v>1.8578703348779912</c:v>
                </c:pt>
                <c:pt idx="26">
                  <c:v>1.8591929279056809</c:v>
                </c:pt>
                <c:pt idx="27">
                  <c:v>1.8605044900358012</c:v>
                </c:pt>
                <c:pt idx="28">
                  <c:v>1.8618366696731532</c:v>
                </c:pt>
                <c:pt idx="29">
                  <c:v>1.862707979513045</c:v>
                </c:pt>
                <c:pt idx="30">
                  <c:v>1.8642542646002112</c:v>
                </c:pt>
                <c:pt idx="31">
                  <c:v>1.8656834080801983</c:v>
                </c:pt>
                <c:pt idx="32">
                  <c:v>1.8670879760448535</c:v>
                </c:pt>
                <c:pt idx="33">
                  <c:v>1.8683275452392638</c:v>
                </c:pt>
                <c:pt idx="34">
                  <c:v>1.8696987419318496</c:v>
                </c:pt>
                <c:pt idx="35">
                  <c:v>1.8711033393103924</c:v>
                </c:pt>
                <c:pt idx="36">
                  <c:v>1.8724059432965114</c:v>
                </c:pt>
                <c:pt idx="37">
                  <c:v>1.8743577157051694</c:v>
                </c:pt>
                <c:pt idx="38">
                  <c:v>1.875809142804846</c:v>
                </c:pt>
                <c:pt idx="39">
                  <c:v>1.8775897665214685</c:v>
                </c:pt>
                <c:pt idx="40">
                  <c:v>1.8786995314723101</c:v>
                </c:pt>
                <c:pt idx="41">
                  <c:v>1.8804158837043023</c:v>
                </c:pt>
                <c:pt idx="42">
                  <c:v>1.8816772271109996</c:v>
                </c:pt>
                <c:pt idx="43">
                  <c:v>1.8836205001233031</c:v>
                </c:pt>
                <c:pt idx="44">
                  <c:v>1.8850485025422414</c:v>
                </c:pt>
                <c:pt idx="45">
                  <c:v>1.8873651427055818</c:v>
                </c:pt>
                <c:pt idx="46">
                  <c:v>1.8888152333780941</c:v>
                </c:pt>
                <c:pt idx="47">
                  <c:v>1.8908820016531604</c:v>
                </c:pt>
                <c:pt idx="48">
                  <c:v>1.8920499292611583</c:v>
                </c:pt>
                <c:pt idx="49">
                  <c:v>1.8940995640275264</c:v>
                </c:pt>
                <c:pt idx="50">
                  <c:v>1.8956719050303328</c:v>
                </c:pt>
                <c:pt idx="51">
                  <c:v>1.8974891393827287</c:v>
                </c:pt>
                <c:pt idx="52">
                  <c:v>1.8988866544805683</c:v>
                </c:pt>
                <c:pt idx="53">
                  <c:v>1.9004360330878325</c:v>
                </c:pt>
                <c:pt idx="54">
                  <c:v>1.9022521822457483</c:v>
                </c:pt>
              </c:numCache>
            </c:numRef>
          </c:xVal>
          <c:yVal>
            <c:numRef>
              <c:f>Summary!$CP$540:$CP$594</c:f>
              <c:numCache>
                <c:formatCode>0.00000000</c:formatCode>
                <c:ptCount val="55"/>
                <c:pt idx="0">
                  <c:v>5.4372597454352391E-2</c:v>
                </c:pt>
                <c:pt idx="1">
                  <c:v>5.4372331235668252E-2</c:v>
                </c:pt>
                <c:pt idx="2">
                  <c:v>5.4372915880844502E-2</c:v>
                </c:pt>
                <c:pt idx="3">
                  <c:v>5.4371741226713101E-2</c:v>
                </c:pt>
                <c:pt idx="4">
                  <c:v>5.4371687203407043E-2</c:v>
                </c:pt>
                <c:pt idx="5">
                  <c:v>5.4371148996506108E-2</c:v>
                </c:pt>
                <c:pt idx="6">
                  <c:v>5.4371625574389661E-2</c:v>
                </c:pt>
                <c:pt idx="7">
                  <c:v>5.4371745635175481E-2</c:v>
                </c:pt>
                <c:pt idx="8">
                  <c:v>5.4371757815527534E-2</c:v>
                </c:pt>
                <c:pt idx="9">
                  <c:v>5.4370227375995554E-2</c:v>
                </c:pt>
                <c:pt idx="10">
                  <c:v>5.4371880144397609E-2</c:v>
                </c:pt>
                <c:pt idx="11">
                  <c:v>5.4371301657170974E-2</c:v>
                </c:pt>
                <c:pt idx="12">
                  <c:v>5.4371065386959912E-2</c:v>
                </c:pt>
                <c:pt idx="13">
                  <c:v>5.4371767252012919E-2</c:v>
                </c:pt>
                <c:pt idx="14">
                  <c:v>5.4370501920032843E-2</c:v>
                </c:pt>
                <c:pt idx="15">
                  <c:v>5.4372297701523263E-2</c:v>
                </c:pt>
                <c:pt idx="16">
                  <c:v>5.4371850965137303E-2</c:v>
                </c:pt>
                <c:pt idx="17">
                  <c:v>5.4372095834926103E-2</c:v>
                </c:pt>
                <c:pt idx="18">
                  <c:v>5.4371287823470435E-2</c:v>
                </c:pt>
                <c:pt idx="19">
                  <c:v>5.4369630442802061E-2</c:v>
                </c:pt>
                <c:pt idx="20">
                  <c:v>5.4370533999033827E-2</c:v>
                </c:pt>
                <c:pt idx="21">
                  <c:v>5.4371057694164643E-2</c:v>
                </c:pt>
                <c:pt idx="22">
                  <c:v>5.4370880208856935E-2</c:v>
                </c:pt>
                <c:pt idx="23">
                  <c:v>5.4371157972388617E-2</c:v>
                </c:pt>
                <c:pt idx="24">
                  <c:v>5.4371780105395527E-2</c:v>
                </c:pt>
                <c:pt idx="25">
                  <c:v>5.4370838917189281E-2</c:v>
                </c:pt>
                <c:pt idx="26">
                  <c:v>5.4370428994304491E-2</c:v>
                </c:pt>
                <c:pt idx="27">
                  <c:v>5.4371049651982244E-2</c:v>
                </c:pt>
                <c:pt idx="28">
                  <c:v>5.4370915179467856E-2</c:v>
                </c:pt>
                <c:pt idx="29">
                  <c:v>5.4370852015570174E-2</c:v>
                </c:pt>
                <c:pt idx="30">
                  <c:v>5.4371279762358296E-2</c:v>
                </c:pt>
                <c:pt idx="31">
                  <c:v>5.437189833277372E-2</c:v>
                </c:pt>
                <c:pt idx="32">
                  <c:v>5.4372554887428773E-2</c:v>
                </c:pt>
                <c:pt idx="33">
                  <c:v>5.4371424152056431E-2</c:v>
                </c:pt>
                <c:pt idx="34">
                  <c:v>5.43717185639968E-2</c:v>
                </c:pt>
                <c:pt idx="35">
                  <c:v>5.437148628027564E-2</c:v>
                </c:pt>
                <c:pt idx="36">
                  <c:v>5.4370690285748237E-2</c:v>
                </c:pt>
                <c:pt idx="37">
                  <c:v>5.4370970395963482E-2</c:v>
                </c:pt>
                <c:pt idx="38">
                  <c:v>5.4370304734718752E-2</c:v>
                </c:pt>
                <c:pt idx="39">
                  <c:v>5.4370695374420255E-2</c:v>
                </c:pt>
                <c:pt idx="40">
                  <c:v>5.4370517185218709E-2</c:v>
                </c:pt>
                <c:pt idx="41">
                  <c:v>5.4371699650056504E-2</c:v>
                </c:pt>
                <c:pt idx="42">
                  <c:v>5.4372088539812194E-2</c:v>
                </c:pt>
                <c:pt idx="43">
                  <c:v>5.4372253115517244E-2</c:v>
                </c:pt>
                <c:pt idx="44">
                  <c:v>5.4372003127605456E-2</c:v>
                </c:pt>
                <c:pt idx="45">
                  <c:v>5.4371176609767674E-2</c:v>
                </c:pt>
                <c:pt idx="46">
                  <c:v>5.4371917244644623E-2</c:v>
                </c:pt>
                <c:pt idx="47">
                  <c:v>5.4371929779632212E-2</c:v>
                </c:pt>
                <c:pt idx="48">
                  <c:v>5.437070532056483E-2</c:v>
                </c:pt>
                <c:pt idx="49">
                  <c:v>5.4369970099424743E-2</c:v>
                </c:pt>
                <c:pt idx="50">
                  <c:v>5.4371906466028706E-2</c:v>
                </c:pt>
                <c:pt idx="51">
                  <c:v>5.4371175001580216E-2</c:v>
                </c:pt>
                <c:pt idx="52">
                  <c:v>5.4373280576893855E-2</c:v>
                </c:pt>
                <c:pt idx="53">
                  <c:v>5.437161836491116E-2</c:v>
                </c:pt>
                <c:pt idx="54">
                  <c:v>5.4372225363696451E-2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9E7-D441-A566-8BE9D3CAB8B8}"/>
            </c:ext>
          </c:extLst>
        </c:ser>
        <c:ser>
          <c:idx val="13"/>
          <c:order val="13"/>
          <c:tx>
            <c:strRef>
              <c:f>Summary!$CJ$595</c:f>
              <c:strCache>
                <c:ptCount val="1"/>
                <c:pt idx="0">
                  <c:v>L3 FebS2</c:v>
                </c:pt>
              </c:strCache>
            </c:strRef>
          </c:tx>
          <c:spPr>
            <a:ln w="31750">
              <a:noFill/>
            </a:ln>
          </c:spPr>
          <c:marker>
            <c:symbol val="diamond"/>
            <c:size val="9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Summary!$CL$595:$CL$649</c:f>
              <c:numCache>
                <c:formatCode>0.0000</c:formatCode>
                <c:ptCount val="55"/>
                <c:pt idx="0">
                  <c:v>2.0364722882916664</c:v>
                </c:pt>
                <c:pt idx="1">
                  <c:v>2.0384721681955664</c:v>
                </c:pt>
                <c:pt idx="2">
                  <c:v>2.0403898799175506</c:v>
                </c:pt>
                <c:pt idx="3">
                  <c:v>2.0419466287231063</c:v>
                </c:pt>
                <c:pt idx="4">
                  <c:v>2.0438093155113553</c:v>
                </c:pt>
                <c:pt idx="5">
                  <c:v>2.0452409318877822</c:v>
                </c:pt>
                <c:pt idx="6">
                  <c:v>2.0465667692396168</c:v>
                </c:pt>
                <c:pt idx="7">
                  <c:v>2.0482815388677782</c:v>
                </c:pt>
                <c:pt idx="8">
                  <c:v>2.0494502426055363</c:v>
                </c:pt>
                <c:pt idx="9">
                  <c:v>2.0507156321612525</c:v>
                </c:pt>
                <c:pt idx="10">
                  <c:v>2.0525839395888297</c:v>
                </c:pt>
                <c:pt idx="11">
                  <c:v>2.0540766405592858</c:v>
                </c:pt>
                <c:pt idx="12">
                  <c:v>2.0552401413368981</c:v>
                </c:pt>
                <c:pt idx="13">
                  <c:v>2.0566473412630035</c:v>
                </c:pt>
                <c:pt idx="14">
                  <c:v>2.0579110344171787</c:v>
                </c:pt>
                <c:pt idx="15">
                  <c:v>2.0593620026378474</c:v>
                </c:pt>
                <c:pt idx="16">
                  <c:v>2.0606324085456644</c:v>
                </c:pt>
                <c:pt idx="17">
                  <c:v>2.0622400054486438</c:v>
                </c:pt>
                <c:pt idx="18">
                  <c:v>2.0634405531290931</c:v>
                </c:pt>
                <c:pt idx="19">
                  <c:v>2.0644813482306952</c:v>
                </c:pt>
                <c:pt idx="20">
                  <c:v>2.0655960162212343</c:v>
                </c:pt>
                <c:pt idx="21">
                  <c:v>2.0669312283801835</c:v>
                </c:pt>
                <c:pt idx="22">
                  <c:v>2.0681930248280613</c:v>
                </c:pt>
                <c:pt idx="23">
                  <c:v>2.0693875430996176</c:v>
                </c:pt>
                <c:pt idx="24">
                  <c:v>2.0706531973942863</c:v>
                </c:pt>
                <c:pt idx="25">
                  <c:v>2.0719122794977243</c:v>
                </c:pt>
                <c:pt idx="26">
                  <c:v>2.0728818399577431</c:v>
                </c:pt>
                <c:pt idx="27">
                  <c:v>2.0742727193165686</c:v>
                </c:pt>
                <c:pt idx="28">
                  <c:v>2.0756189603297113</c:v>
                </c:pt>
                <c:pt idx="29">
                  <c:v>2.0766706426741939</c:v>
                </c:pt>
                <c:pt idx="30">
                  <c:v>2.0779123104725414</c:v>
                </c:pt>
                <c:pt idx="31">
                  <c:v>2.0792393441881933</c:v>
                </c:pt>
                <c:pt idx="32">
                  <c:v>2.0807323281280068</c:v>
                </c:pt>
                <c:pt idx="33">
                  <c:v>2.081753933112267</c:v>
                </c:pt>
                <c:pt idx="34">
                  <c:v>2.0832226042762834</c:v>
                </c:pt>
                <c:pt idx="35">
                  <c:v>2.0843908335519981</c:v>
                </c:pt>
                <c:pt idx="36">
                  <c:v>2.0857294494795657</c:v>
                </c:pt>
                <c:pt idx="37">
                  <c:v>2.0870940355052094</c:v>
                </c:pt>
                <c:pt idx="38">
                  <c:v>2.0882175173755719</c:v>
                </c:pt>
                <c:pt idx="39">
                  <c:v>2.0895743355001657</c:v>
                </c:pt>
                <c:pt idx="40">
                  <c:v>2.0908336109685877</c:v>
                </c:pt>
                <c:pt idx="41">
                  <c:v>2.0916877826877971</c:v>
                </c:pt>
                <c:pt idx="42">
                  <c:v>2.0930595290733085</c:v>
                </c:pt>
                <c:pt idx="43">
                  <c:v>2.0942313685296146</c:v>
                </c:pt>
                <c:pt idx="44">
                  <c:v>2.0956425107719463</c:v>
                </c:pt>
                <c:pt idx="45">
                  <c:v>2.0965670235153944</c:v>
                </c:pt>
                <c:pt idx="46">
                  <c:v>2.0977459512305892</c:v>
                </c:pt>
                <c:pt idx="47">
                  <c:v>2.0991051729644745</c:v>
                </c:pt>
                <c:pt idx="48">
                  <c:v>2.1002710847437189</c:v>
                </c:pt>
                <c:pt idx="49">
                  <c:v>2.1015950631583444</c:v>
                </c:pt>
                <c:pt idx="50">
                  <c:v>2.1026930709289218</c:v>
                </c:pt>
                <c:pt idx="51">
                  <c:v>2.1040251863273713</c:v>
                </c:pt>
                <c:pt idx="52">
                  <c:v>2.1051018191844042</c:v>
                </c:pt>
                <c:pt idx="53">
                  <c:v>2.1063348774066428</c:v>
                </c:pt>
                <c:pt idx="54">
                  <c:v>2.1075338437754731</c:v>
                </c:pt>
              </c:numCache>
            </c:numRef>
          </c:xVal>
          <c:yVal>
            <c:numRef>
              <c:f>Summary!$CP$595:$CP$649</c:f>
              <c:numCache>
                <c:formatCode>0.00000000</c:formatCode>
                <c:ptCount val="55"/>
                <c:pt idx="0">
                  <c:v>5.4380955433767315E-2</c:v>
                </c:pt>
                <c:pt idx="1">
                  <c:v>5.4380835993491972E-2</c:v>
                </c:pt>
                <c:pt idx="2">
                  <c:v>5.4381001440609311E-2</c:v>
                </c:pt>
                <c:pt idx="3">
                  <c:v>5.438220143504386E-2</c:v>
                </c:pt>
                <c:pt idx="4">
                  <c:v>5.4381991168295167E-2</c:v>
                </c:pt>
                <c:pt idx="5">
                  <c:v>5.4380302421790608E-2</c:v>
                </c:pt>
                <c:pt idx="6">
                  <c:v>5.4380624907618864E-2</c:v>
                </c:pt>
                <c:pt idx="7">
                  <c:v>5.4380592131640128E-2</c:v>
                </c:pt>
                <c:pt idx="8">
                  <c:v>5.438082773073024E-2</c:v>
                </c:pt>
                <c:pt idx="9">
                  <c:v>5.4380185819409878E-2</c:v>
                </c:pt>
                <c:pt idx="10">
                  <c:v>5.4380971862830342E-2</c:v>
                </c:pt>
                <c:pt idx="11">
                  <c:v>5.4380552721594824E-2</c:v>
                </c:pt>
                <c:pt idx="12">
                  <c:v>5.4380907462023419E-2</c:v>
                </c:pt>
                <c:pt idx="13">
                  <c:v>5.4382414362293095E-2</c:v>
                </c:pt>
                <c:pt idx="14">
                  <c:v>5.4383613054260184E-2</c:v>
                </c:pt>
                <c:pt idx="15">
                  <c:v>5.4381807617159258E-2</c:v>
                </c:pt>
                <c:pt idx="16">
                  <c:v>5.438041607232811E-2</c:v>
                </c:pt>
                <c:pt idx="17">
                  <c:v>5.4380515160590968E-2</c:v>
                </c:pt>
                <c:pt idx="18">
                  <c:v>5.4380914661156798E-2</c:v>
                </c:pt>
                <c:pt idx="19">
                  <c:v>5.4382053409027672E-2</c:v>
                </c:pt>
                <c:pt idx="20">
                  <c:v>5.438250415229539E-2</c:v>
                </c:pt>
                <c:pt idx="21">
                  <c:v>5.4381152267660285E-2</c:v>
                </c:pt>
                <c:pt idx="22">
                  <c:v>5.4380942392014235E-2</c:v>
                </c:pt>
                <c:pt idx="23">
                  <c:v>5.4382175002340293E-2</c:v>
                </c:pt>
                <c:pt idx="24">
                  <c:v>5.4383372272435671E-2</c:v>
                </c:pt>
                <c:pt idx="25">
                  <c:v>5.4382071114019957E-2</c:v>
                </c:pt>
                <c:pt idx="26">
                  <c:v>5.4381528650877663E-2</c:v>
                </c:pt>
                <c:pt idx="27">
                  <c:v>5.4382708190605616E-2</c:v>
                </c:pt>
                <c:pt idx="28">
                  <c:v>5.438116016517381E-2</c:v>
                </c:pt>
                <c:pt idx="29">
                  <c:v>5.4382389057464106E-2</c:v>
                </c:pt>
                <c:pt idx="30">
                  <c:v>5.4382002116356506E-2</c:v>
                </c:pt>
                <c:pt idx="31">
                  <c:v>5.4383350216315331E-2</c:v>
                </c:pt>
                <c:pt idx="32">
                  <c:v>5.4381666777751213E-2</c:v>
                </c:pt>
                <c:pt idx="33">
                  <c:v>5.4383681489551902E-2</c:v>
                </c:pt>
                <c:pt idx="34">
                  <c:v>5.4381988823908232E-2</c:v>
                </c:pt>
                <c:pt idx="35">
                  <c:v>5.4382055459234156E-2</c:v>
                </c:pt>
                <c:pt idx="36">
                  <c:v>5.4381206072057736E-2</c:v>
                </c:pt>
                <c:pt idx="37">
                  <c:v>5.4381561836555056E-2</c:v>
                </c:pt>
                <c:pt idx="38">
                  <c:v>5.4382740847432373E-2</c:v>
                </c:pt>
                <c:pt idx="39">
                  <c:v>5.4380544483976952E-2</c:v>
                </c:pt>
                <c:pt idx="40">
                  <c:v>5.4381380438281737E-2</c:v>
                </c:pt>
                <c:pt idx="41">
                  <c:v>5.4381675464373141E-2</c:v>
                </c:pt>
                <c:pt idx="42">
                  <c:v>5.4383055832590364E-2</c:v>
                </c:pt>
                <c:pt idx="43">
                  <c:v>5.4381168073443183E-2</c:v>
                </c:pt>
                <c:pt idx="44">
                  <c:v>5.4380476509416367E-2</c:v>
                </c:pt>
                <c:pt idx="45">
                  <c:v>5.4381736988588746E-2</c:v>
                </c:pt>
                <c:pt idx="46">
                  <c:v>5.4383344952440432E-2</c:v>
                </c:pt>
                <c:pt idx="47">
                  <c:v>5.4381018880662046E-2</c:v>
                </c:pt>
                <c:pt idx="48">
                  <c:v>5.4380337277797813E-2</c:v>
                </c:pt>
                <c:pt idx="49">
                  <c:v>5.438177756379145E-2</c:v>
                </c:pt>
                <c:pt idx="50">
                  <c:v>5.4381437555026224E-2</c:v>
                </c:pt>
                <c:pt idx="51">
                  <c:v>5.43814684559914E-2</c:v>
                </c:pt>
                <c:pt idx="52">
                  <c:v>5.4381670895835905E-2</c:v>
                </c:pt>
                <c:pt idx="53">
                  <c:v>5.4382198132595365E-2</c:v>
                </c:pt>
                <c:pt idx="54">
                  <c:v>5.4380028836453015E-2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9E7-D441-A566-8BE9D3CAB8B8}"/>
            </c:ext>
          </c:extLst>
        </c:ser>
        <c:ser>
          <c:idx val="14"/>
          <c:order val="14"/>
          <c:tx>
            <c:strRef>
              <c:f>Summary!$CJ$650</c:f>
              <c:strCache>
                <c:ptCount val="1"/>
                <c:pt idx="0">
                  <c:v>L3 JulS1</c:v>
                </c:pt>
              </c:strCache>
            </c:strRef>
          </c:tx>
          <c:spPr>
            <a:ln w="31750">
              <a:noFill/>
            </a:ln>
          </c:spPr>
          <c:marker>
            <c:symbol val="square"/>
            <c:size val="9"/>
            <c:spPr>
              <a:solidFill>
                <a:srgbClr val="2774AE"/>
              </a:solidFill>
              <a:ln w="19050">
                <a:solidFill>
                  <a:schemeClr val="bg1"/>
                </a:solidFill>
              </a:ln>
            </c:spPr>
          </c:marker>
          <c:xVal>
            <c:numRef>
              <c:f>Summary!$CL$650:$CL$686</c:f>
              <c:numCache>
                <c:formatCode>0.0000</c:formatCode>
                <c:ptCount val="37"/>
                <c:pt idx="0">
                  <c:v>1.9361930028958372</c:v>
                </c:pt>
                <c:pt idx="1">
                  <c:v>1.9365827608380355</c:v>
                </c:pt>
                <c:pt idx="2">
                  <c:v>1.9368239025847125</c:v>
                </c:pt>
                <c:pt idx="3">
                  <c:v>1.9381041902532548</c:v>
                </c:pt>
                <c:pt idx="4">
                  <c:v>1.9390950976849042</c:v>
                </c:pt>
                <c:pt idx="5">
                  <c:v>1.9403968353820495</c:v>
                </c:pt>
                <c:pt idx="6">
                  <c:v>1.9411695810283378</c:v>
                </c:pt>
                <c:pt idx="7">
                  <c:v>1.9427012227645089</c:v>
                </c:pt>
                <c:pt idx="8">
                  <c:v>1.9428727835674955</c:v>
                </c:pt>
                <c:pt idx="9">
                  <c:v>1.9445112776669777</c:v>
                </c:pt>
                <c:pt idx="10">
                  <c:v>1.9455049290705204</c:v>
                </c:pt>
                <c:pt idx="11">
                  <c:v>1.946630693507245</c:v>
                </c:pt>
                <c:pt idx="12">
                  <c:v>1.9480776369497281</c:v>
                </c:pt>
                <c:pt idx="13">
                  <c:v>1.950574412256969</c:v>
                </c:pt>
                <c:pt idx="14">
                  <c:v>1.9513177942245592</c:v>
                </c:pt>
                <c:pt idx="15">
                  <c:v>1.9524961572431605</c:v>
                </c:pt>
                <c:pt idx="16">
                  <c:v>1.9541821493895888</c:v>
                </c:pt>
                <c:pt idx="17">
                  <c:v>1.9552959956389568</c:v>
                </c:pt>
                <c:pt idx="18">
                  <c:v>1.9565835261040585</c:v>
                </c:pt>
                <c:pt idx="19">
                  <c:v>1.9583343103742263</c:v>
                </c:pt>
                <c:pt idx="20">
                  <c:v>1.9588698272172351</c:v>
                </c:pt>
                <c:pt idx="21">
                  <c:v>1.9605538545424914</c:v>
                </c:pt>
                <c:pt idx="22">
                  <c:v>1.9620104946784436</c:v>
                </c:pt>
                <c:pt idx="23">
                  <c:v>1.9634708533004863</c:v>
                </c:pt>
                <c:pt idx="24">
                  <c:v>1.9652536780237448</c:v>
                </c:pt>
                <c:pt idx="25">
                  <c:v>1.9666776236370314</c:v>
                </c:pt>
                <c:pt idx="26">
                  <c:v>1.9675905645131313</c:v>
                </c:pt>
                <c:pt idx="27">
                  <c:v>1.9693780436729438</c:v>
                </c:pt>
                <c:pt idx="28">
                  <c:v>1.9706421483863508</c:v>
                </c:pt>
                <c:pt idx="29">
                  <c:v>1.9728617962796653</c:v>
                </c:pt>
                <c:pt idx="30">
                  <c:v>1.9741592152191363</c:v>
                </c:pt>
                <c:pt idx="31">
                  <c:v>1.9763839933175802</c:v>
                </c:pt>
                <c:pt idx="32">
                  <c:v>1.9775841086887329</c:v>
                </c:pt>
                <c:pt idx="33">
                  <c:v>1.979510024604938</c:v>
                </c:pt>
                <c:pt idx="34">
                  <c:v>1.9810306985145048</c:v>
                </c:pt>
                <c:pt idx="35">
                  <c:v>1.9835033615001125</c:v>
                </c:pt>
                <c:pt idx="36">
                  <c:v>1.984423492849932</c:v>
                </c:pt>
              </c:numCache>
            </c:numRef>
          </c:xVal>
          <c:yVal>
            <c:numRef>
              <c:f>Summary!$CP$650:$CP$686</c:f>
              <c:numCache>
                <c:formatCode>0.00000000</c:formatCode>
                <c:ptCount val="37"/>
                <c:pt idx="0">
                  <c:v>5.4373862431677446E-2</c:v>
                </c:pt>
                <c:pt idx="1">
                  <c:v>5.4373386311923524E-2</c:v>
                </c:pt>
                <c:pt idx="2">
                  <c:v>5.4372504561539199E-2</c:v>
                </c:pt>
                <c:pt idx="3">
                  <c:v>5.4373262506341107E-2</c:v>
                </c:pt>
                <c:pt idx="4">
                  <c:v>5.4372031774161222E-2</c:v>
                </c:pt>
                <c:pt idx="5">
                  <c:v>5.4372057161498601E-2</c:v>
                </c:pt>
                <c:pt idx="6">
                  <c:v>5.437290237846043E-2</c:v>
                </c:pt>
                <c:pt idx="7">
                  <c:v>5.4372759419461694E-2</c:v>
                </c:pt>
                <c:pt idx="8">
                  <c:v>5.4371047096943015E-2</c:v>
                </c:pt>
                <c:pt idx="9">
                  <c:v>5.4371661772985622E-2</c:v>
                </c:pt>
                <c:pt idx="10">
                  <c:v>5.4370979776697491E-2</c:v>
                </c:pt>
                <c:pt idx="11">
                  <c:v>5.4371697729730217E-2</c:v>
                </c:pt>
                <c:pt idx="12">
                  <c:v>5.4370258530805245E-2</c:v>
                </c:pt>
                <c:pt idx="13">
                  <c:v>5.4371263806145008E-2</c:v>
                </c:pt>
                <c:pt idx="14">
                  <c:v>5.4371384671161517E-2</c:v>
                </c:pt>
                <c:pt idx="15">
                  <c:v>5.4371905070952187E-2</c:v>
                </c:pt>
                <c:pt idx="16">
                  <c:v>5.4371256430178497E-2</c:v>
                </c:pt>
                <c:pt idx="17">
                  <c:v>5.4372102917879854E-2</c:v>
                </c:pt>
                <c:pt idx="18">
                  <c:v>5.437123431326403E-2</c:v>
                </c:pt>
                <c:pt idx="19">
                  <c:v>5.4371729889000513E-2</c:v>
                </c:pt>
                <c:pt idx="20">
                  <c:v>5.4370980062767464E-2</c:v>
                </c:pt>
                <c:pt idx="21">
                  <c:v>5.4371593624757859E-2</c:v>
                </c:pt>
                <c:pt idx="22">
                  <c:v>5.4372416463649098E-2</c:v>
                </c:pt>
                <c:pt idx="23">
                  <c:v>5.4371684054723729E-2</c:v>
                </c:pt>
                <c:pt idx="24">
                  <c:v>5.4369925704840609E-2</c:v>
                </c:pt>
                <c:pt idx="25">
                  <c:v>5.4370948473657033E-2</c:v>
                </c:pt>
                <c:pt idx="26">
                  <c:v>5.4371998031092633E-2</c:v>
                </c:pt>
                <c:pt idx="27">
                  <c:v>5.4372016046838667E-2</c:v>
                </c:pt>
                <c:pt idx="28">
                  <c:v>5.4371533281127392E-2</c:v>
                </c:pt>
                <c:pt idx="29">
                  <c:v>5.4371070227764835E-2</c:v>
                </c:pt>
                <c:pt idx="30">
                  <c:v>5.4371731523198324E-2</c:v>
                </c:pt>
                <c:pt idx="31">
                  <c:v>5.4372880149386037E-2</c:v>
                </c:pt>
                <c:pt idx="32">
                  <c:v>5.4371550139218634E-2</c:v>
                </c:pt>
                <c:pt idx="33">
                  <c:v>5.4370452409361156E-2</c:v>
                </c:pt>
                <c:pt idx="34">
                  <c:v>5.4370890560126679E-2</c:v>
                </c:pt>
                <c:pt idx="35">
                  <c:v>5.4372141930424923E-2</c:v>
                </c:pt>
                <c:pt idx="36">
                  <c:v>5.43722525002443E-2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9E7-D441-A566-8BE9D3CAB8B8}"/>
            </c:ext>
          </c:extLst>
        </c:ser>
        <c:ser>
          <c:idx val="15"/>
          <c:order val="15"/>
          <c:tx>
            <c:strRef>
              <c:f>Summary!$CJ$687</c:f>
              <c:strCache>
                <c:ptCount val="1"/>
                <c:pt idx="0">
                  <c:v>L3 JulS2</c:v>
                </c:pt>
              </c:strCache>
            </c:strRef>
          </c:tx>
          <c:spPr>
            <a:ln w="31750">
              <a:noFill/>
            </a:ln>
          </c:spPr>
          <c:marker>
            <c:symbol val="plus"/>
            <c:size val="7"/>
            <c:spPr>
              <a:ln w="12700">
                <a:solidFill>
                  <a:srgbClr val="2774AE"/>
                </a:solidFill>
              </a:ln>
            </c:spPr>
          </c:marker>
          <c:xVal>
            <c:numRef>
              <c:f>Summary!$CL$687:$CL$757</c:f>
              <c:numCache>
                <c:formatCode>0.0000</c:formatCode>
                <c:ptCount val="71"/>
                <c:pt idx="0">
                  <c:v>2.0696783695970939</c:v>
                </c:pt>
                <c:pt idx="1">
                  <c:v>2.0722151616493276</c:v>
                </c:pt>
                <c:pt idx="2">
                  <c:v>2.0739519879146395</c:v>
                </c:pt>
                <c:pt idx="3">
                  <c:v>2.0765151295016016</c:v>
                </c:pt>
                <c:pt idx="4">
                  <c:v>2.0779007301487815</c:v>
                </c:pt>
                <c:pt idx="5">
                  <c:v>2.0807041132985931</c:v>
                </c:pt>
                <c:pt idx="6">
                  <c:v>2.082200023315298</c:v>
                </c:pt>
                <c:pt idx="7">
                  <c:v>2.0841068898193575</c:v>
                </c:pt>
                <c:pt idx="8">
                  <c:v>2.0855947294756416</c:v>
                </c:pt>
                <c:pt idx="9">
                  <c:v>2.0881529462157529</c:v>
                </c:pt>
                <c:pt idx="10">
                  <c:v>2.0893098426165988</c:v>
                </c:pt>
                <c:pt idx="11">
                  <c:v>2.091064232736346</c:v>
                </c:pt>
                <c:pt idx="12">
                  <c:v>2.0924267666165877</c:v>
                </c:pt>
                <c:pt idx="13">
                  <c:v>2.0947687956252619</c:v>
                </c:pt>
                <c:pt idx="14">
                  <c:v>2.0960418113849046</c:v>
                </c:pt>
                <c:pt idx="15">
                  <c:v>2.0981797549026879</c:v>
                </c:pt>
                <c:pt idx="16">
                  <c:v>2.0996045189927846</c:v>
                </c:pt>
                <c:pt idx="17">
                  <c:v>2.1015077773571869</c:v>
                </c:pt>
                <c:pt idx="18">
                  <c:v>2.1022138366047254</c:v>
                </c:pt>
                <c:pt idx="19">
                  <c:v>2.1042789853751538</c:v>
                </c:pt>
                <c:pt idx="20">
                  <c:v>2.1058905039922382</c:v>
                </c:pt>
                <c:pt idx="21">
                  <c:v>2.1080849736172564</c:v>
                </c:pt>
                <c:pt idx="22">
                  <c:v>2.1089606315962266</c:v>
                </c:pt>
                <c:pt idx="23">
                  <c:v>2.1106414737809485</c:v>
                </c:pt>
                <c:pt idx="24">
                  <c:v>2.1131642781645725</c:v>
                </c:pt>
                <c:pt idx="25">
                  <c:v>2.1147046272977152</c:v>
                </c:pt>
                <c:pt idx="26">
                  <c:v>2.1164983646432129</c:v>
                </c:pt>
                <c:pt idx="27">
                  <c:v>2.1181062949863216</c:v>
                </c:pt>
                <c:pt idx="28">
                  <c:v>2.1195086421017462</c:v>
                </c:pt>
                <c:pt idx="29">
                  <c:v>2.1214879195628904</c:v>
                </c:pt>
                <c:pt idx="30">
                  <c:v>2.1229082576759239</c:v>
                </c:pt>
                <c:pt idx="31">
                  <c:v>2.124373974395334</c:v>
                </c:pt>
                <c:pt idx="32">
                  <c:v>2.1257885481038672</c:v>
                </c:pt>
                <c:pt idx="33">
                  <c:v>2.1276069574153009</c:v>
                </c:pt>
                <c:pt idx="34">
                  <c:v>2.1286929670652994</c:v>
                </c:pt>
                <c:pt idx="35">
                  <c:v>2.1305599305078142</c:v>
                </c:pt>
                <c:pt idx="36">
                  <c:v>2.1319398356265942</c:v>
                </c:pt>
                <c:pt idx="37">
                  <c:v>2.1333099280826624</c:v>
                </c:pt>
                <c:pt idx="38">
                  <c:v>2.1349414785357141</c:v>
                </c:pt>
                <c:pt idx="39">
                  <c:v>2.1369226388001525</c:v>
                </c:pt>
                <c:pt idx="40">
                  <c:v>2.1382315263282168</c:v>
                </c:pt>
                <c:pt idx="41">
                  <c:v>2.1397271013658044</c:v>
                </c:pt>
                <c:pt idx="42">
                  <c:v>2.1409358314532345</c:v>
                </c:pt>
                <c:pt idx="43">
                  <c:v>2.1427369038677839</c:v>
                </c:pt>
                <c:pt idx="44">
                  <c:v>2.1440391909850169</c:v>
                </c:pt>
                <c:pt idx="45">
                  <c:v>2.1453515483742009</c:v>
                </c:pt>
                <c:pt idx="46">
                  <c:v>2.1464971370460773</c:v>
                </c:pt>
                <c:pt idx="47">
                  <c:v>2.1481540466859523</c:v>
                </c:pt>
                <c:pt idx="48">
                  <c:v>2.1494375958451961</c:v>
                </c:pt>
                <c:pt idx="49">
                  <c:v>2.1510676351822595</c:v>
                </c:pt>
                <c:pt idx="50">
                  <c:v>2.1524154521966308</c:v>
                </c:pt>
                <c:pt idx="51">
                  <c:v>2.1535008829103237</c:v>
                </c:pt>
                <c:pt idx="52">
                  <c:v>2.1550229822551485</c:v>
                </c:pt>
                <c:pt idx="53">
                  <c:v>2.1566900711311314</c:v>
                </c:pt>
                <c:pt idx="54">
                  <c:v>2.1576657808349458</c:v>
                </c:pt>
                <c:pt idx="55">
                  <c:v>2.1590590108581624</c:v>
                </c:pt>
                <c:pt idx="56">
                  <c:v>2.1603334966652548</c:v>
                </c:pt>
                <c:pt idx="57">
                  <c:v>2.161396034556867</c:v>
                </c:pt>
                <c:pt idx="58">
                  <c:v>2.163195971701509</c:v>
                </c:pt>
                <c:pt idx="59">
                  <c:v>2.1643739591158515</c:v>
                </c:pt>
                <c:pt idx="60">
                  <c:v>2.1661390252087074</c:v>
                </c:pt>
                <c:pt idx="61">
                  <c:v>2.167654814776399</c:v>
                </c:pt>
                <c:pt idx="62">
                  <c:v>2.1685558170587167</c:v>
                </c:pt>
                <c:pt idx="63">
                  <c:v>2.16981925260724</c:v>
                </c:pt>
                <c:pt idx="64">
                  <c:v>2.1712021316688963</c:v>
                </c:pt>
                <c:pt idx="65">
                  <c:v>2.1728636908102041</c:v>
                </c:pt>
                <c:pt idx="66">
                  <c:v>2.1741643011383385</c:v>
                </c:pt>
                <c:pt idx="67">
                  <c:v>2.1757738389555632</c:v>
                </c:pt>
                <c:pt idx="68">
                  <c:v>2.1766386837312868</c:v>
                </c:pt>
                <c:pt idx="69">
                  <c:v>2.1787587425628905</c:v>
                </c:pt>
                <c:pt idx="70">
                  <c:v>2.1798276168477497</c:v>
                </c:pt>
              </c:numCache>
            </c:numRef>
          </c:xVal>
          <c:yVal>
            <c:numRef>
              <c:f>Summary!$CP$687:$CP$757</c:f>
              <c:numCache>
                <c:formatCode>0.00000000</c:formatCode>
                <c:ptCount val="71"/>
                <c:pt idx="0">
                  <c:v>5.4378551956858069E-2</c:v>
                </c:pt>
                <c:pt idx="1">
                  <c:v>5.4377912896058422E-2</c:v>
                </c:pt>
                <c:pt idx="2">
                  <c:v>5.4378185996457107E-2</c:v>
                </c:pt>
                <c:pt idx="3">
                  <c:v>5.4377674607214981E-2</c:v>
                </c:pt>
                <c:pt idx="4">
                  <c:v>5.4379244867428261E-2</c:v>
                </c:pt>
                <c:pt idx="5">
                  <c:v>5.4378981496551813E-2</c:v>
                </c:pt>
                <c:pt idx="6">
                  <c:v>5.4378996939424322E-2</c:v>
                </c:pt>
                <c:pt idx="7">
                  <c:v>5.4379780028427124E-2</c:v>
                </c:pt>
                <c:pt idx="8">
                  <c:v>5.4379392557898552E-2</c:v>
                </c:pt>
                <c:pt idx="9">
                  <c:v>5.4378055030866498E-2</c:v>
                </c:pt>
                <c:pt idx="10">
                  <c:v>5.4379318621245919E-2</c:v>
                </c:pt>
                <c:pt idx="11">
                  <c:v>5.4378630079443636E-2</c:v>
                </c:pt>
                <c:pt idx="12">
                  <c:v>5.4377851420907439E-2</c:v>
                </c:pt>
                <c:pt idx="13">
                  <c:v>5.4377172079678432E-2</c:v>
                </c:pt>
                <c:pt idx="14">
                  <c:v>5.4378369649243745E-2</c:v>
                </c:pt>
                <c:pt idx="15">
                  <c:v>5.4379126906508243E-2</c:v>
                </c:pt>
                <c:pt idx="16">
                  <c:v>5.4377147382006795E-2</c:v>
                </c:pt>
                <c:pt idx="17">
                  <c:v>5.437774082596291E-2</c:v>
                </c:pt>
                <c:pt idx="18">
                  <c:v>5.4381389268542218E-2</c:v>
                </c:pt>
                <c:pt idx="19">
                  <c:v>5.4378107345779705E-2</c:v>
                </c:pt>
                <c:pt idx="20">
                  <c:v>5.4379678299529638E-2</c:v>
                </c:pt>
                <c:pt idx="21">
                  <c:v>5.4379322540559903E-2</c:v>
                </c:pt>
                <c:pt idx="22">
                  <c:v>5.4379653299313088E-2</c:v>
                </c:pt>
                <c:pt idx="23">
                  <c:v>5.4380139928117834E-2</c:v>
                </c:pt>
                <c:pt idx="24">
                  <c:v>5.4377899534161986E-2</c:v>
                </c:pt>
                <c:pt idx="25">
                  <c:v>5.4380064631623835E-2</c:v>
                </c:pt>
                <c:pt idx="26">
                  <c:v>5.4379282223404268E-2</c:v>
                </c:pt>
                <c:pt idx="27">
                  <c:v>5.437773281172336E-2</c:v>
                </c:pt>
                <c:pt idx="28">
                  <c:v>5.437900614032766E-2</c:v>
                </c:pt>
                <c:pt idx="29">
                  <c:v>5.4378159330689818E-2</c:v>
                </c:pt>
                <c:pt idx="30">
                  <c:v>5.4379809041838964E-2</c:v>
                </c:pt>
                <c:pt idx="31">
                  <c:v>5.4378993444977021E-2</c:v>
                </c:pt>
                <c:pt idx="32">
                  <c:v>5.4380588107150699E-2</c:v>
                </c:pt>
                <c:pt idx="33">
                  <c:v>5.4380440155756694E-2</c:v>
                </c:pt>
                <c:pt idx="34">
                  <c:v>5.4380780932886147E-2</c:v>
                </c:pt>
                <c:pt idx="35">
                  <c:v>5.4377434917731268E-2</c:v>
                </c:pt>
                <c:pt idx="36">
                  <c:v>5.4379725567958233E-2</c:v>
                </c:pt>
                <c:pt idx="37">
                  <c:v>5.4378313897973256E-2</c:v>
                </c:pt>
                <c:pt idx="38">
                  <c:v>5.4377525773843811E-2</c:v>
                </c:pt>
                <c:pt idx="39">
                  <c:v>5.4378405243206654E-2</c:v>
                </c:pt>
                <c:pt idx="40">
                  <c:v>5.4378910778895853E-2</c:v>
                </c:pt>
                <c:pt idx="41">
                  <c:v>5.4379743332169259E-2</c:v>
                </c:pt>
                <c:pt idx="42">
                  <c:v>5.4379755517927841E-2</c:v>
                </c:pt>
                <c:pt idx="43">
                  <c:v>5.4378864410040098E-2</c:v>
                </c:pt>
                <c:pt idx="44">
                  <c:v>5.437742388131217E-2</c:v>
                </c:pt>
                <c:pt idx="45">
                  <c:v>5.4378046285968387E-2</c:v>
                </c:pt>
                <c:pt idx="46">
                  <c:v>5.4379671606245093E-2</c:v>
                </c:pt>
                <c:pt idx="47">
                  <c:v>5.4379401893158784E-2</c:v>
                </c:pt>
                <c:pt idx="48">
                  <c:v>5.4380266791270331E-2</c:v>
                </c:pt>
                <c:pt idx="49">
                  <c:v>5.4381229302127777E-2</c:v>
                </c:pt>
                <c:pt idx="50">
                  <c:v>5.4378997107492083E-2</c:v>
                </c:pt>
                <c:pt idx="51">
                  <c:v>5.4377458595754297E-2</c:v>
                </c:pt>
                <c:pt idx="52">
                  <c:v>5.437956339535565E-2</c:v>
                </c:pt>
                <c:pt idx="53">
                  <c:v>5.437737634778983E-2</c:v>
                </c:pt>
                <c:pt idx="54">
                  <c:v>5.4378549537910603E-2</c:v>
                </c:pt>
                <c:pt idx="55">
                  <c:v>5.4379558067059845E-2</c:v>
                </c:pt>
                <c:pt idx="56">
                  <c:v>5.4379784698149872E-2</c:v>
                </c:pt>
                <c:pt idx="57">
                  <c:v>5.4379654063713964E-2</c:v>
                </c:pt>
                <c:pt idx="58">
                  <c:v>5.4379879147315006E-2</c:v>
                </c:pt>
                <c:pt idx="59">
                  <c:v>5.4380345165947738E-2</c:v>
                </c:pt>
                <c:pt idx="60">
                  <c:v>5.4381015072641765E-2</c:v>
                </c:pt>
                <c:pt idx="61">
                  <c:v>5.4379590430995245E-2</c:v>
                </c:pt>
                <c:pt idx="62">
                  <c:v>5.4379318455991352E-2</c:v>
                </c:pt>
                <c:pt idx="63">
                  <c:v>5.4378897329244454E-2</c:v>
                </c:pt>
                <c:pt idx="64">
                  <c:v>5.4378663712497582E-2</c:v>
                </c:pt>
                <c:pt idx="65">
                  <c:v>5.4379051410481785E-2</c:v>
                </c:pt>
                <c:pt idx="66">
                  <c:v>5.438051183249909E-2</c:v>
                </c:pt>
                <c:pt idx="67">
                  <c:v>5.4377976728172191E-2</c:v>
                </c:pt>
                <c:pt idx="68">
                  <c:v>5.4380426490432336E-2</c:v>
                </c:pt>
                <c:pt idx="69">
                  <c:v>5.4379861453549776E-2</c:v>
                </c:pt>
                <c:pt idx="70">
                  <c:v>5.4381670678104906E-2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9E7-D441-A566-8BE9D3CAB8B8}"/>
            </c:ext>
          </c:extLst>
        </c:ser>
        <c:ser>
          <c:idx val="16"/>
          <c:order val="16"/>
          <c:tx>
            <c:strRef>
              <c:f>Summary!$CJ$758</c:f>
              <c:strCache>
                <c:ptCount val="1"/>
                <c:pt idx="0">
                  <c:v>L3 JulS3</c:v>
                </c:pt>
              </c:strCache>
            </c:strRef>
          </c:tx>
          <c:spPr>
            <a:ln w="317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rgbClr val="2774AE"/>
                </a:solidFill>
              </a:ln>
            </c:spPr>
          </c:marker>
          <c:xVal>
            <c:numRef>
              <c:f>Summary!$CL$758:$CL$812</c:f>
              <c:numCache>
                <c:formatCode>0.0000</c:formatCode>
                <c:ptCount val="55"/>
                <c:pt idx="0">
                  <c:v>2.2106433233913836</c:v>
                </c:pt>
                <c:pt idx="1">
                  <c:v>2.2123742739614456</c:v>
                </c:pt>
                <c:pt idx="2">
                  <c:v>2.2135852328968304</c:v>
                </c:pt>
                <c:pt idx="3">
                  <c:v>2.2143829403233939</c:v>
                </c:pt>
                <c:pt idx="4">
                  <c:v>2.2153244068862672</c:v>
                </c:pt>
                <c:pt idx="5">
                  <c:v>2.2168872058986566</c:v>
                </c:pt>
                <c:pt idx="6">
                  <c:v>2.2174428015587164</c:v>
                </c:pt>
                <c:pt idx="7">
                  <c:v>2.2185801780162939</c:v>
                </c:pt>
                <c:pt idx="8">
                  <c:v>2.2191066127025136</c:v>
                </c:pt>
                <c:pt idx="9">
                  <c:v>2.2201950219507953</c:v>
                </c:pt>
                <c:pt idx="10">
                  <c:v>2.2210352974048928</c:v>
                </c:pt>
                <c:pt idx="11">
                  <c:v>2.2222078589207466</c:v>
                </c:pt>
                <c:pt idx="12">
                  <c:v>2.2232005263896939</c:v>
                </c:pt>
                <c:pt idx="13">
                  <c:v>2.2239098586538146</c:v>
                </c:pt>
                <c:pt idx="14">
                  <c:v>2.2248864352989961</c:v>
                </c:pt>
                <c:pt idx="15">
                  <c:v>2.2261712678936965</c:v>
                </c:pt>
                <c:pt idx="16">
                  <c:v>2.2270554507032818</c:v>
                </c:pt>
                <c:pt idx="17">
                  <c:v>2.2279125565521021</c:v>
                </c:pt>
                <c:pt idx="18">
                  <c:v>2.2290377044532486</c:v>
                </c:pt>
                <c:pt idx="19">
                  <c:v>2.2296541651536987</c:v>
                </c:pt>
                <c:pt idx="20">
                  <c:v>2.2308281940857135</c:v>
                </c:pt>
                <c:pt idx="21">
                  <c:v>2.2316771989614961</c:v>
                </c:pt>
                <c:pt idx="22">
                  <c:v>2.2321787055651479</c:v>
                </c:pt>
                <c:pt idx="23">
                  <c:v>2.2320155146311667</c:v>
                </c:pt>
                <c:pt idx="24">
                  <c:v>2.2317511949702769</c:v>
                </c:pt>
                <c:pt idx="25">
                  <c:v>2.2341449665883091</c:v>
                </c:pt>
                <c:pt idx="26">
                  <c:v>2.2345876116280281</c:v>
                </c:pt>
                <c:pt idx="27">
                  <c:v>2.2346096285690566</c:v>
                </c:pt>
                <c:pt idx="28">
                  <c:v>2.235397906053362</c:v>
                </c:pt>
                <c:pt idx="29">
                  <c:v>2.2363902480121949</c:v>
                </c:pt>
                <c:pt idx="30">
                  <c:v>2.237823832964545</c:v>
                </c:pt>
                <c:pt idx="31">
                  <c:v>2.2392883504213925</c:v>
                </c:pt>
                <c:pt idx="32">
                  <c:v>2.2403515794522462</c:v>
                </c:pt>
                <c:pt idx="33">
                  <c:v>2.240852730607469</c:v>
                </c:pt>
                <c:pt idx="34">
                  <c:v>2.2416774328434705</c:v>
                </c:pt>
                <c:pt idx="35">
                  <c:v>2.241106361419027</c:v>
                </c:pt>
                <c:pt idx="36">
                  <c:v>2.2417577275631597</c:v>
                </c:pt>
                <c:pt idx="37">
                  <c:v>2.2430608928432476</c:v>
                </c:pt>
                <c:pt idx="38">
                  <c:v>2.2444695881655843</c:v>
                </c:pt>
                <c:pt idx="39">
                  <c:v>2.2453618924654113</c:v>
                </c:pt>
                <c:pt idx="40">
                  <c:v>2.246271145540415</c:v>
                </c:pt>
                <c:pt idx="41">
                  <c:v>2.2473222795579426</c:v>
                </c:pt>
                <c:pt idx="42">
                  <c:v>2.2479189574689205</c:v>
                </c:pt>
                <c:pt idx="43">
                  <c:v>2.2486016801305819</c:v>
                </c:pt>
                <c:pt idx="44">
                  <c:v>2.2495708856290793</c:v>
                </c:pt>
                <c:pt idx="45">
                  <c:v>2.2505137545232419</c:v>
                </c:pt>
                <c:pt idx="46">
                  <c:v>2.2506422134018984</c:v>
                </c:pt>
                <c:pt idx="47">
                  <c:v>2.251696699642614</c:v>
                </c:pt>
                <c:pt idx="48">
                  <c:v>2.2523782618466104</c:v>
                </c:pt>
                <c:pt idx="49">
                  <c:v>2.2526349276874358</c:v>
                </c:pt>
                <c:pt idx="50">
                  <c:v>2.2536486471228185</c:v>
                </c:pt>
                <c:pt idx="51">
                  <c:v>2.2544763159152867</c:v>
                </c:pt>
                <c:pt idx="52">
                  <c:v>2.254942557743016</c:v>
                </c:pt>
                <c:pt idx="53">
                  <c:v>2.2562565199389386</c:v>
                </c:pt>
                <c:pt idx="54">
                  <c:v>2.2568592294906678</c:v>
                </c:pt>
              </c:numCache>
            </c:numRef>
          </c:xVal>
          <c:yVal>
            <c:numRef>
              <c:f>Summary!$CP$758:$CP$812</c:f>
              <c:numCache>
                <c:formatCode>0.00000000</c:formatCode>
                <c:ptCount val="55"/>
                <c:pt idx="0">
                  <c:v>5.4379483627625902E-2</c:v>
                </c:pt>
                <c:pt idx="1">
                  <c:v>5.4379856399614228E-2</c:v>
                </c:pt>
                <c:pt idx="2">
                  <c:v>5.4375180888872207E-2</c:v>
                </c:pt>
                <c:pt idx="3">
                  <c:v>5.4376967681128895E-2</c:v>
                </c:pt>
                <c:pt idx="4">
                  <c:v>5.4376432728903523E-2</c:v>
                </c:pt>
                <c:pt idx="5">
                  <c:v>5.4379776889883845E-2</c:v>
                </c:pt>
                <c:pt idx="6">
                  <c:v>5.43788278245637E-2</c:v>
                </c:pt>
                <c:pt idx="7">
                  <c:v>5.4378445002617896E-2</c:v>
                </c:pt>
                <c:pt idx="8">
                  <c:v>5.4377822633239238E-2</c:v>
                </c:pt>
                <c:pt idx="9">
                  <c:v>5.4376686621287133E-2</c:v>
                </c:pt>
                <c:pt idx="10">
                  <c:v>5.4379250732829787E-2</c:v>
                </c:pt>
                <c:pt idx="11">
                  <c:v>5.437952660959406E-2</c:v>
                </c:pt>
                <c:pt idx="12">
                  <c:v>5.4377562915076179E-2</c:v>
                </c:pt>
                <c:pt idx="13">
                  <c:v>5.4378717292604711E-2</c:v>
                </c:pt>
                <c:pt idx="14">
                  <c:v>5.4380125310932469E-2</c:v>
                </c:pt>
                <c:pt idx="15">
                  <c:v>5.4378067339650477E-2</c:v>
                </c:pt>
                <c:pt idx="16">
                  <c:v>5.4377264168452316E-2</c:v>
                </c:pt>
                <c:pt idx="17">
                  <c:v>5.4377466969573192E-2</c:v>
                </c:pt>
                <c:pt idx="18">
                  <c:v>5.4379286041074247E-2</c:v>
                </c:pt>
                <c:pt idx="19">
                  <c:v>5.4378780196156773E-2</c:v>
                </c:pt>
                <c:pt idx="20">
                  <c:v>5.437845665399646E-2</c:v>
                </c:pt>
                <c:pt idx="21">
                  <c:v>5.4379738469597802E-2</c:v>
                </c:pt>
                <c:pt idx="22">
                  <c:v>5.4378624683592724E-2</c:v>
                </c:pt>
                <c:pt idx="23">
                  <c:v>5.4378774024971634E-2</c:v>
                </c:pt>
                <c:pt idx="24">
                  <c:v>5.4379757997872223E-2</c:v>
                </c:pt>
                <c:pt idx="25">
                  <c:v>5.4379047729984684E-2</c:v>
                </c:pt>
                <c:pt idx="26">
                  <c:v>5.4380537374808739E-2</c:v>
                </c:pt>
                <c:pt idx="27">
                  <c:v>5.4381426203439172E-2</c:v>
                </c:pt>
                <c:pt idx="28">
                  <c:v>5.4380179448867652E-2</c:v>
                </c:pt>
                <c:pt idx="29">
                  <c:v>5.4379882076140772E-2</c:v>
                </c:pt>
                <c:pt idx="30">
                  <c:v>5.4381283082477659E-2</c:v>
                </c:pt>
                <c:pt idx="31">
                  <c:v>5.4379712603035937E-2</c:v>
                </c:pt>
                <c:pt idx="32">
                  <c:v>5.4377749401764368E-2</c:v>
                </c:pt>
                <c:pt idx="33">
                  <c:v>5.4379637241236053E-2</c:v>
                </c:pt>
                <c:pt idx="34">
                  <c:v>5.437974328853535E-2</c:v>
                </c:pt>
                <c:pt idx="35">
                  <c:v>5.4379887330583486E-2</c:v>
                </c:pt>
                <c:pt idx="36">
                  <c:v>5.4379146565755529E-2</c:v>
                </c:pt>
                <c:pt idx="37">
                  <c:v>5.4380151021526053E-2</c:v>
                </c:pt>
                <c:pt idx="38">
                  <c:v>5.4377678655792044E-2</c:v>
                </c:pt>
                <c:pt idx="39">
                  <c:v>5.4379947595830203E-2</c:v>
                </c:pt>
                <c:pt idx="40">
                  <c:v>5.437895150695049E-2</c:v>
                </c:pt>
                <c:pt idx="41">
                  <c:v>5.4379023518520336E-2</c:v>
                </c:pt>
                <c:pt idx="42">
                  <c:v>5.4381444908583675E-2</c:v>
                </c:pt>
                <c:pt idx="43">
                  <c:v>5.43802337084636E-2</c:v>
                </c:pt>
                <c:pt idx="44">
                  <c:v>5.4380179875696058E-2</c:v>
                </c:pt>
                <c:pt idx="45">
                  <c:v>5.4378986588170988E-2</c:v>
                </c:pt>
                <c:pt idx="46">
                  <c:v>5.4382498093190984E-2</c:v>
                </c:pt>
                <c:pt idx="47">
                  <c:v>5.4376942459496654E-2</c:v>
                </c:pt>
                <c:pt idx="48">
                  <c:v>5.4377233135128399E-2</c:v>
                </c:pt>
                <c:pt idx="49">
                  <c:v>5.4380768494868156E-2</c:v>
                </c:pt>
                <c:pt idx="50">
                  <c:v>5.4380582708137122E-2</c:v>
                </c:pt>
                <c:pt idx="51">
                  <c:v>5.4380412256696702E-2</c:v>
                </c:pt>
                <c:pt idx="52">
                  <c:v>5.4381289933366071E-2</c:v>
                </c:pt>
                <c:pt idx="53">
                  <c:v>5.4378294644589154E-2</c:v>
                </c:pt>
                <c:pt idx="54">
                  <c:v>5.4379793276994021E-2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9E7-D441-A566-8BE9D3CAB8B8}"/>
            </c:ext>
          </c:extLst>
        </c:ser>
        <c:ser>
          <c:idx val="17"/>
          <c:order val="17"/>
          <c:tx>
            <c:strRef>
              <c:f>Summary!$CJ$813</c:f>
              <c:strCache>
                <c:ptCount val="1"/>
                <c:pt idx="0">
                  <c:v>L3 JulS4</c:v>
                </c:pt>
              </c:strCache>
            </c:strRef>
          </c:tx>
          <c:spPr>
            <a:ln w="31750">
              <a:noFill/>
            </a:ln>
          </c:spPr>
          <c:marker>
            <c:symbol val="dash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Summary!$CL$813:$CL$849</c:f>
              <c:numCache>
                <c:formatCode>0.0000</c:formatCode>
                <c:ptCount val="37"/>
                <c:pt idx="0">
                  <c:v>2.2154290130826375</c:v>
                </c:pt>
                <c:pt idx="1">
                  <c:v>2.2158859605035617</c:v>
                </c:pt>
                <c:pt idx="2">
                  <c:v>2.2157512950846638</c:v>
                </c:pt>
                <c:pt idx="3">
                  <c:v>2.2158229174406707</c:v>
                </c:pt>
                <c:pt idx="4">
                  <c:v>2.2159283938375323</c:v>
                </c:pt>
                <c:pt idx="5">
                  <c:v>2.2161789477263079</c:v>
                </c:pt>
                <c:pt idx="6">
                  <c:v>2.2161362781606995</c:v>
                </c:pt>
                <c:pt idx="7">
                  <c:v>2.2164615764257216</c:v>
                </c:pt>
                <c:pt idx="8">
                  <c:v>2.2164754231072812</c:v>
                </c:pt>
                <c:pt idx="9">
                  <c:v>2.2168516683027719</c:v>
                </c:pt>
                <c:pt idx="10">
                  <c:v>2.2167181995628913</c:v>
                </c:pt>
                <c:pt idx="11">
                  <c:v>2.2169846785076777</c:v>
                </c:pt>
                <c:pt idx="12">
                  <c:v>2.2175478792612973</c:v>
                </c:pt>
                <c:pt idx="13">
                  <c:v>2.2176246208001298</c:v>
                </c:pt>
                <c:pt idx="14">
                  <c:v>2.2176835198724643</c:v>
                </c:pt>
                <c:pt idx="15">
                  <c:v>2.2179852738459749</c:v>
                </c:pt>
                <c:pt idx="16">
                  <c:v>2.2183374116698475</c:v>
                </c:pt>
                <c:pt idx="17">
                  <c:v>2.2187679711743526</c:v>
                </c:pt>
                <c:pt idx="18">
                  <c:v>2.218745419307055</c:v>
                </c:pt>
                <c:pt idx="19">
                  <c:v>2.2192556108574273</c:v>
                </c:pt>
                <c:pt idx="20">
                  <c:v>2.2192643002811123</c:v>
                </c:pt>
                <c:pt idx="21">
                  <c:v>2.2195201734064125</c:v>
                </c:pt>
                <c:pt idx="22">
                  <c:v>2.2197983690839349</c:v>
                </c:pt>
                <c:pt idx="23">
                  <c:v>2.2201336987531883</c:v>
                </c:pt>
                <c:pt idx="24">
                  <c:v>2.2204489959804663</c:v>
                </c:pt>
                <c:pt idx="25">
                  <c:v>2.2209332135105755</c:v>
                </c:pt>
                <c:pt idx="26">
                  <c:v>2.2210951381196695</c:v>
                </c:pt>
                <c:pt idx="27">
                  <c:v>2.2216010334414555</c:v>
                </c:pt>
                <c:pt idx="28">
                  <c:v>2.2217912906242403</c:v>
                </c:pt>
                <c:pt idx="29">
                  <c:v>2.2221061213690523</c:v>
                </c:pt>
                <c:pt idx="30">
                  <c:v>2.2224629861934098</c:v>
                </c:pt>
                <c:pt idx="31">
                  <c:v>2.2231573091299635</c:v>
                </c:pt>
                <c:pt idx="32">
                  <c:v>2.2230870728030054</c:v>
                </c:pt>
                <c:pt idx="33">
                  <c:v>2.2233636421094749</c:v>
                </c:pt>
                <c:pt idx="34">
                  <c:v>2.2234689470282163</c:v>
                </c:pt>
                <c:pt idx="35">
                  <c:v>2.2235516787831573</c:v>
                </c:pt>
                <c:pt idx="36">
                  <c:v>2.2235950888766149</c:v>
                </c:pt>
              </c:numCache>
            </c:numRef>
          </c:xVal>
          <c:yVal>
            <c:numRef>
              <c:f>Summary!$CP$813:$CP$849</c:f>
              <c:numCache>
                <c:formatCode>0.00000000</c:formatCode>
                <c:ptCount val="37"/>
                <c:pt idx="0">
                  <c:v>5.4376345751730989E-2</c:v>
                </c:pt>
                <c:pt idx="1">
                  <c:v>5.4377568406026991E-2</c:v>
                </c:pt>
                <c:pt idx="2">
                  <c:v>5.4377785494897697E-2</c:v>
                </c:pt>
                <c:pt idx="3">
                  <c:v>5.4380480340645576E-2</c:v>
                </c:pt>
                <c:pt idx="4">
                  <c:v>5.4381531452649561E-2</c:v>
                </c:pt>
                <c:pt idx="5">
                  <c:v>5.4378547735664251E-2</c:v>
                </c:pt>
                <c:pt idx="6">
                  <c:v>5.4377803900473427E-2</c:v>
                </c:pt>
                <c:pt idx="7">
                  <c:v>5.4378566576217292E-2</c:v>
                </c:pt>
                <c:pt idx="8">
                  <c:v>5.4377428817527586E-2</c:v>
                </c:pt>
                <c:pt idx="9">
                  <c:v>5.4378360622068113E-2</c:v>
                </c:pt>
                <c:pt idx="10">
                  <c:v>5.4378501279462026E-2</c:v>
                </c:pt>
                <c:pt idx="11">
                  <c:v>5.4378161962950547E-2</c:v>
                </c:pt>
                <c:pt idx="12">
                  <c:v>5.4378061141097937E-2</c:v>
                </c:pt>
                <c:pt idx="13">
                  <c:v>5.4379038881084502E-2</c:v>
                </c:pt>
                <c:pt idx="14">
                  <c:v>5.4379142700754085E-2</c:v>
                </c:pt>
                <c:pt idx="15">
                  <c:v>5.4379677922236462E-2</c:v>
                </c:pt>
                <c:pt idx="16">
                  <c:v>5.4378169136865127E-2</c:v>
                </c:pt>
                <c:pt idx="17">
                  <c:v>5.4378374294352071E-2</c:v>
                </c:pt>
                <c:pt idx="18">
                  <c:v>5.4377549462033117E-2</c:v>
                </c:pt>
                <c:pt idx="19">
                  <c:v>5.4378191884601849E-2</c:v>
                </c:pt>
                <c:pt idx="20">
                  <c:v>5.4379321080453721E-2</c:v>
                </c:pt>
                <c:pt idx="21">
                  <c:v>5.4379203946809958E-2</c:v>
                </c:pt>
                <c:pt idx="22">
                  <c:v>5.437832176470337E-2</c:v>
                </c:pt>
                <c:pt idx="23">
                  <c:v>5.4379840810086906E-2</c:v>
                </c:pt>
                <c:pt idx="24">
                  <c:v>5.4378964101553892E-2</c:v>
                </c:pt>
                <c:pt idx="25">
                  <c:v>5.4378471025868937E-2</c:v>
                </c:pt>
                <c:pt idx="26">
                  <c:v>5.4378344970138104E-2</c:v>
                </c:pt>
                <c:pt idx="27">
                  <c:v>5.4376957728435732E-2</c:v>
                </c:pt>
                <c:pt idx="28">
                  <c:v>5.4378281037242862E-2</c:v>
                </c:pt>
                <c:pt idx="29">
                  <c:v>5.4378309023614048E-2</c:v>
                </c:pt>
                <c:pt idx="30">
                  <c:v>5.437978411883089E-2</c:v>
                </c:pt>
                <c:pt idx="31">
                  <c:v>5.4379527543952061E-2</c:v>
                </c:pt>
                <c:pt idx="32">
                  <c:v>5.4380803651055486E-2</c:v>
                </c:pt>
                <c:pt idx="33">
                  <c:v>5.4377656952169715E-2</c:v>
                </c:pt>
                <c:pt idx="34">
                  <c:v>5.4378601555074964E-2</c:v>
                </c:pt>
                <c:pt idx="35">
                  <c:v>5.4379696709805886E-2</c:v>
                </c:pt>
                <c:pt idx="36">
                  <c:v>5.4380341248416779E-2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9E7-D441-A566-8BE9D3CAB8B8}"/>
            </c:ext>
          </c:extLst>
        </c:ser>
        <c:ser>
          <c:idx val="18"/>
          <c:order val="18"/>
          <c:tx>
            <c:strRef>
              <c:f>Summary!$CJ$850</c:f>
              <c:strCache>
                <c:ptCount val="1"/>
                <c:pt idx="0">
                  <c:v>L3 JulS5</c:v>
                </c:pt>
              </c:strCache>
            </c:strRef>
          </c:tx>
          <c:spPr>
            <a:ln w="31750">
              <a:noFill/>
            </a:ln>
          </c:spPr>
          <c:marker>
            <c:symbol val="x"/>
            <c:size val="7"/>
            <c:spPr>
              <a:noFill/>
              <a:ln w="12700">
                <a:solidFill>
                  <a:srgbClr val="2774AE"/>
                </a:solidFill>
              </a:ln>
            </c:spPr>
          </c:marker>
          <c:xVal>
            <c:numRef>
              <c:f>Summary!$CL$850:$CL$888</c:f>
              <c:numCache>
                <c:formatCode>0.0000</c:formatCode>
                <c:ptCount val="39"/>
                <c:pt idx="0">
                  <c:v>2.2483456105276272</c:v>
                </c:pt>
                <c:pt idx="1">
                  <c:v>2.2489563678994275</c:v>
                </c:pt>
                <c:pt idx="2">
                  <c:v>2.2493318052949292</c:v>
                </c:pt>
                <c:pt idx="3">
                  <c:v>2.249363044945047</c:v>
                </c:pt>
                <c:pt idx="4">
                  <c:v>2.249771057259824</c:v>
                </c:pt>
                <c:pt idx="5">
                  <c:v>2.2504261272910977</c:v>
                </c:pt>
                <c:pt idx="6">
                  <c:v>2.2505778096223512</c:v>
                </c:pt>
                <c:pt idx="7">
                  <c:v>2.2510916126621088</c:v>
                </c:pt>
                <c:pt idx="8">
                  <c:v>2.2509962910345553</c:v>
                </c:pt>
                <c:pt idx="9">
                  <c:v>2.2521112787291124</c:v>
                </c:pt>
                <c:pt idx="10">
                  <c:v>2.2520484771919067</c:v>
                </c:pt>
                <c:pt idx="11">
                  <c:v>2.2522178963734842</c:v>
                </c:pt>
                <c:pt idx="12">
                  <c:v>2.2529772076550976</c:v>
                </c:pt>
                <c:pt idx="13">
                  <c:v>2.2533064255080131</c:v>
                </c:pt>
                <c:pt idx="14">
                  <c:v>2.2533766450427293</c:v>
                </c:pt>
                <c:pt idx="15">
                  <c:v>2.2536760915341567</c:v>
                </c:pt>
                <c:pt idx="16">
                  <c:v>2.2540735509550869</c:v>
                </c:pt>
                <c:pt idx="17">
                  <c:v>2.2545346223000924</c:v>
                </c:pt>
                <c:pt idx="18">
                  <c:v>2.2548153568459814</c:v>
                </c:pt>
                <c:pt idx="19">
                  <c:v>2.254933020227794</c:v>
                </c:pt>
                <c:pt idx="20">
                  <c:v>2.2555316269277164</c:v>
                </c:pt>
                <c:pt idx="21">
                  <c:v>2.2556111510467378</c:v>
                </c:pt>
                <c:pt idx="22">
                  <c:v>2.2560366462850441</c:v>
                </c:pt>
                <c:pt idx="23">
                  <c:v>2.2564420138180359</c:v>
                </c:pt>
                <c:pt idx="24">
                  <c:v>2.2566313398566504</c:v>
                </c:pt>
                <c:pt idx="25">
                  <c:v>2.2570112730813512</c:v>
                </c:pt>
                <c:pt idx="26">
                  <c:v>2.2569363191290113</c:v>
                </c:pt>
                <c:pt idx="27">
                  <c:v>2.2574679247951344</c:v>
                </c:pt>
                <c:pt idx="28">
                  <c:v>2.2577915871299825</c:v>
                </c:pt>
                <c:pt idx="29">
                  <c:v>2.2580542509746984</c:v>
                </c:pt>
                <c:pt idx="30">
                  <c:v>2.2583112763550726</c:v>
                </c:pt>
                <c:pt idx="31">
                  <c:v>2.2584470284593352</c:v>
                </c:pt>
                <c:pt idx="32">
                  <c:v>2.2587707695933621</c:v>
                </c:pt>
                <c:pt idx="33">
                  <c:v>2.2593780010842894</c:v>
                </c:pt>
                <c:pt idx="34">
                  <c:v>2.2599027182151157</c:v>
                </c:pt>
                <c:pt idx="35">
                  <c:v>2.2599279173616718</c:v>
                </c:pt>
                <c:pt idx="36">
                  <c:v>2.2602509301206291</c:v>
                </c:pt>
                <c:pt idx="37">
                  <c:v>2.2608032607051158</c:v>
                </c:pt>
                <c:pt idx="38">
                  <c:v>2.2609053091123563</c:v>
                </c:pt>
              </c:numCache>
            </c:numRef>
          </c:xVal>
          <c:yVal>
            <c:numRef>
              <c:f>Summary!$CP$850:$CP$888</c:f>
              <c:numCache>
                <c:formatCode>0.00000000</c:formatCode>
                <c:ptCount val="39"/>
                <c:pt idx="0">
                  <c:v>5.4377356282617306E-2</c:v>
                </c:pt>
                <c:pt idx="1">
                  <c:v>5.4378912940035759E-2</c:v>
                </c:pt>
                <c:pt idx="2">
                  <c:v>5.4379128813791547E-2</c:v>
                </c:pt>
                <c:pt idx="3">
                  <c:v>5.4380164310687498E-2</c:v>
                </c:pt>
                <c:pt idx="4">
                  <c:v>5.4378760252603547E-2</c:v>
                </c:pt>
                <c:pt idx="5">
                  <c:v>5.4378445932481437E-2</c:v>
                </c:pt>
                <c:pt idx="6">
                  <c:v>5.4379730290959161E-2</c:v>
                </c:pt>
                <c:pt idx="7">
                  <c:v>5.4378053429536541E-2</c:v>
                </c:pt>
                <c:pt idx="8">
                  <c:v>5.4381191429441735E-2</c:v>
                </c:pt>
                <c:pt idx="9">
                  <c:v>5.4377666097069649E-2</c:v>
                </c:pt>
                <c:pt idx="10">
                  <c:v>5.4378889127217257E-2</c:v>
                </c:pt>
                <c:pt idx="11">
                  <c:v>5.4377547630923312E-2</c:v>
                </c:pt>
                <c:pt idx="12">
                  <c:v>5.4377430422607717E-2</c:v>
                </c:pt>
                <c:pt idx="13">
                  <c:v>5.4379698832677348E-2</c:v>
                </c:pt>
                <c:pt idx="14">
                  <c:v>5.4381096441235136E-2</c:v>
                </c:pt>
                <c:pt idx="15">
                  <c:v>5.4378649764827106E-2</c:v>
                </c:pt>
                <c:pt idx="16">
                  <c:v>5.4376244758676785E-2</c:v>
                </c:pt>
                <c:pt idx="17">
                  <c:v>5.4378537808954706E-2</c:v>
                </c:pt>
                <c:pt idx="18">
                  <c:v>5.4379474320270779E-2</c:v>
                </c:pt>
                <c:pt idx="19">
                  <c:v>5.4378235667483024E-2</c:v>
                </c:pt>
                <c:pt idx="20">
                  <c:v>5.4378447489824136E-2</c:v>
                </c:pt>
                <c:pt idx="21">
                  <c:v>5.4380285468034022E-2</c:v>
                </c:pt>
                <c:pt idx="22">
                  <c:v>5.4377834021058162E-2</c:v>
                </c:pt>
                <c:pt idx="23">
                  <c:v>5.4378757939279154E-2</c:v>
                </c:pt>
                <c:pt idx="24">
                  <c:v>5.4378261820318456E-2</c:v>
                </c:pt>
                <c:pt idx="25">
                  <c:v>5.4380235650796603E-2</c:v>
                </c:pt>
                <c:pt idx="26">
                  <c:v>5.4379986257053578E-2</c:v>
                </c:pt>
                <c:pt idx="27">
                  <c:v>5.4378854497554301E-2</c:v>
                </c:pt>
                <c:pt idx="28">
                  <c:v>5.4379837559960342E-2</c:v>
                </c:pt>
                <c:pt idx="29">
                  <c:v>5.4379849584056832E-2</c:v>
                </c:pt>
                <c:pt idx="30">
                  <c:v>5.4380204549615278E-2</c:v>
                </c:pt>
                <c:pt idx="31">
                  <c:v>5.4378605556681961E-2</c:v>
                </c:pt>
                <c:pt idx="32">
                  <c:v>5.4379685489702831E-2</c:v>
                </c:pt>
                <c:pt idx="33">
                  <c:v>5.4379763645614927E-2</c:v>
                </c:pt>
                <c:pt idx="34">
                  <c:v>5.4379620286462489E-2</c:v>
                </c:pt>
                <c:pt idx="35">
                  <c:v>5.4380075996552632E-2</c:v>
                </c:pt>
                <c:pt idx="36">
                  <c:v>5.4377645363767692E-2</c:v>
                </c:pt>
                <c:pt idx="37">
                  <c:v>5.4376835091490348E-2</c:v>
                </c:pt>
                <c:pt idx="38">
                  <c:v>5.4377764214099206E-2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9E7-D441-A566-8BE9D3CA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6374056"/>
        <c:axId val="-2098006904"/>
      </c:scatterChart>
      <c:valAx>
        <c:axId val="-2116374056"/>
        <c:scaling>
          <c:orientation val="minMax"/>
          <c:max val="2.2999999999999998"/>
          <c:min val="1.6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+mn-ea"/>
                    <a:cs typeface="Arial"/>
                  </a:defRPr>
                </a:pPr>
                <a:r>
                  <a:rPr lang="en-US" sz="2000" b="1" i="0" baseline="0">
                    <a:effectLst/>
                  </a:rPr>
                  <a:t>Mass-bias coefficient, </a:t>
                </a:r>
                <a:r>
                  <a:rPr lang="el-GR" sz="2000" b="1" i="0" baseline="0">
                    <a:effectLst/>
                  </a:rPr>
                  <a:t>β</a:t>
                </a:r>
                <a:r>
                  <a:rPr lang="en-US" sz="2000" b="1" i="0" baseline="0">
                    <a:effectLst/>
                  </a:rPr>
                  <a:t> (Exponential law</a:t>
                </a:r>
                <a:r>
                  <a:rPr lang="mr-IN" sz="2000" b="1" i="0" baseline="0">
                    <a:effectLst/>
                  </a:rPr>
                  <a:t>)</a:t>
                </a:r>
                <a:endParaRPr lang="mr-IN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17420786890275078"/>
              <c:y val="0.93026644799421054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098006904"/>
        <c:crossesAt val="-100"/>
        <c:crossBetween val="midCat"/>
        <c:majorUnit val="0.1"/>
        <c:minorUnit val="5.000000000000001E-2"/>
      </c:valAx>
      <c:valAx>
        <c:axId val="-2098006904"/>
        <c:scaling>
          <c:orientation val="minMax"/>
          <c:max val="5.4396000000000014E-2"/>
          <c:min val="5.436600000000001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aseline="30000"/>
                  <a:t>96</a:t>
                </a:r>
                <a:r>
                  <a:rPr lang="en-US" sz="2000"/>
                  <a:t>Zr/</a:t>
                </a:r>
                <a:r>
                  <a:rPr lang="en-US" sz="2000" baseline="30000"/>
                  <a:t>90</a:t>
                </a:r>
                <a:r>
                  <a:rPr lang="en-US" sz="2000"/>
                  <a:t>Zr </a:t>
                </a:r>
                <a:r>
                  <a:rPr lang="en-US" sz="2000" baseline="-25000"/>
                  <a:t>(4/0)</a:t>
                </a:r>
              </a:p>
            </c:rich>
          </c:tx>
          <c:layout>
            <c:manualLayout>
              <c:xMode val="edge"/>
              <c:yMode val="edge"/>
              <c:x val="0"/>
              <c:y val="0.32189524575694495"/>
            </c:manualLayout>
          </c:layout>
          <c:overlay val="0"/>
        </c:title>
        <c:numFmt formatCode="0.00000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-2116374056"/>
        <c:crossesAt val="-100"/>
        <c:crossBetween val="midCat"/>
        <c:majorUnit val="5.0000000000000021E-6"/>
        <c:minorUnit val="2.5000000000000011E-6"/>
      </c:valAx>
      <c:spPr>
        <a:ln w="25400">
          <a:solidFill>
            <a:schemeClr val="tx1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359699355762295"/>
          <c:y val="1.13107471735525E-2"/>
          <c:w val="0.1311309949892627"/>
          <c:h val="0.8366349428187396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771-C14D-AB39-155CE1125505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71-C14D-AB39-155CE1125505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71-C14D-AB39-155CE1125505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771-C14D-AB39-155CE1125505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71-C14D-AB39-155CE1125505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rgbClr val="FF6C0C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71-C14D-AB39-155CE1125505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rgbClr val="828282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94-0140-9A29-2FB88350D6FB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rgbClr val="2774AE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94-0140-9A29-2FB88350D6FB}"/>
              </c:ext>
            </c:extLst>
          </c:dPt>
          <c:errBars>
            <c:errDir val="y"/>
            <c:errBarType val="both"/>
            <c:errValType val="cust"/>
            <c:noEndCap val="1"/>
            <c:plus>
              <c:numRef>
                <c:f>Summary!$GK$12:$GK$19</c:f>
                <c:numCache>
                  <c:formatCode>General</c:formatCode>
                  <c:ptCount val="8"/>
                  <c:pt idx="0">
                    <c:v>2.2000000000000001E-4</c:v>
                  </c:pt>
                  <c:pt idx="1">
                    <c:v>5.0000000000000002E-5</c:v>
                  </c:pt>
                  <c:pt idx="2">
                    <c:v>2.3E-5</c:v>
                  </c:pt>
                  <c:pt idx="3">
                    <c:v>4.4999999999999999E-4</c:v>
                  </c:pt>
                  <c:pt idx="4">
                    <c:v>1.4323078676278095E-5</c:v>
                  </c:pt>
                  <c:pt idx="5">
                    <c:v>8.5216208471497289E-6</c:v>
                  </c:pt>
                  <c:pt idx="6">
                    <c:v>2.9873495655340605E-6</c:v>
                  </c:pt>
                  <c:pt idx="7">
                    <c:v>9.8615724547634333E-6</c:v>
                  </c:pt>
                </c:numCache>
              </c:numRef>
            </c:plus>
            <c:minus>
              <c:numRef>
                <c:f>Summary!$GK$12:$GK$19</c:f>
                <c:numCache>
                  <c:formatCode>General</c:formatCode>
                  <c:ptCount val="8"/>
                  <c:pt idx="0">
                    <c:v>2.2000000000000001E-4</c:v>
                  </c:pt>
                  <c:pt idx="1">
                    <c:v>5.0000000000000002E-5</c:v>
                  </c:pt>
                  <c:pt idx="2">
                    <c:v>2.3E-5</c:v>
                  </c:pt>
                  <c:pt idx="3">
                    <c:v>4.4999999999999999E-4</c:v>
                  </c:pt>
                  <c:pt idx="4">
                    <c:v>1.4323078676278095E-5</c:v>
                  </c:pt>
                  <c:pt idx="5">
                    <c:v>8.5216208471497289E-6</c:v>
                  </c:pt>
                  <c:pt idx="6">
                    <c:v>2.9873495655340605E-6</c:v>
                  </c:pt>
                  <c:pt idx="7">
                    <c:v>9.8615724547634333E-6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Summary!$GR$12:$GR$19</c:f>
              <c:numCache>
                <c:formatCode>General</c:formatCode>
                <c:ptCount val="8"/>
                <c:pt idx="0" formatCode="0.00">
                  <c:v>0.26</c:v>
                </c:pt>
                <c:pt idx="1">
                  <c:v>0.12</c:v>
                </c:pt>
                <c:pt idx="2" formatCode="0.00">
                  <c:v>0.4</c:v>
                </c:pt>
                <c:pt idx="3" formatCode="0.00">
                  <c:v>0.54</c:v>
                </c:pt>
                <c:pt idx="4" formatCode="0.00">
                  <c:v>0.68</c:v>
                </c:pt>
                <c:pt idx="5" formatCode="0.00">
                  <c:v>0.8600000000000001</c:v>
                </c:pt>
                <c:pt idx="6" formatCode="0.00">
                  <c:v>0.96000000000000008</c:v>
                </c:pt>
                <c:pt idx="7" formatCode="0.00">
                  <c:v>1.06</c:v>
                </c:pt>
              </c:numCache>
            </c:numRef>
          </c:xVal>
          <c:yVal>
            <c:numRef>
              <c:f>Summary!$GJ$12:$GJ$19</c:f>
              <c:numCache>
                <c:formatCode>General</c:formatCode>
                <c:ptCount val="8"/>
                <c:pt idx="0" formatCode="0.00000">
                  <c:v>0.21819088142051266</c:v>
                </c:pt>
                <c:pt idx="1">
                  <c:v>0.21798999999999999</c:v>
                </c:pt>
                <c:pt idx="2">
                  <c:v>0.21792600000000001</c:v>
                </c:pt>
                <c:pt idx="3" formatCode="0.00000">
                  <c:v>0.2179746798818499</c:v>
                </c:pt>
                <c:pt idx="4" formatCode="0.000000">
                  <c:v>0.21792485903518011</c:v>
                </c:pt>
                <c:pt idx="5" formatCode="0.000000">
                  <c:v>0.21793933480628735</c:v>
                </c:pt>
                <c:pt idx="6" formatCode="0.000000">
                  <c:v>0.21793225914525763</c:v>
                </c:pt>
                <c:pt idx="7" formatCode="0.000000">
                  <c:v>0.21795885055156536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71-C14D-AB39-155CE112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85743"/>
        <c:axId val="446887391"/>
      </c:scatterChart>
      <c:valAx>
        <c:axId val="446885743"/>
        <c:scaling>
          <c:orientation val="minMax"/>
          <c:max val="1.1500000000000001"/>
          <c:min val="0"/>
        </c:scaling>
        <c:delete val="1"/>
        <c:axPos val="b"/>
        <c:numFmt formatCode="0.00" sourceLinked="1"/>
        <c:majorTickMark val="out"/>
        <c:minorTickMark val="none"/>
        <c:tickLblPos val="nextTo"/>
        <c:crossAx val="446887391"/>
        <c:crosses val="autoZero"/>
        <c:crossBetween val="midCat"/>
      </c:valAx>
      <c:valAx>
        <c:axId val="446887391"/>
        <c:scaling>
          <c:orientation val="minMax"/>
          <c:max val="0.21847000000000003"/>
          <c:min val="0.2177700000000000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 b="1" baseline="30000"/>
                  <a:t>91</a:t>
                </a:r>
                <a:r>
                  <a:rPr lang="en-US" sz="1500" b="1"/>
                  <a:t>Zr/</a:t>
                </a:r>
                <a:r>
                  <a:rPr lang="en-US" sz="1500" b="1" baseline="30000"/>
                  <a:t>90</a:t>
                </a:r>
                <a:r>
                  <a:rPr lang="en-US" sz="1500" b="1"/>
                  <a:t>Zr</a:t>
                </a:r>
                <a:r>
                  <a:rPr lang="en-US" sz="1500" b="1" baseline="0"/>
                  <a:t> </a:t>
                </a:r>
                <a:r>
                  <a:rPr lang="en-US" sz="1500" b="1" baseline="-25000"/>
                  <a:t>(4/0)</a:t>
                </a:r>
                <a:r>
                  <a:rPr lang="en-US" sz="1500" b="1"/>
                  <a:t> 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8877296587926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00" sourceLinked="0"/>
        <c:majorTickMark val="in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85743"/>
        <c:crosses val="autoZero"/>
        <c:crossBetween val="midCat"/>
        <c:majorUnit val="1.4000000000000004E-4"/>
        <c:minorUnit val="7.0000000000000035E-5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2F8-9D47-8875-7E56925D867A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F8-9D47-8875-7E56925D867A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F8-9D47-8875-7E56925D867A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2F8-9D47-8875-7E56925D867A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F8-9D47-8875-7E56925D867A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rgbClr val="FF6C0C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F8-9D47-8875-7E56925D867A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rgbClr val="828282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9E-604D-8C36-562FAAD9EAEA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rgbClr val="2774AE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9E-604D-8C36-562FAAD9EAEA}"/>
              </c:ext>
            </c:extLst>
          </c:dPt>
          <c:errBars>
            <c:errDir val="y"/>
            <c:errBarType val="both"/>
            <c:errValType val="cust"/>
            <c:noEndCap val="1"/>
            <c:plus>
              <c:numRef>
                <c:f>Summary!$GM$12:$GM$19</c:f>
                <c:numCache>
                  <c:formatCode>General</c:formatCode>
                  <c:ptCount val="8"/>
                  <c:pt idx="0">
                    <c:v>1.2999999999999999E-4</c:v>
                  </c:pt>
                  <c:pt idx="1">
                    <c:v>6.0000000000000002E-5</c:v>
                  </c:pt>
                  <c:pt idx="2">
                    <c:v>2.5000000000000001E-5</c:v>
                  </c:pt>
                  <c:pt idx="3">
                    <c:v>7.9000000000000001E-4</c:v>
                  </c:pt>
                  <c:pt idx="4">
                    <c:v>1.5505316801859463E-5</c:v>
                  </c:pt>
                  <c:pt idx="5">
                    <c:v>7.4263498175074008E-6</c:v>
                  </c:pt>
                  <c:pt idx="6">
                    <c:v>5.6491867483117198E-6</c:v>
                  </c:pt>
                  <c:pt idx="7">
                    <c:v>8.0100367759561779E-6</c:v>
                  </c:pt>
                </c:numCache>
              </c:numRef>
            </c:plus>
            <c:minus>
              <c:numRef>
                <c:f>Summary!$GM$12:$GM$19</c:f>
                <c:numCache>
                  <c:formatCode>General</c:formatCode>
                  <c:ptCount val="8"/>
                  <c:pt idx="0">
                    <c:v>1.2999999999999999E-4</c:v>
                  </c:pt>
                  <c:pt idx="1">
                    <c:v>6.0000000000000002E-5</c:v>
                  </c:pt>
                  <c:pt idx="2">
                    <c:v>2.5000000000000001E-5</c:v>
                  </c:pt>
                  <c:pt idx="3">
                    <c:v>7.9000000000000001E-4</c:v>
                  </c:pt>
                  <c:pt idx="4">
                    <c:v>1.5505316801859463E-5</c:v>
                  </c:pt>
                  <c:pt idx="5">
                    <c:v>7.4263498175074008E-6</c:v>
                  </c:pt>
                  <c:pt idx="6">
                    <c:v>5.6491867483117198E-6</c:v>
                  </c:pt>
                  <c:pt idx="7">
                    <c:v>8.0100367759561779E-6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Summary!$GR$12:$GR$19</c:f>
              <c:numCache>
                <c:formatCode>General</c:formatCode>
                <c:ptCount val="8"/>
                <c:pt idx="0" formatCode="0.00">
                  <c:v>0.26</c:v>
                </c:pt>
                <c:pt idx="1">
                  <c:v>0.12</c:v>
                </c:pt>
                <c:pt idx="2" formatCode="0.00">
                  <c:v>0.4</c:v>
                </c:pt>
                <c:pt idx="3" formatCode="0.00">
                  <c:v>0.54</c:v>
                </c:pt>
                <c:pt idx="4" formatCode="0.00">
                  <c:v>0.68</c:v>
                </c:pt>
                <c:pt idx="5" formatCode="0.00">
                  <c:v>0.8600000000000001</c:v>
                </c:pt>
                <c:pt idx="6" formatCode="0.00">
                  <c:v>0.96000000000000008</c:v>
                </c:pt>
                <c:pt idx="7" formatCode="0.00">
                  <c:v>1.06</c:v>
                </c:pt>
              </c:numCache>
            </c:numRef>
          </c:xVal>
          <c:yVal>
            <c:numRef>
              <c:f>Summary!$GL$12:$GL$19</c:f>
              <c:numCache>
                <c:formatCode>General</c:formatCode>
                <c:ptCount val="8"/>
                <c:pt idx="0" formatCode="0.00000">
                  <c:v>0.3333945057866437</c:v>
                </c:pt>
                <c:pt idx="1">
                  <c:v>0.33338000000000001</c:v>
                </c:pt>
                <c:pt idx="2">
                  <c:v>0.33337600000000001</c:v>
                </c:pt>
                <c:pt idx="3" formatCode="0.00000">
                  <c:v>0.33341894101642439</c:v>
                </c:pt>
                <c:pt idx="4" formatCode="0.000000">
                  <c:v>0.33332443822845387</c:v>
                </c:pt>
                <c:pt idx="5" formatCode="0.000000">
                  <c:v>0.33337543875799297</c:v>
                </c:pt>
                <c:pt idx="6" formatCode="0.000000">
                  <c:v>0.33335351081811732</c:v>
                </c:pt>
                <c:pt idx="7" formatCode="0.000000">
                  <c:v>0.33335538066394377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F8-9D47-8875-7E56925D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85743"/>
        <c:axId val="446887391"/>
      </c:scatterChart>
      <c:valAx>
        <c:axId val="446885743"/>
        <c:scaling>
          <c:orientation val="minMax"/>
          <c:max val="1.1500000000000001"/>
          <c:min val="0"/>
        </c:scaling>
        <c:delete val="1"/>
        <c:axPos val="b"/>
        <c:numFmt formatCode="0.00" sourceLinked="1"/>
        <c:majorTickMark val="out"/>
        <c:minorTickMark val="none"/>
        <c:tickLblPos val="nextTo"/>
        <c:crossAx val="446887391"/>
        <c:crosses val="autoZero"/>
        <c:crossBetween val="midCat"/>
      </c:valAx>
      <c:valAx>
        <c:axId val="446887391"/>
        <c:scaling>
          <c:orientation val="minMax"/>
          <c:max val="0.33362500000000006"/>
          <c:min val="0.33324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 b="1" baseline="30000"/>
                  <a:t>92</a:t>
                </a:r>
                <a:r>
                  <a:rPr lang="en-US" sz="1500" b="1"/>
                  <a:t>Zr/</a:t>
                </a:r>
                <a:r>
                  <a:rPr lang="en-US" sz="1500" b="1" baseline="30000"/>
                  <a:t>90</a:t>
                </a:r>
                <a:r>
                  <a:rPr lang="en-US" sz="1500" b="1"/>
                  <a:t>Zr</a:t>
                </a:r>
                <a:r>
                  <a:rPr lang="en-US" sz="1500" b="1" baseline="0"/>
                  <a:t> </a:t>
                </a:r>
                <a:r>
                  <a:rPr lang="en-US" sz="1500" b="1" baseline="-25000"/>
                  <a:t>(4/0)</a:t>
                </a:r>
                <a:r>
                  <a:rPr lang="en-US" sz="1500" b="1"/>
                  <a:t> 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8877296587926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00" sourceLinked="0"/>
        <c:majorTickMark val="in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85743"/>
        <c:crosses val="autoZero"/>
        <c:crossBetween val="midCat"/>
        <c:majorUnit val="7.0000000000000035E-5"/>
        <c:minorUnit val="3.5000000000000017E-5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D06-B74F-A647-17A90EA241D4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06-B74F-A647-17A90EA241D4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06-B74F-A647-17A90EA241D4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D06-B74F-A647-17A90EA241D4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tx1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06-B74F-A647-17A90EA241D4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rgbClr val="FF6C0C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06-B74F-A647-17A90EA241D4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rgbClr val="828282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71-B04D-BAE3-E646C991525E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rgbClr val="2774AE"/>
                </a:solidFill>
                <a:ln w="127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71-B04D-BAE3-E646C991525E}"/>
              </c:ext>
            </c:extLst>
          </c:dPt>
          <c:errBars>
            <c:errDir val="y"/>
            <c:errBarType val="both"/>
            <c:errValType val="cust"/>
            <c:noEndCap val="1"/>
            <c:plus>
              <c:numRef>
                <c:f>Summary!$GQ$12:$GQ$19</c:f>
                <c:numCache>
                  <c:formatCode>General</c:formatCode>
                  <c:ptCount val="8"/>
                  <c:pt idx="0">
                    <c:v>9.0000000000000006E-5</c:v>
                  </c:pt>
                  <c:pt idx="1">
                    <c:v>6.9999999999999994E-5</c:v>
                  </c:pt>
                  <c:pt idx="2">
                    <c:v>7.9999999999999996E-6</c:v>
                  </c:pt>
                  <c:pt idx="3">
                    <c:v>5.0000000000000001E-4</c:v>
                  </c:pt>
                  <c:pt idx="4">
                    <c:v>6.4009101008103977E-6</c:v>
                  </c:pt>
                  <c:pt idx="5">
                    <c:v>3.222837886563417E-6</c:v>
                  </c:pt>
                  <c:pt idx="6">
                    <c:v>1.8295604569423489E-6</c:v>
                  </c:pt>
                  <c:pt idx="7">
                    <c:v>7.5926579014172728E-6</c:v>
                  </c:pt>
                </c:numCache>
              </c:numRef>
            </c:plus>
            <c:minus>
              <c:numRef>
                <c:f>Summary!$GQ$12:$GQ$19</c:f>
                <c:numCache>
                  <c:formatCode>General</c:formatCode>
                  <c:ptCount val="8"/>
                  <c:pt idx="0">
                    <c:v>9.0000000000000006E-5</c:v>
                  </c:pt>
                  <c:pt idx="1">
                    <c:v>6.9999999999999994E-5</c:v>
                  </c:pt>
                  <c:pt idx="2">
                    <c:v>7.9999999999999996E-6</c:v>
                  </c:pt>
                  <c:pt idx="3">
                    <c:v>5.0000000000000001E-4</c:v>
                  </c:pt>
                  <c:pt idx="4">
                    <c:v>6.4009101008103977E-6</c:v>
                  </c:pt>
                  <c:pt idx="5">
                    <c:v>3.222837886563417E-6</c:v>
                  </c:pt>
                  <c:pt idx="6">
                    <c:v>1.8295604569423489E-6</c:v>
                  </c:pt>
                  <c:pt idx="7">
                    <c:v>7.5926579014172728E-6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Summary!$GR$12:$GR$19</c:f>
              <c:numCache>
                <c:formatCode>General</c:formatCode>
                <c:ptCount val="8"/>
                <c:pt idx="0" formatCode="0.00">
                  <c:v>0.26</c:v>
                </c:pt>
                <c:pt idx="1">
                  <c:v>0.12</c:v>
                </c:pt>
                <c:pt idx="2" formatCode="0.00">
                  <c:v>0.4</c:v>
                </c:pt>
                <c:pt idx="3" formatCode="0.00">
                  <c:v>0.54</c:v>
                </c:pt>
                <c:pt idx="4" formatCode="0.00">
                  <c:v>0.68</c:v>
                </c:pt>
                <c:pt idx="5" formatCode="0.00">
                  <c:v>0.8600000000000001</c:v>
                </c:pt>
                <c:pt idx="6" formatCode="0.00">
                  <c:v>0.96000000000000008</c:v>
                </c:pt>
                <c:pt idx="7" formatCode="0.00">
                  <c:v>1.06</c:v>
                </c:pt>
              </c:numCache>
            </c:numRef>
          </c:xVal>
          <c:yVal>
            <c:numRef>
              <c:f>Summary!$GP$12:$GP$19</c:f>
              <c:numCache>
                <c:formatCode>General</c:formatCode>
                <c:ptCount val="8"/>
                <c:pt idx="0" formatCode="0.00000">
                  <c:v>5.447412472974697E-2</c:v>
                </c:pt>
                <c:pt idx="1">
                  <c:v>5.4390000000000001E-2</c:v>
                </c:pt>
                <c:pt idx="2">
                  <c:v>5.4371000000000003E-2</c:v>
                </c:pt>
                <c:pt idx="3" formatCode="0.00000">
                  <c:v>5.4341223302426772E-2</c:v>
                </c:pt>
                <c:pt idx="4" formatCode="0.000000">
                  <c:v>5.4375383418657386E-2</c:v>
                </c:pt>
                <c:pt idx="5" formatCode="0.000000">
                  <c:v>5.438038703311332E-2</c:v>
                </c:pt>
                <c:pt idx="6" formatCode="0.000000">
                  <c:v>5.4389769859511279E-2</c:v>
                </c:pt>
                <c:pt idx="7" formatCode="0.000000">
                  <c:v>5.4377450175142783E-2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06-B74F-A647-17A90EA24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885743"/>
        <c:axId val="446887391"/>
      </c:scatterChart>
      <c:valAx>
        <c:axId val="446885743"/>
        <c:scaling>
          <c:orientation val="minMax"/>
          <c:max val="1.1500000000000001"/>
          <c:min val="0"/>
        </c:scaling>
        <c:delete val="1"/>
        <c:axPos val="b"/>
        <c:numFmt formatCode="0.00" sourceLinked="1"/>
        <c:majorTickMark val="out"/>
        <c:minorTickMark val="none"/>
        <c:tickLblPos val="nextTo"/>
        <c:crossAx val="446887391"/>
        <c:crosses val="autoZero"/>
        <c:crossBetween val="midCat"/>
      </c:valAx>
      <c:valAx>
        <c:axId val="446887391"/>
        <c:scaling>
          <c:orientation val="minMax"/>
          <c:max val="5.4600000000000017E-2"/>
          <c:min val="5.4270000000000013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 b="1" baseline="30000"/>
                  <a:t>96</a:t>
                </a:r>
                <a:r>
                  <a:rPr lang="en-US" sz="1500" b="1"/>
                  <a:t>Zr/</a:t>
                </a:r>
                <a:r>
                  <a:rPr lang="en-US" sz="1500" b="1" baseline="30000"/>
                  <a:t>90</a:t>
                </a:r>
                <a:r>
                  <a:rPr lang="en-US" sz="1500" b="1"/>
                  <a:t>Zr</a:t>
                </a:r>
                <a:r>
                  <a:rPr lang="en-US" sz="1500" b="1" baseline="0"/>
                  <a:t> </a:t>
                </a:r>
                <a:r>
                  <a:rPr lang="en-US" sz="1500" b="1" baseline="-25000"/>
                  <a:t>(4/0)</a:t>
                </a:r>
                <a:r>
                  <a:rPr lang="en-US" sz="1500" b="1"/>
                  <a:t> 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8877296587926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00" sourceLinked="0"/>
        <c:majorTickMark val="in"/>
        <c:minorTickMark val="in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85743"/>
        <c:crosses val="autoZero"/>
        <c:crossBetween val="midCat"/>
        <c:majorUnit val="6.0000000000000022E-5"/>
        <c:minorUnit val="2.0000000000000008E-5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215</xdr:col>
      <xdr:colOff>266700</xdr:colOff>
      <xdr:row>13</xdr:row>
      <xdr:rowOff>152400</xdr:rowOff>
    </xdr:from>
    <xdr:to>
      <xdr:col>224</xdr:col>
      <xdr:colOff>660400</xdr:colOff>
      <xdr:row>41</xdr:row>
      <xdr:rowOff>92529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90DF4B-E9F5-7D4A-97FC-7BB9B8D6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215</xdr:col>
      <xdr:colOff>266700</xdr:colOff>
      <xdr:row>42</xdr:row>
      <xdr:rowOff>129822</xdr:rowOff>
    </xdr:from>
    <xdr:to>
      <xdr:col>224</xdr:col>
      <xdr:colOff>660400</xdr:colOff>
      <xdr:row>70</xdr:row>
      <xdr:rowOff>66322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6CFFEA-D940-D54E-9059-80057A0C1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215</xdr:col>
      <xdr:colOff>266700</xdr:colOff>
      <xdr:row>71</xdr:row>
      <xdr:rowOff>112888</xdr:rowOff>
    </xdr:from>
    <xdr:to>
      <xdr:col>224</xdr:col>
      <xdr:colOff>660400</xdr:colOff>
      <xdr:row>99</xdr:row>
      <xdr:rowOff>49388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90FECA-947D-9B49-A9D9-96F8B115F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203</xdr:col>
      <xdr:colOff>215900</xdr:colOff>
      <xdr:row>13</xdr:row>
      <xdr:rowOff>152400</xdr:rowOff>
    </xdr:from>
    <xdr:to>
      <xdr:col>212</xdr:col>
      <xdr:colOff>609600</xdr:colOff>
      <xdr:row>41</xdr:row>
      <xdr:rowOff>92529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FD4F04-07FE-9E4B-B59F-8C3FDFF12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203</xdr:col>
      <xdr:colOff>215900</xdr:colOff>
      <xdr:row>42</xdr:row>
      <xdr:rowOff>129822</xdr:rowOff>
    </xdr:from>
    <xdr:to>
      <xdr:col>212</xdr:col>
      <xdr:colOff>609600</xdr:colOff>
      <xdr:row>70</xdr:row>
      <xdr:rowOff>75596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2BA3989-6C78-BC4A-982E-C13EEF8F3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203</xdr:col>
      <xdr:colOff>215900</xdr:colOff>
      <xdr:row>71</xdr:row>
      <xdr:rowOff>112888</xdr:rowOff>
    </xdr:from>
    <xdr:to>
      <xdr:col>212</xdr:col>
      <xdr:colOff>609600</xdr:colOff>
      <xdr:row>99</xdr:row>
      <xdr:rowOff>58662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D33954-412A-9F4C-B2AC-616D038DD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192</xdr:col>
      <xdr:colOff>205154</xdr:colOff>
      <xdr:row>25</xdr:row>
      <xdr:rowOff>107950</xdr:rowOff>
    </xdr:from>
    <xdr:to>
      <xdr:col>197</xdr:col>
      <xdr:colOff>649654</xdr:colOff>
      <xdr:row>39</xdr:row>
      <xdr:rowOff>6350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B302E67-B686-0A42-A4B0-47F245BA2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192</xdr:col>
      <xdr:colOff>205154</xdr:colOff>
      <xdr:row>38</xdr:row>
      <xdr:rowOff>149225</xdr:rowOff>
    </xdr:from>
    <xdr:to>
      <xdr:col>197</xdr:col>
      <xdr:colOff>649654</xdr:colOff>
      <xdr:row>52</xdr:row>
      <xdr:rowOff>45671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BBEE160-9C15-5B41-8CEC-B33913E69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192</xdr:col>
      <xdr:colOff>205154</xdr:colOff>
      <xdr:row>51</xdr:row>
      <xdr:rowOff>188546</xdr:rowOff>
    </xdr:from>
    <xdr:to>
      <xdr:col>197</xdr:col>
      <xdr:colOff>649654</xdr:colOff>
      <xdr:row>65</xdr:row>
      <xdr:rowOff>84992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427F682-84E1-7D42-8E1E-9D37C7A5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175</xdr:col>
      <xdr:colOff>373822</xdr:colOff>
      <xdr:row>12</xdr:row>
      <xdr:rowOff>112951</xdr:rowOff>
    </xdr:from>
    <xdr:to>
      <xdr:col>180</xdr:col>
      <xdr:colOff>392872</xdr:colOff>
      <xdr:row>48</xdr:row>
      <xdr:rowOff>152365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F531D108-83A5-5B4E-BE0F-3875A1B61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176</xdr:col>
      <xdr:colOff>385958</xdr:colOff>
      <xdr:row>48</xdr:row>
      <xdr:rowOff>183424</xdr:rowOff>
    </xdr:from>
    <xdr:ext cx="2024016" cy="35779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9D9B57F1-7363-54BB-9DC2-43B27C5F0E52}"/>
            </a:ext>
          </a:extLst>
        </xdr:cNvPr>
        <xdr:cNvSpPr txBox="1"/>
      </xdr:nvSpPr>
      <xdr:spPr>
        <a:xfrm>
          <a:off x="136294101" y="9799138"/>
          <a:ext cx="2024016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= -0.7 ± 2.3 (2SD)</a:t>
          </a:r>
        </a:p>
      </xdr:txBody>
    </xdr:sp>
    <xdr:clientData/>
  </xdr:oneCellAnchor>
  <xdr:twoCellAnchor>
    <xdr:from>
      <xdr:col>179</xdr:col>
      <xdr:colOff>317500</xdr:colOff>
      <xdr:row>12</xdr:row>
      <xdr:rowOff>160575</xdr:rowOff>
    </xdr:from>
    <xdr:to>
      <xdr:col>184</xdr:col>
      <xdr:colOff>336550</xdr:colOff>
      <xdr:row>48</xdr:row>
      <xdr:rowOff>199989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84F7AC56-8863-C841-8529-D40EAF92A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180</xdr:col>
      <xdr:colOff>329636</xdr:colOff>
      <xdr:row>48</xdr:row>
      <xdr:rowOff>183424</xdr:rowOff>
    </xdr:from>
    <xdr:ext cx="1947136" cy="35779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9E5F17E-1458-CC45-8CC2-B7A1371E6094}"/>
            </a:ext>
          </a:extLst>
        </xdr:cNvPr>
        <xdr:cNvSpPr txBox="1"/>
      </xdr:nvSpPr>
      <xdr:spPr>
        <a:xfrm>
          <a:off x="139549858" y="9708424"/>
          <a:ext cx="1947136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= 0.0 ± 2.6 (2SD)</a:t>
          </a:r>
        </a:p>
      </xdr:txBody>
    </xdr:sp>
    <xdr:clientData/>
  </xdr:oneCellAnchor>
  <xdr:twoCellAnchor>
    <xdr:from>
      <xdr:col>183</xdr:col>
      <xdr:colOff>483152</xdr:colOff>
      <xdr:row>12</xdr:row>
      <xdr:rowOff>160575</xdr:rowOff>
    </xdr:from>
    <xdr:to>
      <xdr:col>188</xdr:col>
      <xdr:colOff>502202</xdr:colOff>
      <xdr:row>48</xdr:row>
      <xdr:rowOff>199989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6F2FD4AE-6787-2A4A-9B29-D02A8B802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184</xdr:col>
      <xdr:colOff>495288</xdr:colOff>
      <xdr:row>48</xdr:row>
      <xdr:rowOff>183424</xdr:rowOff>
    </xdr:from>
    <xdr:ext cx="1947136" cy="35779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1388DE6-F276-0E47-9055-9FF7C6F69957}"/>
            </a:ext>
          </a:extLst>
        </xdr:cNvPr>
        <xdr:cNvSpPr txBox="1"/>
      </xdr:nvSpPr>
      <xdr:spPr>
        <a:xfrm>
          <a:off x="142424844" y="9708424"/>
          <a:ext cx="1947136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= 0.2 ± 7.2 (2SD)</a:t>
          </a:r>
        </a:p>
      </xdr:txBody>
    </xdr:sp>
    <xdr:clientData/>
  </xdr:oneCellAnchor>
  <xdr:twoCellAnchor>
    <xdr:from>
      <xdr:col>174</xdr:col>
      <xdr:colOff>323572</xdr:colOff>
      <xdr:row>14</xdr:row>
      <xdr:rowOff>112593</xdr:rowOff>
    </xdr:from>
    <xdr:to>
      <xdr:col>176</xdr:col>
      <xdr:colOff>291276</xdr:colOff>
      <xdr:row>44</xdr:row>
      <xdr:rowOff>51996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4E2A77D-A404-F2AE-B0EF-17681296CDE0}"/>
            </a:ext>
          </a:extLst>
        </xdr:cNvPr>
        <xdr:cNvGrpSpPr/>
      </xdr:nvGrpSpPr>
      <xdr:grpSpPr>
        <a:xfrm>
          <a:off x="149616041" y="2981999"/>
          <a:ext cx="1325016" cy="6011591"/>
          <a:chOff x="106241572" y="2970093"/>
          <a:chExt cx="1322371" cy="5971903"/>
        </a:xfrm>
      </xdr:grpSpPr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94B20792-4354-5A4D-8408-8B343955EC5E}"/>
              </a:ext>
            </a:extLst>
          </xdr:cNvPr>
          <xdr:cNvSpPr txBox="1"/>
        </xdr:nvSpPr>
        <xdr:spPr>
          <a:xfrm>
            <a:off x="106241572" y="8577177"/>
            <a:ext cx="969572" cy="3253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#1</a:t>
            </a:r>
          </a:p>
        </xdr:txBody>
      </xdr:sp>
      <xdr:sp macro="" textlink="">
        <xdr:nvSpPr>
          <xdr:cNvPr id="50" name="Left Bracket 49">
            <a:extLst>
              <a:ext uri="{FF2B5EF4-FFF2-40B4-BE49-F238E27FC236}">
                <a16:creationId xmlns:a16="http://schemas.microsoft.com/office/drawing/2014/main" id="{EF96B97A-6702-DB44-900D-6267FBB2CC05}"/>
              </a:ext>
            </a:extLst>
          </xdr:cNvPr>
          <xdr:cNvSpPr/>
        </xdr:nvSpPr>
        <xdr:spPr>
          <a:xfrm>
            <a:off x="107442688" y="8523492"/>
            <a:ext cx="121249" cy="418504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F0A8C8E5-F600-954C-951B-29674344F5C6}"/>
              </a:ext>
            </a:extLst>
          </xdr:cNvPr>
          <xdr:cNvSpPr txBox="1"/>
        </xdr:nvSpPr>
        <xdr:spPr>
          <a:xfrm>
            <a:off x="106241572" y="7967004"/>
            <a:ext cx="969240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#2</a:t>
            </a:r>
          </a:p>
        </xdr:txBody>
      </xdr:sp>
      <xdr:sp macro="" textlink="">
        <xdr:nvSpPr>
          <xdr:cNvPr id="52" name="Left Bracket 51">
            <a:extLst>
              <a:ext uri="{FF2B5EF4-FFF2-40B4-BE49-F238E27FC236}">
                <a16:creationId xmlns:a16="http://schemas.microsoft.com/office/drawing/2014/main" id="{81CF2E8D-A2B3-FB49-96E6-D5EDBAAABFA8}"/>
              </a:ext>
            </a:extLst>
          </xdr:cNvPr>
          <xdr:cNvSpPr/>
        </xdr:nvSpPr>
        <xdr:spPr>
          <a:xfrm>
            <a:off x="107442694" y="7911035"/>
            <a:ext cx="121249" cy="418504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AA28512A-290F-1545-92EC-17A28A286544}"/>
              </a:ext>
            </a:extLst>
          </xdr:cNvPr>
          <xdr:cNvSpPr txBox="1"/>
        </xdr:nvSpPr>
        <xdr:spPr>
          <a:xfrm>
            <a:off x="106241572" y="7399983"/>
            <a:ext cx="969240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#3</a:t>
            </a:r>
          </a:p>
        </xdr:txBody>
      </xdr:sp>
      <xdr:sp macro="" textlink="">
        <xdr:nvSpPr>
          <xdr:cNvPr id="54" name="Left Bracket 53">
            <a:extLst>
              <a:ext uri="{FF2B5EF4-FFF2-40B4-BE49-F238E27FC236}">
                <a16:creationId xmlns:a16="http://schemas.microsoft.com/office/drawing/2014/main" id="{E2CD0B67-3A93-C14D-A2B8-782A9F3CF831}"/>
              </a:ext>
            </a:extLst>
          </xdr:cNvPr>
          <xdr:cNvSpPr/>
        </xdr:nvSpPr>
        <xdr:spPr>
          <a:xfrm>
            <a:off x="107442688" y="7353504"/>
            <a:ext cx="121249" cy="399524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0CA8DC9B-E9FA-1E40-B226-268E9F083DE3}"/>
              </a:ext>
            </a:extLst>
          </xdr:cNvPr>
          <xdr:cNvSpPr txBox="1"/>
        </xdr:nvSpPr>
        <xdr:spPr>
          <a:xfrm>
            <a:off x="106241572" y="6842451"/>
            <a:ext cx="969240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#4</a:t>
            </a:r>
          </a:p>
        </xdr:txBody>
      </xdr:sp>
      <xdr:sp macro="" textlink="">
        <xdr:nvSpPr>
          <xdr:cNvPr id="56" name="Left Bracket 55">
            <a:extLst>
              <a:ext uri="{FF2B5EF4-FFF2-40B4-BE49-F238E27FC236}">
                <a16:creationId xmlns:a16="http://schemas.microsoft.com/office/drawing/2014/main" id="{B9D90346-28DE-CF45-AFD1-C9BAB67236AF}"/>
              </a:ext>
            </a:extLst>
          </xdr:cNvPr>
          <xdr:cNvSpPr/>
        </xdr:nvSpPr>
        <xdr:spPr>
          <a:xfrm>
            <a:off x="107442688" y="6786482"/>
            <a:ext cx="121249" cy="418503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E66DBEB6-9C0C-D24E-8476-99656810B3ED}"/>
              </a:ext>
            </a:extLst>
          </xdr:cNvPr>
          <xdr:cNvSpPr txBox="1"/>
        </xdr:nvSpPr>
        <xdr:spPr>
          <a:xfrm>
            <a:off x="106241572" y="6199513"/>
            <a:ext cx="969240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#5</a:t>
            </a:r>
          </a:p>
        </xdr:txBody>
      </xdr:sp>
      <xdr:sp macro="" textlink="">
        <xdr:nvSpPr>
          <xdr:cNvPr id="58" name="Left Bracket 57">
            <a:extLst>
              <a:ext uri="{FF2B5EF4-FFF2-40B4-BE49-F238E27FC236}">
                <a16:creationId xmlns:a16="http://schemas.microsoft.com/office/drawing/2014/main" id="{69F046D6-B69E-F540-B69B-86AF555B903B}"/>
              </a:ext>
            </a:extLst>
          </xdr:cNvPr>
          <xdr:cNvSpPr/>
        </xdr:nvSpPr>
        <xdr:spPr>
          <a:xfrm>
            <a:off x="107442688" y="6143544"/>
            <a:ext cx="121249" cy="418503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C2FC8E4C-961F-A446-8860-4A5DF8F52466}"/>
              </a:ext>
            </a:extLst>
          </xdr:cNvPr>
          <xdr:cNvSpPr txBox="1"/>
        </xdr:nvSpPr>
        <xdr:spPr>
          <a:xfrm>
            <a:off x="106241572" y="5556573"/>
            <a:ext cx="969240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#6</a:t>
            </a:r>
          </a:p>
        </xdr:txBody>
      </xdr:sp>
      <xdr:sp macro="" textlink="">
        <xdr:nvSpPr>
          <xdr:cNvPr id="60" name="Left Bracket 59">
            <a:extLst>
              <a:ext uri="{FF2B5EF4-FFF2-40B4-BE49-F238E27FC236}">
                <a16:creationId xmlns:a16="http://schemas.microsoft.com/office/drawing/2014/main" id="{DCA5296C-4A46-5D42-BFD7-E5AC9E0732AD}"/>
              </a:ext>
            </a:extLst>
          </xdr:cNvPr>
          <xdr:cNvSpPr/>
        </xdr:nvSpPr>
        <xdr:spPr>
          <a:xfrm>
            <a:off x="107442688" y="5500604"/>
            <a:ext cx="121249" cy="418504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85C8BD2A-044E-2C41-8799-0FC6D265FE8C}"/>
              </a:ext>
            </a:extLst>
          </xdr:cNvPr>
          <xdr:cNvSpPr txBox="1"/>
        </xdr:nvSpPr>
        <xdr:spPr>
          <a:xfrm>
            <a:off x="106241572" y="4913633"/>
            <a:ext cx="1079783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#10</a:t>
            </a: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B1B45DA2-EC71-D040-951F-644CE6CED7E8}"/>
              </a:ext>
            </a:extLst>
          </xdr:cNvPr>
          <xdr:cNvSpPr txBox="1"/>
        </xdr:nvSpPr>
        <xdr:spPr>
          <a:xfrm>
            <a:off x="106241572" y="4270693"/>
            <a:ext cx="1079783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#11</a:t>
            </a:r>
          </a:p>
        </xdr:txBody>
      </xdr:sp>
      <xdr:sp macro="" textlink="">
        <xdr:nvSpPr>
          <xdr:cNvPr id="64" name="Left Bracket 63">
            <a:extLst>
              <a:ext uri="{FF2B5EF4-FFF2-40B4-BE49-F238E27FC236}">
                <a16:creationId xmlns:a16="http://schemas.microsoft.com/office/drawing/2014/main" id="{12F785E4-8BBF-6D4A-B379-3FDF21EDE7EF}"/>
              </a:ext>
            </a:extLst>
          </xdr:cNvPr>
          <xdr:cNvSpPr/>
        </xdr:nvSpPr>
        <xdr:spPr>
          <a:xfrm>
            <a:off x="107442688" y="4221838"/>
            <a:ext cx="121249" cy="418504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42604475-B55D-1E49-A285-88A27A95DEAB}"/>
              </a:ext>
            </a:extLst>
          </xdr:cNvPr>
          <xdr:cNvSpPr txBox="1"/>
        </xdr:nvSpPr>
        <xdr:spPr>
          <a:xfrm>
            <a:off x="106241572" y="3698927"/>
            <a:ext cx="1079783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Bottle #12</a:t>
            </a:r>
          </a:p>
        </xdr:txBody>
      </xdr:sp>
      <xdr:sp macro="" textlink="">
        <xdr:nvSpPr>
          <xdr:cNvPr id="66" name="Left Bracket 65">
            <a:extLst>
              <a:ext uri="{FF2B5EF4-FFF2-40B4-BE49-F238E27FC236}">
                <a16:creationId xmlns:a16="http://schemas.microsoft.com/office/drawing/2014/main" id="{E3555ACB-DE1B-E64B-9397-15675F362F50}"/>
              </a:ext>
            </a:extLst>
          </xdr:cNvPr>
          <xdr:cNvSpPr/>
        </xdr:nvSpPr>
        <xdr:spPr>
          <a:xfrm>
            <a:off x="107442688" y="3650071"/>
            <a:ext cx="121249" cy="422032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914A2960-DDDB-4A49-95C8-94E5878B88BE}"/>
              </a:ext>
            </a:extLst>
          </xdr:cNvPr>
          <xdr:cNvSpPr txBox="1"/>
        </xdr:nvSpPr>
        <xdr:spPr>
          <a:xfrm>
            <a:off x="106241572" y="3070193"/>
            <a:ext cx="1123769" cy="3207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50">
                <a:latin typeface="Arial"/>
                <a:cs typeface="Arial"/>
              </a:rPr>
              <a:t>SRM 3169</a:t>
            </a:r>
          </a:p>
        </xdr:txBody>
      </xdr:sp>
      <xdr:sp macro="" textlink="">
        <xdr:nvSpPr>
          <xdr:cNvPr id="68" name="Left Bracket 67">
            <a:extLst>
              <a:ext uri="{FF2B5EF4-FFF2-40B4-BE49-F238E27FC236}">
                <a16:creationId xmlns:a16="http://schemas.microsoft.com/office/drawing/2014/main" id="{4054E0F6-9F2A-B342-875D-F3D20FB4EFD6}"/>
              </a:ext>
            </a:extLst>
          </xdr:cNvPr>
          <xdr:cNvSpPr/>
        </xdr:nvSpPr>
        <xdr:spPr>
          <a:xfrm>
            <a:off x="107442688" y="2970093"/>
            <a:ext cx="121249" cy="513879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1" name="Left Bracket 100">
            <a:extLst>
              <a:ext uri="{FF2B5EF4-FFF2-40B4-BE49-F238E27FC236}">
                <a16:creationId xmlns:a16="http://schemas.microsoft.com/office/drawing/2014/main" id="{960AA6D6-6FB8-F04E-8DE6-0475936DFFBE}"/>
              </a:ext>
            </a:extLst>
          </xdr:cNvPr>
          <xdr:cNvSpPr/>
        </xdr:nvSpPr>
        <xdr:spPr>
          <a:xfrm>
            <a:off x="107442688" y="4864778"/>
            <a:ext cx="121249" cy="411390"/>
          </a:xfrm>
          <a:prstGeom prst="leftBracket">
            <a:avLst/>
          </a:prstGeom>
          <a:ln w="19050">
            <a:solidFill>
              <a:schemeClr val="tx1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111</xdr:col>
      <xdr:colOff>190500</xdr:colOff>
      <xdr:row>10</xdr:row>
      <xdr:rowOff>206375</xdr:rowOff>
    </xdr:from>
    <xdr:to>
      <xdr:col>116</xdr:col>
      <xdr:colOff>812686</xdr:colOff>
      <xdr:row>32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2A883D-F5E7-1BAE-4E96-B1689BD3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281125" y="2270125"/>
          <a:ext cx="4749686" cy="4413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0.53247</cdr:x>
      <cdr:y>0.04737</cdr:y>
    </cdr:from>
    <cdr:to>
      <cdr:x>0.79058</cdr:x>
      <cdr:y>0.18165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19C15215-7DBF-F2B4-4970-7C448DC9C930}"/>
            </a:ext>
          </a:extLst>
        </cdr:cNvPr>
        <cdr:cNvSpPr txBox="1"/>
      </cdr:nvSpPr>
      <cdr:spPr>
        <a:xfrm xmlns:a="http://schemas.openxmlformats.org/drawingml/2006/main">
          <a:off x="4165618" y="266680"/>
          <a:ext cx="2019281" cy="75597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i="1" baseline="0">
              <a:latin typeface="Arial" panose="020B0604020202020204" pitchFamily="34" charset="0"/>
              <a:cs typeface="Arial" panose="020B0604020202020204" pitchFamily="34" charset="0"/>
            </a:rPr>
            <a:t>Expected trends for n</a:t>
          </a:r>
          <a:r>
            <a:rPr lang="en-US" sz="1500" b="1" i="1">
              <a:latin typeface="Arial" panose="020B0604020202020204" pitchFamily="34" charset="0"/>
              <a:cs typeface="Arial" panose="020B0604020202020204" pitchFamily="34" charset="0"/>
            </a:rPr>
            <a:t>on-exponential</a:t>
          </a:r>
        </a:p>
        <a:p xmlns:a="http://schemas.openxmlformats.org/drawingml/2006/main">
          <a:pPr algn="ctr"/>
          <a:r>
            <a:rPr lang="en-US" sz="1500" b="1" i="1">
              <a:latin typeface="Arial" panose="020B0604020202020204" pitchFamily="34" charset="0"/>
              <a:cs typeface="Arial" panose="020B0604020202020204" pitchFamily="34" charset="0"/>
            </a:rPr>
            <a:t>mass-bias</a:t>
          </a:r>
        </a:p>
      </cdr:txBody>
    </cdr:sp>
  </cdr:relSizeAnchor>
  <cdr:relSizeAnchor xmlns:cdr="http://schemas.openxmlformats.org/drawingml/2006/chartDrawing">
    <cdr:from>
      <cdr:x>0.44643</cdr:x>
      <cdr:y>0.3068</cdr:y>
    </cdr:from>
    <cdr:to>
      <cdr:x>0.72727</cdr:x>
      <cdr:y>0.40179</cdr:y>
    </cdr:to>
    <cdr:sp macro="" textlink="">
      <cdr:nvSpPr>
        <cdr:cNvPr id="3" name="TextBox 3">
          <a:extLst xmlns:a="http://schemas.openxmlformats.org/drawingml/2006/main">
            <a:ext uri="{FF2B5EF4-FFF2-40B4-BE49-F238E27FC236}">
              <a16:creationId xmlns:a16="http://schemas.microsoft.com/office/drawing/2014/main" id="{9253B7D1-EFAD-E4D2-348E-740FF975D475}"/>
            </a:ext>
          </a:extLst>
        </cdr:cNvPr>
        <cdr:cNvSpPr txBox="1"/>
      </cdr:nvSpPr>
      <cdr:spPr>
        <a:xfrm xmlns:a="http://schemas.openxmlformats.org/drawingml/2006/main">
          <a:off x="3492511" y="1727201"/>
          <a:ext cx="2197089" cy="5347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i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Intra-lab. mass-indep. counting stat. noise</a:t>
          </a:r>
          <a:endParaRPr lang="en-US" sz="1500" b="1" i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0.31331</cdr:x>
      <cdr:y>0.63165</cdr:y>
    </cdr:from>
    <cdr:to>
      <cdr:x>0.55519</cdr:x>
      <cdr:y>0.72659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5EF9847-C17D-42AC-7EE8-82D8FE014A1D}"/>
            </a:ext>
          </a:extLst>
        </cdr:cNvPr>
        <cdr:cNvSpPr txBox="1"/>
      </cdr:nvSpPr>
      <cdr:spPr>
        <a:xfrm xmlns:a="http://schemas.openxmlformats.org/drawingml/2006/main">
          <a:off x="2451087" y="3556008"/>
          <a:ext cx="1892275" cy="5345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0" i="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Inter-lab.</a:t>
          </a:r>
        </a:p>
        <a:p xmlns:a="http://schemas.openxmlformats.org/drawingml/2006/main">
          <a:pPr algn="ctr"/>
          <a:r>
            <a:rPr lang="en-US" sz="1500" b="0" i="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mass-indep. effects</a:t>
          </a:r>
          <a:endParaRPr lang="en-US" sz="1500" b="0" i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0.37662</cdr:x>
      <cdr:y>0.6136</cdr:y>
    </cdr:from>
    <cdr:to>
      <cdr:x>0.48539</cdr:x>
      <cdr:y>0.6136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99F0337-D09E-DBF8-A64F-39462A65C30A}"/>
            </a:ext>
          </a:extLst>
        </cdr:cNvPr>
        <cdr:cNvCxnSpPr/>
      </cdr:nvCxnSpPr>
      <cdr:spPr>
        <a:xfrm xmlns:a="http://schemas.openxmlformats.org/drawingml/2006/main">
          <a:off x="2946400" y="3454400"/>
          <a:ext cx="850900" cy="0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0.33523</cdr:x>
      <cdr:y>0.38801</cdr:y>
    </cdr:from>
    <cdr:to>
      <cdr:x>0.33523</cdr:x>
      <cdr:y>0.46133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58F11506-5001-D680-D1DE-2B12AFE16C51}"/>
            </a:ext>
          </a:extLst>
        </cdr:cNvPr>
        <cdr:cNvCxnSpPr/>
      </cdr:nvCxnSpPr>
      <cdr:spPr>
        <a:xfrm xmlns:a="http://schemas.openxmlformats.org/drawingml/2006/main">
          <a:off x="2622550" y="2184400"/>
          <a:ext cx="0" cy="412750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0.46312</cdr:x>
      <cdr:y>0.45967</cdr:y>
    </cdr:from>
    <cdr:to>
      <cdr:x>0.52269</cdr:x>
      <cdr:y>0.45967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595C6ACA-4986-969A-21DB-1A156DA53E11}"/>
            </a:ext>
          </a:extLst>
        </cdr:cNvPr>
        <cdr:cNvCxnSpPr/>
      </cdr:nvCxnSpPr>
      <cdr:spPr>
        <a:xfrm xmlns:a="http://schemas.openxmlformats.org/drawingml/2006/main">
          <a:off x="3620842" y="2625254"/>
          <a:ext cx="465695" cy="0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0.33546</cdr:x>
      <cdr:y>0.32161</cdr:y>
    </cdr:from>
    <cdr:to>
      <cdr:x>0.33546</cdr:x>
      <cdr:y>0.3821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979B6789-0777-A088-2CE7-7812E4EB3B60}"/>
            </a:ext>
          </a:extLst>
        </cdr:cNvPr>
        <cdr:cNvCxnSpPr/>
      </cdr:nvCxnSpPr>
      <cdr:spPr>
        <a:xfrm xmlns:a="http://schemas.openxmlformats.org/drawingml/2006/main">
          <a:off x="2622746" y="1836769"/>
          <a:ext cx="0" cy="345461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0.30682</cdr:x>
      <cdr:y>0.04966</cdr:y>
    </cdr:from>
    <cdr:to>
      <cdr:x>0.54708</cdr:x>
      <cdr:y>0.14471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E37FE9F3-CC24-2A30-58F3-D4C41C4FE570}"/>
            </a:ext>
          </a:extLst>
        </cdr:cNvPr>
        <cdr:cNvSpPr txBox="1"/>
      </cdr:nvSpPr>
      <cdr:spPr>
        <a:xfrm xmlns:a="http://schemas.openxmlformats.org/drawingml/2006/main">
          <a:off x="2400332" y="279400"/>
          <a:ext cx="1879602" cy="5347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i="1" baseline="0">
              <a:latin typeface="Arial" panose="020B0604020202020204" pitchFamily="34" charset="0"/>
              <a:cs typeface="Arial" panose="020B0604020202020204" pitchFamily="34" charset="0"/>
            </a:rPr>
            <a:t>N</a:t>
          </a:r>
          <a:r>
            <a:rPr lang="en-US" sz="1500" b="1" i="1">
              <a:latin typeface="Arial" panose="020B0604020202020204" pitchFamily="34" charset="0"/>
              <a:cs typeface="Arial" panose="020B0604020202020204" pitchFamily="34" charset="0"/>
            </a:rPr>
            <a:t>on-exponential</a:t>
          </a:r>
        </a:p>
        <a:p xmlns:a="http://schemas.openxmlformats.org/drawingml/2006/main">
          <a:pPr algn="ctr"/>
          <a:r>
            <a:rPr lang="en-US" sz="1500" b="1" i="1">
              <a:latin typeface="Arial" panose="020B0604020202020204" pitchFamily="34" charset="0"/>
              <a:cs typeface="Arial" panose="020B0604020202020204" pitchFamily="34" charset="0"/>
            </a:rPr>
            <a:t>mass-bias</a:t>
          </a:r>
        </a:p>
      </cdr:txBody>
    </cdr:sp>
  </cdr:relSizeAnchor>
  <cdr:relSizeAnchor xmlns:cdr="http://schemas.openxmlformats.org/drawingml/2006/chartDrawing">
    <cdr:from>
      <cdr:x>0.40422</cdr:x>
      <cdr:y>0.18285</cdr:y>
    </cdr:from>
    <cdr:to>
      <cdr:x>0.51948</cdr:x>
      <cdr:y>0.23858</cdr:y>
    </cdr:to>
    <cdr:sp macro="" textlink="">
      <cdr:nvSpPr>
        <cdr:cNvPr id="3" name="TextBox 3">
          <a:extLst xmlns:a="http://schemas.openxmlformats.org/drawingml/2006/main">
            <a:ext uri="{FF2B5EF4-FFF2-40B4-BE49-F238E27FC236}">
              <a16:creationId xmlns:a16="http://schemas.microsoft.com/office/drawing/2014/main" id="{5A535FCA-B314-690D-D5F9-E82D6B6DD950}"/>
            </a:ext>
          </a:extLst>
        </cdr:cNvPr>
        <cdr:cNvSpPr txBox="1"/>
      </cdr:nvSpPr>
      <cdr:spPr>
        <a:xfrm xmlns:a="http://schemas.openxmlformats.org/drawingml/2006/main">
          <a:off x="3162325" y="1028721"/>
          <a:ext cx="901676" cy="31354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i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Noise</a:t>
          </a:r>
          <a:endParaRPr lang="en-US" sz="1500" b="1" i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0.43365</cdr:x>
      <cdr:y>0.3152</cdr:y>
    </cdr:from>
    <cdr:to>
      <cdr:x>0.55216</cdr:x>
      <cdr:y>0.44951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E824967-DE08-DFB7-2160-95AD5242C180}"/>
            </a:ext>
          </a:extLst>
        </cdr:cNvPr>
        <cdr:cNvSpPr txBox="1"/>
      </cdr:nvSpPr>
      <cdr:spPr>
        <a:xfrm xmlns:a="http://schemas.openxmlformats.org/drawingml/2006/main">
          <a:off x="3390415" y="1800157"/>
          <a:ext cx="926549" cy="76707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0" i="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Mass-indep. effects</a:t>
          </a:r>
          <a:endParaRPr lang="en-US" sz="1500" b="0" i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0.53177</cdr:x>
      <cdr:y>0.54948</cdr:y>
    </cdr:from>
    <cdr:to>
      <cdr:x>0.59508</cdr:x>
      <cdr:y>0.54948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644C4F6B-81FF-915E-6703-AAB921F6A1F8}"/>
            </a:ext>
          </a:extLst>
        </cdr:cNvPr>
        <cdr:cNvCxnSpPr/>
      </cdr:nvCxnSpPr>
      <cdr:spPr>
        <a:xfrm xmlns:a="http://schemas.openxmlformats.org/drawingml/2006/main">
          <a:off x="4157508" y="3138217"/>
          <a:ext cx="494977" cy="0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0.42938</cdr:x>
      <cdr:y>0.32731</cdr:y>
    </cdr:from>
    <cdr:to>
      <cdr:x>0.42938</cdr:x>
      <cdr:y>0.40068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57C3FB3D-0BFA-F4B4-583E-0AE7F7FC3009}"/>
            </a:ext>
          </a:extLst>
        </cdr:cNvPr>
        <cdr:cNvCxnSpPr/>
      </cdr:nvCxnSpPr>
      <cdr:spPr>
        <a:xfrm xmlns:a="http://schemas.openxmlformats.org/drawingml/2006/main">
          <a:off x="3359126" y="1841482"/>
          <a:ext cx="0" cy="412787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0.30844</cdr:x>
      <cdr:y>0.0474</cdr:y>
    </cdr:from>
    <cdr:to>
      <cdr:x>0.5487</cdr:x>
      <cdr:y>0.14245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50B9EAE-EB21-62ED-FC91-513375B7FD20}"/>
            </a:ext>
          </a:extLst>
        </cdr:cNvPr>
        <cdr:cNvSpPr txBox="1"/>
      </cdr:nvSpPr>
      <cdr:spPr>
        <a:xfrm xmlns:a="http://schemas.openxmlformats.org/drawingml/2006/main">
          <a:off x="2413000" y="266700"/>
          <a:ext cx="1879602" cy="5347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i="1" baseline="0">
              <a:latin typeface="Arial" panose="020B0604020202020204" pitchFamily="34" charset="0"/>
              <a:cs typeface="Arial" panose="020B0604020202020204" pitchFamily="34" charset="0"/>
            </a:rPr>
            <a:t>N</a:t>
          </a:r>
          <a:r>
            <a:rPr lang="en-US" sz="1500" b="1" i="1">
              <a:latin typeface="Arial" panose="020B0604020202020204" pitchFamily="34" charset="0"/>
              <a:cs typeface="Arial" panose="020B0604020202020204" pitchFamily="34" charset="0"/>
            </a:rPr>
            <a:t>on-exponential</a:t>
          </a:r>
        </a:p>
        <a:p xmlns:a="http://schemas.openxmlformats.org/drawingml/2006/main">
          <a:pPr algn="ctr"/>
          <a:r>
            <a:rPr lang="en-US" sz="1500" b="1" i="1">
              <a:latin typeface="Arial" panose="020B0604020202020204" pitchFamily="34" charset="0"/>
              <a:cs typeface="Arial" panose="020B0604020202020204" pitchFamily="34" charset="0"/>
            </a:rPr>
            <a:t>mass-bias</a:t>
          </a:r>
        </a:p>
      </cdr:txBody>
    </cdr:sp>
  </cdr:relSizeAnchor>
  <cdr:relSizeAnchor xmlns:cdr="http://schemas.openxmlformats.org/drawingml/2006/chartDrawing">
    <cdr:from>
      <cdr:x>0.52273</cdr:x>
      <cdr:y>0.20994</cdr:y>
    </cdr:from>
    <cdr:to>
      <cdr:x>0.63798</cdr:x>
      <cdr:y>0.26567</cdr:y>
    </cdr:to>
    <cdr:sp macro="" textlink="">
      <cdr:nvSpPr>
        <cdr:cNvPr id="5" name="TextBox 3">
          <a:extLst xmlns:a="http://schemas.openxmlformats.org/drawingml/2006/main">
            <a:ext uri="{FF2B5EF4-FFF2-40B4-BE49-F238E27FC236}">
              <a16:creationId xmlns:a16="http://schemas.microsoft.com/office/drawing/2014/main" id="{7A14A8CE-F2A3-A990-C59B-72E59B82DE55}"/>
            </a:ext>
          </a:extLst>
        </cdr:cNvPr>
        <cdr:cNvSpPr txBox="1"/>
      </cdr:nvSpPr>
      <cdr:spPr>
        <a:xfrm xmlns:a="http://schemas.openxmlformats.org/drawingml/2006/main">
          <a:off x="4089393" y="1181121"/>
          <a:ext cx="901676" cy="31354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1" i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Noise</a:t>
          </a:r>
          <a:endParaRPr lang="en-US" sz="1500" b="1" i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0.19156</cdr:x>
      <cdr:y>0.34086</cdr:y>
    </cdr:from>
    <cdr:to>
      <cdr:x>0.42695</cdr:x>
      <cdr:y>0.39657</cdr:y>
    </cdr:to>
    <cdr:sp macro="" textlink="">
      <cdr:nvSpPr>
        <cdr:cNvPr id="6" name="TextBox 3">
          <a:extLst xmlns:a="http://schemas.openxmlformats.org/drawingml/2006/main">
            <a:ext uri="{FF2B5EF4-FFF2-40B4-BE49-F238E27FC236}">
              <a16:creationId xmlns:a16="http://schemas.microsoft.com/office/drawing/2014/main" id="{9227C6FD-84D2-6A25-91ED-30B1036AB359}"/>
            </a:ext>
          </a:extLst>
        </cdr:cNvPr>
        <cdr:cNvSpPr txBox="1"/>
      </cdr:nvSpPr>
      <cdr:spPr>
        <a:xfrm xmlns:a="http://schemas.openxmlformats.org/drawingml/2006/main">
          <a:off x="1498612" y="1917716"/>
          <a:ext cx="1841503" cy="31343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500" b="0" i="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Mass-indep. effects</a:t>
          </a:r>
          <a:endParaRPr lang="en-US" sz="1500" b="0" i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0.23327</cdr:x>
      <cdr:y>0.39924</cdr:y>
    </cdr:from>
    <cdr:to>
      <cdr:x>0.40291</cdr:x>
      <cdr:y>0.60531</cdr:y>
    </cdr:to>
    <cdr:sp macro="" textlink="">
      <cdr:nvSpPr>
        <cdr:cNvPr id="4" name="TextBox 12">
          <a:extLst xmlns:a="http://schemas.openxmlformats.org/drawingml/2006/main">
            <a:ext uri="{FF2B5EF4-FFF2-40B4-BE49-F238E27FC236}">
              <a16:creationId xmlns:a16="http://schemas.microsoft.com/office/drawing/2014/main" id="{CEAA0702-5093-55E6-1BAC-42BA0B5260A9}"/>
            </a:ext>
          </a:extLst>
        </cdr:cNvPr>
        <cdr:cNvSpPr txBox="1"/>
      </cdr:nvSpPr>
      <cdr:spPr>
        <a:xfrm xmlns:a="http://schemas.openxmlformats.org/drawingml/2006/main">
          <a:off x="1066510" y="1074910"/>
          <a:ext cx="775594" cy="55482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Minster &amp;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Ricard 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(1981)</a:t>
          </a:r>
        </a:p>
      </cdr:txBody>
    </cdr:sp>
  </cdr:relSizeAnchor>
  <cdr:relSizeAnchor xmlns:cdr="http://schemas.openxmlformats.org/drawingml/2006/chartDrawing">
    <cdr:from>
      <cdr:x>0.76156</cdr:x>
      <cdr:y>0.53053</cdr:y>
    </cdr:from>
    <cdr:to>
      <cdr:x>0.93307</cdr:x>
      <cdr:y>0.62248</cdr:y>
    </cdr:to>
    <cdr:sp macro="" textlink="">
      <cdr:nvSpPr>
        <cdr:cNvPr id="5" name="TextBox 12">
          <a:extLst xmlns:a="http://schemas.openxmlformats.org/drawingml/2006/main">
            <a:ext uri="{FF2B5EF4-FFF2-40B4-BE49-F238E27FC236}">
              <a16:creationId xmlns:a16="http://schemas.microsoft.com/office/drawing/2014/main" id="{9A17C72D-48A5-7806-84F3-1E75E635F2E4}"/>
            </a:ext>
          </a:extLst>
        </cdr:cNvPr>
        <cdr:cNvSpPr txBox="1"/>
      </cdr:nvSpPr>
      <cdr:spPr>
        <a:xfrm xmlns:a="http://schemas.openxmlformats.org/drawingml/2006/main">
          <a:off x="3481836" y="1428406"/>
          <a:ext cx="784144" cy="24756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US" sz="1100" b="0" i="0" baseline="0">
              <a:latin typeface="Arial" panose="020B0604020202020204" pitchFamily="34" charset="0"/>
              <a:cs typeface="Arial" panose="020B0604020202020204" pitchFamily="34" charset="0"/>
            </a:rPr>
            <a:t> work</a:t>
          </a:r>
          <a:endParaRPr lang="en-US" sz="1100" b="0" i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0.75731</cdr:x>
      <cdr:y>0.63992</cdr:y>
    </cdr:from>
    <cdr:to>
      <cdr:x>0.93731</cdr:x>
      <cdr:y>0.68716</cdr:y>
    </cdr:to>
    <cdr:sp macro="" textlink="">
      <cdr:nvSpPr>
        <cdr:cNvPr id="7" name="Right Bracket 6">
          <a:extLst xmlns:a="http://schemas.openxmlformats.org/drawingml/2006/main">
            <a:ext uri="{FF2B5EF4-FFF2-40B4-BE49-F238E27FC236}">
              <a16:creationId xmlns:a16="http://schemas.microsoft.com/office/drawing/2014/main" id="{8415C983-582A-CFA2-E820-FC8836C0F0F9}"/>
            </a:ext>
          </a:extLst>
        </cdr:cNvPr>
        <cdr:cNvSpPr/>
      </cdr:nvSpPr>
      <cdr:spPr>
        <a:xfrm xmlns:a="http://schemas.openxmlformats.org/drawingml/2006/main" rot="16200000">
          <a:off x="3810314" y="1375043"/>
          <a:ext cx="127189" cy="822960"/>
        </a:xfrm>
        <a:prstGeom xmlns:a="http://schemas.openxmlformats.org/drawingml/2006/main" prst="rightBracket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0.59801</cdr:x>
      <cdr:y>0.75779</cdr:y>
    </cdr:from>
    <cdr:to>
      <cdr:x>0.74382</cdr:x>
      <cdr:y>0.90613</cdr:y>
    </cdr:to>
    <cdr:sp macro="" textlink="">
      <cdr:nvSpPr>
        <cdr:cNvPr id="8" name="TextBox 12">
          <a:extLst xmlns:a="http://schemas.openxmlformats.org/drawingml/2006/main">
            <a:ext uri="{FF2B5EF4-FFF2-40B4-BE49-F238E27FC236}">
              <a16:creationId xmlns:a16="http://schemas.microsoft.com/office/drawing/2014/main" id="{AB08A709-A966-8153-10E0-B6FC8B5A0B64}"/>
            </a:ext>
          </a:extLst>
        </cdr:cNvPr>
        <cdr:cNvSpPr txBox="1"/>
      </cdr:nvSpPr>
      <cdr:spPr>
        <a:xfrm xmlns:a="http://schemas.openxmlformats.org/drawingml/2006/main">
          <a:off x="2734121" y="2040263"/>
          <a:ext cx="666643" cy="39939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He et al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(2021)</a:t>
          </a:r>
        </a:p>
      </cdr:txBody>
    </cdr:sp>
  </cdr:relSizeAnchor>
  <cdr:relSizeAnchor xmlns:cdr="http://schemas.openxmlformats.org/drawingml/2006/chartDrawing">
    <cdr:from>
      <cdr:x>0.29539</cdr:x>
      <cdr:y>0.1857</cdr:y>
    </cdr:from>
    <cdr:to>
      <cdr:x>0.51108</cdr:x>
      <cdr:y>0.33405</cdr:y>
    </cdr:to>
    <cdr:sp macro="" textlink="">
      <cdr:nvSpPr>
        <cdr:cNvPr id="9" name="TextBox 12">
          <a:extLst xmlns:a="http://schemas.openxmlformats.org/drawingml/2006/main">
            <a:ext uri="{FF2B5EF4-FFF2-40B4-BE49-F238E27FC236}">
              <a16:creationId xmlns:a16="http://schemas.microsoft.com/office/drawing/2014/main" id="{7B03C11F-40BB-500C-425F-C2CD033DC20A}"/>
            </a:ext>
          </a:extLst>
        </cdr:cNvPr>
        <cdr:cNvSpPr txBox="1"/>
      </cdr:nvSpPr>
      <cdr:spPr>
        <a:xfrm xmlns:a="http://schemas.openxmlformats.org/drawingml/2006/main">
          <a:off x="1350533" y="499975"/>
          <a:ext cx="986134" cy="399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Nomura et al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 (1983)</a:t>
          </a:r>
        </a:p>
      </cdr:txBody>
    </cdr:sp>
  </cdr:relSizeAnchor>
  <cdr:relSizeAnchor xmlns:cdr="http://schemas.openxmlformats.org/drawingml/2006/chartDrawing">
    <cdr:from>
      <cdr:x>0.36152</cdr:x>
      <cdr:y>0.78302</cdr:y>
    </cdr:from>
    <cdr:to>
      <cdr:x>0.59064</cdr:x>
      <cdr:y>0.93495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F88BF31C-DF47-ABD3-FC3E-06BE1A32DCB0}"/>
            </a:ext>
          </a:extLst>
        </cdr:cNvPr>
        <cdr:cNvSpPr txBox="1"/>
      </cdr:nvSpPr>
      <cdr:spPr>
        <a:xfrm xmlns:a="http://schemas.openxmlformats.org/drawingml/2006/main">
          <a:off x="1652873" y="2108200"/>
          <a:ext cx="1047531" cy="4090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Schönbächler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et al (2004)</a:t>
          </a:r>
        </a:p>
      </cdr:txBody>
    </cdr:sp>
  </cdr:relSizeAnchor>
  <cdr:relSizeAnchor xmlns:cdr="http://schemas.openxmlformats.org/drawingml/2006/chartDrawing">
    <cdr:from>
      <cdr:x>0.48575</cdr:x>
      <cdr:y>0.47209</cdr:y>
    </cdr:from>
    <cdr:to>
      <cdr:x>0.68226</cdr:x>
      <cdr:y>0.62689</cdr:y>
    </cdr:to>
    <cdr:sp macro="" textlink="">
      <cdr:nvSpPr>
        <cdr:cNvPr id="3" name="TextBox 12">
          <a:extLst xmlns:a="http://schemas.openxmlformats.org/drawingml/2006/main">
            <a:ext uri="{FF2B5EF4-FFF2-40B4-BE49-F238E27FC236}">
              <a16:creationId xmlns:a16="http://schemas.microsoft.com/office/drawing/2014/main" id="{E6276231-4B9E-9E6F-7861-634B02619920}"/>
            </a:ext>
          </a:extLst>
        </cdr:cNvPr>
        <cdr:cNvSpPr txBox="1"/>
      </cdr:nvSpPr>
      <cdr:spPr>
        <a:xfrm xmlns:a="http://schemas.openxmlformats.org/drawingml/2006/main">
          <a:off x="2220841" y="1271048"/>
          <a:ext cx="898452" cy="41678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Quemet</a:t>
          </a:r>
          <a:endParaRPr lang="en-US" sz="1100" i="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et</a:t>
          </a:r>
          <a:r>
            <a:rPr lang="en-US" sz="1100" i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al (2015)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0.76734</cdr:x>
      <cdr:y>0.44372</cdr:y>
    </cdr:from>
    <cdr:to>
      <cdr:x>0.93885</cdr:x>
      <cdr:y>0.53573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0131F7FA-8019-A884-3CF9-E41F01009966}"/>
            </a:ext>
          </a:extLst>
        </cdr:cNvPr>
        <cdr:cNvSpPr txBox="1"/>
      </cdr:nvSpPr>
      <cdr:spPr>
        <a:xfrm xmlns:a="http://schemas.openxmlformats.org/drawingml/2006/main">
          <a:off x="3508280" y="1193800"/>
          <a:ext cx="784144" cy="24756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US" sz="1100" b="0" i="0" baseline="0">
              <a:latin typeface="Arial" panose="020B0604020202020204" pitchFamily="34" charset="0"/>
              <a:cs typeface="Arial" panose="020B0604020202020204" pitchFamily="34" charset="0"/>
            </a:rPr>
            <a:t> work</a:t>
          </a:r>
          <a:endParaRPr lang="en-US" sz="1100" b="0" i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0.7631</cdr:x>
      <cdr:y>0.55319</cdr:y>
    </cdr:from>
    <cdr:to>
      <cdr:x>0.9431</cdr:x>
      <cdr:y>0.60046</cdr:y>
    </cdr:to>
    <cdr:sp macro="" textlink="">
      <cdr:nvSpPr>
        <cdr:cNvPr id="3" name="Right Bracket 2">
          <a:extLst xmlns:a="http://schemas.openxmlformats.org/drawingml/2006/main">
            <a:ext uri="{FF2B5EF4-FFF2-40B4-BE49-F238E27FC236}">
              <a16:creationId xmlns:a16="http://schemas.microsoft.com/office/drawing/2014/main" id="{75F1BD4D-9C49-848A-00ED-1B7ECA4DCB0C}"/>
            </a:ext>
          </a:extLst>
        </cdr:cNvPr>
        <cdr:cNvSpPr/>
      </cdr:nvSpPr>
      <cdr:spPr>
        <a:xfrm xmlns:a="http://schemas.openxmlformats.org/drawingml/2006/main" rot="16200000">
          <a:off x="3836758" y="1140437"/>
          <a:ext cx="127189" cy="822960"/>
        </a:xfrm>
        <a:prstGeom xmlns:a="http://schemas.openxmlformats.org/drawingml/2006/main" prst="rightBracket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0.25913</cdr:x>
      <cdr:y>0.33036</cdr:y>
    </cdr:from>
    <cdr:to>
      <cdr:x>0.37665</cdr:x>
      <cdr:y>0.48527</cdr:y>
    </cdr:to>
    <cdr:sp macro="" textlink="">
      <cdr:nvSpPr>
        <cdr:cNvPr id="20" name="TextBox 12">
          <a:extLst xmlns:a="http://schemas.openxmlformats.org/drawingml/2006/main">
            <a:ext uri="{FF2B5EF4-FFF2-40B4-BE49-F238E27FC236}">
              <a16:creationId xmlns:a16="http://schemas.microsoft.com/office/drawing/2014/main" id="{DBAA05E2-669B-7745-0100-6DADB0989EAC}"/>
            </a:ext>
          </a:extLst>
        </cdr:cNvPr>
        <cdr:cNvSpPr txBox="1"/>
      </cdr:nvSpPr>
      <cdr:spPr>
        <a:xfrm xmlns:a="http://schemas.openxmlformats.org/drawingml/2006/main">
          <a:off x="1184729" y="888805"/>
          <a:ext cx="537327" cy="4167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M&amp;R 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81</a:t>
          </a:r>
        </a:p>
      </cdr:txBody>
    </cdr:sp>
  </cdr:relSizeAnchor>
  <cdr:relSizeAnchor xmlns:cdr="http://schemas.openxmlformats.org/drawingml/2006/chartDrawing">
    <cdr:from>
      <cdr:x>0.6132</cdr:x>
      <cdr:y>0.79369</cdr:y>
    </cdr:from>
    <cdr:to>
      <cdr:x>0.72823</cdr:x>
      <cdr:y>0.8883</cdr:y>
    </cdr:to>
    <cdr:sp macro="" textlink="">
      <cdr:nvSpPr>
        <cdr:cNvPr id="21" name="TextBox 12">
          <a:extLst xmlns:a="http://schemas.openxmlformats.org/drawingml/2006/main">
            <a:ext uri="{FF2B5EF4-FFF2-40B4-BE49-F238E27FC236}">
              <a16:creationId xmlns:a16="http://schemas.microsoft.com/office/drawing/2014/main" id="{304A8A52-6E19-AD87-42F3-08037CCCF375}"/>
            </a:ext>
          </a:extLst>
        </cdr:cNvPr>
        <cdr:cNvSpPr txBox="1"/>
      </cdr:nvSpPr>
      <cdr:spPr>
        <a:xfrm xmlns:a="http://schemas.openxmlformats.org/drawingml/2006/main">
          <a:off x="2803571" y="2135374"/>
          <a:ext cx="525913" cy="2545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H+21</a:t>
          </a:r>
        </a:p>
      </cdr:txBody>
    </cdr:sp>
  </cdr:relSizeAnchor>
  <cdr:relSizeAnchor xmlns:cdr="http://schemas.openxmlformats.org/drawingml/2006/chartDrawing">
    <cdr:from>
      <cdr:x>0.34552</cdr:x>
      <cdr:y>0.17735</cdr:y>
    </cdr:from>
    <cdr:to>
      <cdr:x>0.46055</cdr:x>
      <cdr:y>0.27197</cdr:y>
    </cdr:to>
    <cdr:sp macro="" textlink="">
      <cdr:nvSpPr>
        <cdr:cNvPr id="22" name="TextBox 12">
          <a:extLst xmlns:a="http://schemas.openxmlformats.org/drawingml/2006/main">
            <a:ext uri="{FF2B5EF4-FFF2-40B4-BE49-F238E27FC236}">
              <a16:creationId xmlns:a16="http://schemas.microsoft.com/office/drawing/2014/main" id="{D20F1035-51FA-6453-20D7-9F5767A69FDC}"/>
            </a:ext>
          </a:extLst>
        </cdr:cNvPr>
        <cdr:cNvSpPr txBox="1"/>
      </cdr:nvSpPr>
      <cdr:spPr>
        <a:xfrm xmlns:a="http://schemas.openxmlformats.org/drawingml/2006/main">
          <a:off x="1579729" y="477157"/>
          <a:ext cx="525913" cy="2545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N+83</a:t>
          </a:r>
        </a:p>
      </cdr:txBody>
    </cdr:sp>
  </cdr:relSizeAnchor>
  <cdr:relSizeAnchor xmlns:cdr="http://schemas.openxmlformats.org/drawingml/2006/chartDrawing">
    <cdr:from>
      <cdr:x>0.52543</cdr:x>
      <cdr:y>0.37966</cdr:y>
    </cdr:from>
    <cdr:to>
      <cdr:x>0.64217</cdr:x>
      <cdr:y>0.47427</cdr:y>
    </cdr:to>
    <cdr:sp macro="" textlink="">
      <cdr:nvSpPr>
        <cdr:cNvPr id="23" name="TextBox 12">
          <a:extLst xmlns:a="http://schemas.openxmlformats.org/drawingml/2006/main">
            <a:ext uri="{FF2B5EF4-FFF2-40B4-BE49-F238E27FC236}">
              <a16:creationId xmlns:a16="http://schemas.microsoft.com/office/drawing/2014/main" id="{643DD01F-683E-8A3D-990F-FB49FF730A35}"/>
            </a:ext>
          </a:extLst>
        </cdr:cNvPr>
        <cdr:cNvSpPr txBox="1"/>
      </cdr:nvSpPr>
      <cdr:spPr>
        <a:xfrm xmlns:a="http://schemas.openxmlformats.org/drawingml/2006/main">
          <a:off x="2402285" y="1021444"/>
          <a:ext cx="533736" cy="25455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Q+15</a:t>
          </a:r>
        </a:p>
      </cdr:txBody>
    </cdr:sp>
  </cdr:relSizeAnchor>
  <cdr:relSizeAnchor xmlns:cdr="http://schemas.openxmlformats.org/drawingml/2006/chartDrawing">
    <cdr:from>
      <cdr:x>0.43708</cdr:x>
      <cdr:y>0.47165</cdr:y>
    </cdr:from>
    <cdr:to>
      <cdr:x>0.5504</cdr:x>
      <cdr:y>0.56627</cdr:y>
    </cdr:to>
    <cdr:sp macro="" textlink="">
      <cdr:nvSpPr>
        <cdr:cNvPr id="24" name="TextBox 5">
          <a:extLst xmlns:a="http://schemas.openxmlformats.org/drawingml/2006/main">
            <a:ext uri="{FF2B5EF4-FFF2-40B4-BE49-F238E27FC236}">
              <a16:creationId xmlns:a16="http://schemas.microsoft.com/office/drawing/2014/main" id="{0A19C455-BB01-44E0-9678-B79D73778073}"/>
            </a:ext>
          </a:extLst>
        </cdr:cNvPr>
        <cdr:cNvSpPr txBox="1"/>
      </cdr:nvSpPr>
      <cdr:spPr>
        <a:xfrm xmlns:a="http://schemas.openxmlformats.org/drawingml/2006/main">
          <a:off x="1998324" y="1268953"/>
          <a:ext cx="518091" cy="2545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S+04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0.76337</cdr:x>
      <cdr:y>0.44709</cdr:y>
    </cdr:from>
    <cdr:to>
      <cdr:x>0.93488</cdr:x>
      <cdr:y>0.53911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F5D9256B-E1C4-BA8E-1695-01733869487F}"/>
            </a:ext>
          </a:extLst>
        </cdr:cNvPr>
        <cdr:cNvSpPr txBox="1"/>
      </cdr:nvSpPr>
      <cdr:spPr>
        <a:xfrm xmlns:a="http://schemas.openxmlformats.org/drawingml/2006/main">
          <a:off x="3490138" y="1202871"/>
          <a:ext cx="784144" cy="24756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US" sz="1100" b="0" i="0" baseline="0">
              <a:latin typeface="Arial" panose="020B0604020202020204" pitchFamily="34" charset="0"/>
              <a:cs typeface="Arial" panose="020B0604020202020204" pitchFamily="34" charset="0"/>
            </a:rPr>
            <a:t> work</a:t>
          </a:r>
          <a:endParaRPr lang="en-US" sz="1100" b="0" i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0.75913</cdr:x>
      <cdr:y>0.55656</cdr:y>
    </cdr:from>
    <cdr:to>
      <cdr:x>0.93913</cdr:x>
      <cdr:y>0.60383</cdr:y>
    </cdr:to>
    <cdr:sp macro="" textlink="">
      <cdr:nvSpPr>
        <cdr:cNvPr id="3" name="Right Bracket 2">
          <a:extLst xmlns:a="http://schemas.openxmlformats.org/drawingml/2006/main">
            <a:ext uri="{FF2B5EF4-FFF2-40B4-BE49-F238E27FC236}">
              <a16:creationId xmlns:a16="http://schemas.microsoft.com/office/drawing/2014/main" id="{919E564B-490E-2680-058C-2E2193807345}"/>
            </a:ext>
          </a:extLst>
        </cdr:cNvPr>
        <cdr:cNvSpPr/>
      </cdr:nvSpPr>
      <cdr:spPr>
        <a:xfrm xmlns:a="http://schemas.openxmlformats.org/drawingml/2006/main" rot="16200000">
          <a:off x="3818616" y="1149508"/>
          <a:ext cx="127189" cy="822960"/>
        </a:xfrm>
        <a:prstGeom xmlns:a="http://schemas.openxmlformats.org/drawingml/2006/main" prst="rightBracket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0.26137</cdr:x>
      <cdr:y>0.28652</cdr:y>
    </cdr:from>
    <cdr:to>
      <cdr:x>0.3789</cdr:x>
      <cdr:y>0.44144</cdr:y>
    </cdr:to>
    <cdr:sp macro="" textlink="">
      <cdr:nvSpPr>
        <cdr:cNvPr id="6" name="TextBox 12">
          <a:extLst xmlns:a="http://schemas.openxmlformats.org/drawingml/2006/main">
            <a:ext uri="{FF2B5EF4-FFF2-40B4-BE49-F238E27FC236}">
              <a16:creationId xmlns:a16="http://schemas.microsoft.com/office/drawing/2014/main" id="{087E5E67-6E0D-4D68-FCD9-7F7D8889051A}"/>
            </a:ext>
          </a:extLst>
        </cdr:cNvPr>
        <cdr:cNvSpPr txBox="1"/>
      </cdr:nvSpPr>
      <cdr:spPr>
        <a:xfrm xmlns:a="http://schemas.openxmlformats.org/drawingml/2006/main">
          <a:off x="1195003" y="770877"/>
          <a:ext cx="537327" cy="4167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M&amp;R </a:t>
          </a:r>
        </a:p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81</a:t>
          </a:r>
        </a:p>
      </cdr:txBody>
    </cdr:sp>
  </cdr:relSizeAnchor>
  <cdr:relSizeAnchor xmlns:cdr="http://schemas.openxmlformats.org/drawingml/2006/chartDrawing">
    <cdr:from>
      <cdr:x>0.61545</cdr:x>
      <cdr:y>0.53407</cdr:y>
    </cdr:from>
    <cdr:to>
      <cdr:x>0.73048</cdr:x>
      <cdr:y>0.62868</cdr:y>
    </cdr:to>
    <cdr:sp macro="" textlink="">
      <cdr:nvSpPr>
        <cdr:cNvPr id="10" name="TextBox 12">
          <a:extLst xmlns:a="http://schemas.openxmlformats.org/drawingml/2006/main">
            <a:ext uri="{FF2B5EF4-FFF2-40B4-BE49-F238E27FC236}">
              <a16:creationId xmlns:a16="http://schemas.microsoft.com/office/drawing/2014/main" id="{B43C3EE3-91F4-6D33-1C5D-990BE6940232}"/>
            </a:ext>
          </a:extLst>
        </cdr:cNvPr>
        <cdr:cNvSpPr txBox="1"/>
      </cdr:nvSpPr>
      <cdr:spPr>
        <a:xfrm xmlns:a="http://schemas.openxmlformats.org/drawingml/2006/main">
          <a:off x="2813845" y="1436874"/>
          <a:ext cx="525913" cy="2545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H+21</a:t>
          </a:r>
        </a:p>
      </cdr:txBody>
    </cdr:sp>
  </cdr:relSizeAnchor>
  <cdr:relSizeAnchor xmlns:cdr="http://schemas.openxmlformats.org/drawingml/2006/chartDrawing">
    <cdr:from>
      <cdr:x>0.34777</cdr:x>
      <cdr:y>0.06946</cdr:y>
    </cdr:from>
    <cdr:to>
      <cdr:x>0.4628</cdr:x>
      <cdr:y>0.16407</cdr:y>
    </cdr:to>
    <cdr:sp macro="" textlink="">
      <cdr:nvSpPr>
        <cdr:cNvPr id="11" name="TextBox 12">
          <a:extLst xmlns:a="http://schemas.openxmlformats.org/drawingml/2006/main">
            <a:ext uri="{FF2B5EF4-FFF2-40B4-BE49-F238E27FC236}">
              <a16:creationId xmlns:a16="http://schemas.microsoft.com/office/drawing/2014/main" id="{FA884249-8FAF-B2D4-64A8-383ACC046C08}"/>
            </a:ext>
          </a:extLst>
        </cdr:cNvPr>
        <cdr:cNvSpPr txBox="1"/>
      </cdr:nvSpPr>
      <cdr:spPr>
        <a:xfrm xmlns:a="http://schemas.openxmlformats.org/drawingml/2006/main">
          <a:off x="1590003" y="186871"/>
          <a:ext cx="525913" cy="2545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N+83</a:t>
          </a:r>
        </a:p>
      </cdr:txBody>
    </cdr:sp>
  </cdr:relSizeAnchor>
  <cdr:relSizeAnchor xmlns:cdr="http://schemas.openxmlformats.org/drawingml/2006/chartDrawing">
    <cdr:from>
      <cdr:x>0.52768</cdr:x>
      <cdr:y>0.80449</cdr:y>
    </cdr:from>
    <cdr:to>
      <cdr:x>0.64442</cdr:x>
      <cdr:y>0.89911</cdr:y>
    </cdr:to>
    <cdr:sp macro="" textlink="">
      <cdr:nvSpPr>
        <cdr:cNvPr id="12" name="TextBox 12">
          <a:extLst xmlns:a="http://schemas.openxmlformats.org/drawingml/2006/main">
            <a:ext uri="{FF2B5EF4-FFF2-40B4-BE49-F238E27FC236}">
              <a16:creationId xmlns:a16="http://schemas.microsoft.com/office/drawing/2014/main" id="{5FCDD3A6-D588-526E-6893-7A03B653EDCB}"/>
            </a:ext>
          </a:extLst>
        </cdr:cNvPr>
        <cdr:cNvSpPr txBox="1"/>
      </cdr:nvSpPr>
      <cdr:spPr>
        <a:xfrm xmlns:a="http://schemas.openxmlformats.org/drawingml/2006/main">
          <a:off x="2412559" y="2164444"/>
          <a:ext cx="533736" cy="25455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Q+15</a:t>
          </a:r>
        </a:p>
      </cdr:txBody>
    </cdr:sp>
  </cdr:relSizeAnchor>
  <cdr:relSizeAnchor xmlns:cdr="http://schemas.openxmlformats.org/drawingml/2006/chartDrawing">
    <cdr:from>
      <cdr:x>0.43337</cdr:x>
      <cdr:y>0.70767</cdr:y>
    </cdr:from>
    <cdr:to>
      <cdr:x>0.54669</cdr:x>
      <cdr:y>0.80229</cdr:y>
    </cdr:to>
    <cdr:sp macro="" textlink="">
      <cdr:nvSpPr>
        <cdr:cNvPr id="13" name="TextBox 12">
          <a:extLst xmlns:a="http://schemas.openxmlformats.org/drawingml/2006/main">
            <a:ext uri="{FF2B5EF4-FFF2-40B4-BE49-F238E27FC236}">
              <a16:creationId xmlns:a16="http://schemas.microsoft.com/office/drawing/2014/main" id="{8FBD4F6B-8184-939B-316E-FB32F32E5097}"/>
            </a:ext>
          </a:extLst>
        </cdr:cNvPr>
        <cdr:cNvSpPr txBox="1"/>
      </cdr:nvSpPr>
      <cdr:spPr>
        <a:xfrm xmlns:a="http://schemas.openxmlformats.org/drawingml/2006/main">
          <a:off x="1981384" y="1903953"/>
          <a:ext cx="518091" cy="2545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0">
              <a:latin typeface="Arial" panose="020B0604020202020204" pitchFamily="34" charset="0"/>
              <a:cs typeface="Arial" panose="020B0604020202020204" pitchFamily="34" charset="0"/>
            </a:rPr>
            <a:t>S+04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79263-CEA6-3D40-AE69-AC79D231298C}">
  <sheetPr>
    <pageSetUpPr fitToPage="1"/>
  </sheetPr>
  <dimension ref="A1:IA888"/>
  <sheetViews>
    <sheetView tabSelected="1" topLeftCell="CN1" zoomScale="80" zoomScaleNormal="80" workbookViewId="0">
      <selection activeCell="CI11" sqref="CI10:DE417"/>
    </sheetView>
  </sheetViews>
  <sheetFormatPr defaultColWidth="11" defaultRowHeight="15.75"/>
  <cols>
    <col min="1" max="1" width="11.5" customWidth="1"/>
    <col min="2" max="2" width="12.125" bestFit="1" customWidth="1"/>
    <col min="3" max="3" width="9" style="19" bestFit="1" customWidth="1"/>
    <col min="4" max="4" width="8.375" customWidth="1"/>
    <col min="5" max="5" width="10.625" bestFit="1" customWidth="1"/>
    <col min="34" max="34" width="1.875" customWidth="1"/>
    <col min="50" max="50" width="1.875" customWidth="1"/>
    <col min="52" max="53" width="12.125" customWidth="1"/>
    <col min="58" max="58" width="10.875" customWidth="1"/>
    <col min="76" max="76" width="11.625" bestFit="1" customWidth="1"/>
    <col min="87" max="87" width="1.875" customWidth="1"/>
    <col min="89" max="89" width="12.5" customWidth="1"/>
    <col min="90" max="90" width="13.125" customWidth="1"/>
    <col min="91" max="91" width="12.625" customWidth="1"/>
    <col min="92" max="92" width="13.875" customWidth="1"/>
    <col min="101" max="101" width="13.125" bestFit="1" customWidth="1"/>
    <col min="102" max="103" width="11.375" bestFit="1" customWidth="1"/>
    <col min="104" max="109" width="11.375" customWidth="1"/>
    <col min="110" max="110" width="2.5" style="4" customWidth="1"/>
    <col min="111" max="118" width="10.875" customWidth="1"/>
    <col min="119" max="119" width="99.875" bestFit="1" customWidth="1"/>
    <col min="120" max="120" width="10.875" customWidth="1"/>
    <col min="121" max="121" width="19" customWidth="1"/>
    <col min="122" max="122" width="38" customWidth="1"/>
    <col min="123" max="123" width="37.875" customWidth="1"/>
    <col min="124" max="124" width="33" customWidth="1"/>
    <col min="125" max="125" width="10.875" customWidth="1"/>
    <col min="126" max="126" width="8.625" customWidth="1"/>
    <col min="127" max="127" width="7.625" customWidth="1"/>
    <col min="128" max="128" width="12.125" bestFit="1" customWidth="1"/>
    <col min="129" max="129" width="5.375" style="50" customWidth="1"/>
    <col min="130" max="130" width="10.5" customWidth="1"/>
    <col min="131" max="133" width="7.125" style="19" customWidth="1"/>
    <col min="134" max="134" width="3.625" customWidth="1"/>
    <col min="135" max="135" width="10.125" customWidth="1"/>
    <col min="136" max="136" width="8.875" customWidth="1"/>
    <col min="138" max="138" width="6" customWidth="1"/>
    <col min="139" max="139" width="10.875" style="19"/>
    <col min="140" max="142" width="7.125" style="19" customWidth="1"/>
    <col min="147" max="147" width="6" style="50" customWidth="1"/>
    <col min="148" max="148" width="11" customWidth="1"/>
    <col min="149" max="150" width="9.375" customWidth="1"/>
    <col min="151" max="151" width="11.375" bestFit="1" customWidth="1"/>
    <col min="158" max="158" width="8.125" customWidth="1"/>
    <col min="159" max="159" width="13.625" customWidth="1"/>
    <col min="161" max="161" width="8.625" customWidth="1"/>
    <col min="162" max="162" width="8.5" customWidth="1"/>
    <col min="163" max="163" width="6" customWidth="1"/>
    <col min="164" max="164" width="5.125" customWidth="1"/>
    <col min="165" max="170" width="6.875" customWidth="1"/>
    <col min="175" max="189" width="8.875"/>
    <col min="214" max="214" width="12.375" bestFit="1" customWidth="1"/>
  </cols>
  <sheetData>
    <row r="1" spans="1:235">
      <c r="A1" s="1" t="s">
        <v>243</v>
      </c>
      <c r="F1" s="1"/>
      <c r="G1" s="1"/>
      <c r="H1" s="1"/>
      <c r="T1" s="1"/>
      <c r="U1" s="1"/>
      <c r="V1" s="1"/>
      <c r="AI1" s="1" t="s">
        <v>244</v>
      </c>
      <c r="AY1" s="1" t="s">
        <v>247</v>
      </c>
      <c r="BY1" s="1" t="s">
        <v>197</v>
      </c>
      <c r="CL1" s="1" t="s">
        <v>250</v>
      </c>
      <c r="CP1" t="s">
        <v>234</v>
      </c>
      <c r="DH1" s="1" t="s">
        <v>265</v>
      </c>
      <c r="DV1" s="1"/>
      <c r="EB1" s="45"/>
      <c r="GW1" s="1" t="s">
        <v>328</v>
      </c>
      <c r="HH1" t="s">
        <v>373</v>
      </c>
      <c r="HR1" t="s">
        <v>384</v>
      </c>
      <c r="HS1" s="159" t="s">
        <v>380</v>
      </c>
      <c r="HT1" s="159" t="s">
        <v>381</v>
      </c>
      <c r="HV1" s="159" t="s">
        <v>382</v>
      </c>
      <c r="HW1" s="159" t="s">
        <v>386</v>
      </c>
      <c r="HX1" s="159" t="s">
        <v>383</v>
      </c>
      <c r="HY1" s="159" t="s">
        <v>389</v>
      </c>
      <c r="HZ1" t="s">
        <v>388</v>
      </c>
    </row>
    <row r="2" spans="1:235">
      <c r="A2" t="s">
        <v>248</v>
      </c>
      <c r="F2" s="1"/>
      <c r="G2" s="1"/>
      <c r="H2" s="1"/>
      <c r="T2" s="1"/>
      <c r="U2" s="1"/>
      <c r="V2" s="1"/>
      <c r="AI2" s="84" t="s">
        <v>24</v>
      </c>
      <c r="AJ2" s="85" t="s">
        <v>230</v>
      </c>
      <c r="AY2" s="84" t="s">
        <v>397</v>
      </c>
      <c r="AZ2" s="90"/>
      <c r="BA2" s="90"/>
      <c r="BB2" s="92">
        <v>0</v>
      </c>
      <c r="BC2" s="27" t="s">
        <v>188</v>
      </c>
      <c r="BD2" s="34" t="s">
        <v>1</v>
      </c>
      <c r="BE2" s="34" t="s">
        <v>2</v>
      </c>
      <c r="BF2" s="34" t="s">
        <v>3</v>
      </c>
      <c r="BG2" s="34" t="s">
        <v>5</v>
      </c>
      <c r="BH2" s="35" t="s">
        <v>7</v>
      </c>
      <c r="BI2" s="64" t="s">
        <v>17</v>
      </c>
      <c r="BJ2" s="64" t="s">
        <v>18</v>
      </c>
      <c r="BK2" s="64" t="s">
        <v>19</v>
      </c>
      <c r="BL2" s="64" t="s">
        <v>20</v>
      </c>
      <c r="BY2" s="27" t="s">
        <v>194</v>
      </c>
      <c r="BZ2" s="90"/>
      <c r="CA2" s="85"/>
      <c r="CL2" s="84" t="s">
        <v>39</v>
      </c>
      <c r="CM2" s="92" t="s">
        <v>254</v>
      </c>
      <c r="CN2" s="19" t="s">
        <v>235</v>
      </c>
      <c r="CO2" s="19" t="s">
        <v>236</v>
      </c>
      <c r="CP2" s="19" t="s">
        <v>237</v>
      </c>
      <c r="CQ2" t="s">
        <v>231</v>
      </c>
      <c r="CR2" s="82" t="s">
        <v>232</v>
      </c>
      <c r="CS2" s="50"/>
      <c r="CT2" s="19"/>
      <c r="CU2" s="19"/>
      <c r="CV2" s="19"/>
      <c r="DF2" s="105"/>
      <c r="EB2" s="45"/>
      <c r="GW2" t="s">
        <v>326</v>
      </c>
      <c r="GX2" s="13">
        <f>MIN(CM12:CM888)</f>
        <v>0.21792798175656805</v>
      </c>
      <c r="GY2" s="13">
        <f>MIN(CN12:CN888)</f>
        <v>0.33334472160686923</v>
      </c>
      <c r="GZ2" s="13">
        <f>MIN(CP12:CP888)</f>
        <v>5.4369630442802061E-2</v>
      </c>
      <c r="HH2" t="s">
        <v>233</v>
      </c>
      <c r="HI2">
        <v>-10</v>
      </c>
      <c r="HJ2">
        <v>-1</v>
      </c>
      <c r="HK2">
        <v>0</v>
      </c>
      <c r="HL2">
        <v>1</v>
      </c>
      <c r="HM2">
        <v>3</v>
      </c>
      <c r="HN2">
        <v>10</v>
      </c>
      <c r="HQ2" t="s">
        <v>377</v>
      </c>
      <c r="HR2">
        <v>-1.5233399999999999</v>
      </c>
      <c r="HS2" s="13">
        <f>($HR2-$HR$3)*HI$8+$HS$3</f>
        <v>-1.0982549942271089</v>
      </c>
      <c r="HT2" s="13">
        <f>($HR2-$HR$3)*HJ$8+$HS$3</f>
        <v>-1.0982447422257218</v>
      </c>
      <c r="HV2" s="13">
        <f>($HR2-$HR$3)*HL$8+$HS$3</f>
        <v>-1.0982424358952125</v>
      </c>
      <c r="HW2" s="13">
        <f>($HR2-$HR$3)*HM$8+$HS$3</f>
        <v>-1.0982401212596313</v>
      </c>
      <c r="HX2" s="13">
        <f>($HR2-$HR$3)*HN$8+$HS$3</f>
        <v>-1.0982319682047255</v>
      </c>
      <c r="HY2">
        <v>-1.52352</v>
      </c>
      <c r="HZ2" s="13">
        <f>($HY2-$HY$3)*HO$8+$HZ$3</f>
        <v>-1.0985168224508428</v>
      </c>
    </row>
    <row r="3" spans="1:235">
      <c r="A3" t="s">
        <v>249</v>
      </c>
      <c r="F3" s="1"/>
      <c r="G3" s="1"/>
      <c r="H3" s="1"/>
      <c r="T3" s="1"/>
      <c r="U3" s="1"/>
      <c r="V3" s="1"/>
      <c r="AI3" s="86" t="s">
        <v>227</v>
      </c>
      <c r="AJ3" s="87">
        <v>1</v>
      </c>
      <c r="AY3" s="86" t="s">
        <v>398</v>
      </c>
      <c r="BB3" s="93">
        <v>1</v>
      </c>
      <c r="BC3" s="28" t="s">
        <v>189</v>
      </c>
      <c r="BD3" s="66">
        <f>1/(1+SUM($BI$3:$BL$3))*100</f>
        <v>51.446018978436406</v>
      </c>
      <c r="BE3" s="66">
        <f>BI3/(1+SUM($BI$3:$BL$3))*100</f>
        <v>11.211630915970645</v>
      </c>
      <c r="BF3" s="66">
        <f>BJ3/(1+SUM($BI$3:$BL$3))*100</f>
        <v>17.151228145088059</v>
      </c>
      <c r="BG3" s="66">
        <f>BK3/(1+SUM($BI$3:$BL$3))*100</f>
        <v>17.393899016609346</v>
      </c>
      <c r="BH3" s="67">
        <f>BL3/(1+SUM($BI$3:$BL$3))*100</f>
        <v>2.7972229438955436</v>
      </c>
      <c r="BI3" s="65">
        <v>0.21793000000000001</v>
      </c>
      <c r="BJ3" s="29">
        <v>0.33338299999999998</v>
      </c>
      <c r="BK3" s="29">
        <v>0.33810000000000001</v>
      </c>
      <c r="BL3" s="29">
        <v>5.4371999999999997E-2</v>
      </c>
      <c r="BY3" s="86" t="s">
        <v>251</v>
      </c>
      <c r="CA3" s="113"/>
      <c r="CL3" s="86" t="s">
        <v>227</v>
      </c>
      <c r="CM3" s="93">
        <v>0</v>
      </c>
      <c r="CN3" s="46">
        <f>SQRT((MAX($CW12:$CW417)-MIN($CW12:$CW417))^2+(MAX(CX12:CX417)-MIN(CX12:CX417))^2)*10^6</f>
        <v>102.25216352501464</v>
      </c>
      <c r="CO3" s="46">
        <f>SQRT((MAX($CW12:$CW417)-MIN($CW12:$CW417))^2+(MAX(CY12:CY417)-MIN(CY12:CY417))^2)*10^6</f>
        <v>161.22659574415462</v>
      </c>
      <c r="CP3" s="46">
        <f>SQRT((MAX($CX12:$CX417)-MIN($CX12:$CX417))^2+(MAX(CY12:CY417)-MIN(CY12:CY417))^2)*10^6</f>
        <v>142.41587997706588</v>
      </c>
      <c r="CQ3" s="19">
        <v>1.21</v>
      </c>
      <c r="CR3" s="82">
        <v>1.21</v>
      </c>
      <c r="CS3" s="46"/>
      <c r="CT3" s="46"/>
      <c r="CU3" s="46"/>
      <c r="CV3" s="46"/>
      <c r="DF3" s="105"/>
      <c r="EB3" s="45"/>
      <c r="GW3" t="s">
        <v>327</v>
      </c>
      <c r="GX3" s="13">
        <f>MAX(CM12:CM888)</f>
        <v>0.21797110167957978</v>
      </c>
      <c r="GY3" s="13">
        <f>MAX(CN12:CN888)</f>
        <v>0.33338346315541734</v>
      </c>
      <c r="GZ3" s="13">
        <f>MAX(CP12:CP888)</f>
        <v>5.4392269480553722E-2</v>
      </c>
      <c r="HH3" t="s">
        <v>374</v>
      </c>
      <c r="HI3">
        <f>($BE$4^HI$2-$BD$4^HI$2)/($BG$4^HI$2-$BD$4^HI$2)</f>
        <v>0.29687452630512962</v>
      </c>
      <c r="HJ3">
        <f>($BE$4^HJ$2-$BD$4^HJ$2)/($BG$4^HJ$2-$BD$4^HJ$2)</f>
        <v>0.25839104173895794</v>
      </c>
      <c r="HK3">
        <f>LN(BE4/BD4)/LN(BG4/BD4)</f>
        <v>0.25424801725152707</v>
      </c>
      <c r="HL3">
        <f>($BE$4^HL$2-$BD$4^HL$2)/($BG$4^HL$2-$BD$4^HL$2)</f>
        <v>0.2501344458183376</v>
      </c>
      <c r="HM3">
        <f>($BE$4^HM$2-$BD$4^HM$2)/($BG$4^HM$2-$BD$4^HM$2)</f>
        <v>0.24199857713180994</v>
      </c>
      <c r="HN3">
        <f>($BE$4^HN$2-$BD$4^HN$2)/($BG$4^HN$2-$BD$4^HN$2)</f>
        <v>0.21455242494798582</v>
      </c>
      <c r="HR3">
        <v>-1.5235799999999999</v>
      </c>
      <c r="HS3">
        <v>-1.09856</v>
      </c>
      <c r="HT3">
        <f>HS3</f>
        <v>-1.09856</v>
      </c>
      <c r="HU3">
        <f>HT3</f>
        <v>-1.09856</v>
      </c>
      <c r="HV3">
        <f>HU3</f>
        <v>-1.09856</v>
      </c>
      <c r="HW3">
        <f>HV3</f>
        <v>-1.09856</v>
      </c>
      <c r="HX3">
        <f>HW3</f>
        <v>-1.09856</v>
      </c>
      <c r="HY3">
        <v>-1.5235799999999999</v>
      </c>
      <c r="HZ3">
        <v>-1.098552</v>
      </c>
    </row>
    <row r="4" spans="1:235">
      <c r="F4" s="1"/>
      <c r="G4" s="1"/>
      <c r="H4" s="1"/>
      <c r="T4" s="1"/>
      <c r="U4" s="1"/>
      <c r="V4" s="1"/>
      <c r="AI4" s="86" t="s">
        <v>228</v>
      </c>
      <c r="AJ4" s="87">
        <v>1</v>
      </c>
      <c r="AY4" s="86" t="s">
        <v>399</v>
      </c>
      <c r="BB4" s="19">
        <v>0</v>
      </c>
      <c r="BC4" s="28" t="s">
        <v>0</v>
      </c>
      <c r="BD4" s="29">
        <v>89.904703999999995</v>
      </c>
      <c r="BE4" s="29">
        <v>90.905645000000007</v>
      </c>
      <c r="BF4" s="29">
        <v>91.90504</v>
      </c>
      <c r="BG4" s="29">
        <v>93.906316000000004</v>
      </c>
      <c r="BH4" s="30">
        <v>95.908276000000001</v>
      </c>
      <c r="BY4" s="28" t="s">
        <v>195</v>
      </c>
      <c r="CA4" s="113"/>
      <c r="CL4" s="86" t="s">
        <v>238</v>
      </c>
      <c r="CM4" s="93">
        <v>0</v>
      </c>
      <c r="CN4" s="46">
        <f>SQRT((MAX($CW419:$CW493)-MIN($CW419:$CW493))^2+(MAX(CX419:CX493)-MIN(CX419:CX493))^2)*10^6</f>
        <v>46.143675034623179</v>
      </c>
      <c r="CO4" s="46">
        <f>SQRT((MAX($CW419:$CW493)-MIN($CW419:$CW493))^2+(MAX(CY419:CY493)-MIN(CY419:CY493))^2)*10^6</f>
        <v>101.21024776872514</v>
      </c>
      <c r="CP4" s="46">
        <f>SQRT((MAX($CX419:$CX493)-MIN($CX419:$CX493))^2+(MAX(CY419:CY493)-MIN(CY419:CY493))^2)*10^6</f>
        <v>98.832677973113732</v>
      </c>
      <c r="CQ4" s="19">
        <v>0.8</v>
      </c>
      <c r="CR4" s="82">
        <v>1.4</v>
      </c>
      <c r="CS4" s="46"/>
      <c r="CT4" s="46"/>
      <c r="CU4" s="46"/>
      <c r="CV4" s="46"/>
      <c r="DF4" s="105"/>
      <c r="EB4" s="45"/>
      <c r="GN4" s="19"/>
      <c r="GO4" s="19"/>
      <c r="GP4" s="19"/>
      <c r="GW4" t="s">
        <v>329</v>
      </c>
      <c r="GX4" s="14">
        <f>(GX3/GX2-1)*10^6</f>
        <v>197.86317784520335</v>
      </c>
      <c r="GY4" s="14">
        <f>(GY3/GY2-1)*10^6</f>
        <v>116.22067498584521</v>
      </c>
      <c r="GZ4" s="14">
        <f>(GZ3/GZ2-1)*10^6</f>
        <v>416.39123840431228</v>
      </c>
      <c r="HH4" t="s">
        <v>375</v>
      </c>
      <c r="HI4">
        <f>($BF$4^HI$2-$BD$4^HI$2)/($BG$4^HI$2-$BD$4^HI$2)</f>
        <v>0.55949777220508867</v>
      </c>
      <c r="HJ4">
        <f>($BF$4^HJ$2-$BD$4^HJ$2)/($BG$4^HJ$2-$BD$4^HJ$2)</f>
        <v>0.51076772778487212</v>
      </c>
      <c r="HK4">
        <f>LN(BF4/BD4)/LN(BG4/BD4)</f>
        <v>0.50532555829034276</v>
      </c>
      <c r="HL4">
        <f>($BF$4^HL$2-$BD$4^HL$2)/($BG$4^HL$2-$BD$4^HL$2)</f>
        <v>0.49988254733342463</v>
      </c>
      <c r="HM4">
        <f>($BF$4^HM$2-$BD$4^HM$2)/($BG$4^HM$2-$BD$4^HM$2)</f>
        <v>0.48899916047485686</v>
      </c>
      <c r="HN4">
        <f>($BF$4^HN$2-$BD$4^HN$2)/($BG$4^HN$2-$BD$4^HN$2)</f>
        <v>0.45106965659109788</v>
      </c>
      <c r="HR4" s="160">
        <v>-1.52366</v>
      </c>
      <c r="HS4" s="13">
        <f>($HR4-$HR$3)*HI$8+$HS$3</f>
        <v>-1.0986616685909638</v>
      </c>
      <c r="HT4" s="13">
        <f>($HR4-$HR$3)*HJ$8+$HS$3</f>
        <v>-1.0986650859247595</v>
      </c>
      <c r="HV4" s="13">
        <f>($HR4-$HR$3)*HL$8+$HS$3</f>
        <v>-1.0986658547015959</v>
      </c>
      <c r="HW4" s="13">
        <f>($HR4-$HR$3)*HM$8+$HS$3</f>
        <v>-1.0986666262467897</v>
      </c>
      <c r="HX4" s="13">
        <f>($HR4-$HR$3)*HN$8+$HS$3</f>
        <v>-1.0986693439317583</v>
      </c>
      <c r="HY4" s="160">
        <v>-1.52363</v>
      </c>
      <c r="HZ4" s="13">
        <f>($HY4-$HY$3)*HO$8+$HZ$3</f>
        <v>-1.0985813146242978</v>
      </c>
    </row>
    <row r="5" spans="1:235">
      <c r="F5" s="1"/>
      <c r="G5" s="1"/>
      <c r="H5" s="1"/>
      <c r="T5" s="1"/>
      <c r="U5" s="1"/>
      <c r="V5" s="1"/>
      <c r="AF5" s="13"/>
      <c r="AI5" s="88" t="s">
        <v>229</v>
      </c>
      <c r="AJ5" s="89">
        <v>1</v>
      </c>
      <c r="AV5" s="13"/>
      <c r="AY5" s="86" t="s">
        <v>400</v>
      </c>
      <c r="BB5" s="19">
        <v>0</v>
      </c>
      <c r="BC5" s="27" t="s">
        <v>188</v>
      </c>
      <c r="BD5" s="34" t="s">
        <v>8</v>
      </c>
      <c r="BE5" s="34" t="s">
        <v>9</v>
      </c>
      <c r="BF5" s="34" t="s">
        <v>6</v>
      </c>
      <c r="BG5" s="34" t="s">
        <v>10</v>
      </c>
      <c r="BH5" s="34" t="s">
        <v>11</v>
      </c>
      <c r="BI5" s="34" t="s">
        <v>12</v>
      </c>
      <c r="BJ5" s="35" t="s">
        <v>405</v>
      </c>
      <c r="BK5" s="34" t="s">
        <v>13</v>
      </c>
      <c r="BL5" s="36" t="s">
        <v>14</v>
      </c>
      <c r="BM5" s="36" t="s">
        <v>15</v>
      </c>
      <c r="BN5" s="37" t="s">
        <v>16</v>
      </c>
      <c r="BO5" s="29"/>
      <c r="BP5" s="29"/>
      <c r="BQ5" s="29"/>
      <c r="BR5" s="29"/>
      <c r="BS5" s="29"/>
      <c r="BX5" s="29"/>
      <c r="BY5" s="88" t="s">
        <v>252</v>
      </c>
      <c r="BZ5" s="2"/>
      <c r="CA5" s="33"/>
      <c r="CD5" s="29"/>
      <c r="CE5" s="29"/>
      <c r="CF5" s="29"/>
      <c r="CG5" s="29"/>
      <c r="CH5" s="29"/>
      <c r="CL5" s="86" t="s">
        <v>239</v>
      </c>
      <c r="CM5" s="93">
        <v>0</v>
      </c>
      <c r="CN5" s="46">
        <f>SQRT((MAX($CW494:$CW538)-MIN($CW494:$CW538))^2+(MAX(CX494:CX538)-MIN(CX494:CX538))^2)*10^6</f>
        <v>24.140134567782486</v>
      </c>
      <c r="CO5" s="46">
        <f>SQRT((MAX($CW494:$CW538)-MIN($CW494:$CW538))^2+(MAX(CY494:CY538)-MIN(CY494:CY538))^2)*10^6</f>
        <v>61.652192802499279</v>
      </c>
      <c r="CP5" s="46">
        <f>SQRT((MAX($CX494:$CX538)-MIN($CX494:$CX538))^2+(MAX(CY494:CY538)-MIN(CY494:CY538))^2)*10^6</f>
        <v>61.265795113088274</v>
      </c>
      <c r="CQ5" s="19">
        <v>-1.35</v>
      </c>
      <c r="CR5" s="82">
        <v>1.45</v>
      </c>
      <c r="CS5" s="46"/>
      <c r="CT5" s="46"/>
      <c r="CU5" s="46"/>
      <c r="CV5" s="46"/>
      <c r="DF5" s="105"/>
      <c r="EB5" s="45"/>
      <c r="FJ5" s="44"/>
      <c r="FL5" s="44"/>
      <c r="FN5" s="44"/>
      <c r="GN5" s="98"/>
      <c r="HH5" t="s">
        <v>376</v>
      </c>
      <c r="HI5">
        <f>($BH$4^HI$2-$BD$4^HI$2)/($BG$4^HI$2-$BD$4^HI$2)</f>
        <v>1.3485140027861384</v>
      </c>
      <c r="HJ5">
        <f>($BH$4^HJ$2-$BD$4^HJ$2)/($BG$4^HJ$2-$BD$4^HJ$2)</f>
        <v>1.4689718232293052</v>
      </c>
      <c r="HK5">
        <f>LN(BH4/BD4)/LN(BG4/BD4)</f>
        <v>1.4844063726867232</v>
      </c>
      <c r="HL5">
        <f>($BH$4^HL$2-$BD$4^HL$2)/($BG$4^HL$2-$BD$4^HL$2)</f>
        <v>1.5002883837813343</v>
      </c>
      <c r="HM5">
        <f>($BH$4^HM$2-$BD$4^HM$2)/($BG$4^HM$2-$BD$4^HM$2)</f>
        <v>1.53343808440492</v>
      </c>
      <c r="HN5">
        <f>($BH$4^HN$2-$BD$4^HN$2)/($BG$4^HN$2-$BD$4^HN$2)</f>
        <v>1.6652071689175556</v>
      </c>
      <c r="HQ5" t="s">
        <v>378</v>
      </c>
      <c r="HR5">
        <v>-1.5233399999999999</v>
      </c>
      <c r="HS5" s="13">
        <f>($HR5-$HR$6)*HI$9+$HS$6</f>
        <v>-2.912323535474711</v>
      </c>
      <c r="HT5" s="13">
        <f>($HR5-$HR$6)*HJ$9+$HS$6</f>
        <v>-2.9124337132361564</v>
      </c>
      <c r="HV5" s="13">
        <f>($HR5-$HR$6)*HL$9+$HS$6</f>
        <v>-2.9124614806700881</v>
      </c>
      <c r="HW5" s="13">
        <f>($HR5-$HR$6)*HM$9+$HS$6</f>
        <v>-2.9124905681895656</v>
      </c>
      <c r="HX5" s="13">
        <f>($HR5-$HR$6)*HN$9+$HS$6</f>
        <v>-2.9126037097918553</v>
      </c>
      <c r="HY5">
        <v>-1.5235399999999999</v>
      </c>
      <c r="HZ5" s="13">
        <f>($HY5-$HY$6)*HO$9+$HZ$6</f>
        <v>-2.9115390392578764</v>
      </c>
    </row>
    <row r="6" spans="1:235">
      <c r="F6" s="1"/>
      <c r="G6" s="1"/>
      <c r="H6" s="1"/>
      <c r="T6" s="1"/>
      <c r="U6" s="1"/>
      <c r="V6" s="1"/>
      <c r="AI6" s="1"/>
      <c r="AJ6" s="1"/>
      <c r="AY6" s="86" t="s">
        <v>404</v>
      </c>
      <c r="BB6" s="19">
        <v>1</v>
      </c>
      <c r="BC6" s="28" t="s">
        <v>189</v>
      </c>
      <c r="BD6" s="29">
        <v>14.648999999999999</v>
      </c>
      <c r="BE6" s="29">
        <v>9.1869999999999994</v>
      </c>
      <c r="BF6" s="29">
        <v>15.872999999999999</v>
      </c>
      <c r="BG6" s="29">
        <v>16.672999999999998</v>
      </c>
      <c r="BH6" s="29">
        <v>9.5820000000000007</v>
      </c>
      <c r="BI6" s="29">
        <v>24.292000000000002</v>
      </c>
      <c r="BJ6" s="30">
        <v>9.7439999999999998</v>
      </c>
      <c r="BK6" s="29">
        <v>5.52</v>
      </c>
      <c r="BL6" s="29">
        <v>12.7</v>
      </c>
      <c r="BM6" s="29">
        <v>12.6</v>
      </c>
      <c r="BN6" s="30">
        <v>17</v>
      </c>
      <c r="BO6" s="29"/>
      <c r="BP6" s="29"/>
      <c r="BQ6" s="29"/>
      <c r="BR6" s="29"/>
      <c r="BS6" s="29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L6" s="86" t="s">
        <v>229</v>
      </c>
      <c r="CM6" s="93">
        <v>0</v>
      </c>
      <c r="CN6" s="46">
        <f>SQRT((MAX($CW540:$CW888)-MIN($CW540:$CW888))^2+(MAX(CX540:CX888)-MIN(CX540:CX888))^2)*10^6</f>
        <v>119.54188347313158</v>
      </c>
      <c r="CO6" s="46">
        <f>SQRT((MAX($CW540:$CW888)-MIN($CW540:$CW888))^2+(MAX(CY540:CY888)-MIN(CY540:CY888))^2)*10^6</f>
        <v>279.0591735073728</v>
      </c>
      <c r="CP6" s="46">
        <f>SQRT((MAX($CX540:$CX888)-MIN($CX540:$CX888))^2+(MAX(CY540:CY888)-MIN(CY540:CY888))^2)*10^6</f>
        <v>264.49880938554531</v>
      </c>
      <c r="CQ6" s="19">
        <v>0.56000000000000005</v>
      </c>
      <c r="CR6" s="82">
        <v>0.78</v>
      </c>
      <c r="CS6" s="46"/>
      <c r="CT6" s="46"/>
      <c r="CU6" s="46"/>
      <c r="CV6" s="46"/>
      <c r="DF6" s="105"/>
      <c r="EB6" s="45"/>
      <c r="EW6" s="1" t="s">
        <v>325</v>
      </c>
      <c r="GI6" s="98"/>
      <c r="HH6" s="29" t="s">
        <v>385</v>
      </c>
      <c r="HR6">
        <v>-1.5235449999999999</v>
      </c>
      <c r="HS6" s="13">
        <v>-2.91167</v>
      </c>
      <c r="HT6" s="13">
        <f>HS6</f>
        <v>-2.91167</v>
      </c>
      <c r="HU6">
        <f>HT6</f>
        <v>-2.91167</v>
      </c>
      <c r="HV6" s="13">
        <f>HU6</f>
        <v>-2.91167</v>
      </c>
      <c r="HW6" s="13">
        <f>HV6</f>
        <v>-2.91167</v>
      </c>
      <c r="HX6" s="13">
        <f>HW6</f>
        <v>-2.91167</v>
      </c>
      <c r="HY6">
        <v>-1.5235799999999999</v>
      </c>
      <c r="HZ6" s="13">
        <v>-2.9115899999999999</v>
      </c>
    </row>
    <row r="7" spans="1:235">
      <c r="F7" s="1"/>
      <c r="G7" s="1"/>
      <c r="H7" s="1"/>
      <c r="T7" s="1"/>
      <c r="U7" s="1"/>
      <c r="V7" s="1"/>
      <c r="AI7" s="1"/>
      <c r="AJ7" s="1"/>
      <c r="AY7" s="86" t="s">
        <v>245</v>
      </c>
      <c r="BB7" s="93">
        <v>1</v>
      </c>
      <c r="BC7" s="31" t="s">
        <v>0</v>
      </c>
      <c r="BD7" s="32">
        <v>91.906809999999993</v>
      </c>
      <c r="BE7" s="32">
        <v>93.905088000000006</v>
      </c>
      <c r="BF7" s="32">
        <v>94.905840999999995</v>
      </c>
      <c r="BG7" s="32">
        <v>95.904679000000002</v>
      </c>
      <c r="BH7" s="32">
        <v>96.906020999999996</v>
      </c>
      <c r="BI7" s="32">
        <v>97.905407999999994</v>
      </c>
      <c r="BJ7" s="33">
        <v>99.907477</v>
      </c>
      <c r="BK7" s="32">
        <v>95.907589000000002</v>
      </c>
      <c r="BL7" s="32">
        <v>98.905929999999998</v>
      </c>
      <c r="BM7" s="32">
        <v>99.904211000000004</v>
      </c>
      <c r="BN7" s="33">
        <v>100.905573</v>
      </c>
      <c r="BO7" s="29"/>
      <c r="BP7" s="29"/>
      <c r="BQ7" s="29"/>
      <c r="BR7" s="29"/>
      <c r="BS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L7" s="27" t="s">
        <v>256</v>
      </c>
      <c r="CM7" s="92">
        <v>0.33810000000000001</v>
      </c>
      <c r="EB7" s="45"/>
      <c r="EW7" t="s">
        <v>326</v>
      </c>
      <c r="EX7" s="44">
        <f>MIN(EX13,EX26,EX36,EX46,EX57,EX67,EX77,EX86,EX96,EX105,EX115,EX150,EX302,EX325,EX332,EX339,EX346,EX353,EX360,EX367,EX374,EX381,EX388,EX395,EX402,EX409,EX447,EX455,EX474,EX493,EX499,EX518,EX535,EX541,EX560,EX576,EX586,EX602,EX612,EX629,EX639,EX692,EX770)</f>
        <v>6.3920829023104009</v>
      </c>
      <c r="EY7" s="44">
        <f>MIN(EY13,EY26,EY36,EY46,EY57,EY67,EY77,EY86,EY96,EY105,EY115,EY150,EY302,EY325,EY332,EY339,EY346,EY353,EY360,EY367,EY374,EY381,EY388,EY395,EY402,EY409,EY447,EY455,EY474,EY493,EY499,EY518,EY535,EY541,EY560,EY576,EY586,EY602,EY612,EY629,EY639,EY692,EY770)</f>
        <v>2.4244034535192664</v>
      </c>
      <c r="EZ7" s="44">
        <f>MIN(EZ13,EZ26,EZ36,EZ46,EZ57,EZ67,EZ77,EZ86,EZ96,EZ105,EZ115,EZ150,EZ302,EZ325,EZ332,EZ339,EZ346,EZ353,EZ360,EZ367,EZ374,EZ381,EZ388,EZ395,EZ402,EZ409,EZ447,EZ455,EZ474,EZ493,EZ499,EZ518,EZ535,EZ541,EZ560,EZ576,EZ586,EZ602,EZ612,EZ629,EZ639,EZ692,EZ770)</f>
        <v>11.576224557272447</v>
      </c>
      <c r="FP7" t="s">
        <v>300</v>
      </c>
      <c r="GI7" s="98"/>
      <c r="GJ7" s="14"/>
      <c r="GK7" s="96"/>
      <c r="GL7" s="14"/>
      <c r="GM7" s="41"/>
      <c r="GN7" s="14"/>
      <c r="GO7" s="38"/>
      <c r="GP7" s="14"/>
      <c r="GX7" s="50"/>
      <c r="HI7" s="159" t="s">
        <v>380</v>
      </c>
      <c r="HJ7" s="159" t="s">
        <v>381</v>
      </c>
      <c r="HL7" s="159" t="s">
        <v>382</v>
      </c>
      <c r="HM7" s="159" t="s">
        <v>382</v>
      </c>
      <c r="HN7" s="159" t="s">
        <v>383</v>
      </c>
      <c r="HO7" t="s">
        <v>390</v>
      </c>
      <c r="HQ7" s="39"/>
      <c r="HR7" s="160">
        <v>-1.52366</v>
      </c>
      <c r="HS7" s="13">
        <f>($HR7-$HR$6)*HI$9+$HS$6</f>
        <v>-2.9113033825385766</v>
      </c>
      <c r="HT7" s="13">
        <f>($HR7-$HR$6)*HJ$9+$HS$6</f>
        <v>-2.9112415755016681</v>
      </c>
      <c r="HU7" s="39"/>
      <c r="HV7" s="13">
        <f>($HR7-$HR$6)*HL$9+$HS$6</f>
        <v>-2.911225998648487</v>
      </c>
      <c r="HW7" s="13">
        <f>($HR7-$HR$6)*HM$9+$HS$6</f>
        <v>-2.9112096812595114</v>
      </c>
      <c r="HX7" s="13">
        <f>($HR7-$HR$6)*HN$9+$HS$6</f>
        <v>-2.9111462115801783</v>
      </c>
      <c r="HY7" s="160">
        <v>-1.5236099999999999</v>
      </c>
      <c r="HZ7" s="13">
        <f>($HY7-$HY$6)*HO$9+$HZ$6</f>
        <v>-2.9116282205565924</v>
      </c>
    </row>
    <row r="8" spans="1:235">
      <c r="F8" s="1"/>
      <c r="G8" s="1"/>
      <c r="H8" s="1"/>
      <c r="T8" s="1"/>
      <c r="U8" s="1"/>
      <c r="V8" s="1"/>
      <c r="AI8" s="1"/>
      <c r="AJ8" s="1"/>
      <c r="AY8" s="86" t="s">
        <v>246</v>
      </c>
      <c r="BB8" s="93">
        <v>1</v>
      </c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L8" s="31" t="s">
        <v>255</v>
      </c>
      <c r="CM8" s="95"/>
      <c r="CW8" s="46"/>
      <c r="CX8" s="46"/>
      <c r="DF8" s="52"/>
      <c r="EB8" s="45"/>
      <c r="EW8" t="s">
        <v>327</v>
      </c>
      <c r="EX8" s="44">
        <f>MAX(EX13,EX26,EX36,EX46,EX57,EX67,EX77,EX86,EX96,EX105,EX115,EX150,EX302,EX325,EX332,EX339,EX346,EX353,EX360,EX367,EX374,EX381,EX388,EX395,EX402,EX409,EX447,EX455,EX474,EX493,EX499,EX518,EX535,EX541,EX560,EX576,EX586,EX602,EX612,EX629,EX639,EX692,EX770)</f>
        <v>21.913537309693602</v>
      </c>
      <c r="EY8" s="44">
        <f>MAX(EY13,EY26,EY36,EY46,EY57,EY67,EY77,EY86,EY96,EY105,EY115,EY150,EY302,EY325,EY332,EY339,EY346,EY353,EY360,EY367,EY374,EY381,EY388,EY395,EY402,EY409,EY447,EY455,EY474,EY493,EY499,EY518,EY535,EY541,EY560,EY576,EY586,EY602,EY612,EY629,EY639,EY692,EY770)</f>
        <v>22.840555345992215</v>
      </c>
      <c r="EZ8" s="44">
        <f>MAX(EZ13,EZ26,EZ36,EZ46,EZ57,EZ67,EZ77,EZ86,EZ96,EZ105,EZ115,EZ150,EZ302,EZ325,EZ332,EZ339,EZ346,EZ353,EZ360,EZ367,EZ374,EZ381,EZ388,EZ395,EZ402,EZ409,EZ447,EZ455,EZ474,EZ493,EZ499,EZ518,EZ535,EZ541,EZ560,EZ576,EZ586,EZ602,EZ612,EZ629,EZ639,EZ692,EZ770)</f>
        <v>58.956916442796967</v>
      </c>
      <c r="FP8" t="s">
        <v>303</v>
      </c>
      <c r="FQ8">
        <v>0.8</v>
      </c>
      <c r="GI8" s="1"/>
      <c r="GJ8" s="14"/>
      <c r="GK8" s="96"/>
      <c r="GL8" s="14"/>
      <c r="GN8" s="14"/>
      <c r="GP8" s="14"/>
      <c r="GS8" s="97"/>
      <c r="HA8" s="39"/>
      <c r="HC8" s="19"/>
      <c r="HD8" s="19"/>
      <c r="HE8" s="19"/>
      <c r="HF8" s="19"/>
      <c r="HG8" s="19"/>
      <c r="HH8" t="s">
        <v>377</v>
      </c>
      <c r="HI8">
        <f>($HK$4-HI4)/($HK$3-HI3)</f>
        <v>1.2708573870458104</v>
      </c>
      <c r="HJ8">
        <f>($HK$4-HJ4)/($HK$3-HJ3)</f>
        <v>1.3135740594920073</v>
      </c>
      <c r="HL8">
        <f>($HK$4-HL4)/($HK$3-HL3)</f>
        <v>1.323183769948022</v>
      </c>
      <c r="HM8">
        <f>($HK$4-HM4)/($HK$3-HM3)</f>
        <v>1.3328280848694753</v>
      </c>
      <c r="HN8">
        <f>($HK$4-HN4)/($HK$3-HN3)</f>
        <v>1.3667991469774519</v>
      </c>
      <c r="HO8" s="143">
        <f>CF15-HK3</f>
        <v>0.58629248595353545</v>
      </c>
      <c r="HQ8" t="s">
        <v>379</v>
      </c>
      <c r="HR8" s="13">
        <v>-1.0986499999999999</v>
      </c>
      <c r="HS8" s="13">
        <f>($HR8-$HR$9)*HI$10+$HS$9</f>
        <v>-2.9113304002345419</v>
      </c>
      <c r="HT8" s="13">
        <f>($HR8-$HR$9)*HJ$10+HT$9</f>
        <v>-2.9112881428024235</v>
      </c>
      <c r="HU8" s="39"/>
      <c r="HV8" s="13">
        <f>($HR8-$HR$9)*HL$10+HV$9</f>
        <v>-2.9112775944686833</v>
      </c>
      <c r="HW8" s="13">
        <f>($HR8-$HR$9)*HM$10+HW$9</f>
        <v>-2.9112665850366306</v>
      </c>
      <c r="HX8" s="13">
        <f>($HR8-$HR$9)*HN$10+HX$9</f>
        <v>-2.9112241241342733</v>
      </c>
      <c r="HY8" s="13">
        <v>-1.0985799999999999</v>
      </c>
      <c r="HZ8" s="13">
        <f>($HY8-$HY$9)*HO$10+$HZ$9</f>
        <v>-2.9116026499658227</v>
      </c>
    </row>
    <row r="9" spans="1:235">
      <c r="F9" s="1"/>
      <c r="G9" s="1"/>
      <c r="H9" s="1"/>
      <c r="T9" s="1"/>
      <c r="U9" s="1"/>
      <c r="V9" s="1"/>
      <c r="AI9" s="1"/>
      <c r="AJ9" s="1"/>
      <c r="AY9" s="91" t="s">
        <v>241</v>
      </c>
      <c r="AZ9" s="2"/>
      <c r="BA9" s="2"/>
      <c r="BB9" s="94">
        <v>0.9</v>
      </c>
      <c r="CJ9" s="19"/>
      <c r="CP9" s="151"/>
      <c r="CQ9" s="152"/>
      <c r="CR9" s="19"/>
      <c r="CS9" s="19"/>
      <c r="CT9" s="19"/>
      <c r="CU9" s="19"/>
      <c r="CV9" s="19"/>
      <c r="CW9" s="46"/>
      <c r="CX9" s="46"/>
      <c r="CY9" s="46"/>
      <c r="CZ9" s="46"/>
      <c r="DA9" s="46"/>
      <c r="DB9" s="46"/>
      <c r="DC9" s="46"/>
      <c r="DD9" s="46"/>
      <c r="DE9" s="46"/>
      <c r="DF9" s="52"/>
      <c r="DH9" s="1" t="s">
        <v>407</v>
      </c>
      <c r="DO9" s="165" t="s">
        <v>409</v>
      </c>
      <c r="DQ9" s="171" t="s">
        <v>418</v>
      </c>
      <c r="DR9" s="172"/>
      <c r="DS9" s="172"/>
      <c r="DT9" s="172"/>
      <c r="DV9" s="1" t="s">
        <v>482</v>
      </c>
      <c r="DW9" s="1"/>
      <c r="DX9" s="1"/>
      <c r="DY9" s="123"/>
      <c r="DZ9" s="1"/>
      <c r="EB9" s="45"/>
      <c r="EW9" t="s">
        <v>257</v>
      </c>
      <c r="EX9" s="44">
        <f>AVERAGE(EX13,EX26,EX36,EX46,EX57,EX67,EX77,EX86,EX96,EX105,EX115,EX150,EX302,EX325,EX332,EX339,EX346,EX353,EX360,EX367,EX374,EX381,EX388,EX395,EX402,EX409,EX447,EX455,EX474,EX493,EX499,EX518,EX535,EX541,EX560,EX576,EX586,EX602,EX612,EX629,EX639,EX692,EX770)</f>
        <v>12.11187849549578</v>
      </c>
      <c r="EY9" s="44">
        <f>AVERAGE(EY13,EY26,EY36,EY46,EY57,EY67,EY77,EY86,EY96,EY105,EY115,EY150,EY302,EY325,EY332,EY339,EY346,EY353,EY360,EY367,EY374,EY381,EY388,EY395,EY402,EY409,EY447,EY455,EY474,EY493,EY499,EY518,EY535,EY541,EY560,EY576,EY586,EY602,EY612,EY629,EY639,EY692,EY770)</f>
        <v>9.6517371097729896</v>
      </c>
      <c r="EZ9" s="44">
        <f>AVERAGE(EZ13,EZ26,EZ36,EZ46,EZ57,EZ67,EZ77,EZ86,EZ96,EZ105,EZ115,EZ150,EZ302,EZ325,EZ332,EZ339,EZ346,EZ353,EZ360,EZ367,EZ374,EZ381,EZ388,EZ395,EZ402,EZ409,EZ447,EZ455,EZ474,EZ493,EZ499,EZ518,EZ535,EZ541,EZ560,EZ576,EZ586,EZ602,EZ612,EZ629,EZ639,EZ692,EZ770)</f>
        <v>31.348419422605772</v>
      </c>
      <c r="FP9" t="s">
        <v>301</v>
      </c>
      <c r="FQ9">
        <v>0.4</v>
      </c>
      <c r="FS9" s="1" t="s">
        <v>484</v>
      </c>
      <c r="GI9" s="1" t="s">
        <v>483</v>
      </c>
      <c r="GJ9" s="14"/>
      <c r="GK9" s="96"/>
      <c r="GL9" s="14"/>
      <c r="GM9" s="19"/>
      <c r="GN9" s="14"/>
      <c r="GP9" s="14"/>
      <c r="GS9" s="97"/>
      <c r="GV9" s="1" t="s">
        <v>369</v>
      </c>
      <c r="HB9" s="19"/>
      <c r="HC9" s="19"/>
      <c r="HD9" s="19"/>
      <c r="HE9" s="19"/>
      <c r="HF9" s="19"/>
      <c r="HG9" s="19"/>
      <c r="HH9" t="s">
        <v>378</v>
      </c>
      <c r="HI9">
        <f>($HK$5-HI5)/($HK$3-HI3)</f>
        <v>-3.1879779254196254</v>
      </c>
      <c r="HJ9">
        <f>($HK$5-HJ5)/($HK$3-HJ3)</f>
        <v>-3.7254304202747006</v>
      </c>
      <c r="HL9">
        <f>($HK$5-HL5)/($HK$3-HL3)</f>
        <v>-3.8608813175020105</v>
      </c>
      <c r="HM9">
        <f>($HK$5-HM5)/($HK$3-HM3)</f>
        <v>-4.0027716564182976</v>
      </c>
      <c r="HN9">
        <f>($HK$5-HN5)/($HK$3-HN3)</f>
        <v>-4.554681911490289</v>
      </c>
      <c r="HO9" s="143">
        <f>CF17-HK4</f>
        <v>1.2740185530881929</v>
      </c>
      <c r="HR9" s="13">
        <v>-1.0985210000000001</v>
      </c>
      <c r="HS9" s="13">
        <v>-2.911654</v>
      </c>
      <c r="HT9" s="13">
        <f>HS9</f>
        <v>-2.911654</v>
      </c>
      <c r="HU9" s="13">
        <f>HT9</f>
        <v>-2.911654</v>
      </c>
      <c r="HV9" s="13">
        <f>HU9</f>
        <v>-2.911654</v>
      </c>
      <c r="HW9" s="13">
        <f>HV9</f>
        <v>-2.911654</v>
      </c>
      <c r="HX9" s="13">
        <f>HV9</f>
        <v>-2.911654</v>
      </c>
      <c r="HY9" s="13">
        <v>-1.09856</v>
      </c>
      <c r="HZ9" s="13">
        <v>-2.9115899999999999</v>
      </c>
    </row>
    <row r="10" spans="1:235">
      <c r="A10" t="s">
        <v>39</v>
      </c>
      <c r="B10" t="s">
        <v>22</v>
      </c>
      <c r="C10" s="19" t="s">
        <v>43</v>
      </c>
      <c r="D10" t="s">
        <v>45</v>
      </c>
      <c r="E10" t="s">
        <v>23</v>
      </c>
      <c r="F10" s="7" t="s">
        <v>24</v>
      </c>
      <c r="G10" s="24"/>
      <c r="H10" s="2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8" t="s">
        <v>25</v>
      </c>
      <c r="U10" s="25"/>
      <c r="V10" s="25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I10" s="1" t="s">
        <v>226</v>
      </c>
      <c r="AJ10" s="1"/>
      <c r="AY10" s="1" t="s">
        <v>187</v>
      </c>
      <c r="AZ10" s="1"/>
      <c r="BA10" s="1"/>
      <c r="BD10" s="29"/>
      <c r="BF10" s="83" t="s">
        <v>242</v>
      </c>
      <c r="BG10">
        <f>IF(OR(AND(AY12=1,AZ12=1),AND(AY12=1,BA12=1),AND(AZ12=1,BA12=1)),"Error",AN12-$AY12*($AQ12*$BD$6/$BF$6)-$AZ12*($AT12*$BD$6/$BI$6)-$BA12*($AV12*$BD$6/$BJ$6))</f>
        <v>6.7745526049803999</v>
      </c>
      <c r="BH10">
        <f>IF(OR(AND(AY12=1,AZ12=1),AND(AY12=1,BA12=1),AND(AZ12=1,BA12=1)),"Error",AP12-$AY12*($AQ12*$BE$6/$BF$6)-$AZ12*($AT12*$BE$6/$BI$6)-$BA12*($AV12*$BE$6/$BJ$6))</f>
        <v>7.136227035700081</v>
      </c>
      <c r="BI10">
        <f>IF(OR(AND(AY12=1,AZ12=1),AND(AY12=1,BA12=1),AND(AZ12=1,BA12=1)),"Error",AR12-$AY12*($AQ12*$BG$6/$BF$6)-$AZ12*($AT12*$BG$6/$BI$6)-$BA12*($AV12*$BG$6/$BJ$6)-$BB12*($AU12*$BK$6/$BL$6))</f>
        <v>1.1912476755760995</v>
      </c>
      <c r="BN10" s="148" t="s">
        <v>342</v>
      </c>
      <c r="BO10" s="149"/>
      <c r="BP10" s="149"/>
      <c r="BQ10" s="149"/>
      <c r="BR10" s="149"/>
      <c r="BS10" s="149"/>
      <c r="BT10" t="s">
        <v>331</v>
      </c>
      <c r="CI10" s="177"/>
      <c r="CJ10" s="178" t="s">
        <v>199</v>
      </c>
      <c r="CK10" s="177"/>
      <c r="CL10" s="177"/>
      <c r="CM10" s="177"/>
      <c r="CN10" s="177"/>
      <c r="CO10" s="177"/>
      <c r="CP10" s="177"/>
      <c r="CQ10" s="179" t="s">
        <v>342</v>
      </c>
      <c r="CR10" s="177"/>
      <c r="CS10" s="177"/>
      <c r="CT10" s="177"/>
      <c r="CU10" s="177"/>
      <c r="CV10" s="177"/>
      <c r="CW10" s="177"/>
      <c r="CX10" s="177"/>
      <c r="CY10" s="177"/>
      <c r="CZ10" s="179" t="s">
        <v>342</v>
      </c>
      <c r="DA10" s="177"/>
      <c r="DB10" s="177"/>
      <c r="DC10" s="177"/>
      <c r="DD10" s="177"/>
      <c r="DE10" s="177"/>
      <c r="DH10" s="1" t="s">
        <v>408</v>
      </c>
      <c r="DO10" s="166" t="s">
        <v>410</v>
      </c>
      <c r="DQ10" s="173" t="s">
        <v>419</v>
      </c>
      <c r="DR10" s="173" t="s">
        <v>420</v>
      </c>
      <c r="DS10" s="173" t="s">
        <v>421</v>
      </c>
      <c r="DT10" s="173" t="s">
        <v>422</v>
      </c>
      <c r="DV10" s="1" t="s">
        <v>270</v>
      </c>
      <c r="DW10" s="1"/>
      <c r="DX10" s="1"/>
      <c r="DY10" s="123"/>
      <c r="DZ10" s="1"/>
      <c r="EN10" s="1" t="s">
        <v>271</v>
      </c>
      <c r="EX10" s="44"/>
      <c r="FD10" s="1" t="s">
        <v>391</v>
      </c>
      <c r="FE10" s="1"/>
      <c r="FF10" s="1"/>
      <c r="FP10" t="s">
        <v>302</v>
      </c>
      <c r="FQ10">
        <v>1.2</v>
      </c>
      <c r="FS10" s="1" t="s">
        <v>270</v>
      </c>
      <c r="GI10" s="1" t="s">
        <v>269</v>
      </c>
      <c r="GN10" s="19"/>
      <c r="GO10" s="19"/>
      <c r="GP10" s="19"/>
      <c r="GS10" s="97"/>
      <c r="GV10" s="50" t="s">
        <v>370</v>
      </c>
      <c r="GW10" t="s">
        <v>193</v>
      </c>
      <c r="GX10" t="s">
        <v>190</v>
      </c>
      <c r="GY10" t="s">
        <v>192</v>
      </c>
      <c r="GZ10" s="98" t="s">
        <v>387</v>
      </c>
      <c r="HA10" t="s">
        <v>193</v>
      </c>
      <c r="HB10" t="s">
        <v>190</v>
      </c>
      <c r="HC10" t="s">
        <v>192</v>
      </c>
      <c r="HD10" s="1"/>
      <c r="HE10" s="1"/>
      <c r="HF10" s="1"/>
      <c r="HG10" s="1"/>
      <c r="HH10" t="s">
        <v>379</v>
      </c>
      <c r="HI10">
        <f>($HK$5-HI5)/($HK$4-HI4)</f>
        <v>-2.5085253136312051</v>
      </c>
      <c r="HJ10">
        <f>($HK$5-HJ5)/($HK$4-HJ4)</f>
        <v>-2.8361023067975473</v>
      </c>
      <c r="HL10">
        <f>($HK$5-HL5)/($HK$4-HL4)</f>
        <v>-2.9178723357932932</v>
      </c>
      <c r="HM10">
        <f>($HK$5-HM5)/($HK$4-HM4)</f>
        <v>-3.0032167703085966</v>
      </c>
      <c r="HN10">
        <f>($HK$5-HN5)/($HK$4-HN4)</f>
        <v>-3.3323710521494991</v>
      </c>
      <c r="HO10" s="143">
        <f>CF19-HK5</f>
        <v>0.63249829115008671</v>
      </c>
      <c r="HR10" s="13">
        <v>-1.0984</v>
      </c>
      <c r="HS10" s="13">
        <f>($HR10-$HR$9)*HI$10+$HS$9</f>
        <v>-2.9119575315629493</v>
      </c>
      <c r="HT10" s="13">
        <f>($HR10-$HR$9)*HJ$10+HT$9</f>
        <v>-2.9119971683791226</v>
      </c>
      <c r="HV10" s="13">
        <f>($HR10-$HR$9)*HL$10+HV$9</f>
        <v>-2.9120070625526311</v>
      </c>
      <c r="HW10" s="13">
        <f>($HR10-$HR$9)*HM$10+HW$9</f>
        <v>-2.9120173892292076</v>
      </c>
      <c r="HX10" s="13">
        <f>($HR10-$HR$9)*HN$10+HX$9</f>
        <v>-2.9120572168973102</v>
      </c>
      <c r="HY10" s="13">
        <v>-1.0985199999999999</v>
      </c>
      <c r="HZ10" s="13">
        <f>($HY10-$HY$9)*HO$10+$HZ$9</f>
        <v>-2.9115647000683538</v>
      </c>
    </row>
    <row r="11" spans="1:235" ht="18.75">
      <c r="C11" s="19" t="s">
        <v>44</v>
      </c>
      <c r="D11" t="s">
        <v>44</v>
      </c>
      <c r="F11" s="9" t="s">
        <v>166</v>
      </c>
      <c r="G11" s="9" t="s">
        <v>167</v>
      </c>
      <c r="H11" s="9" t="s">
        <v>1</v>
      </c>
      <c r="I11" s="9" t="s">
        <v>2</v>
      </c>
      <c r="J11" s="9" t="s">
        <v>3</v>
      </c>
      <c r="K11" s="9" t="s">
        <v>4</v>
      </c>
      <c r="L11" s="9" t="s">
        <v>5</v>
      </c>
      <c r="M11" s="9" t="s">
        <v>6</v>
      </c>
      <c r="N11" s="9" t="s">
        <v>7</v>
      </c>
      <c r="O11" s="9" t="s">
        <v>11</v>
      </c>
      <c r="P11" s="9" t="s">
        <v>12</v>
      </c>
      <c r="Q11" s="9" t="s">
        <v>14</v>
      </c>
      <c r="R11" s="9" t="s">
        <v>15</v>
      </c>
      <c r="S11" s="9" t="s">
        <v>16</v>
      </c>
      <c r="T11" s="10" t="s">
        <v>166</v>
      </c>
      <c r="U11" s="10" t="s">
        <v>167</v>
      </c>
      <c r="V11" s="10" t="s">
        <v>1</v>
      </c>
      <c r="W11" s="10" t="s">
        <v>2</v>
      </c>
      <c r="X11" s="10" t="s">
        <v>3</v>
      </c>
      <c r="Y11" s="10" t="s">
        <v>4</v>
      </c>
      <c r="Z11" s="10" t="s">
        <v>5</v>
      </c>
      <c r="AA11" s="10" t="s">
        <v>6</v>
      </c>
      <c r="AB11" s="10" t="s">
        <v>7</v>
      </c>
      <c r="AC11" s="10" t="s">
        <v>11</v>
      </c>
      <c r="AD11" s="10" t="s">
        <v>12</v>
      </c>
      <c r="AE11" s="10" t="s">
        <v>14</v>
      </c>
      <c r="AF11" s="10" t="s">
        <v>15</v>
      </c>
      <c r="AG11" s="10" t="s">
        <v>16</v>
      </c>
      <c r="AI11" s="19" t="s">
        <v>24</v>
      </c>
      <c r="AJ11" s="11" t="s">
        <v>166</v>
      </c>
      <c r="AK11" s="11" t="s">
        <v>167</v>
      </c>
      <c r="AL11" s="11" t="s">
        <v>1</v>
      </c>
      <c r="AM11" s="11" t="s">
        <v>2</v>
      </c>
      <c r="AN11" s="11" t="s">
        <v>3</v>
      </c>
      <c r="AO11" s="11" t="s">
        <v>4</v>
      </c>
      <c r="AP11" s="11" t="s">
        <v>5</v>
      </c>
      <c r="AQ11" s="11" t="s">
        <v>6</v>
      </c>
      <c r="AR11" s="11" t="s">
        <v>7</v>
      </c>
      <c r="AS11" t="s">
        <v>11</v>
      </c>
      <c r="AT11" t="s">
        <v>12</v>
      </c>
      <c r="AU11" t="s">
        <v>14</v>
      </c>
      <c r="AV11" t="s">
        <v>15</v>
      </c>
      <c r="AW11" t="s">
        <v>16</v>
      </c>
      <c r="AY11" t="s">
        <v>6</v>
      </c>
      <c r="AZ11" t="s">
        <v>406</v>
      </c>
      <c r="BA11" t="s">
        <v>405</v>
      </c>
      <c r="BB11" t="s">
        <v>186</v>
      </c>
      <c r="BC11" t="s">
        <v>240</v>
      </c>
      <c r="BD11" s="2" t="s">
        <v>21</v>
      </c>
      <c r="BE11" s="11" t="s">
        <v>1</v>
      </c>
      <c r="BF11" s="11" t="s">
        <v>2</v>
      </c>
      <c r="BG11" s="11" t="s">
        <v>3</v>
      </c>
      <c r="BH11" s="11" t="s">
        <v>5</v>
      </c>
      <c r="BI11" s="11" t="s">
        <v>7</v>
      </c>
      <c r="BJ11" s="11" t="s">
        <v>193</v>
      </c>
      <c r="BK11" s="11" t="s">
        <v>190</v>
      </c>
      <c r="BL11" s="11" t="s">
        <v>191</v>
      </c>
      <c r="BM11" s="11" t="s">
        <v>192</v>
      </c>
      <c r="BN11" s="150" t="s">
        <v>336</v>
      </c>
      <c r="BO11" s="150" t="s">
        <v>337</v>
      </c>
      <c r="BP11" s="150" t="s">
        <v>338</v>
      </c>
      <c r="BQ11" s="150" t="s">
        <v>339</v>
      </c>
      <c r="BR11" s="150" t="s">
        <v>340</v>
      </c>
      <c r="BS11" s="150" t="s">
        <v>341</v>
      </c>
      <c r="BT11" s="19" t="s">
        <v>330</v>
      </c>
      <c r="BU11" s="19" t="s">
        <v>332</v>
      </c>
      <c r="BV11" s="19" t="s">
        <v>333</v>
      </c>
      <c r="BW11" s="19" t="s">
        <v>334</v>
      </c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77"/>
      <c r="CJ11" s="180" t="s">
        <v>207</v>
      </c>
      <c r="CK11" s="181" t="s">
        <v>196</v>
      </c>
      <c r="CL11" s="182" t="s">
        <v>198</v>
      </c>
      <c r="CM11" s="182" t="s">
        <v>193</v>
      </c>
      <c r="CN11" s="182" t="s">
        <v>190</v>
      </c>
      <c r="CO11" s="182" t="s">
        <v>191</v>
      </c>
      <c r="CP11" s="182" t="s">
        <v>192</v>
      </c>
      <c r="CQ11" s="183" t="s">
        <v>336</v>
      </c>
      <c r="CR11" s="183" t="s">
        <v>337</v>
      </c>
      <c r="CS11" s="183" t="s">
        <v>338</v>
      </c>
      <c r="CT11" s="183" t="s">
        <v>339</v>
      </c>
      <c r="CU11" s="183" t="s">
        <v>340</v>
      </c>
      <c r="CV11" s="183" t="s">
        <v>341</v>
      </c>
      <c r="CW11" s="182" t="s">
        <v>204</v>
      </c>
      <c r="CX11" s="182" t="s">
        <v>205</v>
      </c>
      <c r="CY11" s="182" t="s">
        <v>206</v>
      </c>
      <c r="CZ11" s="183" t="s">
        <v>343</v>
      </c>
      <c r="DA11" s="183" t="s">
        <v>344</v>
      </c>
      <c r="DB11" s="183" t="s">
        <v>345</v>
      </c>
      <c r="DC11" s="183" t="s">
        <v>346</v>
      </c>
      <c r="DD11" s="183" t="s">
        <v>347</v>
      </c>
      <c r="DE11" s="183" t="s">
        <v>348</v>
      </c>
      <c r="DF11" s="20"/>
      <c r="DO11" s="167" t="s">
        <v>411</v>
      </c>
      <c r="DQ11" s="172" t="s">
        <v>423</v>
      </c>
      <c r="DR11" s="172" t="s">
        <v>424</v>
      </c>
      <c r="DS11" s="172" t="s">
        <v>424</v>
      </c>
      <c r="DT11" s="172" t="s">
        <v>425</v>
      </c>
      <c r="DV11" s="50" t="s">
        <v>162</v>
      </c>
      <c r="DW11" s="50" t="s">
        <v>39</v>
      </c>
      <c r="DX11" s="50" t="s">
        <v>272</v>
      </c>
      <c r="DY11" s="50" t="s">
        <v>43</v>
      </c>
      <c r="DZ11" s="50" t="s">
        <v>200</v>
      </c>
      <c r="EA11" s="19" t="s">
        <v>201</v>
      </c>
      <c r="EB11" s="19" t="s">
        <v>202</v>
      </c>
      <c r="EC11" s="19" t="s">
        <v>203</v>
      </c>
      <c r="EE11" s="50" t="s">
        <v>23</v>
      </c>
      <c r="EF11" s="50" t="s">
        <v>39</v>
      </c>
      <c r="EG11" s="50" t="s">
        <v>272</v>
      </c>
      <c r="EH11" s="50" t="s">
        <v>43</v>
      </c>
      <c r="EI11" s="19" t="s">
        <v>200</v>
      </c>
      <c r="EJ11" s="19" t="s">
        <v>201</v>
      </c>
      <c r="EK11" s="19" t="s">
        <v>202</v>
      </c>
      <c r="EL11" s="19" t="s">
        <v>203</v>
      </c>
      <c r="EN11" t="s">
        <v>23</v>
      </c>
      <c r="EO11" t="s">
        <v>39</v>
      </c>
      <c r="EP11" t="s">
        <v>272</v>
      </c>
      <c r="EQ11" s="50" t="s">
        <v>43</v>
      </c>
      <c r="ER11" t="s">
        <v>278</v>
      </c>
      <c r="ES11" s="19" t="s">
        <v>201</v>
      </c>
      <c r="ET11" s="19" t="s">
        <v>202</v>
      </c>
      <c r="EU11" s="19" t="s">
        <v>203</v>
      </c>
      <c r="EV11" t="s">
        <v>273</v>
      </c>
      <c r="FB11" t="s">
        <v>39</v>
      </c>
      <c r="FC11" t="s">
        <v>272</v>
      </c>
      <c r="FD11" s="135" t="s">
        <v>23</v>
      </c>
      <c r="FE11" s="161" t="s">
        <v>401</v>
      </c>
      <c r="FF11" s="135" t="s">
        <v>272</v>
      </c>
      <c r="FG11" s="135" t="s">
        <v>46</v>
      </c>
      <c r="FH11" s="142" t="s">
        <v>233</v>
      </c>
      <c r="FI11" s="135" t="s">
        <v>286</v>
      </c>
      <c r="FJ11" s="135" t="s">
        <v>274</v>
      </c>
      <c r="FK11" s="135" t="s">
        <v>288</v>
      </c>
      <c r="FL11" s="135" t="s">
        <v>274</v>
      </c>
      <c r="FM11" s="135" t="s">
        <v>287</v>
      </c>
      <c r="FN11" s="135" t="s">
        <v>274</v>
      </c>
      <c r="FO11" s="135" t="s">
        <v>273</v>
      </c>
      <c r="FP11" s="1" t="s">
        <v>299</v>
      </c>
      <c r="GJ11" s="19" t="s">
        <v>193</v>
      </c>
      <c r="GK11" s="19" t="s">
        <v>258</v>
      </c>
      <c r="GL11" s="19" t="s">
        <v>190</v>
      </c>
      <c r="GM11" s="19" t="s">
        <v>258</v>
      </c>
      <c r="GN11" s="98" t="s">
        <v>191</v>
      </c>
      <c r="GO11" s="19" t="s">
        <v>258</v>
      </c>
      <c r="GP11" s="98" t="s">
        <v>192</v>
      </c>
      <c r="GQ11" s="19" t="s">
        <v>258</v>
      </c>
      <c r="GR11" t="s">
        <v>260</v>
      </c>
      <c r="GS11" t="s">
        <v>266</v>
      </c>
      <c r="GV11" t="s">
        <v>335</v>
      </c>
      <c r="GW11" s="14">
        <v>12</v>
      </c>
      <c r="GX11">
        <v>12</v>
      </c>
      <c r="GY11">
        <v>30</v>
      </c>
      <c r="GZ11" s="50"/>
      <c r="HA11" s="50"/>
      <c r="HB11" s="50"/>
      <c r="HC11" s="50"/>
      <c r="HD11" s="50"/>
      <c r="HE11" s="50"/>
      <c r="HF11" s="50"/>
      <c r="HG11" s="50"/>
      <c r="HV11" s="19"/>
      <c r="HW11" s="19"/>
      <c r="HX11" s="19"/>
      <c r="HY11" s="19"/>
      <c r="HZ11" s="19"/>
      <c r="IA11" s="19"/>
    </row>
    <row r="12" spans="1:235">
      <c r="A12" t="s">
        <v>38</v>
      </c>
      <c r="B12" s="3" t="s">
        <v>37</v>
      </c>
      <c r="C12" s="19">
        <v>1</v>
      </c>
      <c r="D12" t="s">
        <v>47</v>
      </c>
      <c r="E12" t="s">
        <v>32</v>
      </c>
      <c r="F12" s="13"/>
      <c r="G12" s="13"/>
      <c r="H12" s="13">
        <v>2.3001862718956544E-4</v>
      </c>
      <c r="I12" s="13">
        <v>5.6711602519499137E-5</v>
      </c>
      <c r="J12" s="13">
        <v>7.4628708534874019E-5</v>
      </c>
      <c r="K12" s="13">
        <v>3.8818754546809943E-6</v>
      </c>
      <c r="L12" s="13">
        <v>7.2605181048857045E-5</v>
      </c>
      <c r="M12" s="13">
        <v>-2.5875134106456647E-7</v>
      </c>
      <c r="N12" s="13">
        <v>9.0465666653472004E-5</v>
      </c>
      <c r="O12" s="13">
        <v>-6.336906562864897E-6</v>
      </c>
      <c r="P12" s="13">
        <v>4.197567389496726E-6</v>
      </c>
      <c r="Q12" s="13"/>
      <c r="R12" s="13"/>
      <c r="S12" s="13"/>
      <c r="T12" s="13"/>
      <c r="U12" s="13"/>
      <c r="V12" s="13">
        <v>19.548535093969228</v>
      </c>
      <c r="W12" s="13">
        <v>4.3443855947377727</v>
      </c>
      <c r="X12" s="13">
        <v>6.7747383020362077</v>
      </c>
      <c r="Y12" s="13">
        <v>8.1816247910289659E-5</v>
      </c>
      <c r="Z12" s="13">
        <v>7.1363692964826315</v>
      </c>
      <c r="AA12" s="13">
        <v>1.616488904003244E-4</v>
      </c>
      <c r="AB12" s="13">
        <v>1.1914645555068035</v>
      </c>
      <c r="AC12" s="13">
        <v>7.2233886348097874E-5</v>
      </c>
      <c r="AD12" s="13">
        <v>1.8837889662364079E-4</v>
      </c>
      <c r="AE12" s="13"/>
      <c r="AF12" s="13"/>
      <c r="AG12" s="13"/>
      <c r="AH12" s="13"/>
      <c r="AI12" s="19">
        <f t="shared" ref="AI12:AI75" si="0">$AJ$3</f>
        <v>1</v>
      </c>
      <c r="AJ12" s="13">
        <f>T12-F12*$AI12</f>
        <v>0</v>
      </c>
      <c r="AK12" s="13">
        <f t="shared" ref="AK12:AW12" si="1">U12-G12*$AI12</f>
        <v>0</v>
      </c>
      <c r="AL12" s="13">
        <f t="shared" si="1"/>
        <v>19.548305075342039</v>
      </c>
      <c r="AM12" s="13">
        <f t="shared" si="1"/>
        <v>4.3443288831352529</v>
      </c>
      <c r="AN12" s="13">
        <f t="shared" si="1"/>
        <v>6.7746636733276731</v>
      </c>
      <c r="AO12" s="13">
        <f t="shared" si="1"/>
        <v>7.7934372455608662E-5</v>
      </c>
      <c r="AP12" s="13">
        <f t="shared" si="1"/>
        <v>7.1362966913015828</v>
      </c>
      <c r="AQ12" s="13">
        <f t="shared" si="1"/>
        <v>1.6190764174138896E-4</v>
      </c>
      <c r="AR12" s="13">
        <f t="shared" si="1"/>
        <v>1.1913740898401501</v>
      </c>
      <c r="AS12" s="13">
        <f t="shared" si="1"/>
        <v>7.8570792910962774E-5</v>
      </c>
      <c r="AT12" s="13">
        <f t="shared" si="1"/>
        <v>1.8418132923414407E-4</v>
      </c>
      <c r="AU12" s="13">
        <f t="shared" si="1"/>
        <v>0</v>
      </c>
      <c r="AV12" s="13">
        <f t="shared" si="1"/>
        <v>0</v>
      </c>
      <c r="AW12" s="13">
        <f t="shared" si="1"/>
        <v>0</v>
      </c>
      <c r="AX12" s="13"/>
      <c r="AY12">
        <f>$BB$2</f>
        <v>0</v>
      </c>
      <c r="AZ12">
        <f>$BB$3</f>
        <v>1</v>
      </c>
      <c r="BB12">
        <f t="shared" ref="BB12:BB75" si="2">$BB$7</f>
        <v>1</v>
      </c>
      <c r="BC12">
        <f t="shared" ref="BC12:BC75" si="3">$BB$8</f>
        <v>1</v>
      </c>
      <c r="BD12" s="41">
        <f t="shared" ref="BD12:BD75" si="4">LN(AP12/AL12/$CM$7)/LN($BG$4/$BD$4)</f>
        <v>1.7617351709034546</v>
      </c>
      <c r="BE12" s="13">
        <f t="shared" ref="BE12:BE75" si="5">AL12</f>
        <v>19.548305075342039</v>
      </c>
      <c r="BF12" s="13">
        <f t="shared" ref="BF12:BF75" si="6">AM12</f>
        <v>4.3443288831352529</v>
      </c>
      <c r="BG12" s="13">
        <f>IF(BC12=0,IF(OR(AND(AY12=1,AZ12=1),AND(AY12=1,BA12=1),AND(AZ12=1,BA12=1)),"Error",AN12-$AY12*($AQ12*$BD$6/$BF$6)-$AZ12*($AT12*$BD$6/$BI$6)-$BA12*($AV12*$BD$6/$BJ$6)),IF(OR(AND(AY12=1,AZ12=1),AND(AY12=1,BA12=1),AND(AZ12=1,BA12=1)),"Error",AN12-$AY12*($AQ12*$BD$6/$BF$6*($BD$7/$BF$7)^($BD12*$BB$9))-$AZ12*($AT12*$BD$6/$BI$6*($BD$7/$BI$7)^($BD12*$BB$9))-$BA12*($AV12*$BD$6/$BJ$6*($BD$7/$BJ$7)^($BD12*$BB$9))))</f>
        <v>6.7745631996291742</v>
      </c>
      <c r="BH12" s="13">
        <f>IF(BC12=0,IF(OR(AND(AY12=1,AZ12=1),AND(AY12=1,BA12=1),AND(AZ12=1,BA12=1)),"Error",AP12-$AY12*($AQ12*$BE$6/$BF$6)-$AZ12*($AT12*$BE$6/$BI$6)-$BA12*($AV12*$BE$6/$BJ$6)),IF(OR(AND(AY12=1,AZ12=1),AND(AY12=1,BA12=1),AND(AZ12=1,BA12=1)),"Error",AP12-$AY12*($AQ12*$BE$6/$BF$6*($BE$7/$BF$7)^($BD12*$BB$9))-$AZ12*($AT12*$BE$6/$BI$6*($BE$7/$BI$7)^($BD12*$BB$9))-$BA12*($AV12*$BE$6/$BJ$6*($BE$7/$BJ$7)^($BD12*$BB$9))))</f>
        <v>7.1362314940118603</v>
      </c>
      <c r="BI12" s="13">
        <f>IF(BC12=0,IF(OR(AND(AY12=1,AZ12=1),AND(AY12=1,BA12=1),AND(AZ12=1,BA12=1)),"Error",AR12-$AY12*($AQ12*$BG$6/$BF$6)-$AZ12*($AT12*$BG$6/$BI$6)-$BA12*($AV12*$BG$6/$BJ$6)-$BB12*($AU12*$BK$6/$BL$6)),IF(OR(AND(AY12=1,AZ12=1),AND(AY12=1,BA12=1),AND(AZ12=1,BA12=1)),"Error",AR12-$AY12*($AQ12*$BG$6/$BF$6*($BG$7/$BF$7)^($BD12*$BB$9))-$AZ12*($AT12*$BG$6/$BI$6*($BG$7/$BI$7)^($BD12*$BB$9))-$BA12*($AV12*$BG$6/$BJ$6*($BG$7/$BJ$7)^($BD12*$BB$9))-$BB12*($AU12*$BK$6/$BL$6*($BK$7/$BL$7)^($BD12*$BB$9))))</f>
        <v>1.1912517470077384</v>
      </c>
      <c r="BJ12" s="17">
        <f>BF12/$BE12</f>
        <v>0.22223557829651069</v>
      </c>
      <c r="BK12" s="17">
        <f>BG12/$BE12</f>
        <v>0.34655501709836289</v>
      </c>
      <c r="BL12" s="17">
        <f>BH12/$BE12</f>
        <v>0.36505627810225877</v>
      </c>
      <c r="BM12" s="17">
        <f>BI12/$BE12</f>
        <v>6.0938876409820653E-2</v>
      </c>
      <c r="BN12" s="17">
        <f>BG12/BF12</f>
        <v>1.5594038531309464</v>
      </c>
      <c r="BO12" s="17">
        <f>BH12/BF12</f>
        <v>1.6426545240888215</v>
      </c>
      <c r="BP12" s="17">
        <f>BI12/BF12</f>
        <v>0.27420846327546583</v>
      </c>
      <c r="BQ12" s="17">
        <f>BH12/BG12</f>
        <v>1.053386216015002</v>
      </c>
      <c r="BR12" s="17">
        <f>BI12/BG12</f>
        <v>0.17584185310618183</v>
      </c>
      <c r="BS12" s="17">
        <f>BI12/BH12</f>
        <v>0.16693008740079956</v>
      </c>
      <c r="BT12" s="96">
        <f>LN(BJ12)</f>
        <v>-1.5040172962480489</v>
      </c>
      <c r="BU12" s="96">
        <f>LN(BK12)</f>
        <v>-1.0597136934516558</v>
      </c>
      <c r="BV12" s="96">
        <f>LN(BL12)</f>
        <v>-1.0077037507036439</v>
      </c>
      <c r="BW12" s="96">
        <f>LN(BM12)</f>
        <v>-2.7978839432410765</v>
      </c>
      <c r="BX12" s="96"/>
      <c r="CF12" s="96"/>
      <c r="CG12" s="96"/>
      <c r="CH12" s="96"/>
      <c r="CI12" s="184"/>
      <c r="CJ12" s="185" t="s">
        <v>208</v>
      </c>
      <c r="CK12" s="181">
        <f t="shared" ref="CK12:CK75" si="7">$CM$3</f>
        <v>0</v>
      </c>
      <c r="CL12" s="186">
        <f t="shared" ref="CL12:CL75" si="8">IF(CK12=0,LN(BL12/$CM$7)/LN($BG$4/$BD$4),(BL12/$CM$7)^(1/($BG$4^(CK12)-$BD$4^(CK12))))</f>
        <v>1.7615253752062556</v>
      </c>
      <c r="CM12" s="185">
        <f t="shared" ref="CM12:CM75" si="9">IF($CK12=0,BJ12/((BE$4/$BD$4)^(LN($BL12/$CM$7)/LN($BG$4/$BD$4))),BJ12/(($BL12/$CM$7)^((BE$4^$CK12-$BD$4^$CK12)/($BG$4^$CK12-$BD$4^$CK12))))</f>
        <v>0.21794324033673404</v>
      </c>
      <c r="CN12" s="185">
        <f t="shared" ref="CN12:CN75" si="10">IF($CK12=0,BK12/((BF$4/$BD$4)^(LN($BL12/$CM$7)/LN($BG$4/$BD$4))),BK12/(($BL12/$CM$7)^((BF$4^$CK12-$BD$4^$CK12)/($BG$4^$CK12-$BD$4^$CK12))))</f>
        <v>0.33337839081963122</v>
      </c>
      <c r="CO12" s="177">
        <f t="shared" ref="CO12:CO75" si="11">IF($CK12=0,BL12/((BG$4/$BD$4)^(LN($BL12/$CM$7)/LN($BG$4/$BD$4))),BL12/(($BL12/$CM$7)^((BG$4^$CK12-$BD$4^$CK12)/($BG$4^$CK12-$BD$4^$CK12))))</f>
        <v>0.33810000000000001</v>
      </c>
      <c r="CP12" s="185">
        <f t="shared" ref="CP12:CP75" si="12">IF($CK12=0,BM12/((BH$4/$BD$4)^(LN($BL12/$CM$7)/LN($BG$4/$BD$4))),BM12/(($BL12/$CM$7)^((BH$4^$CK12-$BD$4^$CK12)/($BG$4^$CK12-$BD$4^$CK12))))</f>
        <v>5.4380345477874917E-2</v>
      </c>
      <c r="CQ12" s="187">
        <f t="shared" ref="CQ12:CQ75" si="13">IF($CK12=0,BN12/((BF$4/$BE$4)^(LN($BL12/$CM$7)/LN($BG$4/$BD$4))),BN12/(($BL12/$CM$7)^((BF$4^$CK12-$BE$4^$CK12)/($BG$4^$CK12-$BD$4^$CK12))))</f>
        <v>1.5296569432690075</v>
      </c>
      <c r="CR12" s="187">
        <f t="shared" ref="CR12:CR75" si="14">IF($CK12=0,BO12/((BG$4/$BE$4)^(LN($BL12/$CM$7)/LN($BG$4/$BD$4))),BO12/(($BL12/$CM$7)^((BG$4^$CK12-$BE$4^$CK12)/($BG$4^$CK12-$BD$4^$CK12))))</f>
        <v>1.5513213416374712</v>
      </c>
      <c r="CS12" s="187">
        <f t="shared" ref="CS12:CS75" si="15">IF($CK12=0,BP12/((BH$4/$BE$4)^(LN($BL12/$CM$7)/LN($BG$4/$BD$4))),BP12/(($BL12/$CM$7)^((BH$4^$CK12-$BE$4^$CK12)/($BG$4^$CK12-$BD$4^$CK12))))</f>
        <v>0.24951609140918693</v>
      </c>
      <c r="CT12" s="187">
        <f t="shared" ref="CT12:CT75" si="16">IF($CK12=0,BQ12/((BG$4/$BF$4)^(LN($BL12/$CM$7)/LN($BG$4/$BD$4))),BQ12/(($BL12/$CM$7)^((BG$4^$CK12-$BF$4^$CK12)/($BG$4^$CK12-$BD$4^$CK12))))</f>
        <v>1.0141629131053171</v>
      </c>
      <c r="CU12" s="187">
        <f t="shared" ref="CU12:CU75" si="17">IF($CK12=0,BR12/((BH$4/$BF$4)^(LN($BL12/$CM$7)/LN($BG$4/$BD$4))),BR12/(($BL12/$CM$7)^((BH$4^$CK12-$BF$4^$CK12)/($BG$4^$CK12-$BD$4^$CK12))))</f>
        <v>0.16311898723902743</v>
      </c>
      <c r="CV12" s="187">
        <f t="shared" ref="CV12:CV75" si="18">IF($CK12=0,BS12/((BH$4/$BG$4)^(LN($BL12/$CM$7)/LN($BG$4/$BD$4))),BS12/(($BL12/$CM$7)^((BH$4^$CK12-$BG$4^$CK12)/($BG$4^$CK12-$BD$4^$CK12))))</f>
        <v>0.1608410099907569</v>
      </c>
      <c r="CW12" s="184">
        <f t="shared" ref="CW12:CW75" si="19">LN(CM12)</f>
        <v>-1.5235206155218362</v>
      </c>
      <c r="CX12" s="184">
        <f t="shared" ref="CX12:CX75" si="20">LN(CN12)</f>
        <v>-1.0984771253441896</v>
      </c>
      <c r="CY12" s="184">
        <f t="shared" ref="CY12:CY75" si="21">LN(CP12)</f>
        <v>-2.9117524867660891</v>
      </c>
      <c r="CZ12" s="184">
        <f t="shared" ref="CZ12:DE12" si="22">LN(CQ12)</f>
        <v>0.42504349017764653</v>
      </c>
      <c r="DA12" s="184">
        <f t="shared" si="22"/>
        <v>0.43910704625353958</v>
      </c>
      <c r="DB12" s="184">
        <f t="shared" si="22"/>
        <v>-1.388231871244253</v>
      </c>
      <c r="DC12" s="184">
        <f t="shared" si="22"/>
        <v>1.4063556075893262E-2</v>
      </c>
      <c r="DD12" s="184">
        <f t="shared" si="22"/>
        <v>-1.8132753614218995</v>
      </c>
      <c r="DE12" s="184">
        <f t="shared" si="22"/>
        <v>-1.8273389174977928</v>
      </c>
      <c r="DF12" s="15"/>
      <c r="DO12" s="167" t="s">
        <v>412</v>
      </c>
      <c r="DQ12" s="172" t="s">
        <v>426</v>
      </c>
      <c r="DR12" s="172" t="s">
        <v>427</v>
      </c>
      <c r="DS12" s="172" t="s">
        <v>428</v>
      </c>
      <c r="DT12" s="172" t="s">
        <v>427</v>
      </c>
      <c r="EH12" s="50"/>
      <c r="EK12" s="46"/>
      <c r="EL12" s="46"/>
      <c r="EM12" s="44"/>
      <c r="EN12" s="39" t="str">
        <f t="shared" ref="EN12:EU12" si="23">DV14</f>
        <v>iRM</v>
      </c>
      <c r="EO12" s="39" t="str">
        <f t="shared" si="23"/>
        <v>Lab 1</v>
      </c>
      <c r="EP12" s="39" t="str">
        <f t="shared" si="23"/>
        <v>Apr 4, 2022</v>
      </c>
      <c r="EQ12" s="124">
        <f t="shared" si="23"/>
        <v>1</v>
      </c>
      <c r="ER12" s="117">
        <f t="shared" si="23"/>
        <v>0.98509346269600573</v>
      </c>
      <c r="ES12" s="44">
        <f t="shared" si="23"/>
        <v>8.5821679840503151</v>
      </c>
      <c r="ET12" s="44">
        <f t="shared" si="23"/>
        <v>-5.6509760171241652</v>
      </c>
      <c r="EU12" s="44">
        <f t="shared" si="23"/>
        <v>-13.244991556526919</v>
      </c>
      <c r="EV12" s="39" t="s">
        <v>32</v>
      </c>
      <c r="EW12" s="108" t="s">
        <v>257</v>
      </c>
      <c r="EX12" s="109">
        <f>AVERAGE(ES12:ES23)</f>
        <v>-4.4670008368200932E-2</v>
      </c>
      <c r="EY12" s="109">
        <f>AVERAGE(ET12:ET23)</f>
        <v>-2.3400912218807246</v>
      </c>
      <c r="EZ12" s="110">
        <f>AVERAGE(EU12:EU23)</f>
        <v>-0.30985915600023617</v>
      </c>
      <c r="FD12" s="29" t="s">
        <v>318</v>
      </c>
      <c r="FE12" s="122"/>
      <c r="FF12" s="29"/>
      <c r="FH12" s="19"/>
      <c r="FP12" t="s">
        <v>322</v>
      </c>
      <c r="FQ12" s="39" t="s">
        <v>323</v>
      </c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t="s">
        <v>264</v>
      </c>
      <c r="GJ12" s="96">
        <f>GJ22/(BE$4/$BD$4)^$GR$22</f>
        <v>0.21819088142051266</v>
      </c>
      <c r="GK12">
        <v>2.2000000000000001E-4</v>
      </c>
      <c r="GL12" s="96">
        <f>GL22/(BF$4/$BD$4)^$GR$22</f>
        <v>0.3333945057866437</v>
      </c>
      <c r="GM12">
        <v>1.2999999999999999E-4</v>
      </c>
      <c r="GN12" s="41">
        <f>GN22/(BG$4/$BD$4)^$GR$22</f>
        <v>0.33810000000000001</v>
      </c>
      <c r="GP12" s="96">
        <f>GP22/(BH$4/$BD$4)^$GR$22</f>
        <v>5.447412472974697E-2</v>
      </c>
      <c r="GQ12" s="96">
        <v>9.0000000000000006E-5</v>
      </c>
      <c r="GR12" s="97">
        <f>GR13+0.14</f>
        <v>0.26</v>
      </c>
      <c r="GS12" t="s">
        <v>267</v>
      </c>
      <c r="GV12" t="s">
        <v>371</v>
      </c>
      <c r="GW12" s="158">
        <f>0.21795*GW11/10^6</f>
        <v>2.6154E-6</v>
      </c>
      <c r="GX12" s="158">
        <f>0.333365*GX11/10^6</f>
        <v>4.0003800000000001E-6</v>
      </c>
      <c r="GY12" s="158">
        <f>0.054381*GY11/10^6</f>
        <v>1.6314299999999999E-6</v>
      </c>
      <c r="GZ12" s="39"/>
      <c r="HA12">
        <f>GW11*10^-6</f>
        <v>1.2E-5</v>
      </c>
      <c r="HB12">
        <f>GX11*10^-6</f>
        <v>1.2E-5</v>
      </c>
      <c r="HC12" s="13">
        <f>GY11*10^-6</f>
        <v>2.9999999999999997E-5</v>
      </c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V12" s="39"/>
      <c r="HW12" s="39"/>
      <c r="HX12" s="39"/>
      <c r="HY12" s="39"/>
      <c r="HZ12" s="39"/>
      <c r="IA12" s="39"/>
    </row>
    <row r="13" spans="1:235">
      <c r="A13" t="s">
        <v>38</v>
      </c>
      <c r="B13" s="3" t="s">
        <v>37</v>
      </c>
      <c r="C13" s="19">
        <v>1</v>
      </c>
      <c r="D13" t="s">
        <v>48</v>
      </c>
      <c r="E13" t="s">
        <v>28</v>
      </c>
      <c r="F13" s="13"/>
      <c r="G13" s="13"/>
      <c r="H13" s="13">
        <v>4.0411945956293495E-4</v>
      </c>
      <c r="I13" s="13">
        <v>8.3993562293471774E-5</v>
      </c>
      <c r="J13" s="13">
        <v>1.4013748368597591E-4</v>
      </c>
      <c r="K13" s="13">
        <v>1.4003323894939967E-5</v>
      </c>
      <c r="L13" s="13">
        <v>1.1701031253323891E-4</v>
      </c>
      <c r="M13" s="13">
        <v>9.7932313110504775E-6</v>
      </c>
      <c r="N13" s="13">
        <v>8.9972462956211546E-5</v>
      </c>
      <c r="O13" s="13">
        <v>-1.430616347875002E-6</v>
      </c>
      <c r="P13" s="13">
        <v>4.7201026859511327E-6</v>
      </c>
      <c r="Q13" s="13"/>
      <c r="R13" s="13"/>
      <c r="S13" s="13"/>
      <c r="T13" s="13"/>
      <c r="U13" s="13"/>
      <c r="V13" s="13">
        <v>18.822233994801838</v>
      </c>
      <c r="W13" s="13">
        <v>4.1829351286093397</v>
      </c>
      <c r="X13" s="13">
        <v>6.5228061079978943</v>
      </c>
      <c r="Y13" s="13">
        <v>7.2571938214120266E-5</v>
      </c>
      <c r="Z13" s="13">
        <v>6.8709901471932726</v>
      </c>
      <c r="AA13" s="13">
        <v>4.5899455282475778E-5</v>
      </c>
      <c r="AB13" s="13">
        <v>1.1470199823379517</v>
      </c>
      <c r="AC13" s="13">
        <v>-8.3631578699320693E-8</v>
      </c>
      <c r="AD13" s="13">
        <v>8.6133760757907875E-6</v>
      </c>
      <c r="AE13" s="13"/>
      <c r="AF13" s="13"/>
      <c r="AG13" s="13"/>
      <c r="AH13" s="13"/>
      <c r="AI13" s="68">
        <f t="shared" si="0"/>
        <v>1</v>
      </c>
      <c r="AJ13" s="13">
        <f t="shared" ref="AJ13:AJ76" si="24">T13-F13*$AI13</f>
        <v>0</v>
      </c>
      <c r="AK13" s="13">
        <f t="shared" ref="AK13:AK76" si="25">U13-G13*$AI13</f>
        <v>0</v>
      </c>
      <c r="AL13" s="13">
        <f t="shared" ref="AL13:AL76" si="26">V13-H13*$AI13</f>
        <v>18.821829875342274</v>
      </c>
      <c r="AM13" s="13">
        <f t="shared" ref="AM13:AM76" si="27">W13-I13*$AI13</f>
        <v>4.1828511350470459</v>
      </c>
      <c r="AN13" s="13">
        <f t="shared" ref="AN13:AN76" si="28">X13-J13*$AI13</f>
        <v>6.5226659705142085</v>
      </c>
      <c r="AO13" s="13">
        <f t="shared" ref="AO13:AO76" si="29">Y13-K13*$AI13</f>
        <v>5.8568614319180295E-5</v>
      </c>
      <c r="AP13" s="13">
        <f t="shared" ref="AP13:AP76" si="30">Z13-L13*$AI13</f>
        <v>6.8708731368807392</v>
      </c>
      <c r="AQ13" s="13">
        <f t="shared" ref="AQ13:AQ76" si="31">AA13-M13*$AI13</f>
        <v>3.6106223971425298E-5</v>
      </c>
      <c r="AR13" s="13">
        <f t="shared" ref="AR13:AR76" si="32">AB13-N13*$AI13</f>
        <v>1.1469300098749955</v>
      </c>
      <c r="AS13" s="13">
        <f t="shared" ref="AS13:AS76" si="33">AC13-O13*$AI13</f>
        <v>1.3469847691756813E-6</v>
      </c>
      <c r="AT13" s="13">
        <f t="shared" ref="AT13:AT76" si="34">AD13-P13*$AI13</f>
        <v>3.8932733898396549E-6</v>
      </c>
      <c r="AU13" s="13">
        <f t="shared" ref="AU13:AU76" si="35">AE13-Q13*$AI13</f>
        <v>0</v>
      </c>
      <c r="AV13" s="13">
        <f t="shared" ref="AV13:AV76" si="36">AF13-R13*$AI13</f>
        <v>0</v>
      </c>
      <c r="AW13" s="13">
        <f t="shared" ref="AW13:AW76" si="37">AG13-S13*$AI13</f>
        <v>0</v>
      </c>
      <c r="AX13" s="13"/>
      <c r="AY13" s="14">
        <f t="shared" ref="AY13:AY76" si="38">$BB$2</f>
        <v>0</v>
      </c>
      <c r="AZ13" s="14">
        <f t="shared" ref="AZ13:AZ76" si="39">$BB$3</f>
        <v>1</v>
      </c>
      <c r="BA13" s="14"/>
      <c r="BB13" s="14">
        <f t="shared" si="2"/>
        <v>1</v>
      </c>
      <c r="BC13" s="14">
        <f t="shared" si="3"/>
        <v>1</v>
      </c>
      <c r="BD13" s="41">
        <f t="shared" si="4"/>
        <v>1.7610106079458843</v>
      </c>
      <c r="BE13" s="13">
        <f t="shared" si="5"/>
        <v>18.821829875342274</v>
      </c>
      <c r="BF13" s="13">
        <f t="shared" si="6"/>
        <v>4.1828511350470459</v>
      </c>
      <c r="BG13" s="13">
        <f t="shared" ref="BG13:BG76" si="40">IF(BC13=0,IF(OR(AND(AY13=1,AZ13=1),AND(AY13=1,BA13=1),AND(AZ13=1,BA13=1)),"Error",AN13-$AY13*($AQ13*$BD$6/$BF$6)-$AZ13*($AT13*$BD$6/$BI$6)-$BA13*($AV13*$BD$6/$BJ$6)),IF(OR(AND(AY13=1,AZ13=1),AND(AY13=1,BA13=1),AND(AZ13=1,BA13=1)),"Error",AN13-$AY13*($AQ13*$BD$6/$BF$6*($BD$7/$BF$7)^($BD13*$BB$9))-$AZ13*($AT13*$BD$6/$BI$6*($BD$7/$BI$7)^($BD13*$BB$9))-$BA13*($AV13*$BD$6/$BJ$6*($BD$7/$BJ$7)^($BD13*$BB$9))))</f>
        <v>6.5226638465871689</v>
      </c>
      <c r="BH13" s="13">
        <f t="shared" ref="BH13:BH76" si="41">IF(BC13=0,IF(OR(AND(AY13=1,AZ13=1),AND(AY13=1,BA13=1),AND(AZ13=1,BA13=1)),"Error",AP13-$AY13*($AQ13*$BE$6/$BF$6)-$AZ13*($AT13*$BE$6/$BI$6)-$BA13*($AV13*$BE$6/$BJ$6)),IF(OR(AND(AY13=1,AZ13=1),AND(AY13=1,BA13=1),AND(AZ13=1,BA13=1)),"Error",AP13-$AY13*($AQ13*$BE$6/$BF$6*($BE$7/$BF$7)^($BD13*$BB$9))-$AZ13*($AT13*$BE$6/$BI$6*($BE$7/$BI$7)^($BD13*$BB$9))-$BA13*($AV13*$BE$6/$BJ$6*($BE$7/$BJ$7)^($BD13*$BB$9))))</f>
        <v>6.8708717586857855</v>
      </c>
      <c r="BI13" s="13">
        <f t="shared" ref="BI13:BI76" si="42">IF(BC13=0,IF(OR(AND(AY13=1,AZ13=1),AND(AY13=1,BA13=1),AND(AZ13=1,BA13=1)),"Error",AR13-$AY13*($AQ13*$BG$6/$BF$6)-$AZ13*($AT13*$BG$6/$BI$6)-$BA13*($AV13*$BG$6/$BJ$6)-$BB13*($AU13*$BK$6/$BL$6)),IF(OR(AND(AY13=1,AZ13=1),AND(AY13=1,BA13=1),AND(AZ13=1,BA13=1)),"Error",AR13-$AY13*($AQ13*$BG$6/$BF$6*($BG$7/$BF$7)^($BD13*$BB$9))-$AZ13*($AT13*$BG$6/$BI$6*($BG$7/$BI$7)^($BD13*$BB$9))-$BA13*($AV13*$BG$6/$BJ$6*($BG$7/$BJ$7)^($BD13*$BB$9))-$BB13*($AU13*$BK$6/$BL$6*($BK$7/$BL$7)^($BD13*$BB$9))))</f>
        <v>1.1469274237251994</v>
      </c>
      <c r="BJ13" s="17">
        <f t="shared" ref="BJ13:BJ76" si="43">BF13/$BE13</f>
        <v>0.22223403158727045</v>
      </c>
      <c r="BK13" s="17">
        <f>BG13/$BE13</f>
        <v>0.34654780591403866</v>
      </c>
      <c r="BL13" s="17">
        <f>BH13/$BE13</f>
        <v>0.3650480215893907</v>
      </c>
      <c r="BM13" s="17">
        <f>BI13/$BE13</f>
        <v>6.0936021169107638E-2</v>
      </c>
      <c r="BN13" s="17">
        <f t="shared" ref="BN13:BN76" si="44">BG13/BF13</f>
        <v>1.5593822576986849</v>
      </c>
      <c r="BO13" s="17">
        <f t="shared" ref="BO13:BO76" si="45">BH13/BF13</f>
        <v>1.6426288043379069</v>
      </c>
      <c r="BP13" s="17">
        <f t="shared" ref="BP13:BP76" si="46">BI13/BF13</f>
        <v>0.27419752381704099</v>
      </c>
      <c r="BQ13" s="17">
        <f t="shared" ref="BQ13:BQ76" si="47">BH13/BG13</f>
        <v>1.053384310503876</v>
      </c>
      <c r="BR13" s="17">
        <f t="shared" ref="BR13:BR76" si="48">BI13/BG13</f>
        <v>0.17583727303765659</v>
      </c>
      <c r="BS13" s="17">
        <f t="shared" ref="BS13:BS76" si="49">BI13/BH13</f>
        <v>0.16692604141174891</v>
      </c>
      <c r="BT13" s="96">
        <f t="shared" ref="BT13:BT76" si="50">LN(BJ13)</f>
        <v>-1.5040242560455506</v>
      </c>
      <c r="BU13" s="96">
        <f t="shared" ref="BU13:BU76" si="51">LN(BK13)</f>
        <v>-1.0597345018630056</v>
      </c>
      <c r="BV13" s="96">
        <f t="shared" ref="BV13:BV76" si="52">LN(BL13)</f>
        <v>-1.0077263680553619</v>
      </c>
      <c r="BW13" s="96">
        <f t="shared" ref="BW13:BW76" si="53">LN(BM13)</f>
        <v>-2.7979307985126747</v>
      </c>
      <c r="BX13" s="44"/>
      <c r="BY13" s="1" t="s">
        <v>358</v>
      </c>
      <c r="CF13" s="96"/>
      <c r="CG13" s="1" t="s">
        <v>367</v>
      </c>
      <c r="CH13" s="1"/>
      <c r="CI13" s="184"/>
      <c r="CJ13" s="185"/>
      <c r="CK13" s="181">
        <f t="shared" si="7"/>
        <v>0</v>
      </c>
      <c r="CL13" s="186">
        <f t="shared" si="8"/>
        <v>1.7610060018103031</v>
      </c>
      <c r="CM13" s="185">
        <f t="shared" si="9"/>
        <v>0.21794297676055094</v>
      </c>
      <c r="CN13" s="185">
        <f t="shared" si="10"/>
        <v>0.33337526398319928</v>
      </c>
      <c r="CO13" s="177">
        <f t="shared" si="11"/>
        <v>0.33810000000000001</v>
      </c>
      <c r="CP13" s="185">
        <f t="shared" si="12"/>
        <v>5.4379623206698216E-2</v>
      </c>
      <c r="CQ13" s="187">
        <f t="shared" si="13"/>
        <v>1.5296444461684635</v>
      </c>
      <c r="CR13" s="187">
        <f t="shared" si="14"/>
        <v>1.5513232177766521</v>
      </c>
      <c r="CS13" s="187">
        <f t="shared" si="15"/>
        <v>0.24951307913190465</v>
      </c>
      <c r="CT13" s="187">
        <f t="shared" si="16"/>
        <v>1.0141724252733963</v>
      </c>
      <c r="CU13" s="187">
        <f t="shared" si="17"/>
        <v>0.16311835064475186</v>
      </c>
      <c r="CV13" s="187">
        <f t="shared" si="18"/>
        <v>0.16083887372581551</v>
      </c>
      <c r="CW13" s="184">
        <f t="shared" si="19"/>
        <v>-1.5235218249025082</v>
      </c>
      <c r="CX13" s="184">
        <f t="shared" si="20"/>
        <v>-1.0984865046296557</v>
      </c>
      <c r="CY13" s="184">
        <f t="shared" si="21"/>
        <v>-2.9117657686966645</v>
      </c>
      <c r="CZ13" s="184">
        <f t="shared" ref="CZ13:CZ76" si="54">LN(CQ13)</f>
        <v>0.42503532027285246</v>
      </c>
      <c r="DA13" s="184">
        <f t="shared" ref="DA13:DA76" si="55">LN(CR13)</f>
        <v>0.43910825563421141</v>
      </c>
      <c r="DB13" s="184">
        <f t="shared" ref="DB13:DB76" si="56">LN(CS13)</f>
        <v>-1.3882439437941563</v>
      </c>
      <c r="DC13" s="184">
        <f t="shared" ref="DC13:DC76" si="57">LN(CT13)</f>
        <v>1.407293536135883E-2</v>
      </c>
      <c r="DD13" s="184">
        <f t="shared" ref="DD13:DD76" si="58">LN(CU13)</f>
        <v>-1.8132792640670088</v>
      </c>
      <c r="DE13" s="184">
        <f t="shared" ref="DE13:DE76" si="59">LN(CV13)</f>
        <v>-1.8273521994283675</v>
      </c>
      <c r="DF13" s="15"/>
      <c r="DO13" s="167" t="s">
        <v>413</v>
      </c>
      <c r="DQ13" s="172" t="s">
        <v>429</v>
      </c>
      <c r="DR13" s="172" t="s">
        <v>430</v>
      </c>
      <c r="DS13" s="172" t="s">
        <v>430</v>
      </c>
      <c r="DT13" s="172" t="s">
        <v>430</v>
      </c>
      <c r="EE13" t="str">
        <f>E13</f>
        <v>iRM_1</v>
      </c>
      <c r="EF13" t="str">
        <f>A13</f>
        <v>Lab 1</v>
      </c>
      <c r="EG13" t="str">
        <f>B13</f>
        <v>Apr 4, 2022</v>
      </c>
      <c r="EH13" s="50">
        <f>C13</f>
        <v>1</v>
      </c>
      <c r="EI13" s="48">
        <f>BE13/AVERAGE(BE12,BE14)</f>
        <v>0.97454847780218168</v>
      </c>
      <c r="EJ13" s="46">
        <f>(CM13/AVERAGE(CM12,CM14)-1)*10^6</f>
        <v>-3.608840913993383</v>
      </c>
      <c r="EK13" s="46">
        <f>(CN13/AVERAGE(CN12,CN14)-1)*10^6</f>
        <v>-4.98757264799643</v>
      </c>
      <c r="EL13" s="46">
        <f>(CP13/AVERAGE(CP12,CP14)-1)*10^6</f>
        <v>-15.840462003868794</v>
      </c>
      <c r="EN13" s="39" t="str">
        <f t="shared" ref="EN13:EU13" si="60">DV16</f>
        <v>iRM</v>
      </c>
      <c r="EO13" s="39" t="str">
        <f t="shared" si="60"/>
        <v>Lab 1</v>
      </c>
      <c r="EP13" s="39" t="str">
        <f t="shared" si="60"/>
        <v>Apr 4, 2022</v>
      </c>
      <c r="EQ13" s="124">
        <f t="shared" si="60"/>
        <v>1</v>
      </c>
      <c r="ER13" s="117">
        <f t="shared" si="60"/>
        <v>1.0002593200037078</v>
      </c>
      <c r="ES13" s="44">
        <f t="shared" si="60"/>
        <v>-4.1295467443358547</v>
      </c>
      <c r="ET13" s="44">
        <f t="shared" si="60"/>
        <v>4.3401774290074968</v>
      </c>
      <c r="EU13" s="44">
        <f t="shared" si="60"/>
        <v>47.7161788254854</v>
      </c>
      <c r="EV13" s="39" t="s">
        <v>32</v>
      </c>
      <c r="EW13" s="111" t="s">
        <v>258</v>
      </c>
      <c r="EX13" s="44">
        <f>2*STDEV(ES12:ES23)</f>
        <v>11.244590200324476</v>
      </c>
      <c r="EY13" s="44">
        <f>2*STDEV(ET12:ET23)</f>
        <v>7.7541541067820932</v>
      </c>
      <c r="EZ13" s="112">
        <f>2*STDEV(EU12:EU23)</f>
        <v>47.064602956694365</v>
      </c>
      <c r="FB13" s="39" t="str">
        <f>EO35</f>
        <v>Lab 1</v>
      </c>
      <c r="FC13" s="39" t="str">
        <f>EP35</f>
        <v>Apr 4, 2022</v>
      </c>
      <c r="FD13" s="39" t="s">
        <v>289</v>
      </c>
      <c r="FE13" s="133"/>
      <c r="FF13" s="39" t="s">
        <v>280</v>
      </c>
      <c r="FG13" s="124">
        <f>EQ35</f>
        <v>1</v>
      </c>
      <c r="FH13" s="19">
        <f>EX37</f>
        <v>9</v>
      </c>
      <c r="FI13" s="44">
        <f>EX35</f>
        <v>-5.4788071642707257</v>
      </c>
      <c r="FJ13" s="44">
        <f>EX38</f>
        <v>3.7323265278175559</v>
      </c>
      <c r="FK13" s="44">
        <f>EY35</f>
        <v>-0.39490048076018525</v>
      </c>
      <c r="FL13" s="44">
        <f>EY38</f>
        <v>3.3436024381622893</v>
      </c>
      <c r="FM13" s="44">
        <f>EZ35</f>
        <v>5.6246464979419706</v>
      </c>
      <c r="FN13" s="44">
        <f>EZ38</f>
        <v>9.1627131406144553</v>
      </c>
      <c r="FO13" s="39" t="s">
        <v>297</v>
      </c>
      <c r="FP13">
        <f>$FQ$8</f>
        <v>0.8</v>
      </c>
      <c r="FQ13" s="97"/>
      <c r="FR13" s="97"/>
      <c r="FS13" s="84"/>
      <c r="GI13" t="s">
        <v>259</v>
      </c>
      <c r="GJ13">
        <v>0.21798999999999999</v>
      </c>
      <c r="GK13">
        <v>5.0000000000000002E-5</v>
      </c>
      <c r="GL13">
        <v>0.33338000000000001</v>
      </c>
      <c r="GM13">
        <v>6.0000000000000002E-5</v>
      </c>
      <c r="GN13">
        <v>0.33810000000000001</v>
      </c>
      <c r="GP13">
        <v>5.4390000000000001E-2</v>
      </c>
      <c r="GQ13">
        <v>6.9999999999999994E-5</v>
      </c>
      <c r="GR13">
        <v>0.12</v>
      </c>
      <c r="GS13" t="s">
        <v>253</v>
      </c>
      <c r="GV13" s="39"/>
      <c r="GY13" s="39"/>
      <c r="GZ13" s="39"/>
      <c r="HD13" s="39"/>
      <c r="HE13" s="39"/>
      <c r="HF13" s="39"/>
      <c r="HG13" s="39"/>
      <c r="HH13" s="1" t="s">
        <v>372</v>
      </c>
      <c r="HI13" s="39"/>
      <c r="HJ13" s="39"/>
      <c r="HK13" s="39"/>
      <c r="HL13" s="39"/>
      <c r="HM13" s="39"/>
      <c r="HN13" s="39"/>
      <c r="HV13" s="39"/>
      <c r="HW13" s="39"/>
      <c r="HX13" s="39"/>
      <c r="HY13" s="39"/>
      <c r="HZ13" s="39"/>
      <c r="IA13" s="39"/>
    </row>
    <row r="14" spans="1:235">
      <c r="A14" t="s">
        <v>38</v>
      </c>
      <c r="B14" s="3" t="s">
        <v>37</v>
      </c>
      <c r="C14" s="19">
        <v>1</v>
      </c>
      <c r="D14" t="s">
        <v>49</v>
      </c>
      <c r="E14" t="s">
        <v>32</v>
      </c>
      <c r="F14" s="13"/>
      <c r="G14" s="13"/>
      <c r="H14" s="13">
        <v>3.7327783938962967E-4</v>
      </c>
      <c r="I14" s="13">
        <v>8.6250693857436997E-5</v>
      </c>
      <c r="J14" s="13">
        <v>1.2659046551561915E-4</v>
      </c>
      <c r="K14" s="13">
        <v>5.0764366505973166E-6</v>
      </c>
      <c r="L14" s="13">
        <v>1.003492532618111E-4</v>
      </c>
      <c r="M14" s="13">
        <v>-6.2876825950297607E-7</v>
      </c>
      <c r="N14" s="13">
        <v>8.0106615496333691E-5</v>
      </c>
      <c r="O14" s="13">
        <v>-9.0873380088396519E-6</v>
      </c>
      <c r="P14" s="13">
        <v>4.4407451539996144E-6</v>
      </c>
      <c r="Q14" s="13"/>
      <c r="R14" s="13"/>
      <c r="S14" s="13"/>
      <c r="T14" s="13"/>
      <c r="U14" s="13"/>
      <c r="V14" s="13">
        <v>19.07883804321289</v>
      </c>
      <c r="W14" s="13">
        <v>4.2400207710266109</v>
      </c>
      <c r="X14" s="13">
        <v>6.6119055080413816</v>
      </c>
      <c r="Y14" s="13">
        <v>7.7437623331206852E-5</v>
      </c>
      <c r="Z14" s="13">
        <v>6.9648804569244387</v>
      </c>
      <c r="AA14" s="13">
        <v>1.5956456220010296E-4</v>
      </c>
      <c r="AB14" s="13">
        <v>1.1628260493278504</v>
      </c>
      <c r="AC14" s="13">
        <v>7.488163413654547E-5</v>
      </c>
      <c r="AD14" s="13">
        <v>1.8351334932958707E-4</v>
      </c>
      <c r="AE14" s="13"/>
      <c r="AF14" s="13"/>
      <c r="AG14" s="13"/>
      <c r="AH14" s="13"/>
      <c r="AI14" s="68">
        <f t="shared" si="0"/>
        <v>1</v>
      </c>
      <c r="AJ14" s="13">
        <f t="shared" si="24"/>
        <v>0</v>
      </c>
      <c r="AK14" s="13">
        <f t="shared" si="25"/>
        <v>0</v>
      </c>
      <c r="AL14" s="13">
        <f t="shared" si="26"/>
        <v>19.0784647653735</v>
      </c>
      <c r="AM14" s="13">
        <f t="shared" si="27"/>
        <v>4.2399345203327536</v>
      </c>
      <c r="AN14" s="13">
        <f t="shared" si="28"/>
        <v>6.6117789175758661</v>
      </c>
      <c r="AO14" s="13">
        <f t="shared" si="29"/>
        <v>7.2361186680609536E-5</v>
      </c>
      <c r="AP14" s="13">
        <f t="shared" si="30"/>
        <v>6.9647801076711771</v>
      </c>
      <c r="AQ14" s="13">
        <f t="shared" si="31"/>
        <v>1.6019333045960593E-4</v>
      </c>
      <c r="AR14" s="13">
        <f t="shared" si="32"/>
        <v>1.1627459427123541</v>
      </c>
      <c r="AS14" s="13">
        <f t="shared" si="33"/>
        <v>8.3968972145385127E-5</v>
      </c>
      <c r="AT14" s="13">
        <f t="shared" si="34"/>
        <v>1.7907260417558744E-4</v>
      </c>
      <c r="AU14" s="13">
        <f t="shared" si="35"/>
        <v>0</v>
      </c>
      <c r="AV14" s="13">
        <f t="shared" si="36"/>
        <v>0</v>
      </c>
      <c r="AW14" s="13">
        <f t="shared" si="37"/>
        <v>0</v>
      </c>
      <c r="AX14" s="13"/>
      <c r="AY14">
        <f t="shared" si="38"/>
        <v>0</v>
      </c>
      <c r="AZ14">
        <f t="shared" si="39"/>
        <v>1</v>
      </c>
      <c r="BB14">
        <f t="shared" si="2"/>
        <v>1</v>
      </c>
      <c r="BC14">
        <f t="shared" si="3"/>
        <v>1</v>
      </c>
      <c r="BD14" s="41">
        <f t="shared" si="4"/>
        <v>1.7617455179437307</v>
      </c>
      <c r="BE14" s="13">
        <f t="shared" si="5"/>
        <v>19.0784647653735</v>
      </c>
      <c r="BF14" s="13">
        <f t="shared" si="6"/>
        <v>4.2399345203327536</v>
      </c>
      <c r="BG14" s="13">
        <f t="shared" si="40"/>
        <v>6.611681230821608</v>
      </c>
      <c r="BH14" s="13">
        <f t="shared" si="41"/>
        <v>6.9647167188142891</v>
      </c>
      <c r="BI14" s="13">
        <f t="shared" si="42"/>
        <v>1.1626269933840974</v>
      </c>
      <c r="BJ14" s="17">
        <f t="shared" si="43"/>
        <v>0.22223667221002141</v>
      </c>
      <c r="BK14" s="17">
        <f t="shared" ref="BK14:BK76" si="61">BG14/$BE14</f>
        <v>0.34655205815205281</v>
      </c>
      <c r="BL14" s="17">
        <f t="shared" ref="BL14:BL76" si="62">BH14/$BE14</f>
        <v>0.36505645524764219</v>
      </c>
      <c r="BM14" s="17">
        <f t="shared" ref="BM14:BM76" si="63">BI14/$BE14</f>
        <v>6.0939232149025413E-2</v>
      </c>
      <c r="BN14" s="17">
        <f t="shared" si="44"/>
        <v>1.5593828628991935</v>
      </c>
      <c r="BO14" s="17">
        <f t="shared" si="45"/>
        <v>1.6426472355680843</v>
      </c>
      <c r="BP14" s="17">
        <f t="shared" si="46"/>
        <v>0.27420871426402438</v>
      </c>
      <c r="BQ14" s="17">
        <f t="shared" si="47"/>
        <v>1.0533957212496783</v>
      </c>
      <c r="BR14" s="17">
        <f t="shared" si="48"/>
        <v>0.17584438099711927</v>
      </c>
      <c r="BS14" s="17">
        <f t="shared" si="49"/>
        <v>0.16693098087441369</v>
      </c>
      <c r="BT14" s="96">
        <f t="shared" si="50"/>
        <v>-1.5040123739452078</v>
      </c>
      <c r="BU14" s="96">
        <f t="shared" si="51"/>
        <v>-1.0597222316600099</v>
      </c>
      <c r="BV14" s="96">
        <f t="shared" si="52"/>
        <v>-1.0077032654487639</v>
      </c>
      <c r="BW14" s="96">
        <f t="shared" si="53"/>
        <v>-2.7978781056184063</v>
      </c>
      <c r="BX14" s="96"/>
      <c r="BY14" s="96"/>
      <c r="BZ14" s="1" t="s">
        <v>355</v>
      </c>
      <c r="CA14" s="1" t="s">
        <v>363</v>
      </c>
      <c r="CB14" s="1" t="s">
        <v>364</v>
      </c>
      <c r="CC14" s="1" t="s">
        <v>357</v>
      </c>
      <c r="CD14" s="1" t="s">
        <v>356</v>
      </c>
      <c r="CE14" s="1" t="s">
        <v>254</v>
      </c>
      <c r="CF14" s="1" t="s">
        <v>366</v>
      </c>
      <c r="CG14" s="1" t="s">
        <v>368</v>
      </c>
      <c r="CH14" s="1"/>
      <c r="CI14" s="184"/>
      <c r="CJ14" s="185"/>
      <c r="CK14" s="181">
        <f t="shared" si="7"/>
        <v>0</v>
      </c>
      <c r="CL14" s="186">
        <f t="shared" si="8"/>
        <v>1.7615365183532568</v>
      </c>
      <c r="CM14" s="185">
        <f t="shared" si="9"/>
        <v>0.21794428623310758</v>
      </c>
      <c r="CN14" s="185">
        <f t="shared" si="10"/>
        <v>0.33337546263004975</v>
      </c>
      <c r="CO14" s="177">
        <f t="shared" si="11"/>
        <v>0.33810000000000001</v>
      </c>
      <c r="CP14" s="185">
        <f t="shared" si="12"/>
        <v>5.4380623759522233E-2</v>
      </c>
      <c r="CQ14" s="187">
        <f t="shared" si="13"/>
        <v>1.5296361670774887</v>
      </c>
      <c r="CR14" s="187">
        <f t="shared" si="14"/>
        <v>1.5513138969762987</v>
      </c>
      <c r="CS14" s="187">
        <f t="shared" si="15"/>
        <v>0.24951617085000391</v>
      </c>
      <c r="CT14" s="187">
        <f t="shared" si="16"/>
        <v>1.0141718209632995</v>
      </c>
      <c r="CU14" s="187">
        <f t="shared" si="17"/>
        <v>0.16312125472734318</v>
      </c>
      <c r="CV14" s="187">
        <f t="shared" si="18"/>
        <v>0.1608418330657268</v>
      </c>
      <c r="CW14" s="184">
        <f t="shared" si="19"/>
        <v>-1.5235158165940863</v>
      </c>
      <c r="CX14" s="184">
        <f t="shared" si="20"/>
        <v>-1.0984859087642369</v>
      </c>
      <c r="CY14" s="184">
        <f t="shared" si="21"/>
        <v>-2.9117473694588556</v>
      </c>
      <c r="CZ14" s="184">
        <f t="shared" si="54"/>
        <v>0.42502990782984934</v>
      </c>
      <c r="DA14" s="184">
        <f t="shared" si="55"/>
        <v>0.43910224732578951</v>
      </c>
      <c r="DB14" s="184">
        <f t="shared" si="56"/>
        <v>-1.3882315528647693</v>
      </c>
      <c r="DC14" s="184">
        <f t="shared" si="57"/>
        <v>1.4072339495940054E-2</v>
      </c>
      <c r="DD14" s="184">
        <f t="shared" si="58"/>
        <v>-1.8132614606946187</v>
      </c>
      <c r="DE14" s="184">
        <f t="shared" si="59"/>
        <v>-1.8273338001905588</v>
      </c>
      <c r="DF14" s="15"/>
      <c r="DO14" s="168" t="s">
        <v>414</v>
      </c>
      <c r="DQ14" s="172" t="s">
        <v>431</v>
      </c>
      <c r="DR14" s="172" t="s">
        <v>432</v>
      </c>
      <c r="DS14" s="172" t="s">
        <v>432</v>
      </c>
      <c r="DT14" s="172" t="s">
        <v>432</v>
      </c>
      <c r="DV14" s="39" t="str">
        <f>E14</f>
        <v>iRM</v>
      </c>
      <c r="DW14" s="39" t="str">
        <f>A14</f>
        <v>Lab 1</v>
      </c>
      <c r="DX14" s="39" t="str">
        <f>B14</f>
        <v>Apr 4, 2022</v>
      </c>
      <c r="DY14" s="124">
        <f>C14</f>
        <v>1</v>
      </c>
      <c r="DZ14" s="48">
        <f>BE14/AVERAGE(BE12,BE16)</f>
        <v>0.98509346269600573</v>
      </c>
      <c r="EA14" s="46">
        <f>(CM14/AVERAGE(CM12,CM16)-1)*10^6</f>
        <v>8.5821679840503151</v>
      </c>
      <c r="EB14" s="46">
        <f>(CN14/AVERAGE(CN12,CN16)-1)*10^6</f>
        <v>-5.6509760171241652</v>
      </c>
      <c r="EC14" s="46">
        <f>(CP14/AVERAGE(CP12,CP16)-1)*10^6</f>
        <v>-13.244991556526919</v>
      </c>
      <c r="EH14" s="50"/>
      <c r="EK14" s="46"/>
      <c r="EL14" s="46"/>
      <c r="EM14" s="44"/>
      <c r="EN14" s="44" t="str">
        <f t="shared" ref="EN14:EU14" si="64">DV18</f>
        <v>iRM</v>
      </c>
      <c r="EO14" s="44" t="str">
        <f t="shared" si="64"/>
        <v>Lab 1</v>
      </c>
      <c r="EP14" s="44" t="str">
        <f t="shared" si="64"/>
        <v>Apr 4, 2022</v>
      </c>
      <c r="EQ14" s="124">
        <f t="shared" si="64"/>
        <v>1</v>
      </c>
      <c r="ER14" s="117">
        <f t="shared" si="64"/>
        <v>0.99960855886897826</v>
      </c>
      <c r="ES14" s="44">
        <f t="shared" si="64"/>
        <v>-2.5573496096331638</v>
      </c>
      <c r="ET14" s="44">
        <f t="shared" si="64"/>
        <v>-3.3839643475142012</v>
      </c>
      <c r="EU14" s="44">
        <f t="shared" si="64"/>
        <v>-45.233106396924683</v>
      </c>
      <c r="EV14" s="39" t="s">
        <v>32</v>
      </c>
      <c r="EW14" s="111" t="s">
        <v>233</v>
      </c>
      <c r="EX14">
        <f>COUNT(ES12:ES23)</f>
        <v>12</v>
      </c>
      <c r="EY14">
        <f>COUNT(ET12:ET23)</f>
        <v>12</v>
      </c>
      <c r="EZ14" s="113">
        <f>COUNT(EU12:EU23)</f>
        <v>12</v>
      </c>
      <c r="FA14" s="97"/>
      <c r="FB14" s="39" t="str">
        <f>EO45</f>
        <v>Lab 1</v>
      </c>
      <c r="FC14" s="39" t="str">
        <f>EP45</f>
        <v>Jun 20, 2022</v>
      </c>
      <c r="FD14" s="39" t="s">
        <v>289</v>
      </c>
      <c r="FE14" s="133"/>
      <c r="FF14" s="39" t="s">
        <v>279</v>
      </c>
      <c r="FG14" s="124">
        <f>EQ45</f>
        <v>1</v>
      </c>
      <c r="FH14" s="19">
        <f>EX47</f>
        <v>10</v>
      </c>
      <c r="FI14" s="44">
        <f>EX45</f>
        <v>0.7789097285604285</v>
      </c>
      <c r="FJ14" s="44">
        <f>EX48</f>
        <v>3.8789802439706742</v>
      </c>
      <c r="FK14" s="44">
        <f>EY45</f>
        <v>-2.1172552510551057</v>
      </c>
      <c r="FL14" s="44">
        <f>EY48</f>
        <v>2.2171592752238078</v>
      </c>
      <c r="FM14" s="44">
        <f>EZ45</f>
        <v>-0.95373274608956393</v>
      </c>
      <c r="FN14" s="44">
        <f>EZ48</f>
        <v>8.0748058566215875</v>
      </c>
      <c r="FO14" s="39" t="s">
        <v>297</v>
      </c>
      <c r="FP14">
        <f>FP13</f>
        <v>0.8</v>
      </c>
      <c r="FQ14" s="97"/>
      <c r="FR14" s="97"/>
      <c r="GH14" s="97"/>
      <c r="GI14" t="s">
        <v>392</v>
      </c>
      <c r="GJ14">
        <v>0.21792600000000001</v>
      </c>
      <c r="GK14">
        <v>2.3E-5</v>
      </c>
      <c r="GL14">
        <v>0.33337600000000001</v>
      </c>
      <c r="GM14">
        <v>2.5000000000000001E-5</v>
      </c>
      <c r="GN14">
        <v>0.33810000000000001</v>
      </c>
      <c r="GP14">
        <v>5.4371000000000003E-2</v>
      </c>
      <c r="GQ14">
        <v>7.9999999999999996E-6</v>
      </c>
      <c r="GR14" s="97">
        <f>GR12+0.14</f>
        <v>0.4</v>
      </c>
      <c r="GS14" t="s">
        <v>394</v>
      </c>
      <c r="GV14" s="84"/>
      <c r="GW14" s="97"/>
      <c r="GY14" s="39"/>
      <c r="GZ14" s="39"/>
      <c r="HA14" s="39"/>
      <c r="HB14" s="39"/>
      <c r="HC14" s="39"/>
      <c r="HD14" s="39"/>
      <c r="HE14" s="39"/>
      <c r="HF14" s="39"/>
      <c r="HG14" s="39"/>
      <c r="HH14" s="84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</row>
    <row r="15" spans="1:235">
      <c r="A15" t="s">
        <v>38</v>
      </c>
      <c r="B15" s="3" t="s">
        <v>37</v>
      </c>
      <c r="C15" s="19">
        <v>1</v>
      </c>
      <c r="D15" t="s">
        <v>50</v>
      </c>
      <c r="E15" t="s">
        <v>29</v>
      </c>
      <c r="F15" s="13"/>
      <c r="G15" s="13"/>
      <c r="H15" s="13">
        <v>3.6593817640095949E-4</v>
      </c>
      <c r="I15" s="13">
        <v>8.5973942259442995E-5</v>
      </c>
      <c r="J15" s="13">
        <v>1.2586875673150643E-4</v>
      </c>
      <c r="K15" s="13">
        <v>7.5587855917547134E-6</v>
      </c>
      <c r="L15" s="13">
        <v>1.0569779115030543E-4</v>
      </c>
      <c r="M15" s="13">
        <v>-7.181179682902438E-7</v>
      </c>
      <c r="N15" s="13">
        <v>8.3510709373513237E-5</v>
      </c>
      <c r="O15" s="13">
        <v>-7.7916655641274728E-6</v>
      </c>
      <c r="P15" s="13">
        <v>7.0113675519678512E-6</v>
      </c>
      <c r="Q15" s="13"/>
      <c r="R15" s="13"/>
      <c r="S15" s="13"/>
      <c r="T15" s="13"/>
      <c r="U15" s="13"/>
      <c r="V15" s="13">
        <v>18.894948577880861</v>
      </c>
      <c r="W15" s="13">
        <v>4.1990027236938481</v>
      </c>
      <c r="X15" s="13">
        <v>6.5477991580963133</v>
      </c>
      <c r="Y15" s="13">
        <v>7.2361851380264852E-5</v>
      </c>
      <c r="Z15" s="13">
        <v>6.8971065235137941</v>
      </c>
      <c r="AA15" s="13">
        <v>4.5303747137950266E-5</v>
      </c>
      <c r="AB15" s="13">
        <v>1.151367528438568</v>
      </c>
      <c r="AC15" s="13">
        <v>6.7294887207935973E-6</v>
      </c>
      <c r="AD15" s="13">
        <v>4.8919979781203439E-6</v>
      </c>
      <c r="AE15" s="13"/>
      <c r="AF15" s="13"/>
      <c r="AG15" s="13"/>
      <c r="AH15" s="13"/>
      <c r="AI15" s="68">
        <f t="shared" si="0"/>
        <v>1</v>
      </c>
      <c r="AJ15" s="13">
        <f t="shared" si="24"/>
        <v>0</v>
      </c>
      <c r="AK15" s="13">
        <f t="shared" si="25"/>
        <v>0</v>
      </c>
      <c r="AL15" s="13">
        <f t="shared" si="26"/>
        <v>18.89458263970446</v>
      </c>
      <c r="AM15" s="13">
        <f t="shared" si="27"/>
        <v>4.1989167497515885</v>
      </c>
      <c r="AN15" s="13">
        <f t="shared" si="28"/>
        <v>6.5476732893395821</v>
      </c>
      <c r="AO15" s="13">
        <f t="shared" si="29"/>
        <v>6.4803065788510134E-5</v>
      </c>
      <c r="AP15" s="13">
        <f t="shared" si="30"/>
        <v>6.8970008257226434</v>
      </c>
      <c r="AQ15" s="13">
        <f t="shared" si="31"/>
        <v>4.6021865106240508E-5</v>
      </c>
      <c r="AR15" s="13">
        <f t="shared" si="32"/>
        <v>1.1512840177291945</v>
      </c>
      <c r="AS15" s="13">
        <f t="shared" si="33"/>
        <v>1.452115428492107E-5</v>
      </c>
      <c r="AT15" s="13">
        <f t="shared" si="34"/>
        <v>-2.1193695738475073E-6</v>
      </c>
      <c r="AU15" s="13">
        <f t="shared" si="35"/>
        <v>0</v>
      </c>
      <c r="AV15" s="13">
        <f t="shared" si="36"/>
        <v>0</v>
      </c>
      <c r="AW15" s="13">
        <f t="shared" si="37"/>
        <v>0</v>
      </c>
      <c r="AX15" s="13"/>
      <c r="AY15">
        <f t="shared" si="38"/>
        <v>0</v>
      </c>
      <c r="AZ15">
        <f t="shared" si="39"/>
        <v>1</v>
      </c>
      <c r="BB15">
        <f t="shared" si="2"/>
        <v>1</v>
      </c>
      <c r="BC15">
        <f t="shared" si="3"/>
        <v>1</v>
      </c>
      <c r="BD15" s="41">
        <f t="shared" si="4"/>
        <v>1.7595770770575234</v>
      </c>
      <c r="BE15" s="13">
        <f t="shared" si="5"/>
        <v>18.89458263970446</v>
      </c>
      <c r="BF15" s="13">
        <f t="shared" si="6"/>
        <v>4.1989167497515885</v>
      </c>
      <c r="BG15" s="13">
        <f t="shared" si="40"/>
        <v>6.5476744456297018</v>
      </c>
      <c r="BH15" s="13">
        <f t="shared" si="41"/>
        <v>6.8970015760068835</v>
      </c>
      <c r="BI15" s="13">
        <f t="shared" si="42"/>
        <v>1.1512854255813152</v>
      </c>
      <c r="BJ15" s="17">
        <f t="shared" si="43"/>
        <v>0.22222860540608724</v>
      </c>
      <c r="BK15" s="17">
        <f t="shared" si="61"/>
        <v>0.34653713027090804</v>
      </c>
      <c r="BL15" s="17">
        <f t="shared" si="62"/>
        <v>0.36502534655164859</v>
      </c>
      <c r="BM15" s="17">
        <f t="shared" si="63"/>
        <v>6.0932037903924985E-2</v>
      </c>
      <c r="BN15" s="17">
        <f t="shared" si="44"/>
        <v>1.5593722942987778</v>
      </c>
      <c r="BO15" s="17">
        <f t="shared" si="45"/>
        <v>1.6425668778536551</v>
      </c>
      <c r="BP15" s="17">
        <f t="shared" si="46"/>
        <v>0.2741862947507655</v>
      </c>
      <c r="BQ15" s="17">
        <f t="shared" si="47"/>
        <v>1.0533513285179203</v>
      </c>
      <c r="BR15" s="17">
        <f t="shared" si="48"/>
        <v>0.17583119550938425</v>
      </c>
      <c r="BS15" s="17">
        <f t="shared" si="49"/>
        <v>0.16692549840591281</v>
      </c>
      <c r="BT15" s="96">
        <f t="shared" si="50"/>
        <v>-1.5040486728614171</v>
      </c>
      <c r="BU15" s="96">
        <f t="shared" si="51"/>
        <v>-1.0597653080241962</v>
      </c>
      <c r="BV15" s="96">
        <f t="shared" si="52"/>
        <v>-1.0077884852034154</v>
      </c>
      <c r="BW15" s="96">
        <f t="shared" si="53"/>
        <v>-2.7979961686386021</v>
      </c>
      <c r="BY15" s="154" t="s">
        <v>38</v>
      </c>
      <c r="BZ15" t="s">
        <v>349</v>
      </c>
      <c r="CA15" s="143">
        <f>SLOPE(BK12:BK417,BJ12:BJ417)</f>
        <v>3.1852657247454954</v>
      </c>
      <c r="CB15" s="143">
        <f>SQRT((AVERAGE(BK12:BK417)*(1+AVERAGE(BK12:BK417)))/(AVERAGE(BJ12:BJ417)*(1+AVERAGE(BJ12:BJ417))))</f>
        <v>1.3107076214045303</v>
      </c>
      <c r="CC15" s="13">
        <f>SLOPE(BU12:BU417,BT12:BT417)</f>
        <v>2.0426314317331795</v>
      </c>
      <c r="CD15" s="13">
        <f>(BF$4^CE15-$BD$4^CE15)/(BE$4^CE15-$BD$4^CE15)</f>
        <v>2.0434193299120822</v>
      </c>
      <c r="CE15" s="96">
        <v>5.0037000000000003</v>
      </c>
      <c r="CF15" s="143">
        <f>SQRT(((1+AVERAGE(BK12:BK417))/AVERAGE(BK12:BK417))/((1+AVERAGE(BJ12:BJ417))/AVERAGE(BJ12:BJ417)))</f>
        <v>0.84054050320506246</v>
      </c>
      <c r="CG15" s="143">
        <f>CC15-CF15</f>
        <v>1.2020909285281172</v>
      </c>
      <c r="CH15" s="13"/>
      <c r="CI15" s="184"/>
      <c r="CJ15" s="185"/>
      <c r="CK15" s="181">
        <f t="shared" si="7"/>
        <v>0</v>
      </c>
      <c r="CL15" s="186">
        <f t="shared" si="8"/>
        <v>1.7595795751210024</v>
      </c>
      <c r="CM15" s="185">
        <f t="shared" si="9"/>
        <v>0.21794109730380182</v>
      </c>
      <c r="CN15" s="185">
        <f t="shared" si="10"/>
        <v>0.33337545841482047</v>
      </c>
      <c r="CO15" s="177">
        <f t="shared" si="11"/>
        <v>0.33810000000000007</v>
      </c>
      <c r="CP15" s="185">
        <f t="shared" si="12"/>
        <v>5.4381082610298448E-2</v>
      </c>
      <c r="CQ15" s="187">
        <f t="shared" si="13"/>
        <v>1.5296585294792173</v>
      </c>
      <c r="CR15" s="187">
        <f t="shared" si="14"/>
        <v>1.5513365959092202</v>
      </c>
      <c r="CS15" s="187">
        <f t="shared" si="15"/>
        <v>0.24952192717692542</v>
      </c>
      <c r="CT15" s="187">
        <f t="shared" si="16"/>
        <v>1.0141718337865795</v>
      </c>
      <c r="CU15" s="187">
        <f t="shared" si="17"/>
        <v>0.16312263316825149</v>
      </c>
      <c r="CV15" s="187">
        <f t="shared" si="18"/>
        <v>0.16084319021087976</v>
      </c>
      <c r="CW15" s="184">
        <f t="shared" si="19"/>
        <v>-1.5235304485566445</v>
      </c>
      <c r="CX15" s="184">
        <f t="shared" si="20"/>
        <v>-1.0984859214083267</v>
      </c>
      <c r="CY15" s="184">
        <f t="shared" si="21"/>
        <v>-2.9117389317321676</v>
      </c>
      <c r="CZ15" s="184">
        <f t="shared" si="54"/>
        <v>0.42504452714831786</v>
      </c>
      <c r="DA15" s="184">
        <f t="shared" si="55"/>
        <v>0.43911687928834797</v>
      </c>
      <c r="DB15" s="184">
        <f t="shared" si="56"/>
        <v>-1.388208483175523</v>
      </c>
      <c r="DC15" s="184">
        <f t="shared" si="57"/>
        <v>1.4072352140030185E-2</v>
      </c>
      <c r="DD15" s="184">
        <f t="shared" si="58"/>
        <v>-1.8132530103238411</v>
      </c>
      <c r="DE15" s="184">
        <f t="shared" si="59"/>
        <v>-1.827325362463871</v>
      </c>
      <c r="DF15" s="15"/>
      <c r="DO15" s="167" t="s">
        <v>415</v>
      </c>
      <c r="DQ15" s="172" t="s">
        <v>433</v>
      </c>
      <c r="DR15" s="172" t="s">
        <v>434</v>
      </c>
      <c r="DS15" s="172" t="s">
        <v>434</v>
      </c>
      <c r="DT15" s="172" t="s">
        <v>434</v>
      </c>
      <c r="DY15" s="124"/>
      <c r="EE15" t="str">
        <f>E15</f>
        <v>iRM_2</v>
      </c>
      <c r="EF15" t="str">
        <f>A15</f>
        <v>Lab 1</v>
      </c>
      <c r="EG15" t="str">
        <f>B15</f>
        <v>Apr 4, 2022</v>
      </c>
      <c r="EH15" s="50">
        <f>C15</f>
        <v>1</v>
      </c>
      <c r="EI15" s="48">
        <f>BE15/AVERAGE(BE14,BE16)</f>
        <v>0.98757807393101482</v>
      </c>
      <c r="EJ15" s="46">
        <f>(CM15/AVERAGE(CM14,CM16)-1)*10^6</f>
        <v>-8.4492715368700289</v>
      </c>
      <c r="EK15" s="46">
        <f>(CN15/AVERAGE(CN14,CN16)-1)*10^6</f>
        <v>-1.2719211280876053</v>
      </c>
      <c r="EL15" s="46">
        <f>(CP15/AVERAGE(CP14,CP16)-1)*10^6</f>
        <v>-7.3659353635457947</v>
      </c>
      <c r="EM15" s="46"/>
      <c r="EN15" s="44" t="str">
        <f t="shared" ref="EN15:EU15" si="65">DV20</f>
        <v>iRM</v>
      </c>
      <c r="EO15" s="44" t="str">
        <f t="shared" si="65"/>
        <v>Lab 1</v>
      </c>
      <c r="EP15" s="44" t="str">
        <f t="shared" si="65"/>
        <v>Apr 4, 2022</v>
      </c>
      <c r="EQ15" s="124">
        <f t="shared" si="65"/>
        <v>1</v>
      </c>
      <c r="ER15" s="117">
        <f t="shared" si="65"/>
        <v>1.0005231448546072</v>
      </c>
      <c r="ES15" s="44">
        <f t="shared" si="65"/>
        <v>-5.8137782186218345</v>
      </c>
      <c r="ET15" s="44">
        <f t="shared" si="65"/>
        <v>0.97256068043449773</v>
      </c>
      <c r="EU15" s="44">
        <f t="shared" si="65"/>
        <v>4.5990970094500483</v>
      </c>
      <c r="EV15" s="39" t="s">
        <v>32</v>
      </c>
      <c r="EW15" s="114" t="s">
        <v>274</v>
      </c>
      <c r="EX15" s="115">
        <f>EX13/SQRT(EX14)</f>
        <v>3.2460335895421824</v>
      </c>
      <c r="EY15" s="115">
        <f>EY13/SQRT(EY14)</f>
        <v>2.238431480444242</v>
      </c>
      <c r="EZ15" s="116">
        <f>EZ13/SQRT(EZ14)</f>
        <v>13.586380593175175</v>
      </c>
      <c r="FA15" s="97"/>
      <c r="FB15" s="39"/>
      <c r="FC15" s="39"/>
      <c r="FD15" s="136" t="s">
        <v>291</v>
      </c>
      <c r="FE15" s="162"/>
      <c r="FF15" s="134"/>
      <c r="FG15" s="124"/>
      <c r="FH15" s="19"/>
      <c r="FI15" s="137">
        <f>(FI13/FJ13^2+FI14/FJ14^2)/(1/FJ13^2+1/FJ14^2)</f>
        <v>-2.4704768856652763</v>
      </c>
      <c r="FJ15" s="137">
        <f>SQRT(1/(1/FJ13^2+1/FJ14^2))</f>
        <v>2.689505083734772</v>
      </c>
      <c r="FK15" s="137">
        <f>(FK13/FL13^2+FK14/FL14^2)/(1/FL13^2+1/FL14^2)</f>
        <v>-1.5912226420056981</v>
      </c>
      <c r="FL15" s="137">
        <f>SQRT(1/(1/FL13^2+1/FL14^2))</f>
        <v>1.8478199884828985</v>
      </c>
      <c r="FM15" s="137">
        <f>(FM13/FN13^2+FM14/FN14^2)/(1/FN13^2+1/FN14^2)</f>
        <v>1.9219244400933313</v>
      </c>
      <c r="FN15" s="137">
        <f>SQRT(1/(1/FN13^2+1/FN14^2))</f>
        <v>6.0580547292932492</v>
      </c>
      <c r="FO15" s="39"/>
      <c r="FP15" s="44">
        <f>FP14</f>
        <v>0.8</v>
      </c>
      <c r="FQ15" s="44">
        <f>FP15</f>
        <v>0.8</v>
      </c>
      <c r="FR15" s="97"/>
      <c r="GH15" s="97"/>
      <c r="GI15" t="s">
        <v>393</v>
      </c>
      <c r="GJ15" s="96">
        <f>GJ23/(BE$4/$BD$4)^$GR$23</f>
        <v>0.2179746798818499</v>
      </c>
      <c r="GK15">
        <f>GK23</f>
        <v>4.4999999999999999E-4</v>
      </c>
      <c r="GL15" s="96">
        <f>GL23/(BF$4/$BD$4)^$GR$23</f>
        <v>0.33341894101642439</v>
      </c>
      <c r="GM15">
        <f>GM23</f>
        <v>7.9000000000000001E-4</v>
      </c>
      <c r="GN15" s="41">
        <f>GN23/(BG$4/$BD$4)^$GR$23</f>
        <v>0.33809999999999996</v>
      </c>
      <c r="GP15" s="96">
        <f>GP23/(BH$4/$BD$4)^$GR$23</f>
        <v>5.4341223302426772E-2</v>
      </c>
      <c r="GQ15" s="96">
        <f>GQ23</f>
        <v>5.0000000000000001E-4</v>
      </c>
      <c r="GR15" s="97">
        <f>GR14+0.14</f>
        <v>0.54</v>
      </c>
      <c r="GS15" t="s">
        <v>396</v>
      </c>
      <c r="GV15" s="97"/>
      <c r="GW15" s="97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</row>
    <row r="16" spans="1:235">
      <c r="A16" t="s">
        <v>38</v>
      </c>
      <c r="B16" s="3" t="s">
        <v>37</v>
      </c>
      <c r="C16" s="19">
        <v>1</v>
      </c>
      <c r="D16" t="s">
        <v>51</v>
      </c>
      <c r="E16" t="s">
        <v>32</v>
      </c>
      <c r="F16" s="13"/>
      <c r="G16" s="13"/>
      <c r="H16" s="13">
        <v>4.0394495590589941E-4</v>
      </c>
      <c r="I16" s="13">
        <v>9.6806116198422393E-5</v>
      </c>
      <c r="J16" s="13">
        <v>1.3231188713689335E-4</v>
      </c>
      <c r="K16" s="13">
        <v>1.6281481180158153E-5</v>
      </c>
      <c r="L16" s="13">
        <v>1.271660476049874E-4</v>
      </c>
      <c r="M16" s="13">
        <v>-2.0453828454947141E-6</v>
      </c>
      <c r="N16" s="13">
        <v>8.1197516192332844E-5</v>
      </c>
      <c r="O16" s="13">
        <v>-7.545639164163731E-6</v>
      </c>
      <c r="P16" s="13">
        <v>4.405555296216335E-6</v>
      </c>
      <c r="Q16" s="13"/>
      <c r="R16" s="13"/>
      <c r="S16" s="13"/>
      <c r="T16" s="13"/>
      <c r="U16" s="13"/>
      <c r="V16" s="13">
        <v>19.186423048681142</v>
      </c>
      <c r="W16" s="13">
        <v>4.2638088732349626</v>
      </c>
      <c r="X16" s="13">
        <v>6.6489790799666428</v>
      </c>
      <c r="Y16" s="13">
        <v>7.3816071915421249E-5</v>
      </c>
      <c r="Z16" s="13">
        <v>7.0037051025702031</v>
      </c>
      <c r="AA16" s="13">
        <v>1.6080384048851854E-4</v>
      </c>
      <c r="AB16" s="13">
        <v>1.1693049523295189</v>
      </c>
      <c r="AC16" s="13">
        <v>6.6459078397554326E-5</v>
      </c>
      <c r="AD16" s="13">
        <v>1.8685063072812876E-4</v>
      </c>
      <c r="AE16" s="13"/>
      <c r="AF16" s="13"/>
      <c r="AG16" s="13"/>
      <c r="AH16" s="13"/>
      <c r="AI16" s="68">
        <f t="shared" si="0"/>
        <v>1</v>
      </c>
      <c r="AJ16" s="13">
        <f t="shared" si="24"/>
        <v>0</v>
      </c>
      <c r="AK16" s="13">
        <f t="shared" si="25"/>
        <v>0</v>
      </c>
      <c r="AL16" s="13">
        <f t="shared" si="26"/>
        <v>19.186019103725236</v>
      </c>
      <c r="AM16" s="13">
        <f t="shared" si="27"/>
        <v>4.2637120671187638</v>
      </c>
      <c r="AN16" s="13">
        <f t="shared" si="28"/>
        <v>6.6488467680795056</v>
      </c>
      <c r="AO16" s="13">
        <f t="shared" si="29"/>
        <v>5.7534590735263097E-5</v>
      </c>
      <c r="AP16" s="13">
        <f t="shared" si="30"/>
        <v>7.0035779365225981</v>
      </c>
      <c r="AQ16" s="13">
        <f t="shared" si="31"/>
        <v>1.6284922333401327E-4</v>
      </c>
      <c r="AR16" s="13">
        <f t="shared" si="32"/>
        <v>1.1692237548133266</v>
      </c>
      <c r="AS16" s="13">
        <f t="shared" si="33"/>
        <v>7.4004717561718057E-5</v>
      </c>
      <c r="AT16" s="13">
        <f t="shared" si="34"/>
        <v>1.8244507543191242E-4</v>
      </c>
      <c r="AU16" s="13">
        <f t="shared" si="35"/>
        <v>0</v>
      </c>
      <c r="AV16" s="13">
        <f t="shared" si="36"/>
        <v>0</v>
      </c>
      <c r="AW16" s="13">
        <f t="shared" si="37"/>
        <v>0</v>
      </c>
      <c r="AX16" s="13"/>
      <c r="AY16">
        <f t="shared" si="38"/>
        <v>0</v>
      </c>
      <c r="AZ16">
        <f t="shared" si="39"/>
        <v>1</v>
      </c>
      <c r="BB16">
        <f t="shared" si="2"/>
        <v>1</v>
      </c>
      <c r="BC16">
        <f t="shared" si="3"/>
        <v>1</v>
      </c>
      <c r="BD16" s="41">
        <f t="shared" si="4"/>
        <v>1.760217853588554</v>
      </c>
      <c r="BE16" s="13">
        <f t="shared" si="5"/>
        <v>19.186019103725236</v>
      </c>
      <c r="BF16" s="13">
        <f t="shared" si="6"/>
        <v>4.2637120671187638</v>
      </c>
      <c r="BG16" s="13">
        <f t="shared" si="40"/>
        <v>6.6487472329400612</v>
      </c>
      <c r="BH16" s="13">
        <f t="shared" si="41"/>
        <v>7.0035133501600972</v>
      </c>
      <c r="BI16" s="13">
        <f t="shared" si="42"/>
        <v>1.169102561874108</v>
      </c>
      <c r="BJ16" s="17">
        <f t="shared" si="43"/>
        <v>0.22223015853720818</v>
      </c>
      <c r="BK16" s="17">
        <f t="shared" si="61"/>
        <v>0.34654125991405443</v>
      </c>
      <c r="BL16" s="17">
        <f t="shared" si="62"/>
        <v>0.36503212637791371</v>
      </c>
      <c r="BM16" s="17">
        <f t="shared" si="63"/>
        <v>6.0935129666743124E-2</v>
      </c>
      <c r="BN16" s="17">
        <f t="shared" si="44"/>
        <v>1.5593799788251188</v>
      </c>
      <c r="BO16" s="17">
        <f t="shared" si="45"/>
        <v>1.6425859063444628</v>
      </c>
      <c r="BP16" s="17">
        <f t="shared" si="46"/>
        <v>0.27419829094231918</v>
      </c>
      <c r="BQ16" s="17">
        <f t="shared" si="47"/>
        <v>1.0533583402693381</v>
      </c>
      <c r="BR16" s="17">
        <f t="shared" si="48"/>
        <v>0.17583802194825407</v>
      </c>
      <c r="BS16" s="17">
        <f t="shared" si="49"/>
        <v>0.16693086789752215</v>
      </c>
      <c r="BT16" s="96">
        <f t="shared" si="50"/>
        <v>-1.5040416839965463</v>
      </c>
      <c r="BU16" s="96">
        <f t="shared" si="51"/>
        <v>-1.0597533912101536</v>
      </c>
      <c r="BV16" s="96">
        <f t="shared" si="52"/>
        <v>-1.0077699117992198</v>
      </c>
      <c r="BW16" s="96">
        <f t="shared" si="53"/>
        <v>-2.7979454287571324</v>
      </c>
      <c r="BY16" s="96"/>
      <c r="BZ16" t="s">
        <v>350</v>
      </c>
      <c r="CA16" s="143">
        <f>SLOPE(BL12:BL417,BJ12:BJ417)</f>
        <v>6.7102913811810785</v>
      </c>
      <c r="CB16" s="143">
        <f>SQRT((AVERAGE(BL12:BL417)*(1+AVERAGE(BL12:BL417)))/(AVERAGE(BJ12:BJ417)*(1+AVERAGE(BJ12:BJ417))))</f>
        <v>1.3543974652137929</v>
      </c>
      <c r="CC16" s="13">
        <f>SLOPE(BV12:BV417,BT12:BT417)</f>
        <v>4.0851746287715907</v>
      </c>
      <c r="CD16" s="13">
        <f>(BG$4^CE16-$BD$4^CE16)/(BE$4^CE16-$BD$4^CE16)</f>
        <v>4.0856599545687731</v>
      </c>
      <c r="CE16" s="96">
        <v>2.31812</v>
      </c>
      <c r="CF16" s="143">
        <f>SQRT(((1+AVERAGE(BL12:BL417))/AVERAGE(BL12:BL417))/((1+AVERAGE(BJ12:BJ417))/AVERAGE(BJ12:BJ417)))</f>
        <v>0.82458884184775327</v>
      </c>
      <c r="CG16" s="143">
        <f t="shared" ref="CG16:CG20" si="66">CC16-CF16</f>
        <v>3.2605857869238375</v>
      </c>
      <c r="CH16" s="13"/>
      <c r="CI16" s="184"/>
      <c r="CJ16" s="185"/>
      <c r="CK16" s="181">
        <f t="shared" si="7"/>
        <v>0</v>
      </c>
      <c r="CL16" s="186">
        <f t="shared" si="8"/>
        <v>1.7600060853566755</v>
      </c>
      <c r="CM16" s="185">
        <f t="shared" si="9"/>
        <v>0.21794159129263435</v>
      </c>
      <c r="CN16" s="185">
        <f t="shared" si="10"/>
        <v>0.33337630225524817</v>
      </c>
      <c r="CO16" s="177">
        <f t="shared" si="11"/>
        <v>0.33810000000000001</v>
      </c>
      <c r="CP16" s="185">
        <f t="shared" si="12"/>
        <v>5.438234260205483E-2</v>
      </c>
      <c r="CQ16" s="187">
        <f t="shared" si="13"/>
        <v>1.5296589342032356</v>
      </c>
      <c r="CR16" s="187">
        <f t="shared" si="14"/>
        <v>1.5513330796324538</v>
      </c>
      <c r="CS16" s="187">
        <f t="shared" si="15"/>
        <v>0.2495271429354419</v>
      </c>
      <c r="CT16" s="187">
        <f t="shared" si="16"/>
        <v>1.0141692667199096</v>
      </c>
      <c r="CU16" s="187">
        <f t="shared" si="17"/>
        <v>0.16312599976112643</v>
      </c>
      <c r="CV16" s="187">
        <f t="shared" si="18"/>
        <v>0.16084691689457212</v>
      </c>
      <c r="CW16" s="184">
        <f t="shared" si="19"/>
        <v>-1.523528181942964</v>
      </c>
      <c r="CX16" s="184">
        <f t="shared" si="20"/>
        <v>-1.0984833902101283</v>
      </c>
      <c r="CY16" s="184">
        <f t="shared" si="21"/>
        <v>-2.9117157623302483</v>
      </c>
      <c r="CZ16" s="184">
        <f t="shared" si="54"/>
        <v>0.42504479173283588</v>
      </c>
      <c r="DA16" s="184">
        <f t="shared" si="55"/>
        <v>0.43911461267466739</v>
      </c>
      <c r="DB16" s="184">
        <f t="shared" si="56"/>
        <v>-1.3881875803872843</v>
      </c>
      <c r="DC16" s="184">
        <f t="shared" si="57"/>
        <v>1.4069820941831557E-2</v>
      </c>
      <c r="DD16" s="184">
        <f t="shared" si="58"/>
        <v>-1.81323237212012</v>
      </c>
      <c r="DE16" s="184">
        <f t="shared" si="59"/>
        <v>-1.8273021930619515</v>
      </c>
      <c r="DF16" s="15"/>
      <c r="DO16" s="169" t="s">
        <v>416</v>
      </c>
      <c r="DQ16" s="172" t="s">
        <v>435</v>
      </c>
      <c r="DR16" s="172" t="s">
        <v>436</v>
      </c>
      <c r="DS16" s="172" t="s">
        <v>436</v>
      </c>
      <c r="DT16" s="172" t="s">
        <v>437</v>
      </c>
      <c r="DV16" s="39" t="str">
        <f>E16</f>
        <v>iRM</v>
      </c>
      <c r="DW16" s="39" t="str">
        <f>A16</f>
        <v>Lab 1</v>
      </c>
      <c r="DX16" s="39" t="str">
        <f>B16</f>
        <v>Apr 4, 2022</v>
      </c>
      <c r="DY16" s="124">
        <f>C16</f>
        <v>1</v>
      </c>
      <c r="DZ16" s="48">
        <f>BE16/AVERAGE(BE14,BE18)</f>
        <v>1.0002593200037078</v>
      </c>
      <c r="EA16" s="46">
        <f>(CM16/AVERAGE(CM14,CM18)-1)*10^6</f>
        <v>-4.1295467443358547</v>
      </c>
      <c r="EB16" s="46">
        <f>(CN16/AVERAGE(CN14,CN18)-1)*10^6</f>
        <v>4.3401774290074968</v>
      </c>
      <c r="EC16" s="46">
        <f>(CP16/AVERAGE(CP14,CP18)-1)*10^6</f>
        <v>47.7161788254854</v>
      </c>
      <c r="EH16" s="50"/>
      <c r="EK16" s="46"/>
      <c r="EL16" s="46"/>
      <c r="EM16" s="44"/>
      <c r="EN16" s="44" t="str">
        <f t="shared" ref="EN16:EU16" si="67">DV22</f>
        <v>iRM</v>
      </c>
      <c r="EO16" s="44" t="str">
        <f t="shared" si="67"/>
        <v>Lab 1</v>
      </c>
      <c r="EP16" s="44" t="str">
        <f t="shared" si="67"/>
        <v>Apr 4, 2022</v>
      </c>
      <c r="EQ16" s="124">
        <f t="shared" si="67"/>
        <v>1</v>
      </c>
      <c r="ER16" s="117">
        <f t="shared" si="67"/>
        <v>1.0009051897724168</v>
      </c>
      <c r="ES16" s="44">
        <f t="shared" si="67"/>
        <v>8.5399699967236842</v>
      </c>
      <c r="ET16" s="44">
        <f t="shared" si="67"/>
        <v>-0.99324570712600035</v>
      </c>
      <c r="EU16" s="44">
        <f t="shared" si="67"/>
        <v>14.70921490276389</v>
      </c>
      <c r="EV16" s="39" t="s">
        <v>32</v>
      </c>
      <c r="EY16" s="97"/>
      <c r="EZ16" s="97"/>
      <c r="FA16" s="97"/>
      <c r="FB16" s="39" t="str">
        <f>EO56</f>
        <v>Lab 1</v>
      </c>
      <c r="FC16" s="39" t="str">
        <f>EP56</f>
        <v>Apr 4, 2022</v>
      </c>
      <c r="FD16" s="39" t="s">
        <v>290</v>
      </c>
      <c r="FE16" s="133"/>
      <c r="FF16" s="39" t="s">
        <v>280</v>
      </c>
      <c r="FG16" s="124">
        <f>EQ56</f>
        <v>1</v>
      </c>
      <c r="FH16" s="19">
        <f>EX58</f>
        <v>8</v>
      </c>
      <c r="FI16" s="44">
        <f>EX56</f>
        <v>-0.94855751396616395</v>
      </c>
      <c r="FJ16" s="44">
        <f>EX59</f>
        <v>5.1610277149246109</v>
      </c>
      <c r="FK16" s="44">
        <f>EY56</f>
        <v>-2.3906660738121088</v>
      </c>
      <c r="FL16" s="44">
        <f>EY59</f>
        <v>3.3646317002548782</v>
      </c>
      <c r="FM16" s="44">
        <f>EZ56</f>
        <v>-12.749011535931331</v>
      </c>
      <c r="FN16" s="44">
        <f>EZ59</f>
        <v>7.6062599248878797</v>
      </c>
      <c r="FO16" s="39" t="s">
        <v>297</v>
      </c>
      <c r="FP16" s="44">
        <f>FP31+$FQ$10</f>
        <v>2.4000000000000004</v>
      </c>
      <c r="FQ16" s="97"/>
      <c r="FR16" s="97"/>
      <c r="GH16" s="97"/>
      <c r="GI16" t="s">
        <v>262</v>
      </c>
      <c r="GJ16" s="13">
        <v>0.21792485903518011</v>
      </c>
      <c r="GK16" s="13">
        <v>1.4323078676278095E-5</v>
      </c>
      <c r="GL16" s="13">
        <v>0.33332443822845387</v>
      </c>
      <c r="GM16" s="13">
        <v>1.5505316801859463E-5</v>
      </c>
      <c r="GN16" s="104">
        <v>0.33809999999999757</v>
      </c>
      <c r="GP16" s="13">
        <v>5.4375383418657386E-2</v>
      </c>
      <c r="GQ16" s="13">
        <v>6.4009101008103977E-6</v>
      </c>
      <c r="GR16" s="97">
        <f>GR15+0.14</f>
        <v>0.68</v>
      </c>
      <c r="GS16" s="97" t="s">
        <v>263</v>
      </c>
      <c r="GV16" s="97"/>
      <c r="GW16" s="97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</row>
    <row r="17" spans="1:235">
      <c r="A17" t="s">
        <v>38</v>
      </c>
      <c r="B17" s="3" t="s">
        <v>37</v>
      </c>
      <c r="C17" s="19">
        <v>1</v>
      </c>
      <c r="D17" t="s">
        <v>52</v>
      </c>
      <c r="E17" t="s">
        <v>30</v>
      </c>
      <c r="F17" s="13"/>
      <c r="G17" s="13"/>
      <c r="H17" s="13">
        <v>3.6889779148623346E-4</v>
      </c>
      <c r="I17" s="13">
        <v>8.2619673048611733E-5</v>
      </c>
      <c r="J17" s="13">
        <v>1.1467653384897858E-4</v>
      </c>
      <c r="K17" s="13">
        <v>7.5108406065282905E-6</v>
      </c>
      <c r="L17" s="13">
        <v>1.0213296955043915E-4</v>
      </c>
      <c r="M17" s="13">
        <v>-4.3970715637442498E-6</v>
      </c>
      <c r="N17" s="13">
        <v>8.4972239710623393E-5</v>
      </c>
      <c r="O17" s="13">
        <v>-1.030773044021771E-5</v>
      </c>
      <c r="P17" s="13">
        <v>6.3218344109827736E-6</v>
      </c>
      <c r="Q17" s="13"/>
      <c r="R17" s="13"/>
      <c r="S17" s="13"/>
      <c r="T17" s="13"/>
      <c r="U17" s="13"/>
      <c r="V17" s="13">
        <v>18.922110252380371</v>
      </c>
      <c r="W17" s="13">
        <v>4.2050110530853271</v>
      </c>
      <c r="X17" s="13">
        <v>6.5569963550567625</v>
      </c>
      <c r="Y17" s="13">
        <v>7.4246227231924419E-5</v>
      </c>
      <c r="Z17" s="13">
        <v>6.9065631103515628</v>
      </c>
      <c r="AA17" s="13">
        <v>4.5744883937004485E-5</v>
      </c>
      <c r="AB17" s="13">
        <v>1.1529141354560852</v>
      </c>
      <c r="AC17" s="13">
        <v>-2.7106963671030824E-6</v>
      </c>
      <c r="AD17" s="13">
        <v>3.5950502490322833E-6</v>
      </c>
      <c r="AE17" s="13"/>
      <c r="AF17" s="13"/>
      <c r="AG17" s="13"/>
      <c r="AH17" s="13"/>
      <c r="AI17" s="68">
        <f t="shared" si="0"/>
        <v>1</v>
      </c>
      <c r="AJ17" s="13">
        <f t="shared" si="24"/>
        <v>0</v>
      </c>
      <c r="AK17" s="13">
        <f t="shared" si="25"/>
        <v>0</v>
      </c>
      <c r="AL17" s="13">
        <f t="shared" si="26"/>
        <v>18.921741354588885</v>
      </c>
      <c r="AM17" s="13">
        <f t="shared" si="27"/>
        <v>4.2049284334122783</v>
      </c>
      <c r="AN17" s="13">
        <f t="shared" si="28"/>
        <v>6.5568816785229131</v>
      </c>
      <c r="AO17" s="13">
        <f t="shared" si="29"/>
        <v>6.6735386625396131E-5</v>
      </c>
      <c r="AP17" s="13">
        <f t="shared" si="30"/>
        <v>6.9064609773820127</v>
      </c>
      <c r="AQ17" s="13">
        <f t="shared" si="31"/>
        <v>5.0141955500748733E-5</v>
      </c>
      <c r="AR17" s="13">
        <f t="shared" si="32"/>
        <v>1.1528291632163745</v>
      </c>
      <c r="AS17" s="13">
        <f t="shared" si="33"/>
        <v>7.5970340731146278E-6</v>
      </c>
      <c r="AT17" s="13">
        <f t="shared" si="34"/>
        <v>-2.7267841619504903E-6</v>
      </c>
      <c r="AU17" s="13">
        <f t="shared" si="35"/>
        <v>0</v>
      </c>
      <c r="AV17" s="13">
        <f t="shared" si="36"/>
        <v>0</v>
      </c>
      <c r="AW17" s="13">
        <f t="shared" si="37"/>
        <v>0</v>
      </c>
      <c r="AX17" s="13"/>
      <c r="AY17">
        <f t="shared" si="38"/>
        <v>0</v>
      </c>
      <c r="AZ17">
        <f t="shared" si="39"/>
        <v>1</v>
      </c>
      <c r="BB17">
        <f t="shared" si="2"/>
        <v>1</v>
      </c>
      <c r="BC17">
        <f t="shared" si="3"/>
        <v>1</v>
      </c>
      <c r="BD17" s="41">
        <f t="shared" si="4"/>
        <v>1.758069382353862</v>
      </c>
      <c r="BE17" s="13">
        <f t="shared" si="5"/>
        <v>18.921741354588885</v>
      </c>
      <c r="BF17" s="13">
        <f t="shared" si="6"/>
        <v>4.2049284334122783</v>
      </c>
      <c r="BG17" s="13">
        <f t="shared" si="40"/>
        <v>6.5568831663352034</v>
      </c>
      <c r="BH17" s="13">
        <f t="shared" si="41"/>
        <v>6.9064619427535181</v>
      </c>
      <c r="BI17" s="13">
        <f t="shared" si="42"/>
        <v>1.1528309746118321</v>
      </c>
      <c r="BJ17" s="17">
        <f t="shared" si="43"/>
        <v>0.2222273497250031</v>
      </c>
      <c r="BK17" s="17">
        <f t="shared" si="61"/>
        <v>0.3465264133707775</v>
      </c>
      <c r="BL17" s="17">
        <f t="shared" si="62"/>
        <v>0.36500139248962776</v>
      </c>
      <c r="BM17" s="17">
        <f t="shared" si="63"/>
        <v>6.0926262176829116E-2</v>
      </c>
      <c r="BN17" s="17">
        <f t="shared" si="44"/>
        <v>1.559332880491934</v>
      </c>
      <c r="BO17" s="17">
        <f t="shared" si="45"/>
        <v>1.6424683682782584</v>
      </c>
      <c r="BP17" s="17">
        <f t="shared" si="46"/>
        <v>0.2741618538502249</v>
      </c>
      <c r="BQ17" s="17">
        <f t="shared" si="47"/>
        <v>1.0533147789201347</v>
      </c>
      <c r="BR17" s="17">
        <f t="shared" si="48"/>
        <v>0.17581996588421395</v>
      </c>
      <c r="BS17" s="17">
        <f t="shared" si="49"/>
        <v>0.16692062942899721</v>
      </c>
      <c r="BT17" s="96">
        <f t="shared" si="50"/>
        <v>-1.5040543232799553</v>
      </c>
      <c r="BU17" s="96">
        <f t="shared" si="51"/>
        <v>-1.0597962341931737</v>
      </c>
      <c r="BV17" s="96">
        <f t="shared" si="52"/>
        <v>-1.0078541103668468</v>
      </c>
      <c r="BW17" s="96">
        <f t="shared" si="53"/>
        <v>-2.7980909627904387</v>
      </c>
      <c r="BY17" s="96"/>
      <c r="BZ17" t="s">
        <v>351</v>
      </c>
      <c r="CA17" s="143">
        <f>SLOPE(BM12:BM417,BJ12:BJ417)</f>
        <v>1.6780524122741933</v>
      </c>
      <c r="CB17" s="143">
        <f>SQRT((AVERAGE(BM12:BM417)*(1+AVERAGE(BM12:BM417)))/(AVERAGE(BJ12:BJ417)*(1+AVERAGE(BJ12:BJ417))))</f>
        <v>0.4878368591393904</v>
      </c>
      <c r="CC17" s="13">
        <f>SLOPE(BW12:BW417,BT12:BT417)</f>
        <v>6.1200280337091613</v>
      </c>
      <c r="CD17" s="13">
        <f>(BH$4^CE17-$BD$4^CE17)/(BE$4^CE17-$BD$4^CE17)</f>
        <v>6.1254929607772244</v>
      </c>
      <c r="CE17" s="96">
        <v>1.7722</v>
      </c>
      <c r="CF17" s="143">
        <f>SQRT(((1+AVERAGE(BM12:BM417))/AVERAGE(BM12:BM417))/((1+AVERAGE(BJ12:BJ417))/AVERAGE(BJ12:BJ417)))</f>
        <v>1.7793441113785358</v>
      </c>
      <c r="CG17" s="143">
        <f t="shared" si="66"/>
        <v>4.3406839223306255</v>
      </c>
      <c r="CH17" s="13"/>
      <c r="CI17" s="184"/>
      <c r="CJ17" s="185"/>
      <c r="CK17" s="181">
        <f t="shared" si="7"/>
        <v>0</v>
      </c>
      <c r="CL17" s="186">
        <f t="shared" si="8"/>
        <v>1.7580725921454308</v>
      </c>
      <c r="CM17" s="185">
        <f t="shared" si="9"/>
        <v>0.21794350222061371</v>
      </c>
      <c r="CN17" s="185">
        <f t="shared" si="10"/>
        <v>0.33337620381096522</v>
      </c>
      <c r="CO17" s="177">
        <f t="shared" si="11"/>
        <v>0.33810000000000001</v>
      </c>
      <c r="CP17" s="185">
        <f t="shared" si="12"/>
        <v>5.4381225103004603E-2</v>
      </c>
      <c r="CQ17" s="187">
        <f t="shared" si="13"/>
        <v>1.5296450704619058</v>
      </c>
      <c r="CR17" s="187">
        <f t="shared" si="14"/>
        <v>1.5513194775486243</v>
      </c>
      <c r="CS17" s="187">
        <f t="shared" si="15"/>
        <v>0.24951982761090577</v>
      </c>
      <c r="CT17" s="187">
        <f t="shared" si="16"/>
        <v>1.0141695661988919</v>
      </c>
      <c r="CU17" s="187">
        <f t="shared" si="17"/>
        <v>0.1631226958653608</v>
      </c>
      <c r="CV17" s="187">
        <f t="shared" si="18"/>
        <v>0.16084361166224376</v>
      </c>
      <c r="CW17" s="184">
        <f t="shared" si="19"/>
        <v>-1.5235194139074988</v>
      </c>
      <c r="CX17" s="184">
        <f t="shared" si="20"/>
        <v>-1.0984836855049553</v>
      </c>
      <c r="CY17" s="184">
        <f t="shared" si="21"/>
        <v>-2.9117363114731982</v>
      </c>
      <c r="CZ17" s="184">
        <f t="shared" si="54"/>
        <v>0.42503572840254328</v>
      </c>
      <c r="DA17" s="184">
        <f t="shared" si="55"/>
        <v>0.43910584463920166</v>
      </c>
      <c r="DB17" s="184">
        <f t="shared" si="56"/>
        <v>-1.3882168975656999</v>
      </c>
      <c r="DC17" s="184">
        <f t="shared" si="57"/>
        <v>1.4070116236658456E-2</v>
      </c>
      <c r="DD17" s="184">
        <f t="shared" si="58"/>
        <v>-1.8132526259682429</v>
      </c>
      <c r="DE17" s="184">
        <f t="shared" si="59"/>
        <v>-1.8273227422049014</v>
      </c>
      <c r="DF17" s="15"/>
      <c r="DO17" s="170" t="s">
        <v>417</v>
      </c>
      <c r="DQ17" s="172" t="s">
        <v>438</v>
      </c>
      <c r="DR17" s="172" t="s">
        <v>439</v>
      </c>
      <c r="DS17" s="172" t="s">
        <v>480</v>
      </c>
      <c r="DT17" s="172" t="s">
        <v>440</v>
      </c>
      <c r="DY17" s="124"/>
      <c r="EE17" t="str">
        <f>E17</f>
        <v>iRM_10</v>
      </c>
      <c r="EF17" t="str">
        <f>A17</f>
        <v>Lab 1</v>
      </c>
      <c r="EG17" t="str">
        <f>B17</f>
        <v>Apr 4, 2022</v>
      </c>
      <c r="EH17" s="50">
        <f>C17</f>
        <v>1</v>
      </c>
      <c r="EI17" s="48">
        <f>BE17/AVERAGE(BE16,BE18)</f>
        <v>0.98372322417867397</v>
      </c>
      <c r="EJ17" s="46">
        <f>(CM17/AVERAGE(CM16,CM18)-1)*10^6</f>
        <v>10.821244989189793</v>
      </c>
      <c r="EK17" s="46">
        <f>(CN17/AVERAGE(CN16,CN18)-1)*10^6</f>
        <v>2.7855969222390087</v>
      </c>
      <c r="EL17" s="46">
        <f>(CP17/AVERAGE(CP16,CP18)-1)*10^6</f>
        <v>11.362018297544907</v>
      </c>
      <c r="EM17" s="44"/>
      <c r="EN17" s="44" t="str">
        <f t="shared" ref="EN17:EU17" si="68">EE35</f>
        <v>iRM</v>
      </c>
      <c r="EO17" s="44" t="str">
        <f t="shared" si="68"/>
        <v>Lab 1</v>
      </c>
      <c r="EP17" s="44" t="str">
        <f t="shared" si="68"/>
        <v>Apr 5, 2022</v>
      </c>
      <c r="EQ17" s="124">
        <f t="shared" si="68"/>
        <v>2</v>
      </c>
      <c r="ER17" s="117">
        <f t="shared" si="68"/>
        <v>1.0038162113290479</v>
      </c>
      <c r="ES17" s="44">
        <f t="shared" si="68"/>
        <v>-4.7411434046518153</v>
      </c>
      <c r="ET17" s="44">
        <f t="shared" si="68"/>
        <v>-8.7338503768075171</v>
      </c>
      <c r="EU17" s="44">
        <f t="shared" si="68"/>
        <v>15.396624647445734</v>
      </c>
      <c r="EV17" s="39" t="s">
        <v>27</v>
      </c>
      <c r="EY17" s="97"/>
      <c r="EZ17" s="97"/>
      <c r="FA17" s="97"/>
      <c r="FB17" s="39" t="str">
        <f>EO66</f>
        <v>Lab 1</v>
      </c>
      <c r="FC17" s="39" t="str">
        <f>EP66</f>
        <v>Jun 20, 2022</v>
      </c>
      <c r="FD17" s="39" t="s">
        <v>290</v>
      </c>
      <c r="FE17" s="133"/>
      <c r="FF17" s="39" t="s">
        <v>279</v>
      </c>
      <c r="FG17" s="124">
        <f>EQ66</f>
        <v>1</v>
      </c>
      <c r="FH17" s="19">
        <f>EX68</f>
        <v>9</v>
      </c>
      <c r="FI17" s="44">
        <f>EX66</f>
        <v>-1.1345519270733462</v>
      </c>
      <c r="FJ17" s="44">
        <f>EX69</f>
        <v>2.7875263736649689</v>
      </c>
      <c r="FK17" s="44">
        <f>EY66</f>
        <v>-0.91402476144598743</v>
      </c>
      <c r="FL17" s="44">
        <f>EY69</f>
        <v>2.0049291469043626</v>
      </c>
      <c r="FM17" s="44">
        <f>EZ66</f>
        <v>-0.32673983870375639</v>
      </c>
      <c r="FN17" s="44">
        <f>EZ69</f>
        <v>5.7019322752277821</v>
      </c>
      <c r="FO17" s="39" t="s">
        <v>297</v>
      </c>
      <c r="FP17" s="44">
        <f>FP16</f>
        <v>2.4000000000000004</v>
      </c>
      <c r="FQ17" s="97"/>
      <c r="FR17" s="97"/>
      <c r="GH17" s="97"/>
      <c r="GI17" t="s">
        <v>38</v>
      </c>
      <c r="GJ17" s="13">
        <f>AVERAGE(CM12:CM417)</f>
        <v>0.21793933480628735</v>
      </c>
      <c r="GK17" s="13">
        <f>2*STDEV(CM12:CM417)</f>
        <v>8.5216208471497289E-6</v>
      </c>
      <c r="GL17" s="13">
        <f>AVERAGE(CN12:CN417)</f>
        <v>0.33337543875799297</v>
      </c>
      <c r="GM17" s="13">
        <f>2*STDEV(CN12:CN417)</f>
        <v>7.4263498175074008E-6</v>
      </c>
      <c r="GN17" s="41">
        <f>AVERAGE(CO12:CO417)</f>
        <v>0.33809999999999796</v>
      </c>
      <c r="GP17" s="13">
        <f>AVERAGE(CP12:CP417)</f>
        <v>5.438038703311332E-2</v>
      </c>
      <c r="GQ17" s="13">
        <f>2*STDEV(CP12:CP417)</f>
        <v>3.222837886563417E-6</v>
      </c>
      <c r="GR17" s="97">
        <f>GR16+0.18</f>
        <v>0.8600000000000001</v>
      </c>
      <c r="GS17" s="97" t="s">
        <v>268</v>
      </c>
      <c r="GV17" s="97"/>
      <c r="GW17" s="97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</row>
    <row r="18" spans="1:235">
      <c r="A18" t="s">
        <v>38</v>
      </c>
      <c r="B18" s="3" t="s">
        <v>37</v>
      </c>
      <c r="C18" s="19">
        <v>1</v>
      </c>
      <c r="D18" t="s">
        <v>53</v>
      </c>
      <c r="E18" t="s">
        <v>32</v>
      </c>
      <c r="F18" s="13"/>
      <c r="G18" s="13"/>
      <c r="H18" s="13">
        <v>4.0910586831159889E-4</v>
      </c>
      <c r="I18" s="13">
        <v>8.2402501720935104E-5</v>
      </c>
      <c r="J18" s="13">
        <v>1.3215882354415952E-4</v>
      </c>
      <c r="K18" s="13">
        <v>1.1854230979224668E-5</v>
      </c>
      <c r="L18" s="13">
        <v>1.2957241706317292E-4</v>
      </c>
      <c r="M18" s="13">
        <v>1.3100488729378408E-6</v>
      </c>
      <c r="N18" s="13">
        <v>9.8574243384064172E-5</v>
      </c>
      <c r="O18" s="13">
        <v>3.4475926895538563E-7</v>
      </c>
      <c r="P18" s="13">
        <v>5.1536661658246894E-6</v>
      </c>
      <c r="Q18" s="13"/>
      <c r="R18" s="13"/>
      <c r="S18" s="13"/>
      <c r="T18" s="13"/>
      <c r="U18" s="13"/>
      <c r="V18" s="13">
        <v>19.284034490585327</v>
      </c>
      <c r="W18" s="13">
        <v>4.285334388415019</v>
      </c>
      <c r="X18" s="13">
        <v>6.6823491851488752</v>
      </c>
      <c r="Y18" s="13">
        <v>7.7667461634215826E-5</v>
      </c>
      <c r="Z18" s="13">
        <v>7.0384746690591173</v>
      </c>
      <c r="AA18" s="13">
        <v>1.6050862056241991E-4</v>
      </c>
      <c r="AB18" s="13">
        <v>1.1749820883075397</v>
      </c>
      <c r="AC18" s="13">
        <v>7.1313378574207789E-5</v>
      </c>
      <c r="AD18" s="13">
        <v>1.8888311781969E-4</v>
      </c>
      <c r="AE18" s="13"/>
      <c r="AF18" s="13"/>
      <c r="AG18" s="13"/>
      <c r="AH18" s="13"/>
      <c r="AI18" s="68">
        <f t="shared" si="0"/>
        <v>1</v>
      </c>
      <c r="AJ18" s="13">
        <f t="shared" si="24"/>
        <v>0</v>
      </c>
      <c r="AK18" s="13">
        <f t="shared" si="25"/>
        <v>0</v>
      </c>
      <c r="AL18" s="13">
        <f t="shared" si="26"/>
        <v>19.283625384717016</v>
      </c>
      <c r="AM18" s="13">
        <f t="shared" si="27"/>
        <v>4.2852519859132983</v>
      </c>
      <c r="AN18" s="13">
        <f t="shared" si="28"/>
        <v>6.6822170263253309</v>
      </c>
      <c r="AO18" s="13">
        <f t="shared" si="29"/>
        <v>6.5813230654991161E-5</v>
      </c>
      <c r="AP18" s="13">
        <f t="shared" si="30"/>
        <v>7.038345096642054</v>
      </c>
      <c r="AQ18" s="13">
        <f t="shared" si="31"/>
        <v>1.5919857168948207E-4</v>
      </c>
      <c r="AR18" s="13">
        <f t="shared" si="32"/>
        <v>1.1748835140641556</v>
      </c>
      <c r="AS18" s="13">
        <f t="shared" si="33"/>
        <v>7.0968619305252401E-5</v>
      </c>
      <c r="AT18" s="13">
        <f t="shared" si="34"/>
        <v>1.8372945165386531E-4</v>
      </c>
      <c r="AU18" s="13">
        <f t="shared" si="35"/>
        <v>0</v>
      </c>
      <c r="AV18" s="13">
        <f t="shared" si="36"/>
        <v>0</v>
      </c>
      <c r="AW18" s="13">
        <f t="shared" si="37"/>
        <v>0</v>
      </c>
      <c r="AX18" s="13"/>
      <c r="AY18">
        <f t="shared" si="38"/>
        <v>0</v>
      </c>
      <c r="AZ18">
        <f t="shared" si="39"/>
        <v>1</v>
      </c>
      <c r="BB18">
        <f t="shared" si="2"/>
        <v>1</v>
      </c>
      <c r="BC18">
        <f t="shared" si="3"/>
        <v>1</v>
      </c>
      <c r="BD18" s="41">
        <f t="shared" si="4"/>
        <v>1.7574036947994505</v>
      </c>
      <c r="BE18" s="13">
        <f t="shared" si="5"/>
        <v>19.283625384717016</v>
      </c>
      <c r="BF18" s="13">
        <f t="shared" si="6"/>
        <v>4.2852519859132983</v>
      </c>
      <c r="BG18" s="13">
        <f t="shared" si="40"/>
        <v>6.6821167744260093</v>
      </c>
      <c r="BH18" s="13">
        <f t="shared" si="41"/>
        <v>7.0382800487321644</v>
      </c>
      <c r="BI18" s="13">
        <f t="shared" si="42"/>
        <v>1.1747614615688997</v>
      </c>
      <c r="BJ18" s="17">
        <f t="shared" si="43"/>
        <v>0.22222232077322548</v>
      </c>
      <c r="BK18" s="17">
        <f t="shared" si="61"/>
        <v>0.34651766154521096</v>
      </c>
      <c r="BL18" s="17">
        <f t="shared" si="62"/>
        <v>0.36498738739813213</v>
      </c>
      <c r="BM18" s="17">
        <f t="shared" si="63"/>
        <v>6.0920155734820562E-2</v>
      </c>
      <c r="BN18" s="17">
        <f t="shared" si="44"/>
        <v>1.5593287854230764</v>
      </c>
      <c r="BO18" s="17">
        <f t="shared" si="45"/>
        <v>1.6424425149019852</v>
      </c>
      <c r="BP18" s="17">
        <f t="shared" si="46"/>
        <v>0.27414057923096152</v>
      </c>
      <c r="BQ18" s="17">
        <f t="shared" si="47"/>
        <v>1.0533009652972953</v>
      </c>
      <c r="BR18" s="17">
        <f t="shared" si="48"/>
        <v>0.17580678417129447</v>
      </c>
      <c r="BS18" s="17">
        <f t="shared" si="49"/>
        <v>0.16691030385761854</v>
      </c>
      <c r="BT18" s="96">
        <f t="shared" si="50"/>
        <v>-1.5040769532968576</v>
      </c>
      <c r="BU18" s="96">
        <f t="shared" si="51"/>
        <v>-1.0598214903807202</v>
      </c>
      <c r="BV18" s="96">
        <f t="shared" si="52"/>
        <v>-1.0078924810702965</v>
      </c>
      <c r="BW18" s="96">
        <f t="shared" si="53"/>
        <v>-2.7981911945759657</v>
      </c>
      <c r="BY18" s="96"/>
      <c r="BZ18" t="s">
        <v>352</v>
      </c>
      <c r="CA18" s="143">
        <f>SLOPE(BL12:BL417,BK12:BK417)</f>
        <v>2.1067124335671847</v>
      </c>
      <c r="CB18" s="143">
        <f>SQRT((AVERAGE(BL12:BL417)*(1+AVERAGE(BL12:BL417)))/(AVERAGE(BK12:BK417)*(1+AVERAGE(BK12:BK417))))</f>
        <v>1.0333330203439615</v>
      </c>
      <c r="CC18" s="13">
        <f>SLOPE(BV12:BV417,BU12:BU417)</f>
        <v>1.9999949381432613</v>
      </c>
      <c r="CD18" s="13">
        <f>(BG$4^CE18-$BD$4^CE18)/(BF$4^CE18-$BD$4^CE18)</f>
        <v>1.999455381639623</v>
      </c>
      <c r="CE18" s="154">
        <v>0.95340000000000003</v>
      </c>
      <c r="CF18" s="143">
        <f>SQRT(((1+AVERAGE(BL12:BL417))/AVERAGE(BL12:BL417))/((1+AVERAGE(BK12:BK417))/AVERAGE(BK12:BK417)))</f>
        <v>0.98102213837824115</v>
      </c>
      <c r="CG18" s="143">
        <f t="shared" si="66"/>
        <v>1.0189727997650202</v>
      </c>
      <c r="CH18" s="13"/>
      <c r="CI18" s="184"/>
      <c r="CJ18" s="185"/>
      <c r="CK18" s="181">
        <f t="shared" si="7"/>
        <v>0</v>
      </c>
      <c r="CL18" s="186">
        <f t="shared" si="8"/>
        <v>1.7571914667685744</v>
      </c>
      <c r="CM18" s="185">
        <f t="shared" si="9"/>
        <v>0.21794069635957194</v>
      </c>
      <c r="CN18" s="185">
        <f t="shared" si="10"/>
        <v>0.33337424806840138</v>
      </c>
      <c r="CO18" s="177">
        <f t="shared" si="11"/>
        <v>0.33810000000000001</v>
      </c>
      <c r="CP18" s="185">
        <f t="shared" si="12"/>
        <v>5.4378871857045617E-2</v>
      </c>
      <c r="CQ18" s="187">
        <f t="shared" si="13"/>
        <v>1.5296557900245489</v>
      </c>
      <c r="CR18" s="187">
        <f t="shared" si="14"/>
        <v>1.5513394498941206</v>
      </c>
      <c r="CS18" s="187">
        <f t="shared" si="15"/>
        <v>0.2495122423915174</v>
      </c>
      <c r="CT18" s="187">
        <f t="shared" si="16"/>
        <v>1.0141755158323718</v>
      </c>
      <c r="CU18" s="187">
        <f t="shared" si="17"/>
        <v>0.1631165939544563</v>
      </c>
      <c r="CV18" s="187">
        <f t="shared" si="18"/>
        <v>0.16083665145532572</v>
      </c>
      <c r="CW18" s="184">
        <f t="shared" si="19"/>
        <v>-1.5235322882491287</v>
      </c>
      <c r="CX18" s="184">
        <f t="shared" si="20"/>
        <v>-1.0984895519953592</v>
      </c>
      <c r="CY18" s="184">
        <f t="shared" si="21"/>
        <v>-2.9117795855419999</v>
      </c>
      <c r="CZ18" s="184">
        <f t="shared" si="54"/>
        <v>0.42504273625376937</v>
      </c>
      <c r="DA18" s="184">
        <f t="shared" si="55"/>
        <v>0.43911871898083166</v>
      </c>
      <c r="DB18" s="184">
        <f t="shared" si="56"/>
        <v>-1.3882472972928714</v>
      </c>
      <c r="DC18" s="184">
        <f t="shared" si="57"/>
        <v>1.4075982727062489E-2</v>
      </c>
      <c r="DD18" s="184">
        <f t="shared" si="58"/>
        <v>-1.8132900335466409</v>
      </c>
      <c r="DE18" s="184">
        <f t="shared" si="59"/>
        <v>-1.8273660162737031</v>
      </c>
      <c r="DF18" s="15"/>
      <c r="DQ18" s="172" t="s">
        <v>441</v>
      </c>
      <c r="DR18" s="172" t="s">
        <v>442</v>
      </c>
      <c r="DS18" s="172" t="s">
        <v>443</v>
      </c>
      <c r="DT18" s="172" t="s">
        <v>444</v>
      </c>
      <c r="DV18" s="39" t="str">
        <f>E18</f>
        <v>iRM</v>
      </c>
      <c r="DW18" s="39" t="str">
        <f>A18</f>
        <v>Lab 1</v>
      </c>
      <c r="DX18" s="39" t="str">
        <f>B18</f>
        <v>Apr 4, 2022</v>
      </c>
      <c r="DY18" s="124">
        <f>C18</f>
        <v>1</v>
      </c>
      <c r="DZ18" s="48">
        <f>BE18/AVERAGE(BE16,BE20)</f>
        <v>0.99960855886897826</v>
      </c>
      <c r="EA18" s="46">
        <f>(CM18/AVERAGE(CM16,CM20)-1)*10^6</f>
        <v>-2.5573496096331638</v>
      </c>
      <c r="EB18" s="46">
        <f>(CN18/AVERAGE(CN16,CN20)-1)*10^6</f>
        <v>-3.3839643475142012</v>
      </c>
      <c r="EC18" s="46">
        <f>(CP18/AVERAGE(CP16,CP20)-1)*10^6</f>
        <v>-45.233106396924683</v>
      </c>
      <c r="EH18" s="50"/>
      <c r="EK18" s="46"/>
      <c r="EL18" s="46"/>
      <c r="EM18" s="44"/>
      <c r="EN18" s="44" t="str">
        <f t="shared" ref="EN18:EU18" si="69">EE45</f>
        <v>iRM</v>
      </c>
      <c r="EO18" s="44" t="str">
        <f t="shared" si="69"/>
        <v>Lab 1</v>
      </c>
      <c r="EP18" s="44" t="str">
        <f t="shared" si="69"/>
        <v>Apr 5, 2022</v>
      </c>
      <c r="EQ18" s="124">
        <f t="shared" si="69"/>
        <v>2</v>
      </c>
      <c r="ER18" s="117">
        <f t="shared" si="69"/>
        <v>0.99166809213366613</v>
      </c>
      <c r="ES18" s="44">
        <f t="shared" si="69"/>
        <v>-1.5129769640465085</v>
      </c>
      <c r="ET18" s="44">
        <f t="shared" si="69"/>
        <v>-6.4571050278905417</v>
      </c>
      <c r="EU18" s="44">
        <f t="shared" si="69"/>
        <v>-8.045867140538121</v>
      </c>
      <c r="EV18" t="s">
        <v>27</v>
      </c>
      <c r="EY18" s="97"/>
      <c r="EZ18" s="97"/>
      <c r="FA18" s="97"/>
      <c r="FB18" s="39"/>
      <c r="FC18" s="39"/>
      <c r="FD18" s="136" t="s">
        <v>292</v>
      </c>
      <c r="FE18" s="162"/>
      <c r="FF18" s="39"/>
      <c r="FG18" s="124"/>
      <c r="FH18" s="19"/>
      <c r="FI18" s="137">
        <f>(FI16/FJ16^2+FI17/FJ17^2)/(1/FJ16^2+1/FJ17^2)</f>
        <v>-1.0925472894652919</v>
      </c>
      <c r="FJ18" s="137">
        <f>SQRT(1/(1/FJ16^2+1/FJ17^2))</f>
        <v>2.4526459633481985</v>
      </c>
      <c r="FK18" s="137">
        <f>(FK16/FL16^2+FK17/FL17^2)/(1/FL16^2+1/FL17^2)</f>
        <v>-1.300956109468334</v>
      </c>
      <c r="FL18" s="137">
        <f>SQRT(1/(1/FL16^2+1/FL17^2))</f>
        <v>1.7223324466581547</v>
      </c>
      <c r="FM18" s="137">
        <f>(FM16/FN16^2+FM17/FN17^2)/(1/FN16^2+1/FN17^2)</f>
        <v>-4.7959852484802763</v>
      </c>
      <c r="FN18" s="137">
        <f>SQRT(1/(1/FN16^2+1/FN17^2))</f>
        <v>4.5623410987408128</v>
      </c>
      <c r="FO18" s="39"/>
      <c r="FP18" s="44">
        <f>FP17</f>
        <v>2.4000000000000004</v>
      </c>
      <c r="FQ18" s="44">
        <f>FP18</f>
        <v>2.4000000000000004</v>
      </c>
      <c r="FR18" s="97"/>
      <c r="GH18" s="97"/>
      <c r="GI18" t="s">
        <v>40</v>
      </c>
      <c r="GJ18" s="13">
        <f>AVERAGE(CM419:CM538)</f>
        <v>0.21793225914525763</v>
      </c>
      <c r="GK18" s="13">
        <f>2*STDEV(CM419:CM538)</f>
        <v>2.9873495655340605E-6</v>
      </c>
      <c r="GL18" s="13">
        <f>AVERAGE(CN419:CN538)</f>
        <v>0.33335351081811732</v>
      </c>
      <c r="GM18" s="13">
        <f>2*STDEV(CN419:CN538)</f>
        <v>5.6491867483117198E-6</v>
      </c>
      <c r="GN18" s="41">
        <f>AVERAGE(CO419:CO538)</f>
        <v>0.33809999999999979</v>
      </c>
      <c r="GP18" s="13">
        <f>AVERAGE(CP419:CP538)</f>
        <v>5.4389769859511279E-2</v>
      </c>
      <c r="GQ18" s="13">
        <f>2*STDEV(CP419:CP538)</f>
        <v>1.8295604569423489E-6</v>
      </c>
      <c r="GR18" s="97">
        <f>GR17+0.1</f>
        <v>0.96000000000000008</v>
      </c>
      <c r="GS18" s="97" t="s">
        <v>268</v>
      </c>
      <c r="GV18" s="97"/>
      <c r="GW18" s="97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</row>
    <row r="19" spans="1:235">
      <c r="A19" t="s">
        <v>38</v>
      </c>
      <c r="B19" s="3" t="s">
        <v>37</v>
      </c>
      <c r="C19" s="19">
        <v>1</v>
      </c>
      <c r="D19" t="s">
        <v>54</v>
      </c>
      <c r="E19" t="s">
        <v>31</v>
      </c>
      <c r="F19" s="13"/>
      <c r="G19" s="13"/>
      <c r="H19" s="13">
        <v>3.9853517082519827E-4</v>
      </c>
      <c r="I19" s="13">
        <v>8.2015504449373108E-5</v>
      </c>
      <c r="J19" s="13">
        <v>1.2722723768092691E-4</v>
      </c>
      <c r="K19" s="13">
        <v>7.8168852496673932E-6</v>
      </c>
      <c r="L19" s="13">
        <v>1.2489690343500117E-4</v>
      </c>
      <c r="M19" s="13">
        <v>2.3882151538145984E-6</v>
      </c>
      <c r="N19" s="13">
        <v>9.9333415710134426E-5</v>
      </c>
      <c r="O19" s="13">
        <v>-1.4290620219981065E-5</v>
      </c>
      <c r="P19" s="13">
        <v>5.5182740453574301E-6</v>
      </c>
      <c r="Q19" s="13"/>
      <c r="R19" s="13"/>
      <c r="S19" s="13"/>
      <c r="T19" s="13"/>
      <c r="U19" s="13"/>
      <c r="V19" s="13">
        <v>19.077875556945802</v>
      </c>
      <c r="W19" s="13">
        <v>4.2395618534088131</v>
      </c>
      <c r="X19" s="13">
        <v>6.6108419322967533</v>
      </c>
      <c r="Y19" s="13">
        <v>6.6650485932768789E-5</v>
      </c>
      <c r="Z19" s="13">
        <v>6.9632448005676268</v>
      </c>
      <c r="AA19" s="13">
        <v>4.4724217041220981E-5</v>
      </c>
      <c r="AB19" s="13">
        <v>1.1623683524131776</v>
      </c>
      <c r="AC19" s="13">
        <v>3.5289990162112871E-6</v>
      </c>
      <c r="AD19" s="13">
        <v>3.6551017222308246E-6</v>
      </c>
      <c r="AE19" s="13"/>
      <c r="AF19" s="13"/>
      <c r="AG19" s="13"/>
      <c r="AH19" s="13"/>
      <c r="AI19" s="68">
        <f t="shared" si="0"/>
        <v>1</v>
      </c>
      <c r="AJ19" s="13">
        <f t="shared" si="24"/>
        <v>0</v>
      </c>
      <c r="AK19" s="13">
        <f t="shared" si="25"/>
        <v>0</v>
      </c>
      <c r="AL19" s="13">
        <f t="shared" si="26"/>
        <v>19.077477021774978</v>
      </c>
      <c r="AM19" s="13">
        <f t="shared" si="27"/>
        <v>4.2394798379043639</v>
      </c>
      <c r="AN19" s="13">
        <f t="shared" si="28"/>
        <v>6.6107147050590722</v>
      </c>
      <c r="AO19" s="13">
        <f t="shared" si="29"/>
        <v>5.8833600683101394E-5</v>
      </c>
      <c r="AP19" s="13">
        <f t="shared" si="30"/>
        <v>6.9631199036641922</v>
      </c>
      <c r="AQ19" s="13">
        <f t="shared" si="31"/>
        <v>4.2336001887406385E-5</v>
      </c>
      <c r="AR19" s="13">
        <f t="shared" si="32"/>
        <v>1.1622690189974674</v>
      </c>
      <c r="AS19" s="13">
        <f t="shared" si="33"/>
        <v>1.7819619236192352E-5</v>
      </c>
      <c r="AT19" s="13">
        <f t="shared" si="34"/>
        <v>-1.8631723231266055E-6</v>
      </c>
      <c r="AU19" s="13">
        <f t="shared" si="35"/>
        <v>0</v>
      </c>
      <c r="AV19" s="13">
        <f t="shared" si="36"/>
        <v>0</v>
      </c>
      <c r="AW19" s="13">
        <f t="shared" si="37"/>
        <v>0</v>
      </c>
      <c r="AX19" s="13"/>
      <c r="AY19">
        <f t="shared" si="38"/>
        <v>0</v>
      </c>
      <c r="AZ19">
        <f t="shared" si="39"/>
        <v>1</v>
      </c>
      <c r="BB19">
        <f t="shared" si="2"/>
        <v>1</v>
      </c>
      <c r="BC19">
        <f t="shared" si="3"/>
        <v>1</v>
      </c>
      <c r="BD19" s="41">
        <f t="shared" si="4"/>
        <v>1.7574599394931587</v>
      </c>
      <c r="BE19" s="13">
        <f t="shared" si="5"/>
        <v>19.077477021774978</v>
      </c>
      <c r="BF19" s="13">
        <f t="shared" si="6"/>
        <v>4.2394798379043639</v>
      </c>
      <c r="BG19" s="13">
        <f t="shared" si="40"/>
        <v>6.6107157216950263</v>
      </c>
      <c r="BH19" s="13">
        <f t="shared" si="41"/>
        <v>6.9631205633037236</v>
      </c>
      <c r="BI19" s="13">
        <f t="shared" si="42"/>
        <v>1.162270256711897</v>
      </c>
      <c r="BJ19" s="17">
        <f t="shared" si="43"/>
        <v>0.22222434513040867</v>
      </c>
      <c r="BK19" s="17">
        <f t="shared" si="61"/>
        <v>0.34651939112019758</v>
      </c>
      <c r="BL19" s="17">
        <f t="shared" si="62"/>
        <v>0.36499168917126923</v>
      </c>
      <c r="BM19" s="17">
        <f t="shared" si="63"/>
        <v>6.0923687937628493E-2</v>
      </c>
      <c r="BN19" s="17">
        <f t="shared" si="44"/>
        <v>1.5593223636989386</v>
      </c>
      <c r="BO19" s="17">
        <f t="shared" si="45"/>
        <v>1.6424469108327437</v>
      </c>
      <c r="BP19" s="17">
        <f t="shared" si="46"/>
        <v>0.27415397670258151</v>
      </c>
      <c r="BQ19" s="17">
        <f t="shared" si="47"/>
        <v>1.0533081222131782</v>
      </c>
      <c r="BR19" s="17">
        <f t="shared" si="48"/>
        <v>0.17581610004761847</v>
      </c>
      <c r="BS19" s="17">
        <f t="shared" si="49"/>
        <v>0.16691801414974294</v>
      </c>
      <c r="BT19" s="96">
        <f t="shared" si="50"/>
        <v>-1.5040678437350654</v>
      </c>
      <c r="BU19" s="96">
        <f t="shared" si="51"/>
        <v>-1.0598164990891867</v>
      </c>
      <c r="BV19" s="96">
        <f t="shared" si="52"/>
        <v>-1.0078806950526551</v>
      </c>
      <c r="BW19" s="96">
        <f t="shared" si="53"/>
        <v>-2.7981332154002851</v>
      </c>
      <c r="BY19" s="96"/>
      <c r="BZ19" t="s">
        <v>353</v>
      </c>
      <c r="CA19" s="143">
        <f>SLOPE(BM12:BM417,BK12:BK417)</f>
        <v>0.52684099392115669</v>
      </c>
      <c r="CB19" s="143">
        <f>SQRT((AVERAGE(BM12:BM417)*(1+AVERAGE(BM12:BM417)))/(AVERAGE(BK12:BK417)*(1+AVERAGE(BK12:BK417))))</f>
        <v>0.37219350156569114</v>
      </c>
      <c r="CC19" s="13">
        <f>SLOPE(BW12:BW417,BU12:BU417)</f>
        <v>2.9962664494720448</v>
      </c>
      <c r="CD19" s="13">
        <f>(BH$4^CE19-$BD$4^CE19)/(BF$4^CE19-$BD$4^CE19)</f>
        <v>2.9977906250178439</v>
      </c>
      <c r="CE19" s="1">
        <v>0.94616</v>
      </c>
      <c r="CF19" s="143">
        <f>SQRT(((1+AVERAGE(BM12:BM417))/AVERAGE(BM12:BM417))/((1+AVERAGE(BK12:BK417))/AVERAGE(BK12:BK417)))</f>
        <v>2.1169046638368099</v>
      </c>
      <c r="CG19" s="143">
        <f t="shared" si="66"/>
        <v>0.87936178563523493</v>
      </c>
      <c r="CH19" s="13"/>
      <c r="CI19" s="184"/>
      <c r="CJ19" s="185"/>
      <c r="CK19" s="181">
        <f t="shared" si="7"/>
        <v>0</v>
      </c>
      <c r="CL19" s="186">
        <f t="shared" si="8"/>
        <v>1.7574621149011938</v>
      </c>
      <c r="CM19" s="185">
        <f t="shared" si="9"/>
        <v>0.21794202863297973</v>
      </c>
      <c r="CN19" s="185">
        <f t="shared" si="10"/>
        <v>0.33337392653429104</v>
      </c>
      <c r="CO19" s="177">
        <f t="shared" si="11"/>
        <v>0.33810000000000001</v>
      </c>
      <c r="CP19" s="185">
        <f t="shared" si="12"/>
        <v>5.43810733723755E-2</v>
      </c>
      <c r="CQ19" s="187">
        <f t="shared" si="13"/>
        <v>1.5296449639628789</v>
      </c>
      <c r="CR19" s="187">
        <f t="shared" si="14"/>
        <v>1.55132996660029</v>
      </c>
      <c r="CS19" s="187">
        <f t="shared" si="15"/>
        <v>0.24952081851066313</v>
      </c>
      <c r="CT19" s="187">
        <f t="shared" si="16"/>
        <v>1.0141764939893183</v>
      </c>
      <c r="CU19" s="187">
        <f t="shared" si="17"/>
        <v>0.16312335501973285</v>
      </c>
      <c r="CV19" s="187">
        <f t="shared" si="18"/>
        <v>0.16084316288783057</v>
      </c>
      <c r="CW19" s="184">
        <f t="shared" si="19"/>
        <v>-1.5235261752589531</v>
      </c>
      <c r="CX19" s="184">
        <f t="shared" si="20"/>
        <v>-1.0984905164797705</v>
      </c>
      <c r="CY19" s="184">
        <f t="shared" si="21"/>
        <v>-2.911739101606015</v>
      </c>
      <c r="CZ19" s="184">
        <f t="shared" si="54"/>
        <v>0.42503565877918248</v>
      </c>
      <c r="DA19" s="184">
        <f t="shared" si="55"/>
        <v>0.43911260599065599</v>
      </c>
      <c r="DB19" s="184">
        <f t="shared" si="56"/>
        <v>-1.3882129263470624</v>
      </c>
      <c r="DC19" s="184">
        <f t="shared" si="57"/>
        <v>1.4076947211473297E-2</v>
      </c>
      <c r="DD19" s="184">
        <f t="shared" si="58"/>
        <v>-1.8132485851262448</v>
      </c>
      <c r="DE19" s="184">
        <f t="shared" si="59"/>
        <v>-1.8273255323377182</v>
      </c>
      <c r="DF19" s="15"/>
      <c r="DQ19" s="172" t="s">
        <v>445</v>
      </c>
      <c r="DR19" s="172" t="s">
        <v>446</v>
      </c>
      <c r="DS19" s="172" t="s">
        <v>446</v>
      </c>
      <c r="DT19" s="172" t="s">
        <v>447</v>
      </c>
      <c r="DY19" s="124"/>
      <c r="EE19" t="str">
        <f>E19</f>
        <v>iRM_11</v>
      </c>
      <c r="EF19" t="str">
        <f>A19</f>
        <v>Lab 1</v>
      </c>
      <c r="EG19" t="str">
        <f>B19</f>
        <v>Apr 4, 2022</v>
      </c>
      <c r="EH19" s="50">
        <f>C19</f>
        <v>1</v>
      </c>
      <c r="EI19" s="48">
        <f>BE19/AVERAGE(BE18,BE20)</f>
        <v>0.98642693192862352</v>
      </c>
      <c r="EJ19" s="46">
        <f>(CM19/AVERAGE(CM18,CM20)-1)*10^6</f>
        <v>5.6088071800353134</v>
      </c>
      <c r="EK19" s="46">
        <f>(CN19/AVERAGE(CN18,CN20)-1)*10^6</f>
        <v>-1.2675572534925905</v>
      </c>
      <c r="EL19" s="46">
        <f>(CP19/AVERAGE(CP18,CP20)-1)*10^6</f>
        <v>27.161865330027624</v>
      </c>
      <c r="EM19" s="44"/>
      <c r="EN19" s="44" t="str">
        <f t="shared" ref="EN19:EU19" si="70">EE56</f>
        <v>iRM</v>
      </c>
      <c r="EO19" s="44" t="str">
        <f t="shared" si="70"/>
        <v>Lab 1</v>
      </c>
      <c r="EP19" s="44" t="str">
        <f t="shared" si="70"/>
        <v>Apr 5, 2022</v>
      </c>
      <c r="EQ19" s="124">
        <f t="shared" si="70"/>
        <v>3</v>
      </c>
      <c r="ER19" s="117">
        <f t="shared" si="70"/>
        <v>0.98831077273891887</v>
      </c>
      <c r="ES19" s="44">
        <f t="shared" si="70"/>
        <v>4.6161066846739374</v>
      </c>
      <c r="ET19" s="44">
        <f t="shared" si="70"/>
        <v>-4.9886941151378039</v>
      </c>
      <c r="EU19" s="44">
        <f t="shared" si="70"/>
        <v>2.5601987407863902</v>
      </c>
      <c r="EV19" t="s">
        <v>27</v>
      </c>
      <c r="EY19" s="29"/>
      <c r="EZ19" s="29"/>
      <c r="FA19" s="97"/>
      <c r="FB19" s="39" t="str">
        <f>EO76</f>
        <v>Lab 1</v>
      </c>
      <c r="FC19" s="39" t="str">
        <f>EP76</f>
        <v>Apr 4, 2022</v>
      </c>
      <c r="FD19" s="39" t="s">
        <v>293</v>
      </c>
      <c r="FE19" s="133"/>
      <c r="FF19" s="39" t="s">
        <v>280</v>
      </c>
      <c r="FG19" s="124">
        <f>EQ76</f>
        <v>1</v>
      </c>
      <c r="FH19" s="19">
        <f>EX78</f>
        <v>8</v>
      </c>
      <c r="FI19" s="44">
        <f>EX76</f>
        <v>-0.31231055297453736</v>
      </c>
      <c r="FJ19" s="44">
        <f>EX79</f>
        <v>5.0476492755158731</v>
      </c>
      <c r="FK19" s="44">
        <f>EY76</f>
        <v>-2.8535588052214234</v>
      </c>
      <c r="FL19" s="44">
        <f>EY79</f>
        <v>3.236933782656263</v>
      </c>
      <c r="FM19" s="44">
        <f>EZ76</f>
        <v>-3.1429526840959232</v>
      </c>
      <c r="FN19" s="44">
        <f>EZ79</f>
        <v>12.677843421650753</v>
      </c>
      <c r="FO19" s="39" t="s">
        <v>297</v>
      </c>
      <c r="FP19" s="44">
        <f>FP62+$FQ$10</f>
        <v>10</v>
      </c>
      <c r="FQ19" s="97"/>
      <c r="FR19" s="29"/>
      <c r="GH19" s="29"/>
      <c r="GI19" t="s">
        <v>178</v>
      </c>
      <c r="GJ19" s="13">
        <f>AVERAGE(CM540:CM888)</f>
        <v>0.21795885055156536</v>
      </c>
      <c r="GK19" s="13">
        <f>2*STDEV(CM540:CM888)</f>
        <v>9.8615724547634333E-6</v>
      </c>
      <c r="GL19" s="13">
        <f>AVERAGE(CN540:CN888)</f>
        <v>0.33335538066394377</v>
      </c>
      <c r="GM19" s="13">
        <f>2*STDEV(CN540:CN888)</f>
        <v>8.0100367759561779E-6</v>
      </c>
      <c r="GN19" s="41">
        <f>AVERAGE(CO540:CO888)</f>
        <v>0.33809999999999807</v>
      </c>
      <c r="GP19" s="13">
        <f>AVERAGE(CP540:CP888)</f>
        <v>5.4377450175142783E-2</v>
      </c>
      <c r="GQ19" s="13">
        <f>2*STDEV(CP540:CP888)</f>
        <v>7.5926579014172728E-6</v>
      </c>
      <c r="GR19" s="97">
        <f>GR18+0.1</f>
        <v>1.06</v>
      </c>
      <c r="GS19" s="97" t="s">
        <v>268</v>
      </c>
      <c r="GV19" s="29"/>
      <c r="GW19" s="2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</row>
    <row r="20" spans="1:235">
      <c r="A20" t="s">
        <v>38</v>
      </c>
      <c r="B20" s="3" t="s">
        <v>37</v>
      </c>
      <c r="C20" s="19">
        <v>1</v>
      </c>
      <c r="D20" t="s">
        <v>55</v>
      </c>
      <c r="E20" t="s">
        <v>32</v>
      </c>
      <c r="F20" s="13"/>
      <c r="G20" s="13"/>
      <c r="H20" s="13">
        <v>4.4124134001322091E-4</v>
      </c>
      <c r="I20" s="13">
        <v>1.0105579494847916E-4</v>
      </c>
      <c r="J20" s="13">
        <v>1.5172213097685018E-4</v>
      </c>
      <c r="K20" s="13">
        <v>1.1614094637479866E-5</v>
      </c>
      <c r="L20" s="13">
        <v>1.403488015057519E-4</v>
      </c>
      <c r="M20" s="13">
        <v>5.2045675147383389E-8</v>
      </c>
      <c r="N20" s="13">
        <v>9.1135112597839907E-5</v>
      </c>
      <c r="O20" s="13">
        <v>7.9155853427437219E-7</v>
      </c>
      <c r="P20" s="13">
        <v>3.9598163425580439E-6</v>
      </c>
      <c r="Q20" s="13"/>
      <c r="R20" s="13"/>
      <c r="S20" s="13"/>
      <c r="T20" s="13"/>
      <c r="U20" s="13"/>
      <c r="V20" s="13">
        <v>19.396775627136229</v>
      </c>
      <c r="W20" s="13">
        <v>4.3102991008758549</v>
      </c>
      <c r="X20" s="13">
        <v>6.7211065387725828</v>
      </c>
      <c r="Y20" s="13">
        <v>7.41779515374219E-5</v>
      </c>
      <c r="Z20" s="13">
        <v>7.0789479255676273</v>
      </c>
      <c r="AA20" s="13">
        <v>1.6132117132656277E-4</v>
      </c>
      <c r="AB20" s="13">
        <v>1.1817079877853394</v>
      </c>
      <c r="AC20" s="13">
        <v>7.6098094286862757E-5</v>
      </c>
      <c r="AD20" s="13">
        <v>1.9256631698226555E-4</v>
      </c>
      <c r="AE20" s="13"/>
      <c r="AF20" s="13"/>
      <c r="AG20" s="13"/>
      <c r="AH20" s="13"/>
      <c r="AI20" s="68">
        <f t="shared" si="0"/>
        <v>1</v>
      </c>
      <c r="AJ20" s="13">
        <f t="shared" si="24"/>
        <v>0</v>
      </c>
      <c r="AK20" s="13">
        <f t="shared" si="25"/>
        <v>0</v>
      </c>
      <c r="AL20" s="13">
        <f t="shared" si="26"/>
        <v>19.396334385796216</v>
      </c>
      <c r="AM20" s="13">
        <f t="shared" si="27"/>
        <v>4.3101980450809068</v>
      </c>
      <c r="AN20" s="13">
        <f t="shared" si="28"/>
        <v>6.7209548166416058</v>
      </c>
      <c r="AO20" s="13">
        <f t="shared" si="29"/>
        <v>6.2563856899942039E-5</v>
      </c>
      <c r="AP20" s="13">
        <f t="shared" si="30"/>
        <v>7.0788075767661214</v>
      </c>
      <c r="AQ20" s="13">
        <f t="shared" si="31"/>
        <v>1.612691256514154E-4</v>
      </c>
      <c r="AR20" s="13">
        <f t="shared" si="32"/>
        <v>1.1816168526727415</v>
      </c>
      <c r="AS20" s="13">
        <f t="shared" si="33"/>
        <v>7.5306535752588384E-5</v>
      </c>
      <c r="AT20" s="13">
        <f t="shared" si="34"/>
        <v>1.886065006397075E-4</v>
      </c>
      <c r="AU20" s="13">
        <f t="shared" si="35"/>
        <v>0</v>
      </c>
      <c r="AV20" s="13">
        <f t="shared" si="36"/>
        <v>0</v>
      </c>
      <c r="AW20" s="13">
        <f t="shared" si="37"/>
        <v>0</v>
      </c>
      <c r="AX20" s="13"/>
      <c r="AY20">
        <f t="shared" si="38"/>
        <v>0</v>
      </c>
      <c r="AZ20">
        <f t="shared" si="39"/>
        <v>1</v>
      </c>
      <c r="BB20">
        <f t="shared" si="2"/>
        <v>1</v>
      </c>
      <c r="BC20">
        <f t="shared" si="3"/>
        <v>1</v>
      </c>
      <c r="BD20" s="41">
        <f t="shared" si="4"/>
        <v>1.7552132583088682</v>
      </c>
      <c r="BE20" s="13">
        <f t="shared" si="5"/>
        <v>19.396334385796216</v>
      </c>
      <c r="BF20" s="13">
        <f t="shared" si="6"/>
        <v>4.3101980450809068</v>
      </c>
      <c r="BG20" s="13">
        <f t="shared" si="40"/>
        <v>6.720851890754167</v>
      </c>
      <c r="BH20" s="13">
        <f t="shared" si="41"/>
        <v>7.0787407966850848</v>
      </c>
      <c r="BI20" s="13">
        <f t="shared" si="42"/>
        <v>1.1814915552268288</v>
      </c>
      <c r="BJ20" s="17">
        <f t="shared" si="43"/>
        <v>0.22221714471148896</v>
      </c>
      <c r="BK20" s="17">
        <f t="shared" si="61"/>
        <v>0.34650113557929763</v>
      </c>
      <c r="BL20" s="17">
        <f t="shared" si="62"/>
        <v>0.36495250369929649</v>
      </c>
      <c r="BM20" s="17">
        <f t="shared" si="63"/>
        <v>6.091313604554198E-2</v>
      </c>
      <c r="BN20" s="17">
        <f t="shared" si="44"/>
        <v>1.5592907380264032</v>
      </c>
      <c r="BO20" s="17">
        <f t="shared" si="45"/>
        <v>1.6423237917718951</v>
      </c>
      <c r="BP20" s="17">
        <f t="shared" si="46"/>
        <v>0.27411537541186254</v>
      </c>
      <c r="BQ20" s="17">
        <f t="shared" si="47"/>
        <v>1.0532505271278576</v>
      </c>
      <c r="BR20" s="17">
        <f t="shared" si="48"/>
        <v>0.17579491029287511</v>
      </c>
      <c r="BS20" s="17">
        <f t="shared" si="49"/>
        <v>0.16690702331975646</v>
      </c>
      <c r="BT20" s="96">
        <f t="shared" si="50"/>
        <v>-1.5041002458356116</v>
      </c>
      <c r="BU20" s="96">
        <f t="shared" si="51"/>
        <v>-1.0598691830724192</v>
      </c>
      <c r="BV20" s="96">
        <f t="shared" si="52"/>
        <v>-1.0079880607181213</v>
      </c>
      <c r="BW20" s="96">
        <f t="shared" si="53"/>
        <v>-2.798306428912718</v>
      </c>
      <c r="BY20" s="96"/>
      <c r="BZ20" t="s">
        <v>354</v>
      </c>
      <c r="CA20" s="143">
        <f>SLOPE(BM12:BM417,BL12:BL417)</f>
        <v>0.25007973631456148</v>
      </c>
      <c r="CB20" s="143">
        <f>SQRT((AVERAGE(BM12:BM417)*(1+AVERAGE(BM12:BM417)))/(AVERAGE(BL12:BL417)*(1+AVERAGE(BL12:BL417))))</f>
        <v>0.36018736867791235</v>
      </c>
      <c r="CC20" s="13">
        <f>SLOPE(BW12:BW417,BV12:BV417)</f>
        <v>1.4981497179027119</v>
      </c>
      <c r="CD20" s="13">
        <f>(BH$4^CE20-$BD$4^CE20)/(BG$4^CE20-$BD$4^CE20)</f>
        <v>1.4993121960875593</v>
      </c>
      <c r="CE20" s="154">
        <v>0.93935000000000002</v>
      </c>
      <c r="CF20" s="143">
        <f>SQRT(((1+AVERAGE(BM12:BM417))/AVERAGE(BM12:BM417))/((1+AVERAGE(BL12:BL417))/AVERAGE(BL12:BL417)))</f>
        <v>2.1578561594301351</v>
      </c>
      <c r="CG20" s="143">
        <f t="shared" si="66"/>
        <v>-0.65970644152742319</v>
      </c>
      <c r="CH20" s="13"/>
      <c r="CI20" s="184"/>
      <c r="CJ20" s="185"/>
      <c r="CK20" s="181">
        <f t="shared" si="7"/>
        <v>0</v>
      </c>
      <c r="CL20" s="186">
        <f t="shared" si="8"/>
        <v>1.7549966242028248</v>
      </c>
      <c r="CM20" s="185">
        <f t="shared" si="9"/>
        <v>0.2179409161304697</v>
      </c>
      <c r="CN20" s="185">
        <f t="shared" si="10"/>
        <v>0.33337445014232941</v>
      </c>
      <c r="CO20" s="177">
        <f t="shared" si="11"/>
        <v>0.33810000000000001</v>
      </c>
      <c r="CP20" s="185">
        <f t="shared" si="12"/>
        <v>5.4380320785161418E-2</v>
      </c>
      <c r="CQ20" s="187">
        <f t="shared" si="13"/>
        <v>1.5296551747206373</v>
      </c>
      <c r="CR20" s="187">
        <f t="shared" si="14"/>
        <v>1.5513378855285591</v>
      </c>
      <c r="CS20" s="187">
        <f t="shared" si="15"/>
        <v>0.24951863904530341</v>
      </c>
      <c r="CT20" s="187">
        <f t="shared" si="16"/>
        <v>1.0141749010929095</v>
      </c>
      <c r="CU20" s="187">
        <f t="shared" si="17"/>
        <v>0.16312084133005553</v>
      </c>
      <c r="CV20" s="187">
        <f t="shared" si="18"/>
        <v>0.16084093695699919</v>
      </c>
      <c r="CW20" s="184">
        <f t="shared" si="19"/>
        <v>-1.5235312798519334</v>
      </c>
      <c r="CX20" s="184">
        <f t="shared" si="20"/>
        <v>-1.0984889458481599</v>
      </c>
      <c r="CY20" s="184">
        <f t="shared" si="21"/>
        <v>-2.9117529408404224</v>
      </c>
      <c r="CZ20" s="184">
        <f t="shared" si="54"/>
        <v>0.42504233400377345</v>
      </c>
      <c r="DA20" s="184">
        <f t="shared" si="55"/>
        <v>0.4391177105836363</v>
      </c>
      <c r="DB20" s="184">
        <f t="shared" si="56"/>
        <v>-1.388221660988489</v>
      </c>
      <c r="DC20" s="184">
        <f t="shared" si="57"/>
        <v>1.4075376579863175E-2</v>
      </c>
      <c r="DD20" s="184">
        <f t="shared" si="58"/>
        <v>-1.8132639949922624</v>
      </c>
      <c r="DE20" s="184">
        <f t="shared" si="59"/>
        <v>-1.8273393715721253</v>
      </c>
      <c r="DF20" s="15"/>
      <c r="DQ20" s="172" t="s">
        <v>448</v>
      </c>
      <c r="DR20" s="172" t="s">
        <v>449</v>
      </c>
      <c r="DS20" s="172" t="s">
        <v>450</v>
      </c>
      <c r="DT20" s="172" t="s">
        <v>451</v>
      </c>
      <c r="DV20" s="39" t="str">
        <f>E20</f>
        <v>iRM</v>
      </c>
      <c r="DW20" s="39" t="str">
        <f>A20</f>
        <v>Lab 1</v>
      </c>
      <c r="DX20" s="39" t="str">
        <f>B20</f>
        <v>Apr 4, 2022</v>
      </c>
      <c r="DY20" s="124">
        <f>C20</f>
        <v>1</v>
      </c>
      <c r="DZ20" s="48">
        <f>BE20/AVERAGE(BE18,BE22)</f>
        <v>1.0005231448546072</v>
      </c>
      <c r="EA20" s="46">
        <f>(CM20/AVERAGE(CM18,CM22)-1)*10^6</f>
        <v>-5.8137782186218345</v>
      </c>
      <c r="EB20" s="46">
        <f>(CN20/AVERAGE(CN18,CN22)-1)*10^6</f>
        <v>0.97256068043449773</v>
      </c>
      <c r="EC20" s="46">
        <f>(CP20/AVERAGE(CP18,CP22)-1)*10^6</f>
        <v>4.5990970094500483</v>
      </c>
      <c r="EH20" s="50"/>
      <c r="EK20" s="46"/>
      <c r="EL20" s="46"/>
      <c r="EM20" s="44"/>
      <c r="EN20" s="44" t="str">
        <f t="shared" ref="EN20:EU20" si="71">EE66</f>
        <v>iRM</v>
      </c>
      <c r="EO20" s="44" t="str">
        <f t="shared" si="71"/>
        <v>Lab 1</v>
      </c>
      <c r="EP20" s="44" t="str">
        <f t="shared" si="71"/>
        <v>Apr 5, 2022</v>
      </c>
      <c r="EQ20" s="124">
        <f t="shared" si="71"/>
        <v>3</v>
      </c>
      <c r="ER20" s="117">
        <f t="shared" si="71"/>
        <v>0.99865368634216023</v>
      </c>
      <c r="ES20" s="44">
        <f t="shared" si="71"/>
        <v>4.1551017206931107</v>
      </c>
      <c r="ET20" s="44">
        <f t="shared" si="71"/>
        <v>-2.6104559459616539</v>
      </c>
      <c r="EU20" s="44">
        <f t="shared" si="71"/>
        <v>1.9655301659593505</v>
      </c>
      <c r="EV20" t="s">
        <v>27</v>
      </c>
      <c r="EY20" s="39"/>
      <c r="EZ20" s="39"/>
      <c r="FA20" s="97"/>
      <c r="FB20" s="39" t="str">
        <f>EO85</f>
        <v>Lab 1</v>
      </c>
      <c r="FC20" s="39" t="str">
        <f>EP85</f>
        <v>Jun 20, 2022</v>
      </c>
      <c r="FD20" s="39" t="s">
        <v>293</v>
      </c>
      <c r="FE20" s="133"/>
      <c r="FF20" s="39" t="s">
        <v>279</v>
      </c>
      <c r="FG20" s="124">
        <f>EQ85</f>
        <v>1</v>
      </c>
      <c r="FH20" s="19">
        <f>EX87</f>
        <v>9</v>
      </c>
      <c r="FI20" s="44">
        <f>EX85</f>
        <v>-0.92231267493729041</v>
      </c>
      <c r="FJ20" s="44">
        <f>EX88</f>
        <v>3.4539293202573607</v>
      </c>
      <c r="FK20" s="44">
        <f>EY85</f>
        <v>-1.0418021045226982</v>
      </c>
      <c r="FL20" s="44">
        <f>EY88</f>
        <v>4.1195956326630903</v>
      </c>
      <c r="FM20" s="44">
        <f>EZ85</f>
        <v>2.1530500010759193</v>
      </c>
      <c r="FN20" s="44">
        <f>EZ88</f>
        <v>11.694647280272958</v>
      </c>
      <c r="FO20" s="39" t="s">
        <v>297</v>
      </c>
      <c r="FP20" s="44">
        <f>FP19</f>
        <v>10</v>
      </c>
      <c r="FQ20" s="29"/>
      <c r="FR20" s="39"/>
      <c r="GH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</row>
    <row r="21" spans="1:235">
      <c r="A21" t="s">
        <v>38</v>
      </c>
      <c r="B21" s="3" t="s">
        <v>37</v>
      </c>
      <c r="C21" s="19">
        <v>1</v>
      </c>
      <c r="D21" t="s">
        <v>56</v>
      </c>
      <c r="E21" t="s">
        <v>27</v>
      </c>
      <c r="F21" s="13"/>
      <c r="G21" s="13"/>
      <c r="H21" s="13">
        <v>4.2458160605747254E-4</v>
      </c>
      <c r="I21" s="13">
        <v>1.0266266908729449E-4</v>
      </c>
      <c r="J21" s="13">
        <v>1.4309207836049609E-4</v>
      </c>
      <c r="K21" s="13">
        <v>8.7025997160594674E-6</v>
      </c>
      <c r="L21" s="13">
        <v>1.3090755746816284E-4</v>
      </c>
      <c r="M21" s="13">
        <v>1.1186244410055225E-5</v>
      </c>
      <c r="N21" s="13">
        <v>9.3021063366904852E-5</v>
      </c>
      <c r="O21" s="13">
        <v>-3.1759698913447211E-6</v>
      </c>
      <c r="P21" s="13">
        <v>7.7575327594558992E-6</v>
      </c>
      <c r="Q21" s="13"/>
      <c r="R21" s="13"/>
      <c r="S21" s="13"/>
      <c r="T21" s="13"/>
      <c r="U21" s="13"/>
      <c r="V21" s="13">
        <v>19.231770028873367</v>
      </c>
      <c r="W21" s="13">
        <v>4.2735907690865655</v>
      </c>
      <c r="X21" s="13">
        <v>6.6637099324440472</v>
      </c>
      <c r="Y21" s="13">
        <v>7.2220889780176239E-5</v>
      </c>
      <c r="Z21" s="13">
        <v>7.0184367432886239</v>
      </c>
      <c r="AA21" s="13">
        <v>5.8047368820181727E-5</v>
      </c>
      <c r="AB21" s="13">
        <v>1.1714976223147646</v>
      </c>
      <c r="AC21" s="13">
        <v>3.2075484965593648E-6</v>
      </c>
      <c r="AD21" s="13">
        <v>4.8403223407065671E-6</v>
      </c>
      <c r="AE21" s="13"/>
      <c r="AF21" s="13"/>
      <c r="AG21" s="13"/>
      <c r="AH21" s="13"/>
      <c r="AI21" s="68">
        <f t="shared" si="0"/>
        <v>1</v>
      </c>
      <c r="AJ21" s="13">
        <f t="shared" si="24"/>
        <v>0</v>
      </c>
      <c r="AK21" s="13">
        <f t="shared" si="25"/>
        <v>0</v>
      </c>
      <c r="AL21" s="13">
        <f t="shared" si="26"/>
        <v>19.231345447267309</v>
      </c>
      <c r="AM21" s="13">
        <f t="shared" si="27"/>
        <v>4.2734881064174779</v>
      </c>
      <c r="AN21" s="13">
        <f t="shared" si="28"/>
        <v>6.6635668403656867</v>
      </c>
      <c r="AO21" s="13">
        <f t="shared" si="29"/>
        <v>6.3518290064116766E-5</v>
      </c>
      <c r="AP21" s="13">
        <f t="shared" si="30"/>
        <v>7.0183058357311561</v>
      </c>
      <c r="AQ21" s="13">
        <f t="shared" si="31"/>
        <v>4.6861124410126499E-5</v>
      </c>
      <c r="AR21" s="13">
        <f t="shared" si="32"/>
        <v>1.1714046012513977</v>
      </c>
      <c r="AS21" s="13">
        <f t="shared" si="33"/>
        <v>6.3835183879040864E-6</v>
      </c>
      <c r="AT21" s="13">
        <f t="shared" si="34"/>
        <v>-2.917210418749332E-6</v>
      </c>
      <c r="AU21" s="13">
        <f t="shared" si="35"/>
        <v>0</v>
      </c>
      <c r="AV21" s="13">
        <f t="shared" si="36"/>
        <v>0</v>
      </c>
      <c r="AW21" s="13">
        <f t="shared" si="37"/>
        <v>0</v>
      </c>
      <c r="AX21" s="13"/>
      <c r="AY21">
        <f t="shared" si="38"/>
        <v>0</v>
      </c>
      <c r="AZ21">
        <f t="shared" si="39"/>
        <v>1</v>
      </c>
      <c r="BB21">
        <f t="shared" si="2"/>
        <v>1</v>
      </c>
      <c r="BC21">
        <f t="shared" si="3"/>
        <v>1</v>
      </c>
      <c r="BD21" s="41">
        <f t="shared" si="4"/>
        <v>1.7542708051175142</v>
      </c>
      <c r="BE21" s="13">
        <f t="shared" si="5"/>
        <v>19.231345447267309</v>
      </c>
      <c r="BF21" s="13">
        <f t="shared" si="6"/>
        <v>4.2734881064174779</v>
      </c>
      <c r="BG21" s="13">
        <f t="shared" si="40"/>
        <v>6.6635684324241424</v>
      </c>
      <c r="BH21" s="13">
        <f t="shared" si="41"/>
        <v>7.0183068686671417</v>
      </c>
      <c r="BI21" s="13">
        <f t="shared" si="42"/>
        <v>1.1714065392833042</v>
      </c>
      <c r="BJ21" s="17">
        <f t="shared" si="43"/>
        <v>0.22221472325664673</v>
      </c>
      <c r="BK21" s="17">
        <f t="shared" si="61"/>
        <v>0.34649517636172494</v>
      </c>
      <c r="BL21" s="17">
        <f t="shared" si="62"/>
        <v>0.36494102234872045</v>
      </c>
      <c r="BM21" s="17">
        <f t="shared" si="63"/>
        <v>6.0911314941293197E-2</v>
      </c>
      <c r="BN21" s="17">
        <f t="shared" si="44"/>
        <v>1.5592809121002329</v>
      </c>
      <c r="BO21" s="17">
        <f t="shared" si="45"/>
        <v>1.6422900202127115</v>
      </c>
      <c r="BP21" s="17">
        <f t="shared" si="46"/>
        <v>0.27411016717800341</v>
      </c>
      <c r="BQ21" s="17">
        <f t="shared" si="47"/>
        <v>1.0532355058465197</v>
      </c>
      <c r="BR21" s="17">
        <f t="shared" si="48"/>
        <v>0.17579267792664624</v>
      </c>
      <c r="BS21" s="17">
        <f t="shared" si="49"/>
        <v>0.16690728422163847</v>
      </c>
      <c r="BT21" s="96">
        <f t="shared" si="50"/>
        <v>-1.5041111426907507</v>
      </c>
      <c r="BU21" s="96">
        <f t="shared" si="51"/>
        <v>-1.0598863814830604</v>
      </c>
      <c r="BV21" s="96">
        <f t="shared" si="52"/>
        <v>-1.0080195210617666</v>
      </c>
      <c r="BW21" s="96">
        <f t="shared" si="53"/>
        <v>-2.7983363261005842</v>
      </c>
      <c r="CA21" s="157" t="s">
        <v>365</v>
      </c>
      <c r="CB21" s="143"/>
      <c r="CC21" s="96"/>
      <c r="CD21" s="156" t="s">
        <v>361</v>
      </c>
      <c r="CE21" s="155">
        <f>AVERAGE(CE18:CE20)</f>
        <v>0.94630333333333339</v>
      </c>
      <c r="CF21" s="143"/>
      <c r="CG21" s="143"/>
      <c r="CH21" s="96"/>
      <c r="CI21" s="184"/>
      <c r="CJ21" s="185"/>
      <c r="CK21" s="181">
        <f t="shared" si="7"/>
        <v>0</v>
      </c>
      <c r="CL21" s="186">
        <f t="shared" si="8"/>
        <v>1.7542741848243868</v>
      </c>
      <c r="CM21" s="185">
        <f t="shared" si="9"/>
        <v>0.21794028451133574</v>
      </c>
      <c r="CN21" s="185">
        <f t="shared" si="10"/>
        <v>0.33337401652415599</v>
      </c>
      <c r="CO21" s="177">
        <f t="shared" si="11"/>
        <v>0.33810000000000001</v>
      </c>
      <c r="CP21" s="185">
        <f t="shared" si="12"/>
        <v>5.4381234531595268E-2</v>
      </c>
      <c r="CQ21" s="187">
        <f t="shared" si="13"/>
        <v>1.5296576182399921</v>
      </c>
      <c r="CR21" s="187">
        <f t="shared" si="14"/>
        <v>1.5513423815064091</v>
      </c>
      <c r="CS21" s="187">
        <f t="shared" si="15"/>
        <v>0.24952355482846367</v>
      </c>
      <c r="CT21" s="187">
        <f t="shared" si="16"/>
        <v>1.0141762202259139</v>
      </c>
      <c r="CU21" s="187">
        <f t="shared" si="17"/>
        <v>0.16312379440541921</v>
      </c>
      <c r="CV21" s="187">
        <f t="shared" si="18"/>
        <v>0.16084363954923181</v>
      </c>
      <c r="CW21" s="184">
        <f t="shared" si="19"/>
        <v>-1.5235341779770786</v>
      </c>
      <c r="CX21" s="184">
        <f t="shared" si="20"/>
        <v>-1.0984902465430848</v>
      </c>
      <c r="CY21" s="184">
        <f t="shared" si="21"/>
        <v>-2.9117361380936941</v>
      </c>
      <c r="CZ21" s="184">
        <f t="shared" si="54"/>
        <v>0.42504393143399405</v>
      </c>
      <c r="DA21" s="184">
        <f t="shared" si="55"/>
        <v>0.43912060870878172</v>
      </c>
      <c r="DB21" s="184">
        <f t="shared" si="56"/>
        <v>-1.3882019601166158</v>
      </c>
      <c r="DC21" s="184">
        <f t="shared" si="57"/>
        <v>1.4076677274787758E-2</v>
      </c>
      <c r="DD21" s="184">
        <f t="shared" si="58"/>
        <v>-1.8132458915506098</v>
      </c>
      <c r="DE21" s="184">
        <f t="shared" si="59"/>
        <v>-1.8273225688253973</v>
      </c>
      <c r="DF21" s="15"/>
      <c r="DQ21" s="172" t="s">
        <v>452</v>
      </c>
      <c r="DR21" s="172" t="s">
        <v>453</v>
      </c>
      <c r="DS21" s="172" t="s">
        <v>454</v>
      </c>
      <c r="DT21" s="172" t="s">
        <v>455</v>
      </c>
      <c r="DY21" s="124"/>
      <c r="EE21" t="str">
        <f>E21</f>
        <v>iRM_12</v>
      </c>
      <c r="EF21" t="str">
        <f>A21</f>
        <v>Lab 1</v>
      </c>
      <c r="EG21" t="str">
        <f>B21</f>
        <v>Apr 4, 2022</v>
      </c>
      <c r="EH21" s="50">
        <f>C21</f>
        <v>1</v>
      </c>
      <c r="EI21" s="48">
        <f>BE21/AVERAGE(BE20,BE22)</f>
        <v>0.98913714077276449</v>
      </c>
      <c r="EJ21" s="46">
        <f>(CM21/AVERAGE(CM20,CM22)-1)*10^6</f>
        <v>-9.2160730807977487</v>
      </c>
      <c r="EK21" s="46">
        <f>(CN21/AVERAGE(CN20,CN22)-1)*10^6</f>
        <v>-0.63120827487050946</v>
      </c>
      <c r="EL21" s="46">
        <f>(CP21/AVERAGE(CP20,CP22)-1)*10^6</f>
        <v>8.079719967302168</v>
      </c>
      <c r="EM21" s="44"/>
      <c r="EN21" s="44" t="str">
        <f t="shared" ref="EN21:EU21" si="72">EE76</f>
        <v>iRM</v>
      </c>
      <c r="EO21" s="44" t="str">
        <f t="shared" si="72"/>
        <v>Lab 1</v>
      </c>
      <c r="EP21" s="44" t="str">
        <f t="shared" si="72"/>
        <v>Apr 5, 2022</v>
      </c>
      <c r="EQ21" s="124">
        <f t="shared" si="72"/>
        <v>3</v>
      </c>
      <c r="ER21" s="117">
        <f t="shared" si="72"/>
        <v>1.0099875082772758</v>
      </c>
      <c r="ES21" s="44">
        <f t="shared" si="72"/>
        <v>1.921200162735559</v>
      </c>
      <c r="ET21" s="44">
        <f t="shared" si="72"/>
        <v>-1.8048335114206893</v>
      </c>
      <c r="EU21" s="44">
        <f t="shared" si="72"/>
        <v>-26.362263788604068</v>
      </c>
      <c r="EV21" t="s">
        <v>27</v>
      </c>
      <c r="EY21" s="39"/>
      <c r="EZ21" s="39"/>
      <c r="FA21" s="97"/>
      <c r="FB21" s="39"/>
      <c r="FC21" s="39"/>
      <c r="FD21" s="136" t="s">
        <v>294</v>
      </c>
      <c r="FE21" s="162"/>
      <c r="FF21" s="39"/>
      <c r="FG21" s="124"/>
      <c r="FH21" s="19"/>
      <c r="FI21" s="137">
        <f>(FI19/FJ19^2+FI20/FJ20^2)/(1/FJ19^2+1/FJ20^2)</f>
        <v>-0.7277815001134571</v>
      </c>
      <c r="FJ21" s="137">
        <f>SQRT(1/(1/FJ19^2+1/FJ20^2))</f>
        <v>2.850480689567223</v>
      </c>
      <c r="FK21" s="137">
        <f>(FK19/FL19^2+FK20/FL20^2)/(1/FL19^2+1/FL20^2)</f>
        <v>-2.1619762825137552</v>
      </c>
      <c r="FL21" s="137">
        <f>SQRT(1/(1/FL19^2+1/FL20^2))</f>
        <v>2.5452277857717731</v>
      </c>
      <c r="FM21" s="137">
        <f>(FM19/FN19^2+FM20/FN20^2)/(1/FN19^2+1/FN20^2)</f>
        <v>-0.28165555579039747</v>
      </c>
      <c r="FN21" s="137">
        <f>SQRT(1/(1/FN19^2+1/FN20^2))</f>
        <v>8.5959624337531277</v>
      </c>
      <c r="FO21" s="39"/>
      <c r="FP21" s="44">
        <f>FP20</f>
        <v>10</v>
      </c>
      <c r="FQ21" s="44">
        <f>FP21</f>
        <v>10</v>
      </c>
      <c r="FR21" s="97"/>
      <c r="GH21" s="39"/>
      <c r="GI21" t="s">
        <v>261</v>
      </c>
      <c r="GJ21">
        <v>0.21786</v>
      </c>
      <c r="GK21">
        <v>3.4000000000000002E-4</v>
      </c>
      <c r="GL21">
        <v>0.33305000000000001</v>
      </c>
      <c r="GM21" s="19">
        <v>1.0399999999999999E-3</v>
      </c>
      <c r="GN21">
        <v>0.33714</v>
      </c>
      <c r="GO21" s="19">
        <v>2.0799999999999998E-3</v>
      </c>
      <c r="GP21">
        <v>5.4080000000000003E-2</v>
      </c>
      <c r="GQ21" s="19">
        <v>5.0000000000000001E-4</v>
      </c>
      <c r="GR21" s="41">
        <f>LN(GN21/$CM$7)/LN($BG$4/$BD$4)</f>
        <v>-6.5295207785349321E-2</v>
      </c>
      <c r="GS21" s="29" t="s">
        <v>263</v>
      </c>
      <c r="GT21" s="2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</row>
    <row r="22" spans="1:235">
      <c r="A22" t="s">
        <v>38</v>
      </c>
      <c r="B22" s="3" t="s">
        <v>37</v>
      </c>
      <c r="C22" s="19">
        <v>1</v>
      </c>
      <c r="D22" t="s">
        <v>57</v>
      </c>
      <c r="E22" t="s">
        <v>32</v>
      </c>
      <c r="F22" s="13"/>
      <c r="G22" s="13"/>
      <c r="H22" s="13">
        <v>4.9815514357760544E-4</v>
      </c>
      <c r="I22" s="13">
        <v>1.0974312281177844E-4</v>
      </c>
      <c r="J22" s="13">
        <v>1.6320357462973334E-4</v>
      </c>
      <c r="K22" s="13">
        <v>1.2241396393619653E-5</v>
      </c>
      <c r="L22" s="13">
        <v>1.571150882227812E-4</v>
      </c>
      <c r="M22" s="13">
        <v>-6.3097710096826667E-7</v>
      </c>
      <c r="N22" s="13">
        <v>8.6714734788984077E-5</v>
      </c>
      <c r="O22" s="13">
        <v>-1.7463766673131433E-5</v>
      </c>
      <c r="P22" s="13">
        <v>5.2473879662784381E-6</v>
      </c>
      <c r="Q22" s="13"/>
      <c r="R22" s="13"/>
      <c r="S22" s="13"/>
      <c r="T22" s="13"/>
      <c r="U22" s="13"/>
      <c r="V22" s="13">
        <v>19.48925796820193</v>
      </c>
      <c r="W22" s="13">
        <v>4.3308871132986884</v>
      </c>
      <c r="X22" s="13">
        <v>6.7530907222202847</v>
      </c>
      <c r="Y22" s="13">
        <v>8.1326289007996151E-5</v>
      </c>
      <c r="Z22" s="13">
        <v>7.112605289537079</v>
      </c>
      <c r="AA22" s="13">
        <v>1.5983149279811781E-4</v>
      </c>
      <c r="AB22" s="13">
        <v>1.1873311363920873</v>
      </c>
      <c r="AC22" s="13">
        <v>6.8944643409887078E-5</v>
      </c>
      <c r="AD22" s="13">
        <v>1.9265087208549054E-4</v>
      </c>
      <c r="AE22" s="13"/>
      <c r="AF22" s="13"/>
      <c r="AG22" s="13"/>
      <c r="AH22" s="13"/>
      <c r="AI22" s="68">
        <f t="shared" si="0"/>
        <v>1</v>
      </c>
      <c r="AJ22" s="13">
        <f t="shared" si="24"/>
        <v>0</v>
      </c>
      <c r="AK22" s="13">
        <f t="shared" si="25"/>
        <v>0</v>
      </c>
      <c r="AL22" s="13">
        <f t="shared" si="26"/>
        <v>19.488759813058351</v>
      </c>
      <c r="AM22" s="13">
        <f t="shared" si="27"/>
        <v>4.3307773701758769</v>
      </c>
      <c r="AN22" s="13">
        <f t="shared" si="28"/>
        <v>6.752927518645655</v>
      </c>
      <c r="AO22" s="13">
        <f t="shared" si="29"/>
        <v>6.9084892614376501E-5</v>
      </c>
      <c r="AP22" s="13">
        <f t="shared" si="30"/>
        <v>7.1124481744488559</v>
      </c>
      <c r="AQ22" s="13">
        <f t="shared" si="31"/>
        <v>1.6046246989908608E-4</v>
      </c>
      <c r="AR22" s="13">
        <f t="shared" si="32"/>
        <v>1.1872444216572984</v>
      </c>
      <c r="AS22" s="13">
        <f t="shared" si="33"/>
        <v>8.6408410083018517E-5</v>
      </c>
      <c r="AT22" s="13">
        <f t="shared" si="34"/>
        <v>1.8740348411921211E-4</v>
      </c>
      <c r="AU22" s="13">
        <f t="shared" si="35"/>
        <v>0</v>
      </c>
      <c r="AV22" s="13">
        <f t="shared" si="36"/>
        <v>0</v>
      </c>
      <c r="AW22" s="13">
        <f t="shared" si="37"/>
        <v>0</v>
      </c>
      <c r="AX22" s="13"/>
      <c r="AY22">
        <f t="shared" si="38"/>
        <v>0</v>
      </c>
      <c r="AZ22">
        <f t="shared" si="39"/>
        <v>1</v>
      </c>
      <c r="BB22">
        <f t="shared" si="2"/>
        <v>1</v>
      </c>
      <c r="BC22">
        <f t="shared" si="3"/>
        <v>1</v>
      </c>
      <c r="BD22" s="41">
        <f t="shared" si="4"/>
        <v>1.7549207084175691</v>
      </c>
      <c r="BE22" s="13">
        <f t="shared" si="5"/>
        <v>19.488759813058351</v>
      </c>
      <c r="BF22" s="13">
        <f t="shared" si="6"/>
        <v>4.3307773701758769</v>
      </c>
      <c r="BG22" s="13">
        <f t="shared" si="40"/>
        <v>6.7528252475629893</v>
      </c>
      <c r="BH22" s="13">
        <f t="shared" si="41"/>
        <v>7.1123818195921764</v>
      </c>
      <c r="BI22" s="13">
        <f t="shared" si="42"/>
        <v>1.1871199227376661</v>
      </c>
      <c r="BJ22" s="17">
        <f t="shared" si="43"/>
        <v>0.22221923876726421</v>
      </c>
      <c r="BK22" s="17">
        <f t="shared" si="61"/>
        <v>0.34649845923178196</v>
      </c>
      <c r="BL22" s="17">
        <f t="shared" si="62"/>
        <v>0.36494789241676417</v>
      </c>
      <c r="BM22" s="17">
        <f t="shared" si="63"/>
        <v>6.0913056250107921E-2</v>
      </c>
      <c r="BN22" s="17">
        <f t="shared" si="44"/>
        <v>1.5592640005156282</v>
      </c>
      <c r="BO22" s="17">
        <f t="shared" si="45"/>
        <v>1.6422875644848343</v>
      </c>
      <c r="BP22" s="17">
        <f t="shared" si="46"/>
        <v>0.27411243323492662</v>
      </c>
      <c r="BQ22" s="17">
        <f t="shared" si="47"/>
        <v>1.053245354181044</v>
      </c>
      <c r="BR22" s="17">
        <f t="shared" si="48"/>
        <v>0.17579603783854511</v>
      </c>
      <c r="BS22" s="17">
        <f t="shared" si="49"/>
        <v>0.16690891361703294</v>
      </c>
      <c r="BT22" s="96">
        <f t="shared" si="50"/>
        <v>-1.5040908224137086</v>
      </c>
      <c r="BU22" s="96">
        <f t="shared" si="51"/>
        <v>-1.0598769070235894</v>
      </c>
      <c r="BV22" s="96">
        <f t="shared" si="52"/>
        <v>-1.008000696092912</v>
      </c>
      <c r="BW22" s="96">
        <f t="shared" si="53"/>
        <v>-2.798307738900867</v>
      </c>
      <c r="BY22" s="96"/>
      <c r="BZ22" s="96"/>
      <c r="CA22" s="143"/>
      <c r="CB22" s="143"/>
      <c r="CC22" s="96"/>
      <c r="CD22" s="96"/>
      <c r="CE22" s="96"/>
      <c r="CF22" s="143"/>
      <c r="CG22" s="143"/>
      <c r="CH22" s="96"/>
      <c r="CI22" s="184"/>
      <c r="CJ22" s="185"/>
      <c r="CK22" s="181">
        <f t="shared" si="7"/>
        <v>0</v>
      </c>
      <c r="CL22" s="186">
        <f t="shared" si="8"/>
        <v>1.7547064718633276</v>
      </c>
      <c r="CM22" s="185">
        <f t="shared" si="9"/>
        <v>0.21794367003640266</v>
      </c>
      <c r="CN22" s="185">
        <f t="shared" si="10"/>
        <v>0.33337400376312387</v>
      </c>
      <c r="CO22" s="177">
        <f t="shared" si="11"/>
        <v>0.33810000000000001</v>
      </c>
      <c r="CP22" s="185">
        <f t="shared" si="12"/>
        <v>5.4381269514836288E-2</v>
      </c>
      <c r="CQ22" s="187">
        <f t="shared" si="13"/>
        <v>1.5296337980701216</v>
      </c>
      <c r="CR22" s="187">
        <f t="shared" si="14"/>
        <v>1.5513182830385845</v>
      </c>
      <c r="CS22" s="187">
        <f t="shared" si="15"/>
        <v>0.24951983925825003</v>
      </c>
      <c r="CT22" s="187">
        <f t="shared" si="16"/>
        <v>1.0141762590469836</v>
      </c>
      <c r="CU22" s="187">
        <f t="shared" si="17"/>
        <v>0.16312390558646089</v>
      </c>
      <c r="CV22" s="187">
        <f t="shared" si="18"/>
        <v>0.16084374301933244</v>
      </c>
      <c r="CW22" s="184">
        <f t="shared" si="19"/>
        <v>-1.5235186439110426</v>
      </c>
      <c r="CX22" s="184">
        <f t="shared" si="20"/>
        <v>-1.0984902848215101</v>
      </c>
      <c r="CY22" s="184">
        <f t="shared" si="21"/>
        <v>-2.9117354947977105</v>
      </c>
      <c r="CZ22" s="184">
        <f t="shared" si="54"/>
        <v>0.42502835908953279</v>
      </c>
      <c r="DA22" s="184">
        <f t="shared" si="55"/>
        <v>0.43910507464274579</v>
      </c>
      <c r="DB22" s="184">
        <f t="shared" si="56"/>
        <v>-1.3882168508866681</v>
      </c>
      <c r="DC22" s="184">
        <f t="shared" si="57"/>
        <v>1.4076715553213315E-2</v>
      </c>
      <c r="DD22" s="184">
        <f t="shared" si="58"/>
        <v>-1.8132452099762006</v>
      </c>
      <c r="DE22" s="184">
        <f t="shared" si="59"/>
        <v>-1.8273219255294135</v>
      </c>
      <c r="DF22" s="15"/>
      <c r="DQ22" s="172" t="s">
        <v>456</v>
      </c>
      <c r="DR22" s="172" t="s">
        <v>457</v>
      </c>
      <c r="DS22" s="172" t="s">
        <v>458</v>
      </c>
      <c r="DT22" s="172" t="s">
        <v>459</v>
      </c>
      <c r="DV22" s="39" t="str">
        <f>E22</f>
        <v>iRM</v>
      </c>
      <c r="DW22" s="39" t="str">
        <f>A22</f>
        <v>Lab 1</v>
      </c>
      <c r="DX22" s="39" t="str">
        <f>B22</f>
        <v>Apr 4, 2022</v>
      </c>
      <c r="DY22" s="124">
        <f>C22</f>
        <v>1</v>
      </c>
      <c r="DZ22" s="48">
        <f>BE22/AVERAGE(BE20,BE24)</f>
        <v>1.0009051897724168</v>
      </c>
      <c r="EA22" s="46">
        <f>(CM22/AVERAGE(CM20,CM24)-1)*10^6</f>
        <v>8.5399699967236842</v>
      </c>
      <c r="EB22" s="46">
        <f>(CN22/AVERAGE(CN20,CN24)-1)*10^6</f>
        <v>-0.99324570712600035</v>
      </c>
      <c r="EC22" s="46">
        <f>(CP22/AVERAGE(CP20,CP24)-1)*10^6</f>
        <v>14.70921490276389</v>
      </c>
      <c r="EH22" s="50"/>
      <c r="EK22" s="46"/>
      <c r="EL22" s="46"/>
      <c r="EM22" s="44"/>
      <c r="EN22" s="44" t="str">
        <f t="shared" ref="EN22:EU22" si="73">EE86</f>
        <v>iRM</v>
      </c>
      <c r="EO22" s="44" t="str">
        <f t="shared" si="73"/>
        <v>Lab 1</v>
      </c>
      <c r="EP22" s="44" t="str">
        <f t="shared" si="73"/>
        <v>Apr 5, 2022</v>
      </c>
      <c r="EQ22" s="124">
        <f t="shared" si="73"/>
        <v>3</v>
      </c>
      <c r="ER22" s="117">
        <f t="shared" si="73"/>
        <v>1.009354682835073</v>
      </c>
      <c r="ES22" s="44">
        <f t="shared" si="73"/>
        <v>-8.714960638256386</v>
      </c>
      <c r="ET22" s="44">
        <f t="shared" si="73"/>
        <v>3.1854551141297094</v>
      </c>
      <c r="EU22" s="44">
        <f t="shared" si="73"/>
        <v>14.285473159514339</v>
      </c>
      <c r="EV22" t="s">
        <v>27</v>
      </c>
      <c r="EY22" s="39"/>
      <c r="EZ22" s="39"/>
      <c r="FA22" s="29"/>
      <c r="FB22" s="39" t="str">
        <f>EO95</f>
        <v>Lab 1</v>
      </c>
      <c r="FC22" s="39" t="str">
        <f>EP95</f>
        <v>Apr 4, 2022</v>
      </c>
      <c r="FD22" s="39" t="s">
        <v>295</v>
      </c>
      <c r="FE22" s="133"/>
      <c r="FF22" s="39" t="s">
        <v>280</v>
      </c>
      <c r="FG22" s="124">
        <f>EQ95</f>
        <v>1</v>
      </c>
      <c r="FH22" s="19">
        <f>EX97</f>
        <v>8</v>
      </c>
      <c r="FI22" s="44">
        <f>EX95</f>
        <v>-0.13677105278886437</v>
      </c>
      <c r="FJ22" s="44">
        <f>EX98</f>
        <v>3.3183573275986311</v>
      </c>
      <c r="FK22" s="44">
        <f>EY95</f>
        <v>-2.0315291702488469</v>
      </c>
      <c r="FL22" s="44">
        <f>EY98</f>
        <v>1.4721062551595101</v>
      </c>
      <c r="FM22" s="44">
        <f>EZ95</f>
        <v>8.756575164498015</v>
      </c>
      <c r="FN22" s="44">
        <f>EZ98</f>
        <v>8.6821642319998205</v>
      </c>
      <c r="FO22" s="39" t="s">
        <v>297</v>
      </c>
      <c r="FP22" s="44">
        <f>FP66+$FQ$10</f>
        <v>11.6</v>
      </c>
      <c r="FQ22" s="39"/>
      <c r="FR22" s="39"/>
      <c r="GH22" s="39"/>
      <c r="GI22" t="s">
        <v>264</v>
      </c>
      <c r="GJ22">
        <v>0.21814</v>
      </c>
      <c r="GK22">
        <v>2.2000000000000001E-4</v>
      </c>
      <c r="GL22">
        <v>0.33323999999999998</v>
      </c>
      <c r="GM22">
        <v>1.2999999999999999E-4</v>
      </c>
      <c r="GN22">
        <v>0.33778999999999998</v>
      </c>
      <c r="GO22">
        <v>2.1000000000000001E-4</v>
      </c>
      <c r="GP22" s="96">
        <v>5.4399999999999997E-2</v>
      </c>
      <c r="GQ22" s="96">
        <v>9.0000000000000006E-5</v>
      </c>
      <c r="GR22" s="41">
        <f>LN(GN22/$CM$7)/LN($BG$4/$BD$4)</f>
        <v>-2.1064620879637893E-2</v>
      </c>
      <c r="GS22" s="39"/>
      <c r="GT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</row>
    <row r="23" spans="1:235">
      <c r="A23" t="s">
        <v>38</v>
      </c>
      <c r="B23" s="3" t="s">
        <v>37</v>
      </c>
      <c r="C23" s="19">
        <v>1</v>
      </c>
      <c r="D23" t="s">
        <v>58</v>
      </c>
      <c r="E23" t="s">
        <v>28</v>
      </c>
      <c r="F23" s="13"/>
      <c r="G23" s="13"/>
      <c r="H23" s="13">
        <v>4.3280638055875897E-4</v>
      </c>
      <c r="I23" s="13">
        <v>9.6234492229996252E-5</v>
      </c>
      <c r="J23" s="13">
        <v>1.4453864205279387E-4</v>
      </c>
      <c r="K23" s="13">
        <v>9.6509518243692582E-6</v>
      </c>
      <c r="L23" s="13">
        <v>1.3286513567436486E-4</v>
      </c>
      <c r="M23" s="13">
        <v>-4.0125732539308966E-6</v>
      </c>
      <c r="N23" s="13">
        <v>8.2796578499255713E-5</v>
      </c>
      <c r="O23" s="13">
        <v>-1.5385225481168163E-5</v>
      </c>
      <c r="P23" s="13">
        <v>7.3024114271902366E-6</v>
      </c>
      <c r="Q23" s="13"/>
      <c r="R23" s="13"/>
      <c r="S23" s="13"/>
      <c r="T23" s="13"/>
      <c r="U23" s="13"/>
      <c r="V23" s="13">
        <v>19.561683187679368</v>
      </c>
      <c r="W23" s="13">
        <v>4.3467937002376633</v>
      </c>
      <c r="X23" s="13">
        <v>6.7776272053621254</v>
      </c>
      <c r="Y23" s="13">
        <v>7.0881827663730034E-5</v>
      </c>
      <c r="Z23" s="13">
        <v>7.1380050814881617</v>
      </c>
      <c r="AA23" s="13">
        <v>4.3194782921666639E-5</v>
      </c>
      <c r="AB23" s="13">
        <v>1.1913632665361678</v>
      </c>
      <c r="AC23" s="13">
        <v>-3.7090340870282436E-7</v>
      </c>
      <c r="AD23" s="13">
        <v>4.4053055504793182E-6</v>
      </c>
      <c r="AE23" s="13"/>
      <c r="AF23" s="13"/>
      <c r="AG23" s="13"/>
      <c r="AH23" s="13"/>
      <c r="AI23" s="68">
        <f t="shared" si="0"/>
        <v>1</v>
      </c>
      <c r="AJ23" s="13">
        <f t="shared" si="24"/>
        <v>0</v>
      </c>
      <c r="AK23" s="13">
        <f t="shared" si="25"/>
        <v>0</v>
      </c>
      <c r="AL23" s="13">
        <f t="shared" si="26"/>
        <v>19.561250381298809</v>
      </c>
      <c r="AM23" s="13">
        <f t="shared" si="27"/>
        <v>4.3466974657454331</v>
      </c>
      <c r="AN23" s="13">
        <f t="shared" si="28"/>
        <v>6.7774826667200729</v>
      </c>
      <c r="AO23" s="13">
        <f t="shared" si="29"/>
        <v>6.1230875839360775E-5</v>
      </c>
      <c r="AP23" s="13">
        <f t="shared" si="30"/>
        <v>7.1378722163524877</v>
      </c>
      <c r="AQ23" s="13">
        <f t="shared" si="31"/>
        <v>4.7207356175597537E-5</v>
      </c>
      <c r="AR23" s="13">
        <f t="shared" si="32"/>
        <v>1.1912804699576685</v>
      </c>
      <c r="AS23" s="13">
        <f t="shared" si="33"/>
        <v>1.5014322072465339E-5</v>
      </c>
      <c r="AT23" s="13">
        <f t="shared" si="34"/>
        <v>-2.8971058767109185E-6</v>
      </c>
      <c r="AU23" s="13">
        <f t="shared" si="35"/>
        <v>0</v>
      </c>
      <c r="AV23" s="13">
        <f t="shared" si="36"/>
        <v>0</v>
      </c>
      <c r="AW23" s="13">
        <f t="shared" si="37"/>
        <v>0</v>
      </c>
      <c r="AX23" s="13"/>
      <c r="AY23">
        <f t="shared" si="38"/>
        <v>0</v>
      </c>
      <c r="AZ23">
        <f t="shared" si="39"/>
        <v>1</v>
      </c>
      <c r="BB23">
        <f t="shared" si="2"/>
        <v>1</v>
      </c>
      <c r="BC23">
        <f t="shared" si="3"/>
        <v>1</v>
      </c>
      <c r="BD23" s="41">
        <f t="shared" si="4"/>
        <v>1.7516025224494391</v>
      </c>
      <c r="BE23" s="13">
        <f t="shared" si="5"/>
        <v>19.561250381298809</v>
      </c>
      <c r="BF23" s="13">
        <f t="shared" si="6"/>
        <v>4.3466974657454331</v>
      </c>
      <c r="BG23" s="13">
        <f t="shared" si="40"/>
        <v>6.7774842480466218</v>
      </c>
      <c r="BH23" s="13">
        <f t="shared" si="41"/>
        <v>7.137873242272561</v>
      </c>
      <c r="BI23" s="13">
        <f t="shared" si="42"/>
        <v>1.1912823947286719</v>
      </c>
      <c r="BJ23" s="17">
        <f t="shared" si="43"/>
        <v>0.22220959197480633</v>
      </c>
      <c r="BK23" s="17">
        <f t="shared" si="61"/>
        <v>0.34647500113418706</v>
      </c>
      <c r="BL23" s="17">
        <f t="shared" si="62"/>
        <v>0.36489861860244882</v>
      </c>
      <c r="BM23" s="17">
        <f t="shared" si="63"/>
        <v>6.0900114844783984E-2</v>
      </c>
      <c r="BN23" s="17">
        <f t="shared" si="44"/>
        <v>1.5592261254566799</v>
      </c>
      <c r="BO23" s="17">
        <f t="shared" si="45"/>
        <v>1.6421371164023393</v>
      </c>
      <c r="BP23" s="17">
        <f t="shared" si="46"/>
        <v>0.27406609365309809</v>
      </c>
      <c r="BQ23" s="17">
        <f t="shared" si="47"/>
        <v>1.0531744495503341</v>
      </c>
      <c r="BR23" s="17">
        <f t="shared" si="48"/>
        <v>0.17577058848525076</v>
      </c>
      <c r="BS23" s="17">
        <f t="shared" si="49"/>
        <v>0.16689598628251776</v>
      </c>
      <c r="BT23" s="96">
        <f t="shared" si="50"/>
        <v>-1.5041342345048787</v>
      </c>
      <c r="BU23" s="96">
        <f t="shared" si="51"/>
        <v>-1.0599446097537675</v>
      </c>
      <c r="BV23" s="96">
        <f t="shared" si="52"/>
        <v>-1.0081357212349007</v>
      </c>
      <c r="BW23" s="96">
        <f t="shared" si="53"/>
        <v>-2.7985202184752231</v>
      </c>
      <c r="BY23" s="154" t="s">
        <v>359</v>
      </c>
      <c r="BZ23" t="s">
        <v>349</v>
      </c>
      <c r="CA23" s="143">
        <f>SLOPE(BK419:BK493,BJ419:BJ493)</f>
        <v>3.11967330565852</v>
      </c>
      <c r="CB23" s="143"/>
      <c r="CC23" s="13">
        <f>SLOPE(BU419:BU493,BT419:BT493)</f>
        <v>2.0016825939430274</v>
      </c>
      <c r="CD23" s="13">
        <f>(BF$4^CE23-$BD$4^CE23)/(BE$4^CE23-$BD$4^CE23)</f>
        <v>2.0027859662064227</v>
      </c>
      <c r="CE23" s="96">
        <v>1.3933500000000001</v>
      </c>
      <c r="CF23" s="143"/>
      <c r="CG23" s="143">
        <f>CC23-CF15</f>
        <v>1.161142090737965</v>
      </c>
      <c r="CH23" s="13"/>
      <c r="CI23" s="184"/>
      <c r="CJ23" s="185"/>
      <c r="CK23" s="181">
        <f t="shared" si="7"/>
        <v>0</v>
      </c>
      <c r="CL23" s="186">
        <f t="shared" si="8"/>
        <v>1.7516058229717661</v>
      </c>
      <c r="CM23" s="185">
        <f t="shared" si="9"/>
        <v>0.21794169063378652</v>
      </c>
      <c r="CN23" s="185">
        <f t="shared" si="10"/>
        <v>0.33337418009304237</v>
      </c>
      <c r="CO23" s="177">
        <f t="shared" si="11"/>
        <v>0.33810000000000001</v>
      </c>
      <c r="CP23" s="185">
        <f t="shared" si="12"/>
        <v>5.4380614366250767E-2</v>
      </c>
      <c r="CQ23" s="187">
        <f t="shared" si="13"/>
        <v>1.5296484996678323</v>
      </c>
      <c r="CR23" s="187">
        <f t="shared" si="14"/>
        <v>1.5513323725111359</v>
      </c>
      <c r="CS23" s="187">
        <f t="shared" si="15"/>
        <v>0.2495190993889646</v>
      </c>
      <c r="CT23" s="187">
        <f t="shared" si="16"/>
        <v>1.0141757226238659</v>
      </c>
      <c r="CU23" s="187">
        <f t="shared" si="17"/>
        <v>0.16312185410121896</v>
      </c>
      <c r="CV23" s="187">
        <f t="shared" si="18"/>
        <v>0.16084180528320244</v>
      </c>
      <c r="CW23" s="184">
        <f t="shared" si="19"/>
        <v>-1.5235277261275828</v>
      </c>
      <c r="CX23" s="184">
        <f t="shared" si="20"/>
        <v>-1.0984897558964293</v>
      </c>
      <c r="CY23" s="184">
        <f t="shared" si="21"/>
        <v>-2.9117475421908257</v>
      </c>
      <c r="CZ23" s="184">
        <f t="shared" si="54"/>
        <v>0.42503797023115364</v>
      </c>
      <c r="DA23" s="184">
        <f t="shared" si="55"/>
        <v>0.43911415685928618</v>
      </c>
      <c r="DB23" s="184">
        <f t="shared" si="56"/>
        <v>-1.3882198160632431</v>
      </c>
      <c r="DC23" s="184">
        <f t="shared" si="57"/>
        <v>1.4076186628132708E-2</v>
      </c>
      <c r="DD23" s="184">
        <f t="shared" si="58"/>
        <v>-1.8132577862943966</v>
      </c>
      <c r="DE23" s="184">
        <f t="shared" si="59"/>
        <v>-1.8273339729225293</v>
      </c>
      <c r="DF23" s="15"/>
      <c r="DQ23" s="172" t="s">
        <v>460</v>
      </c>
      <c r="DR23" s="172" t="s">
        <v>461</v>
      </c>
      <c r="DS23" s="172" t="s">
        <v>462</v>
      </c>
      <c r="DT23" s="172" t="s">
        <v>463</v>
      </c>
      <c r="DY23" s="124"/>
      <c r="EE23" t="str">
        <f>E23</f>
        <v>iRM_1</v>
      </c>
      <c r="EF23" t="str">
        <f>A23</f>
        <v>Lab 1</v>
      </c>
      <c r="EG23" t="str">
        <f>B23</f>
        <v>Apr 4, 2022</v>
      </c>
      <c r="EH23" s="50">
        <f>C23</f>
        <v>1</v>
      </c>
      <c r="EI23" s="48">
        <f>BE23/AVERAGE(BE22,BE24)</f>
        <v>1.0022494310118883</v>
      </c>
      <c r="EJ23" s="46">
        <f>(CM23/AVERAGE(CM22,CM24)-1)*10^6</f>
        <v>-6.8602240028692307</v>
      </c>
      <c r="EK23" s="46">
        <f>(CN23/AVERAGE(CN22,CN24)-1)*10^6</f>
        <v>0.20516558385530459</v>
      </c>
      <c r="EL23" s="46">
        <f>(CP23/AVERAGE(CP22,CP24)-1)*10^6</f>
        <v>-6.0613035491874356</v>
      </c>
      <c r="EM23" s="44"/>
      <c r="EN23" s="44" t="str">
        <f t="shared" ref="EN23:EU23" si="74">EE96</f>
        <v>iRM</v>
      </c>
      <c r="EO23" s="44" t="str">
        <f t="shared" si="74"/>
        <v>Lab 1</v>
      </c>
      <c r="EP23" s="44" t="str">
        <f t="shared" si="74"/>
        <v>Apr 5, 2022</v>
      </c>
      <c r="EQ23" s="124">
        <f t="shared" si="74"/>
        <v>3</v>
      </c>
      <c r="ER23" s="117">
        <f t="shared" si="74"/>
        <v>1.0071021831235696</v>
      </c>
      <c r="ES23" s="44">
        <f t="shared" si="74"/>
        <v>-0.8808310697494548</v>
      </c>
      <c r="ET23" s="44">
        <f t="shared" si="74"/>
        <v>-1.9561628371578266</v>
      </c>
      <c r="EU23" s="44">
        <f t="shared" si="74"/>
        <v>-12.064398440814195</v>
      </c>
      <c r="EV23" t="s">
        <v>27</v>
      </c>
      <c r="EY23" s="39"/>
      <c r="EZ23" s="39"/>
      <c r="FA23" s="39"/>
      <c r="FB23" s="39" t="str">
        <f>EO104</f>
        <v>Lab 1</v>
      </c>
      <c r="FC23" s="39" t="str">
        <f>EP104</f>
        <v>Jun 20, 2022</v>
      </c>
      <c r="FD23" s="39" t="s">
        <v>295</v>
      </c>
      <c r="FE23" s="133"/>
      <c r="FF23" s="39" t="s">
        <v>279</v>
      </c>
      <c r="FG23" s="124">
        <f>EQ104</f>
        <v>1</v>
      </c>
      <c r="FH23" s="19">
        <f>EX106</f>
        <v>9</v>
      </c>
      <c r="FI23" s="44">
        <f>EX104</f>
        <v>0.78422925780468544</v>
      </c>
      <c r="FJ23" s="44">
        <f>EX107</f>
        <v>2.7866067128131817</v>
      </c>
      <c r="FK23" s="44">
        <f>EY104</f>
        <v>-2.1023801838080143</v>
      </c>
      <c r="FL23" s="44">
        <f>EY107</f>
        <v>3.5069487842524349</v>
      </c>
      <c r="FM23" s="44">
        <f>EZ104</f>
        <v>2.7516990185944619</v>
      </c>
      <c r="FN23" s="44">
        <f>EZ107</f>
        <v>6.7115344446909191</v>
      </c>
      <c r="FO23" s="39" t="s">
        <v>297</v>
      </c>
      <c r="FP23" s="44">
        <f>FP22</f>
        <v>11.6</v>
      </c>
      <c r="FQ23" s="39"/>
      <c r="FR23" s="39"/>
      <c r="GH23" s="39"/>
      <c r="GI23" t="s">
        <v>393</v>
      </c>
      <c r="GJ23">
        <v>0.21784999999999999</v>
      </c>
      <c r="GK23">
        <v>4.4999999999999999E-4</v>
      </c>
      <c r="GL23">
        <v>0.33304</v>
      </c>
      <c r="GM23">
        <v>7.9000000000000001E-4</v>
      </c>
      <c r="GN23">
        <v>0.33733999999999997</v>
      </c>
      <c r="GO23">
        <v>1.57E-3</v>
      </c>
      <c r="GP23">
        <v>5.416E-2</v>
      </c>
      <c r="GQ23" s="96">
        <v>5.0000000000000001E-4</v>
      </c>
      <c r="GR23" s="41">
        <f>LN(GN23/$CM$7)/LN($BG$4/$BD$4)</f>
        <v>-5.1676720305126357E-2</v>
      </c>
      <c r="GS23" s="134" t="s">
        <v>395</v>
      </c>
      <c r="GT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</row>
    <row r="24" spans="1:235">
      <c r="A24" t="s">
        <v>38</v>
      </c>
      <c r="B24" s="3" t="s">
        <v>37</v>
      </c>
      <c r="C24" s="19">
        <v>1</v>
      </c>
      <c r="D24" t="s">
        <v>59</v>
      </c>
      <c r="E24" t="s">
        <v>32</v>
      </c>
      <c r="F24" s="13"/>
      <c r="G24" s="13"/>
      <c r="H24" s="13">
        <v>4.5115537359379231E-4</v>
      </c>
      <c r="I24" s="13">
        <v>9.9356954160612082E-5</v>
      </c>
      <c r="J24" s="13">
        <v>1.4450054368353449E-4</v>
      </c>
      <c r="K24" s="13">
        <v>9.9241958638529602E-6</v>
      </c>
      <c r="L24" s="13">
        <v>1.4462327453657053E-4</v>
      </c>
      <c r="M24" s="13">
        <v>-1.3760467275858446E-6</v>
      </c>
      <c r="N24" s="13">
        <v>9.5573379076085979E-5</v>
      </c>
      <c r="O24" s="13">
        <v>-8.0224979086551684E-6</v>
      </c>
      <c r="P24" s="13">
        <v>7.8342435926970218E-6</v>
      </c>
      <c r="Q24" s="13"/>
      <c r="R24" s="13"/>
      <c r="S24" s="13"/>
      <c r="T24" s="13"/>
      <c r="U24" s="13"/>
      <c r="V24" s="13">
        <v>19.546386251644211</v>
      </c>
      <c r="W24" s="13">
        <v>4.3434571149397874</v>
      </c>
      <c r="X24" s="13">
        <v>6.7725577062490032</v>
      </c>
      <c r="Y24" s="13">
        <v>7.6234244075675051E-5</v>
      </c>
      <c r="Z24" s="13">
        <v>7.1327743238332317</v>
      </c>
      <c r="AA24" s="13">
        <v>1.6089964732860347E-4</v>
      </c>
      <c r="AB24" s="13">
        <v>1.1906366591550865</v>
      </c>
      <c r="AC24" s="13">
        <v>7.2736376305514638E-5</v>
      </c>
      <c r="AD24" s="13">
        <v>1.9137508904665937E-4</v>
      </c>
      <c r="AE24" s="13"/>
      <c r="AF24" s="13"/>
      <c r="AG24" s="13"/>
      <c r="AH24" s="13"/>
      <c r="AI24" s="68">
        <f t="shared" si="0"/>
        <v>1</v>
      </c>
      <c r="AJ24" s="13">
        <f t="shared" si="24"/>
        <v>0</v>
      </c>
      <c r="AK24" s="13">
        <f t="shared" si="25"/>
        <v>0</v>
      </c>
      <c r="AL24" s="13">
        <f t="shared" si="26"/>
        <v>19.545935096270618</v>
      </c>
      <c r="AM24" s="13">
        <f t="shared" si="27"/>
        <v>4.3433577579856264</v>
      </c>
      <c r="AN24" s="13">
        <f t="shared" si="28"/>
        <v>6.7724132057053197</v>
      </c>
      <c r="AO24" s="13">
        <f t="shared" si="29"/>
        <v>6.6310048211822088E-5</v>
      </c>
      <c r="AP24" s="13">
        <f t="shared" si="30"/>
        <v>7.1326297005586952</v>
      </c>
      <c r="AQ24" s="13">
        <f t="shared" si="31"/>
        <v>1.6227569405618931E-4</v>
      </c>
      <c r="AR24" s="13">
        <f t="shared" si="32"/>
        <v>1.1905410857760104</v>
      </c>
      <c r="AS24" s="13">
        <f t="shared" si="33"/>
        <v>8.0758874214169806E-5</v>
      </c>
      <c r="AT24" s="13">
        <f t="shared" si="34"/>
        <v>1.8354084545396234E-4</v>
      </c>
      <c r="AU24" s="13">
        <f t="shared" si="35"/>
        <v>0</v>
      </c>
      <c r="AV24" s="13">
        <f t="shared" si="36"/>
        <v>0</v>
      </c>
      <c r="AW24" s="13">
        <f t="shared" si="37"/>
        <v>0</v>
      </c>
      <c r="AX24" s="13"/>
      <c r="AY24">
        <f t="shared" si="38"/>
        <v>0</v>
      </c>
      <c r="AZ24">
        <f t="shared" si="39"/>
        <v>1</v>
      </c>
      <c r="BB24">
        <f t="shared" si="2"/>
        <v>1</v>
      </c>
      <c r="BC24">
        <f t="shared" si="3"/>
        <v>1</v>
      </c>
      <c r="BD24" s="41">
        <f t="shared" si="4"/>
        <v>1.752716527463213</v>
      </c>
      <c r="BE24" s="13">
        <f t="shared" si="5"/>
        <v>19.545935096270618</v>
      </c>
      <c r="BF24" s="13">
        <f t="shared" si="6"/>
        <v>4.3433577579856264</v>
      </c>
      <c r="BG24" s="13">
        <f t="shared" si="40"/>
        <v>6.7723130300037395</v>
      </c>
      <c r="BH24" s="13">
        <f t="shared" si="41"/>
        <v>7.13256470798677</v>
      </c>
      <c r="BI24" s="13">
        <f t="shared" si="42"/>
        <v>1.1904191479527713</v>
      </c>
      <c r="BJ24" s="17">
        <f t="shared" si="43"/>
        <v>0.22221284050075163</v>
      </c>
      <c r="BK24" s="17">
        <f t="shared" si="61"/>
        <v>0.34648191537768397</v>
      </c>
      <c r="BL24" s="17">
        <f t="shared" si="62"/>
        <v>0.36491294342564706</v>
      </c>
      <c r="BM24" s="17">
        <f t="shared" si="63"/>
        <v>6.0903668312083173E-2</v>
      </c>
      <c r="BN24" s="17">
        <f t="shared" si="44"/>
        <v>1.5592344465643604</v>
      </c>
      <c r="BO24" s="17">
        <f t="shared" si="45"/>
        <v>1.6421775744521514</v>
      </c>
      <c r="BP24" s="17">
        <f t="shared" si="46"/>
        <v>0.27407807836324011</v>
      </c>
      <c r="BQ24" s="17">
        <f t="shared" si="47"/>
        <v>1.0531947764946759</v>
      </c>
      <c r="BR24" s="17">
        <f t="shared" si="48"/>
        <v>0.17577733673543941</v>
      </c>
      <c r="BS24" s="17">
        <f t="shared" si="49"/>
        <v>0.16689917255426873</v>
      </c>
      <c r="BT24" s="96">
        <f t="shared" si="50"/>
        <v>-1.5041196154140859</v>
      </c>
      <c r="BU24" s="96">
        <f t="shared" si="51"/>
        <v>-1.0599246539864395</v>
      </c>
      <c r="BV24" s="96">
        <f t="shared" si="52"/>
        <v>-1.0080964650105673</v>
      </c>
      <c r="BW24" s="96">
        <f t="shared" si="53"/>
        <v>-2.7984618710707649</v>
      </c>
      <c r="BY24" s="96"/>
      <c r="BZ24" t="s">
        <v>350</v>
      </c>
      <c r="CA24" s="143">
        <f>SLOPE(BL419:BL493,BJ419:BJ493)</f>
        <v>6.5707134755000443</v>
      </c>
      <c r="CB24" s="143"/>
      <c r="CC24" s="13">
        <f>SLOPE(BV419:BV493,BT419:BT493)</f>
        <v>4.0063484414727002</v>
      </c>
      <c r="CD24" s="13">
        <f>(BG$4^CE24-$BD$4^CE24)/(BE$4^CE24-$BD$4^CE24)</f>
        <v>4.0070288029434575</v>
      </c>
      <c r="CE24" s="96">
        <v>1.1398699999999999</v>
      </c>
      <c r="CF24" s="143"/>
      <c r="CG24" s="143">
        <f t="shared" ref="CG24:CG28" si="75">CC24-CF16</f>
        <v>3.181759599624947</v>
      </c>
      <c r="CH24" s="13"/>
      <c r="CI24" s="184"/>
      <c r="CJ24" s="185"/>
      <c r="CK24" s="181">
        <f t="shared" si="7"/>
        <v>0</v>
      </c>
      <c r="CL24" s="186">
        <f t="shared" si="8"/>
        <v>1.752507283001165</v>
      </c>
      <c r="CM24" s="185">
        <f t="shared" si="9"/>
        <v>0.21794270150931894</v>
      </c>
      <c r="CN24" s="185">
        <f t="shared" si="10"/>
        <v>0.33337421962917235</v>
      </c>
      <c r="CO24" s="177">
        <f t="shared" si="11"/>
        <v>0.33810000000000001</v>
      </c>
      <c r="CP24" s="185">
        <f t="shared" si="12"/>
        <v>5.4380618456482829E-2</v>
      </c>
      <c r="CQ24" s="187">
        <f t="shared" si="13"/>
        <v>1.5296415861621211</v>
      </c>
      <c r="CR24" s="187">
        <f t="shared" si="14"/>
        <v>1.5513251770238488</v>
      </c>
      <c r="CS24" s="187">
        <f t="shared" si="15"/>
        <v>0.24951796082126468</v>
      </c>
      <c r="CT24" s="187">
        <f t="shared" si="16"/>
        <v>1.0141756023488688</v>
      </c>
      <c r="CU24" s="187">
        <f t="shared" si="17"/>
        <v>0.16312184702516266</v>
      </c>
      <c r="CV24" s="187">
        <f t="shared" si="18"/>
        <v>0.16084181738090161</v>
      </c>
      <c r="CW24" s="184">
        <f t="shared" si="19"/>
        <v>-1.5235230878539918</v>
      </c>
      <c r="CX24" s="184">
        <f t="shared" si="20"/>
        <v>-1.098489637302579</v>
      </c>
      <c r="CY24" s="184">
        <f t="shared" si="21"/>
        <v>-2.9117474669759358</v>
      </c>
      <c r="CZ24" s="184">
        <f t="shared" si="54"/>
        <v>0.42503345055141273</v>
      </c>
      <c r="DA24" s="184">
        <f t="shared" si="55"/>
        <v>0.43910951858569508</v>
      </c>
      <c r="DB24" s="184">
        <f t="shared" si="56"/>
        <v>-1.3882243791219442</v>
      </c>
      <c r="DC24" s="184">
        <f t="shared" si="57"/>
        <v>1.4076068034282036E-2</v>
      </c>
      <c r="DD24" s="184">
        <f t="shared" si="58"/>
        <v>-1.813257829673357</v>
      </c>
      <c r="DE24" s="184">
        <f t="shared" si="59"/>
        <v>-1.827333897707639</v>
      </c>
      <c r="DF24" s="15"/>
      <c r="DQ24" s="172" t="s">
        <v>464</v>
      </c>
      <c r="DR24" s="172" t="s">
        <v>465</v>
      </c>
      <c r="DS24" s="172" t="s">
        <v>465</v>
      </c>
      <c r="DT24" s="172" t="s">
        <v>466</v>
      </c>
      <c r="DY24" s="124"/>
      <c r="EH24" s="50"/>
      <c r="EK24" s="46"/>
      <c r="EL24" s="46"/>
      <c r="EM24" s="44"/>
      <c r="EQ24" s="124"/>
      <c r="EY24" s="39"/>
      <c r="EZ24" s="39"/>
      <c r="FA24" s="97"/>
      <c r="FB24" s="39"/>
      <c r="FC24" s="39"/>
      <c r="FD24" s="136" t="s">
        <v>296</v>
      </c>
      <c r="FE24" s="162"/>
      <c r="FF24" s="39"/>
      <c r="FG24" s="124"/>
      <c r="FH24" s="19"/>
      <c r="FI24" s="137">
        <f>(FI22/FJ22^2+FI23/FJ23^2)/(1/FJ22^2+1/FJ23^2)</f>
        <v>0.40334545267973154</v>
      </c>
      <c r="FJ24" s="137">
        <f>SQRT(1/(1/FJ22^2+1/FJ23^2))</f>
        <v>2.133975923513844</v>
      </c>
      <c r="FK24" s="137">
        <f>(FK22/FL22^2+FK23/FL23^2)/(1/FL22^2+1/FL23^2)</f>
        <v>-2.0421432495839671</v>
      </c>
      <c r="FL24" s="137">
        <f>SQRT(1/(1/FL22^2+1/FL23^2))</f>
        <v>1.3573678374761149</v>
      </c>
      <c r="FM24" s="137">
        <f>(FM22/FN22^2+FM23/FN23^2)/(1/FN22^2+1/FN23^2)</f>
        <v>4.9978152946222014</v>
      </c>
      <c r="FN24" s="137">
        <f>SQRT(1/(1/FN22^2+1/FN23^2))</f>
        <v>5.3099702394874893</v>
      </c>
      <c r="FO24" s="39"/>
      <c r="FP24" s="44">
        <f>FP23</f>
        <v>11.6</v>
      </c>
      <c r="FQ24" s="44">
        <f>FP24</f>
        <v>11.6</v>
      </c>
      <c r="FR24" s="97"/>
      <c r="GH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</row>
    <row r="25" spans="1:235">
      <c r="A25" t="s">
        <v>38</v>
      </c>
      <c r="B25" s="3" t="s">
        <v>37</v>
      </c>
      <c r="C25" s="19">
        <v>1</v>
      </c>
      <c r="D25" t="s">
        <v>60</v>
      </c>
      <c r="E25" t="s">
        <v>29</v>
      </c>
      <c r="F25" s="13"/>
      <c r="G25" s="13"/>
      <c r="H25" s="13">
        <v>3.9698203909210861E-4</v>
      </c>
      <c r="I25" s="13">
        <v>8.9929395835497422E-5</v>
      </c>
      <c r="J25" s="13">
        <v>1.3501051216735507E-4</v>
      </c>
      <c r="K25" s="13">
        <v>1.6695649196662999E-5</v>
      </c>
      <c r="L25" s="13">
        <v>1.112592733989004E-4</v>
      </c>
      <c r="M25" s="13">
        <v>-3.0475520929940098E-6</v>
      </c>
      <c r="N25" s="13">
        <v>7.9972125240601594E-5</v>
      </c>
      <c r="O25" s="13">
        <v>-2.5165057081721899E-6</v>
      </c>
      <c r="P25" s="13">
        <v>8.1446390140627052E-6</v>
      </c>
      <c r="Q25" s="13"/>
      <c r="R25" s="13"/>
      <c r="S25" s="13"/>
      <c r="T25" s="13"/>
      <c r="U25" s="13"/>
      <c r="V25" s="13">
        <v>19.738118852887833</v>
      </c>
      <c r="W25" s="13">
        <v>4.3859392282914138</v>
      </c>
      <c r="X25" s="13">
        <v>6.8386535255276426</v>
      </c>
      <c r="Y25" s="13">
        <v>7.1646330794390779E-5</v>
      </c>
      <c r="Z25" s="13">
        <v>7.2021836845242246</v>
      </c>
      <c r="AA25" s="13">
        <v>4.2873702819188299E-5</v>
      </c>
      <c r="AB25" s="13">
        <v>1.2020351813763988</v>
      </c>
      <c r="AC25" s="13">
        <v>1.8842730608467923E-7</v>
      </c>
      <c r="AD25" s="13">
        <v>5.8436987812887757E-6</v>
      </c>
      <c r="AE25" s="13"/>
      <c r="AF25" s="13"/>
      <c r="AG25" s="13"/>
      <c r="AH25" s="13"/>
      <c r="AI25" s="68">
        <f t="shared" si="0"/>
        <v>1</v>
      </c>
      <c r="AJ25" s="13">
        <f t="shared" si="24"/>
        <v>0</v>
      </c>
      <c r="AK25" s="13">
        <f t="shared" si="25"/>
        <v>0</v>
      </c>
      <c r="AL25" s="13">
        <f t="shared" si="26"/>
        <v>19.737721870848741</v>
      </c>
      <c r="AM25" s="13">
        <f t="shared" si="27"/>
        <v>4.385849298895578</v>
      </c>
      <c r="AN25" s="13">
        <f t="shared" si="28"/>
        <v>6.8385185150154753</v>
      </c>
      <c r="AO25" s="13">
        <f t="shared" si="29"/>
        <v>5.4950681597727783E-5</v>
      </c>
      <c r="AP25" s="13">
        <f t="shared" si="30"/>
        <v>7.2020724252508259</v>
      </c>
      <c r="AQ25" s="13">
        <f t="shared" si="31"/>
        <v>4.5921254912182308E-5</v>
      </c>
      <c r="AR25" s="13">
        <f t="shared" si="32"/>
        <v>1.2019552092511581</v>
      </c>
      <c r="AS25" s="13">
        <f t="shared" si="33"/>
        <v>2.7049330142568689E-6</v>
      </c>
      <c r="AT25" s="13">
        <f t="shared" si="34"/>
        <v>-2.3009402327739295E-6</v>
      </c>
      <c r="AU25" s="13">
        <f t="shared" si="35"/>
        <v>0</v>
      </c>
      <c r="AV25" s="13">
        <f t="shared" si="36"/>
        <v>0</v>
      </c>
      <c r="AW25" s="13">
        <f t="shared" si="37"/>
        <v>0</v>
      </c>
      <c r="AX25" s="13"/>
      <c r="AY25">
        <f t="shared" si="38"/>
        <v>0</v>
      </c>
      <c r="AZ25">
        <f t="shared" si="39"/>
        <v>1</v>
      </c>
      <c r="BB25">
        <f t="shared" si="2"/>
        <v>1</v>
      </c>
      <c r="BC25">
        <f t="shared" si="3"/>
        <v>1</v>
      </c>
      <c r="BD25" s="41">
        <f t="shared" si="4"/>
        <v>1.75098401934797</v>
      </c>
      <c r="BE25" s="13">
        <f t="shared" si="5"/>
        <v>19.737721870848741</v>
      </c>
      <c r="BF25" s="13">
        <f t="shared" si="6"/>
        <v>4.385849298895578</v>
      </c>
      <c r="BG25" s="13">
        <f t="shared" si="40"/>
        <v>6.8385197709812884</v>
      </c>
      <c r="BH25" s="13">
        <f t="shared" si="41"/>
        <v>7.202073240076273</v>
      </c>
      <c r="BI25" s="13">
        <f t="shared" si="42"/>
        <v>1.2019567379608878</v>
      </c>
      <c r="BJ25" s="17">
        <f t="shared" si="43"/>
        <v>0.22220645967117289</v>
      </c>
      <c r="BK25" s="17">
        <f t="shared" si="61"/>
        <v>0.34646955792204731</v>
      </c>
      <c r="BL25" s="17">
        <f t="shared" si="62"/>
        <v>0.3648887793232734</v>
      </c>
      <c r="BM25" s="17">
        <f t="shared" si="63"/>
        <v>6.0896426944595627E-2</v>
      </c>
      <c r="BN25" s="17">
        <f t="shared" si="44"/>
        <v>1.5592236086869946</v>
      </c>
      <c r="BO25" s="17">
        <f t="shared" si="45"/>
        <v>1.6421159846713982</v>
      </c>
      <c r="BP25" s="17">
        <f t="shared" si="46"/>
        <v>0.27405336026104643</v>
      </c>
      <c r="BQ25" s="17">
        <f t="shared" si="47"/>
        <v>1.0531625967709701</v>
      </c>
      <c r="BR25" s="17">
        <f t="shared" si="48"/>
        <v>0.1757627057044267</v>
      </c>
      <c r="BS25" s="17">
        <f t="shared" si="49"/>
        <v>0.16689037974128662</v>
      </c>
      <c r="BT25" s="96">
        <f t="shared" si="50"/>
        <v>-1.5041483307717525</v>
      </c>
      <c r="BU25" s="96">
        <f t="shared" si="51"/>
        <v>-1.0599603201365644</v>
      </c>
      <c r="BV25" s="96">
        <f t="shared" si="52"/>
        <v>-1.0081626860172579</v>
      </c>
      <c r="BW25" s="96">
        <f t="shared" si="53"/>
        <v>-2.7985807768479867</v>
      </c>
      <c r="BY25" s="96"/>
      <c r="BZ25" t="s">
        <v>351</v>
      </c>
      <c r="CA25" s="143">
        <f>SLOPE(BM419:BM493,BJ419:BJ493)</f>
        <v>1.6347907715266048</v>
      </c>
      <c r="CB25" s="143"/>
      <c r="CC25" s="13">
        <f>SLOPE(BW419:BW493,BT419:BT493)</f>
        <v>5.976533915020882</v>
      </c>
      <c r="CD25" s="13">
        <f>(BH$4^CE25-$BD$4^CE25)/(BE$4^CE25-$BD$4^CE25)</f>
        <v>5.9839326919112903</v>
      </c>
      <c r="CE25" s="96">
        <v>0.913825</v>
      </c>
      <c r="CF25" s="143"/>
      <c r="CG25" s="143">
        <f t="shared" si="75"/>
        <v>4.1971898036423463</v>
      </c>
      <c r="CH25" s="13"/>
      <c r="CI25" s="184"/>
      <c r="CJ25" s="185"/>
      <c r="CK25" s="181">
        <f t="shared" si="7"/>
        <v>0</v>
      </c>
      <c r="CL25" s="186">
        <f t="shared" si="8"/>
        <v>1.750986617383125</v>
      </c>
      <c r="CM25" s="185">
        <f t="shared" si="9"/>
        <v>0.21794011262736529</v>
      </c>
      <c r="CN25" s="185">
        <f t="shared" si="10"/>
        <v>0.33337348521226001</v>
      </c>
      <c r="CO25" s="177">
        <f t="shared" si="11"/>
        <v>0.33810000000000001</v>
      </c>
      <c r="CP25" s="185">
        <f t="shared" si="12"/>
        <v>5.4379497852449443E-2</v>
      </c>
      <c r="CQ25" s="187">
        <f t="shared" si="13"/>
        <v>1.529656386762831</v>
      </c>
      <c r="CR25" s="187">
        <f t="shared" si="14"/>
        <v>1.5513436050117329</v>
      </c>
      <c r="CS25" s="187">
        <f t="shared" si="15"/>
        <v>0.24951578301433511</v>
      </c>
      <c r="CT25" s="187">
        <f t="shared" si="16"/>
        <v>1.0141778365628884</v>
      </c>
      <c r="CU25" s="187">
        <f t="shared" si="17"/>
        <v>0.16311884497300624</v>
      </c>
      <c r="CV25" s="187">
        <f t="shared" si="18"/>
        <v>0.16083850296494959</v>
      </c>
      <c r="CW25" s="184">
        <f t="shared" si="19"/>
        <v>-1.5235349666520068</v>
      </c>
      <c r="CX25" s="184">
        <f t="shared" si="20"/>
        <v>-1.0984918402855273</v>
      </c>
      <c r="CY25" s="184">
        <f t="shared" si="21"/>
        <v>-2.9117680738688203</v>
      </c>
      <c r="CZ25" s="184">
        <f t="shared" si="54"/>
        <v>0.42504312636647945</v>
      </c>
      <c r="DA25" s="184">
        <f t="shared" si="55"/>
        <v>0.43912139738370987</v>
      </c>
      <c r="DB25" s="184">
        <f t="shared" si="56"/>
        <v>-1.3882331072168135</v>
      </c>
      <c r="DC25" s="184">
        <f t="shared" si="57"/>
        <v>1.4078271017230382E-2</v>
      </c>
      <c r="DD25" s="184">
        <f t="shared" si="58"/>
        <v>-1.813276233583293</v>
      </c>
      <c r="DE25" s="184">
        <f t="shared" si="59"/>
        <v>-1.8273545046005231</v>
      </c>
      <c r="DF25" s="15"/>
      <c r="DQ25" s="172" t="s">
        <v>467</v>
      </c>
      <c r="DR25" s="172" t="s">
        <v>468</v>
      </c>
      <c r="DS25" s="172" t="s">
        <v>469</v>
      </c>
      <c r="DT25" s="172" t="s">
        <v>470</v>
      </c>
      <c r="DY25" s="124"/>
      <c r="EE25" s="21" t="str">
        <f>E25</f>
        <v>iRM_2</v>
      </c>
      <c r="EF25" s="21" t="str">
        <f>A25</f>
        <v>Lab 1</v>
      </c>
      <c r="EG25" s="21" t="str">
        <f>B25</f>
        <v>Apr 4, 2022</v>
      </c>
      <c r="EH25" s="129">
        <f>C25</f>
        <v>1</v>
      </c>
      <c r="EI25" s="49">
        <f>BE25/BE24</f>
        <v>1.0098121053627522</v>
      </c>
      <c r="EJ25" s="47">
        <f>(CM25/CM24-1)*10^6</f>
        <v>-11.878727462444338</v>
      </c>
      <c r="EK25" s="47">
        <f>(CN25/CN24-1)*10^6</f>
        <v>-2.2029805218926057</v>
      </c>
      <c r="EL25" s="47">
        <f>(CP25/CP24-1)*10^6</f>
        <v>-20.606680563695079</v>
      </c>
      <c r="EN25" s="44" t="str">
        <f t="shared" ref="EN25:EU25" si="76">EE107</f>
        <v>iRM</v>
      </c>
      <c r="EO25" s="44" t="str">
        <f t="shared" si="76"/>
        <v>Lab 1</v>
      </c>
      <c r="EP25" s="44" t="str">
        <f t="shared" si="76"/>
        <v>Jun 20, 2022</v>
      </c>
      <c r="EQ25" s="124">
        <f t="shared" si="76"/>
        <v>1</v>
      </c>
      <c r="ER25" s="117">
        <f t="shared" si="76"/>
        <v>1.028693653277061</v>
      </c>
      <c r="ES25" s="44">
        <f t="shared" si="76"/>
        <v>5.3687104899502458</v>
      </c>
      <c r="ET25" s="44">
        <f t="shared" si="76"/>
        <v>-2.5492461070975025</v>
      </c>
      <c r="EU25" s="44">
        <f t="shared" si="76"/>
        <v>-15.036383285149668</v>
      </c>
      <c r="EV25" t="s">
        <v>27</v>
      </c>
      <c r="EW25" s="108" t="s">
        <v>257</v>
      </c>
      <c r="EX25" s="109">
        <f>AVERAGE(ES25:ES33)</f>
        <v>1.3508620246602574</v>
      </c>
      <c r="EY25" s="109">
        <f>AVERAGE(ET25:ET33)</f>
        <v>-4.394985230650307</v>
      </c>
      <c r="EZ25" s="110">
        <f>AVERAGE(EU25:EU33)</f>
        <v>-5.6577690940646299</v>
      </c>
      <c r="FA25" s="39"/>
      <c r="FB25" s="39" t="str">
        <f>EO114</f>
        <v>Lab 1</v>
      </c>
      <c r="FC25" s="39" t="str">
        <f>EP114</f>
        <v>Apr 4, 2022</v>
      </c>
      <c r="FD25" s="39" t="s">
        <v>297</v>
      </c>
      <c r="FE25" s="133"/>
      <c r="FF25" s="39" t="s">
        <v>280</v>
      </c>
      <c r="FG25" s="124">
        <f>EQ114</f>
        <v>1</v>
      </c>
      <c r="FH25" s="19">
        <f>EX116</f>
        <v>34</v>
      </c>
      <c r="FI25" s="44">
        <f>EX114</f>
        <v>-0.40694063676310571</v>
      </c>
      <c r="FJ25" s="44">
        <f>EX117</f>
        <v>2.4031029668456552</v>
      </c>
      <c r="FK25" s="44">
        <f>EY114</f>
        <v>-9.91248747365049E-2</v>
      </c>
      <c r="FL25" s="44">
        <f>EY117</f>
        <v>1.6098884166393084</v>
      </c>
      <c r="FM25" s="44">
        <f>EZ114</f>
        <v>0.85021204616162738</v>
      </c>
      <c r="FN25" s="44">
        <f>EZ117</f>
        <v>4.3445090887589917</v>
      </c>
      <c r="FO25" s="39" t="s">
        <v>297</v>
      </c>
      <c r="FP25" s="44">
        <f>FP69+$FQ$10</f>
        <v>13.2</v>
      </c>
      <c r="FQ25" s="39"/>
      <c r="FR25" s="39"/>
      <c r="GH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</row>
    <row r="26" spans="1:235">
      <c r="A26" s="4" t="s">
        <v>38</v>
      </c>
      <c r="B26" s="12" t="s">
        <v>26</v>
      </c>
      <c r="C26" s="20">
        <v>2</v>
      </c>
      <c r="D26" s="4" t="s">
        <v>47</v>
      </c>
      <c r="E26" s="4" t="s">
        <v>27</v>
      </c>
      <c r="F26" s="15"/>
      <c r="G26" s="15"/>
      <c r="H26" s="15">
        <v>2.9617430991493168E-4</v>
      </c>
      <c r="I26" s="15">
        <v>7.5818918776349162E-5</v>
      </c>
      <c r="J26" s="15">
        <v>9.5430032524745917E-5</v>
      </c>
      <c r="K26" s="15">
        <v>2.2002704929491303E-5</v>
      </c>
      <c r="L26" s="15">
        <v>8.1716302520362658E-5</v>
      </c>
      <c r="M26" s="15">
        <v>-2.4696953232705715E-6</v>
      </c>
      <c r="N26" s="15">
        <v>1.0946535694529305E-4</v>
      </c>
      <c r="O26" s="15">
        <v>-1.760507880987916E-6</v>
      </c>
      <c r="P26" s="15">
        <v>3.9521206986137255E-6</v>
      </c>
      <c r="Q26" s="15"/>
      <c r="R26" s="15"/>
      <c r="S26" s="15"/>
      <c r="T26" s="15"/>
      <c r="U26" s="15"/>
      <c r="V26" s="15">
        <v>21.642610822405135</v>
      </c>
      <c r="W26" s="15">
        <v>4.8062717573983331</v>
      </c>
      <c r="X26" s="15">
        <v>7.4893604298027192</v>
      </c>
      <c r="Y26" s="15">
        <v>6.8328076125982661E-5</v>
      </c>
      <c r="Z26" s="15">
        <v>7.8778049215978507</v>
      </c>
      <c r="AA26" s="15">
        <v>3.9948560864716884E-5</v>
      </c>
      <c r="AB26" s="15">
        <v>1.3132440338329392</v>
      </c>
      <c r="AC26" s="15">
        <v>-1.0308492468706093E-7</v>
      </c>
      <c r="AD26" s="15">
        <v>3.2481183829847341E-6</v>
      </c>
      <c r="AE26" s="15"/>
      <c r="AF26" s="15"/>
      <c r="AG26" s="15"/>
      <c r="AH26" s="15"/>
      <c r="AI26" s="69">
        <f t="shared" si="0"/>
        <v>1</v>
      </c>
      <c r="AJ26" s="15">
        <f t="shared" si="24"/>
        <v>0</v>
      </c>
      <c r="AK26" s="15">
        <f t="shared" si="25"/>
        <v>0</v>
      </c>
      <c r="AL26" s="15">
        <f t="shared" si="26"/>
        <v>21.642314648095219</v>
      </c>
      <c r="AM26" s="15">
        <f t="shared" si="27"/>
        <v>4.806195938479557</v>
      </c>
      <c r="AN26" s="15">
        <f t="shared" si="28"/>
        <v>7.4892649997701941</v>
      </c>
      <c r="AO26" s="15">
        <f t="shared" si="29"/>
        <v>4.6325371196491358E-5</v>
      </c>
      <c r="AP26" s="15">
        <f t="shared" si="30"/>
        <v>7.8777232052953305</v>
      </c>
      <c r="AQ26" s="15">
        <f t="shared" si="31"/>
        <v>4.2418256187987456E-5</v>
      </c>
      <c r="AR26" s="15">
        <f t="shared" si="32"/>
        <v>1.3131345684759939</v>
      </c>
      <c r="AS26" s="15">
        <f t="shared" si="33"/>
        <v>1.6574229563008551E-6</v>
      </c>
      <c r="AT26" s="15">
        <f t="shared" si="34"/>
        <v>-7.040023156289914E-7</v>
      </c>
      <c r="AU26" s="15">
        <f t="shared" si="35"/>
        <v>0</v>
      </c>
      <c r="AV26" s="15">
        <f t="shared" si="36"/>
        <v>0</v>
      </c>
      <c r="AW26" s="15">
        <f t="shared" si="37"/>
        <v>0</v>
      </c>
      <c r="AX26" s="15"/>
      <c r="AY26" s="4">
        <f t="shared" si="38"/>
        <v>0</v>
      </c>
      <c r="AZ26" s="4">
        <f t="shared" si="39"/>
        <v>1</v>
      </c>
      <c r="BA26" s="4"/>
      <c r="BB26" s="4">
        <f t="shared" si="2"/>
        <v>1</v>
      </c>
      <c r="BC26" s="4">
        <f t="shared" si="3"/>
        <v>1</v>
      </c>
      <c r="BD26" s="40">
        <f t="shared" si="4"/>
        <v>1.694753730385437</v>
      </c>
      <c r="BE26" s="15">
        <f t="shared" si="5"/>
        <v>21.642314648095219</v>
      </c>
      <c r="BF26" s="15">
        <f t="shared" si="6"/>
        <v>4.806195938479557</v>
      </c>
      <c r="BG26" s="15">
        <f t="shared" si="40"/>
        <v>7.4892653852806772</v>
      </c>
      <c r="BH26" s="15">
        <f t="shared" si="41"/>
        <v>7.8777234551285664</v>
      </c>
      <c r="BI26" s="15">
        <f t="shared" si="42"/>
        <v>1.3131350366934154</v>
      </c>
      <c r="BJ26" s="18">
        <f t="shared" si="43"/>
        <v>0.22207402565892181</v>
      </c>
      <c r="BK26" s="18">
        <f t="shared" si="61"/>
        <v>0.3460473386075561</v>
      </c>
      <c r="BL26" s="18">
        <f t="shared" si="62"/>
        <v>0.36399634619589544</v>
      </c>
      <c r="BM26" s="18">
        <f t="shared" si="63"/>
        <v>6.0674426836733325E-2</v>
      </c>
      <c r="BN26" s="18">
        <f t="shared" si="44"/>
        <v>1.5582521980262649</v>
      </c>
      <c r="BO26" s="18">
        <f t="shared" si="45"/>
        <v>1.6390766327393405</v>
      </c>
      <c r="BP26" s="18">
        <f t="shared" si="46"/>
        <v>0.27321712504064627</v>
      </c>
      <c r="BQ26" s="18">
        <f t="shared" si="47"/>
        <v>1.0518686479733192</v>
      </c>
      <c r="BR26" s="18">
        <f t="shared" si="48"/>
        <v>0.17533562627841137</v>
      </c>
      <c r="BS26" s="18">
        <f t="shared" si="49"/>
        <v>0.16668965903322441</v>
      </c>
      <c r="BT26" s="144">
        <f t="shared" si="50"/>
        <v>-1.5047445037775291</v>
      </c>
      <c r="BU26" s="144">
        <f t="shared" si="51"/>
        <v>-1.0611796964981313</v>
      </c>
      <c r="BV26" s="144">
        <f t="shared" si="52"/>
        <v>-1.0106114493191409</v>
      </c>
      <c r="BW26" s="144">
        <f t="shared" si="53"/>
        <v>-2.802232973862655</v>
      </c>
      <c r="BY26" s="96"/>
      <c r="BZ26" t="s">
        <v>352</v>
      </c>
      <c r="CA26" s="143">
        <f>SLOPE(BL419:BL493,BK419:BK493)</f>
        <v>2.1071897997848414</v>
      </c>
      <c r="CB26" s="143"/>
      <c r="CC26" s="13">
        <f>SLOPE(BV419:BV493,BU419:BU493)</f>
        <v>2.0024145181812329</v>
      </c>
      <c r="CD26" s="13">
        <f>(BG$4^CE26-$BD$4^CE26)/(BF$4^CE26-$BD$4^CE26)</f>
        <v>2.0016549201258722</v>
      </c>
      <c r="CE26" s="96">
        <v>1.05437</v>
      </c>
      <c r="CF26" s="143"/>
      <c r="CG26" s="143">
        <f t="shared" si="75"/>
        <v>1.0213923798029918</v>
      </c>
      <c r="CH26" s="13"/>
      <c r="CI26" s="184"/>
      <c r="CJ26" s="185" t="s">
        <v>209</v>
      </c>
      <c r="CK26" s="181">
        <f t="shared" si="7"/>
        <v>0</v>
      </c>
      <c r="CL26" s="186">
        <f t="shared" si="8"/>
        <v>1.6947544586470817</v>
      </c>
      <c r="CM26" s="185">
        <f t="shared" si="9"/>
        <v>0.21794587072663429</v>
      </c>
      <c r="CN26" s="185">
        <f t="shared" si="10"/>
        <v>0.33337950143149819</v>
      </c>
      <c r="CO26" s="188">
        <f t="shared" si="11"/>
        <v>0.33810000000000001</v>
      </c>
      <c r="CP26" s="185">
        <f t="shared" si="12"/>
        <v>5.4378560512197041E-2</v>
      </c>
      <c r="CQ26" s="187">
        <f t="shared" si="13"/>
        <v>1.5296435776461685</v>
      </c>
      <c r="CR26" s="187">
        <f t="shared" si="14"/>
        <v>1.5513026187317536</v>
      </c>
      <c r="CS26" s="187">
        <f t="shared" si="15"/>
        <v>0.24950489004860807</v>
      </c>
      <c r="CT26" s="187">
        <f t="shared" si="16"/>
        <v>1.0141595345491621</v>
      </c>
      <c r="CU26" s="187">
        <f t="shared" si="17"/>
        <v>0.16311308967318311</v>
      </c>
      <c r="CV26" s="187">
        <f t="shared" si="18"/>
        <v>0.16083573058916606</v>
      </c>
      <c r="CW26" s="184">
        <f t="shared" si="19"/>
        <v>-1.5235085464435614</v>
      </c>
      <c r="CX26" s="184">
        <f t="shared" si="20"/>
        <v>-1.0984737939644493</v>
      </c>
      <c r="CY26" s="184">
        <f t="shared" si="21"/>
        <v>-2.9117853110329719</v>
      </c>
      <c r="CZ26" s="184">
        <f t="shared" si="54"/>
        <v>0.42503475247911204</v>
      </c>
      <c r="DA26" s="184">
        <f t="shared" si="55"/>
        <v>0.43909497717526458</v>
      </c>
      <c r="DB26" s="184">
        <f t="shared" si="56"/>
        <v>-1.3882767645894105</v>
      </c>
      <c r="DC26" s="184">
        <f t="shared" si="57"/>
        <v>1.4060224696152359E-2</v>
      </c>
      <c r="DD26" s="184">
        <f t="shared" si="58"/>
        <v>-1.8133115170685223</v>
      </c>
      <c r="DE26" s="184">
        <f t="shared" si="59"/>
        <v>-1.8273717417646749</v>
      </c>
      <c r="DF26" s="15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172" t="s">
        <v>471</v>
      </c>
      <c r="DR26" s="172" t="s">
        <v>472</v>
      </c>
      <c r="DS26" s="172" t="s">
        <v>472</v>
      </c>
      <c r="DT26" s="172" t="s">
        <v>473</v>
      </c>
      <c r="DU26" s="4"/>
      <c r="DV26" s="4"/>
      <c r="DW26" s="4"/>
      <c r="DX26" s="4"/>
      <c r="DY26" s="125"/>
      <c r="DZ26" s="4"/>
      <c r="EA26" s="20"/>
      <c r="EB26" s="20"/>
      <c r="EC26" s="20"/>
      <c r="ED26" s="4"/>
      <c r="EE26" s="4"/>
      <c r="EF26" s="4"/>
      <c r="EG26" s="4"/>
      <c r="EH26" s="130"/>
      <c r="EI26" s="20"/>
      <c r="EJ26" s="20"/>
      <c r="EK26" s="20"/>
      <c r="EL26" s="20"/>
      <c r="EN26" t="str">
        <f t="shared" ref="EN26:EU26" si="77">EE117</f>
        <v>iRM</v>
      </c>
      <c r="EO26" t="str">
        <f t="shared" si="77"/>
        <v>Lab 1</v>
      </c>
      <c r="EP26" t="str">
        <f t="shared" si="77"/>
        <v>Jun 20, 2022</v>
      </c>
      <c r="EQ26" s="124">
        <f t="shared" si="77"/>
        <v>1</v>
      </c>
      <c r="ER26" s="117">
        <f t="shared" si="77"/>
        <v>1.0405383857401962</v>
      </c>
      <c r="ES26" s="44">
        <f t="shared" si="77"/>
        <v>3.4707562179825402</v>
      </c>
      <c r="ET26" s="44">
        <f t="shared" si="77"/>
        <v>-4.7713568368523696</v>
      </c>
      <c r="EU26" s="44">
        <f t="shared" si="77"/>
        <v>-8.5830765933492259</v>
      </c>
      <c r="EV26" t="s">
        <v>27</v>
      </c>
      <c r="EW26" s="111" t="s">
        <v>258</v>
      </c>
      <c r="EX26" s="44">
        <f>2*STDEV(ES25:ES33)</f>
        <v>9.2505695325151809</v>
      </c>
      <c r="EY26" s="44">
        <f>2*STDEV(ET25:ET33)</f>
        <v>8.2109362406983664</v>
      </c>
      <c r="EZ26" s="112">
        <f>2*STDEV(EU25:EU33)</f>
        <v>17.502703790827489</v>
      </c>
      <c r="FA26" s="39"/>
      <c r="FB26" s="39" t="str">
        <f>EO149</f>
        <v>Lab 1</v>
      </c>
      <c r="FC26" s="39" t="str">
        <f>EP149</f>
        <v>Jun 20, 2022</v>
      </c>
      <c r="FD26" s="39" t="s">
        <v>297</v>
      </c>
      <c r="FE26" s="133"/>
      <c r="FF26" s="39" t="s">
        <v>279</v>
      </c>
      <c r="FG26" s="124">
        <f>EQ149</f>
        <v>1</v>
      </c>
      <c r="FH26" s="19">
        <f>EX151</f>
        <v>151</v>
      </c>
      <c r="FI26" s="44">
        <f>EX149</f>
        <v>-0.17554707003715153</v>
      </c>
      <c r="FJ26" s="44">
        <f>EX152</f>
        <v>1.1286122194983121</v>
      </c>
      <c r="FK26" s="44">
        <f>EY149</f>
        <v>5.0545749609378687E-2</v>
      </c>
      <c r="FL26" s="44">
        <f>EY152</f>
        <v>0.82695180249087186</v>
      </c>
      <c r="FM26" s="44">
        <f>EZ149</f>
        <v>0.21684425648691896</v>
      </c>
      <c r="FN26" s="44">
        <f>EZ152</f>
        <v>2.2079248328163676</v>
      </c>
      <c r="FO26" s="39" t="s">
        <v>297</v>
      </c>
      <c r="FP26" s="44">
        <f>FP25</f>
        <v>13.2</v>
      </c>
      <c r="FQ26" s="39"/>
      <c r="FR26" s="39"/>
      <c r="GH26" s="39"/>
      <c r="GI26" s="4"/>
      <c r="GJ26" s="4"/>
      <c r="GK26" s="99"/>
      <c r="GL26" s="100"/>
      <c r="GM26" s="100"/>
      <c r="GN26" s="100"/>
      <c r="GO26" s="100"/>
      <c r="GP26" s="100"/>
      <c r="GQ26" s="4"/>
      <c r="GR26" s="4"/>
      <c r="GS26" s="4"/>
      <c r="GT26" s="4"/>
      <c r="GU26" s="4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</row>
    <row r="27" spans="1:235">
      <c r="A27" s="4" t="s">
        <v>38</v>
      </c>
      <c r="B27" s="12" t="s">
        <v>26</v>
      </c>
      <c r="C27" s="20">
        <v>2</v>
      </c>
      <c r="D27" s="4" t="s">
        <v>48</v>
      </c>
      <c r="E27" s="4" t="s">
        <v>28</v>
      </c>
      <c r="F27" s="15"/>
      <c r="G27" s="15"/>
      <c r="H27" s="15">
        <v>3.643483418272808E-4</v>
      </c>
      <c r="I27" s="15">
        <v>8.6935253784758976E-5</v>
      </c>
      <c r="J27" s="15">
        <v>1.1486796938697807E-4</v>
      </c>
      <c r="K27" s="15">
        <v>1.3036780774200452E-5</v>
      </c>
      <c r="L27" s="15">
        <v>1.1049610766349361E-4</v>
      </c>
      <c r="M27" s="15">
        <v>-4.2907694535188057E-6</v>
      </c>
      <c r="N27" s="15">
        <v>1.0565458142082207E-4</v>
      </c>
      <c r="O27" s="15">
        <v>4.836847074329851E-6</v>
      </c>
      <c r="P27" s="15">
        <v>1.4997452609577515E-6</v>
      </c>
      <c r="Q27" s="15"/>
      <c r="R27" s="15"/>
      <c r="S27" s="15"/>
      <c r="T27" s="15"/>
      <c r="U27" s="15"/>
      <c r="V27" s="15">
        <v>21.969761543273925</v>
      </c>
      <c r="W27" s="15">
        <v>4.8794804573059078</v>
      </c>
      <c r="X27" s="15">
        <v>7.6044371986389159</v>
      </c>
      <c r="Y27" s="15">
        <v>7.1350831312884117E-5</v>
      </c>
      <c r="Z27" s="15">
        <v>8.0007905292510983</v>
      </c>
      <c r="AA27" s="15">
        <v>4.0538197317800951E-5</v>
      </c>
      <c r="AB27" s="15">
        <v>1.3340581607818605</v>
      </c>
      <c r="AC27" s="15">
        <v>5.9604819284686545E-7</v>
      </c>
      <c r="AD27" s="15">
        <v>3.2414410131309522E-6</v>
      </c>
      <c r="AE27" s="15"/>
      <c r="AF27" s="15"/>
      <c r="AG27" s="15"/>
      <c r="AH27" s="15"/>
      <c r="AI27" s="69">
        <f t="shared" si="0"/>
        <v>1</v>
      </c>
      <c r="AJ27" s="15">
        <f t="shared" si="24"/>
        <v>0</v>
      </c>
      <c r="AK27" s="15">
        <f t="shared" si="25"/>
        <v>0</v>
      </c>
      <c r="AL27" s="15">
        <f t="shared" si="26"/>
        <v>21.9693971949321</v>
      </c>
      <c r="AM27" s="15">
        <f t="shared" si="27"/>
        <v>4.8793935220521227</v>
      </c>
      <c r="AN27" s="15">
        <f t="shared" si="28"/>
        <v>7.6043223306695289</v>
      </c>
      <c r="AO27" s="15">
        <f t="shared" si="29"/>
        <v>5.8314050538683669E-5</v>
      </c>
      <c r="AP27" s="15">
        <f t="shared" si="30"/>
        <v>8.0006800331434356</v>
      </c>
      <c r="AQ27" s="15">
        <f t="shared" si="31"/>
        <v>4.4828966771319756E-5</v>
      </c>
      <c r="AR27" s="15">
        <f t="shared" si="32"/>
        <v>1.3339525062004396</v>
      </c>
      <c r="AS27" s="15">
        <f t="shared" si="33"/>
        <v>-4.2407988814829856E-6</v>
      </c>
      <c r="AT27" s="15">
        <f t="shared" si="34"/>
        <v>1.7416957521732007E-6</v>
      </c>
      <c r="AU27" s="15">
        <f t="shared" si="35"/>
        <v>0</v>
      </c>
      <c r="AV27" s="15">
        <f t="shared" si="36"/>
        <v>0</v>
      </c>
      <c r="AW27" s="15">
        <f t="shared" si="37"/>
        <v>0</v>
      </c>
      <c r="AX27" s="15"/>
      <c r="AY27" s="4">
        <f t="shared" si="38"/>
        <v>0</v>
      </c>
      <c r="AZ27" s="4">
        <f t="shared" si="39"/>
        <v>1</v>
      </c>
      <c r="BA27" s="4"/>
      <c r="BB27" s="4">
        <f t="shared" si="2"/>
        <v>1</v>
      </c>
      <c r="BC27" s="4">
        <f t="shared" si="3"/>
        <v>1</v>
      </c>
      <c r="BD27" s="40">
        <f t="shared" si="4"/>
        <v>1.7059501524214924</v>
      </c>
      <c r="BE27" s="15">
        <f t="shared" si="5"/>
        <v>21.9693971949321</v>
      </c>
      <c r="BF27" s="15">
        <f t="shared" si="6"/>
        <v>4.8793935220521227</v>
      </c>
      <c r="BG27" s="15">
        <f t="shared" si="40"/>
        <v>7.6043213775273273</v>
      </c>
      <c r="BH27" s="15">
        <f t="shared" si="41"/>
        <v>8.0006794153179044</v>
      </c>
      <c r="BI27" s="15">
        <f t="shared" si="42"/>
        <v>1.333951348075493</v>
      </c>
      <c r="BJ27" s="18">
        <f t="shared" si="43"/>
        <v>0.22209956325873617</v>
      </c>
      <c r="BK27" s="18">
        <f t="shared" si="61"/>
        <v>0.3461324546165287</v>
      </c>
      <c r="BL27" s="18">
        <f t="shared" si="62"/>
        <v>0.36417382526833741</v>
      </c>
      <c r="BM27" s="18">
        <f t="shared" si="63"/>
        <v>6.071861399925934E-2</v>
      </c>
      <c r="BN27" s="18">
        <f t="shared" si="44"/>
        <v>1.5584562596068667</v>
      </c>
      <c r="BO27" s="18">
        <f t="shared" si="45"/>
        <v>1.6396872642387459</v>
      </c>
      <c r="BP27" s="18">
        <f t="shared" si="46"/>
        <v>0.27338466185331861</v>
      </c>
      <c r="BQ27" s="18">
        <f t="shared" si="47"/>
        <v>1.0521227362854382</v>
      </c>
      <c r="BR27" s="18">
        <f t="shared" si="48"/>
        <v>0.17542016990729153</v>
      </c>
      <c r="BS27" s="18">
        <f t="shared" si="49"/>
        <v>0.16672975866543815</v>
      </c>
      <c r="BT27" s="144">
        <f t="shared" si="50"/>
        <v>-1.5046295145009054</v>
      </c>
      <c r="BU27" s="144">
        <f t="shared" si="51"/>
        <v>-1.0609337603692965</v>
      </c>
      <c r="BV27" s="144">
        <f t="shared" si="52"/>
        <v>-1.0101239833862821</v>
      </c>
      <c r="BW27" s="144">
        <f t="shared" si="53"/>
        <v>-2.8015049722544365</v>
      </c>
      <c r="BY27" s="96"/>
      <c r="BZ27" t="s">
        <v>353</v>
      </c>
      <c r="CA27" s="143">
        <f>SLOPE(BM419:BM493,BK419:BK493)</f>
        <v>0.52457198535030225</v>
      </c>
      <c r="CB27" s="143"/>
      <c r="CC27" s="13">
        <f>SLOPE(BW419:BW493,BU419:BU493)</f>
        <v>2.9888689472243981</v>
      </c>
      <c r="CD27" s="13">
        <f>(BH$4^CE27-$BD$4^CE27)/(BF$4^CE27-$BD$4^CE27)</f>
        <v>2.9908536568448594</v>
      </c>
      <c r="CE27" s="96">
        <v>0.83887</v>
      </c>
      <c r="CF27" s="143"/>
      <c r="CG27" s="143">
        <f t="shared" si="75"/>
        <v>0.87196428338758825</v>
      </c>
      <c r="CH27" s="13"/>
      <c r="CI27" s="184"/>
      <c r="CJ27" s="185"/>
      <c r="CK27" s="181">
        <f t="shared" si="7"/>
        <v>0</v>
      </c>
      <c r="CL27" s="186">
        <f t="shared" si="8"/>
        <v>1.7059483791431365</v>
      </c>
      <c r="CM27" s="185">
        <f t="shared" si="9"/>
        <v>0.21794392056218467</v>
      </c>
      <c r="CN27" s="185">
        <f t="shared" si="10"/>
        <v>0.33337937045810784</v>
      </c>
      <c r="CO27" s="188">
        <f t="shared" si="11"/>
        <v>0.33810000000000001</v>
      </c>
      <c r="CP27" s="185">
        <f t="shared" si="12"/>
        <v>5.4378799999766587E-2</v>
      </c>
      <c r="CQ27" s="187">
        <f t="shared" si="13"/>
        <v>1.5296566639627216</v>
      </c>
      <c r="CR27" s="187">
        <f t="shared" si="14"/>
        <v>1.5513164998035898</v>
      </c>
      <c r="CS27" s="187">
        <f t="shared" si="15"/>
        <v>0.24950822147044469</v>
      </c>
      <c r="CT27" s="187">
        <f t="shared" si="16"/>
        <v>1.0141599329778723</v>
      </c>
      <c r="CU27" s="187">
        <f t="shared" si="17"/>
        <v>0.16311387211825026</v>
      </c>
      <c r="CV27" s="187">
        <f t="shared" si="18"/>
        <v>0.16083643892270511</v>
      </c>
      <c r="CW27" s="184">
        <f t="shared" si="19"/>
        <v>-1.5235174944138445</v>
      </c>
      <c r="CX27" s="184">
        <f t="shared" si="20"/>
        <v>-1.0984741868302841</v>
      </c>
      <c r="CY27" s="184">
        <f t="shared" si="21"/>
        <v>-2.9117809069619569</v>
      </c>
      <c r="CZ27" s="184">
        <f t="shared" si="54"/>
        <v>0.42504330758356057</v>
      </c>
      <c r="DA27" s="184">
        <f t="shared" si="55"/>
        <v>0.43910392514554769</v>
      </c>
      <c r="DB27" s="184">
        <f t="shared" si="56"/>
        <v>-1.3882634125481124</v>
      </c>
      <c r="DC27" s="184">
        <f t="shared" si="57"/>
        <v>1.4060617561986982E-2</v>
      </c>
      <c r="DD27" s="184">
        <f t="shared" si="58"/>
        <v>-1.813306720131673</v>
      </c>
      <c r="DE27" s="184">
        <f t="shared" si="59"/>
        <v>-1.8273673376936599</v>
      </c>
      <c r="DF27" s="15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172" t="s">
        <v>474</v>
      </c>
      <c r="DR27" s="172" t="s">
        <v>475</v>
      </c>
      <c r="DS27" s="172" t="s">
        <v>469</v>
      </c>
      <c r="DT27" s="172" t="s">
        <v>470</v>
      </c>
      <c r="DU27" s="4"/>
      <c r="DV27" s="4"/>
      <c r="DW27" s="4"/>
      <c r="DX27" s="4"/>
      <c r="DY27" s="125"/>
      <c r="DZ27" s="4"/>
      <c r="EA27" s="20"/>
      <c r="EB27" s="20"/>
      <c r="EC27" s="20"/>
      <c r="ED27" s="4"/>
      <c r="EE27" s="4" t="str">
        <f>E27</f>
        <v>iRM_1</v>
      </c>
      <c r="EF27" s="4" t="str">
        <f>A27</f>
        <v>Lab 1</v>
      </c>
      <c r="EG27" s="4" t="str">
        <f>B27</f>
        <v>Apr 5, 2022</v>
      </c>
      <c r="EH27" s="130">
        <f>C27</f>
        <v>2</v>
      </c>
      <c r="EI27" s="51">
        <f>BE27/AVERAGE(BE26,BE28)</f>
        <v>1.0411204045589939</v>
      </c>
      <c r="EJ27" s="52">
        <f>(CM27/AVERAGE(CM26,CM28)-1)*10^6</f>
        <v>1.5479135431206714</v>
      </c>
      <c r="EK27" s="52">
        <f>(CN27/AVERAGE(CN26,CN28)-1)*10^6</f>
        <v>6.511170637324426</v>
      </c>
      <c r="EL27" s="52">
        <f>(CP27/AVERAGE(CP26,CP28)-1)*10^6</f>
        <v>-4.3195605557988515</v>
      </c>
      <c r="EN27" t="str">
        <f t="shared" ref="EN27:EU27" si="78">EE127</f>
        <v>iRM</v>
      </c>
      <c r="EO27" t="str">
        <f t="shared" si="78"/>
        <v>Lab 1</v>
      </c>
      <c r="EP27" t="str">
        <f t="shared" si="78"/>
        <v>Jun 20, 2022</v>
      </c>
      <c r="EQ27" s="124">
        <f t="shared" si="78"/>
        <v>1</v>
      </c>
      <c r="ER27" s="117">
        <f t="shared" si="78"/>
        <v>1.0412703598369797</v>
      </c>
      <c r="ES27" s="44">
        <f t="shared" si="78"/>
        <v>0.4567241340680539</v>
      </c>
      <c r="ET27" s="44">
        <f t="shared" si="78"/>
        <v>-5.3748326690472581</v>
      </c>
      <c r="EU27" s="44">
        <f t="shared" si="78"/>
        <v>1.1418690941678022</v>
      </c>
      <c r="EV27" t="s">
        <v>27</v>
      </c>
      <c r="EW27" s="111" t="s">
        <v>233</v>
      </c>
      <c r="EX27">
        <f>COUNT(ES25:ES33)</f>
        <v>9</v>
      </c>
      <c r="EY27">
        <f>COUNT(ET25:ET33)</f>
        <v>9</v>
      </c>
      <c r="EZ27" s="113">
        <f>COUNT(EU25:EU33)</f>
        <v>9</v>
      </c>
      <c r="FA27" s="97"/>
      <c r="FB27" s="39"/>
      <c r="FC27" s="39"/>
      <c r="FD27" s="136" t="s">
        <v>298</v>
      </c>
      <c r="FE27" s="162"/>
      <c r="FF27" s="39"/>
      <c r="FG27" s="124"/>
      <c r="FH27" s="19"/>
      <c r="FI27" s="137">
        <f>(FI25/FJ25^2+FI26/FJ26^2)/(1/FJ25^2+1/FJ26^2)</f>
        <v>-0.21736221765426511</v>
      </c>
      <c r="FJ27" s="137">
        <f>SQRT(1/(1/FJ25^2+1/FJ26^2))</f>
        <v>1.0215592405101157</v>
      </c>
      <c r="FK27" s="137">
        <f>(FK25/FL25^2+FK26/FL26^2)/(1/FL25^2+1/FL26^2)</f>
        <v>1.9298814152239298E-2</v>
      </c>
      <c r="FL27" s="137">
        <f>SQRT(1/(1/FL25^2+1/FL26^2))</f>
        <v>0.7355821901660623</v>
      </c>
      <c r="FM27" s="137">
        <f>(FM25/FN25^2+FM26/FN26^2)/(1/FN25^2+1/FN26^2)</f>
        <v>0.34685120734209984</v>
      </c>
      <c r="FN27" s="137">
        <f>SQRT(1/(1/FN25^2+1/FN26^2))</f>
        <v>1.9683213797248662</v>
      </c>
      <c r="FO27" s="39"/>
      <c r="FP27" s="44">
        <f>FP26</f>
        <v>13.2</v>
      </c>
      <c r="FQ27" s="44">
        <f>FP27</f>
        <v>13.2</v>
      </c>
      <c r="FR27" s="97"/>
      <c r="GH27" s="39"/>
      <c r="GI27" s="4"/>
      <c r="GJ27" s="4"/>
      <c r="GK27" s="100"/>
      <c r="GL27" s="100"/>
      <c r="GM27" s="100"/>
      <c r="GN27" s="100"/>
      <c r="GO27" s="100"/>
      <c r="GP27" s="100"/>
      <c r="GQ27" s="4"/>
      <c r="GR27" s="4"/>
      <c r="GS27" s="4"/>
      <c r="GT27" s="4"/>
      <c r="GU27" s="4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</row>
    <row r="28" spans="1:235">
      <c r="A28" s="4" t="s">
        <v>38</v>
      </c>
      <c r="B28" s="12" t="s">
        <v>26</v>
      </c>
      <c r="C28" s="20">
        <v>2</v>
      </c>
      <c r="D28" s="4" t="s">
        <v>49</v>
      </c>
      <c r="E28" s="4" t="s">
        <v>27</v>
      </c>
      <c r="F28" s="15"/>
      <c r="G28" s="15"/>
      <c r="H28" s="15">
        <v>4.0016904240474104E-4</v>
      </c>
      <c r="I28" s="15">
        <v>9.575274743838236E-5</v>
      </c>
      <c r="J28" s="15">
        <v>1.3374378468142823E-4</v>
      </c>
      <c r="K28" s="15">
        <v>1.0992779971275013E-5</v>
      </c>
      <c r="L28" s="15">
        <v>1.1096912421635353E-4</v>
      </c>
      <c r="M28" s="15">
        <v>-3.2808795666028346E-6</v>
      </c>
      <c r="N28" s="15">
        <v>9.9868361940025355E-5</v>
      </c>
      <c r="O28" s="15">
        <v>-1.4524477956001647E-5</v>
      </c>
      <c r="P28" s="15">
        <v>2.6999091460311315E-6</v>
      </c>
      <c r="Q28" s="15"/>
      <c r="R28" s="15"/>
      <c r="S28" s="15"/>
      <c r="T28" s="15"/>
      <c r="U28" s="15"/>
      <c r="V28" s="15">
        <v>20.561460075378417</v>
      </c>
      <c r="W28" s="15">
        <v>4.5669600486755373</v>
      </c>
      <c r="X28" s="15">
        <v>7.117869052886963</v>
      </c>
      <c r="Y28" s="15">
        <v>6.3433146715397021E-5</v>
      </c>
      <c r="Z28" s="15">
        <v>7.4899540138244625</v>
      </c>
      <c r="AA28" s="15">
        <v>3.4614873566169987E-5</v>
      </c>
      <c r="AB28" s="15">
        <v>1.2490600037574768</v>
      </c>
      <c r="AC28" s="15">
        <v>1.3690829882762048E-6</v>
      </c>
      <c r="AD28" s="15">
        <v>1.0864382117858898E-6</v>
      </c>
      <c r="AE28" s="15"/>
      <c r="AF28" s="15"/>
      <c r="AG28" s="15"/>
      <c r="AH28" s="15"/>
      <c r="AI28" s="69">
        <f t="shared" si="0"/>
        <v>1</v>
      </c>
      <c r="AJ28" s="15">
        <f t="shared" si="24"/>
        <v>0</v>
      </c>
      <c r="AK28" s="15">
        <f t="shared" si="25"/>
        <v>0</v>
      </c>
      <c r="AL28" s="15">
        <f t="shared" si="26"/>
        <v>20.561059906336013</v>
      </c>
      <c r="AM28" s="15">
        <f t="shared" si="27"/>
        <v>4.5668642959280987</v>
      </c>
      <c r="AN28" s="15">
        <f t="shared" si="28"/>
        <v>7.1177353091022812</v>
      </c>
      <c r="AO28" s="15">
        <f t="shared" si="29"/>
        <v>5.2440366744122009E-5</v>
      </c>
      <c r="AP28" s="15">
        <f t="shared" si="30"/>
        <v>7.4898430447002458</v>
      </c>
      <c r="AQ28" s="15">
        <f t="shared" si="31"/>
        <v>3.7895753132772823E-5</v>
      </c>
      <c r="AR28" s="15">
        <f t="shared" si="32"/>
        <v>1.2489601353955369</v>
      </c>
      <c r="AS28" s="15">
        <f t="shared" si="33"/>
        <v>1.5893560944277853E-5</v>
      </c>
      <c r="AT28" s="15">
        <f t="shared" si="34"/>
        <v>-1.6134709342452418E-6</v>
      </c>
      <c r="AU28" s="15">
        <f t="shared" si="35"/>
        <v>0</v>
      </c>
      <c r="AV28" s="15">
        <f t="shared" si="36"/>
        <v>0</v>
      </c>
      <c r="AW28" s="15">
        <f t="shared" si="37"/>
        <v>0</v>
      </c>
      <c r="AX28" s="15"/>
      <c r="AY28" s="4">
        <f t="shared" si="38"/>
        <v>0</v>
      </c>
      <c r="AZ28" s="4">
        <f t="shared" si="39"/>
        <v>1</v>
      </c>
      <c r="BA28" s="4"/>
      <c r="BB28" s="4">
        <f t="shared" si="2"/>
        <v>1</v>
      </c>
      <c r="BC28" s="4">
        <f t="shared" si="3"/>
        <v>1</v>
      </c>
      <c r="BD28" s="40">
        <f t="shared" si="4"/>
        <v>1.7122136067243272</v>
      </c>
      <c r="BE28" s="15">
        <f t="shared" si="5"/>
        <v>20.561059906336013</v>
      </c>
      <c r="BF28" s="15">
        <f t="shared" si="6"/>
        <v>4.5668642959280987</v>
      </c>
      <c r="BG28" s="15">
        <f t="shared" si="40"/>
        <v>7.117736191758862</v>
      </c>
      <c r="BH28" s="15">
        <f t="shared" si="41"/>
        <v>7.4898436169064659</v>
      </c>
      <c r="BI28" s="15">
        <f t="shared" si="42"/>
        <v>1.2489612081336796</v>
      </c>
      <c r="BJ28" s="18">
        <f t="shared" si="43"/>
        <v>0.22211229949876235</v>
      </c>
      <c r="BK28" s="18">
        <f t="shared" si="61"/>
        <v>0.34617554854579696</v>
      </c>
      <c r="BL28" s="18">
        <f t="shared" si="62"/>
        <v>0.36427322574934118</v>
      </c>
      <c r="BM28" s="18">
        <f t="shared" si="63"/>
        <v>6.0744009006500913E-2</v>
      </c>
      <c r="BN28" s="18">
        <f t="shared" si="44"/>
        <v>1.5585609141277021</v>
      </c>
      <c r="BO28" s="18">
        <f t="shared" si="45"/>
        <v>1.6400407657360325</v>
      </c>
      <c r="BP28" s="18">
        <f t="shared" si="46"/>
        <v>0.27348331967018963</v>
      </c>
      <c r="BQ28" s="18">
        <f t="shared" si="47"/>
        <v>1.0522789009205542</v>
      </c>
      <c r="BR28" s="18">
        <f t="shared" si="48"/>
        <v>0.1754716913475616</v>
      </c>
      <c r="BS28" s="18">
        <f t="shared" si="49"/>
        <v>0.16675397672048309</v>
      </c>
      <c r="BT28" s="144">
        <f t="shared" si="50"/>
        <v>-1.5045721714126294</v>
      </c>
      <c r="BU28" s="144">
        <f t="shared" si="51"/>
        <v>-1.0608092668515932</v>
      </c>
      <c r="BV28" s="144">
        <f t="shared" si="52"/>
        <v>-1.009851072729339</v>
      </c>
      <c r="BW28" s="144">
        <f t="shared" si="53"/>
        <v>-2.8010868188014126</v>
      </c>
      <c r="BY28" s="96"/>
      <c r="BZ28" t="s">
        <v>354</v>
      </c>
      <c r="CA28" s="143">
        <f>SLOPE(BM419:BM493,BL419:BL493)</f>
        <v>0.24903220981005125</v>
      </c>
      <c r="CB28" s="143"/>
      <c r="CC28" s="13">
        <f>SLOPE(BW419:BW493,BV419:BV493)</f>
        <v>1.4931640270457707</v>
      </c>
      <c r="CD28" s="13">
        <f>(BH$4^CE28-$BD$4^CE28)/(BG$4^CE28-$BD$4^CE28)</f>
        <v>1.4947243670621133</v>
      </c>
      <c r="CE28" s="96">
        <v>0.65290000000000004</v>
      </c>
      <c r="CF28" s="143"/>
      <c r="CG28" s="143">
        <f t="shared" si="75"/>
        <v>-0.66469213238436442</v>
      </c>
      <c r="CH28" s="13"/>
      <c r="CI28" s="184"/>
      <c r="CJ28" s="185"/>
      <c r="CK28" s="181">
        <f t="shared" si="7"/>
        <v>0</v>
      </c>
      <c r="CL28" s="186">
        <f t="shared" si="8"/>
        <v>1.7122153610805781</v>
      </c>
      <c r="CM28" s="185">
        <f t="shared" si="9"/>
        <v>0.21794129568208684</v>
      </c>
      <c r="CN28" s="185">
        <f t="shared" si="10"/>
        <v>0.33337489813304877</v>
      </c>
      <c r="CO28" s="188">
        <f t="shared" si="11"/>
        <v>0.33810000000000001</v>
      </c>
      <c r="CP28" s="185">
        <f t="shared" si="12"/>
        <v>5.4379509274404506E-2</v>
      </c>
      <c r="CQ28" s="187">
        <f t="shared" si="13"/>
        <v>1.5296545663349006</v>
      </c>
      <c r="CR28" s="187">
        <f t="shared" si="14"/>
        <v>1.5513351838248679</v>
      </c>
      <c r="CS28" s="187">
        <f t="shared" si="15"/>
        <v>0.24951448097164866</v>
      </c>
      <c r="CT28" s="187">
        <f t="shared" si="16"/>
        <v>1.014173538240019</v>
      </c>
      <c r="CU28" s="187">
        <f t="shared" si="17"/>
        <v>0.1631181878987836</v>
      </c>
      <c r="CV28" s="187">
        <f t="shared" si="18"/>
        <v>0.16083853674772114</v>
      </c>
      <c r="CW28" s="184">
        <f t="shared" si="19"/>
        <v>-1.5235295383189831</v>
      </c>
      <c r="CX28" s="184">
        <f t="shared" si="20"/>
        <v>-1.0984876020426637</v>
      </c>
      <c r="CY28" s="184">
        <f t="shared" si="21"/>
        <v>-2.911767863827273</v>
      </c>
      <c r="CZ28" s="184">
        <f t="shared" si="54"/>
        <v>0.42504193627631975</v>
      </c>
      <c r="DA28" s="184">
        <f t="shared" si="55"/>
        <v>0.43911596905068662</v>
      </c>
      <c r="DB28" s="184">
        <f t="shared" si="56"/>
        <v>-1.3882383255082897</v>
      </c>
      <c r="DC28" s="184">
        <f t="shared" si="57"/>
        <v>1.4074032774366927E-2</v>
      </c>
      <c r="DD28" s="184">
        <f t="shared" si="58"/>
        <v>-1.8132802617846093</v>
      </c>
      <c r="DE28" s="184">
        <f t="shared" si="59"/>
        <v>-1.827354294558976</v>
      </c>
      <c r="DF28" s="15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172" t="s">
        <v>471</v>
      </c>
      <c r="DR28" s="172" t="s">
        <v>472</v>
      </c>
      <c r="DS28" s="172" t="s">
        <v>472</v>
      </c>
      <c r="DT28" s="172" t="s">
        <v>473</v>
      </c>
      <c r="DU28" s="4"/>
      <c r="DV28" s="43" t="str">
        <f>E28</f>
        <v>iRM_12</v>
      </c>
      <c r="DW28" s="43" t="str">
        <f>A28</f>
        <v>Lab 1</v>
      </c>
      <c r="DX28" s="43" t="str">
        <f>B28</f>
        <v>Apr 5, 2022</v>
      </c>
      <c r="DY28" s="125">
        <f>C28</f>
        <v>2</v>
      </c>
      <c r="DZ28" s="51">
        <f>BE28/AVERAGE(BE26,BE30)</f>
        <v>0.98553651476663107</v>
      </c>
      <c r="EA28" s="52">
        <f>(CM28/AVERAGE(CM26,CM30)-1)*10^6</f>
        <v>-7.5159085451970142</v>
      </c>
      <c r="EB28" s="52">
        <f>(CN28/AVERAGE(CN26,CN30)-1)*10^6</f>
        <v>-8.6024198124867723</v>
      </c>
      <c r="EC28" s="52">
        <f>(CP28/AVERAGE(CP26,CP30)-1)*10^6</f>
        <v>9.8499717136046883</v>
      </c>
      <c r="ED28" s="4"/>
      <c r="EE28" s="4"/>
      <c r="EF28" s="4"/>
      <c r="EG28" s="4"/>
      <c r="EH28" s="130"/>
      <c r="EI28" s="20"/>
      <c r="EJ28" s="20"/>
      <c r="EK28" s="52"/>
      <c r="EL28" s="52"/>
      <c r="EN28" t="str">
        <f t="shared" ref="EN28:EU28" si="79">EE137</f>
        <v>iRM</v>
      </c>
      <c r="EO28" t="str">
        <f t="shared" si="79"/>
        <v>Lab 1</v>
      </c>
      <c r="EP28" t="str">
        <f t="shared" si="79"/>
        <v>Jun 20, 2022</v>
      </c>
      <c r="EQ28" s="124">
        <f t="shared" si="79"/>
        <v>1</v>
      </c>
      <c r="ER28" s="117">
        <f t="shared" si="79"/>
        <v>1.0498848355496588</v>
      </c>
      <c r="ES28" s="44">
        <f t="shared" si="79"/>
        <v>1.3610968994104411</v>
      </c>
      <c r="ET28" s="44">
        <f t="shared" si="79"/>
        <v>-6.9592098533854951</v>
      </c>
      <c r="EU28" s="44">
        <f t="shared" si="79"/>
        <v>1.6413761123601489</v>
      </c>
      <c r="EV28" t="s">
        <v>27</v>
      </c>
      <c r="EW28" s="114" t="s">
        <v>274</v>
      </c>
      <c r="EX28" s="115">
        <f>EX26/SQRT(EX27)</f>
        <v>3.0835231775050604</v>
      </c>
      <c r="EY28" s="115">
        <f>EY26/SQRT(EY27)</f>
        <v>2.7369787468994553</v>
      </c>
      <c r="EZ28" s="116">
        <f>EZ26/SQRT(EZ27)</f>
        <v>5.8342345969424967</v>
      </c>
      <c r="FB28" s="39" t="str">
        <f>EO301</f>
        <v>Lab 1</v>
      </c>
      <c r="FC28" s="39" t="str">
        <f>EP301</f>
        <v>Jun 21, 2022</v>
      </c>
      <c r="FD28" s="39" t="s">
        <v>275</v>
      </c>
      <c r="FE28" s="50">
        <v>130920</v>
      </c>
      <c r="FF28" s="39" t="s">
        <v>279</v>
      </c>
      <c r="FG28" s="124">
        <f>EQ301</f>
        <v>3</v>
      </c>
      <c r="FH28" s="19">
        <f>EX303</f>
        <v>21</v>
      </c>
      <c r="FI28" s="44">
        <f>EX301</f>
        <v>1.8115777319730835</v>
      </c>
      <c r="FJ28" s="44">
        <f>EX304</f>
        <v>2.8289244660420825</v>
      </c>
      <c r="FK28" s="44">
        <f>EY301</f>
        <v>-0.38308787432748759</v>
      </c>
      <c r="FL28" s="44">
        <f>EY304</f>
        <v>2.1369321926631986</v>
      </c>
      <c r="FM28" s="44">
        <f>EZ301</f>
        <v>1.5634304925814577</v>
      </c>
      <c r="FN28" s="44">
        <f>EZ304</f>
        <v>4.9859190438002621</v>
      </c>
      <c r="FO28" s="39" t="s">
        <v>297</v>
      </c>
      <c r="FP28" s="44">
        <f>FP25+$FQ$10</f>
        <v>14.399999999999999</v>
      </c>
      <c r="FQ28" s="44">
        <f>FP28</f>
        <v>14.399999999999999</v>
      </c>
      <c r="GH28" s="39"/>
      <c r="GI28" s="4"/>
      <c r="GJ28" s="4"/>
      <c r="GK28" s="100"/>
      <c r="GL28" s="100"/>
      <c r="GM28" s="100"/>
      <c r="GN28" s="100"/>
      <c r="GO28" s="100"/>
      <c r="GP28" s="100"/>
      <c r="GQ28" s="4"/>
      <c r="GR28" s="4"/>
      <c r="GS28" s="4"/>
      <c r="GT28" s="4"/>
      <c r="GU28" s="4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</row>
    <row r="29" spans="1:235">
      <c r="A29" s="4" t="s">
        <v>38</v>
      </c>
      <c r="B29" s="12" t="s">
        <v>26</v>
      </c>
      <c r="C29" s="20">
        <v>2</v>
      </c>
      <c r="D29" s="4" t="s">
        <v>50</v>
      </c>
      <c r="E29" s="4" t="s">
        <v>29</v>
      </c>
      <c r="F29" s="15"/>
      <c r="G29" s="15"/>
      <c r="H29" s="15">
        <v>3.7836895207874475E-4</v>
      </c>
      <c r="I29" s="15">
        <v>9.4239031750475991E-5</v>
      </c>
      <c r="J29" s="15">
        <v>1.219356381625403E-4</v>
      </c>
      <c r="K29" s="15">
        <v>1.0683439563763386E-5</v>
      </c>
      <c r="L29" s="15">
        <v>1.1075643124058843E-4</v>
      </c>
      <c r="M29" s="15">
        <v>-1.3158562012449694E-6</v>
      </c>
      <c r="N29" s="15">
        <v>9.884007085929625E-5</v>
      </c>
      <c r="O29" s="15">
        <v>-5.90238169024815E-6</v>
      </c>
      <c r="P29" s="15">
        <v>4.8590404389869957E-6</v>
      </c>
      <c r="Q29" s="15"/>
      <c r="R29" s="15"/>
      <c r="S29" s="15"/>
      <c r="T29" s="15"/>
      <c r="U29" s="15"/>
      <c r="V29" s="15">
        <v>20.410106152904277</v>
      </c>
      <c r="W29" s="15">
        <v>4.5335835826640229</v>
      </c>
      <c r="X29" s="15">
        <v>7.0661402040598347</v>
      </c>
      <c r="Y29" s="15">
        <v>6.8550230341260225E-5</v>
      </c>
      <c r="Z29" s="15">
        <v>7.4361530518045234</v>
      </c>
      <c r="AA29" s="15">
        <v>3.8365570153287914E-5</v>
      </c>
      <c r="AB29" s="15">
        <v>1.2401869783596118</v>
      </c>
      <c r="AC29" s="15">
        <v>-4.5549096396324762E-6</v>
      </c>
      <c r="AD29" s="15">
        <v>8.9812882130937219E-7</v>
      </c>
      <c r="AE29" s="15"/>
      <c r="AF29" s="15"/>
      <c r="AG29" s="15"/>
      <c r="AH29" s="15"/>
      <c r="AI29" s="69">
        <f t="shared" si="0"/>
        <v>1</v>
      </c>
      <c r="AJ29" s="15">
        <f t="shared" si="24"/>
        <v>0</v>
      </c>
      <c r="AK29" s="15">
        <f t="shared" si="25"/>
        <v>0</v>
      </c>
      <c r="AL29" s="15">
        <f t="shared" si="26"/>
        <v>20.409727783952199</v>
      </c>
      <c r="AM29" s="15">
        <f t="shared" si="27"/>
        <v>4.5334893436322723</v>
      </c>
      <c r="AN29" s="15">
        <f t="shared" si="28"/>
        <v>7.0660182684216721</v>
      </c>
      <c r="AO29" s="15">
        <f t="shared" si="29"/>
        <v>5.786679077749684E-5</v>
      </c>
      <c r="AP29" s="15">
        <f t="shared" si="30"/>
        <v>7.4360422953732828</v>
      </c>
      <c r="AQ29" s="15">
        <f t="shared" si="31"/>
        <v>3.9681426354532884E-5</v>
      </c>
      <c r="AR29" s="15">
        <f t="shared" si="32"/>
        <v>1.2400881382887525</v>
      </c>
      <c r="AS29" s="15">
        <f t="shared" si="33"/>
        <v>1.3474720506156738E-6</v>
      </c>
      <c r="AT29" s="15">
        <f t="shared" si="34"/>
        <v>-3.9609116176776236E-6</v>
      </c>
      <c r="AU29" s="15">
        <f t="shared" si="35"/>
        <v>0</v>
      </c>
      <c r="AV29" s="15">
        <f t="shared" si="36"/>
        <v>0</v>
      </c>
      <c r="AW29" s="15">
        <f t="shared" si="37"/>
        <v>0</v>
      </c>
      <c r="AX29" s="15"/>
      <c r="AY29" s="4">
        <f t="shared" si="38"/>
        <v>0</v>
      </c>
      <c r="AZ29" s="4">
        <f t="shared" si="39"/>
        <v>1</v>
      </c>
      <c r="BA29" s="4"/>
      <c r="BB29" s="4">
        <f t="shared" si="2"/>
        <v>1</v>
      </c>
      <c r="BC29" s="4">
        <f t="shared" si="3"/>
        <v>1</v>
      </c>
      <c r="BD29" s="40">
        <f t="shared" si="4"/>
        <v>1.716307252189136</v>
      </c>
      <c r="BE29" s="15">
        <f t="shared" si="5"/>
        <v>20.409727783952199</v>
      </c>
      <c r="BF29" s="15">
        <f t="shared" si="6"/>
        <v>4.5334893436322723</v>
      </c>
      <c r="BG29" s="15">
        <f t="shared" si="40"/>
        <v>7.0660204347516142</v>
      </c>
      <c r="BH29" s="15">
        <f t="shared" si="41"/>
        <v>7.4360436998670938</v>
      </c>
      <c r="BI29" s="15">
        <f t="shared" si="42"/>
        <v>1.2400907715545115</v>
      </c>
      <c r="BJ29" s="18">
        <f t="shared" si="43"/>
        <v>0.22212394950200529</v>
      </c>
      <c r="BK29" s="18">
        <f t="shared" si="61"/>
        <v>0.34620846047282899</v>
      </c>
      <c r="BL29" s="18">
        <f t="shared" si="62"/>
        <v>0.36433821061121258</v>
      </c>
      <c r="BM29" s="18">
        <f t="shared" si="63"/>
        <v>6.0759789874785718E-2</v>
      </c>
      <c r="BN29" s="18">
        <f t="shared" si="44"/>
        <v>1.5586273395958301</v>
      </c>
      <c r="BO29" s="18">
        <f t="shared" si="45"/>
        <v>1.6402473097927852</v>
      </c>
      <c r="BP29" s="18">
        <f t="shared" si="46"/>
        <v>0.27354002128544536</v>
      </c>
      <c r="BQ29" s="18">
        <f t="shared" si="47"/>
        <v>1.0523665716130195</v>
      </c>
      <c r="BR29" s="18">
        <f t="shared" si="48"/>
        <v>0.17550059230731666</v>
      </c>
      <c r="BS29" s="18">
        <f t="shared" si="49"/>
        <v>0.16676754758402992</v>
      </c>
      <c r="BT29" s="144">
        <f t="shared" si="50"/>
        <v>-1.5045197218285542</v>
      </c>
      <c r="BU29" s="144">
        <f t="shared" si="51"/>
        <v>-1.0607141984310977</v>
      </c>
      <c r="BV29" s="144">
        <f t="shared" si="52"/>
        <v>-1.0096726927072841</v>
      </c>
      <c r="BW29" s="144">
        <f t="shared" si="53"/>
        <v>-2.8008270595425442</v>
      </c>
      <c r="BY29" s="96"/>
      <c r="CA29" s="157" t="s">
        <v>365</v>
      </c>
      <c r="CB29" s="143"/>
      <c r="CC29" s="96"/>
      <c r="CD29" s="156" t="s">
        <v>361</v>
      </c>
      <c r="CE29" s="155">
        <f>AVERAGE(CE23:CE28)</f>
        <v>0.99886416666666655</v>
      </c>
      <c r="CF29" s="143"/>
      <c r="CG29" s="143"/>
      <c r="CH29" s="96"/>
      <c r="CI29" s="184"/>
      <c r="CJ29" s="185"/>
      <c r="CK29" s="181">
        <f t="shared" si="7"/>
        <v>0</v>
      </c>
      <c r="CL29" s="186">
        <f t="shared" si="8"/>
        <v>1.7163115894534144</v>
      </c>
      <c r="CM29" s="185">
        <f t="shared" si="9"/>
        <v>0.2179428423771001</v>
      </c>
      <c r="CN29" s="185">
        <f t="shared" si="10"/>
        <v>0.33337654115403459</v>
      </c>
      <c r="CO29" s="188">
        <f t="shared" si="11"/>
        <v>0.33810000000000001</v>
      </c>
      <c r="CP29" s="185">
        <f t="shared" si="12"/>
        <v>5.4379235790608729E-2</v>
      </c>
      <c r="CQ29" s="187">
        <f t="shared" si="13"/>
        <v>1.52965124946477</v>
      </c>
      <c r="CR29" s="187">
        <f t="shared" si="14"/>
        <v>1.5513241743217954</v>
      </c>
      <c r="CS29" s="187">
        <f t="shared" si="15"/>
        <v>0.24951145537745134</v>
      </c>
      <c r="CT29" s="187">
        <f t="shared" si="16"/>
        <v>1.0141685399626934</v>
      </c>
      <c r="CU29" s="187">
        <f t="shared" si="17"/>
        <v>0.16311656363812094</v>
      </c>
      <c r="CV29" s="187">
        <f t="shared" si="18"/>
        <v>0.16083772786337983</v>
      </c>
      <c r="CW29" s="184">
        <f t="shared" si="19"/>
        <v>-1.5235224415018329</v>
      </c>
      <c r="CX29" s="184">
        <f t="shared" si="20"/>
        <v>-1.0984826736064011</v>
      </c>
      <c r="CY29" s="184">
        <f t="shared" si="21"/>
        <v>-2.9117728930099029</v>
      </c>
      <c r="CZ29" s="184">
        <f t="shared" si="54"/>
        <v>0.42503976789543191</v>
      </c>
      <c r="DA29" s="184">
        <f t="shared" si="55"/>
        <v>0.43910887223353606</v>
      </c>
      <c r="DB29" s="184">
        <f t="shared" si="56"/>
        <v>-1.3882504515080702</v>
      </c>
      <c r="DC29" s="184">
        <f t="shared" si="57"/>
        <v>1.4069104338104318E-2</v>
      </c>
      <c r="DD29" s="184">
        <f t="shared" si="58"/>
        <v>-1.8132902194035021</v>
      </c>
      <c r="DE29" s="184">
        <f t="shared" si="59"/>
        <v>-1.8273593237416066</v>
      </c>
      <c r="DF29" s="15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174" t="s">
        <v>476</v>
      </c>
      <c r="DR29" s="175" t="s">
        <v>477</v>
      </c>
      <c r="DS29" s="175" t="s">
        <v>478</v>
      </c>
      <c r="DT29" s="175" t="s">
        <v>479</v>
      </c>
      <c r="DU29" s="4"/>
      <c r="DV29" s="4"/>
      <c r="DW29" s="4"/>
      <c r="DX29" s="4"/>
      <c r="DY29" s="125"/>
      <c r="DZ29" s="4"/>
      <c r="EA29" s="20"/>
      <c r="EB29" s="20"/>
      <c r="EC29" s="20"/>
      <c r="ED29" s="4"/>
      <c r="EE29" s="4" t="str">
        <f>E29</f>
        <v>iRM_2</v>
      </c>
      <c r="EF29" s="4" t="str">
        <f>A29</f>
        <v>Lab 1</v>
      </c>
      <c r="EG29" s="4" t="str">
        <f>B29</f>
        <v>Apr 5, 2022</v>
      </c>
      <c r="EH29" s="130">
        <f>C29</f>
        <v>2</v>
      </c>
      <c r="EI29" s="51">
        <f>BE29/AVERAGE(BE28,BE30)</f>
        <v>1.0043079194603532</v>
      </c>
      <c r="EJ29" s="52">
        <f>(CM29/AVERAGE(CM28,CM30)-1)*10^6</f>
        <v>10.076955204940674</v>
      </c>
      <c r="EK29" s="52">
        <f>(CN29/AVERAGE(CN28,CN30)-1)*10^6</f>
        <v>3.2300358800974038</v>
      </c>
      <c r="EL29" s="52">
        <f>(CP29/AVERAGE(CP28,CP30)-1)*10^6</f>
        <v>-3.902826435697726</v>
      </c>
      <c r="EN29" t="str">
        <f t="shared" ref="EN29:EU29" si="80">EE150</f>
        <v>iRM</v>
      </c>
      <c r="EO29" t="str">
        <f t="shared" si="80"/>
        <v>Lab 1</v>
      </c>
      <c r="EP29" t="str">
        <f t="shared" si="80"/>
        <v>Jun 20, 2022</v>
      </c>
      <c r="EQ29" s="124">
        <f t="shared" si="80"/>
        <v>2</v>
      </c>
      <c r="ER29" s="117">
        <f t="shared" si="80"/>
        <v>1.0490002596043502</v>
      </c>
      <c r="ES29" s="44">
        <f t="shared" si="80"/>
        <v>3.7475238243711573</v>
      </c>
      <c r="ET29" s="44">
        <f t="shared" si="80"/>
        <v>-7.8556049549760587</v>
      </c>
      <c r="EU29" s="44">
        <f t="shared" si="80"/>
        <v>-16.831611365120125</v>
      </c>
      <c r="EV29" t="s">
        <v>27</v>
      </c>
      <c r="EY29" s="39"/>
      <c r="EZ29" s="39"/>
      <c r="FA29" s="39"/>
      <c r="FE29" s="50"/>
      <c r="FR29" s="39"/>
      <c r="GH29" s="39"/>
      <c r="GI29" s="4"/>
      <c r="GJ29" s="4"/>
      <c r="GK29" s="100"/>
      <c r="GL29" s="100"/>
      <c r="GM29" s="100"/>
      <c r="GN29" s="100"/>
      <c r="GO29" s="100"/>
      <c r="GP29" s="100"/>
      <c r="GQ29" s="4"/>
      <c r="GR29" s="4"/>
      <c r="GS29" s="4"/>
      <c r="GT29" s="4"/>
      <c r="GU29" s="4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96"/>
      <c r="HU29" s="39"/>
      <c r="HV29" s="39"/>
      <c r="HW29" s="39"/>
      <c r="HX29" s="39"/>
      <c r="HY29" s="39"/>
      <c r="HZ29" s="39"/>
      <c r="IA29" s="39"/>
    </row>
    <row r="30" spans="1:235">
      <c r="A30" s="4" t="s">
        <v>38</v>
      </c>
      <c r="B30" s="12" t="s">
        <v>26</v>
      </c>
      <c r="C30" s="20">
        <v>2</v>
      </c>
      <c r="D30" s="4" t="s">
        <v>51</v>
      </c>
      <c r="E30" s="4" t="s">
        <v>27</v>
      </c>
      <c r="F30" s="15"/>
      <c r="G30" s="15"/>
      <c r="H30" s="15">
        <v>3.854493668768555E-4</v>
      </c>
      <c r="I30" s="15">
        <v>8.8125737238442523E-5</v>
      </c>
      <c r="J30" s="15">
        <v>1.1816753976745531E-4</v>
      </c>
      <c r="K30" s="15">
        <v>1.1764009218495631E-5</v>
      </c>
      <c r="L30" s="15">
        <v>1.135879574576393E-4</v>
      </c>
      <c r="M30" s="15">
        <v>-7.7789411420781114E-6</v>
      </c>
      <c r="N30" s="15">
        <v>9.1454946232261133E-5</v>
      </c>
      <c r="O30" s="15">
        <v>-1.0961845237034141E-5</v>
      </c>
      <c r="P30" s="15">
        <v>1.8269204019816244E-6</v>
      </c>
      <c r="Q30" s="15"/>
      <c r="R30" s="15"/>
      <c r="S30" s="15"/>
      <c r="T30" s="15"/>
      <c r="U30" s="15"/>
      <c r="V30" s="15">
        <v>20.083688468933104</v>
      </c>
      <c r="W30" s="15">
        <v>4.4611136531829834</v>
      </c>
      <c r="X30" s="15">
        <v>6.9534290409088131</v>
      </c>
      <c r="Y30" s="15">
        <v>6.2544640859414353E-5</v>
      </c>
      <c r="Z30" s="15">
        <v>7.3178802204132083</v>
      </c>
      <c r="AA30" s="15">
        <v>3.4644951010704969E-5</v>
      </c>
      <c r="AB30" s="15">
        <v>1.2205120658874511</v>
      </c>
      <c r="AC30" s="15">
        <v>-6.1853397776445714E-6</v>
      </c>
      <c r="AD30" s="15">
        <v>-6.7306976717418394E-7</v>
      </c>
      <c r="AE30" s="15"/>
      <c r="AF30" s="15"/>
      <c r="AG30" s="15"/>
      <c r="AH30" s="15"/>
      <c r="AI30" s="69">
        <f t="shared" si="0"/>
        <v>1</v>
      </c>
      <c r="AJ30" s="15">
        <f t="shared" si="24"/>
        <v>0</v>
      </c>
      <c r="AK30" s="15">
        <f t="shared" si="25"/>
        <v>0</v>
      </c>
      <c r="AL30" s="15">
        <f t="shared" si="26"/>
        <v>20.083303019566227</v>
      </c>
      <c r="AM30" s="15">
        <f t="shared" si="27"/>
        <v>4.4610255274457451</v>
      </c>
      <c r="AN30" s="15">
        <f t="shared" si="28"/>
        <v>6.9533108733690456</v>
      </c>
      <c r="AO30" s="15">
        <f t="shared" si="29"/>
        <v>5.0780631640918726E-5</v>
      </c>
      <c r="AP30" s="15">
        <f t="shared" si="30"/>
        <v>7.3177666324557507</v>
      </c>
      <c r="AQ30" s="15">
        <f t="shared" si="31"/>
        <v>4.2423892152783084E-5</v>
      </c>
      <c r="AR30" s="15">
        <f t="shared" si="32"/>
        <v>1.2204206109412188</v>
      </c>
      <c r="AS30" s="15">
        <f t="shared" si="33"/>
        <v>4.7765054593895694E-6</v>
      </c>
      <c r="AT30" s="15">
        <f t="shared" si="34"/>
        <v>-2.4999901691558083E-6</v>
      </c>
      <c r="AU30" s="15">
        <f t="shared" si="35"/>
        <v>0</v>
      </c>
      <c r="AV30" s="15">
        <f t="shared" si="36"/>
        <v>0</v>
      </c>
      <c r="AW30" s="15">
        <f t="shared" si="37"/>
        <v>0</v>
      </c>
      <c r="AX30" s="15"/>
      <c r="AY30" s="4">
        <f t="shared" si="38"/>
        <v>0</v>
      </c>
      <c r="AZ30" s="4">
        <f t="shared" si="39"/>
        <v>1</v>
      </c>
      <c r="BA30" s="4"/>
      <c r="BB30" s="4">
        <f t="shared" si="2"/>
        <v>1</v>
      </c>
      <c r="BC30" s="4">
        <f t="shared" si="3"/>
        <v>1</v>
      </c>
      <c r="BD30" s="40">
        <f t="shared" si="4"/>
        <v>1.7183575211303448</v>
      </c>
      <c r="BE30" s="15">
        <f t="shared" si="5"/>
        <v>20.083303019566227</v>
      </c>
      <c r="BF30" s="15">
        <f t="shared" si="6"/>
        <v>4.4610255274457451</v>
      </c>
      <c r="BG30" s="15">
        <f t="shared" si="40"/>
        <v>6.9533122405219299</v>
      </c>
      <c r="BH30" s="15">
        <f t="shared" si="41"/>
        <v>7.3177675188553426</v>
      </c>
      <c r="BI30" s="15">
        <f t="shared" si="42"/>
        <v>1.2204222729040044</v>
      </c>
      <c r="BJ30" s="18">
        <f t="shared" si="43"/>
        <v>0.2221260876808748</v>
      </c>
      <c r="BK30" s="18">
        <f t="shared" si="61"/>
        <v>0.34622353871510286</v>
      </c>
      <c r="BL30" s="18">
        <f t="shared" si="62"/>
        <v>0.36437071689482464</v>
      </c>
      <c r="BM30" s="18">
        <f t="shared" si="63"/>
        <v>6.076800572669764E-2</v>
      </c>
      <c r="BN30" s="18">
        <f t="shared" si="44"/>
        <v>1.5586802177532475</v>
      </c>
      <c r="BO30" s="18">
        <f t="shared" si="45"/>
        <v>1.6403778624071863</v>
      </c>
      <c r="BP30" s="18">
        <f t="shared" si="46"/>
        <v>0.27357437553216224</v>
      </c>
      <c r="BQ30" s="18">
        <f t="shared" si="47"/>
        <v>1.0524146285578075</v>
      </c>
      <c r="BR30" s="18">
        <f t="shared" si="48"/>
        <v>0.17551667905717364</v>
      </c>
      <c r="BS30" s="18">
        <f t="shared" si="49"/>
        <v>0.16677521795539427</v>
      </c>
      <c r="BT30" s="144">
        <f t="shared" si="50"/>
        <v>-1.5045100958130648</v>
      </c>
      <c r="BU30" s="144">
        <f t="shared" si="51"/>
        <v>-1.0606706468843929</v>
      </c>
      <c r="BV30" s="144">
        <f t="shared" si="52"/>
        <v>-1.0095834766090408</v>
      </c>
      <c r="BW30" s="144">
        <f t="shared" si="53"/>
        <v>-2.8006918501135609</v>
      </c>
      <c r="BY30" s="96"/>
      <c r="BZ30" s="96"/>
      <c r="CA30" s="143"/>
      <c r="CB30" s="143"/>
      <c r="CC30" s="96"/>
      <c r="CD30" s="96"/>
      <c r="CE30" s="96"/>
      <c r="CF30" s="143"/>
      <c r="CG30" s="143"/>
      <c r="CH30" s="96"/>
      <c r="CI30" s="184"/>
      <c r="CJ30" s="185"/>
      <c r="CK30" s="181">
        <f t="shared" si="7"/>
        <v>0</v>
      </c>
      <c r="CL30" s="186">
        <f t="shared" si="8"/>
        <v>1.7183603026934329</v>
      </c>
      <c r="CM30" s="185">
        <f t="shared" si="9"/>
        <v>0.21793999671585523</v>
      </c>
      <c r="CN30" s="185">
        <f t="shared" si="10"/>
        <v>0.33337603054559772</v>
      </c>
      <c r="CO30" s="188">
        <f t="shared" si="11"/>
        <v>0.33810000000000001</v>
      </c>
      <c r="CP30" s="185">
        <f t="shared" si="12"/>
        <v>5.4379386773907558E-2</v>
      </c>
      <c r="CQ30" s="187">
        <f t="shared" si="13"/>
        <v>1.5296688793670361</v>
      </c>
      <c r="CR30" s="187">
        <f t="shared" si="14"/>
        <v>1.5513444300947035</v>
      </c>
      <c r="CS30" s="187">
        <f t="shared" si="15"/>
        <v>0.2495154060445639</v>
      </c>
      <c r="CT30" s="187">
        <f t="shared" si="16"/>
        <v>1.0141700932927633</v>
      </c>
      <c r="CU30" s="187">
        <f t="shared" si="17"/>
        <v>0.16311726636408483</v>
      </c>
      <c r="CV30" s="187">
        <f t="shared" si="18"/>
        <v>0.16083817442741072</v>
      </c>
      <c r="CW30" s="184">
        <f t="shared" si="19"/>
        <v>-1.5235354985024288</v>
      </c>
      <c r="CX30" s="184">
        <f t="shared" si="20"/>
        <v>-1.0984842052343498</v>
      </c>
      <c r="CY30" s="184">
        <f t="shared" si="21"/>
        <v>-2.9117701165256986</v>
      </c>
      <c r="CZ30" s="184">
        <f t="shared" si="54"/>
        <v>0.42505129326807928</v>
      </c>
      <c r="DA30" s="184">
        <f t="shared" si="55"/>
        <v>0.43912192923413201</v>
      </c>
      <c r="DB30" s="184">
        <f t="shared" si="56"/>
        <v>-1.3882346180232701</v>
      </c>
      <c r="DC30" s="184">
        <f t="shared" si="57"/>
        <v>1.4070635966052862E-2</v>
      </c>
      <c r="DD30" s="184">
        <f t="shared" si="58"/>
        <v>-1.8132859112913491</v>
      </c>
      <c r="DE30" s="184">
        <f t="shared" si="59"/>
        <v>-1.8273565472574016</v>
      </c>
      <c r="DF30" s="15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176" t="s">
        <v>481</v>
      </c>
      <c r="DR30" s="176"/>
      <c r="DS30" s="176"/>
      <c r="DT30" s="176"/>
      <c r="DU30" s="4"/>
      <c r="DV30" s="43" t="str">
        <f>E30</f>
        <v>iRM_12</v>
      </c>
      <c r="DW30" s="43" t="str">
        <f>A30</f>
        <v>Lab 1</v>
      </c>
      <c r="DX30" s="43" t="str">
        <f>B30</f>
        <v>Apr 5, 2022</v>
      </c>
      <c r="DY30" s="125">
        <f>C30</f>
        <v>2</v>
      </c>
      <c r="DZ30" s="51">
        <f>BE30/AVERAGE(BE28,BE32)</f>
        <v>0.992486803588708</v>
      </c>
      <c r="EA30" s="52">
        <f>(CM30/AVERAGE(CM28,CM32)-1)*10^6</f>
        <v>-4.8911962162723199</v>
      </c>
      <c r="EB30" s="52">
        <f>(CN30/AVERAGE(CN28,CN32)-1)*10^6</f>
        <v>0.45561877226596437</v>
      </c>
      <c r="EC30" s="52">
        <f>(CP30/AVERAGE(CP28,CP32)-1)*10^6</f>
        <v>6.9415379460036064</v>
      </c>
      <c r="ED30" s="4"/>
      <c r="EE30" s="4"/>
      <c r="EF30" s="4"/>
      <c r="EG30" s="4"/>
      <c r="EH30" s="130"/>
      <c r="EI30" s="20"/>
      <c r="EJ30" s="20"/>
      <c r="EK30" s="52"/>
      <c r="EL30" s="52"/>
      <c r="EN30" t="str">
        <f t="shared" ref="EN30:EU30" si="81">EE160</f>
        <v>iRM</v>
      </c>
      <c r="EO30" t="str">
        <f t="shared" si="81"/>
        <v>Lab 1</v>
      </c>
      <c r="EP30" t="str">
        <f t="shared" si="81"/>
        <v>Jun 20, 2022</v>
      </c>
      <c r="EQ30" s="124">
        <f t="shared" si="81"/>
        <v>2</v>
      </c>
      <c r="ER30" s="117">
        <f t="shared" si="81"/>
        <v>1.0603946725766749</v>
      </c>
      <c r="ES30" s="44">
        <f t="shared" si="81"/>
        <v>-1.4952182186833696</v>
      </c>
      <c r="ET30" s="44">
        <f t="shared" si="81"/>
        <v>-3.3984915900342472</v>
      </c>
      <c r="EU30" s="44">
        <f t="shared" si="81"/>
        <v>-13.282257100843964</v>
      </c>
      <c r="EV30" t="s">
        <v>27</v>
      </c>
      <c r="EY30" s="39"/>
      <c r="EZ30" s="39"/>
      <c r="FA30" s="39"/>
      <c r="FD30" s="134" t="s">
        <v>319</v>
      </c>
      <c r="FE30" s="163"/>
      <c r="FG30" s="124"/>
      <c r="FH30" s="19"/>
      <c r="FP30" s="44"/>
      <c r="FQ30" s="44"/>
      <c r="FR30" s="39"/>
      <c r="GH30" s="39"/>
      <c r="GI30" s="4"/>
      <c r="GJ30" s="4"/>
      <c r="GK30" s="100"/>
      <c r="GL30" s="100"/>
      <c r="GM30" s="100"/>
      <c r="GN30" s="100"/>
      <c r="GO30" s="100"/>
      <c r="GP30" s="100"/>
      <c r="GQ30" s="4"/>
      <c r="GR30" s="4"/>
      <c r="GS30" s="4"/>
      <c r="GT30" s="4"/>
      <c r="GU30" s="4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</row>
    <row r="31" spans="1:235">
      <c r="A31" s="4" t="s">
        <v>38</v>
      </c>
      <c r="B31" s="12" t="s">
        <v>26</v>
      </c>
      <c r="C31" s="20">
        <v>2</v>
      </c>
      <c r="D31" s="4" t="s">
        <v>52</v>
      </c>
      <c r="E31" s="4" t="s">
        <v>30</v>
      </c>
      <c r="F31" s="15"/>
      <c r="G31" s="15"/>
      <c r="H31" s="15">
        <v>3.8335346616804602E-4</v>
      </c>
      <c r="I31" s="15">
        <v>9.2360979760997E-5</v>
      </c>
      <c r="J31" s="15">
        <v>1.2089862211723812E-4</v>
      </c>
      <c r="K31" s="15">
        <v>3.5967281291959806E-6</v>
      </c>
      <c r="L31" s="15">
        <v>1.029259838105645E-4</v>
      </c>
      <c r="M31" s="15">
        <v>-2.7671665748130187E-6</v>
      </c>
      <c r="N31" s="15">
        <v>8.0788020932232035E-5</v>
      </c>
      <c r="O31" s="15">
        <v>-1.2878149323114486E-5</v>
      </c>
      <c r="P31" s="15">
        <v>-7.5878672873841471E-7</v>
      </c>
      <c r="Q31" s="15"/>
      <c r="R31" s="15"/>
      <c r="S31" s="15"/>
      <c r="T31" s="15"/>
      <c r="U31" s="15"/>
      <c r="V31" s="15">
        <v>20.987262153625487</v>
      </c>
      <c r="W31" s="15">
        <v>4.6621482944488521</v>
      </c>
      <c r="X31" s="15">
        <v>7.2671032619476321</v>
      </c>
      <c r="Y31" s="15">
        <v>6.6903193546750112E-5</v>
      </c>
      <c r="Z31" s="15">
        <v>7.6488803482055667</v>
      </c>
      <c r="AA31" s="15">
        <v>3.7522136262850833E-5</v>
      </c>
      <c r="AB31" s="15">
        <v>1.2758641624450684</v>
      </c>
      <c r="AC31" s="15">
        <v>-1.2023341458444749E-6</v>
      </c>
      <c r="AD31" s="15">
        <v>2.3882446384959655E-7</v>
      </c>
      <c r="AE31" s="15"/>
      <c r="AF31" s="15"/>
      <c r="AG31" s="15"/>
      <c r="AH31" s="15"/>
      <c r="AI31" s="69">
        <f t="shared" si="0"/>
        <v>1</v>
      </c>
      <c r="AJ31" s="15">
        <f t="shared" si="24"/>
        <v>0</v>
      </c>
      <c r="AK31" s="15">
        <f t="shared" si="25"/>
        <v>0</v>
      </c>
      <c r="AL31" s="15">
        <f t="shared" si="26"/>
        <v>20.986878800159317</v>
      </c>
      <c r="AM31" s="15">
        <f t="shared" si="27"/>
        <v>4.662055933469091</v>
      </c>
      <c r="AN31" s="15">
        <f t="shared" si="28"/>
        <v>7.2669823633255151</v>
      </c>
      <c r="AO31" s="15">
        <f t="shared" si="29"/>
        <v>6.3306465417554126E-5</v>
      </c>
      <c r="AP31" s="15">
        <f t="shared" si="30"/>
        <v>7.6487774222217562</v>
      </c>
      <c r="AQ31" s="15">
        <f t="shared" si="31"/>
        <v>4.0289302837663854E-5</v>
      </c>
      <c r="AR31" s="15">
        <f t="shared" si="32"/>
        <v>1.2757833744241363</v>
      </c>
      <c r="AS31" s="15">
        <f t="shared" si="33"/>
        <v>1.1675815177270012E-5</v>
      </c>
      <c r="AT31" s="15">
        <f t="shared" si="34"/>
        <v>9.9761119258801126E-7</v>
      </c>
      <c r="AU31" s="15">
        <f t="shared" si="35"/>
        <v>0</v>
      </c>
      <c r="AV31" s="15">
        <f t="shared" si="36"/>
        <v>0</v>
      </c>
      <c r="AW31" s="15">
        <f t="shared" si="37"/>
        <v>0</v>
      </c>
      <c r="AX31" s="15"/>
      <c r="AY31" s="4">
        <f t="shared" si="38"/>
        <v>0</v>
      </c>
      <c r="AZ31" s="4">
        <f t="shared" si="39"/>
        <v>1</v>
      </c>
      <c r="BA31" s="4"/>
      <c r="BB31" s="4">
        <f t="shared" si="2"/>
        <v>1</v>
      </c>
      <c r="BC31" s="4">
        <f t="shared" si="3"/>
        <v>1</v>
      </c>
      <c r="BD31" s="40">
        <f t="shared" si="4"/>
        <v>1.7236849438881732</v>
      </c>
      <c r="BE31" s="15">
        <f t="shared" si="5"/>
        <v>20.986878800159317</v>
      </c>
      <c r="BF31" s="15">
        <f t="shared" si="6"/>
        <v>4.662055933469091</v>
      </c>
      <c r="BG31" s="15">
        <f t="shared" si="40"/>
        <v>7.2669818179339236</v>
      </c>
      <c r="BH31" s="15">
        <f t="shared" si="41"/>
        <v>7.648777068578247</v>
      </c>
      <c r="BI31" s="15">
        <f t="shared" si="42"/>
        <v>1.2757827112901083</v>
      </c>
      <c r="BJ31" s="18">
        <f t="shared" si="43"/>
        <v>0.22214146171338731</v>
      </c>
      <c r="BK31" s="18">
        <f t="shared" si="61"/>
        <v>0.34626310501582341</v>
      </c>
      <c r="BL31" s="18">
        <f t="shared" si="62"/>
        <v>0.36445519800305815</v>
      </c>
      <c r="BM31" s="18">
        <f t="shared" si="63"/>
        <v>6.0789540142597263E-2</v>
      </c>
      <c r="BN31" s="18">
        <f t="shared" si="44"/>
        <v>1.5587504572315323</v>
      </c>
      <c r="BO31" s="18">
        <f t="shared" si="45"/>
        <v>1.6406446378447248</v>
      </c>
      <c r="BP31" s="18">
        <f t="shared" si="46"/>
        <v>0.2736523820169578</v>
      </c>
      <c r="BQ31" s="18">
        <f t="shared" si="47"/>
        <v>1.0525383522636735</v>
      </c>
      <c r="BR31" s="18">
        <f t="shared" si="48"/>
        <v>0.17555881427164852</v>
      </c>
      <c r="BS31" s="18">
        <f t="shared" si="49"/>
        <v>0.16679564587273957</v>
      </c>
      <c r="BT31" s="144">
        <f t="shared" si="50"/>
        <v>-1.5044408851199156</v>
      </c>
      <c r="BU31" s="144">
        <f t="shared" si="51"/>
        <v>-1.0605563737756716</v>
      </c>
      <c r="BV31" s="144">
        <f t="shared" si="52"/>
        <v>-1.0093516486597733</v>
      </c>
      <c r="BW31" s="144">
        <f t="shared" si="53"/>
        <v>-2.8003375419384344</v>
      </c>
      <c r="BY31" s="154" t="s">
        <v>360</v>
      </c>
      <c r="BZ31" t="s">
        <v>349</v>
      </c>
      <c r="CA31" s="143">
        <f>SLOPE(BK494:BK538,BJ494:BJ538)</f>
        <v>3.0432321529972843</v>
      </c>
      <c r="CB31" s="143"/>
      <c r="CC31" s="13">
        <f>SLOPE(BU494:BU538,BT494:BT538)</f>
        <v>1.9539723912564395</v>
      </c>
      <c r="CD31" s="13">
        <f>(BF$4^CE31-$BD$4^CE31)/(BE$4^CE31-$BD$4^CE31)</f>
        <v>1.9528090405102398</v>
      </c>
      <c r="CE31" s="96">
        <v>-3.2528999999999999</v>
      </c>
      <c r="CF31" s="143"/>
      <c r="CG31" s="143">
        <f>CC31-CF15</f>
        <v>1.1134318880513772</v>
      </c>
      <c r="CH31" s="13"/>
      <c r="CI31" s="184"/>
      <c r="CJ31" s="185"/>
      <c r="CK31" s="181">
        <f t="shared" si="7"/>
        <v>0</v>
      </c>
      <c r="CL31" s="186">
        <f t="shared" si="8"/>
        <v>1.72368388216419</v>
      </c>
      <c r="CM31" s="185">
        <f t="shared" si="9"/>
        <v>0.21794223473066024</v>
      </c>
      <c r="CN31" s="185">
        <f t="shared" si="10"/>
        <v>0.33337507193114457</v>
      </c>
      <c r="CO31" s="188">
        <f t="shared" si="11"/>
        <v>0.33810000000000007</v>
      </c>
      <c r="CP31" s="185">
        <f t="shared" si="12"/>
        <v>5.4379940429025553E-2</v>
      </c>
      <c r="CQ31" s="187">
        <f t="shared" si="13"/>
        <v>1.5296487729564663</v>
      </c>
      <c r="CR31" s="187">
        <f t="shared" si="14"/>
        <v>1.5513284995807921</v>
      </c>
      <c r="CS31" s="187">
        <f t="shared" si="15"/>
        <v>0.24951538418530927</v>
      </c>
      <c r="CT31" s="187">
        <f t="shared" si="16"/>
        <v>1.0141730095219335</v>
      </c>
      <c r="CU31" s="187">
        <f t="shared" si="17"/>
        <v>0.16311939616246174</v>
      </c>
      <c r="CV31" s="187">
        <f t="shared" si="18"/>
        <v>0.16083981197582239</v>
      </c>
      <c r="CW31" s="184">
        <f t="shared" si="19"/>
        <v>-1.5235252296057242</v>
      </c>
      <c r="CX31" s="184">
        <f t="shared" si="20"/>
        <v>-1.098487080713519</v>
      </c>
      <c r="CY31" s="184">
        <f t="shared" si="21"/>
        <v>-2.9117599352358314</v>
      </c>
      <c r="CZ31" s="184">
        <f t="shared" si="54"/>
        <v>0.42503814889220526</v>
      </c>
      <c r="DA31" s="184">
        <f t="shared" si="55"/>
        <v>0.43911166033742738</v>
      </c>
      <c r="DB31" s="184">
        <f t="shared" si="56"/>
        <v>-1.3882347056301074</v>
      </c>
      <c r="DC31" s="184">
        <f t="shared" si="57"/>
        <v>1.4073511445222142E-2</v>
      </c>
      <c r="DD31" s="184">
        <f t="shared" si="58"/>
        <v>-1.8132728545223125</v>
      </c>
      <c r="DE31" s="184">
        <f t="shared" si="59"/>
        <v>-1.8273463659675346</v>
      </c>
      <c r="DF31" s="15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125"/>
      <c r="DZ31" s="4"/>
      <c r="EA31" s="20"/>
      <c r="EB31" s="20"/>
      <c r="EC31" s="20"/>
      <c r="ED31" s="4"/>
      <c r="EE31" s="4" t="str">
        <f>E31</f>
        <v>iRM_10</v>
      </c>
      <c r="EF31" s="4" t="str">
        <f>A31</f>
        <v>Lab 1</v>
      </c>
      <c r="EG31" s="4" t="str">
        <f>B31</f>
        <v>Apr 5, 2022</v>
      </c>
      <c r="EH31" s="130">
        <f>C31</f>
        <v>2</v>
      </c>
      <c r="EI31" s="51">
        <f>BE31/AVERAGE(BE30,BE32)</f>
        <v>1.0495298840114353</v>
      </c>
      <c r="EJ31" s="52">
        <f>(CM31/AVERAGE(CM30,CM32)-1)*10^6</f>
        <v>8.3578139207229896</v>
      </c>
      <c r="EK31" s="52">
        <f>(CN31/AVERAGE(CN30,CN32)-1)*10^6</f>
        <v>-4.118252625029406</v>
      </c>
      <c r="EL31" s="52">
        <f>(CP31/AVERAGE(CP30,CP32)-1)*10^6</f>
        <v>18.249329171826645</v>
      </c>
      <c r="EN31" t="str">
        <f t="shared" ref="EN31:EU31" si="82">EE170</f>
        <v>iRM</v>
      </c>
      <c r="EO31" t="str">
        <f t="shared" si="82"/>
        <v>Lab 1</v>
      </c>
      <c r="EP31" t="str">
        <f t="shared" si="82"/>
        <v>Jun 20, 2022</v>
      </c>
      <c r="EQ31" s="124">
        <f t="shared" si="82"/>
        <v>2</v>
      </c>
      <c r="ER31" s="117">
        <f t="shared" si="82"/>
        <v>1.0742565575842637</v>
      </c>
      <c r="ES31" s="44">
        <f t="shared" si="82"/>
        <v>-8.6616779794157495</v>
      </c>
      <c r="ET31" s="44">
        <f t="shared" si="82"/>
        <v>-11.193176309265418</v>
      </c>
      <c r="EU31" s="44">
        <f t="shared" si="82"/>
        <v>2.1736098474445242</v>
      </c>
      <c r="EV31" t="s">
        <v>27</v>
      </c>
      <c r="EY31" s="39"/>
      <c r="EZ31" s="39"/>
      <c r="FA31" s="39"/>
      <c r="FB31" s="39" t="str">
        <f>EO324</f>
        <v>Lab 2</v>
      </c>
      <c r="FC31" s="39" t="str">
        <f>EP324</f>
        <v>May 28, 2020</v>
      </c>
      <c r="FD31" s="39" t="str">
        <f>EN324</f>
        <v xml:space="preserve">Bottle 1 </v>
      </c>
      <c r="FE31" s="133"/>
      <c r="FF31" s="39" t="s">
        <v>281</v>
      </c>
      <c r="FG31" s="124">
        <f>EQ324</f>
        <v>1</v>
      </c>
      <c r="FH31" s="19">
        <f>EX326</f>
        <v>6</v>
      </c>
      <c r="FI31" s="44">
        <f>EX324</f>
        <v>-2.4925741907525869</v>
      </c>
      <c r="FJ31" s="44">
        <f>EX327</f>
        <v>2.9394104051440597</v>
      </c>
      <c r="FK31" s="44">
        <f>EY324</f>
        <v>-1.618930089986037E-2</v>
      </c>
      <c r="FL31" s="44">
        <f>EY327</f>
        <v>2.7526947092143486</v>
      </c>
      <c r="FM31" s="44">
        <f>EZ324</f>
        <v>5.2006217454344155</v>
      </c>
      <c r="FN31" s="44">
        <f>EZ327</f>
        <v>10.052815779863467</v>
      </c>
      <c r="FO31" s="39" t="str">
        <f>EV324</f>
        <v>SRM 3169</v>
      </c>
      <c r="FP31" s="44">
        <f>FP13+$FQ$9</f>
        <v>1.2000000000000002</v>
      </c>
      <c r="FQ31" s="39"/>
      <c r="FR31" s="39"/>
      <c r="GH31" s="39"/>
      <c r="GI31" s="4"/>
      <c r="GJ31" s="4"/>
      <c r="GK31" s="101"/>
      <c r="GL31" s="102"/>
      <c r="GM31" s="102"/>
      <c r="GN31" s="102"/>
      <c r="GO31" s="102"/>
      <c r="GP31" s="102"/>
      <c r="GQ31" s="4"/>
      <c r="GR31" s="4"/>
      <c r="GS31" s="4"/>
      <c r="GT31" s="4"/>
      <c r="GU31" s="4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U31" s="39"/>
      <c r="HV31" s="39"/>
      <c r="HW31" s="39"/>
      <c r="HX31" s="39"/>
      <c r="HY31" s="39"/>
      <c r="HZ31" s="39"/>
      <c r="IA31" s="39"/>
    </row>
    <row r="32" spans="1:235">
      <c r="A32" s="4" t="s">
        <v>38</v>
      </c>
      <c r="B32" s="12" t="s">
        <v>26</v>
      </c>
      <c r="C32" s="20">
        <v>2</v>
      </c>
      <c r="D32" s="4" t="s">
        <v>53</v>
      </c>
      <c r="E32" s="4" t="s">
        <v>27</v>
      </c>
      <c r="F32" s="15"/>
      <c r="G32" s="15"/>
      <c r="H32" s="15">
        <v>3.7299983086995779E-4</v>
      </c>
      <c r="I32" s="15">
        <v>8.1830875569721687E-5</v>
      </c>
      <c r="J32" s="15">
        <v>1.1761977220885456E-4</v>
      </c>
      <c r="K32" s="15">
        <v>1.6920929465413791E-5</v>
      </c>
      <c r="L32" s="15">
        <v>1.0440467740409076E-4</v>
      </c>
      <c r="M32" s="15">
        <v>-1.7399364082848513E-7</v>
      </c>
      <c r="N32" s="15">
        <v>9.7904725407715887E-5</v>
      </c>
      <c r="O32" s="15">
        <v>-5.971281009919948E-6</v>
      </c>
      <c r="P32" s="15">
        <v>2.6984406076735469E-6</v>
      </c>
      <c r="Q32" s="15"/>
      <c r="R32" s="15"/>
      <c r="S32" s="15"/>
      <c r="T32" s="15"/>
      <c r="U32" s="15"/>
      <c r="V32" s="15">
        <v>19.909983226231166</v>
      </c>
      <c r="W32" s="15">
        <v>4.4227877247090239</v>
      </c>
      <c r="X32" s="15">
        <v>6.8940674236842563</v>
      </c>
      <c r="Y32" s="15">
        <v>6.1823543565340668E-5</v>
      </c>
      <c r="Z32" s="15">
        <v>7.2561635873755632</v>
      </c>
      <c r="AA32" s="15">
        <v>3.4156996903499132E-5</v>
      </c>
      <c r="AB32" s="15">
        <v>1.2103342158453805</v>
      </c>
      <c r="AC32" s="15">
        <v>1.834939295655874E-7</v>
      </c>
      <c r="AD32" s="15">
        <v>-1.9725810195972589E-6</v>
      </c>
      <c r="AE32" s="15"/>
      <c r="AF32" s="15"/>
      <c r="AG32" s="15"/>
      <c r="AH32" s="15"/>
      <c r="AI32" s="69">
        <f t="shared" si="0"/>
        <v>1</v>
      </c>
      <c r="AJ32" s="15">
        <f t="shared" si="24"/>
        <v>0</v>
      </c>
      <c r="AK32" s="15">
        <f t="shared" si="25"/>
        <v>0</v>
      </c>
      <c r="AL32" s="15">
        <f t="shared" si="26"/>
        <v>19.909610226400297</v>
      </c>
      <c r="AM32" s="15">
        <f t="shared" si="27"/>
        <v>4.422705893833454</v>
      </c>
      <c r="AN32" s="15">
        <f t="shared" si="28"/>
        <v>6.8939498039120473</v>
      </c>
      <c r="AO32" s="15">
        <f t="shared" si="29"/>
        <v>4.4902614099926873E-5</v>
      </c>
      <c r="AP32" s="15">
        <f t="shared" si="30"/>
        <v>7.2560591826981593</v>
      </c>
      <c r="AQ32" s="15">
        <f t="shared" si="31"/>
        <v>3.4330990544327617E-5</v>
      </c>
      <c r="AR32" s="15">
        <f t="shared" si="32"/>
        <v>1.2102363111199728</v>
      </c>
      <c r="AS32" s="15">
        <f t="shared" si="33"/>
        <v>6.1547749394855351E-6</v>
      </c>
      <c r="AT32" s="15">
        <f t="shared" si="34"/>
        <v>-4.6710216272708054E-6</v>
      </c>
      <c r="AU32" s="15">
        <f t="shared" si="35"/>
        <v>0</v>
      </c>
      <c r="AV32" s="15">
        <f t="shared" si="36"/>
        <v>0</v>
      </c>
      <c r="AW32" s="15">
        <f t="shared" si="37"/>
        <v>0</v>
      </c>
      <c r="AX32" s="15"/>
      <c r="AY32" s="4">
        <f t="shared" si="38"/>
        <v>0</v>
      </c>
      <c r="AZ32" s="4">
        <f t="shared" si="39"/>
        <v>1</v>
      </c>
      <c r="BA32" s="4"/>
      <c r="BB32" s="4">
        <f t="shared" si="2"/>
        <v>1</v>
      </c>
      <c r="BC32" s="4">
        <f t="shared" si="3"/>
        <v>1</v>
      </c>
      <c r="BD32" s="40">
        <f t="shared" si="4"/>
        <v>1.7233618584669361</v>
      </c>
      <c r="BE32" s="15">
        <f t="shared" si="5"/>
        <v>19.909610226400297</v>
      </c>
      <c r="BF32" s="15">
        <f t="shared" si="6"/>
        <v>4.422705893833454</v>
      </c>
      <c r="BG32" s="15">
        <f t="shared" si="40"/>
        <v>6.8939523575950599</v>
      </c>
      <c r="BH32" s="15">
        <f t="shared" si="41"/>
        <v>7.2560608385501908</v>
      </c>
      <c r="BI32" s="15">
        <f t="shared" si="42"/>
        <v>1.2102394160690806</v>
      </c>
      <c r="BJ32" s="18">
        <f t="shared" si="43"/>
        <v>0.22213925051977723</v>
      </c>
      <c r="BK32" s="18">
        <f t="shared" si="61"/>
        <v>0.34626254754367947</v>
      </c>
      <c r="BL32" s="18">
        <f t="shared" si="62"/>
        <v>0.3644501703468106</v>
      </c>
      <c r="BM32" s="18">
        <f t="shared" si="63"/>
        <v>6.0786695586048885E-2</v>
      </c>
      <c r="BN32" s="18">
        <f t="shared" si="44"/>
        <v>1.5587634636088388</v>
      </c>
      <c r="BO32" s="18">
        <f t="shared" si="45"/>
        <v>1.6406383360619259</v>
      </c>
      <c r="BP32" s="18">
        <f t="shared" si="46"/>
        <v>0.27364230069119189</v>
      </c>
      <c r="BQ32" s="18">
        <f t="shared" si="47"/>
        <v>1.0525255270376501</v>
      </c>
      <c r="BR32" s="18">
        <f t="shared" si="48"/>
        <v>0.17555088188791457</v>
      </c>
      <c r="BS32" s="18">
        <f t="shared" si="49"/>
        <v>0.1667901417859245</v>
      </c>
      <c r="BT32" s="144">
        <f t="shared" si="50"/>
        <v>-1.5044508391582037</v>
      </c>
      <c r="BU32" s="144">
        <f t="shared" si="51"/>
        <v>-1.0605579837438854</v>
      </c>
      <c r="BV32" s="144">
        <f t="shared" si="52"/>
        <v>-1.0093654437461204</v>
      </c>
      <c r="BW32" s="144">
        <f t="shared" si="53"/>
        <v>-2.8003843365530536</v>
      </c>
      <c r="BY32" s="96"/>
      <c r="BZ32" t="s">
        <v>350</v>
      </c>
      <c r="CA32" s="143">
        <f>SLOPE(BL494:BL538,BJ494:BJ538)</f>
        <v>6.2662834243780594</v>
      </c>
      <c r="CB32" s="143"/>
      <c r="CC32" s="13">
        <f>SLOPE(BV494:BV538,BT494:BT538)</f>
        <v>3.828299448744922</v>
      </c>
      <c r="CD32" s="13">
        <f>(BG$4^CE32-$BD$4^CE32)/(BE$4^CE32-$BD$4^CE32)</f>
        <v>3.8275827551199417</v>
      </c>
      <c r="CE32" s="96">
        <v>-1.6888000000000001</v>
      </c>
      <c r="CF32" s="143"/>
      <c r="CG32" s="143">
        <f t="shared" ref="CG32:CG36" si="83">CC32-CF16</f>
        <v>3.0037106068971688</v>
      </c>
      <c r="CH32" s="13"/>
      <c r="CI32" s="184"/>
      <c r="CJ32" s="185"/>
      <c r="CK32" s="181">
        <f t="shared" si="7"/>
        <v>0</v>
      </c>
      <c r="CL32" s="186">
        <f t="shared" si="8"/>
        <v>1.7233670987965817</v>
      </c>
      <c r="CM32" s="185">
        <f t="shared" si="9"/>
        <v>0.21794082973462622</v>
      </c>
      <c r="CN32" s="185">
        <f t="shared" si="10"/>
        <v>0.33337685917352972</v>
      </c>
      <c r="CO32" s="188">
        <f t="shared" si="11"/>
        <v>0.33810000000000001</v>
      </c>
      <c r="CP32" s="185">
        <f t="shared" si="12"/>
        <v>5.4378509325497579E-2</v>
      </c>
      <c r="CQ32" s="187">
        <f t="shared" si="13"/>
        <v>1.5296668347067561</v>
      </c>
      <c r="CR32" s="187">
        <f t="shared" si="14"/>
        <v>1.5513385005080718</v>
      </c>
      <c r="CS32" s="187">
        <f t="shared" si="15"/>
        <v>0.24951042625519548</v>
      </c>
      <c r="CT32" s="187">
        <f t="shared" si="16"/>
        <v>1.0141675725129193</v>
      </c>
      <c r="CU32" s="187">
        <f t="shared" si="17"/>
        <v>0.16311422892490685</v>
      </c>
      <c r="CV32" s="187">
        <f t="shared" si="18"/>
        <v>0.16083557919401825</v>
      </c>
      <c r="CW32" s="184">
        <f t="shared" si="19"/>
        <v>-1.5235316762706606</v>
      </c>
      <c r="CX32" s="184">
        <f t="shared" si="20"/>
        <v>-1.0984817196720229</v>
      </c>
      <c r="CY32" s="184">
        <f t="shared" si="21"/>
        <v>-2.9117862523363653</v>
      </c>
      <c r="CZ32" s="184">
        <f t="shared" si="54"/>
        <v>0.42504995659863792</v>
      </c>
      <c r="DA32" s="184">
        <f t="shared" si="55"/>
        <v>0.43911810700236398</v>
      </c>
      <c r="DB32" s="184">
        <f t="shared" si="56"/>
        <v>-1.388254576065705</v>
      </c>
      <c r="DC32" s="184">
        <f t="shared" si="57"/>
        <v>1.4068150403726165E-2</v>
      </c>
      <c r="DD32" s="184">
        <f t="shared" si="58"/>
        <v>-1.8133045326643429</v>
      </c>
      <c r="DE32" s="184">
        <f t="shared" si="59"/>
        <v>-1.8273726830680688</v>
      </c>
      <c r="DF32" s="15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3" t="str">
        <f>E32</f>
        <v>iRM_12</v>
      </c>
      <c r="DW32" s="43" t="str">
        <f>A32</f>
        <v>Lab 1</v>
      </c>
      <c r="DX32" s="43" t="str">
        <f>B32</f>
        <v>Apr 5, 2022</v>
      </c>
      <c r="DY32" s="125">
        <f>C32</f>
        <v>2</v>
      </c>
      <c r="DZ32" s="51">
        <f>BE32/AVERAGE(BE30,BE34)</f>
        <v>1.0036326241245583</v>
      </c>
      <c r="EA32" s="52">
        <f>(CM32/AVERAGE(CM30,CM34)-1)*10^6</f>
        <v>1.6110678093816944</v>
      </c>
      <c r="EB32" s="52">
        <f>(CN32/AVERAGE(CN30,CN34)-1)*10^6</f>
        <v>1.5564956401536989</v>
      </c>
      <c r="EC32" s="52">
        <f>(CP32/AVERAGE(CP30,CP34)-1)*10^6</f>
        <v>-17.586680653991493</v>
      </c>
      <c r="ED32" s="4"/>
      <c r="EE32" s="4"/>
      <c r="EF32" s="4"/>
      <c r="EG32" s="4"/>
      <c r="EH32" s="130"/>
      <c r="EI32" s="20"/>
      <c r="EJ32" s="20"/>
      <c r="EK32" s="52"/>
      <c r="EL32" s="52"/>
      <c r="EN32" t="str">
        <f t="shared" ref="EN32:EU32" si="84">EE180</f>
        <v>iRM</v>
      </c>
      <c r="EO32" t="str">
        <f t="shared" si="84"/>
        <v>Lab 1</v>
      </c>
      <c r="EP32" t="str">
        <f t="shared" si="84"/>
        <v>Jun 20, 2022</v>
      </c>
      <c r="EQ32" s="124">
        <f t="shared" si="84"/>
        <v>2</v>
      </c>
      <c r="ER32" s="117">
        <f t="shared" si="84"/>
        <v>1.0686322021950581</v>
      </c>
      <c r="ES32" s="44">
        <f t="shared" si="84"/>
        <v>0.63437480490868836</v>
      </c>
      <c r="ET32" s="44">
        <f t="shared" si="84"/>
        <v>1.665233105851982</v>
      </c>
      <c r="EU32" s="44">
        <f t="shared" si="84"/>
        <v>-9.1426341689571089</v>
      </c>
      <c r="EV32" t="s">
        <v>27</v>
      </c>
      <c r="EY32" s="39"/>
      <c r="EZ32" s="39"/>
      <c r="FA32" s="39"/>
      <c r="FB32" s="39" t="str">
        <f>EO331</f>
        <v>Lab 2</v>
      </c>
      <c r="FC32" s="39" t="str">
        <f>EP331</f>
        <v>June 3, 2020</v>
      </c>
      <c r="FD32" s="39" t="str">
        <f>EN331</f>
        <v xml:space="preserve">Bottle 1 </v>
      </c>
      <c r="FE32" s="133"/>
      <c r="FF32" s="39" t="s">
        <v>279</v>
      </c>
      <c r="FG32" s="124">
        <f>EQ331</f>
        <v>2</v>
      </c>
      <c r="FH32" s="19">
        <f>EX333</f>
        <v>6</v>
      </c>
      <c r="FI32" s="44">
        <f>EX331</f>
        <v>0.42270271564485523</v>
      </c>
      <c r="FJ32" s="44">
        <f>EX334</f>
        <v>3.3716854738414628</v>
      </c>
      <c r="FK32" s="44">
        <f>EY331</f>
        <v>2.2713313963714419</v>
      </c>
      <c r="FL32" s="44">
        <f>EY334</f>
        <v>2.4214358751930534</v>
      </c>
      <c r="FM32" s="44">
        <f>EZ331</f>
        <v>-2.6492477593897945</v>
      </c>
      <c r="FN32" s="44">
        <f>EZ334</f>
        <v>6.4567689059256264</v>
      </c>
      <c r="FO32" s="39" t="str">
        <f>EV331</f>
        <v>SRM 3169</v>
      </c>
      <c r="FP32" s="44">
        <f>FP31</f>
        <v>1.2000000000000002</v>
      </c>
      <c r="FQ32" s="39"/>
      <c r="FR32" s="39"/>
      <c r="GH32" s="39"/>
      <c r="GI32" s="4"/>
      <c r="GJ32" s="4"/>
      <c r="GK32" s="101"/>
      <c r="GL32" s="102"/>
      <c r="GM32" s="102"/>
      <c r="GN32" s="102"/>
      <c r="GO32" s="102"/>
      <c r="GP32" s="102"/>
      <c r="GQ32" s="4"/>
      <c r="GR32" s="4"/>
      <c r="GS32" s="4"/>
      <c r="GT32" s="4"/>
      <c r="GU32" s="4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V32" s="39"/>
      <c r="HW32" s="39"/>
      <c r="HX32" s="39"/>
      <c r="HY32" s="39"/>
      <c r="HZ32" s="39"/>
      <c r="IA32" s="39"/>
    </row>
    <row r="33" spans="1:235">
      <c r="A33" s="4" t="s">
        <v>38</v>
      </c>
      <c r="B33" s="12" t="s">
        <v>26</v>
      </c>
      <c r="C33" s="20">
        <v>2</v>
      </c>
      <c r="D33" s="4" t="s">
        <v>54</v>
      </c>
      <c r="E33" s="4" t="s">
        <v>31</v>
      </c>
      <c r="F33" s="15"/>
      <c r="G33" s="15"/>
      <c r="H33" s="15">
        <v>3.8343700871337207E-4</v>
      </c>
      <c r="I33" s="15">
        <v>9.8706489370670167E-5</v>
      </c>
      <c r="J33" s="15">
        <v>1.2213897280162201E-4</v>
      </c>
      <c r="K33" s="15">
        <v>1.57412965563708E-5</v>
      </c>
      <c r="L33" s="15">
        <v>1.1560559178178665E-4</v>
      </c>
      <c r="M33" s="15">
        <v>-2.265692955916165E-6</v>
      </c>
      <c r="N33" s="15">
        <v>7.819685815775301E-5</v>
      </c>
      <c r="O33" s="15">
        <v>-4.9126168789825894E-6</v>
      </c>
      <c r="P33" s="15">
        <v>-9.4579081633128226E-7</v>
      </c>
      <c r="Q33" s="15"/>
      <c r="R33" s="15"/>
      <c r="S33" s="15"/>
      <c r="T33" s="15"/>
      <c r="U33" s="15"/>
      <c r="V33" s="15">
        <v>20.625213817674286</v>
      </c>
      <c r="W33" s="15">
        <v>4.5818508206581585</v>
      </c>
      <c r="X33" s="15">
        <v>7.1422078755437113</v>
      </c>
      <c r="Y33" s="15">
        <v>6.4667412145205831E-5</v>
      </c>
      <c r="Z33" s="15">
        <v>7.5178994937818882</v>
      </c>
      <c r="AA33" s="15">
        <v>3.5453719183165882E-5</v>
      </c>
      <c r="AB33" s="15">
        <v>1.2540808332209685</v>
      </c>
      <c r="AC33" s="15">
        <v>7.4233844490051099E-7</v>
      </c>
      <c r="AD33" s="15">
        <v>3.0734871417076237E-7</v>
      </c>
      <c r="AE33" s="15"/>
      <c r="AF33" s="15"/>
      <c r="AG33" s="15"/>
      <c r="AH33" s="15"/>
      <c r="AI33" s="69">
        <f t="shared" si="0"/>
        <v>1</v>
      </c>
      <c r="AJ33" s="15">
        <f t="shared" si="24"/>
        <v>0</v>
      </c>
      <c r="AK33" s="15">
        <f t="shared" si="25"/>
        <v>0</v>
      </c>
      <c r="AL33" s="15">
        <f t="shared" si="26"/>
        <v>20.624830380665571</v>
      </c>
      <c r="AM33" s="15">
        <f t="shared" si="27"/>
        <v>4.581752114168788</v>
      </c>
      <c r="AN33" s="15">
        <f t="shared" si="28"/>
        <v>7.1420857365709098</v>
      </c>
      <c r="AO33" s="15">
        <f t="shared" si="29"/>
        <v>4.8926115588835031E-5</v>
      </c>
      <c r="AP33" s="15">
        <f t="shared" si="30"/>
        <v>7.517783888190106</v>
      </c>
      <c r="AQ33" s="15">
        <f t="shared" si="31"/>
        <v>3.7719412139082047E-5</v>
      </c>
      <c r="AR33" s="15">
        <f t="shared" si="32"/>
        <v>1.2540026363628107</v>
      </c>
      <c r="AS33" s="15">
        <f t="shared" si="33"/>
        <v>5.6549553238831003E-6</v>
      </c>
      <c r="AT33" s="15">
        <f t="shared" si="34"/>
        <v>1.2531395305020446E-6</v>
      </c>
      <c r="AU33" s="15">
        <f t="shared" si="35"/>
        <v>0</v>
      </c>
      <c r="AV33" s="15">
        <f t="shared" si="36"/>
        <v>0</v>
      </c>
      <c r="AW33" s="15">
        <f t="shared" si="37"/>
        <v>0</v>
      </c>
      <c r="AX33" s="15"/>
      <c r="AY33" s="4">
        <f t="shared" si="38"/>
        <v>0</v>
      </c>
      <c r="AZ33" s="4">
        <f t="shared" si="39"/>
        <v>1</v>
      </c>
      <c r="BA33" s="4"/>
      <c r="BB33" s="4">
        <f t="shared" si="2"/>
        <v>1</v>
      </c>
      <c r="BC33" s="4">
        <f t="shared" si="3"/>
        <v>1</v>
      </c>
      <c r="BD33" s="40">
        <f t="shared" si="4"/>
        <v>1.7266080361664047</v>
      </c>
      <c r="BE33" s="15">
        <f t="shared" si="5"/>
        <v>20.624830380665571</v>
      </c>
      <c r="BF33" s="15">
        <f t="shared" si="6"/>
        <v>4.581752114168788</v>
      </c>
      <c r="BG33" s="15">
        <f t="shared" si="40"/>
        <v>7.1420850515965482</v>
      </c>
      <c r="BH33" s="15">
        <f t="shared" si="41"/>
        <v>7.5177834440130251</v>
      </c>
      <c r="BI33" s="15">
        <f t="shared" si="42"/>
        <v>1.2540018034187403</v>
      </c>
      <c r="BJ33" s="18">
        <f t="shared" si="43"/>
        <v>0.22214738398352507</v>
      </c>
      <c r="BK33" s="18">
        <f t="shared" si="61"/>
        <v>0.3462857594354708</v>
      </c>
      <c r="BL33" s="18">
        <f t="shared" si="62"/>
        <v>0.36450158887417833</v>
      </c>
      <c r="BM33" s="18">
        <f t="shared" si="63"/>
        <v>6.0800587460553612E-2</v>
      </c>
      <c r="BN33" s="18">
        <f t="shared" si="44"/>
        <v>1.5588108814333468</v>
      </c>
      <c r="BO33" s="18">
        <f t="shared" si="45"/>
        <v>1.640809728829445</v>
      </c>
      <c r="BP33" s="18">
        <f t="shared" si="46"/>
        <v>0.27369481634347187</v>
      </c>
      <c r="BQ33" s="18">
        <f t="shared" si="47"/>
        <v>1.0526034609924582</v>
      </c>
      <c r="BR33" s="18">
        <f t="shared" si="48"/>
        <v>0.1755792313252304</v>
      </c>
      <c r="BS33" s="18">
        <f t="shared" si="49"/>
        <v>0.16680472545633063</v>
      </c>
      <c r="BT33" s="144">
        <f t="shared" si="50"/>
        <v>-1.5044142255708612</v>
      </c>
      <c r="BU33" s="144">
        <f t="shared" si="51"/>
        <v>-1.0604909504652935</v>
      </c>
      <c r="BV33" s="144">
        <f t="shared" si="52"/>
        <v>-1.0092243684916811</v>
      </c>
      <c r="BW33" s="144">
        <f t="shared" si="53"/>
        <v>-2.8001558278765364</v>
      </c>
      <c r="BY33" s="96"/>
      <c r="BZ33" t="s">
        <v>351</v>
      </c>
      <c r="CA33" s="143">
        <f>SLOPE(BM494:BM538,BJ494:BJ538)</f>
        <v>1.524523460704877</v>
      </c>
      <c r="CB33" s="143"/>
      <c r="CC33" s="13">
        <f>SLOPE(BW494:BW538,BT494:BT538)</f>
        <v>5.5915274011923337</v>
      </c>
      <c r="CD33" s="13">
        <f>(BH$4^CE33-$BD$4^CE33)/(BE$4^CE33-$BD$4^CE33)</f>
        <v>5.5830725327681971</v>
      </c>
      <c r="CE33" s="96">
        <v>-1.6875800000000001</v>
      </c>
      <c r="CF33" s="143"/>
      <c r="CG33" s="143">
        <f t="shared" si="83"/>
        <v>3.8121832898137979</v>
      </c>
      <c r="CH33" s="13"/>
      <c r="CI33" s="184"/>
      <c r="CJ33" s="185"/>
      <c r="CK33" s="181">
        <f t="shared" si="7"/>
        <v>0</v>
      </c>
      <c r="CL33" s="186">
        <f t="shared" si="8"/>
        <v>1.7266066794025385</v>
      </c>
      <c r="CM33" s="185">
        <f t="shared" si="9"/>
        <v>0.21794099220600502</v>
      </c>
      <c r="CN33" s="185">
        <f t="shared" si="10"/>
        <v>0.33337544044027817</v>
      </c>
      <c r="CO33" s="188">
        <f t="shared" si="11"/>
        <v>0.33810000000000001</v>
      </c>
      <c r="CP33" s="185">
        <f t="shared" si="12"/>
        <v>5.4379547729470325E-2</v>
      </c>
      <c r="CQ33" s="187">
        <f t="shared" si="13"/>
        <v>1.529659184652884</v>
      </c>
      <c r="CR33" s="187">
        <f t="shared" si="14"/>
        <v>1.5513373440110647</v>
      </c>
      <c r="CS33" s="187">
        <f t="shared" si="15"/>
        <v>0.24951500485998054</v>
      </c>
      <c r="CT33" s="187">
        <f t="shared" si="16"/>
        <v>1.0141718884674957</v>
      </c>
      <c r="CU33" s="187">
        <f t="shared" si="17"/>
        <v>0.16311803790241122</v>
      </c>
      <c r="CV33" s="187">
        <f t="shared" si="18"/>
        <v>0.16083865048645471</v>
      </c>
      <c r="CW33" s="184">
        <f t="shared" si="19"/>
        <v>-1.5235309307870428</v>
      </c>
      <c r="CX33" s="184">
        <f t="shared" si="20"/>
        <v>-1.0984859753251415</v>
      </c>
      <c r="CY33" s="184">
        <f t="shared" si="21"/>
        <v>-2.9117671566665662</v>
      </c>
      <c r="CZ33" s="184">
        <f t="shared" si="54"/>
        <v>0.42504495546190141</v>
      </c>
      <c r="DA33" s="184">
        <f t="shared" si="55"/>
        <v>0.43911736151874597</v>
      </c>
      <c r="DB33" s="184">
        <f t="shared" si="56"/>
        <v>-1.3882362258795231</v>
      </c>
      <c r="DC33" s="184">
        <f t="shared" si="57"/>
        <v>1.4072406056844814E-2</v>
      </c>
      <c r="DD33" s="184">
        <f t="shared" si="58"/>
        <v>-1.8132811813414245</v>
      </c>
      <c r="DE33" s="184">
        <f t="shared" si="59"/>
        <v>-1.8273535873982689</v>
      </c>
      <c r="DF33" s="15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125"/>
      <c r="DZ33" s="4"/>
      <c r="EA33" s="20"/>
      <c r="EB33" s="20"/>
      <c r="EC33" s="20"/>
      <c r="ED33" s="4"/>
      <c r="EE33" s="4" t="str">
        <f>E33</f>
        <v>iRM_11</v>
      </c>
      <c r="EF33" s="4" t="str">
        <f>A33</f>
        <v>Lab 1</v>
      </c>
      <c r="EG33" s="4" t="str">
        <f>B33</f>
        <v>Apr 5, 2022</v>
      </c>
      <c r="EH33" s="130">
        <f>C33</f>
        <v>2</v>
      </c>
      <c r="EI33" s="51">
        <f>BE33/AVERAGE(BE32,BE34)</f>
        <v>1.0442581194866054</v>
      </c>
      <c r="EJ33" s="52">
        <f>(CM33/AVERAGE(CM32,CM34)-1)*10^6</f>
        <v>0.44543674415642442</v>
      </c>
      <c r="EK33" s="52">
        <f>(CN33/AVERAGE(CN32,CN34)-1)*10^6</f>
        <v>-3.9419317010569443</v>
      </c>
      <c r="EL33" s="52">
        <f>(CP33/AVERAGE(CP32,CP34)-1)*10^6</f>
        <v>9.5767414358682856</v>
      </c>
      <c r="EN33" t="str">
        <f t="shared" ref="EN33:EU33" si="85">EE190</f>
        <v>iRM</v>
      </c>
      <c r="EO33" t="str">
        <f t="shared" si="85"/>
        <v>Lab 1</v>
      </c>
      <c r="EP33" t="str">
        <f t="shared" si="85"/>
        <v>Jun 20, 2022</v>
      </c>
      <c r="EQ33" s="124">
        <f t="shared" si="85"/>
        <v>2</v>
      </c>
      <c r="ER33" s="117">
        <f t="shared" si="85"/>
        <v>1.0867153034687147</v>
      </c>
      <c r="ES33" s="44">
        <f t="shared" si="85"/>
        <v>7.2754680493503088</v>
      </c>
      <c r="ET33" s="44">
        <f t="shared" si="85"/>
        <v>0.88181813895360506</v>
      </c>
      <c r="EU33" s="44">
        <f t="shared" si="85"/>
        <v>6.9991856128659435</v>
      </c>
      <c r="EV33" t="s">
        <v>27</v>
      </c>
      <c r="EY33" s="39"/>
      <c r="EZ33" s="39"/>
      <c r="FA33" s="39"/>
      <c r="FB33" s="39"/>
      <c r="FC33" s="39"/>
      <c r="FD33" s="136" t="s">
        <v>291</v>
      </c>
      <c r="FE33" s="162"/>
      <c r="FF33" s="134"/>
      <c r="FG33" s="124"/>
      <c r="FH33" s="19"/>
      <c r="FI33" s="137">
        <f>(FI31/FJ31^2+FI32/FJ32^2)/(1/FJ31^2+1/FJ32^2)</f>
        <v>-1.2336836148558084</v>
      </c>
      <c r="FJ33" s="137">
        <f>SQRT(1/(1/FJ31^2+1/FJ32^2))</f>
        <v>2.2156499118261803</v>
      </c>
      <c r="FK33" s="137">
        <f>(FK31/FL31^2+FK32/FL32^2)/(1/FL31^2+1/FL32^2)</f>
        <v>1.2734251517689912</v>
      </c>
      <c r="FL33" s="137">
        <f>SQRT(1/(1/FL31^2+1/FL32^2))</f>
        <v>1.8181110325756642</v>
      </c>
      <c r="FM33" s="137">
        <f>(FM31/FN31^2+FM32/FN32^2)/(1/FN31^2+1/FN32^2)</f>
        <v>-0.35669182680705519</v>
      </c>
      <c r="FN33" s="137">
        <f>SQRT(1/(1/FN31^2+1/FN32^2))</f>
        <v>5.4327094086783188</v>
      </c>
      <c r="FO33" s="39"/>
      <c r="FP33" s="44">
        <f>FP32</f>
        <v>1.2000000000000002</v>
      </c>
      <c r="FQ33" s="44">
        <f>FP33</f>
        <v>1.2000000000000002</v>
      </c>
      <c r="FR33" s="39"/>
      <c r="GH33" s="39"/>
      <c r="GI33" s="4"/>
      <c r="GJ33" s="4"/>
      <c r="GK33" s="101"/>
      <c r="GL33" s="102"/>
      <c r="GM33" s="102"/>
      <c r="GN33" s="102"/>
      <c r="GO33" s="102"/>
      <c r="GP33" s="102"/>
      <c r="GQ33" s="4"/>
      <c r="GR33" s="4"/>
      <c r="GS33" s="4"/>
      <c r="GT33" s="4"/>
      <c r="GU33" s="4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V33" s="39"/>
      <c r="HW33" s="39"/>
      <c r="HX33" s="39"/>
      <c r="HY33" s="39"/>
      <c r="HZ33" s="39"/>
      <c r="IA33" s="39"/>
    </row>
    <row r="34" spans="1:235">
      <c r="A34" s="4" t="s">
        <v>38</v>
      </c>
      <c r="B34" s="12" t="s">
        <v>26</v>
      </c>
      <c r="C34" s="20">
        <v>2</v>
      </c>
      <c r="D34" s="4" t="s">
        <v>55</v>
      </c>
      <c r="E34" s="4" t="s">
        <v>27</v>
      </c>
      <c r="F34" s="15"/>
      <c r="G34" s="15"/>
      <c r="H34" s="15">
        <v>3.8168995815794914E-4</v>
      </c>
      <c r="I34" s="15">
        <v>8.1411403152742429E-5</v>
      </c>
      <c r="J34" s="15">
        <v>1.2733868206851184E-4</v>
      </c>
      <c r="K34" s="15">
        <v>9.5369911832676728E-6</v>
      </c>
      <c r="L34" s="15">
        <v>1.0458170727360994E-4</v>
      </c>
      <c r="M34" s="15">
        <v>-4.1372701900854731E-6</v>
      </c>
      <c r="N34" s="15">
        <v>8.3304481449886225E-5</v>
      </c>
      <c r="O34" s="15">
        <v>-1.2700955085165334E-5</v>
      </c>
      <c r="P34" s="15">
        <v>-2.6904750427547707E-7</v>
      </c>
      <c r="Q34" s="15"/>
      <c r="R34" s="15"/>
      <c r="S34" s="15"/>
      <c r="T34" s="15"/>
      <c r="U34" s="15"/>
      <c r="V34" s="15">
        <v>19.592174413252849</v>
      </c>
      <c r="W34" s="15">
        <v>4.3522701847309966</v>
      </c>
      <c r="X34" s="15">
        <v>6.7842744321239241</v>
      </c>
      <c r="Y34" s="15">
        <v>5.9407701530512801E-5</v>
      </c>
      <c r="Z34" s="15">
        <v>7.140852704340098</v>
      </c>
      <c r="AA34" s="15">
        <v>3.4233551671103651E-5</v>
      </c>
      <c r="AB34" s="15">
        <v>1.1911534362909746</v>
      </c>
      <c r="AC34" s="15">
        <v>-2.1239337289740918E-6</v>
      </c>
      <c r="AD34" s="15">
        <v>-1.3461268670447897E-6</v>
      </c>
      <c r="AE34" s="15"/>
      <c r="AF34" s="15"/>
      <c r="AG34" s="15"/>
      <c r="AH34" s="15"/>
      <c r="AI34" s="69">
        <f t="shared" si="0"/>
        <v>1</v>
      </c>
      <c r="AJ34" s="15">
        <f t="shared" si="24"/>
        <v>0</v>
      </c>
      <c r="AK34" s="15">
        <f t="shared" si="25"/>
        <v>0</v>
      </c>
      <c r="AL34" s="15">
        <f t="shared" si="26"/>
        <v>19.591792723294692</v>
      </c>
      <c r="AM34" s="15">
        <f t="shared" si="27"/>
        <v>4.3521887733278435</v>
      </c>
      <c r="AN34" s="15">
        <f t="shared" si="28"/>
        <v>6.784147093441856</v>
      </c>
      <c r="AO34" s="15">
        <f t="shared" si="29"/>
        <v>4.9870710347245132E-5</v>
      </c>
      <c r="AP34" s="15">
        <f t="shared" si="30"/>
        <v>7.1407481226328242</v>
      </c>
      <c r="AQ34" s="15">
        <f t="shared" si="31"/>
        <v>3.8370821861189124E-5</v>
      </c>
      <c r="AR34" s="15">
        <f t="shared" si="32"/>
        <v>1.1910701318095247</v>
      </c>
      <c r="AS34" s="15">
        <f t="shared" si="33"/>
        <v>1.0577021356191242E-5</v>
      </c>
      <c r="AT34" s="15">
        <f t="shared" si="34"/>
        <v>-1.0770793627693127E-6</v>
      </c>
      <c r="AU34" s="15">
        <f t="shared" si="35"/>
        <v>0</v>
      </c>
      <c r="AV34" s="15">
        <f t="shared" si="36"/>
        <v>0</v>
      </c>
      <c r="AW34" s="15">
        <f t="shared" si="37"/>
        <v>0</v>
      </c>
      <c r="AX34" s="15"/>
      <c r="AY34" s="4">
        <f t="shared" si="38"/>
        <v>0</v>
      </c>
      <c r="AZ34" s="4">
        <f t="shared" si="39"/>
        <v>1</v>
      </c>
      <c r="BA34" s="4"/>
      <c r="BB34" s="4">
        <f t="shared" si="2"/>
        <v>1</v>
      </c>
      <c r="BC34" s="4">
        <f t="shared" si="3"/>
        <v>1</v>
      </c>
      <c r="BD34" s="40">
        <f t="shared" si="4"/>
        <v>1.7250262973952899</v>
      </c>
      <c r="BE34" s="15">
        <f t="shared" si="5"/>
        <v>19.591792723294692</v>
      </c>
      <c r="BF34" s="15">
        <f t="shared" si="6"/>
        <v>4.3521887733278435</v>
      </c>
      <c r="BG34" s="15">
        <f t="shared" si="40"/>
        <v>6.7841476822335576</v>
      </c>
      <c r="BH34" s="15">
        <f t="shared" si="41"/>
        <v>7.1407485044278021</v>
      </c>
      <c r="BI34" s="15">
        <f t="shared" si="42"/>
        <v>1.1910708477499419</v>
      </c>
      <c r="BJ34" s="18">
        <f t="shared" si="43"/>
        <v>0.22214346766506365</v>
      </c>
      <c r="BK34" s="18">
        <f t="shared" si="61"/>
        <v>0.34627498249137706</v>
      </c>
      <c r="BL34" s="18">
        <f t="shared" si="62"/>
        <v>0.36447652367909311</v>
      </c>
      <c r="BM34" s="18">
        <f t="shared" si="63"/>
        <v>6.0794377756648865E-2</v>
      </c>
      <c r="BN34" s="18">
        <f t="shared" si="44"/>
        <v>1.5587898493304897</v>
      </c>
      <c r="BO34" s="18">
        <f t="shared" si="45"/>
        <v>1.6407258224159527</v>
      </c>
      <c r="BP34" s="18">
        <f t="shared" si="46"/>
        <v>0.27367168792157087</v>
      </c>
      <c r="BQ34" s="18">
        <f t="shared" si="47"/>
        <v>1.0525638354141549</v>
      </c>
      <c r="BR34" s="18">
        <f t="shared" si="48"/>
        <v>0.17556676292132301</v>
      </c>
      <c r="BS34" s="18">
        <f t="shared" si="49"/>
        <v>0.16679915936142944</v>
      </c>
      <c r="BT34" s="144">
        <f t="shared" si="50"/>
        <v>-1.5044318550964162</v>
      </c>
      <c r="BU34" s="144">
        <f t="shared" si="51"/>
        <v>-1.0605220724837454</v>
      </c>
      <c r="BV34" s="144">
        <f t="shared" si="52"/>
        <v>-1.009293136523707</v>
      </c>
      <c r="BW34" s="144">
        <f t="shared" si="53"/>
        <v>-2.8002579653934809</v>
      </c>
      <c r="BY34" s="96"/>
      <c r="BZ34" t="s">
        <v>352</v>
      </c>
      <c r="CA34" s="143">
        <f>SLOPE(BL494:BL538,BK494:BK538)</f>
        <v>2.0590359592906116</v>
      </c>
      <c r="CB34" s="143"/>
      <c r="CC34" s="13">
        <f>SLOPE(BV494:BV538,BU494:BU538)</f>
        <v>1.9591870081677882</v>
      </c>
      <c r="CD34" s="13">
        <f>(BG$4^CE34-$BD$4^CE34)/(BF$4^CE34-$BD$4^CE34)</f>
        <v>1.9600180978674488</v>
      </c>
      <c r="CE34" s="96">
        <v>-0.89554999999999996</v>
      </c>
      <c r="CF34" s="143"/>
      <c r="CG34" s="143">
        <f t="shared" si="83"/>
        <v>0.97816486978954709</v>
      </c>
      <c r="CH34" s="13"/>
      <c r="CI34" s="184"/>
      <c r="CJ34" s="185"/>
      <c r="CK34" s="181">
        <f t="shared" si="7"/>
        <v>0</v>
      </c>
      <c r="CL34" s="186">
        <f t="shared" si="8"/>
        <v>1.7250275251862599</v>
      </c>
      <c r="CM34" s="185">
        <f t="shared" si="9"/>
        <v>0.21794096051961828</v>
      </c>
      <c r="CN34" s="185">
        <f t="shared" si="10"/>
        <v>0.33337665000382127</v>
      </c>
      <c r="CO34" s="188">
        <f t="shared" si="11"/>
        <v>0.33809999999999996</v>
      </c>
      <c r="CP34" s="185">
        <f t="shared" si="12"/>
        <v>5.4379544585681699E-2</v>
      </c>
      <c r="CQ34" s="187">
        <f t="shared" si="13"/>
        <v>1.5296649570093634</v>
      </c>
      <c r="CR34" s="187">
        <f t="shared" si="14"/>
        <v>1.5513375695596485</v>
      </c>
      <c r="CS34" s="187">
        <f t="shared" si="15"/>
        <v>0.24951502671195502</v>
      </c>
      <c r="CT34" s="187">
        <f t="shared" si="16"/>
        <v>1.0141682088296364</v>
      </c>
      <c r="CU34" s="187">
        <f t="shared" si="17"/>
        <v>0.16311743664428324</v>
      </c>
      <c r="CV34" s="187">
        <f t="shared" si="18"/>
        <v>0.16083864118805594</v>
      </c>
      <c r="CW34" s="184">
        <f t="shared" si="19"/>
        <v>-1.5235310761768051</v>
      </c>
      <c r="CX34" s="184">
        <f t="shared" si="20"/>
        <v>-1.0984823470994172</v>
      </c>
      <c r="CY34" s="184">
        <f t="shared" si="21"/>
        <v>-2.9117672144785347</v>
      </c>
      <c r="CZ34" s="184">
        <f t="shared" si="54"/>
        <v>0.42504872907738783</v>
      </c>
      <c r="DA34" s="184">
        <f t="shared" si="55"/>
        <v>0.43911750690850809</v>
      </c>
      <c r="DB34" s="184">
        <f t="shared" si="56"/>
        <v>-1.3882361383017299</v>
      </c>
      <c r="DC34" s="184">
        <f t="shared" si="57"/>
        <v>1.4068777831120533E-2</v>
      </c>
      <c r="DD34" s="184">
        <f t="shared" si="58"/>
        <v>-1.8132848673791175</v>
      </c>
      <c r="DE34" s="184">
        <f t="shared" si="59"/>
        <v>-1.8273536452102377</v>
      </c>
      <c r="DF34" s="15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3" t="str">
        <f>E34</f>
        <v>iRM_12</v>
      </c>
      <c r="DW34" s="43" t="str">
        <f>A34</f>
        <v>Lab 1</v>
      </c>
      <c r="DX34" s="43" t="str">
        <f>B34</f>
        <v>Apr 5, 2022</v>
      </c>
      <c r="DY34" s="125">
        <f>C34</f>
        <v>2</v>
      </c>
      <c r="DZ34" s="51">
        <f>BE34/AVERAGE(BE32,BE36)</f>
        <v>0.99390295894427971</v>
      </c>
      <c r="EA34" s="52">
        <f>(CM34/AVERAGE(CM32,CM36)-1)*10^6</f>
        <v>-4.8850282293733116</v>
      </c>
      <c r="EB34" s="52">
        <f>(CN34/AVERAGE(CN32,CN36)-1)*10^6</f>
        <v>-0.5547655006488128</v>
      </c>
      <c r="EC34" s="52">
        <f>(CP34/AVERAGE(CP32,CP36)-1)*10^6</f>
        <v>9.0958290834830535</v>
      </c>
      <c r="ED34" s="4"/>
      <c r="EE34" s="4"/>
      <c r="EF34" s="4"/>
      <c r="EG34" s="4"/>
      <c r="EH34" s="130"/>
      <c r="EI34" s="20"/>
      <c r="EJ34" s="20"/>
      <c r="EK34" s="52"/>
      <c r="EL34" s="52"/>
      <c r="EQ34" s="124"/>
      <c r="EY34" s="39"/>
      <c r="EZ34" s="39"/>
      <c r="FA34" s="39"/>
      <c r="FB34" s="39" t="str">
        <f>EO338</f>
        <v>Lab 2</v>
      </c>
      <c r="FC34" s="39" t="str">
        <f>EP338</f>
        <v>May 28, 2020</v>
      </c>
      <c r="FD34" s="39" t="str">
        <f>EN338</f>
        <v xml:space="preserve">Bottle 2 </v>
      </c>
      <c r="FE34" s="133"/>
      <c r="FF34" s="39" t="s">
        <v>281</v>
      </c>
      <c r="FG34" s="124">
        <f>EQ338</f>
        <v>1</v>
      </c>
      <c r="FH34" s="19">
        <f>EX340</f>
        <v>6</v>
      </c>
      <c r="FI34" s="44">
        <f>EX338</f>
        <v>2.31139007587459</v>
      </c>
      <c r="FJ34" s="44">
        <f>EX341</f>
        <v>5.2323363189567349</v>
      </c>
      <c r="FK34" s="44">
        <f>EY338</f>
        <v>1.6696064280193508</v>
      </c>
      <c r="FL34" s="44">
        <f>EY341</f>
        <v>1.9557647083869625</v>
      </c>
      <c r="FM34" s="44">
        <f>EZ338</f>
        <v>-6.6929174524036723</v>
      </c>
      <c r="FN34" s="44">
        <f>EZ341</f>
        <v>7.0328666182382671</v>
      </c>
      <c r="FO34" s="39" t="str">
        <f>EV338</f>
        <v>SRM 3169</v>
      </c>
      <c r="FP34" s="44">
        <f>FP16+$FQ$9</f>
        <v>2.8000000000000003</v>
      </c>
      <c r="FQ34" s="39"/>
      <c r="FR34" s="39"/>
      <c r="GH34" s="39"/>
      <c r="GI34" s="4"/>
      <c r="GJ34" s="4"/>
      <c r="GK34" s="101"/>
      <c r="GL34" s="102"/>
      <c r="GM34" s="102"/>
      <c r="GN34" s="102"/>
      <c r="GO34" s="102"/>
      <c r="GP34" s="102"/>
      <c r="GQ34" s="4"/>
      <c r="GR34" s="4"/>
      <c r="GS34" s="4"/>
      <c r="GT34" s="4"/>
      <c r="GU34" s="4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V34" s="39"/>
      <c r="HW34" s="39"/>
      <c r="HX34" s="39"/>
      <c r="HY34" s="39"/>
      <c r="HZ34" s="39"/>
      <c r="IA34" s="39"/>
    </row>
    <row r="35" spans="1:235">
      <c r="A35" s="4" t="s">
        <v>38</v>
      </c>
      <c r="B35" s="12" t="s">
        <v>26</v>
      </c>
      <c r="C35" s="20">
        <v>2</v>
      </c>
      <c r="D35" s="4" t="s">
        <v>56</v>
      </c>
      <c r="E35" s="4" t="s">
        <v>32</v>
      </c>
      <c r="F35" s="15"/>
      <c r="G35" s="15"/>
      <c r="H35" s="15">
        <v>3.8013378798495978E-4</v>
      </c>
      <c r="I35" s="15">
        <v>8.8286412938032294E-5</v>
      </c>
      <c r="J35" s="15">
        <v>1.2368262614472769E-4</v>
      </c>
      <c r="K35" s="15">
        <v>9.7229011918997805E-6</v>
      </c>
      <c r="L35" s="15">
        <v>1.0955902107525616E-4</v>
      </c>
      <c r="M35" s="15">
        <v>2.1093208601996602E-6</v>
      </c>
      <c r="N35" s="15">
        <v>7.5862510857405138E-5</v>
      </c>
      <c r="O35" s="15">
        <v>-1.6429143084906172E-5</v>
      </c>
      <c r="P35" s="15">
        <v>1.9805243653081562E-6</v>
      </c>
      <c r="Q35" s="15"/>
      <c r="R35" s="15"/>
      <c r="S35" s="15"/>
      <c r="T35" s="15"/>
      <c r="U35" s="15"/>
      <c r="V35" s="15">
        <v>19.628067483707351</v>
      </c>
      <c r="W35" s="15">
        <v>4.3603573429341216</v>
      </c>
      <c r="X35" s="15">
        <v>6.7969664554206695</v>
      </c>
      <c r="Y35" s="15">
        <v>5.7811281146072995E-5</v>
      </c>
      <c r="Z35" s="15">
        <v>7.1546153730275677</v>
      </c>
      <c r="AA35" s="15">
        <v>3.5036582407976346E-5</v>
      </c>
      <c r="AB35" s="15">
        <v>1.1935141329862633</v>
      </c>
      <c r="AC35" s="15">
        <v>-4.050684556576164E-6</v>
      </c>
      <c r="AD35" s="15">
        <v>8.1589201107706245E-7</v>
      </c>
      <c r="AE35" s="15"/>
      <c r="AF35" s="15"/>
      <c r="AG35" s="15"/>
      <c r="AH35" s="15"/>
      <c r="AI35" s="69">
        <f t="shared" si="0"/>
        <v>1</v>
      </c>
      <c r="AJ35" s="15">
        <f t="shared" si="24"/>
        <v>0</v>
      </c>
      <c r="AK35" s="15">
        <f t="shared" si="25"/>
        <v>0</v>
      </c>
      <c r="AL35" s="15">
        <f t="shared" si="26"/>
        <v>19.627687349919366</v>
      </c>
      <c r="AM35" s="15">
        <f t="shared" si="27"/>
        <v>4.3602690565211839</v>
      </c>
      <c r="AN35" s="15">
        <f t="shared" si="28"/>
        <v>6.7968427727945251</v>
      </c>
      <c r="AO35" s="15">
        <f t="shared" si="29"/>
        <v>4.8088379954173218E-5</v>
      </c>
      <c r="AP35" s="15">
        <f t="shared" si="30"/>
        <v>7.1545058140064928</v>
      </c>
      <c r="AQ35" s="15">
        <f t="shared" si="31"/>
        <v>3.2927261547776687E-5</v>
      </c>
      <c r="AR35" s="15">
        <f t="shared" si="32"/>
        <v>1.1934382704754058</v>
      </c>
      <c r="AS35" s="15">
        <f t="shared" si="33"/>
        <v>1.2378458528330008E-5</v>
      </c>
      <c r="AT35" s="15">
        <f t="shared" si="34"/>
        <v>-1.1646323542310938E-6</v>
      </c>
      <c r="AU35" s="15">
        <f t="shared" si="35"/>
        <v>0</v>
      </c>
      <c r="AV35" s="15">
        <f t="shared" si="36"/>
        <v>0</v>
      </c>
      <c r="AW35" s="15">
        <f t="shared" si="37"/>
        <v>0</v>
      </c>
      <c r="AX35" s="15"/>
      <c r="AY35" s="4">
        <f t="shared" si="38"/>
        <v>0</v>
      </c>
      <c r="AZ35" s="4">
        <f t="shared" si="39"/>
        <v>1</v>
      </c>
      <c r="BA35" s="4"/>
      <c r="BB35" s="4">
        <f t="shared" si="2"/>
        <v>1</v>
      </c>
      <c r="BC35" s="4">
        <f t="shared" si="3"/>
        <v>1</v>
      </c>
      <c r="BD35" s="40">
        <f t="shared" si="4"/>
        <v>1.7271927346285609</v>
      </c>
      <c r="BE35" s="15">
        <f t="shared" si="5"/>
        <v>19.627687349919366</v>
      </c>
      <c r="BF35" s="15">
        <f t="shared" si="6"/>
        <v>4.3602690565211839</v>
      </c>
      <c r="BG35" s="15">
        <f t="shared" si="40"/>
        <v>6.7968434093690986</v>
      </c>
      <c r="BH35" s="15">
        <f t="shared" si="41"/>
        <v>7.1545062268030177</v>
      </c>
      <c r="BI35" s="15">
        <f t="shared" si="42"/>
        <v>1.193439044581601</v>
      </c>
      <c r="BJ35" s="18">
        <f t="shared" si="43"/>
        <v>0.22214889501686996</v>
      </c>
      <c r="BK35" s="18">
        <f t="shared" si="61"/>
        <v>0.34628855087183874</v>
      </c>
      <c r="BL35" s="18">
        <f t="shared" si="62"/>
        <v>0.36451091253154744</v>
      </c>
      <c r="BM35" s="18">
        <f t="shared" si="63"/>
        <v>6.0803854438128892E-2</v>
      </c>
      <c r="BN35" s="18">
        <f t="shared" si="44"/>
        <v>1.5588128441761624</v>
      </c>
      <c r="BO35" s="18">
        <f t="shared" si="45"/>
        <v>1.6408405385219966</v>
      </c>
      <c r="BP35" s="18">
        <f t="shared" si="46"/>
        <v>0.27370766095195503</v>
      </c>
      <c r="BQ35" s="18">
        <f t="shared" si="47"/>
        <v>1.0526219004752853</v>
      </c>
      <c r="BR35" s="18">
        <f t="shared" si="48"/>
        <v>0.17558725024273866</v>
      </c>
      <c r="BS35" s="18">
        <f t="shared" si="49"/>
        <v>0.16680942146791419</v>
      </c>
      <c r="BT35" s="144">
        <f t="shared" si="50"/>
        <v>-1.5044074236532385</v>
      </c>
      <c r="BU35" s="144">
        <f t="shared" si="51"/>
        <v>-1.0604828894202145</v>
      </c>
      <c r="BV35" s="144">
        <f t="shared" si="52"/>
        <v>-1.0091987896234131</v>
      </c>
      <c r="BW35" s="144">
        <f t="shared" si="53"/>
        <v>-2.8001020966554551</v>
      </c>
      <c r="BY35" s="96"/>
      <c r="BZ35" t="s">
        <v>353</v>
      </c>
      <c r="CA35" s="143">
        <f>SLOPE(BM494:BM538,BK494:BK538)</f>
        <v>0.50103306467326048</v>
      </c>
      <c r="CB35" s="143"/>
      <c r="CC35" s="13">
        <f>SLOPE(BW494:BW538,BU494:BU538)</f>
        <v>2.8620567442026283</v>
      </c>
      <c r="CD35" s="13">
        <f>(BH$4^CE35-$BD$4^CE35)/(BF$4^CE35-$BD$4^CE35)</f>
        <v>2.859624154334949</v>
      </c>
      <c r="CE35" s="96">
        <v>-1.2724500000000001</v>
      </c>
      <c r="CF35" s="143"/>
      <c r="CG35" s="143">
        <f t="shared" si="83"/>
        <v>0.74515208036581848</v>
      </c>
      <c r="CH35" s="13"/>
      <c r="CI35" s="184"/>
      <c r="CJ35" s="185"/>
      <c r="CK35" s="181">
        <f t="shared" si="7"/>
        <v>0</v>
      </c>
      <c r="CL35" s="186">
        <f t="shared" si="8"/>
        <v>1.727194059562813</v>
      </c>
      <c r="CM35" s="185">
        <f t="shared" si="9"/>
        <v>0.21794105727035437</v>
      </c>
      <c r="CN35" s="185">
        <f t="shared" si="10"/>
        <v>0.3333738187024517</v>
      </c>
      <c r="CO35" s="188">
        <f t="shared" si="11"/>
        <v>0.33810000000000001</v>
      </c>
      <c r="CP35" s="185">
        <f t="shared" si="12"/>
        <v>5.4380404855020305E-2</v>
      </c>
      <c r="CQ35" s="187">
        <f t="shared" si="13"/>
        <v>1.529651286810561</v>
      </c>
      <c r="CR35" s="187">
        <f t="shared" si="14"/>
        <v>1.5513368808732044</v>
      </c>
      <c r="CS35" s="187">
        <f t="shared" si="15"/>
        <v>0.24951886320144709</v>
      </c>
      <c r="CT35" s="187">
        <f t="shared" si="16"/>
        <v>1.0141768220310263</v>
      </c>
      <c r="CU35" s="187">
        <f t="shared" si="17"/>
        <v>0.16312140247449003</v>
      </c>
      <c r="CV35" s="187">
        <f t="shared" si="18"/>
        <v>0.16084118561082614</v>
      </c>
      <c r="CW35" s="184">
        <f t="shared" si="19"/>
        <v>-1.5235306322459607</v>
      </c>
      <c r="CX35" s="184">
        <f t="shared" si="20"/>
        <v>-1.0984908399359505</v>
      </c>
      <c r="CY35" s="184">
        <f t="shared" si="21"/>
        <v>-2.9117513948805476</v>
      </c>
      <c r="CZ35" s="184">
        <f t="shared" si="54"/>
        <v>0.42503979231001032</v>
      </c>
      <c r="DA35" s="184">
        <f t="shared" si="55"/>
        <v>0.43911706297766384</v>
      </c>
      <c r="DB35" s="184">
        <f t="shared" si="56"/>
        <v>-1.388220762634587</v>
      </c>
      <c r="DC35" s="184">
        <f t="shared" si="57"/>
        <v>1.4077270667653666E-2</v>
      </c>
      <c r="DD35" s="184">
        <f t="shared" si="58"/>
        <v>-1.8132605549445975</v>
      </c>
      <c r="DE35" s="184">
        <f t="shared" si="59"/>
        <v>-1.8273378256122508</v>
      </c>
      <c r="DF35" s="15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125"/>
      <c r="DZ35" s="4"/>
      <c r="EA35" s="20"/>
      <c r="EB35" s="20"/>
      <c r="EC35" s="20"/>
      <c r="ED35" s="4"/>
      <c r="EE35" s="4" t="str">
        <f>E35</f>
        <v>iRM</v>
      </c>
      <c r="EF35" s="4" t="str">
        <f>A35</f>
        <v>Lab 1</v>
      </c>
      <c r="EG35" s="4" t="str">
        <f>B35</f>
        <v>Apr 5, 2022</v>
      </c>
      <c r="EH35" s="130">
        <f>C35</f>
        <v>2</v>
      </c>
      <c r="EI35" s="51">
        <f>BE35/AVERAGE(BE34,BE36)</f>
        <v>1.0038162113290479</v>
      </c>
      <c r="EJ35" s="52">
        <f>(CM35/AVERAGE(CM34,CM36)-1)*10^6</f>
        <v>-4.7411434046518153</v>
      </c>
      <c r="EK35" s="52">
        <f>(CN35/AVERAGE(CN34,CN36)-1)*10^6</f>
        <v>-8.7338503768075171</v>
      </c>
      <c r="EL35" s="52">
        <f>(CP35/AVERAGE(CP34,CP36)-1)*10^6</f>
        <v>15.396624647445734</v>
      </c>
      <c r="EN35" t="str">
        <f t="shared" ref="EN35:EU35" si="86">EE13</f>
        <v>iRM_1</v>
      </c>
      <c r="EO35" t="str">
        <f t="shared" si="86"/>
        <v>Lab 1</v>
      </c>
      <c r="EP35" t="str">
        <f t="shared" si="86"/>
        <v>Apr 4, 2022</v>
      </c>
      <c r="EQ35" s="124">
        <f t="shared" si="86"/>
        <v>1</v>
      </c>
      <c r="ER35" s="117">
        <f t="shared" si="86"/>
        <v>0.97454847780218168</v>
      </c>
      <c r="ES35" s="44">
        <f t="shared" si="86"/>
        <v>-3.608840913993383</v>
      </c>
      <c r="ET35" s="44">
        <f t="shared" si="86"/>
        <v>-4.98757264799643</v>
      </c>
      <c r="EU35" s="44">
        <f t="shared" si="86"/>
        <v>-15.840462003868794</v>
      </c>
      <c r="EV35" t="s">
        <v>32</v>
      </c>
      <c r="EW35" s="108" t="s">
        <v>257</v>
      </c>
      <c r="EX35" s="109">
        <f>AVERAGE(ES35:ES43)</f>
        <v>-5.4788071642707257</v>
      </c>
      <c r="EY35" s="109">
        <f>AVERAGE(ET35:ET43)</f>
        <v>-0.39490048076018525</v>
      </c>
      <c r="EZ35" s="110">
        <f>AVERAGE(EU35:EU43)</f>
        <v>5.6246464979419706</v>
      </c>
      <c r="FA35" s="39"/>
      <c r="FB35" s="39" t="str">
        <f>EO345</f>
        <v>Lab 2</v>
      </c>
      <c r="FC35" s="39" t="str">
        <f>EP345</f>
        <v>June 3, 2020</v>
      </c>
      <c r="FD35" s="39" t="str">
        <f>EN345</f>
        <v xml:space="preserve">Bottle 2 </v>
      </c>
      <c r="FE35" s="133"/>
      <c r="FF35" s="39" t="s">
        <v>279</v>
      </c>
      <c r="FG35" s="124">
        <f>EQ345</f>
        <v>2</v>
      </c>
      <c r="FH35" s="19">
        <f>EX347</f>
        <v>6</v>
      </c>
      <c r="FI35" s="44">
        <f>EX345</f>
        <v>4.5557701074579647E-2</v>
      </c>
      <c r="FJ35" s="44">
        <f>EX348</f>
        <v>2.8934023050318407</v>
      </c>
      <c r="FK35" s="44">
        <f>EY345</f>
        <v>3.671858493518402</v>
      </c>
      <c r="FL35" s="44">
        <f>EY348</f>
        <v>2.0128520117921251</v>
      </c>
      <c r="FM35" s="44">
        <f>EZ345</f>
        <v>0.88253536665675958</v>
      </c>
      <c r="FN35" s="44">
        <f>EZ348</f>
        <v>14.396013438903422</v>
      </c>
      <c r="FO35" s="39" t="str">
        <f>EV345</f>
        <v>SRM 3169</v>
      </c>
      <c r="FP35" s="44">
        <f>FP34</f>
        <v>2.8000000000000003</v>
      </c>
      <c r="FQ35" s="39"/>
      <c r="FR35" s="39"/>
      <c r="GH35" s="39"/>
      <c r="GI35" s="4"/>
      <c r="GJ35" s="4"/>
      <c r="GK35" s="101"/>
      <c r="GL35" s="102"/>
      <c r="GM35" s="102"/>
      <c r="GN35" s="102"/>
      <c r="GO35" s="102"/>
      <c r="GP35" s="102"/>
      <c r="GQ35" s="4"/>
      <c r="GR35" s="4"/>
      <c r="GS35" s="4"/>
      <c r="GT35" s="4"/>
      <c r="GU35" s="4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</row>
    <row r="36" spans="1:235">
      <c r="A36" s="4" t="s">
        <v>38</v>
      </c>
      <c r="B36" s="12" t="s">
        <v>26</v>
      </c>
      <c r="C36" s="20">
        <v>2</v>
      </c>
      <c r="D36" s="4" t="s">
        <v>57</v>
      </c>
      <c r="E36" s="4" t="s">
        <v>27</v>
      </c>
      <c r="F36" s="15"/>
      <c r="G36" s="15"/>
      <c r="H36" s="15">
        <v>3.7365576135925946E-4</v>
      </c>
      <c r="I36" s="15">
        <v>8.4271450032247233E-5</v>
      </c>
      <c r="J36" s="15">
        <v>1.1937538365600631E-4</v>
      </c>
      <c r="K36" s="15">
        <v>1.1508888536582163E-5</v>
      </c>
      <c r="L36" s="15">
        <v>9.9364063498796898E-5</v>
      </c>
      <c r="M36" s="15">
        <v>-1.0563914145222949E-6</v>
      </c>
      <c r="N36" s="15">
        <v>8.9165431563742456E-5</v>
      </c>
      <c r="O36" s="15">
        <v>-7.0181148885239962E-6</v>
      </c>
      <c r="P36" s="15">
        <v>8.3845263816329052E-7</v>
      </c>
      <c r="Q36" s="15"/>
      <c r="R36" s="15"/>
      <c r="S36" s="15"/>
      <c r="T36" s="15"/>
      <c r="U36" s="15"/>
      <c r="V36" s="15">
        <v>19.514718347666214</v>
      </c>
      <c r="W36" s="15">
        <v>4.3352598365472286</v>
      </c>
      <c r="X36" s="15">
        <v>6.7579050939910266</v>
      </c>
      <c r="Y36" s="15">
        <v>5.798605176393294E-5</v>
      </c>
      <c r="Z36" s="15">
        <v>7.1135644134210079</v>
      </c>
      <c r="AA36" s="15">
        <v>3.2944975085841608E-5</v>
      </c>
      <c r="AB36" s="15">
        <v>1.1866859440900841</v>
      </c>
      <c r="AC36" s="15">
        <v>2.4179815980030166E-6</v>
      </c>
      <c r="AD36" s="15">
        <v>-9.8161982741808602E-8</v>
      </c>
      <c r="AE36" s="15"/>
      <c r="AF36" s="15"/>
      <c r="AG36" s="15"/>
      <c r="AH36" s="15"/>
      <c r="AI36" s="69">
        <f t="shared" si="0"/>
        <v>1</v>
      </c>
      <c r="AJ36" s="15">
        <f t="shared" si="24"/>
        <v>0</v>
      </c>
      <c r="AK36" s="15">
        <f t="shared" si="25"/>
        <v>0</v>
      </c>
      <c r="AL36" s="15">
        <f t="shared" si="26"/>
        <v>19.514344691904856</v>
      </c>
      <c r="AM36" s="15">
        <f t="shared" si="27"/>
        <v>4.3351755650971961</v>
      </c>
      <c r="AN36" s="15">
        <f t="shared" si="28"/>
        <v>6.7577857186073702</v>
      </c>
      <c r="AO36" s="15">
        <f t="shared" si="29"/>
        <v>4.647716322735078E-5</v>
      </c>
      <c r="AP36" s="15">
        <f t="shared" si="30"/>
        <v>7.1134650493575089</v>
      </c>
      <c r="AQ36" s="15">
        <f t="shared" si="31"/>
        <v>3.40013665003639E-5</v>
      </c>
      <c r="AR36" s="15">
        <f t="shared" si="32"/>
        <v>1.1865967786585203</v>
      </c>
      <c r="AS36" s="15">
        <f t="shared" si="33"/>
        <v>9.4360964865270124E-6</v>
      </c>
      <c r="AT36" s="15">
        <f t="shared" si="34"/>
        <v>-9.3661462090509912E-7</v>
      </c>
      <c r="AU36" s="15">
        <f t="shared" si="35"/>
        <v>0</v>
      </c>
      <c r="AV36" s="15">
        <f t="shared" si="36"/>
        <v>0</v>
      </c>
      <c r="AW36" s="15">
        <f t="shared" si="37"/>
        <v>0</v>
      </c>
      <c r="AX36" s="15"/>
      <c r="AY36" s="4">
        <f t="shared" si="38"/>
        <v>0</v>
      </c>
      <c r="AZ36" s="4">
        <f t="shared" si="39"/>
        <v>1</v>
      </c>
      <c r="BA36" s="4"/>
      <c r="BB36" s="4">
        <f t="shared" si="2"/>
        <v>1</v>
      </c>
      <c r="BC36" s="4">
        <f t="shared" si="3"/>
        <v>1</v>
      </c>
      <c r="BD36" s="40">
        <f t="shared" si="4"/>
        <v>1.7280768469789352</v>
      </c>
      <c r="BE36" s="15">
        <f t="shared" si="5"/>
        <v>19.514344691904856</v>
      </c>
      <c r="BF36" s="15">
        <f t="shared" si="6"/>
        <v>4.3351755650971961</v>
      </c>
      <c r="BG36" s="15">
        <f t="shared" si="40"/>
        <v>6.7577862305243332</v>
      </c>
      <c r="BH36" s="15">
        <f t="shared" si="41"/>
        <v>7.1134653813235795</v>
      </c>
      <c r="BI36" s="15">
        <f t="shared" si="42"/>
        <v>1.1865974011959814</v>
      </c>
      <c r="BJ36" s="18">
        <f t="shared" si="43"/>
        <v>0.22215327409357274</v>
      </c>
      <c r="BK36" s="18">
        <f t="shared" si="61"/>
        <v>0.34629839419243569</v>
      </c>
      <c r="BL36" s="18">
        <f t="shared" si="62"/>
        <v>0.36452494273479041</v>
      </c>
      <c r="BM36" s="18">
        <f t="shared" si="63"/>
        <v>6.0806418044271719E-2</v>
      </c>
      <c r="BN36" s="18">
        <f t="shared" si="44"/>
        <v>1.5588264256081683</v>
      </c>
      <c r="BO36" s="18">
        <f t="shared" si="45"/>
        <v>1.640871349846726</v>
      </c>
      <c r="BP36" s="18">
        <f t="shared" si="46"/>
        <v>0.2737138054452421</v>
      </c>
      <c r="BQ36" s="18">
        <f t="shared" si="47"/>
        <v>1.0526324951198773</v>
      </c>
      <c r="BR36" s="18">
        <f t="shared" si="48"/>
        <v>0.17558966216424901</v>
      </c>
      <c r="BS36" s="18">
        <f t="shared" si="49"/>
        <v>0.16681003387060767</v>
      </c>
      <c r="BT36" s="144">
        <f t="shared" si="50"/>
        <v>-1.5043877114978299</v>
      </c>
      <c r="BU36" s="144">
        <f t="shared" si="51"/>
        <v>-1.0604544646262801</v>
      </c>
      <c r="BV36" s="144">
        <f t="shared" si="52"/>
        <v>-1.0091602998752247</v>
      </c>
      <c r="BW36" s="144">
        <f t="shared" si="53"/>
        <v>-2.8000599356423943</v>
      </c>
      <c r="BY36" s="96"/>
      <c r="BZ36" t="s">
        <v>354</v>
      </c>
      <c r="CA36" s="143">
        <f>SLOPE(BM494:BM538,BL494:BL538)</f>
        <v>0.24337546100130275</v>
      </c>
      <c r="CB36" s="143"/>
      <c r="CC36" s="13">
        <f>SLOPE(BW494:BW538,BV494:BV538)</f>
        <v>1.4610871038768645</v>
      </c>
      <c r="CD36" s="13">
        <f>(BH$4^CE36-$BD$4^CE36)/(BG$4^CE36-$BD$4^CE36)</f>
        <v>1.4593385837102257</v>
      </c>
      <c r="CE36" s="96">
        <v>-1.639</v>
      </c>
      <c r="CF36" s="143"/>
      <c r="CG36" s="143">
        <f t="shared" si="83"/>
        <v>-0.69676905555327062</v>
      </c>
      <c r="CH36" s="13"/>
      <c r="CI36" s="184"/>
      <c r="CJ36" s="185"/>
      <c r="CK36" s="181">
        <f t="shared" si="7"/>
        <v>0</v>
      </c>
      <c r="CL36" s="186">
        <f t="shared" si="8"/>
        <v>1.7280779186226778</v>
      </c>
      <c r="CM36" s="185">
        <f t="shared" si="9"/>
        <v>0.217943220610501</v>
      </c>
      <c r="CN36" s="185">
        <f t="shared" si="10"/>
        <v>0.33337681072604636</v>
      </c>
      <c r="CO36" s="188">
        <f t="shared" si="11"/>
        <v>0.33810000000000001</v>
      </c>
      <c r="CP36" s="185">
        <f t="shared" si="12"/>
        <v>5.4379590600777454E-2</v>
      </c>
      <c r="CQ36" s="187">
        <f t="shared" si="13"/>
        <v>1.529649831695584</v>
      </c>
      <c r="CR36" s="187">
        <f t="shared" si="14"/>
        <v>1.5513214820489329</v>
      </c>
      <c r="CS36" s="187">
        <f t="shared" si="15"/>
        <v>0.24951265035200321</v>
      </c>
      <c r="CT36" s="187">
        <f t="shared" si="16"/>
        <v>1.0141677198952956</v>
      </c>
      <c r="CU36" s="187">
        <f t="shared" si="17"/>
        <v>0.16311749603203229</v>
      </c>
      <c r="CV36" s="187">
        <f t="shared" si="18"/>
        <v>0.16083877728712645</v>
      </c>
      <c r="CW36" s="184">
        <f t="shared" si="19"/>
        <v>-1.5235207060327136</v>
      </c>
      <c r="CX36" s="184">
        <f t="shared" si="20"/>
        <v>-1.0984818649955075</v>
      </c>
      <c r="CY36" s="184">
        <f t="shared" si="21"/>
        <v>-2.9117663682949813</v>
      </c>
      <c r="CZ36" s="184">
        <f t="shared" si="54"/>
        <v>0.42503884103720613</v>
      </c>
      <c r="DA36" s="184">
        <f t="shared" si="55"/>
        <v>0.43910713676441676</v>
      </c>
      <c r="DB36" s="184">
        <f t="shared" si="56"/>
        <v>-1.3882456622622679</v>
      </c>
      <c r="DC36" s="184">
        <f t="shared" si="57"/>
        <v>1.4068295727210753E-2</v>
      </c>
      <c r="DD36" s="184">
        <f t="shared" si="58"/>
        <v>-1.8132845032994735</v>
      </c>
      <c r="DE36" s="184">
        <f t="shared" si="59"/>
        <v>-1.8273527990266845</v>
      </c>
      <c r="DF36" s="15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3" t="str">
        <f>E36</f>
        <v>iRM_12</v>
      </c>
      <c r="DW36" s="43" t="str">
        <f>A36</f>
        <v>Lab 1</v>
      </c>
      <c r="DX36" s="43" t="str">
        <f>B36</f>
        <v>Apr 5, 2022</v>
      </c>
      <c r="DY36" s="125">
        <f>C36</f>
        <v>2</v>
      </c>
      <c r="DZ36" s="51">
        <f>BE36/AVERAGE(BE34,BE38)</f>
        <v>0.99552441561817551</v>
      </c>
      <c r="EA36" s="52">
        <f>(CM36/AVERAGE(CM34,CM38)-1)*10^6</f>
        <v>9.8310267950818542</v>
      </c>
      <c r="EB36" s="52">
        <f>(CN36/AVERAGE(CN34,CN38)-1)*10^6</f>
        <v>3.5015428665463588</v>
      </c>
      <c r="EC36" s="52">
        <f>(CP36/AVERAGE(CP34,CP38)-1)*10^6</f>
        <v>-2.1286464210179545</v>
      </c>
      <c r="ED36" s="4"/>
      <c r="EE36" s="4"/>
      <c r="EF36" s="4"/>
      <c r="EG36" s="4"/>
      <c r="EH36" s="130"/>
      <c r="EI36" s="20"/>
      <c r="EJ36" s="20"/>
      <c r="EK36" s="52"/>
      <c r="EL36" s="52"/>
      <c r="EN36" t="str">
        <f t="shared" ref="EN36:EU36" si="87">EE23</f>
        <v>iRM_1</v>
      </c>
      <c r="EO36" t="str">
        <f t="shared" si="87"/>
        <v>Lab 1</v>
      </c>
      <c r="EP36" t="str">
        <f t="shared" si="87"/>
        <v>Apr 4, 2022</v>
      </c>
      <c r="EQ36" s="124">
        <f t="shared" si="87"/>
        <v>1</v>
      </c>
      <c r="ER36" s="117">
        <f t="shared" si="87"/>
        <v>1.0022494310118883</v>
      </c>
      <c r="ES36" s="44">
        <f t="shared" si="87"/>
        <v>-6.8602240028692307</v>
      </c>
      <c r="ET36" s="44">
        <f t="shared" si="87"/>
        <v>0.20516558385530459</v>
      </c>
      <c r="EU36" s="44">
        <f t="shared" si="87"/>
        <v>-6.0613035491874356</v>
      </c>
      <c r="EV36" t="s">
        <v>32</v>
      </c>
      <c r="EW36" s="111" t="s">
        <v>258</v>
      </c>
      <c r="EX36" s="44">
        <f>2*STDEV(ES35:ES43)</f>
        <v>11.196979583452668</v>
      </c>
      <c r="EY36" s="44">
        <f>2*STDEV(ET35:ET43)</f>
        <v>10.030807314486868</v>
      </c>
      <c r="EZ36" s="112">
        <f>2*STDEV(EU35:EU43)</f>
        <v>27.488139421843364</v>
      </c>
      <c r="FA36" s="39"/>
      <c r="FB36" s="39"/>
      <c r="FC36" s="39"/>
      <c r="FD36" s="136" t="s">
        <v>292</v>
      </c>
      <c r="FE36" s="162"/>
      <c r="FF36" s="134"/>
      <c r="FG36" s="124"/>
      <c r="FH36" s="19"/>
      <c r="FI36" s="137">
        <f>(FI34/FJ34^2+FI35/FJ35^2)/(1/FJ34^2+1/FJ35^2)</f>
        <v>0.57617336370749284</v>
      </c>
      <c r="FJ36" s="137">
        <f>SQRT(1/(1/FJ34^2+1/FJ35^2))</f>
        <v>2.5320471881766524</v>
      </c>
      <c r="FK36" s="137">
        <f>(FK34/FL34^2+FK35/FL35^2)/(1/FL34^2+1/FL35^2)</f>
        <v>2.6419366529120691</v>
      </c>
      <c r="FL36" s="137">
        <f>SQRT(1/(1/FL34^2+1/FL35^2))</f>
        <v>1.4026824519408445</v>
      </c>
      <c r="FM36" s="137">
        <f>(FM34/FN34^2+FM35/FN35^2)/(1/FN34^2+1/FN35^2)</f>
        <v>-5.2333081033440951</v>
      </c>
      <c r="FN36" s="137">
        <f>SQRT(1/(1/FN34^2+1/FN35^2))</f>
        <v>6.3191150541148859</v>
      </c>
      <c r="FO36" s="39"/>
      <c r="FP36" s="44">
        <f>FP35</f>
        <v>2.8000000000000003</v>
      </c>
      <c r="FQ36" s="44">
        <f>FP36</f>
        <v>2.8000000000000003</v>
      </c>
      <c r="FR36" s="39"/>
      <c r="GH36" s="39"/>
      <c r="GI36" s="4"/>
      <c r="GJ36" s="4"/>
      <c r="GK36" s="101"/>
      <c r="GL36" s="102"/>
      <c r="GM36" s="102"/>
      <c r="GN36" s="102"/>
      <c r="GO36" s="102"/>
      <c r="GP36" s="102"/>
      <c r="GQ36" s="4"/>
      <c r="GR36" s="4"/>
      <c r="GS36" s="4"/>
      <c r="GT36" s="4"/>
      <c r="GU36" s="4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</row>
    <row r="37" spans="1:235">
      <c r="A37" s="4" t="s">
        <v>38</v>
      </c>
      <c r="B37" s="12" t="s">
        <v>26</v>
      </c>
      <c r="C37" s="20">
        <v>2</v>
      </c>
      <c r="D37" s="4" t="s">
        <v>58</v>
      </c>
      <c r="E37" s="4" t="s">
        <v>28</v>
      </c>
      <c r="F37" s="15"/>
      <c r="G37" s="15"/>
      <c r="H37" s="15">
        <v>3.6879332037642598E-4</v>
      </c>
      <c r="I37" s="15">
        <v>9.5253990002674977E-5</v>
      </c>
      <c r="J37" s="15">
        <v>1.2017974440823307E-4</v>
      </c>
      <c r="K37" s="15">
        <v>1.9553242810843586E-5</v>
      </c>
      <c r="L37" s="15">
        <v>1.0521292351768352E-4</v>
      </c>
      <c r="M37" s="15">
        <v>-2.6101116304744217E-6</v>
      </c>
      <c r="N37" s="15">
        <v>7.7760327258147299E-5</v>
      </c>
      <c r="O37" s="15">
        <v>-1.9374010980754976E-5</v>
      </c>
      <c r="P37" s="15">
        <v>-7.337721854128181E-7</v>
      </c>
      <c r="Q37" s="15"/>
      <c r="R37" s="15"/>
      <c r="S37" s="15"/>
      <c r="T37" s="15"/>
      <c r="U37" s="15"/>
      <c r="V37" s="15">
        <v>20.464279060363769</v>
      </c>
      <c r="W37" s="15">
        <v>4.5462497234344479</v>
      </c>
      <c r="X37" s="15">
        <v>7.0870806789398193</v>
      </c>
      <c r="Y37" s="15">
        <v>6.3668969232821837E-5</v>
      </c>
      <c r="Z37" s="15">
        <v>7.4603887748718263</v>
      </c>
      <c r="AA37" s="15">
        <v>3.5627685501822267E-5</v>
      </c>
      <c r="AB37" s="15">
        <v>1.2446012258529664</v>
      </c>
      <c r="AC37" s="15">
        <v>-6.4792621026299459E-6</v>
      </c>
      <c r="AD37" s="15">
        <v>-5.2821158462279523E-7</v>
      </c>
      <c r="AE37" s="15"/>
      <c r="AF37" s="15"/>
      <c r="AG37" s="15"/>
      <c r="AH37" s="15"/>
      <c r="AI37" s="69">
        <f t="shared" si="0"/>
        <v>1</v>
      </c>
      <c r="AJ37" s="15">
        <f t="shared" si="24"/>
        <v>0</v>
      </c>
      <c r="AK37" s="15">
        <f t="shared" si="25"/>
        <v>0</v>
      </c>
      <c r="AL37" s="15">
        <f t="shared" si="26"/>
        <v>20.463910267043392</v>
      </c>
      <c r="AM37" s="15">
        <f t="shared" si="27"/>
        <v>4.5461544694444456</v>
      </c>
      <c r="AN37" s="15">
        <f t="shared" si="28"/>
        <v>7.0869604991954107</v>
      </c>
      <c r="AO37" s="15">
        <f t="shared" si="29"/>
        <v>4.4115726421978255E-5</v>
      </c>
      <c r="AP37" s="15">
        <f t="shared" si="30"/>
        <v>7.4602835619483088</v>
      </c>
      <c r="AQ37" s="15">
        <f t="shared" si="31"/>
        <v>3.8237797132296687E-5</v>
      </c>
      <c r="AR37" s="15">
        <f t="shared" si="32"/>
        <v>1.2445234655257083</v>
      </c>
      <c r="AS37" s="15">
        <f t="shared" si="33"/>
        <v>1.289474887812503E-5</v>
      </c>
      <c r="AT37" s="15">
        <f t="shared" si="34"/>
        <v>2.0556060079002287E-7</v>
      </c>
      <c r="AU37" s="15">
        <f t="shared" si="35"/>
        <v>0</v>
      </c>
      <c r="AV37" s="15">
        <f t="shared" si="36"/>
        <v>0</v>
      </c>
      <c r="AW37" s="15">
        <f t="shared" si="37"/>
        <v>0</v>
      </c>
      <c r="AX37" s="15"/>
      <c r="AY37" s="4">
        <f t="shared" si="38"/>
        <v>0</v>
      </c>
      <c r="AZ37" s="4">
        <f t="shared" si="39"/>
        <v>1</v>
      </c>
      <c r="BA37" s="4"/>
      <c r="BB37" s="4">
        <f t="shared" si="2"/>
        <v>1</v>
      </c>
      <c r="BC37" s="4">
        <f t="shared" si="3"/>
        <v>1</v>
      </c>
      <c r="BD37" s="40">
        <f t="shared" si="4"/>
        <v>1.7301644836477275</v>
      </c>
      <c r="BE37" s="15">
        <f t="shared" si="5"/>
        <v>20.463910267043392</v>
      </c>
      <c r="BF37" s="15">
        <f t="shared" si="6"/>
        <v>4.5461544694444456</v>
      </c>
      <c r="BG37" s="15">
        <f t="shared" si="40"/>
        <v>7.0869603868573625</v>
      </c>
      <c r="BH37" s="15">
        <f t="shared" si="41"/>
        <v>7.4602834890967911</v>
      </c>
      <c r="BI37" s="15">
        <f t="shared" si="42"/>
        <v>1.2445233289015221</v>
      </c>
      <c r="BJ37" s="18">
        <f t="shared" si="43"/>
        <v>0.22215473045568968</v>
      </c>
      <c r="BK37" s="18">
        <f t="shared" si="61"/>
        <v>0.34631506365969228</v>
      </c>
      <c r="BL37" s="18">
        <f t="shared" si="62"/>
        <v>0.36455806303604588</v>
      </c>
      <c r="BM37" s="18">
        <f t="shared" si="63"/>
        <v>6.0815519256150925E-2</v>
      </c>
      <c r="BN37" s="18">
        <f t="shared" si="44"/>
        <v>1.5588912419254886</v>
      </c>
      <c r="BO37" s="18">
        <f t="shared" si="45"/>
        <v>1.6410096795519711</v>
      </c>
      <c r="BP37" s="18">
        <f t="shared" si="46"/>
        <v>0.27375297897733042</v>
      </c>
      <c r="BQ37" s="18">
        <f t="shared" si="47"/>
        <v>1.0526774642245424</v>
      </c>
      <c r="BR37" s="18">
        <f t="shared" si="48"/>
        <v>0.17560749051306504</v>
      </c>
      <c r="BS37" s="18">
        <f t="shared" si="49"/>
        <v>0.16681984414136455</v>
      </c>
      <c r="BT37" s="144">
        <f t="shared" si="50"/>
        <v>-1.5043811558557887</v>
      </c>
      <c r="BU37" s="144">
        <f t="shared" si="51"/>
        <v>-1.0604063296468891</v>
      </c>
      <c r="BV37" s="144">
        <f t="shared" si="52"/>
        <v>-1.0090694451960838</v>
      </c>
      <c r="BW37" s="144">
        <f t="shared" si="53"/>
        <v>-2.7999102716574553</v>
      </c>
      <c r="BY37" s="96"/>
      <c r="CA37" s="157" t="s">
        <v>365</v>
      </c>
      <c r="CB37" s="143"/>
      <c r="CC37" s="96"/>
      <c r="CD37" s="156" t="s">
        <v>361</v>
      </c>
      <c r="CE37" s="155">
        <f>AVERAGE(CE32:CE36)</f>
        <v>-1.4366760000000001</v>
      </c>
      <c r="CF37" s="143"/>
      <c r="CG37" s="143"/>
      <c r="CH37" s="96"/>
      <c r="CI37" s="184"/>
      <c r="CJ37" s="185"/>
      <c r="CK37" s="181">
        <f t="shared" si="7"/>
        <v>0</v>
      </c>
      <c r="CL37" s="186">
        <f t="shared" si="8"/>
        <v>1.7301642594035294</v>
      </c>
      <c r="CM37" s="185">
        <f t="shared" si="9"/>
        <v>0.21793961499204637</v>
      </c>
      <c r="CN37" s="185">
        <f t="shared" si="10"/>
        <v>0.33337755208619874</v>
      </c>
      <c r="CO37" s="188">
        <f t="shared" si="11"/>
        <v>0.33810000000000001</v>
      </c>
      <c r="CP37" s="185">
        <f t="shared" si="12"/>
        <v>5.4380395355079839E-2</v>
      </c>
      <c r="CQ37" s="187">
        <f t="shared" si="13"/>
        <v>1.5296785400780177</v>
      </c>
      <c r="CR37" s="187">
        <f t="shared" si="14"/>
        <v>1.5513471472927893</v>
      </c>
      <c r="CS37" s="187">
        <f t="shared" si="15"/>
        <v>0.24952047087476231</v>
      </c>
      <c r="CT37" s="187">
        <f t="shared" si="16"/>
        <v>1.014165464603868</v>
      </c>
      <c r="CU37" s="187">
        <f t="shared" si="17"/>
        <v>0.16311954723639921</v>
      </c>
      <c r="CV37" s="187">
        <f t="shared" si="18"/>
        <v>0.16084115751280637</v>
      </c>
      <c r="CW37" s="184">
        <f t="shared" si="19"/>
        <v>-1.5235372500127018</v>
      </c>
      <c r="CX37" s="184">
        <f t="shared" si="20"/>
        <v>-1.0984796412075768</v>
      </c>
      <c r="CY37" s="184">
        <f t="shared" si="21"/>
        <v>-2.9117515695747471</v>
      </c>
      <c r="CZ37" s="184">
        <f t="shared" si="54"/>
        <v>0.42505760880512505</v>
      </c>
      <c r="DA37" s="184">
        <f t="shared" si="55"/>
        <v>0.439123680744405</v>
      </c>
      <c r="DB37" s="184">
        <f t="shared" si="56"/>
        <v>-1.3882143195620458</v>
      </c>
      <c r="DC37" s="184">
        <f t="shared" si="57"/>
        <v>1.4066071939280006E-2</v>
      </c>
      <c r="DD37" s="184">
        <f t="shared" si="58"/>
        <v>-1.8132719283671705</v>
      </c>
      <c r="DE37" s="184">
        <f t="shared" si="59"/>
        <v>-1.8273380003064505</v>
      </c>
      <c r="DF37" s="15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125"/>
      <c r="DZ37" s="4"/>
      <c r="EA37" s="20"/>
      <c r="EB37" s="20"/>
      <c r="EC37" s="20"/>
      <c r="ED37" s="4"/>
      <c r="EE37" s="4" t="str">
        <f>E37</f>
        <v>iRM_1</v>
      </c>
      <c r="EF37" s="4" t="str">
        <f>A37</f>
        <v>Lab 1</v>
      </c>
      <c r="EG37" s="4" t="str">
        <f>B37</f>
        <v>Apr 5, 2022</v>
      </c>
      <c r="EH37" s="130">
        <f>C37</f>
        <v>2</v>
      </c>
      <c r="EI37" s="51">
        <f>BE37/AVERAGE(BE36,BE38)</f>
        <v>1.046032953602122</v>
      </c>
      <c r="EJ37" s="52">
        <f>(CM37/AVERAGE(CM36,CM38)-1)*10^6</f>
        <v>-11.898013428157661</v>
      </c>
      <c r="EK37" s="52">
        <f>(CN37/AVERAGE(CN36,CN38)-1)*10^6</f>
        <v>5.4842869936511107</v>
      </c>
      <c r="EL37" s="52">
        <f>(CP37/AVERAGE(CP36,CP38)-1)*10^6</f>
        <v>12.24705593405595</v>
      </c>
      <c r="EN37" t="str">
        <f t="shared" ref="EN37:EU37" si="88">EE27</f>
        <v>iRM_1</v>
      </c>
      <c r="EO37" t="str">
        <f t="shared" si="88"/>
        <v>Lab 1</v>
      </c>
      <c r="EP37" t="str">
        <f t="shared" si="88"/>
        <v>Apr 5, 2022</v>
      </c>
      <c r="EQ37" s="124">
        <f t="shared" si="88"/>
        <v>2</v>
      </c>
      <c r="ER37" s="117">
        <f t="shared" si="88"/>
        <v>1.0411204045589939</v>
      </c>
      <c r="ES37" s="44">
        <f t="shared" si="88"/>
        <v>1.5479135431206714</v>
      </c>
      <c r="ET37" s="44">
        <f t="shared" si="88"/>
        <v>6.511170637324426</v>
      </c>
      <c r="EU37" s="44">
        <f t="shared" si="88"/>
        <v>-4.3195605557988515</v>
      </c>
      <c r="EV37" t="s">
        <v>27</v>
      </c>
      <c r="EW37" s="111" t="s">
        <v>233</v>
      </c>
      <c r="EX37">
        <f>COUNT(ES35:ES43)</f>
        <v>9</v>
      </c>
      <c r="EY37">
        <f>COUNT(ET35:ET43)</f>
        <v>9</v>
      </c>
      <c r="EZ37" s="113">
        <f>COUNT(EU35:EU43)</f>
        <v>9</v>
      </c>
      <c r="FA37" s="39"/>
      <c r="FB37" s="39" t="str">
        <f>EO352</f>
        <v>Lab 2</v>
      </c>
      <c r="FC37" s="39" t="str">
        <f>EP352</f>
        <v>May 28, 2020</v>
      </c>
      <c r="FD37" s="39" t="str">
        <f>EN352</f>
        <v xml:space="preserve">Bottle 3 </v>
      </c>
      <c r="FE37" s="133"/>
      <c r="FF37" s="39" t="s">
        <v>281</v>
      </c>
      <c r="FG37" s="124">
        <f>EQ352</f>
        <v>1</v>
      </c>
      <c r="FH37" s="19">
        <f>EX354</f>
        <v>6</v>
      </c>
      <c r="FI37" s="44">
        <f>EX352</f>
        <v>-1.2489055757902712</v>
      </c>
      <c r="FJ37" s="44">
        <f>EX355</f>
        <v>2.6095569173715094</v>
      </c>
      <c r="FK37" s="44">
        <f>EY352</f>
        <v>-0.86351005420167348</v>
      </c>
      <c r="FL37" s="44">
        <f>EY355</f>
        <v>0.98975856529392625</v>
      </c>
      <c r="FM37" s="44">
        <f>EZ352</f>
        <v>-7.2463215630517537</v>
      </c>
      <c r="FN37" s="44">
        <f>EZ355</f>
        <v>8.4434984839440386</v>
      </c>
      <c r="FO37" s="39" t="str">
        <f>EV352</f>
        <v>SRM 3169</v>
      </c>
      <c r="FP37" s="44">
        <f>FP34+$FQ$10</f>
        <v>4</v>
      </c>
      <c r="FQ37" s="39"/>
      <c r="FR37" s="39"/>
      <c r="GH37" s="39"/>
      <c r="GI37" s="4"/>
      <c r="GJ37" s="4"/>
      <c r="GK37" s="101"/>
      <c r="GL37" s="102"/>
      <c r="GM37" s="102"/>
      <c r="GN37" s="102"/>
      <c r="GO37" s="102"/>
      <c r="GP37" s="102"/>
      <c r="GQ37" s="4"/>
      <c r="GR37" s="4"/>
      <c r="GS37" s="4"/>
      <c r="GT37" s="4"/>
      <c r="GU37" s="4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</row>
    <row r="38" spans="1:235">
      <c r="A38" s="4" t="s">
        <v>38</v>
      </c>
      <c r="B38" s="12" t="s">
        <v>26</v>
      </c>
      <c r="C38" s="20">
        <v>2</v>
      </c>
      <c r="D38" s="4" t="s">
        <v>59</v>
      </c>
      <c r="E38" s="4" t="s">
        <v>27</v>
      </c>
      <c r="F38" s="15"/>
      <c r="G38" s="15"/>
      <c r="H38" s="15">
        <v>3.7768029433209448E-4</v>
      </c>
      <c r="I38" s="15">
        <v>8.0842801980907095E-5</v>
      </c>
      <c r="J38" s="15">
        <v>1.2165862281108276E-4</v>
      </c>
      <c r="K38" s="15">
        <v>1.5155810342548647E-5</v>
      </c>
      <c r="L38" s="15">
        <v>1.0312349841115064E-4</v>
      </c>
      <c r="M38" s="15">
        <v>-7.9500374567942444E-7</v>
      </c>
      <c r="N38" s="15">
        <v>7.6394569987314753E-5</v>
      </c>
      <c r="O38" s="15">
        <v>-7.5519154108860679E-6</v>
      </c>
      <c r="P38" s="15">
        <v>2.6744505305487108E-6</v>
      </c>
      <c r="Q38" s="15"/>
      <c r="R38" s="15"/>
      <c r="S38" s="15"/>
      <c r="T38" s="15"/>
      <c r="U38" s="15"/>
      <c r="V38" s="15">
        <v>19.612735826141979</v>
      </c>
      <c r="W38" s="15">
        <v>4.3570725187963371</v>
      </c>
      <c r="X38" s="15">
        <v>6.7920607450057053</v>
      </c>
      <c r="Y38" s="15">
        <v>6.1484146647913169E-5</v>
      </c>
      <c r="Z38" s="15">
        <v>7.1498294557843893</v>
      </c>
      <c r="AA38" s="15">
        <v>3.2603074106766736E-5</v>
      </c>
      <c r="AB38" s="15">
        <v>1.1927709506482493</v>
      </c>
      <c r="AC38" s="15">
        <v>2.5190742569997885E-6</v>
      </c>
      <c r="AD38" s="15">
        <v>1.5284054930881606E-6</v>
      </c>
      <c r="AE38" s="15"/>
      <c r="AF38" s="15"/>
      <c r="AG38" s="15"/>
      <c r="AH38" s="15"/>
      <c r="AI38" s="69">
        <f t="shared" si="0"/>
        <v>1</v>
      </c>
      <c r="AJ38" s="15">
        <f t="shared" si="24"/>
        <v>0</v>
      </c>
      <c r="AK38" s="15">
        <f t="shared" si="25"/>
        <v>0</v>
      </c>
      <c r="AL38" s="15">
        <f t="shared" si="26"/>
        <v>19.612358145847647</v>
      </c>
      <c r="AM38" s="15">
        <f t="shared" si="27"/>
        <v>4.3569916759943563</v>
      </c>
      <c r="AN38" s="15">
        <f t="shared" si="28"/>
        <v>6.7919390863828939</v>
      </c>
      <c r="AO38" s="15">
        <f t="shared" si="29"/>
        <v>4.6328336305364519E-5</v>
      </c>
      <c r="AP38" s="15">
        <f t="shared" si="30"/>
        <v>7.1497263322859785</v>
      </c>
      <c r="AQ38" s="15">
        <f t="shared" si="31"/>
        <v>3.3398077852446164E-5</v>
      </c>
      <c r="AR38" s="15">
        <f t="shared" si="32"/>
        <v>1.192694556078262</v>
      </c>
      <c r="AS38" s="15">
        <f t="shared" si="33"/>
        <v>1.0070989667885857E-5</v>
      </c>
      <c r="AT38" s="15">
        <f t="shared" si="34"/>
        <v>-1.1460450374605501E-6</v>
      </c>
      <c r="AU38" s="15">
        <f t="shared" si="35"/>
        <v>0</v>
      </c>
      <c r="AV38" s="15">
        <f t="shared" si="36"/>
        <v>0</v>
      </c>
      <c r="AW38" s="15">
        <f t="shared" si="37"/>
        <v>0</v>
      </c>
      <c r="AX38" s="15"/>
      <c r="AY38" s="4">
        <f t="shared" si="38"/>
        <v>0</v>
      </c>
      <c r="AZ38" s="4">
        <f t="shared" si="39"/>
        <v>1</v>
      </c>
      <c r="BA38" s="4"/>
      <c r="BB38" s="4">
        <f t="shared" si="2"/>
        <v>1</v>
      </c>
      <c r="BC38" s="4">
        <f t="shared" si="3"/>
        <v>1</v>
      </c>
      <c r="BD38" s="40">
        <f t="shared" si="4"/>
        <v>1.7297885944722797</v>
      </c>
      <c r="BE38" s="15">
        <f t="shared" si="5"/>
        <v>19.612358145847647</v>
      </c>
      <c r="BF38" s="15">
        <f t="shared" si="6"/>
        <v>4.3569916759943563</v>
      </c>
      <c r="BG38" s="15">
        <f t="shared" si="40"/>
        <v>6.7919397127053305</v>
      </c>
      <c r="BH38" s="15">
        <f t="shared" si="41"/>
        <v>7.1497267384547589</v>
      </c>
      <c r="BI38" s="15">
        <f t="shared" si="42"/>
        <v>1.1926953177931217</v>
      </c>
      <c r="BJ38" s="18">
        <f t="shared" si="43"/>
        <v>0.2221554207603956</v>
      </c>
      <c r="BK38" s="18">
        <f t="shared" si="61"/>
        <v>0.34630918231234364</v>
      </c>
      <c r="BL38" s="18">
        <f t="shared" si="62"/>
        <v>0.36455211990754449</v>
      </c>
      <c r="BM38" s="18">
        <f t="shared" si="63"/>
        <v>6.0813457969899481E-2</v>
      </c>
      <c r="BN38" s="18">
        <f t="shared" si="44"/>
        <v>1.5588599239532097</v>
      </c>
      <c r="BO38" s="18">
        <f t="shared" si="45"/>
        <v>1.6409778283138543</v>
      </c>
      <c r="BP38" s="18">
        <f t="shared" si="46"/>
        <v>0.27374284976592794</v>
      </c>
      <c r="BQ38" s="18">
        <f t="shared" si="47"/>
        <v>1.0526781804438186</v>
      </c>
      <c r="BR38" s="18">
        <f t="shared" si="48"/>
        <v>0.17560452068825172</v>
      </c>
      <c r="BS38" s="18">
        <f t="shared" si="49"/>
        <v>0.16681690943210706</v>
      </c>
      <c r="BT38" s="144">
        <f t="shared" si="50"/>
        <v>-1.5043780485457081</v>
      </c>
      <c r="BU38" s="144">
        <f t="shared" si="51"/>
        <v>-1.0604233124406131</v>
      </c>
      <c r="BV38" s="144">
        <f t="shared" si="52"/>
        <v>-1.0090857476113855</v>
      </c>
      <c r="BW38" s="144">
        <f t="shared" si="53"/>
        <v>-2.7999441663147757</v>
      </c>
      <c r="BY38" s="96"/>
      <c r="BZ38" s="96"/>
      <c r="CA38" s="143"/>
      <c r="CB38" s="96"/>
      <c r="CC38" s="96"/>
      <c r="CD38" s="96"/>
      <c r="CE38" s="96"/>
      <c r="CF38" s="143"/>
      <c r="CG38" s="143"/>
      <c r="CH38" s="96"/>
      <c r="CI38" s="184"/>
      <c r="CJ38" s="185"/>
      <c r="CK38" s="181">
        <f t="shared" si="7"/>
        <v>0</v>
      </c>
      <c r="CL38" s="186">
        <f t="shared" si="8"/>
        <v>1.7297898990052358</v>
      </c>
      <c r="CM38" s="185">
        <f t="shared" si="9"/>
        <v>0.2179411955322281</v>
      </c>
      <c r="CN38" s="185">
        <f t="shared" si="10"/>
        <v>0.33337463679005946</v>
      </c>
      <c r="CO38" s="188">
        <f t="shared" si="11"/>
        <v>0.33810000000000001</v>
      </c>
      <c r="CP38" s="185">
        <f t="shared" si="12"/>
        <v>5.4379868126207834E-2</v>
      </c>
      <c r="CQ38" s="187">
        <f t="shared" si="13"/>
        <v>1.5296540701079229</v>
      </c>
      <c r="CR38" s="187">
        <f t="shared" si="14"/>
        <v>1.5513358967052346</v>
      </c>
      <c r="CS38" s="187">
        <f t="shared" si="15"/>
        <v>0.24951624218362325</v>
      </c>
      <c r="CT38" s="187">
        <f t="shared" si="16"/>
        <v>1.0141743332829374</v>
      </c>
      <c r="CU38" s="187">
        <f t="shared" si="17"/>
        <v>0.16311939219435342</v>
      </c>
      <c r="CV38" s="187">
        <f t="shared" si="18"/>
        <v>0.16083959812542986</v>
      </c>
      <c r="CW38" s="184">
        <f t="shared" si="19"/>
        <v>-1.5235299978458545</v>
      </c>
      <c r="CX38" s="184">
        <f t="shared" si="20"/>
        <v>-1.0984883859741872</v>
      </c>
      <c r="CY38" s="184">
        <f t="shared" si="21"/>
        <v>-2.9117612648229039</v>
      </c>
      <c r="CZ38" s="184">
        <f t="shared" si="54"/>
        <v>0.42504161187166711</v>
      </c>
      <c r="DA38" s="184">
        <f t="shared" si="55"/>
        <v>0.43911642857755767</v>
      </c>
      <c r="DB38" s="184">
        <f t="shared" si="56"/>
        <v>-1.3882312669770496</v>
      </c>
      <c r="DC38" s="184">
        <f t="shared" si="57"/>
        <v>1.4074816705890263E-2</v>
      </c>
      <c r="DD38" s="184">
        <f t="shared" si="58"/>
        <v>-1.8132728788487167</v>
      </c>
      <c r="DE38" s="184">
        <f t="shared" si="59"/>
        <v>-1.8273476955546069</v>
      </c>
      <c r="DF38" s="15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3" t="str">
        <f>E38</f>
        <v>iRM_12</v>
      </c>
      <c r="DW38" s="43" t="str">
        <f>A38</f>
        <v>Lab 1</v>
      </c>
      <c r="DX38" s="43" t="str">
        <f>B38</f>
        <v>Apr 5, 2022</v>
      </c>
      <c r="DY38" s="125">
        <f>C38</f>
        <v>2</v>
      </c>
      <c r="DZ38" s="51">
        <f>BE38/AVERAGE(BE36,BE40)</f>
        <v>1.0085711698278104</v>
      </c>
      <c r="EA38" s="52">
        <f>(CM38/AVERAGE(CM36,CM40)-1)*10^6</f>
        <v>-8.6840668277465838</v>
      </c>
      <c r="EB38" s="52">
        <f>(CN38/AVERAGE(CN36,CN40)-1)*10^6</f>
        <v>-5.4090515044791232</v>
      </c>
      <c r="EC38" s="52">
        <f>(CP38/AVERAGE(CP36,CP40)-1)*10^6</f>
        <v>9.5989931558904118E-2</v>
      </c>
      <c r="ED38" s="4"/>
      <c r="EE38" s="4"/>
      <c r="EF38" s="4"/>
      <c r="EG38" s="4"/>
      <c r="EH38" s="130"/>
      <c r="EI38" s="20"/>
      <c r="EJ38" s="20"/>
      <c r="EK38" s="52"/>
      <c r="EL38" s="52"/>
      <c r="EN38" t="str">
        <f t="shared" ref="EN38:EU38" si="89">EE37</f>
        <v>iRM_1</v>
      </c>
      <c r="EO38" t="str">
        <f t="shared" si="89"/>
        <v>Lab 1</v>
      </c>
      <c r="EP38" t="str">
        <f t="shared" si="89"/>
        <v>Apr 5, 2022</v>
      </c>
      <c r="EQ38" s="124">
        <f t="shared" si="89"/>
        <v>2</v>
      </c>
      <c r="ER38" s="117">
        <f t="shared" si="89"/>
        <v>1.046032953602122</v>
      </c>
      <c r="ES38" s="44">
        <f t="shared" si="89"/>
        <v>-11.898013428157661</v>
      </c>
      <c r="ET38" s="44">
        <f t="shared" si="89"/>
        <v>5.4842869936511107</v>
      </c>
      <c r="EU38" s="44">
        <f t="shared" si="89"/>
        <v>12.24705593405595</v>
      </c>
      <c r="EV38" t="s">
        <v>27</v>
      </c>
      <c r="EW38" s="114" t="s">
        <v>274</v>
      </c>
      <c r="EX38" s="115">
        <f>EX36/SQRT(EX37)</f>
        <v>3.7323265278175559</v>
      </c>
      <c r="EY38" s="115">
        <f>EY36/SQRT(EY37)</f>
        <v>3.3436024381622893</v>
      </c>
      <c r="EZ38" s="116">
        <f>EZ36/SQRT(EZ37)</f>
        <v>9.1627131406144553</v>
      </c>
      <c r="FA38" s="39"/>
      <c r="FB38" s="39" t="str">
        <f>EO359</f>
        <v>Lab 2</v>
      </c>
      <c r="FC38" s="39" t="str">
        <f>EP359</f>
        <v>June 3, 2020</v>
      </c>
      <c r="FD38" s="39" t="str">
        <f>EN359</f>
        <v xml:space="preserve">Bottle 3 </v>
      </c>
      <c r="FE38" s="133"/>
      <c r="FF38" s="39" t="s">
        <v>279</v>
      </c>
      <c r="FG38" s="124">
        <f>EQ359</f>
        <v>2</v>
      </c>
      <c r="FH38" s="19">
        <f>EX361</f>
        <v>6</v>
      </c>
      <c r="FI38" s="44">
        <f>EX359</f>
        <v>-2.3408102892696903</v>
      </c>
      <c r="FJ38" s="44">
        <f>EX362</f>
        <v>3.7280261648497559</v>
      </c>
      <c r="FK38" s="44">
        <f>EY359</f>
        <v>-0.46756899198715135</v>
      </c>
      <c r="FL38" s="44">
        <f>EY362</f>
        <v>1.7043991451684612</v>
      </c>
      <c r="FM38" s="44">
        <f>EZ359</f>
        <v>2.1217332936510993</v>
      </c>
      <c r="FN38" s="44">
        <f>EZ362</f>
        <v>14.972803118908645</v>
      </c>
      <c r="FO38" s="39" t="str">
        <f>EV359</f>
        <v>SRM 3169</v>
      </c>
      <c r="FP38" s="44">
        <f>FP37</f>
        <v>4</v>
      </c>
      <c r="FQ38" s="39"/>
      <c r="FR38" s="39"/>
      <c r="GH38" s="39"/>
      <c r="GI38" s="4"/>
      <c r="GJ38" s="4"/>
      <c r="GK38" s="101"/>
      <c r="GL38" s="102"/>
      <c r="GM38" s="102"/>
      <c r="GN38" s="102"/>
      <c r="GO38" s="102"/>
      <c r="GP38" s="102"/>
      <c r="GQ38" s="4"/>
      <c r="GR38" s="4"/>
      <c r="GS38" s="4"/>
      <c r="GT38" s="4"/>
      <c r="GU38" s="4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</row>
    <row r="39" spans="1:235">
      <c r="A39" s="4" t="s">
        <v>38</v>
      </c>
      <c r="B39" s="12" t="s">
        <v>26</v>
      </c>
      <c r="C39" s="20">
        <v>2</v>
      </c>
      <c r="D39" s="4" t="s">
        <v>60</v>
      </c>
      <c r="E39" s="4" t="s">
        <v>29</v>
      </c>
      <c r="F39" s="15"/>
      <c r="G39" s="15"/>
      <c r="H39" s="15">
        <v>4.1412312129978089E-4</v>
      </c>
      <c r="I39" s="15">
        <v>8.7688345593051048E-5</v>
      </c>
      <c r="J39" s="15">
        <v>1.2978209488210272E-4</v>
      </c>
      <c r="K39" s="15">
        <v>1.9418301326368238E-5</v>
      </c>
      <c r="L39" s="15">
        <v>1.2574483407661318E-4</v>
      </c>
      <c r="M39" s="15">
        <v>8.8149181465268982E-7</v>
      </c>
      <c r="N39" s="15">
        <v>8.7814585276646534E-5</v>
      </c>
      <c r="O39" s="15">
        <v>-1.638969729924611E-5</v>
      </c>
      <c r="P39" s="15">
        <v>-4.7432213818865393E-7</v>
      </c>
      <c r="Q39" s="15"/>
      <c r="R39" s="15"/>
      <c r="S39" s="15"/>
      <c r="T39" s="15"/>
      <c r="U39" s="15"/>
      <c r="V39" s="15">
        <v>19.720625196184432</v>
      </c>
      <c r="W39" s="15">
        <v>4.3810686578555984</v>
      </c>
      <c r="X39" s="15">
        <v>6.8295711497871245</v>
      </c>
      <c r="Y39" s="15">
        <v>6.4312969661099194E-5</v>
      </c>
      <c r="Z39" s="15">
        <v>7.1894525897746187</v>
      </c>
      <c r="AA39" s="15">
        <v>3.4713213459994856E-5</v>
      </c>
      <c r="AB39" s="15">
        <v>1.1993765295768271</v>
      </c>
      <c r="AC39" s="15">
        <v>-8.5449199473816626E-6</v>
      </c>
      <c r="AD39" s="15">
        <v>1.1464950422141939E-7</v>
      </c>
      <c r="AE39" s="15"/>
      <c r="AF39" s="15"/>
      <c r="AG39" s="15"/>
      <c r="AH39" s="15"/>
      <c r="AI39" s="69">
        <f t="shared" si="0"/>
        <v>1</v>
      </c>
      <c r="AJ39" s="15">
        <f t="shared" si="24"/>
        <v>0</v>
      </c>
      <c r="AK39" s="15">
        <f t="shared" si="25"/>
        <v>0</v>
      </c>
      <c r="AL39" s="15">
        <f t="shared" si="26"/>
        <v>19.720211073063133</v>
      </c>
      <c r="AM39" s="15">
        <f t="shared" si="27"/>
        <v>4.3809809695100057</v>
      </c>
      <c r="AN39" s="15">
        <f t="shared" si="28"/>
        <v>6.8294413676922421</v>
      </c>
      <c r="AO39" s="15">
        <f t="shared" si="29"/>
        <v>4.4894668334730956E-5</v>
      </c>
      <c r="AP39" s="15">
        <f t="shared" si="30"/>
        <v>7.1893268449405419</v>
      </c>
      <c r="AQ39" s="15">
        <f t="shared" si="31"/>
        <v>3.3831721645342165E-5</v>
      </c>
      <c r="AR39" s="15">
        <f t="shared" si="32"/>
        <v>1.1992887149915503</v>
      </c>
      <c r="AS39" s="15">
        <f t="shared" si="33"/>
        <v>7.8447773518644475E-6</v>
      </c>
      <c r="AT39" s="15">
        <f t="shared" si="34"/>
        <v>5.8897164241007336E-7</v>
      </c>
      <c r="AU39" s="15">
        <f t="shared" si="35"/>
        <v>0</v>
      </c>
      <c r="AV39" s="15">
        <f t="shared" si="36"/>
        <v>0</v>
      </c>
      <c r="AW39" s="15">
        <f t="shared" si="37"/>
        <v>0</v>
      </c>
      <c r="AX39" s="15"/>
      <c r="AY39" s="4">
        <f t="shared" si="38"/>
        <v>0</v>
      </c>
      <c r="AZ39" s="4">
        <f t="shared" si="39"/>
        <v>1</v>
      </c>
      <c r="BA39" s="4"/>
      <c r="BB39" s="4">
        <f t="shared" si="2"/>
        <v>1</v>
      </c>
      <c r="BC39" s="4">
        <f t="shared" si="3"/>
        <v>1</v>
      </c>
      <c r="BD39" s="40">
        <f t="shared" si="4"/>
        <v>1.7306909531854429</v>
      </c>
      <c r="BE39" s="15">
        <f t="shared" si="5"/>
        <v>19.720211073063133</v>
      </c>
      <c r="BF39" s="15">
        <f t="shared" si="6"/>
        <v>4.3809809695100057</v>
      </c>
      <c r="BG39" s="15">
        <f t="shared" si="40"/>
        <v>6.8294410458312322</v>
      </c>
      <c r="BH39" s="15">
        <f t="shared" si="41"/>
        <v>7.1893266362107093</v>
      </c>
      <c r="BI39" s="15">
        <f t="shared" si="42"/>
        <v>1.1992883235401546</v>
      </c>
      <c r="BJ39" s="18">
        <f t="shared" si="43"/>
        <v>0.22215690051584774</v>
      </c>
      <c r="BK39" s="18">
        <f t="shared" si="61"/>
        <v>0.34631683304647398</v>
      </c>
      <c r="BL39" s="18">
        <f t="shared" si="62"/>
        <v>0.36456641410045487</v>
      </c>
      <c r="BM39" s="18">
        <f t="shared" si="63"/>
        <v>6.0815186972228971E-2</v>
      </c>
      <c r="BN39" s="18">
        <f t="shared" si="44"/>
        <v>1.55888397903611</v>
      </c>
      <c r="BO39" s="18">
        <f t="shared" si="45"/>
        <v>1.6410312407759227</v>
      </c>
      <c r="BP39" s="18">
        <f t="shared" si="46"/>
        <v>0.27374880920203815</v>
      </c>
      <c r="BQ39" s="18">
        <f t="shared" si="47"/>
        <v>1.0526961998740958</v>
      </c>
      <c r="BR39" s="18">
        <f t="shared" si="48"/>
        <v>0.17560563382741456</v>
      </c>
      <c r="BS39" s="18">
        <f t="shared" si="49"/>
        <v>0.16681511137630903</v>
      </c>
      <c r="BT39" s="144">
        <f t="shared" si="50"/>
        <v>-1.5043713876660463</v>
      </c>
      <c r="BU39" s="144">
        <f t="shared" si="51"/>
        <v>-1.0604012204776749</v>
      </c>
      <c r="BV39" s="144">
        <f t="shared" si="52"/>
        <v>-1.0090465380940148</v>
      </c>
      <c r="BW39" s="144">
        <f t="shared" si="53"/>
        <v>-2.7999157354738262</v>
      </c>
      <c r="BY39" s="154" t="s">
        <v>362</v>
      </c>
      <c r="BZ39" t="s">
        <v>349</v>
      </c>
      <c r="CA39" s="143">
        <f>SLOPE(BK540:BK888,BJ540:BJ888)</f>
        <v>3.1400881219448071</v>
      </c>
      <c r="CB39" s="13"/>
      <c r="CC39" s="13">
        <f>SLOPE(BU540:BU888,BT540:BT888)</f>
        <v>2.0073580172537784</v>
      </c>
      <c r="CD39" s="13">
        <f>(BF$4^CE39-$BD$4^CE39)/(BE$4^CE39-$BD$4^CE39)</f>
        <v>2.0073579716450896</v>
      </c>
      <c r="CE39" s="96">
        <v>1.8068</v>
      </c>
      <c r="CF39" s="143"/>
      <c r="CG39" s="143">
        <f>CC39-CF15</f>
        <v>1.166817514048716</v>
      </c>
      <c r="CH39" s="13"/>
      <c r="CI39" s="184"/>
      <c r="CJ39" s="185"/>
      <c r="CK39" s="181">
        <f t="shared" si="7"/>
        <v>0</v>
      </c>
      <c r="CL39" s="186">
        <f t="shared" si="8"/>
        <v>1.7306902864796176</v>
      </c>
      <c r="CM39" s="185">
        <f t="shared" si="9"/>
        <v>0.21794047457034912</v>
      </c>
      <c r="CN39" s="185">
        <f t="shared" si="10"/>
        <v>0.33337539634892444</v>
      </c>
      <c r="CO39" s="188">
        <f t="shared" si="11"/>
        <v>0.33810000000000001</v>
      </c>
      <c r="CP39" s="185">
        <f t="shared" si="12"/>
        <v>5.4378249151976601E-2</v>
      </c>
      <c r="CQ39" s="187">
        <f t="shared" si="13"/>
        <v>1.5296626154739974</v>
      </c>
      <c r="CR39" s="187">
        <f t="shared" si="14"/>
        <v>1.5513410286296523</v>
      </c>
      <c r="CS39" s="187">
        <f t="shared" si="15"/>
        <v>0.24950963908461074</v>
      </c>
      <c r="CT39" s="187">
        <f t="shared" si="16"/>
        <v>1.0141720225992041</v>
      </c>
      <c r="CU39" s="187">
        <f t="shared" si="17"/>
        <v>0.16311416423502975</v>
      </c>
      <c r="CV39" s="187">
        <f t="shared" si="18"/>
        <v>0.16083480967754096</v>
      </c>
      <c r="CW39" s="184">
        <f t="shared" si="19"/>
        <v>-1.5235333059082412</v>
      </c>
      <c r="CX39" s="184">
        <f t="shared" si="20"/>
        <v>-1.0984861075825043</v>
      </c>
      <c r="CY39" s="184">
        <f t="shared" si="21"/>
        <v>-2.9117910368394093</v>
      </c>
      <c r="CZ39" s="184">
        <f t="shared" si="54"/>
        <v>0.42504719832573695</v>
      </c>
      <c r="DA39" s="184">
        <f t="shared" si="55"/>
        <v>0.43911973663994452</v>
      </c>
      <c r="DB39" s="184">
        <f t="shared" si="56"/>
        <v>-1.3882577309311679</v>
      </c>
      <c r="DC39" s="184">
        <f t="shared" si="57"/>
        <v>1.4072538314207756E-2</v>
      </c>
      <c r="DD39" s="184">
        <f t="shared" si="58"/>
        <v>-1.8133049292569048</v>
      </c>
      <c r="DE39" s="184">
        <f t="shared" si="59"/>
        <v>-1.8273774675711125</v>
      </c>
      <c r="DF39" s="15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125"/>
      <c r="DZ39" s="4"/>
      <c r="EA39" s="20"/>
      <c r="EB39" s="20"/>
      <c r="EC39" s="20"/>
      <c r="ED39" s="4"/>
      <c r="EE39" s="4" t="str">
        <f>E39</f>
        <v>iRM_2</v>
      </c>
      <c r="EF39" s="4" t="str">
        <f>A39</f>
        <v>Lab 1</v>
      </c>
      <c r="EG39" s="4" t="str">
        <f>B39</f>
        <v>Apr 5, 2022</v>
      </c>
      <c r="EH39" s="130">
        <f>C39</f>
        <v>2</v>
      </c>
      <c r="EI39" s="51">
        <f>BE39/AVERAGE(BE38,BE40)</f>
        <v>1.0115681986331824</v>
      </c>
      <c r="EJ39" s="52">
        <f>(CM39/AVERAGE(CM38,CM40)-1)*10^6</f>
        <v>-7.3462413358038603</v>
      </c>
      <c r="EK39" s="52">
        <f>(CN39/AVERAGE(CN38,CN40)-1)*10^6</f>
        <v>0.12981320751670467</v>
      </c>
      <c r="EL39" s="52">
        <f>(CP39/AVERAGE(CP38,CP40)-1)*10^6</f>
        <v>-32.227233786707998</v>
      </c>
      <c r="EN39" t="str">
        <f t="shared" ref="EN39:EU39" si="90">EE48</f>
        <v>iRM_1</v>
      </c>
      <c r="EO39" t="str">
        <f t="shared" si="90"/>
        <v>Lab 1</v>
      </c>
      <c r="EP39" t="str">
        <f t="shared" si="90"/>
        <v>Apr 5, 2022</v>
      </c>
      <c r="EQ39" s="124">
        <f t="shared" si="90"/>
        <v>3</v>
      </c>
      <c r="ER39" s="117">
        <f t="shared" si="90"/>
        <v>1.0456656506072464</v>
      </c>
      <c r="ES39" s="44">
        <f t="shared" si="90"/>
        <v>-12.771703000180601</v>
      </c>
      <c r="ET39" s="44">
        <f t="shared" si="90"/>
        <v>-4.003631765892024</v>
      </c>
      <c r="EU39" s="44">
        <f t="shared" si="90"/>
        <v>-5.3054302573407597</v>
      </c>
      <c r="EV39" t="s">
        <v>27</v>
      </c>
      <c r="EY39" s="39"/>
      <c r="EZ39" s="39"/>
      <c r="FA39" s="39"/>
      <c r="FB39" s="39"/>
      <c r="FC39" s="39"/>
      <c r="FD39" s="136" t="s">
        <v>310</v>
      </c>
      <c r="FE39" s="162"/>
      <c r="FF39" s="134"/>
      <c r="FG39" s="124"/>
      <c r="FH39" s="19"/>
      <c r="FI39" s="137">
        <f>(FI37/FJ37^2+FI38/FJ38^2)/(1/FJ37^2+1/FJ38^2)</f>
        <v>-1.6079769938038138</v>
      </c>
      <c r="FJ39" s="137">
        <f>SQRT(1/(1/FJ37^2+1/FJ38^2))</f>
        <v>2.1378488660846289</v>
      </c>
      <c r="FK39" s="137">
        <f>(FK37/FL37^2+FK38/FL38^2)/(1/FL37^2+1/FL38^2)</f>
        <v>-0.76366123177160816</v>
      </c>
      <c r="FL39" s="137">
        <f>SQRT(1/(1/FL37^2+1/FL38^2))</f>
        <v>0.85590883524661954</v>
      </c>
      <c r="FM39" s="137">
        <f>(FM37/FN37^2+FM38/FN38^2)/(1/FN37^2+1/FN38^2)</f>
        <v>-4.9860018693347365</v>
      </c>
      <c r="FN39" s="137">
        <f>SQRT(1/(1/FN37^2+1/FN38^2))</f>
        <v>7.3546724543079973</v>
      </c>
      <c r="FO39" s="39"/>
      <c r="FP39" s="44">
        <f>FP38</f>
        <v>4</v>
      </c>
      <c r="FQ39" s="44">
        <f>FP39</f>
        <v>4</v>
      </c>
      <c r="FR39" s="39"/>
      <c r="GH39" s="39"/>
      <c r="GI39" s="4"/>
      <c r="GJ39" s="4"/>
      <c r="GK39" s="101"/>
      <c r="GL39" s="102"/>
      <c r="GM39" s="102"/>
      <c r="GN39" s="102"/>
      <c r="GO39" s="102"/>
      <c r="GP39" s="102"/>
      <c r="GQ39" s="4"/>
      <c r="GR39" s="4"/>
      <c r="GS39" s="4"/>
      <c r="GT39" s="4"/>
      <c r="GU39" s="4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</row>
    <row r="40" spans="1:235">
      <c r="A40" s="4" t="s">
        <v>38</v>
      </c>
      <c r="B40" s="12" t="s">
        <v>26</v>
      </c>
      <c r="C40" s="20">
        <v>2</v>
      </c>
      <c r="D40" s="4" t="s">
        <v>61</v>
      </c>
      <c r="E40" s="4" t="s">
        <v>27</v>
      </c>
      <c r="F40" s="15"/>
      <c r="G40" s="15"/>
      <c r="H40" s="15">
        <v>4.0641767845954745E-4</v>
      </c>
      <c r="I40" s="15">
        <v>8.3289319445611912E-5</v>
      </c>
      <c r="J40" s="15">
        <v>1.343828953395132E-4</v>
      </c>
      <c r="K40" s="15">
        <v>1.2196314398238427E-5</v>
      </c>
      <c r="L40" s="15">
        <v>1.1511762058944442E-4</v>
      </c>
      <c r="M40" s="15">
        <v>-1.763037681712376E-6</v>
      </c>
      <c r="N40" s="15">
        <v>8.3253867705934676E-5</v>
      </c>
      <c r="O40" s="15">
        <v>-9.1783947482326686E-7</v>
      </c>
      <c r="P40" s="15">
        <v>3.0279349743977958E-6</v>
      </c>
      <c r="Q40" s="15"/>
      <c r="R40" s="15"/>
      <c r="S40" s="15"/>
      <c r="T40" s="15"/>
      <c r="U40" s="15"/>
      <c r="V40" s="15">
        <v>19.37743346545161</v>
      </c>
      <c r="W40" s="15">
        <v>4.3048408177434183</v>
      </c>
      <c r="X40" s="15">
        <v>6.7106385814900298</v>
      </c>
      <c r="Y40" s="15">
        <v>6.2004614939761097E-5</v>
      </c>
      <c r="Z40" s="15">
        <v>7.0641224141023597</v>
      </c>
      <c r="AA40" s="15">
        <v>3.1634815235408994E-5</v>
      </c>
      <c r="AB40" s="15">
        <v>1.1784889333102169</v>
      </c>
      <c r="AC40" s="15">
        <v>-3.8382970297633693E-6</v>
      </c>
      <c r="AD40" s="15">
        <v>6.0760680405425717E-8</v>
      </c>
      <c r="AE40" s="15"/>
      <c r="AF40" s="15"/>
      <c r="AG40" s="15"/>
      <c r="AH40" s="15"/>
      <c r="AI40" s="69">
        <f t="shared" si="0"/>
        <v>1</v>
      </c>
      <c r="AJ40" s="15">
        <f t="shared" si="24"/>
        <v>0</v>
      </c>
      <c r="AK40" s="15">
        <f t="shared" si="25"/>
        <v>0</v>
      </c>
      <c r="AL40" s="15">
        <f t="shared" si="26"/>
        <v>19.377027047773151</v>
      </c>
      <c r="AM40" s="15">
        <f t="shared" si="27"/>
        <v>4.3047575284239725</v>
      </c>
      <c r="AN40" s="15">
        <f t="shared" si="28"/>
        <v>6.7105041985946903</v>
      </c>
      <c r="AO40" s="15">
        <f t="shared" si="29"/>
        <v>4.9808300541522667E-5</v>
      </c>
      <c r="AP40" s="15">
        <f t="shared" si="30"/>
        <v>7.0640072964817699</v>
      </c>
      <c r="AQ40" s="15">
        <f t="shared" si="31"/>
        <v>3.3397852917121369E-5</v>
      </c>
      <c r="AR40" s="15">
        <f t="shared" si="32"/>
        <v>1.1784056794425108</v>
      </c>
      <c r="AS40" s="15">
        <f t="shared" si="33"/>
        <v>-2.9204575549401026E-6</v>
      </c>
      <c r="AT40" s="15">
        <f t="shared" si="34"/>
        <v>-2.9671742939923702E-6</v>
      </c>
      <c r="AU40" s="15">
        <f t="shared" si="35"/>
        <v>0</v>
      </c>
      <c r="AV40" s="15">
        <f t="shared" si="36"/>
        <v>0</v>
      </c>
      <c r="AW40" s="15">
        <f t="shared" si="37"/>
        <v>0</v>
      </c>
      <c r="AX40" s="15"/>
      <c r="AY40" s="4">
        <f t="shared" si="38"/>
        <v>0</v>
      </c>
      <c r="AZ40" s="4">
        <f t="shared" si="39"/>
        <v>1</v>
      </c>
      <c r="BA40" s="4"/>
      <c r="BB40" s="4">
        <f t="shared" si="2"/>
        <v>1</v>
      </c>
      <c r="BC40" s="4">
        <f t="shared" si="3"/>
        <v>1</v>
      </c>
      <c r="BD40" s="40">
        <f t="shared" si="4"/>
        <v>1.7300207334511473</v>
      </c>
      <c r="BE40" s="15">
        <f t="shared" si="5"/>
        <v>19.377027047773151</v>
      </c>
      <c r="BF40" s="15">
        <f t="shared" si="6"/>
        <v>4.3047575284239725</v>
      </c>
      <c r="BG40" s="15">
        <f t="shared" si="40"/>
        <v>6.7105058201568673</v>
      </c>
      <c r="BH40" s="15">
        <f t="shared" si="41"/>
        <v>7.0640083480661495</v>
      </c>
      <c r="BI40" s="15">
        <f t="shared" si="42"/>
        <v>1.1784076515561082</v>
      </c>
      <c r="BJ40" s="18">
        <f t="shared" si="43"/>
        <v>0.22215779117254647</v>
      </c>
      <c r="BK40" s="18">
        <f t="shared" si="61"/>
        <v>0.34631245565237795</v>
      </c>
      <c r="BL40" s="18">
        <f t="shared" si="62"/>
        <v>0.36455583875948405</v>
      </c>
      <c r="BM40" s="18">
        <f t="shared" si="63"/>
        <v>6.0814677538035086E-2</v>
      </c>
      <c r="BN40" s="18">
        <f t="shared" si="44"/>
        <v>1.5588580253005959</v>
      </c>
      <c r="BO40" s="18">
        <f t="shared" si="45"/>
        <v>1.6409770588524586</v>
      </c>
      <c r="BP40" s="18">
        <f t="shared" si="46"/>
        <v>0.27374541859214507</v>
      </c>
      <c r="BQ40" s="18">
        <f t="shared" si="47"/>
        <v>1.0526789689753997</v>
      </c>
      <c r="BR40" s="18">
        <f t="shared" si="48"/>
        <v>0.17560638246023624</v>
      </c>
      <c r="BS40" s="18">
        <f t="shared" si="49"/>
        <v>0.16681855307811327</v>
      </c>
      <c r="BT40" s="144">
        <f t="shared" si="50"/>
        <v>-1.504367378540463</v>
      </c>
      <c r="BU40" s="144">
        <f t="shared" si="51"/>
        <v>-1.0604138604112368</v>
      </c>
      <c r="BV40" s="144">
        <f t="shared" si="52"/>
        <v>-1.0090755465104499</v>
      </c>
      <c r="BW40" s="144">
        <f t="shared" si="53"/>
        <v>-2.79992411226839</v>
      </c>
      <c r="BY40" s="96"/>
      <c r="BZ40" t="s">
        <v>350</v>
      </c>
      <c r="CA40" s="143">
        <f>SLOPE(BL540:BL888,BJ540:BJ888)</f>
        <v>6.6007812024132146</v>
      </c>
      <c r="CB40" s="13"/>
      <c r="CC40" s="13">
        <f>SLOPE(BV540:BV888,BT540:BT888)</f>
        <v>3.979773859812739</v>
      </c>
      <c r="CD40" s="13">
        <f>(BG$4^CE40-$BD$4^CE40)/(BE$4^CE40-$BD$4^CE40)</f>
        <v>3.9797747431243127</v>
      </c>
      <c r="CE40" s="96">
        <v>0.72309999999999997</v>
      </c>
      <c r="CF40" s="143"/>
      <c r="CG40" s="143">
        <f t="shared" ref="CG40:CG44" si="91">CC40-CF16</f>
        <v>3.1551850179649858</v>
      </c>
      <c r="CH40" s="13"/>
      <c r="CI40" s="184"/>
      <c r="CJ40" s="185"/>
      <c r="CK40" s="181">
        <f t="shared" si="7"/>
        <v>0</v>
      </c>
      <c r="CL40" s="186">
        <f t="shared" si="8"/>
        <v>1.7300241519143027</v>
      </c>
      <c r="CM40" s="185">
        <f t="shared" si="9"/>
        <v>0.2179429557186397</v>
      </c>
      <c r="CN40" s="185">
        <f t="shared" si="10"/>
        <v>0.33337606935474168</v>
      </c>
      <c r="CO40" s="188">
        <f t="shared" si="11"/>
        <v>0.33810000000000001</v>
      </c>
      <c r="CP40" s="185">
        <f t="shared" si="12"/>
        <v>5.4380135211799588E-2</v>
      </c>
      <c r="CQ40" s="187">
        <f t="shared" si="13"/>
        <v>1.5296482891840926</v>
      </c>
      <c r="CR40" s="187">
        <f t="shared" si="14"/>
        <v>1.5513233675534837</v>
      </c>
      <c r="CS40" s="187">
        <f t="shared" si="15"/>
        <v>0.24951545248382936</v>
      </c>
      <c r="CT40" s="187">
        <f t="shared" si="16"/>
        <v>1.0141699752306805</v>
      </c>
      <c r="CU40" s="187">
        <f t="shared" si="17"/>
        <v>0.16311949240104065</v>
      </c>
      <c r="CV40" s="187">
        <f t="shared" si="18"/>
        <v>0.16084038808577225</v>
      </c>
      <c r="CW40" s="184">
        <f t="shared" si="19"/>
        <v>-1.523521921450296</v>
      </c>
      <c r="CX40" s="184">
        <f t="shared" si="20"/>
        <v>-1.0984840888218361</v>
      </c>
      <c r="CY40" s="184">
        <f t="shared" si="21"/>
        <v>-2.9117563533557549</v>
      </c>
      <c r="CZ40" s="184">
        <f t="shared" si="54"/>
        <v>0.42503783262845979</v>
      </c>
      <c r="DA40" s="184">
        <f t="shared" si="55"/>
        <v>0.43910835218199895</v>
      </c>
      <c r="DB40" s="184">
        <f t="shared" si="56"/>
        <v>-1.3882344319054591</v>
      </c>
      <c r="DC40" s="184">
        <f t="shared" si="57"/>
        <v>1.407051955353939E-2</v>
      </c>
      <c r="DD40" s="184">
        <f t="shared" si="58"/>
        <v>-1.8132722645339188</v>
      </c>
      <c r="DE40" s="184">
        <f t="shared" si="59"/>
        <v>-1.8273427840874579</v>
      </c>
      <c r="DF40" s="15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3" t="str">
        <f>E40</f>
        <v>iRM_12</v>
      </c>
      <c r="DW40" s="43" t="str">
        <f>A40</f>
        <v>Lab 1</v>
      </c>
      <c r="DX40" s="43" t="str">
        <f>B40</f>
        <v>Apr 5, 2022</v>
      </c>
      <c r="DY40" s="125">
        <f>C40</f>
        <v>2</v>
      </c>
      <c r="DZ40" s="51">
        <f>BE40/AVERAGE(BE38,BE42)</f>
        <v>0.99298420169685264</v>
      </c>
      <c r="EA40" s="52">
        <f>(CM40/AVERAGE(CM38,CM42)-1)*10^6</f>
        <v>5.2606272045174762</v>
      </c>
      <c r="EB40" s="52">
        <f>(CN40/AVERAGE(CN38,CN42)-1)*10^6</f>
        <v>2.3573889134098636</v>
      </c>
      <c r="EC40" s="52">
        <f>(CP40/AVERAGE(CP38,CP42)-1)*10^6</f>
        <v>0.83387518179378617</v>
      </c>
      <c r="ED40" s="4"/>
      <c r="EE40" s="4"/>
      <c r="EF40" s="4"/>
      <c r="EG40" s="4"/>
      <c r="EH40" s="130"/>
      <c r="EI40" s="20"/>
      <c r="EJ40" s="20"/>
      <c r="EK40" s="52"/>
      <c r="EL40" s="52"/>
      <c r="EN40" t="str">
        <f t="shared" ref="EN40:EU40" si="92">EE58</f>
        <v>iRM_1</v>
      </c>
      <c r="EO40" t="str">
        <f t="shared" si="92"/>
        <v>Lab 1</v>
      </c>
      <c r="EP40" t="str">
        <f t="shared" si="92"/>
        <v>Apr 5, 2022</v>
      </c>
      <c r="EQ40" s="124">
        <f t="shared" si="92"/>
        <v>3</v>
      </c>
      <c r="ER40" s="117">
        <f t="shared" si="92"/>
        <v>1.0571117617397383</v>
      </c>
      <c r="ES40" s="44">
        <f t="shared" si="92"/>
        <v>-6.5697192489500011</v>
      </c>
      <c r="ET40" s="44">
        <f t="shared" si="92"/>
        <v>-4.9002805080355927</v>
      </c>
      <c r="EU40" s="44">
        <f t="shared" si="92"/>
        <v>25.342117795368324</v>
      </c>
      <c r="EV40" t="s">
        <v>27</v>
      </c>
      <c r="EY40" s="39"/>
      <c r="EZ40" s="39"/>
      <c r="FA40" s="39"/>
      <c r="FB40" s="39" t="str">
        <f>EO366</f>
        <v>Lab 2</v>
      </c>
      <c r="FC40" s="39" t="str">
        <f>EP366</f>
        <v>May 28, 2020</v>
      </c>
      <c r="FD40" s="39" t="str">
        <f>EN366</f>
        <v xml:space="preserve">Bottle 4 </v>
      </c>
      <c r="FE40" s="133"/>
      <c r="FF40" s="39" t="s">
        <v>281</v>
      </c>
      <c r="FG40" s="124">
        <f>EQ366</f>
        <v>1</v>
      </c>
      <c r="FH40" s="19">
        <f>EX368</f>
        <v>6</v>
      </c>
      <c r="FI40" s="44">
        <f>EX366</f>
        <v>1.1911659289117378</v>
      </c>
      <c r="FJ40" s="44">
        <f>EX369</f>
        <v>3.1224487859772401</v>
      </c>
      <c r="FK40" s="44">
        <f>EY366</f>
        <v>2.3390085715502273</v>
      </c>
      <c r="FL40" s="44">
        <f>EY369</f>
        <v>2.309753214028313</v>
      </c>
      <c r="FM40" s="44">
        <f>EZ366</f>
        <v>1.471518395708878</v>
      </c>
      <c r="FN40" s="44">
        <f>EZ369</f>
        <v>4.7259738855322659</v>
      </c>
      <c r="FO40" s="39" t="str">
        <f>EV366</f>
        <v>SRM 3169</v>
      </c>
      <c r="FP40" s="44">
        <f>FP37+$FQ$10</f>
        <v>5.2</v>
      </c>
      <c r="FQ40" s="39"/>
      <c r="FR40" s="39"/>
      <c r="GH40" s="39"/>
      <c r="GI40" s="4"/>
      <c r="GJ40" s="4"/>
      <c r="GK40" s="101"/>
      <c r="GL40" s="102"/>
      <c r="GM40" s="102"/>
      <c r="GN40" s="102"/>
      <c r="GO40" s="102"/>
      <c r="GP40" s="102"/>
      <c r="GQ40" s="4"/>
      <c r="GR40" s="4"/>
      <c r="GS40" s="4"/>
      <c r="GT40" s="4"/>
      <c r="GU40" s="4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</row>
    <row r="41" spans="1:235">
      <c r="A41" s="4" t="s">
        <v>38</v>
      </c>
      <c r="B41" s="12" t="s">
        <v>26</v>
      </c>
      <c r="C41" s="20">
        <v>2</v>
      </c>
      <c r="D41" s="4" t="s">
        <v>62</v>
      </c>
      <c r="E41" s="4" t="s">
        <v>30</v>
      </c>
      <c r="F41" s="15"/>
      <c r="G41" s="15"/>
      <c r="H41" s="15">
        <v>4.2064411391038445E-4</v>
      </c>
      <c r="I41" s="15">
        <v>1.0109803115483373E-4</v>
      </c>
      <c r="J41" s="15">
        <v>1.435371559637133E-4</v>
      </c>
      <c r="K41" s="15">
        <v>1.3995412700751324E-6</v>
      </c>
      <c r="L41" s="15">
        <v>1.209428308357019E-4</v>
      </c>
      <c r="M41" s="15">
        <v>-4.1982556467701219E-6</v>
      </c>
      <c r="N41" s="15">
        <v>8.4147294546710325E-5</v>
      </c>
      <c r="O41" s="15">
        <v>-1.1219453915600752E-5</v>
      </c>
      <c r="P41" s="15">
        <v>9.1271834889994289E-7</v>
      </c>
      <c r="Q41" s="15"/>
      <c r="R41" s="15"/>
      <c r="S41" s="15"/>
      <c r="T41" s="15"/>
      <c r="U41" s="15"/>
      <c r="V41" s="15">
        <v>20.346778273582458</v>
      </c>
      <c r="W41" s="15">
        <v>4.5202574332555132</v>
      </c>
      <c r="X41" s="15">
        <v>7.0466738144556684</v>
      </c>
      <c r="Y41" s="15">
        <v>6.0089595990575617E-5</v>
      </c>
      <c r="Z41" s="15">
        <v>7.418201158444087</v>
      </c>
      <c r="AA41" s="15">
        <v>3.3624558454903308E-5</v>
      </c>
      <c r="AB41" s="15">
        <v>1.2376087804635365</v>
      </c>
      <c r="AC41" s="15">
        <v>-4.8563067789331171E-6</v>
      </c>
      <c r="AD41" s="15">
        <v>-3.456564517575107E-7</v>
      </c>
      <c r="AE41" s="15"/>
      <c r="AF41" s="15"/>
      <c r="AG41" s="15"/>
      <c r="AH41" s="15"/>
      <c r="AI41" s="69">
        <f t="shared" si="0"/>
        <v>1</v>
      </c>
      <c r="AJ41" s="15">
        <f t="shared" si="24"/>
        <v>0</v>
      </c>
      <c r="AK41" s="15">
        <f t="shared" si="25"/>
        <v>0</v>
      </c>
      <c r="AL41" s="15">
        <f t="shared" si="26"/>
        <v>20.34635762946855</v>
      </c>
      <c r="AM41" s="15">
        <f t="shared" si="27"/>
        <v>4.5201563352243586</v>
      </c>
      <c r="AN41" s="15">
        <f t="shared" si="28"/>
        <v>7.0465302772997047</v>
      </c>
      <c r="AO41" s="15">
        <f t="shared" si="29"/>
        <v>5.8690054720500485E-5</v>
      </c>
      <c r="AP41" s="15">
        <f t="shared" si="30"/>
        <v>7.4180802156132515</v>
      </c>
      <c r="AQ41" s="15">
        <f t="shared" si="31"/>
        <v>3.7822814101673428E-5</v>
      </c>
      <c r="AR41" s="15">
        <f t="shared" si="32"/>
        <v>1.2375246331689898</v>
      </c>
      <c r="AS41" s="15">
        <f t="shared" si="33"/>
        <v>6.3631471366676348E-6</v>
      </c>
      <c r="AT41" s="15">
        <f t="shared" si="34"/>
        <v>-1.2583748006574536E-6</v>
      </c>
      <c r="AU41" s="15">
        <f t="shared" si="35"/>
        <v>0</v>
      </c>
      <c r="AV41" s="15">
        <f t="shared" si="36"/>
        <v>0</v>
      </c>
      <c r="AW41" s="15">
        <f t="shared" si="37"/>
        <v>0</v>
      </c>
      <c r="AX41" s="15"/>
      <c r="AY41" s="4">
        <f t="shared" si="38"/>
        <v>0</v>
      </c>
      <c r="AZ41" s="4">
        <f t="shared" si="39"/>
        <v>1</v>
      </c>
      <c r="BA41" s="4"/>
      <c r="BB41" s="4">
        <f t="shared" si="2"/>
        <v>1</v>
      </c>
      <c r="BC41" s="4">
        <f t="shared" si="3"/>
        <v>1</v>
      </c>
      <c r="BD41" s="40">
        <f t="shared" si="4"/>
        <v>1.7321811027438589</v>
      </c>
      <c r="BE41" s="15">
        <f t="shared" si="5"/>
        <v>20.34635762946855</v>
      </c>
      <c r="BF41" s="15">
        <f t="shared" si="6"/>
        <v>4.5201563352243586</v>
      </c>
      <c r="BG41" s="15">
        <f t="shared" si="40"/>
        <v>7.0465309649176016</v>
      </c>
      <c r="BH41" s="15">
        <f t="shared" si="41"/>
        <v>7.4180806615526613</v>
      </c>
      <c r="BI41" s="15">
        <f t="shared" si="42"/>
        <v>1.2375254695062541</v>
      </c>
      <c r="BJ41" s="18">
        <f t="shared" si="43"/>
        <v>0.22216046810646894</v>
      </c>
      <c r="BK41" s="18">
        <f t="shared" si="61"/>
        <v>0.34632886599377338</v>
      </c>
      <c r="BL41" s="18">
        <f t="shared" si="62"/>
        <v>0.36459010485536336</v>
      </c>
      <c r="BM41" s="18">
        <f t="shared" si="63"/>
        <v>6.0822948856157431E-2</v>
      </c>
      <c r="BN41" s="18">
        <f t="shared" si="44"/>
        <v>1.5589131088245527</v>
      </c>
      <c r="BO41" s="18">
        <f t="shared" si="45"/>
        <v>1.6411115261092986</v>
      </c>
      <c r="BP41" s="18">
        <f t="shared" si="46"/>
        <v>0.27377935136060494</v>
      </c>
      <c r="BQ41" s="18">
        <f t="shared" si="47"/>
        <v>1.0527280300739308</v>
      </c>
      <c r="BR41" s="18">
        <f t="shared" si="48"/>
        <v>0.17562194442449669</v>
      </c>
      <c r="BS41" s="18">
        <f t="shared" si="49"/>
        <v>0.16682556121561914</v>
      </c>
      <c r="BT41" s="144">
        <f t="shared" si="50"/>
        <v>-1.5043553289167233</v>
      </c>
      <c r="BU41" s="144">
        <f t="shared" si="51"/>
        <v>-1.0603664755934801</v>
      </c>
      <c r="BV41" s="144">
        <f t="shared" si="52"/>
        <v>-1.0089815568333365</v>
      </c>
      <c r="BW41" s="144">
        <f t="shared" si="53"/>
        <v>-2.7997881129336397</v>
      </c>
      <c r="BY41" s="96"/>
      <c r="BZ41" t="s">
        <v>351</v>
      </c>
      <c r="CA41" s="143">
        <f>SLOPE(BM540:BM888,BJ540:BJ888)</f>
        <v>1.6554337682276004</v>
      </c>
      <c r="CB41" s="13"/>
      <c r="CC41" s="13">
        <f>SLOPE(BW540:BW888,BT540:BT888)</f>
        <v>5.9419799664496304</v>
      </c>
      <c r="CD41" s="13">
        <f>(BH$4^CE41-$BD$4^CE41)/(BE$4^CE41-$BD$4^CE41)</f>
        <v>5.9419800801861999</v>
      </c>
      <c r="CE41" s="96">
        <v>0.65373000000000003</v>
      </c>
      <c r="CF41" s="143"/>
      <c r="CG41" s="143">
        <f t="shared" si="91"/>
        <v>4.1626358550710947</v>
      </c>
      <c r="CH41" s="13"/>
      <c r="CI41" s="184"/>
      <c r="CJ41" s="185"/>
      <c r="CK41" s="181">
        <f t="shared" si="7"/>
        <v>0</v>
      </c>
      <c r="CL41" s="186">
        <f t="shared" si="8"/>
        <v>1.7321824831988879</v>
      </c>
      <c r="CM41" s="185">
        <f t="shared" si="9"/>
        <v>0.2179403737495042</v>
      </c>
      <c r="CN41" s="185">
        <f t="shared" si="10"/>
        <v>0.33337603249391701</v>
      </c>
      <c r="CO41" s="188">
        <f t="shared" si="11"/>
        <v>0.33810000000000001</v>
      </c>
      <c r="CP41" s="185">
        <f t="shared" si="12"/>
        <v>5.4379943819025063E-2</v>
      </c>
      <c r="CQ41" s="187">
        <f t="shared" si="13"/>
        <v>1.5296662420020077</v>
      </c>
      <c r="CR41" s="187">
        <f t="shared" si="14"/>
        <v>1.5513417462916008</v>
      </c>
      <c r="CS41" s="187">
        <f t="shared" si="15"/>
        <v>0.24951753033849591</v>
      </c>
      <c r="CT41" s="187">
        <f t="shared" si="16"/>
        <v>1.0141700873657413</v>
      </c>
      <c r="CU41" s="187">
        <f t="shared" si="17"/>
        <v>0.16311893633210511</v>
      </c>
      <c r="CV41" s="187">
        <f t="shared" si="18"/>
        <v>0.16083982200244026</v>
      </c>
      <c r="CW41" s="184">
        <f t="shared" si="19"/>
        <v>-1.5235337685156043</v>
      </c>
      <c r="CX41" s="184">
        <f t="shared" si="20"/>
        <v>-1.0984841993901404</v>
      </c>
      <c r="CY41" s="184">
        <f t="shared" si="21"/>
        <v>-2.9117598728966789</v>
      </c>
      <c r="CZ41" s="184">
        <f t="shared" si="54"/>
        <v>0.42504956912546416</v>
      </c>
      <c r="DA41" s="184">
        <f t="shared" si="55"/>
        <v>0.43912019924730761</v>
      </c>
      <c r="DB41" s="184">
        <f t="shared" si="56"/>
        <v>-1.3882261043810746</v>
      </c>
      <c r="DC41" s="184">
        <f t="shared" si="57"/>
        <v>1.4070630121843848E-2</v>
      </c>
      <c r="DD41" s="184">
        <f t="shared" si="58"/>
        <v>-1.8132756735065385</v>
      </c>
      <c r="DE41" s="184">
        <f t="shared" si="59"/>
        <v>-1.8273463036283824</v>
      </c>
      <c r="DF41" s="15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125"/>
      <c r="DZ41" s="4"/>
      <c r="EA41" s="20"/>
      <c r="EB41" s="20"/>
      <c r="EC41" s="20"/>
      <c r="ED41" s="4"/>
      <c r="EE41" s="4" t="str">
        <f>E41</f>
        <v>iRM_10</v>
      </c>
      <c r="EF41" s="4" t="str">
        <f>A41</f>
        <v>Lab 1</v>
      </c>
      <c r="EG41" s="4" t="str">
        <f>B41</f>
        <v>Apr 5, 2022</v>
      </c>
      <c r="EH41" s="130">
        <f>C41</f>
        <v>2</v>
      </c>
      <c r="EI41" s="51">
        <f>BE41/AVERAGE(BE40,BE42)</f>
        <v>1.0489831521798481</v>
      </c>
      <c r="EJ41" s="52">
        <f>(CM41/AVERAGE(CM40,CM42)-1)*10^6</f>
        <v>-10.624590061625305</v>
      </c>
      <c r="EK41" s="52">
        <f>(CN41/AVERAGE(CN40,CN42)-1)*10^6</f>
        <v>9.8243519319751726E-2</v>
      </c>
      <c r="EL41" s="52">
        <f>(CP41/AVERAGE(CP40,CP42)-1)*10^6</f>
        <v>-5.1413794494026277</v>
      </c>
      <c r="EN41" t="str">
        <f t="shared" ref="EN41:EU41" si="93">EE68</f>
        <v>iRM_1</v>
      </c>
      <c r="EO41" t="str">
        <f t="shared" si="93"/>
        <v>Lab 1</v>
      </c>
      <c r="EP41" t="str">
        <f t="shared" si="93"/>
        <v>Apr 5, 2022</v>
      </c>
      <c r="EQ41" s="124">
        <f t="shared" si="93"/>
        <v>3</v>
      </c>
      <c r="ER41" s="117">
        <f t="shared" si="93"/>
        <v>1.0795933641749536</v>
      </c>
      <c r="ES41" s="44">
        <f t="shared" si="93"/>
        <v>4.3645944323156272</v>
      </c>
      <c r="ET41" s="44">
        <f t="shared" si="93"/>
        <v>5.8516647212236705</v>
      </c>
      <c r="EU41" s="44">
        <f t="shared" si="93"/>
        <v>16.40108022660236</v>
      </c>
      <c r="EV41" t="s">
        <v>27</v>
      </c>
      <c r="EY41" s="39"/>
      <c r="EZ41" s="39"/>
      <c r="FA41" s="39"/>
      <c r="FB41" s="39" t="str">
        <f>EO373</f>
        <v>Lab 2</v>
      </c>
      <c r="FC41" s="39" t="str">
        <f>EP373</f>
        <v>June 3, 2020</v>
      </c>
      <c r="FD41" s="39" t="str">
        <f>EN373</f>
        <v xml:space="preserve">Bottle 4 </v>
      </c>
      <c r="FE41" s="133"/>
      <c r="FF41" s="39" t="s">
        <v>279</v>
      </c>
      <c r="FG41" s="124">
        <f>EQ373</f>
        <v>2</v>
      </c>
      <c r="FH41" s="19">
        <f>EX375</f>
        <v>6</v>
      </c>
      <c r="FI41" s="44">
        <f>EX373</f>
        <v>-4.5834173298768084</v>
      </c>
      <c r="FJ41" s="44">
        <f>EX376</f>
        <v>5.2312220284981183</v>
      </c>
      <c r="FK41" s="44">
        <f>EY373</f>
        <v>-0.95722083285713444</v>
      </c>
      <c r="FL41" s="44">
        <f>EY376</f>
        <v>4.0738250122773705</v>
      </c>
      <c r="FM41" s="44">
        <f>EZ373</f>
        <v>5.7156318683896741</v>
      </c>
      <c r="FN41" s="44">
        <f>EZ376</f>
        <v>16.302422917922087</v>
      </c>
      <c r="FO41" s="39" t="str">
        <f>EV373</f>
        <v>SRM 3169</v>
      </c>
      <c r="FP41" s="44">
        <f>FP40</f>
        <v>5.2</v>
      </c>
      <c r="FQ41" s="39"/>
      <c r="FR41" s="39"/>
      <c r="GH41" s="39"/>
      <c r="GI41" s="4"/>
      <c r="GJ41" s="4"/>
      <c r="GK41" s="101"/>
      <c r="GL41" s="102"/>
      <c r="GM41" s="102"/>
      <c r="GN41" s="102"/>
      <c r="GO41" s="102"/>
      <c r="GP41" s="102"/>
      <c r="GQ41" s="4"/>
      <c r="GR41" s="4"/>
      <c r="GS41" s="4"/>
      <c r="GT41" s="4"/>
      <c r="GU41" s="4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</row>
    <row r="42" spans="1:235">
      <c r="A42" s="4" t="s">
        <v>38</v>
      </c>
      <c r="B42" s="12" t="s">
        <v>26</v>
      </c>
      <c r="C42" s="20">
        <v>2</v>
      </c>
      <c r="D42" s="4" t="s">
        <v>63</v>
      </c>
      <c r="E42" s="4" t="s">
        <v>27</v>
      </c>
      <c r="F42" s="15"/>
      <c r="G42" s="15"/>
      <c r="H42" s="15">
        <v>3.970090998336673E-4</v>
      </c>
      <c r="I42" s="15">
        <v>7.7253567360457959E-5</v>
      </c>
      <c r="J42" s="15">
        <v>1.2809906402253546E-4</v>
      </c>
      <c r="K42" s="15">
        <v>8.4832867401019026E-6</v>
      </c>
      <c r="L42" s="15">
        <v>1.124029113270808E-4</v>
      </c>
      <c r="M42" s="15">
        <v>-3.9055240904417574E-6</v>
      </c>
      <c r="N42" s="15">
        <v>7.5348465179558838E-5</v>
      </c>
      <c r="O42" s="15">
        <v>-2.2852611573398461E-5</v>
      </c>
      <c r="P42" s="15">
        <v>3.5085580975646742E-6</v>
      </c>
      <c r="Q42" s="15"/>
      <c r="R42" s="15"/>
      <c r="S42" s="15"/>
      <c r="T42" s="15"/>
      <c r="U42" s="15"/>
      <c r="V42" s="15">
        <v>19.415904592960437</v>
      </c>
      <c r="W42" s="15">
        <v>4.3134221219001931</v>
      </c>
      <c r="X42" s="15">
        <v>6.7241074683818409</v>
      </c>
      <c r="Y42" s="15">
        <v>5.6314289646794115E-5</v>
      </c>
      <c r="Z42" s="15">
        <v>7.07846478198437</v>
      </c>
      <c r="AA42" s="15">
        <v>3.1096374162556693E-5</v>
      </c>
      <c r="AB42" s="15">
        <v>1.1809029097252703</v>
      </c>
      <c r="AC42" s="15">
        <v>-8.6796923063560663E-6</v>
      </c>
      <c r="AD42" s="15">
        <v>-4.5270448035179038E-7</v>
      </c>
      <c r="AE42" s="15"/>
      <c r="AF42" s="15"/>
      <c r="AG42" s="15"/>
      <c r="AH42" s="15"/>
      <c r="AI42" s="69">
        <f t="shared" si="0"/>
        <v>1</v>
      </c>
      <c r="AJ42" s="15">
        <f t="shared" si="24"/>
        <v>0</v>
      </c>
      <c r="AK42" s="15">
        <f t="shared" si="25"/>
        <v>0</v>
      </c>
      <c r="AL42" s="15">
        <f t="shared" si="26"/>
        <v>19.415507583860602</v>
      </c>
      <c r="AM42" s="15">
        <f t="shared" si="27"/>
        <v>4.313344868332833</v>
      </c>
      <c r="AN42" s="15">
        <f t="shared" si="28"/>
        <v>6.723979369317818</v>
      </c>
      <c r="AO42" s="15">
        <f t="shared" si="29"/>
        <v>4.7831002906692211E-5</v>
      </c>
      <c r="AP42" s="15">
        <f t="shared" si="30"/>
        <v>7.0783523790730429</v>
      </c>
      <c r="AQ42" s="15">
        <f t="shared" si="31"/>
        <v>3.5001898252998451E-5</v>
      </c>
      <c r="AR42" s="15">
        <f t="shared" si="32"/>
        <v>1.1808275612600907</v>
      </c>
      <c r="AS42" s="15">
        <f t="shared" si="33"/>
        <v>1.4172919267042395E-5</v>
      </c>
      <c r="AT42" s="15">
        <f t="shared" si="34"/>
        <v>-3.9612625779164648E-6</v>
      </c>
      <c r="AU42" s="15">
        <f t="shared" si="35"/>
        <v>0</v>
      </c>
      <c r="AV42" s="15">
        <f t="shared" si="36"/>
        <v>0</v>
      </c>
      <c r="AW42" s="15">
        <f t="shared" si="37"/>
        <v>0</v>
      </c>
      <c r="AX42" s="15"/>
      <c r="AY42" s="4">
        <f t="shared" si="38"/>
        <v>0</v>
      </c>
      <c r="AZ42" s="4">
        <f t="shared" si="39"/>
        <v>1</v>
      </c>
      <c r="BA42" s="4"/>
      <c r="BB42" s="4">
        <f t="shared" si="2"/>
        <v>1</v>
      </c>
      <c r="BC42" s="4">
        <f t="shared" si="3"/>
        <v>1</v>
      </c>
      <c r="BD42" s="40">
        <f t="shared" si="4"/>
        <v>1.731048451594406</v>
      </c>
      <c r="BE42" s="15">
        <f t="shared" si="5"/>
        <v>19.415507583860602</v>
      </c>
      <c r="BF42" s="15">
        <f t="shared" si="6"/>
        <v>4.313344868332833</v>
      </c>
      <c r="BG42" s="15">
        <f t="shared" si="40"/>
        <v>6.723981534023121</v>
      </c>
      <c r="BH42" s="15">
        <f t="shared" si="41"/>
        <v>7.0783537829141077</v>
      </c>
      <c r="BI42" s="15">
        <f t="shared" si="42"/>
        <v>1.1808301940378887</v>
      </c>
      <c r="BJ42" s="18">
        <f t="shared" si="43"/>
        <v>0.2221597787079416</v>
      </c>
      <c r="BK42" s="18">
        <f t="shared" si="61"/>
        <v>0.34632015181578457</v>
      </c>
      <c r="BL42" s="18">
        <f t="shared" si="62"/>
        <v>0.36457217264811986</v>
      </c>
      <c r="BM42" s="18">
        <f t="shared" si="63"/>
        <v>6.08189195640432E-2</v>
      </c>
      <c r="BN42" s="18">
        <f t="shared" si="44"/>
        <v>1.5588787215667343</v>
      </c>
      <c r="BO42" s="18">
        <f t="shared" si="45"/>
        <v>1.6410359011358135</v>
      </c>
      <c r="BP42" s="18">
        <f t="shared" si="46"/>
        <v>0.27376206403229142</v>
      </c>
      <c r="BQ42" s="18">
        <f t="shared" si="47"/>
        <v>1.052702739752909</v>
      </c>
      <c r="BR42" s="18">
        <f t="shared" si="48"/>
        <v>0.17561472887201243</v>
      </c>
      <c r="BS42" s="18">
        <f t="shared" si="49"/>
        <v>0.16682271475158583</v>
      </c>
      <c r="BT42" s="144">
        <f t="shared" si="50"/>
        <v>-1.5043584320772581</v>
      </c>
      <c r="BU42" s="144">
        <f t="shared" si="51"/>
        <v>-1.0603916374799918</v>
      </c>
      <c r="BV42" s="144">
        <f t="shared" si="52"/>
        <v>-1.0090307426121414</v>
      </c>
      <c r="BW42" s="144">
        <f t="shared" si="53"/>
        <v>-2.799854361375365</v>
      </c>
      <c r="BY42" s="96"/>
      <c r="BZ42" t="s">
        <v>352</v>
      </c>
      <c r="CA42" s="143">
        <f>SLOPE(BL540:BL888,BK540:BK888)</f>
        <v>2.1021013444545646</v>
      </c>
      <c r="CB42" s="13"/>
      <c r="CC42" s="13">
        <f>SLOPE(BV540:BV888,BU540:BU888)</f>
        <v>1.9826030759483888</v>
      </c>
      <c r="CD42" s="13">
        <f>(BG$4^CE42-$BD$4^CE42)/(BF$4^CE42-$BD$4^CE42)</f>
        <v>1.9826016728384692</v>
      </c>
      <c r="CE42" s="96">
        <v>0.17230000000000001</v>
      </c>
      <c r="CF42" s="143"/>
      <c r="CG42" s="143">
        <f t="shared" si="91"/>
        <v>1.0015809375701477</v>
      </c>
      <c r="CH42" s="13"/>
      <c r="CI42" s="184"/>
      <c r="CJ42" s="185"/>
      <c r="CK42" s="181">
        <f t="shared" si="7"/>
        <v>0</v>
      </c>
      <c r="CL42" s="186">
        <f t="shared" si="8"/>
        <v>1.7310530059157248</v>
      </c>
      <c r="CM42" s="185">
        <f t="shared" si="9"/>
        <v>0.21794242288383023</v>
      </c>
      <c r="CN42" s="185">
        <f t="shared" si="10"/>
        <v>0.33337593012902939</v>
      </c>
      <c r="CO42" s="188">
        <f t="shared" si="11"/>
        <v>0.33810000000000007</v>
      </c>
      <c r="CP42" s="185">
        <f t="shared" si="12"/>
        <v>5.4380311604976708E-2</v>
      </c>
      <c r="CQ42" s="187">
        <f t="shared" si="13"/>
        <v>1.5296513901138404</v>
      </c>
      <c r="CR42" s="187">
        <f t="shared" si="14"/>
        <v>1.5513271602941539</v>
      </c>
      <c r="CS42" s="187">
        <f t="shared" si="15"/>
        <v>0.24951687186648841</v>
      </c>
      <c r="CT42" s="187">
        <f t="shared" si="16"/>
        <v>1.0141703987721673</v>
      </c>
      <c r="CU42" s="187">
        <f t="shared" si="17"/>
        <v>0.1631200896355337</v>
      </c>
      <c r="CV42" s="187">
        <f t="shared" si="18"/>
        <v>0.16084090980472257</v>
      </c>
      <c r="CW42" s="184">
        <f t="shared" si="19"/>
        <v>-1.5235243662894011</v>
      </c>
      <c r="CX42" s="184">
        <f t="shared" si="20"/>
        <v>-1.0984845064455175</v>
      </c>
      <c r="CY42" s="184">
        <f t="shared" si="21"/>
        <v>-2.9117531096549008</v>
      </c>
      <c r="CZ42" s="184">
        <f t="shared" si="54"/>
        <v>0.42503985984388354</v>
      </c>
      <c r="DA42" s="184">
        <f t="shared" si="55"/>
        <v>0.43911079702110417</v>
      </c>
      <c r="DB42" s="184">
        <f t="shared" si="56"/>
        <v>-1.3882287433654998</v>
      </c>
      <c r="DC42" s="184">
        <f t="shared" si="57"/>
        <v>1.4070937177220504E-2</v>
      </c>
      <c r="DD42" s="184">
        <f t="shared" si="58"/>
        <v>-1.8132686032093834</v>
      </c>
      <c r="DE42" s="184">
        <f t="shared" si="59"/>
        <v>-1.827339540386604</v>
      </c>
      <c r="DF42" s="15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3" t="str">
        <f>E42</f>
        <v>iRM_12</v>
      </c>
      <c r="DW42" s="43" t="str">
        <f>A42</f>
        <v>Lab 1</v>
      </c>
      <c r="DX42" s="43" t="str">
        <f>B42</f>
        <v>Apr 5, 2022</v>
      </c>
      <c r="DY42" s="125">
        <f>C42</f>
        <v>2</v>
      </c>
      <c r="DZ42" s="51">
        <f>BE42/AVERAGE(BE40,BE44)</f>
        <v>0.99960824363867018</v>
      </c>
      <c r="EA42" s="52">
        <f>(CM42/AVERAGE(CM40,CM44)-1)*10^6</f>
        <v>-3.1594396067147201</v>
      </c>
      <c r="EB42" s="52">
        <f>(CN42/AVERAGE(CN40,CN44)-1)*10^6</f>
        <v>-1.1880867291091946</v>
      </c>
      <c r="EC42" s="52">
        <f>(CP42/AVERAGE(CP40,CP44)-1)*10^6</f>
        <v>6.2284170840865016</v>
      </c>
      <c r="ED42" s="4"/>
      <c r="EE42" s="4"/>
      <c r="EF42" s="4"/>
      <c r="EG42" s="4"/>
      <c r="EH42" s="130"/>
      <c r="EI42" s="20"/>
      <c r="EJ42" s="20"/>
      <c r="EK42" s="52"/>
      <c r="EL42" s="52"/>
      <c r="EN42" t="str">
        <f t="shared" ref="EN42:EU42" si="94">EE78</f>
        <v>iRM_1</v>
      </c>
      <c r="EO42" t="str">
        <f t="shared" si="94"/>
        <v>Lab 1</v>
      </c>
      <c r="EP42" t="str">
        <f t="shared" si="94"/>
        <v>Apr 5, 2022</v>
      </c>
      <c r="EQ42" s="124">
        <f t="shared" si="94"/>
        <v>3</v>
      </c>
      <c r="ER42" s="117">
        <f t="shared" si="94"/>
        <v>1.08546902202783</v>
      </c>
      <c r="ES42" s="44">
        <f t="shared" si="94"/>
        <v>-6.4220183739749359</v>
      </c>
      <c r="ET42" s="44">
        <f t="shared" si="94"/>
        <v>-3.0817947533900991</v>
      </c>
      <c r="EU42" s="44">
        <f t="shared" si="94"/>
        <v>15.458536617218854</v>
      </c>
      <c r="EV42" t="s">
        <v>27</v>
      </c>
      <c r="EY42" s="39"/>
      <c r="EZ42" s="39"/>
      <c r="FA42" s="39"/>
      <c r="FB42" s="39"/>
      <c r="FC42" s="39"/>
      <c r="FD42" s="136" t="s">
        <v>311</v>
      </c>
      <c r="FE42" s="162"/>
      <c r="FF42" s="134"/>
      <c r="FG42" s="124"/>
      <c r="FH42" s="19"/>
      <c r="FI42" s="137">
        <f>(FI40/FJ40^2+FI41/FJ41^2)/(1/FJ40^2+1/FJ41^2)</f>
        <v>-0.3257359767159243</v>
      </c>
      <c r="FJ42" s="137">
        <f>SQRT(1/(1/FJ40^2+1/FJ41^2))</f>
        <v>2.6811528776964906</v>
      </c>
      <c r="FK42" s="137">
        <f>(FK40/FL40^2+FK41/FL41^2)/(1/FL40^2+1/FL41^2)</f>
        <v>1.5371644424755244</v>
      </c>
      <c r="FL42" s="137">
        <f>SQRT(1/(1/FL40^2+1/FL41^2))</f>
        <v>2.009271538934831</v>
      </c>
      <c r="FM42" s="137">
        <f>(FM40/FN40^2+FM41/FN41^2)/(1/FN40^2+1/FN41^2)</f>
        <v>1.8005371107865653</v>
      </c>
      <c r="FN42" s="137">
        <f>SQRT(1/(1/FN40^2+1/FN41^2))</f>
        <v>4.5390917668684745</v>
      </c>
      <c r="FO42" s="39"/>
      <c r="FP42" s="44">
        <f>FP41</f>
        <v>5.2</v>
      </c>
      <c r="FQ42" s="44">
        <f>FP42</f>
        <v>5.2</v>
      </c>
      <c r="FR42" s="39"/>
      <c r="GH42" s="39"/>
      <c r="GI42" s="4"/>
      <c r="GJ42" s="4"/>
      <c r="GK42" s="101"/>
      <c r="GL42" s="102"/>
      <c r="GM42" s="102"/>
      <c r="GN42" s="102"/>
      <c r="GO42" s="102"/>
      <c r="GP42" s="102"/>
      <c r="GQ42" s="4"/>
      <c r="GR42" s="4"/>
      <c r="GS42" s="4"/>
      <c r="GT42" s="4"/>
      <c r="GU42" s="4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</row>
    <row r="43" spans="1:235">
      <c r="A43" s="4" t="s">
        <v>38</v>
      </c>
      <c r="B43" s="12" t="s">
        <v>26</v>
      </c>
      <c r="C43" s="20">
        <v>2</v>
      </c>
      <c r="D43" s="4" t="s">
        <v>64</v>
      </c>
      <c r="E43" s="4" t="s">
        <v>31</v>
      </c>
      <c r="F43" s="15"/>
      <c r="G43" s="15"/>
      <c r="H43" s="15">
        <v>3.7677095097023996E-4</v>
      </c>
      <c r="I43" s="15">
        <v>7.7982631046324963E-5</v>
      </c>
      <c r="J43" s="15">
        <v>1.2233637316967362E-4</v>
      </c>
      <c r="K43" s="15">
        <v>1.0827538415014714E-5</v>
      </c>
      <c r="L43" s="15">
        <v>1.0824802739080041E-4</v>
      </c>
      <c r="M43" s="15">
        <v>-8.1133737239725229E-8</v>
      </c>
      <c r="N43" s="15">
        <v>6.9191702641546721E-5</v>
      </c>
      <c r="O43" s="15">
        <v>-7.9745601510694548E-6</v>
      </c>
      <c r="P43" s="15">
        <v>-4.461809680833543E-7</v>
      </c>
      <c r="Q43" s="15"/>
      <c r="R43" s="15"/>
      <c r="S43" s="15"/>
      <c r="T43" s="15"/>
      <c r="U43" s="15"/>
      <c r="V43" s="15">
        <v>20.357998542785644</v>
      </c>
      <c r="W43" s="15">
        <v>4.5227986145019532</v>
      </c>
      <c r="X43" s="15">
        <v>7.0506345653533939</v>
      </c>
      <c r="Y43" s="15">
        <v>6.2126310513122005E-5</v>
      </c>
      <c r="Z43" s="15">
        <v>7.4224889659881592</v>
      </c>
      <c r="AA43" s="15">
        <v>3.3447376772528514E-5</v>
      </c>
      <c r="AB43" s="15">
        <v>1.2383376932144166</v>
      </c>
      <c r="AC43" s="15">
        <v>2.1307191251196396E-6</v>
      </c>
      <c r="AD43" s="15">
        <v>-1.3079224128631494E-6</v>
      </c>
      <c r="AE43" s="15"/>
      <c r="AF43" s="15"/>
      <c r="AG43" s="15"/>
      <c r="AH43" s="15"/>
      <c r="AI43" s="69">
        <f t="shared" si="0"/>
        <v>1</v>
      </c>
      <c r="AJ43" s="15">
        <f t="shared" si="24"/>
        <v>0</v>
      </c>
      <c r="AK43" s="15">
        <f t="shared" si="25"/>
        <v>0</v>
      </c>
      <c r="AL43" s="15">
        <f t="shared" si="26"/>
        <v>20.357621771834673</v>
      </c>
      <c r="AM43" s="15">
        <f t="shared" si="27"/>
        <v>4.5227206318709072</v>
      </c>
      <c r="AN43" s="15">
        <f t="shared" si="28"/>
        <v>7.0505122289802244</v>
      </c>
      <c r="AO43" s="15">
        <f t="shared" si="29"/>
        <v>5.1298772098107287E-5</v>
      </c>
      <c r="AP43" s="15">
        <f t="shared" si="30"/>
        <v>7.4223807179607686</v>
      </c>
      <c r="AQ43" s="15">
        <f t="shared" si="31"/>
        <v>3.3528510509768236E-5</v>
      </c>
      <c r="AR43" s="15">
        <f t="shared" si="32"/>
        <v>1.2382685015117749</v>
      </c>
      <c r="AS43" s="15">
        <f t="shared" si="33"/>
        <v>1.0105279276189094E-5</v>
      </c>
      <c r="AT43" s="15">
        <f t="shared" si="34"/>
        <v>-8.6174144477979519E-7</v>
      </c>
      <c r="AU43" s="15">
        <f t="shared" si="35"/>
        <v>0</v>
      </c>
      <c r="AV43" s="15">
        <f t="shared" si="36"/>
        <v>0</v>
      </c>
      <c r="AW43" s="15">
        <f t="shared" si="37"/>
        <v>0</v>
      </c>
      <c r="AX43" s="15"/>
      <c r="AY43" s="4">
        <f t="shared" si="38"/>
        <v>0</v>
      </c>
      <c r="AZ43" s="4">
        <f t="shared" si="39"/>
        <v>1</v>
      </c>
      <c r="BA43" s="4"/>
      <c r="BB43" s="4">
        <f t="shared" si="2"/>
        <v>1</v>
      </c>
      <c r="BC43" s="4">
        <f t="shared" si="3"/>
        <v>1</v>
      </c>
      <c r="BD43" s="40">
        <f t="shared" si="4"/>
        <v>1.7327804070255739</v>
      </c>
      <c r="BE43" s="15">
        <f t="shared" si="5"/>
        <v>20.357621771834673</v>
      </c>
      <c r="BF43" s="15">
        <f t="shared" si="6"/>
        <v>4.5227206318709072</v>
      </c>
      <c r="BG43" s="15">
        <f t="shared" si="40"/>
        <v>7.0505126998483885</v>
      </c>
      <c r="BH43" s="15">
        <f t="shared" si="41"/>
        <v>7.4223810233354666</v>
      </c>
      <c r="BI43" s="15">
        <f t="shared" si="42"/>
        <v>1.2382690742333964</v>
      </c>
      <c r="BJ43" s="18">
        <f t="shared" si="43"/>
        <v>0.22216350625632583</v>
      </c>
      <c r="BK43" s="18">
        <f t="shared" si="61"/>
        <v>0.34633282703006918</v>
      </c>
      <c r="BL43" s="18">
        <f t="shared" si="62"/>
        <v>0.36459961318293743</v>
      </c>
      <c r="BM43" s="18">
        <f t="shared" si="63"/>
        <v>6.0825821803339307E-2</v>
      </c>
      <c r="BN43" s="18">
        <f t="shared" si="44"/>
        <v>1.558909619613585</v>
      </c>
      <c r="BO43" s="18">
        <f t="shared" si="45"/>
        <v>1.6411318822195438</v>
      </c>
      <c r="BP43" s="18">
        <f t="shared" si="46"/>
        <v>0.27378853902836875</v>
      </c>
      <c r="BQ43" s="18">
        <f t="shared" si="47"/>
        <v>1.0527434442455617</v>
      </c>
      <c r="BR43" s="18">
        <f t="shared" si="48"/>
        <v>0.17562823115828494</v>
      </c>
      <c r="BS43" s="18">
        <f t="shared" si="49"/>
        <v>0.16682909033373006</v>
      </c>
      <c r="BT43" s="144">
        <f t="shared" si="50"/>
        <v>-1.5043416535355498</v>
      </c>
      <c r="BU43" s="144">
        <f t="shared" si="51"/>
        <v>-1.0603550384479421</v>
      </c>
      <c r="BV43" s="144">
        <f t="shared" si="52"/>
        <v>-1.0089554776735803</v>
      </c>
      <c r="BW43" s="144">
        <f t="shared" si="53"/>
        <v>-2.7997408794570195</v>
      </c>
      <c r="BY43" s="96"/>
      <c r="BZ43" t="s">
        <v>353</v>
      </c>
      <c r="CA43" s="143">
        <f>SLOPE(BM540:BM888,BK540:BK888)</f>
        <v>0.52719298345819254</v>
      </c>
      <c r="CB43" s="13"/>
      <c r="CC43" s="13">
        <f>SLOPE(BW540:BW888,BU540:BU888)</f>
        <v>2.960127877147543</v>
      </c>
      <c r="CD43" s="13">
        <f>(BH$4^CE43-$BD$4^CE43)/(BF$4^CE43-$BD$4^CE43)</f>
        <v>2.9601278969736788</v>
      </c>
      <c r="CE43" s="96">
        <v>0.35863</v>
      </c>
      <c r="CF43" s="143"/>
      <c r="CG43" s="143">
        <f t="shared" si="91"/>
        <v>0.84322321331073313</v>
      </c>
      <c r="CH43" s="13"/>
      <c r="CI43" s="184"/>
      <c r="CJ43" s="185"/>
      <c r="CK43" s="181">
        <f t="shared" si="7"/>
        <v>0</v>
      </c>
      <c r="CL43" s="186">
        <f t="shared" si="8"/>
        <v>1.7327813517992074</v>
      </c>
      <c r="CM43" s="185">
        <f t="shared" si="9"/>
        <v>0.21794190910267694</v>
      </c>
      <c r="CN43" s="185">
        <f t="shared" si="10"/>
        <v>0.33337545197992774</v>
      </c>
      <c r="CO43" s="188">
        <f t="shared" si="11"/>
        <v>0.33810000000000001</v>
      </c>
      <c r="CP43" s="185">
        <f t="shared" si="12"/>
        <v>5.4380407214561798E-2</v>
      </c>
      <c r="CQ43" s="187">
        <f t="shared" si="13"/>
        <v>1.5296528022192724</v>
      </c>
      <c r="CR43" s="187">
        <f t="shared" si="14"/>
        <v>1.551330817427657</v>
      </c>
      <c r="CS43" s="187">
        <f t="shared" si="15"/>
        <v>0.24951789877614614</v>
      </c>
      <c r="CT43" s="187">
        <f t="shared" si="16"/>
        <v>1.0141718533623665</v>
      </c>
      <c r="CU43" s="187">
        <f t="shared" si="17"/>
        <v>0.16312061038566208</v>
      </c>
      <c r="CV43" s="187">
        <f t="shared" si="18"/>
        <v>0.16084119258965335</v>
      </c>
      <c r="CW43" s="184">
        <f t="shared" si="19"/>
        <v>-1.5235267237090906</v>
      </c>
      <c r="CX43" s="184">
        <f t="shared" si="20"/>
        <v>-1.0984859407105658</v>
      </c>
      <c r="CY43" s="184">
        <f t="shared" si="21"/>
        <v>-2.9117513514909952</v>
      </c>
      <c r="CZ43" s="184">
        <f t="shared" si="54"/>
        <v>0.42504078299852466</v>
      </c>
      <c r="DA43" s="184">
        <f t="shared" si="55"/>
        <v>0.43911315444079363</v>
      </c>
      <c r="DB43" s="184">
        <f t="shared" si="56"/>
        <v>-1.3882246277819046</v>
      </c>
      <c r="DC43" s="184">
        <f t="shared" si="57"/>
        <v>1.4072371442268869E-2</v>
      </c>
      <c r="DD43" s="184">
        <f t="shared" si="58"/>
        <v>-1.8132654107804294</v>
      </c>
      <c r="DE43" s="184">
        <f t="shared" si="59"/>
        <v>-1.8273377822226984</v>
      </c>
      <c r="DF43" s="15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125"/>
      <c r="DZ43" s="4"/>
      <c r="EA43" s="20"/>
      <c r="EB43" s="20"/>
      <c r="EC43" s="20"/>
      <c r="ED43" s="4"/>
      <c r="EE43" s="4" t="str">
        <f>E43</f>
        <v>iRM_11</v>
      </c>
      <c r="EF43" s="4" t="str">
        <f>A43</f>
        <v>Lab 1</v>
      </c>
      <c r="EG43" s="4" t="str">
        <f>B43</f>
        <v>Apr 5, 2022</v>
      </c>
      <c r="EH43" s="130">
        <f>C43</f>
        <v>2</v>
      </c>
      <c r="EI43" s="51">
        <f>BE43/AVERAGE(BE42,BE44)</f>
        <v>1.047075814484584</v>
      </c>
      <c r="EJ43" s="52">
        <f>(CM43/AVERAGE(CM42,CM44)-1)*10^6</f>
        <v>-4.2944371344555421</v>
      </c>
      <c r="EK43" s="52">
        <f>(CN43/AVERAGE(CN42,CN44)-1)*10^6</f>
        <v>-2.4135379126377643</v>
      </c>
      <c r="EL43" s="52">
        <f>(CP43/AVERAGE(CP42,CP44)-1)*10^6</f>
        <v>6.3647252650511632</v>
      </c>
      <c r="EN43" t="str">
        <f t="shared" ref="EN43:EU43" si="95">EE88</f>
        <v>iRM_1</v>
      </c>
      <c r="EO43" t="str">
        <f t="shared" si="95"/>
        <v>Lab 1</v>
      </c>
      <c r="EP43" t="str">
        <f t="shared" si="95"/>
        <v>Apr 5, 2022</v>
      </c>
      <c r="EQ43" s="124">
        <f t="shared" si="95"/>
        <v>3</v>
      </c>
      <c r="ER43" s="117">
        <f t="shared" si="95"/>
        <v>1.0766150811625197</v>
      </c>
      <c r="ES43" s="44">
        <f t="shared" si="95"/>
        <v>-7.0912534857470177</v>
      </c>
      <c r="ET43" s="44">
        <f t="shared" si="95"/>
        <v>-4.6331125875820334</v>
      </c>
      <c r="EU43" s="44">
        <f t="shared" si="95"/>
        <v>12.699784274428083</v>
      </c>
      <c r="EV43" t="s">
        <v>27</v>
      </c>
      <c r="EY43" s="39"/>
      <c r="EZ43" s="39"/>
      <c r="FA43" s="39"/>
      <c r="FB43" s="39" t="str">
        <f>EO380</f>
        <v>Lab 2</v>
      </c>
      <c r="FC43" s="39" t="str">
        <f>EP380</f>
        <v>May 28, 2020</v>
      </c>
      <c r="FD43" s="39" t="str">
        <f>EN380</f>
        <v xml:space="preserve">Bottle 5 </v>
      </c>
      <c r="FE43" s="133"/>
      <c r="FF43" s="39" t="s">
        <v>281</v>
      </c>
      <c r="FG43" s="124">
        <f>EQ380</f>
        <v>1</v>
      </c>
      <c r="FH43" s="19">
        <f>EX382</f>
        <v>6</v>
      </c>
      <c r="FI43" s="44">
        <f>EX380</f>
        <v>1.2768186890554922</v>
      </c>
      <c r="FJ43" s="44">
        <f>EX383</f>
        <v>4.4285241484621762</v>
      </c>
      <c r="FK43" s="44">
        <f>EY380</f>
        <v>1.4145548826542214</v>
      </c>
      <c r="FL43" s="44">
        <f>EY383</f>
        <v>1.3263579344566863</v>
      </c>
      <c r="FM43" s="44">
        <f>EZ380</f>
        <v>5.4479649640448713</v>
      </c>
      <c r="FN43" s="44">
        <f>EZ383</f>
        <v>5.7629920053067263</v>
      </c>
      <c r="FO43" s="39" t="str">
        <f>EV380</f>
        <v>SRM 3169</v>
      </c>
      <c r="FP43" s="44">
        <f>FP54+$FQ$10</f>
        <v>6.8000000000000007</v>
      </c>
      <c r="FQ43" s="39"/>
      <c r="FR43" s="39"/>
      <c r="GH43" s="39"/>
      <c r="GI43" s="4"/>
      <c r="GJ43" s="4"/>
      <c r="GK43" s="101"/>
      <c r="GL43" s="102"/>
      <c r="GM43" s="102"/>
      <c r="GN43" s="102"/>
      <c r="GO43" s="102"/>
      <c r="GP43" s="102"/>
      <c r="GQ43" s="4"/>
      <c r="GR43" s="4"/>
      <c r="GS43" s="4"/>
      <c r="GT43" s="4"/>
      <c r="GU43" s="4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</row>
    <row r="44" spans="1:235">
      <c r="A44" s="4" t="s">
        <v>38</v>
      </c>
      <c r="B44" s="12" t="s">
        <v>26</v>
      </c>
      <c r="C44" s="20">
        <v>2</v>
      </c>
      <c r="D44" s="4" t="s">
        <v>65</v>
      </c>
      <c r="E44" s="4" t="s">
        <v>27</v>
      </c>
      <c r="F44" s="15"/>
      <c r="G44" s="15"/>
      <c r="H44" s="15">
        <v>4.0081525803543628E-4</v>
      </c>
      <c r="I44" s="15">
        <v>9.2273531481623647E-5</v>
      </c>
      <c r="J44" s="15">
        <v>1.2711810340988451E-4</v>
      </c>
      <c r="K44" s="15">
        <v>3.5726880724951124E-6</v>
      </c>
      <c r="L44" s="15">
        <v>1.2687008202192374E-4</v>
      </c>
      <c r="M44" s="15">
        <v>-2.9505566260468186E-6</v>
      </c>
      <c r="N44" s="15">
        <v>9.1807609715033328E-5</v>
      </c>
      <c r="O44" s="15">
        <v>-2.2435773246343162E-6</v>
      </c>
      <c r="P44" s="15">
        <v>-2.4174372498464441E-6</v>
      </c>
      <c r="Q44" s="15"/>
      <c r="R44" s="15"/>
      <c r="S44" s="15"/>
      <c r="T44" s="15"/>
      <c r="U44" s="15"/>
      <c r="V44" s="15">
        <v>19.469607194264729</v>
      </c>
      <c r="W44" s="15">
        <v>4.3254127403100329</v>
      </c>
      <c r="X44" s="15">
        <v>6.7428097029527025</v>
      </c>
      <c r="Y44" s="15">
        <v>5.6374521913464072E-5</v>
      </c>
      <c r="Z44" s="15">
        <v>7.098246157169342</v>
      </c>
      <c r="AA44" s="15">
        <v>3.2278059071207586E-5</v>
      </c>
      <c r="AB44" s="15">
        <v>1.1842243050535519</v>
      </c>
      <c r="AC44" s="15">
        <v>-1.2046861792569536E-6</v>
      </c>
      <c r="AD44" s="15">
        <v>-1.2879125523094597E-6</v>
      </c>
      <c r="AE44" s="15"/>
      <c r="AF44" s="15"/>
      <c r="AG44" s="15"/>
      <c r="AH44" s="15"/>
      <c r="AI44" s="69">
        <f t="shared" si="0"/>
        <v>1</v>
      </c>
      <c r="AJ44" s="15">
        <f t="shared" si="24"/>
        <v>0</v>
      </c>
      <c r="AK44" s="15">
        <f t="shared" si="25"/>
        <v>0</v>
      </c>
      <c r="AL44" s="15">
        <f t="shared" si="26"/>
        <v>19.469206379006692</v>
      </c>
      <c r="AM44" s="15">
        <f t="shared" si="27"/>
        <v>4.3253204667785514</v>
      </c>
      <c r="AN44" s="15">
        <f t="shared" si="28"/>
        <v>6.7426825848492928</v>
      </c>
      <c r="AO44" s="15">
        <f t="shared" si="29"/>
        <v>5.2801833840968961E-5</v>
      </c>
      <c r="AP44" s="15">
        <f t="shared" si="30"/>
        <v>7.0981192870873198</v>
      </c>
      <c r="AQ44" s="15">
        <f t="shared" si="31"/>
        <v>3.5228615697254406E-5</v>
      </c>
      <c r="AR44" s="15">
        <f t="shared" si="32"/>
        <v>1.184132497443837</v>
      </c>
      <c r="AS44" s="15">
        <f t="shared" si="33"/>
        <v>1.0388911453773626E-6</v>
      </c>
      <c r="AT44" s="15">
        <f t="shared" si="34"/>
        <v>1.1295246975369844E-6</v>
      </c>
      <c r="AU44" s="15">
        <f t="shared" si="35"/>
        <v>0</v>
      </c>
      <c r="AV44" s="15">
        <f t="shared" si="36"/>
        <v>0</v>
      </c>
      <c r="AW44" s="15">
        <f t="shared" si="37"/>
        <v>0</v>
      </c>
      <c r="AX44" s="15"/>
      <c r="AY44" s="4">
        <f t="shared" si="38"/>
        <v>0</v>
      </c>
      <c r="AZ44" s="4">
        <f t="shared" si="39"/>
        <v>1</v>
      </c>
      <c r="BA44" s="4"/>
      <c r="BB44" s="4">
        <f t="shared" si="2"/>
        <v>1</v>
      </c>
      <c r="BC44" s="4">
        <f t="shared" si="3"/>
        <v>1</v>
      </c>
      <c r="BD44" s="40">
        <f t="shared" si="4"/>
        <v>1.7316625740432885</v>
      </c>
      <c r="BE44" s="15">
        <f t="shared" si="5"/>
        <v>19.469206379006692</v>
      </c>
      <c r="BF44" s="15">
        <f t="shared" si="6"/>
        <v>4.3253204667785514</v>
      </c>
      <c r="BG44" s="15">
        <f t="shared" si="40"/>
        <v>6.7426819676211718</v>
      </c>
      <c r="BH44" s="15">
        <f t="shared" si="41"/>
        <v>7.0981188868016627</v>
      </c>
      <c r="BI44" s="15">
        <f t="shared" si="42"/>
        <v>1.1841317467353063</v>
      </c>
      <c r="BJ44" s="18">
        <f t="shared" si="43"/>
        <v>0.22216213555794803</v>
      </c>
      <c r="BK44" s="18">
        <f t="shared" si="61"/>
        <v>0.34632546578229756</v>
      </c>
      <c r="BL44" s="18">
        <f t="shared" si="62"/>
        <v>0.36458182982000958</v>
      </c>
      <c r="BM44" s="18">
        <f t="shared" si="63"/>
        <v>6.0820750660496109E-2</v>
      </c>
      <c r="BN44" s="18">
        <f t="shared" si="44"/>
        <v>1.5588861032170047</v>
      </c>
      <c r="BO44" s="18">
        <f t="shared" si="45"/>
        <v>1.6410619609159871</v>
      </c>
      <c r="BP44" s="18">
        <f t="shared" si="46"/>
        <v>0.27376740193709481</v>
      </c>
      <c r="BQ44" s="18">
        <f t="shared" si="47"/>
        <v>1.0527144719100388</v>
      </c>
      <c r="BR44" s="18">
        <f t="shared" si="48"/>
        <v>0.17561732147854361</v>
      </c>
      <c r="BS44" s="18">
        <f t="shared" si="49"/>
        <v>0.16682331834947098</v>
      </c>
      <c r="BT44" s="144">
        <f t="shared" si="50"/>
        <v>-1.5043478233274719</v>
      </c>
      <c r="BU44" s="144">
        <f t="shared" si="51"/>
        <v>-1.060376293510787</v>
      </c>
      <c r="BV44" s="144">
        <f t="shared" si="52"/>
        <v>-1.0090042539091855</v>
      </c>
      <c r="BW44" s="144">
        <f t="shared" si="53"/>
        <v>-2.7998242544793226</v>
      </c>
      <c r="BY44" s="96"/>
      <c r="BZ44" t="s">
        <v>354</v>
      </c>
      <c r="CA44" s="143">
        <f>SLOPE(BM540:BM888,BL540:BL888)</f>
        <v>0.25079427247757569</v>
      </c>
      <c r="CB44" s="13"/>
      <c r="CC44" s="13">
        <f>SLOPE(BW540:BW888,BV540:BV888)</f>
        <v>1.493063352891526</v>
      </c>
      <c r="CD44" s="13">
        <f>(BH$4^CE44-$BD$4^CE44)/(BG$4^CE44-$BD$4^CE44)</f>
        <v>1.4930631557071645</v>
      </c>
      <c r="CE44" s="96">
        <v>0.54859999999999998</v>
      </c>
      <c r="CF44" s="143"/>
      <c r="CG44" s="143">
        <f t="shared" si="91"/>
        <v>-0.66479280653860906</v>
      </c>
      <c r="CH44" s="13"/>
      <c r="CI44" s="184"/>
      <c r="CJ44" s="185"/>
      <c r="CK44" s="181">
        <f t="shared" si="7"/>
        <v>0</v>
      </c>
      <c r="CL44" s="186">
        <f t="shared" si="8"/>
        <v>1.7316612790584147</v>
      </c>
      <c r="CM44" s="185">
        <f t="shared" si="9"/>
        <v>0.21794326720521751</v>
      </c>
      <c r="CN44" s="185">
        <f t="shared" si="10"/>
        <v>0.3333765830632951</v>
      </c>
      <c r="CO44" s="188">
        <f t="shared" si="11"/>
        <v>0.33810000000000001</v>
      </c>
      <c r="CP44" s="185">
        <f t="shared" si="12"/>
        <v>5.4379810595849287E-2</v>
      </c>
      <c r="CQ44" s="187">
        <f t="shared" si="13"/>
        <v>1.5296484600709619</v>
      </c>
      <c r="CR44" s="187">
        <f t="shared" si="14"/>
        <v>1.5513211503874615</v>
      </c>
      <c r="CS44" s="187">
        <f t="shared" si="15"/>
        <v>0.24951360642237549</v>
      </c>
      <c r="CT44" s="187">
        <f t="shared" si="16"/>
        <v>1.0141684124700745</v>
      </c>
      <c r="CU44" s="187">
        <f t="shared" si="17"/>
        <v>0.16311826732450696</v>
      </c>
      <c r="CV44" s="187">
        <f t="shared" si="18"/>
        <v>0.160839427967611</v>
      </c>
      <c r="CW44" s="184">
        <f t="shared" si="19"/>
        <v>-1.5235204922398211</v>
      </c>
      <c r="CX44" s="184">
        <f t="shared" si="20"/>
        <v>-1.0984825478949225</v>
      </c>
      <c r="CY44" s="184">
        <f t="shared" si="21"/>
        <v>-2.9117623227583302</v>
      </c>
      <c r="CZ44" s="184">
        <f t="shared" si="54"/>
        <v>0.42503794434489878</v>
      </c>
      <c r="DA44" s="184">
        <f t="shared" si="55"/>
        <v>0.43910692297152426</v>
      </c>
      <c r="DB44" s="184">
        <f t="shared" si="56"/>
        <v>-1.3882418305185096</v>
      </c>
      <c r="DC44" s="184">
        <f t="shared" si="57"/>
        <v>1.4068978626625508E-2</v>
      </c>
      <c r="DD44" s="184">
        <f t="shared" si="58"/>
        <v>-1.813279774863408</v>
      </c>
      <c r="DE44" s="184">
        <f t="shared" si="59"/>
        <v>-1.8273487534900337</v>
      </c>
      <c r="DF44" s="15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3" t="str">
        <f>E44</f>
        <v>iRM_12</v>
      </c>
      <c r="DW44" s="43" t="str">
        <f>A44</f>
        <v>Lab 1</v>
      </c>
      <c r="DX44" s="43" t="str">
        <f>B44</f>
        <v>Apr 5, 2022</v>
      </c>
      <c r="DY44" s="125">
        <f>C44</f>
        <v>2</v>
      </c>
      <c r="DZ44" s="51">
        <f>BE44/AVERAGE(BE42,BE46)</f>
        <v>1.0030237240913806</v>
      </c>
      <c r="EA44" s="52">
        <f>(CM44/AVERAGE(CM42,CM46)-1)*10^6</f>
        <v>8.241977400791356</v>
      </c>
      <c r="EB44" s="52">
        <f>(CN44/AVERAGE(CN42,CN46)-1)*10^6</f>
        <v>2.0288778148636055</v>
      </c>
      <c r="EC44" s="52">
        <f>(CP44/AVERAGE(CP42,CP46)-1)*10^6</f>
        <v>-17.045154335981749</v>
      </c>
      <c r="ED44" s="4"/>
      <c r="EE44" s="4"/>
      <c r="EF44" s="4"/>
      <c r="EG44" s="4"/>
      <c r="EH44" s="130"/>
      <c r="EI44" s="20"/>
      <c r="EJ44" s="20"/>
      <c r="EK44" s="52"/>
      <c r="EL44" s="52"/>
      <c r="EQ44" s="124"/>
      <c r="EY44" s="39"/>
      <c r="EZ44" s="39"/>
      <c r="FA44" s="39"/>
      <c r="FB44" s="39" t="str">
        <f>EO387</f>
        <v>Lab 2</v>
      </c>
      <c r="FC44" s="39" t="str">
        <f>EP387</f>
        <v>June 3, 2020</v>
      </c>
      <c r="FD44" s="39" t="str">
        <f>EN387</f>
        <v xml:space="preserve">Bottle 5 </v>
      </c>
      <c r="FE44" s="133"/>
      <c r="FF44" s="39" t="s">
        <v>279</v>
      </c>
      <c r="FG44" s="124">
        <f>EQ387</f>
        <v>2</v>
      </c>
      <c r="FH44" s="19">
        <f>EX389</f>
        <v>6</v>
      </c>
      <c r="FI44" s="44">
        <f>EX387</f>
        <v>-4.7539933999233659</v>
      </c>
      <c r="FJ44" s="44">
        <f>EX390</f>
        <v>3.8664884705926474</v>
      </c>
      <c r="FK44" s="44">
        <f>EY387</f>
        <v>-0.76648678791017366</v>
      </c>
      <c r="FL44" s="44">
        <f>EY390</f>
        <v>4.2235811673114325</v>
      </c>
      <c r="FM44" s="44">
        <f>EZ387</f>
        <v>16.293722394515136</v>
      </c>
      <c r="FN44" s="44">
        <f>EZ390</f>
        <v>13.48680365796122</v>
      </c>
      <c r="FO44" s="39" t="str">
        <f>EV387</f>
        <v>SRM 3169</v>
      </c>
      <c r="FP44" s="44">
        <f>FP43</f>
        <v>6.8000000000000007</v>
      </c>
      <c r="FQ44" s="39"/>
      <c r="FR44" s="39"/>
      <c r="GH44" s="39"/>
      <c r="GI44" s="4"/>
      <c r="GJ44" s="4"/>
      <c r="GK44" s="101"/>
      <c r="GL44" s="102"/>
      <c r="GM44" s="102"/>
      <c r="GN44" s="102"/>
      <c r="GO44" s="102"/>
      <c r="GP44" s="102"/>
      <c r="GQ44" s="4"/>
      <c r="GR44" s="4"/>
      <c r="GS44" s="4"/>
      <c r="GT44" s="4"/>
      <c r="GU44" s="4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</row>
    <row r="45" spans="1:235">
      <c r="A45" s="4" t="s">
        <v>38</v>
      </c>
      <c r="B45" s="12" t="s">
        <v>26</v>
      </c>
      <c r="C45" s="20">
        <v>2</v>
      </c>
      <c r="D45" s="4" t="s">
        <v>66</v>
      </c>
      <c r="E45" s="4" t="s">
        <v>32</v>
      </c>
      <c r="F45" s="15"/>
      <c r="G45" s="15"/>
      <c r="H45" s="15">
        <v>3.7760269769933076E-4</v>
      </c>
      <c r="I45" s="15">
        <v>8.1235728794126777E-5</v>
      </c>
      <c r="J45" s="15">
        <v>1.1514486104715615E-4</v>
      </c>
      <c r="K45" s="15">
        <v>1.3994305103892656E-5</v>
      </c>
      <c r="L45" s="15">
        <v>1.2195723465993069E-4</v>
      </c>
      <c r="M45" s="15">
        <v>-4.82887492125883E-6</v>
      </c>
      <c r="N45" s="15">
        <v>8.5351791494758802E-5</v>
      </c>
      <c r="O45" s="15">
        <v>1.2023893773971395E-6</v>
      </c>
      <c r="P45" s="15">
        <v>1.0416420309411477E-6</v>
      </c>
      <c r="Q45" s="15"/>
      <c r="R45" s="15"/>
      <c r="S45" s="15"/>
      <c r="T45" s="15"/>
      <c r="U45" s="15"/>
      <c r="V45" s="15">
        <v>19.275791015625</v>
      </c>
      <c r="W45" s="15">
        <v>4.2823602581024174</v>
      </c>
      <c r="X45" s="15">
        <v>6.6757717704772945</v>
      </c>
      <c r="Y45" s="15">
        <v>5.5408214320777917E-5</v>
      </c>
      <c r="Z45" s="15">
        <v>7.0278806114196781</v>
      </c>
      <c r="AA45" s="15">
        <v>3.0530519579770045E-5</v>
      </c>
      <c r="AB45" s="15">
        <v>1.172507426738739</v>
      </c>
      <c r="AC45" s="15">
        <v>-1.9387812869808848E-7</v>
      </c>
      <c r="AD45" s="15">
        <v>-3.2061236899139116E-7</v>
      </c>
      <c r="AE45" s="15"/>
      <c r="AF45" s="15"/>
      <c r="AG45" s="15"/>
      <c r="AH45" s="15"/>
      <c r="AI45" s="69">
        <f t="shared" si="0"/>
        <v>1</v>
      </c>
      <c r="AJ45" s="15">
        <f t="shared" si="24"/>
        <v>0</v>
      </c>
      <c r="AK45" s="15">
        <f t="shared" si="25"/>
        <v>0</v>
      </c>
      <c r="AL45" s="15">
        <f t="shared" si="26"/>
        <v>19.2754134129273</v>
      </c>
      <c r="AM45" s="15">
        <f t="shared" si="27"/>
        <v>4.2822790223736229</v>
      </c>
      <c r="AN45" s="15">
        <f t="shared" si="28"/>
        <v>6.6756566256162477</v>
      </c>
      <c r="AO45" s="15">
        <f t="shared" si="29"/>
        <v>4.1413909216885257E-5</v>
      </c>
      <c r="AP45" s="15">
        <f t="shared" si="30"/>
        <v>7.0277586541850185</v>
      </c>
      <c r="AQ45" s="15">
        <f t="shared" si="31"/>
        <v>3.5359394501028875E-5</v>
      </c>
      <c r="AR45" s="15">
        <f t="shared" si="32"/>
        <v>1.1724220749472443</v>
      </c>
      <c r="AS45" s="15">
        <f t="shared" si="33"/>
        <v>-1.3962675060952278E-6</v>
      </c>
      <c r="AT45" s="15">
        <f t="shared" si="34"/>
        <v>-1.3622543999325389E-6</v>
      </c>
      <c r="AU45" s="15">
        <f t="shared" si="35"/>
        <v>0</v>
      </c>
      <c r="AV45" s="15">
        <f t="shared" si="36"/>
        <v>0</v>
      </c>
      <c r="AW45" s="15">
        <f t="shared" si="37"/>
        <v>0</v>
      </c>
      <c r="AX45" s="15"/>
      <c r="AY45" s="4">
        <f t="shared" si="38"/>
        <v>0</v>
      </c>
      <c r="AZ45" s="4">
        <f t="shared" si="39"/>
        <v>1</v>
      </c>
      <c r="BA45" s="4"/>
      <c r="BB45" s="4">
        <f t="shared" si="2"/>
        <v>1</v>
      </c>
      <c r="BC45" s="4">
        <f t="shared" si="3"/>
        <v>1</v>
      </c>
      <c r="BD45" s="40">
        <f t="shared" si="4"/>
        <v>1.7326192166056107</v>
      </c>
      <c r="BE45" s="15">
        <f t="shared" si="5"/>
        <v>19.2754134129273</v>
      </c>
      <c r="BF45" s="15">
        <f t="shared" si="6"/>
        <v>4.2822790223736229</v>
      </c>
      <c r="BG45" s="15">
        <f t="shared" si="40"/>
        <v>6.6756573699788593</v>
      </c>
      <c r="BH45" s="15">
        <f t="shared" si="41"/>
        <v>7.0277591369290553</v>
      </c>
      <c r="BI45" s="15">
        <f t="shared" si="42"/>
        <v>1.1724229803172836</v>
      </c>
      <c r="BJ45" s="18">
        <f t="shared" si="43"/>
        <v>0.22216275888026651</v>
      </c>
      <c r="BK45" s="18">
        <f t="shared" si="61"/>
        <v>0.34633017860471649</v>
      </c>
      <c r="BL45" s="18">
        <f t="shared" si="62"/>
        <v>0.36459706395795383</v>
      </c>
      <c r="BM45" s="18">
        <f t="shared" si="63"/>
        <v>6.0824790379384722E-2</v>
      </c>
      <c r="BN45" s="18">
        <f t="shared" si="44"/>
        <v>1.5589029428256667</v>
      </c>
      <c r="BO45" s="18">
        <f t="shared" si="45"/>
        <v>1.6411259285560615</v>
      </c>
      <c r="BP45" s="18">
        <f t="shared" si="46"/>
        <v>0.2737848174282258</v>
      </c>
      <c r="BQ45" s="18">
        <f t="shared" si="47"/>
        <v>1.0527441340134733</v>
      </c>
      <c r="BR45" s="18">
        <f t="shared" si="48"/>
        <v>0.17562659605476375</v>
      </c>
      <c r="BS45" s="18">
        <f t="shared" si="49"/>
        <v>0.16682742784346496</v>
      </c>
      <c r="BT45" s="144">
        <f t="shared" si="50"/>
        <v>-1.504345017622339</v>
      </c>
      <c r="BU45" s="144">
        <f t="shared" si="51"/>
        <v>-1.0603626855298021</v>
      </c>
      <c r="BV45" s="144">
        <f t="shared" si="52"/>
        <v>-1.0089624695457693</v>
      </c>
      <c r="BW45" s="144">
        <f t="shared" si="53"/>
        <v>-2.7997578366089173</v>
      </c>
      <c r="BX45" s="44"/>
      <c r="BY45" s="96"/>
      <c r="CA45" s="153" t="s">
        <v>365</v>
      </c>
      <c r="CB45" s="154"/>
      <c r="CC45" s="96"/>
      <c r="CD45" s="156" t="s">
        <v>361</v>
      </c>
      <c r="CE45" s="155">
        <f>AVERAGE(CE39:CE44)</f>
        <v>0.71052666666666653</v>
      </c>
      <c r="CF45" s="96"/>
      <c r="CG45" s="96"/>
      <c r="CH45" s="96"/>
      <c r="CI45" s="184"/>
      <c r="CJ45" s="185"/>
      <c r="CK45" s="181">
        <f t="shared" si="7"/>
        <v>0</v>
      </c>
      <c r="CL45" s="186">
        <f t="shared" si="8"/>
        <v>1.7326207939917218</v>
      </c>
      <c r="CM45" s="185">
        <f t="shared" si="9"/>
        <v>0.21794156335616927</v>
      </c>
      <c r="CN45" s="185">
        <f t="shared" si="10"/>
        <v>0.33337408050609563</v>
      </c>
      <c r="CO45" s="188">
        <f t="shared" si="11"/>
        <v>0.33810000000000001</v>
      </c>
      <c r="CP45" s="185">
        <f t="shared" si="12"/>
        <v>5.4380049481175974E-2</v>
      </c>
      <c r="CQ45" s="187">
        <f t="shared" si="13"/>
        <v>1.5296489360374173</v>
      </c>
      <c r="CR45" s="187">
        <f t="shared" si="14"/>
        <v>1.5513332784874205</v>
      </c>
      <c r="CS45" s="187">
        <f t="shared" si="15"/>
        <v>0.24951665319710403</v>
      </c>
      <c r="CT45" s="187">
        <f t="shared" si="16"/>
        <v>1.0141760255828225</v>
      </c>
      <c r="CU45" s="187">
        <f t="shared" si="17"/>
        <v>0.16312020838159208</v>
      </c>
      <c r="CV45" s="187">
        <f t="shared" si="18"/>
        <v>0.16084013451989343</v>
      </c>
      <c r="CW45" s="184">
        <f t="shared" si="19"/>
        <v>-1.5235283101262389</v>
      </c>
      <c r="CX45" s="184">
        <f t="shared" si="20"/>
        <v>-1.0984900546207084</v>
      </c>
      <c r="CY45" s="184">
        <f t="shared" si="21"/>
        <v>-2.9117579298632581</v>
      </c>
      <c r="CZ45" s="184">
        <f t="shared" si="54"/>
        <v>0.42503825550553059</v>
      </c>
      <c r="DA45" s="184">
        <f t="shared" si="55"/>
        <v>0.43911474085794189</v>
      </c>
      <c r="DB45" s="184">
        <f t="shared" si="56"/>
        <v>-1.3882296197370194</v>
      </c>
      <c r="DC45" s="184">
        <f t="shared" si="57"/>
        <v>1.4076485352411528E-2</v>
      </c>
      <c r="DD45" s="184">
        <f t="shared" si="58"/>
        <v>-1.8132678752425497</v>
      </c>
      <c r="DE45" s="184">
        <f t="shared" si="59"/>
        <v>-1.8273443605949615</v>
      </c>
      <c r="DF45" s="15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125"/>
      <c r="DZ45" s="4"/>
      <c r="EA45" s="20"/>
      <c r="EB45" s="20"/>
      <c r="EC45" s="20"/>
      <c r="ED45" s="4"/>
      <c r="EE45" s="4" t="str">
        <f>E45</f>
        <v>iRM</v>
      </c>
      <c r="EF45" s="4" t="str">
        <f>A45</f>
        <v>Lab 1</v>
      </c>
      <c r="EG45" s="4" t="str">
        <f>B45</f>
        <v>Apr 5, 2022</v>
      </c>
      <c r="EH45" s="130">
        <f>C45</f>
        <v>2</v>
      </c>
      <c r="EI45" s="51">
        <f>BE45/AVERAGE(BE44,BE46)</f>
        <v>0.99166809213366613</v>
      </c>
      <c r="EJ45" s="52">
        <f>(CM45/AVERAGE(CM44,CM46)-1)*10^6</f>
        <v>-1.5129769640465085</v>
      </c>
      <c r="EK45" s="52">
        <f>(CN45/AVERAGE(CN44,CN46)-1)*10^6</f>
        <v>-6.4571050278905417</v>
      </c>
      <c r="EL45" s="52">
        <f>(CP45/AVERAGE(CP44,CP46)-1)*10^6</f>
        <v>-8.045867140538121</v>
      </c>
      <c r="EN45" t="str">
        <f t="shared" ref="EN45:EU45" si="96">EE99</f>
        <v>iRM_1</v>
      </c>
      <c r="EO45" t="str">
        <f t="shared" si="96"/>
        <v>Lab 1</v>
      </c>
      <c r="EP45" t="str">
        <f t="shared" si="96"/>
        <v>Jun 20, 2022</v>
      </c>
      <c r="EQ45" s="124">
        <f t="shared" si="96"/>
        <v>1</v>
      </c>
      <c r="ER45" s="117">
        <f t="shared" si="96"/>
        <v>0.99912869700073514</v>
      </c>
      <c r="ES45" s="44">
        <f t="shared" si="96"/>
        <v>8.7409756424072782</v>
      </c>
      <c r="ET45" s="44">
        <f t="shared" si="96"/>
        <v>-6.0314908945091616</v>
      </c>
      <c r="EU45" s="44">
        <f t="shared" si="96"/>
        <v>-5.0627282612847324</v>
      </c>
      <c r="EV45" t="s">
        <v>27</v>
      </c>
      <c r="EW45" s="108" t="s">
        <v>257</v>
      </c>
      <c r="EX45" s="109">
        <f>AVERAGE(ES45:ES54)</f>
        <v>0.7789097285604285</v>
      </c>
      <c r="EY45" s="109">
        <f t="shared" ref="EY45:EZ45" si="97">AVERAGE(ET45:ET54)</f>
        <v>-2.1172552510551057</v>
      </c>
      <c r="EZ45" s="110">
        <f t="shared" si="97"/>
        <v>-0.95373274608956393</v>
      </c>
      <c r="FA45" s="39"/>
      <c r="FB45" s="39"/>
      <c r="FC45" s="39"/>
      <c r="FD45" s="136" t="s">
        <v>312</v>
      </c>
      <c r="FE45" s="162"/>
      <c r="FF45" s="134"/>
      <c r="FG45" s="124"/>
      <c r="FH45" s="19"/>
      <c r="FI45" s="137">
        <f>(FI43/FJ43^2+FI44/FJ44^2)/(1/FJ43^2+1/FJ44^2)</f>
        <v>-2.1453428331433102</v>
      </c>
      <c r="FJ45" s="137">
        <f>SQRT(1/(1/FJ43^2+1/FJ44^2))</f>
        <v>2.9125881155304723</v>
      </c>
      <c r="FK45" s="137">
        <f>(FK43/FL43^2+FK44/FL44^2)/(1/FL43^2+1/FL44^2)</f>
        <v>1.2187710978538375</v>
      </c>
      <c r="FL45" s="137">
        <f>SQRT(1/(1/FL43^2+1/FL44^2))</f>
        <v>1.2654273683298434</v>
      </c>
      <c r="FM45" s="137">
        <f>(FM43/FN43^2+FM44/FN44^2)/(1/FN43^2+1/FN44^2)</f>
        <v>7.1225357033081771</v>
      </c>
      <c r="FN45" s="137">
        <f>SQRT(1/(1/FN43^2+1/FN44^2))</f>
        <v>5.2994505087878885</v>
      </c>
      <c r="FO45" s="39"/>
      <c r="FP45" s="44">
        <f>FP44</f>
        <v>6.8000000000000007</v>
      </c>
      <c r="FQ45" s="44">
        <f>FP45</f>
        <v>6.8000000000000007</v>
      </c>
      <c r="FR45" s="39"/>
      <c r="GH45" s="39"/>
      <c r="GI45" s="4"/>
      <c r="GJ45" s="4"/>
      <c r="GK45" s="101"/>
      <c r="GL45" s="102"/>
      <c r="GM45" s="102"/>
      <c r="GN45" s="102"/>
      <c r="GO45" s="102"/>
      <c r="GP45" s="102"/>
      <c r="GQ45" s="4"/>
      <c r="GR45" s="4"/>
      <c r="GS45" s="4"/>
      <c r="GT45" s="4"/>
      <c r="GU45" s="4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</row>
    <row r="46" spans="1:235">
      <c r="A46" s="4" t="s">
        <v>38</v>
      </c>
      <c r="B46" s="12" t="s">
        <v>26</v>
      </c>
      <c r="C46" s="20">
        <v>2</v>
      </c>
      <c r="D46" s="4" t="s">
        <v>67</v>
      </c>
      <c r="E46" s="4" t="s">
        <v>27</v>
      </c>
      <c r="F46" s="15"/>
      <c r="G46" s="15"/>
      <c r="H46" s="15">
        <v>4.3772967183031142E-4</v>
      </c>
      <c r="I46" s="15">
        <v>1.0666558810044081E-4</v>
      </c>
      <c r="J46" s="15">
        <v>1.468090449634474E-4</v>
      </c>
      <c r="K46" s="15">
        <v>9.1496917093536474E-6</v>
      </c>
      <c r="L46" s="15">
        <v>1.4091652410570533E-4</v>
      </c>
      <c r="M46" s="15">
        <v>1.6166250134119744E-7</v>
      </c>
      <c r="N46" s="15">
        <v>7.9072528751567003E-5</v>
      </c>
      <c r="O46" s="15">
        <v>-6.5858966536325171E-6</v>
      </c>
      <c r="P46" s="15">
        <v>2.4741611127865327E-6</v>
      </c>
      <c r="Q46" s="15"/>
      <c r="R46" s="15"/>
      <c r="S46" s="15"/>
      <c r="T46" s="15"/>
      <c r="U46" s="15"/>
      <c r="V46" s="15">
        <v>19.405958824157715</v>
      </c>
      <c r="W46" s="15">
        <v>4.3112576389312744</v>
      </c>
      <c r="X46" s="15">
        <v>6.7208609390258793</v>
      </c>
      <c r="Y46" s="15">
        <v>5.8321760043327231E-5</v>
      </c>
      <c r="Z46" s="15">
        <v>7.0752556800842283</v>
      </c>
      <c r="AA46" s="15">
        <v>3.2363982063543518E-5</v>
      </c>
      <c r="AB46" s="15">
        <v>1.1804186606407165</v>
      </c>
      <c r="AC46" s="15">
        <v>1.5371421002896574E-6</v>
      </c>
      <c r="AD46" s="15">
        <v>3.5582976238401934E-7</v>
      </c>
      <c r="AE46" s="15"/>
      <c r="AF46" s="15"/>
      <c r="AG46" s="15"/>
      <c r="AH46" s="15"/>
      <c r="AI46" s="69">
        <f t="shared" si="0"/>
        <v>1</v>
      </c>
      <c r="AJ46" s="15">
        <f t="shared" si="24"/>
        <v>0</v>
      </c>
      <c r="AK46" s="15">
        <f t="shared" si="25"/>
        <v>0</v>
      </c>
      <c r="AL46" s="15">
        <f t="shared" si="26"/>
        <v>19.405521094485884</v>
      </c>
      <c r="AM46" s="15">
        <f t="shared" si="27"/>
        <v>4.3111509733431737</v>
      </c>
      <c r="AN46" s="15">
        <f t="shared" si="28"/>
        <v>6.7207141299809159</v>
      </c>
      <c r="AO46" s="15">
        <f t="shared" si="29"/>
        <v>4.917206833397358E-5</v>
      </c>
      <c r="AP46" s="15">
        <f t="shared" si="30"/>
        <v>7.0751147635601228</v>
      </c>
      <c r="AQ46" s="15">
        <f t="shared" si="31"/>
        <v>3.2202319562202324E-5</v>
      </c>
      <c r="AR46" s="15">
        <f t="shared" si="32"/>
        <v>1.1803395881119649</v>
      </c>
      <c r="AS46" s="15">
        <f t="shared" si="33"/>
        <v>8.1230387539221752E-6</v>
      </c>
      <c r="AT46" s="15">
        <f t="shared" si="34"/>
        <v>-2.1183313504025136E-6</v>
      </c>
      <c r="AU46" s="15">
        <f t="shared" si="35"/>
        <v>0</v>
      </c>
      <c r="AV46" s="15">
        <f t="shared" si="36"/>
        <v>0</v>
      </c>
      <c r="AW46" s="15">
        <f t="shared" si="37"/>
        <v>0</v>
      </c>
      <c r="AX46" s="15"/>
      <c r="AY46" s="4">
        <f t="shared" si="38"/>
        <v>0</v>
      </c>
      <c r="AZ46" s="4">
        <f t="shared" si="39"/>
        <v>1</v>
      </c>
      <c r="BA46" s="4"/>
      <c r="BB46" s="4">
        <f t="shared" si="2"/>
        <v>1</v>
      </c>
      <c r="BC46" s="4">
        <f t="shared" si="3"/>
        <v>1</v>
      </c>
      <c r="BD46" s="40">
        <f t="shared" si="4"/>
        <v>1.7323570780613344</v>
      </c>
      <c r="BE46" s="15">
        <f t="shared" si="5"/>
        <v>19.405521094485884</v>
      </c>
      <c r="BF46" s="15">
        <f t="shared" si="6"/>
        <v>4.3111509733431737</v>
      </c>
      <c r="BG46" s="15">
        <f t="shared" si="40"/>
        <v>6.7207152874961178</v>
      </c>
      <c r="BH46" s="15">
        <f t="shared" si="41"/>
        <v>7.075115514243616</v>
      </c>
      <c r="BI46" s="15">
        <f t="shared" si="42"/>
        <v>1.1803409959863536</v>
      </c>
      <c r="BJ46" s="18">
        <f t="shared" si="43"/>
        <v>0.22216105160753427</v>
      </c>
      <c r="BK46" s="18">
        <f t="shared" si="61"/>
        <v>0.3463300601294248</v>
      </c>
      <c r="BL46" s="18">
        <f t="shared" si="62"/>
        <v>0.36459291558287621</v>
      </c>
      <c r="BM46" s="18">
        <f t="shared" si="63"/>
        <v>6.0825009039399087E-2</v>
      </c>
      <c r="BN46" s="18">
        <f t="shared" si="44"/>
        <v>1.5589143894639339</v>
      </c>
      <c r="BO46" s="18">
        <f t="shared" si="45"/>
        <v>1.6411198675227714</v>
      </c>
      <c r="BP46" s="18">
        <f t="shared" si="46"/>
        <v>0.27378790566247163</v>
      </c>
      <c r="BQ46" s="18">
        <f t="shared" si="47"/>
        <v>1.0527325160473409</v>
      </c>
      <c r="BR46" s="18">
        <f t="shared" si="48"/>
        <v>0.1756272874975639</v>
      </c>
      <c r="BS46" s="18">
        <f t="shared" si="49"/>
        <v>0.16682992576023559</v>
      </c>
      <c r="BT46" s="144">
        <f t="shared" si="50"/>
        <v>-1.5043527024354955</v>
      </c>
      <c r="BU46" s="144">
        <f t="shared" si="51"/>
        <v>-1.0603630276175531</v>
      </c>
      <c r="BV46" s="144">
        <f t="shared" si="52"/>
        <v>-1.0089738475822045</v>
      </c>
      <c r="BW46" s="144">
        <f t="shared" si="53"/>
        <v>-2.799754241699342</v>
      </c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184"/>
      <c r="CJ46" s="185"/>
      <c r="CK46" s="181">
        <f t="shared" si="7"/>
        <v>0</v>
      </c>
      <c r="CL46" s="186">
        <f t="shared" si="8"/>
        <v>1.7323595145326451</v>
      </c>
      <c r="CM46" s="185">
        <f t="shared" si="9"/>
        <v>0.21794051898924854</v>
      </c>
      <c r="CN46" s="185">
        <f t="shared" si="10"/>
        <v>0.33337588323959866</v>
      </c>
      <c r="CO46" s="188">
        <f t="shared" si="11"/>
        <v>0.33810000000000001</v>
      </c>
      <c r="CP46" s="185">
        <f t="shared" si="12"/>
        <v>5.4381163442849857E-2</v>
      </c>
      <c r="CQ46" s="187">
        <f t="shared" si="13"/>
        <v>1.5296645377633742</v>
      </c>
      <c r="CR46" s="187">
        <f t="shared" si="14"/>
        <v>1.5513407124476892</v>
      </c>
      <c r="CS46" s="187">
        <f t="shared" si="15"/>
        <v>0.24952296018682321</v>
      </c>
      <c r="CT46" s="187">
        <f t="shared" si="16"/>
        <v>1.0141705414155773</v>
      </c>
      <c r="CU46" s="187">
        <f t="shared" si="17"/>
        <v>0.16312266776587994</v>
      </c>
      <c r="CV46" s="187">
        <f t="shared" si="18"/>
        <v>0.16084342928970671</v>
      </c>
      <c r="CW46" s="184">
        <f t="shared" si="19"/>
        <v>-1.5235331020961913</v>
      </c>
      <c r="CX46" s="184">
        <f t="shared" si="20"/>
        <v>-1.0984846470958458</v>
      </c>
      <c r="CY46" s="184">
        <f t="shared" si="21"/>
        <v>-2.9117374453238902</v>
      </c>
      <c r="CZ46" s="184">
        <f t="shared" si="54"/>
        <v>0.42504845500034583</v>
      </c>
      <c r="DA46" s="184">
        <f t="shared" si="55"/>
        <v>0.43911953282789451</v>
      </c>
      <c r="DB46" s="184">
        <f t="shared" si="56"/>
        <v>-1.3882043432276989</v>
      </c>
      <c r="DC46" s="184">
        <f t="shared" si="57"/>
        <v>1.4071077827549201E-2</v>
      </c>
      <c r="DD46" s="184">
        <f t="shared" si="58"/>
        <v>-1.8132527982280449</v>
      </c>
      <c r="DE46" s="184">
        <f t="shared" si="59"/>
        <v>-1.8273238760555939</v>
      </c>
      <c r="DF46" s="15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125"/>
      <c r="DZ46" s="4"/>
      <c r="EA46" s="20"/>
      <c r="EB46" s="20"/>
      <c r="EC46" s="20"/>
      <c r="ED46" s="4"/>
      <c r="EE46" s="4"/>
      <c r="EF46" s="4"/>
      <c r="EG46" s="4"/>
      <c r="EH46" s="130"/>
      <c r="EI46" s="20"/>
      <c r="EJ46" s="20"/>
      <c r="EK46" s="20"/>
      <c r="EL46" s="20"/>
      <c r="EN46" t="str">
        <f t="shared" ref="EN46:EU46" si="98">EE109</f>
        <v>iRM_1</v>
      </c>
      <c r="EO46" t="str">
        <f t="shared" si="98"/>
        <v>Lab 1</v>
      </c>
      <c r="EP46" t="str">
        <f t="shared" si="98"/>
        <v>Jun 20, 2022</v>
      </c>
      <c r="EQ46" s="124">
        <f t="shared" si="98"/>
        <v>1</v>
      </c>
      <c r="ER46" s="117">
        <f t="shared" si="98"/>
        <v>1.0050841795590746</v>
      </c>
      <c r="ES46" s="44">
        <f t="shared" si="98"/>
        <v>4.1242935830965166</v>
      </c>
      <c r="ET46" s="44">
        <f t="shared" si="98"/>
        <v>2.0525721455832979</v>
      </c>
      <c r="EU46" s="44">
        <f t="shared" si="98"/>
        <v>13.078760959572833</v>
      </c>
      <c r="EV46" t="s">
        <v>27</v>
      </c>
      <c r="EW46" s="111" t="s">
        <v>258</v>
      </c>
      <c r="EX46" s="44">
        <f>2*STDEV(ES45:ES54)</f>
        <v>12.266412569742954</v>
      </c>
      <c r="EY46" s="44">
        <f t="shared" ref="EY46:EZ46" si="99">2*STDEV(ET45:ET54)</f>
        <v>7.0112732450753628</v>
      </c>
      <c r="EZ46" s="112">
        <f t="shared" si="99"/>
        <v>25.534778170591242</v>
      </c>
      <c r="FA46" s="39"/>
      <c r="FB46" s="39" t="str">
        <f>EO394</f>
        <v>Lab 2</v>
      </c>
      <c r="FC46" s="39" t="str">
        <f>EP394</f>
        <v>May 28, 2020</v>
      </c>
      <c r="FD46" s="39" t="str">
        <f>EN394</f>
        <v xml:space="preserve">Bottle 6 </v>
      </c>
      <c r="FE46" s="133"/>
      <c r="FF46" s="39" t="s">
        <v>281</v>
      </c>
      <c r="FG46" s="124">
        <f>EQ394</f>
        <v>1</v>
      </c>
      <c r="FH46" s="19">
        <f>EX396</f>
        <v>6</v>
      </c>
      <c r="FI46" s="44">
        <f>EX394</f>
        <v>-1.6341556370313981</v>
      </c>
      <c r="FJ46" s="44">
        <f>EX397</f>
        <v>5.4224696196207756</v>
      </c>
      <c r="FK46" s="44">
        <f>EY394</f>
        <v>-0.45386064347526417</v>
      </c>
      <c r="FL46" s="44">
        <f>EY397</f>
        <v>5.0946755247242645</v>
      </c>
      <c r="FM46" s="44">
        <f>EZ394</f>
        <v>8.3799760852709682</v>
      </c>
      <c r="FN46" s="44">
        <f>EZ397</f>
        <v>16.077969649994177</v>
      </c>
      <c r="FO46" s="39" t="str">
        <f>EV394</f>
        <v>SRM 3169</v>
      </c>
      <c r="FP46" s="44">
        <f>FP58+$FQ$10</f>
        <v>8.4</v>
      </c>
      <c r="FQ46" s="39"/>
      <c r="FR46" s="39"/>
      <c r="GH46" s="39"/>
      <c r="GI46" s="4"/>
      <c r="GJ46" s="4"/>
      <c r="GK46" s="101"/>
      <c r="GL46" s="102"/>
      <c r="GM46" s="102"/>
      <c r="GN46" s="102"/>
      <c r="GO46" s="102"/>
      <c r="GP46" s="102"/>
      <c r="GQ46" s="4"/>
      <c r="GR46" s="4"/>
      <c r="GS46" s="4"/>
      <c r="GT46" s="4"/>
      <c r="GU46" s="4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</row>
    <row r="47" spans="1:235">
      <c r="A47" t="s">
        <v>38</v>
      </c>
      <c r="B47" s="3" t="s">
        <v>26</v>
      </c>
      <c r="C47" s="19">
        <v>3</v>
      </c>
      <c r="D47" t="s">
        <v>47</v>
      </c>
      <c r="E47" t="s">
        <v>27</v>
      </c>
      <c r="F47" s="13"/>
      <c r="G47" s="13"/>
      <c r="H47" s="13">
        <v>2.9079076484777032E-4</v>
      </c>
      <c r="I47" s="13">
        <v>6.5521154829184519E-5</v>
      </c>
      <c r="J47" s="13">
        <v>9.6240156562998894E-5</v>
      </c>
      <c r="K47" s="13">
        <v>2.5949701830541015E-5</v>
      </c>
      <c r="L47" s="13">
        <v>8.275792497443035E-5</v>
      </c>
      <c r="M47" s="13">
        <v>-3.2077289660037414E-6</v>
      </c>
      <c r="N47" s="13">
        <v>8.1140744077856647E-5</v>
      </c>
      <c r="O47" s="13">
        <v>-1.3736536033093199E-6</v>
      </c>
      <c r="P47" s="13">
        <v>2.7012749171717582E-6</v>
      </c>
      <c r="Q47" s="13"/>
      <c r="R47" s="13"/>
      <c r="S47" s="13"/>
      <c r="T47" s="13"/>
      <c r="U47" s="13"/>
      <c r="V47" s="13">
        <v>19.511734787298707</v>
      </c>
      <c r="W47" s="13">
        <v>4.3347418843483441</v>
      </c>
      <c r="X47" s="13">
        <v>6.7573879884213817</v>
      </c>
      <c r="Y47" s="13">
        <v>5.5823519483519892E-5</v>
      </c>
      <c r="Z47" s="13">
        <v>7.1136134595287093</v>
      </c>
      <c r="AA47" s="13">
        <v>3.2047725356705439E-5</v>
      </c>
      <c r="AB47" s="13">
        <v>1.1867834378261954</v>
      </c>
      <c r="AC47" s="13">
        <v>7.5530048427342022E-6</v>
      </c>
      <c r="AD47" s="13">
        <v>-1.1688988340155244E-6</v>
      </c>
      <c r="AE47" s="13"/>
      <c r="AF47" s="13"/>
      <c r="AG47" s="13"/>
      <c r="AH47" s="13"/>
      <c r="AI47" s="68">
        <f t="shared" si="0"/>
        <v>1</v>
      </c>
      <c r="AJ47" s="13">
        <f t="shared" si="24"/>
        <v>0</v>
      </c>
      <c r="AK47" s="13">
        <f t="shared" si="25"/>
        <v>0</v>
      </c>
      <c r="AL47" s="13">
        <f t="shared" si="26"/>
        <v>19.51144399653386</v>
      </c>
      <c r="AM47" s="13">
        <f t="shared" si="27"/>
        <v>4.3346763631935152</v>
      </c>
      <c r="AN47" s="13">
        <f t="shared" si="28"/>
        <v>6.7572917482648185</v>
      </c>
      <c r="AO47" s="13">
        <f t="shared" si="29"/>
        <v>2.9873817652978876E-5</v>
      </c>
      <c r="AP47" s="13">
        <f t="shared" si="30"/>
        <v>7.113530701603735</v>
      </c>
      <c r="AQ47" s="13">
        <f t="shared" si="31"/>
        <v>3.5255454322709181E-5</v>
      </c>
      <c r="AR47" s="13">
        <f t="shared" si="32"/>
        <v>1.1867022970821175</v>
      </c>
      <c r="AS47" s="13">
        <f t="shared" si="33"/>
        <v>8.9266584460435221E-6</v>
      </c>
      <c r="AT47" s="13">
        <f t="shared" si="34"/>
        <v>-3.8701737511872824E-6</v>
      </c>
      <c r="AU47" s="13">
        <f t="shared" si="35"/>
        <v>0</v>
      </c>
      <c r="AV47" s="13">
        <f t="shared" si="36"/>
        <v>0</v>
      </c>
      <c r="AW47" s="13">
        <f t="shared" si="37"/>
        <v>0</v>
      </c>
      <c r="AX47" s="13"/>
      <c r="AY47">
        <f t="shared" si="38"/>
        <v>0</v>
      </c>
      <c r="AZ47">
        <f t="shared" si="39"/>
        <v>1</v>
      </c>
      <c r="BB47">
        <f t="shared" si="2"/>
        <v>1</v>
      </c>
      <c r="BC47">
        <f t="shared" si="3"/>
        <v>1</v>
      </c>
      <c r="BD47" s="41">
        <f t="shared" si="4"/>
        <v>1.7317024279629063</v>
      </c>
      <c r="BE47" s="13">
        <f t="shared" si="5"/>
        <v>19.51144399653386</v>
      </c>
      <c r="BF47" s="13">
        <f t="shared" si="6"/>
        <v>4.3346763631935152</v>
      </c>
      <c r="BG47" s="13">
        <f t="shared" si="40"/>
        <v>6.7572938631142421</v>
      </c>
      <c r="BH47" s="13">
        <f t="shared" si="41"/>
        <v>7.1135320731299414</v>
      </c>
      <c r="BI47" s="13">
        <f t="shared" si="42"/>
        <v>1.1867048692882014</v>
      </c>
      <c r="BJ47" s="17">
        <f t="shared" si="43"/>
        <v>0.22216071572988424</v>
      </c>
      <c r="BK47" s="17">
        <f t="shared" si="61"/>
        <v>0.34632464231323173</v>
      </c>
      <c r="BL47" s="17">
        <f t="shared" si="62"/>
        <v>0.36458255341806767</v>
      </c>
      <c r="BM47" s="17">
        <f t="shared" si="63"/>
        <v>6.0820965864905506E-2</v>
      </c>
      <c r="BN47" s="17">
        <f t="shared" si="44"/>
        <v>1.5588923594138631</v>
      </c>
      <c r="BO47" s="17">
        <f t="shared" si="45"/>
        <v>1.6410757060278294</v>
      </c>
      <c r="BP47" s="17">
        <f t="shared" si="46"/>
        <v>0.27377012027119652</v>
      </c>
      <c r="BQ47" s="17">
        <f t="shared" si="47"/>
        <v>1.0527190643521191</v>
      </c>
      <c r="BR47" s="17">
        <f t="shared" si="48"/>
        <v>0.17561836044544663</v>
      </c>
      <c r="BS47" s="17">
        <f t="shared" si="49"/>
        <v>0.16682357752638252</v>
      </c>
      <c r="BT47" s="96">
        <f t="shared" si="50"/>
        <v>-1.5043542143022313</v>
      </c>
      <c r="BU47" s="96">
        <f t="shared" si="51"/>
        <v>-1.0603786712453926</v>
      </c>
      <c r="BV47" s="96">
        <f t="shared" si="52"/>
        <v>-1.0090022691768679</v>
      </c>
      <c r="BW47" s="96">
        <f t="shared" si="53"/>
        <v>-2.7998207161469884</v>
      </c>
      <c r="BX47" s="96"/>
      <c r="BY47" s="96"/>
      <c r="BZ47" s="96"/>
      <c r="CA47" s="96"/>
      <c r="CB47" s="96"/>
      <c r="CC47" s="13"/>
      <c r="CD47" s="96"/>
      <c r="CE47" s="96"/>
      <c r="CF47" s="96"/>
      <c r="CG47" s="96"/>
      <c r="CH47" s="96"/>
      <c r="CI47" s="184"/>
      <c r="CJ47" s="185" t="s">
        <v>210</v>
      </c>
      <c r="CK47" s="181">
        <f t="shared" si="7"/>
        <v>0</v>
      </c>
      <c r="CL47" s="186">
        <f t="shared" si="8"/>
        <v>1.7317068554449291</v>
      </c>
      <c r="CM47" s="185">
        <f t="shared" si="9"/>
        <v>0.21794176436319962</v>
      </c>
      <c r="CN47" s="185">
        <f t="shared" si="10"/>
        <v>0.33337545602879637</v>
      </c>
      <c r="CO47" s="188">
        <f t="shared" si="11"/>
        <v>0.33810000000000001</v>
      </c>
      <c r="CP47" s="185">
        <f t="shared" si="12"/>
        <v>5.4379842798660059E-2</v>
      </c>
      <c r="CQ47" s="187">
        <f t="shared" si="13"/>
        <v>1.5296538366699959</v>
      </c>
      <c r="CR47" s="187">
        <f t="shared" si="14"/>
        <v>1.5513318476974283</v>
      </c>
      <c r="CS47" s="187">
        <f t="shared" si="15"/>
        <v>0.24951547473037855</v>
      </c>
      <c r="CT47" s="187">
        <f t="shared" si="16"/>
        <v>1.0141718410451772</v>
      </c>
      <c r="CU47" s="187">
        <f t="shared" si="17"/>
        <v>0.16311891537079087</v>
      </c>
      <c r="CV47" s="187">
        <f t="shared" si="18"/>
        <v>0.1608395232140197</v>
      </c>
      <c r="CW47" s="184">
        <f t="shared" si="19"/>
        <v>-1.5235273878288369</v>
      </c>
      <c r="CX47" s="184">
        <f t="shared" si="20"/>
        <v>-1.0984859285654947</v>
      </c>
      <c r="CY47" s="184">
        <f t="shared" si="21"/>
        <v>-2.9117617305752961</v>
      </c>
      <c r="CZ47" s="184">
        <f t="shared" si="54"/>
        <v>0.42504145926334258</v>
      </c>
      <c r="DA47" s="184">
        <f t="shared" si="55"/>
        <v>0.4391138185605401</v>
      </c>
      <c r="DB47" s="184">
        <f t="shared" si="56"/>
        <v>-1.3882343427464594</v>
      </c>
      <c r="DC47" s="184">
        <f t="shared" si="57"/>
        <v>1.4072359297197693E-2</v>
      </c>
      <c r="DD47" s="184">
        <f t="shared" si="58"/>
        <v>-1.8132758020098017</v>
      </c>
      <c r="DE47" s="184">
        <f t="shared" si="59"/>
        <v>-1.8273481613069993</v>
      </c>
      <c r="DF47" s="15"/>
      <c r="DY47" s="124"/>
      <c r="EH47" s="50"/>
      <c r="EN47" t="str">
        <f t="shared" ref="EN47:EU47" si="100">EE119</f>
        <v>iRM_1</v>
      </c>
      <c r="EO47" t="str">
        <f t="shared" si="100"/>
        <v>Lab 1</v>
      </c>
      <c r="EP47" t="str">
        <f t="shared" si="100"/>
        <v>Jun 20, 2022</v>
      </c>
      <c r="EQ47" s="124">
        <f t="shared" si="100"/>
        <v>1</v>
      </c>
      <c r="ER47" s="117">
        <f t="shared" si="100"/>
        <v>1.0187150142363584</v>
      </c>
      <c r="ES47" s="44">
        <f t="shared" si="100"/>
        <v>4.620725879034282</v>
      </c>
      <c r="ET47" s="44">
        <f t="shared" si="100"/>
        <v>0.92029655185399406</v>
      </c>
      <c r="EU47" s="44">
        <f t="shared" si="100"/>
        <v>-26.496293048405839</v>
      </c>
      <c r="EV47" t="s">
        <v>27</v>
      </c>
      <c r="EW47" s="111" t="s">
        <v>233</v>
      </c>
      <c r="EX47">
        <f>COUNT(ES45:ES54)</f>
        <v>10</v>
      </c>
      <c r="EY47">
        <f t="shared" ref="EY47:EZ47" si="101">COUNT(ET45:ET54)</f>
        <v>10</v>
      </c>
      <c r="EZ47" s="113">
        <f t="shared" si="101"/>
        <v>10</v>
      </c>
      <c r="FA47" s="39"/>
      <c r="FB47" s="39" t="str">
        <f>EO401</f>
        <v>Lab 2</v>
      </c>
      <c r="FC47" s="39" t="str">
        <f>EP401</f>
        <v>June 3, 2020</v>
      </c>
      <c r="FD47" s="39" t="str">
        <f>EN401</f>
        <v xml:space="preserve">Bottle 6 </v>
      </c>
      <c r="FE47" s="133"/>
      <c r="FF47" s="39" t="s">
        <v>279</v>
      </c>
      <c r="FG47" s="124">
        <f>EQ401</f>
        <v>2</v>
      </c>
      <c r="FH47" s="19">
        <f>EX403</f>
        <v>6</v>
      </c>
      <c r="FI47" s="44">
        <f>EX401</f>
        <v>-3.1847031513228727</v>
      </c>
      <c r="FJ47" s="44">
        <f>EX404</f>
        <v>3.1340476908033423</v>
      </c>
      <c r="FK47" s="44">
        <f>EY401</f>
        <v>1.6229959242293941</v>
      </c>
      <c r="FL47" s="44">
        <f>EY404</f>
        <v>2.7823049099391834</v>
      </c>
      <c r="FM47" s="44">
        <f>EZ401</f>
        <v>1.7261965276812081</v>
      </c>
      <c r="FN47" s="44">
        <f>EZ404</f>
        <v>8.946859999223518</v>
      </c>
      <c r="FO47" s="39" t="str">
        <f>EV401</f>
        <v>SRM 3169</v>
      </c>
      <c r="FP47" s="44">
        <f>FP46</f>
        <v>8.4</v>
      </c>
      <c r="FQ47" s="39"/>
      <c r="FR47" s="39"/>
      <c r="GH47" s="39"/>
      <c r="GI47" s="44"/>
      <c r="GJ47" s="39"/>
      <c r="GK47" s="101"/>
      <c r="GL47" s="102"/>
      <c r="GM47" s="102"/>
      <c r="GN47" s="102"/>
      <c r="GO47" s="102"/>
      <c r="GP47" s="102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</row>
    <row r="48" spans="1:235">
      <c r="A48" t="s">
        <v>38</v>
      </c>
      <c r="B48" s="3" t="s">
        <v>26</v>
      </c>
      <c r="C48" s="19">
        <v>3</v>
      </c>
      <c r="D48" t="s">
        <v>48</v>
      </c>
      <c r="E48" t="s">
        <v>28</v>
      </c>
      <c r="F48" s="13"/>
      <c r="G48" s="13"/>
      <c r="H48" s="13">
        <v>3.6761577066499738E-4</v>
      </c>
      <c r="I48" s="13">
        <v>8.2453012146288524E-5</v>
      </c>
      <c r="J48" s="13">
        <v>1.1175393374287523E-4</v>
      </c>
      <c r="K48" s="13">
        <v>4.7522898057650296E-6</v>
      </c>
      <c r="L48" s="13">
        <v>1.0967575217364356E-4</v>
      </c>
      <c r="M48" s="13">
        <v>-1.756954418397072E-6</v>
      </c>
      <c r="N48" s="13">
        <v>8.4517960931407285E-5</v>
      </c>
      <c r="O48" s="13">
        <v>-2.7445682462712282E-6</v>
      </c>
      <c r="P48" s="13">
        <v>1.8875273781304707E-6</v>
      </c>
      <c r="Q48" s="13"/>
      <c r="R48" s="13"/>
      <c r="S48" s="13"/>
      <c r="T48" s="13"/>
      <c r="U48" s="13"/>
      <c r="V48" s="13">
        <v>20.420717398325603</v>
      </c>
      <c r="W48" s="13">
        <v>4.536775340636571</v>
      </c>
      <c r="X48" s="13">
        <v>7.0726207594076795</v>
      </c>
      <c r="Y48" s="13">
        <v>6.4213375651434035E-5</v>
      </c>
      <c r="Z48" s="13">
        <v>7.4459064801534014</v>
      </c>
      <c r="AA48" s="13">
        <v>3.2731182386669389E-5</v>
      </c>
      <c r="AB48" s="13">
        <v>1.2422941029071808</v>
      </c>
      <c r="AC48" s="13">
        <v>-2.9546342605139366E-6</v>
      </c>
      <c r="AD48" s="13">
        <v>-2.719104621462524E-7</v>
      </c>
      <c r="AE48" s="13"/>
      <c r="AF48" s="13"/>
      <c r="AG48" s="13"/>
      <c r="AH48" s="13"/>
      <c r="AI48" s="68">
        <f t="shared" si="0"/>
        <v>1</v>
      </c>
      <c r="AJ48" s="13">
        <f t="shared" si="24"/>
        <v>0</v>
      </c>
      <c r="AK48" s="13">
        <f t="shared" si="25"/>
        <v>0</v>
      </c>
      <c r="AL48" s="13">
        <f t="shared" si="26"/>
        <v>20.42034978255494</v>
      </c>
      <c r="AM48" s="13">
        <f t="shared" si="27"/>
        <v>4.536692887624425</v>
      </c>
      <c r="AN48" s="13">
        <f t="shared" si="28"/>
        <v>7.072509005473937</v>
      </c>
      <c r="AO48" s="13">
        <f t="shared" si="29"/>
        <v>5.9461085845669005E-5</v>
      </c>
      <c r="AP48" s="13">
        <f t="shared" si="30"/>
        <v>7.4457968044012279</v>
      </c>
      <c r="AQ48" s="13">
        <f t="shared" si="31"/>
        <v>3.4488136805066461E-5</v>
      </c>
      <c r="AR48" s="13">
        <f t="shared" si="32"/>
        <v>1.2422095849462493</v>
      </c>
      <c r="AS48" s="13">
        <f t="shared" si="33"/>
        <v>-2.1006601424270847E-7</v>
      </c>
      <c r="AT48" s="13">
        <f t="shared" si="34"/>
        <v>-2.1594378402767232E-6</v>
      </c>
      <c r="AU48" s="13">
        <f t="shared" si="35"/>
        <v>0</v>
      </c>
      <c r="AV48" s="13">
        <f t="shared" si="36"/>
        <v>0</v>
      </c>
      <c r="AW48" s="13">
        <f t="shared" si="37"/>
        <v>0</v>
      </c>
      <c r="AX48" s="13"/>
      <c r="AY48">
        <f t="shared" si="38"/>
        <v>0</v>
      </c>
      <c r="AZ48">
        <f t="shared" si="39"/>
        <v>1</v>
      </c>
      <c r="BB48">
        <f t="shared" si="2"/>
        <v>1</v>
      </c>
      <c r="BC48">
        <f t="shared" si="3"/>
        <v>1</v>
      </c>
      <c r="BD48" s="41">
        <f t="shared" si="4"/>
        <v>1.7344627737204654</v>
      </c>
      <c r="BE48" s="13">
        <f t="shared" si="5"/>
        <v>20.42034978255494</v>
      </c>
      <c r="BF48" s="13">
        <f t="shared" si="6"/>
        <v>4.536692887624425</v>
      </c>
      <c r="BG48" s="13">
        <f t="shared" si="40"/>
        <v>7.0725101853094898</v>
      </c>
      <c r="BH48" s="13">
        <f t="shared" si="41"/>
        <v>7.4457975695913321</v>
      </c>
      <c r="BI48" s="13">
        <f t="shared" si="42"/>
        <v>1.2422110200844636</v>
      </c>
      <c r="BJ48" s="17">
        <f t="shared" si="43"/>
        <v>0.22216528785908024</v>
      </c>
      <c r="BK48" s="17">
        <f t="shared" si="61"/>
        <v>0.34634618214774754</v>
      </c>
      <c r="BL48" s="17">
        <f t="shared" si="62"/>
        <v>0.36462634817118855</v>
      </c>
      <c r="BM48" s="17">
        <f t="shared" si="63"/>
        <v>6.0832014794657524E-2</v>
      </c>
      <c r="BN48" s="17">
        <f t="shared" si="44"/>
        <v>1.5589572317320579</v>
      </c>
      <c r="BO48" s="17">
        <f t="shared" si="45"/>
        <v>1.6412390598232049</v>
      </c>
      <c r="BP48" s="17">
        <f t="shared" si="46"/>
        <v>0.27381421904777198</v>
      </c>
      <c r="BQ48" s="17">
        <f t="shared" si="47"/>
        <v>1.0527800419513298</v>
      </c>
      <c r="BR48" s="17">
        <f t="shared" si="48"/>
        <v>0.17563933985767813</v>
      </c>
      <c r="BS48" s="17">
        <f t="shared" si="49"/>
        <v>0.16683384264402493</v>
      </c>
      <c r="BT48" s="96">
        <f t="shared" si="50"/>
        <v>-1.5043336342364271</v>
      </c>
      <c r="BU48" s="96">
        <f t="shared" si="51"/>
        <v>-1.0603164776788034</v>
      </c>
      <c r="BV48" s="96">
        <f t="shared" si="52"/>
        <v>-1.0088821533826748</v>
      </c>
      <c r="BW48" s="96">
        <f t="shared" si="53"/>
        <v>-2.7996390694709676</v>
      </c>
      <c r="BX48" s="44"/>
      <c r="BY48" s="96"/>
      <c r="BZ48" s="96"/>
      <c r="CA48" s="96"/>
      <c r="CB48" s="96"/>
      <c r="CC48" s="13"/>
      <c r="CD48" s="96"/>
      <c r="CE48" s="96"/>
      <c r="CF48" s="96"/>
      <c r="CG48" s="96"/>
      <c r="CH48" s="96"/>
      <c r="CI48" s="184"/>
      <c r="CJ48" s="185"/>
      <c r="CK48" s="181">
        <f t="shared" si="7"/>
        <v>0</v>
      </c>
      <c r="CL48" s="186">
        <f t="shared" si="8"/>
        <v>1.7344651336339938</v>
      </c>
      <c r="CM48" s="185">
        <f t="shared" si="9"/>
        <v>0.21793959386218165</v>
      </c>
      <c r="CN48" s="185">
        <f t="shared" si="10"/>
        <v>0.3333759547541274</v>
      </c>
      <c r="CO48" s="188">
        <f t="shared" si="11"/>
        <v>0.33810000000000001</v>
      </c>
      <c r="CP48" s="185">
        <f t="shared" si="12"/>
        <v>5.4380024755313859E-2</v>
      </c>
      <c r="CQ48" s="187">
        <f t="shared" si="13"/>
        <v>1.529671359142498</v>
      </c>
      <c r="CR48" s="187">
        <f t="shared" si="14"/>
        <v>1.5513472977003164</v>
      </c>
      <c r="CS48" s="187">
        <f t="shared" si="15"/>
        <v>0.24951879459636928</v>
      </c>
      <c r="CT48" s="187">
        <f t="shared" si="16"/>
        <v>1.0141703238596096</v>
      </c>
      <c r="CU48" s="187">
        <f t="shared" si="17"/>
        <v>0.16311921714756061</v>
      </c>
      <c r="CV48" s="187">
        <f t="shared" si="18"/>
        <v>0.16084006138809187</v>
      </c>
      <c r="CW48" s="184">
        <f t="shared" si="19"/>
        <v>-1.5235373469655471</v>
      </c>
      <c r="CX48" s="184">
        <f t="shared" si="20"/>
        <v>-1.0984844325796654</v>
      </c>
      <c r="CY48" s="184">
        <f t="shared" si="21"/>
        <v>-2.911758384549636</v>
      </c>
      <c r="CZ48" s="184">
        <f t="shared" si="54"/>
        <v>0.4250529143858815</v>
      </c>
      <c r="DA48" s="184">
        <f t="shared" si="55"/>
        <v>0.43912377769725019</v>
      </c>
      <c r="DB48" s="184">
        <f t="shared" si="56"/>
        <v>-1.3882210375840893</v>
      </c>
      <c r="DC48" s="184">
        <f t="shared" si="57"/>
        <v>1.4070863311368602E-2</v>
      </c>
      <c r="DD48" s="184">
        <f t="shared" si="58"/>
        <v>-1.8132739519699708</v>
      </c>
      <c r="DE48" s="184">
        <f t="shared" si="59"/>
        <v>-1.8273448152813394</v>
      </c>
      <c r="DF48" s="15"/>
      <c r="DY48" s="124"/>
      <c r="EE48" t="str">
        <f>E48</f>
        <v>iRM_1</v>
      </c>
      <c r="EF48" t="str">
        <f>A48</f>
        <v>Lab 1</v>
      </c>
      <c r="EG48" t="str">
        <f>B48</f>
        <v>Apr 5, 2022</v>
      </c>
      <c r="EH48" s="50">
        <f>C48</f>
        <v>3</v>
      </c>
      <c r="EI48" s="48">
        <f>BE48/AVERAGE(BE47,BE49)</f>
        <v>1.0456656506072464</v>
      </c>
      <c r="EJ48" s="46">
        <f>(CM48/AVERAGE(CM47,CM49)-1)*10^6</f>
        <v>-12.771703000180601</v>
      </c>
      <c r="EK48" s="46">
        <f>(CN48/AVERAGE(CN47,CN49)-1)*10^6</f>
        <v>-4.003631765892024</v>
      </c>
      <c r="EL48" s="46">
        <f>(CP48/AVERAGE(CP47,CP49)-1)*10^6</f>
        <v>-5.3054302573407597</v>
      </c>
      <c r="EN48" t="str">
        <f t="shared" ref="EN48:EU48" si="102">EE129</f>
        <v>iRM_1</v>
      </c>
      <c r="EO48" t="str">
        <f t="shared" si="102"/>
        <v>Lab 1</v>
      </c>
      <c r="EP48" t="str">
        <f t="shared" si="102"/>
        <v>Jun 20, 2022</v>
      </c>
      <c r="EQ48" s="124">
        <f t="shared" si="102"/>
        <v>1</v>
      </c>
      <c r="ER48" s="117">
        <f t="shared" si="102"/>
        <v>1.0242144637943038</v>
      </c>
      <c r="ES48" s="44">
        <f t="shared" si="102"/>
        <v>0.42284420542770818</v>
      </c>
      <c r="ET48" s="44">
        <f t="shared" si="102"/>
        <v>-4.3220919183628581</v>
      </c>
      <c r="EU48" s="44">
        <f t="shared" si="102"/>
        <v>9.497591569429531</v>
      </c>
      <c r="EV48" t="s">
        <v>27</v>
      </c>
      <c r="EW48" s="114" t="s">
        <v>274</v>
      </c>
      <c r="EX48" s="115">
        <f>EX46/SQRT(EX47)</f>
        <v>3.8789802439706742</v>
      </c>
      <c r="EY48" s="115">
        <f t="shared" ref="EY48:EZ48" si="103">EY46/SQRT(EY47)</f>
        <v>2.2171592752238078</v>
      </c>
      <c r="EZ48" s="116">
        <f t="shared" si="103"/>
        <v>8.0748058566215875</v>
      </c>
      <c r="FA48" s="39"/>
      <c r="FB48" s="39"/>
      <c r="FC48" s="39"/>
      <c r="FD48" s="136" t="s">
        <v>313</v>
      </c>
      <c r="FE48" s="162"/>
      <c r="FF48" s="134"/>
      <c r="FG48" s="124"/>
      <c r="FH48" s="19"/>
      <c r="FI48" s="137">
        <f>(FI46/FJ46^2+FI47/FJ47^2)/(1/FJ46^2+1/FJ47^2)</f>
        <v>-2.7964378779498822</v>
      </c>
      <c r="FJ48" s="137">
        <f>SQRT(1/(1/FJ46^2+1/FJ47^2))</f>
        <v>2.7134314995937951</v>
      </c>
      <c r="FK48" s="137">
        <f>(FK46/FL46^2+FK47/FL47^2)/(1/FL46^2+1/FL47^2)</f>
        <v>1.1458782631873758</v>
      </c>
      <c r="FL48" s="137">
        <f>SQRT(1/(1/FL46^2+1/FL47^2))</f>
        <v>2.4418895912562308</v>
      </c>
      <c r="FM48" s="137">
        <f>(FM46/FN46^2+FM47/FN47^2)/(1/FN46^2+1/FN47^2)</f>
        <v>3.2994191885233821</v>
      </c>
      <c r="FN48" s="137">
        <f>SQRT(1/(1/FN46^2+1/FN47^2))</f>
        <v>7.8179357509642688</v>
      </c>
      <c r="FO48" s="39"/>
      <c r="FP48" s="44">
        <f>FP47</f>
        <v>8.4</v>
      </c>
      <c r="FQ48" s="44">
        <f>FP48</f>
        <v>8.4</v>
      </c>
      <c r="FR48" s="39"/>
      <c r="GH48" s="39"/>
      <c r="GI48" s="44"/>
      <c r="GJ48" s="39"/>
      <c r="GK48" s="101"/>
      <c r="GL48" s="102"/>
      <c r="GM48" s="102"/>
      <c r="GN48" s="102"/>
      <c r="GO48" s="102"/>
      <c r="GP48" s="102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</row>
    <row r="49" spans="1:235">
      <c r="A49" t="s">
        <v>38</v>
      </c>
      <c r="B49" s="3" t="s">
        <v>26</v>
      </c>
      <c r="C49" s="19">
        <v>3</v>
      </c>
      <c r="D49" t="s">
        <v>49</v>
      </c>
      <c r="E49" t="s">
        <v>27</v>
      </c>
      <c r="F49" s="13"/>
      <c r="G49" s="13"/>
      <c r="H49" s="13">
        <v>3.7940936163067819E-4</v>
      </c>
      <c r="I49" s="13">
        <v>8.5896467498969284E-5</v>
      </c>
      <c r="J49" s="13">
        <v>1.2298741494305433E-4</v>
      </c>
      <c r="K49" s="13">
        <v>1.6749763284451545E-5</v>
      </c>
      <c r="L49" s="13">
        <v>1.1632681198534556E-4</v>
      </c>
      <c r="M49" s="13">
        <v>-2.6238794596622482E-6</v>
      </c>
      <c r="N49" s="13">
        <v>8.1950702224276029E-5</v>
      </c>
      <c r="O49" s="13">
        <v>-1.0817697682341531E-5</v>
      </c>
      <c r="P49" s="13">
        <v>-2.2693945993523812E-6</v>
      </c>
      <c r="Q49" s="13"/>
      <c r="R49" s="13"/>
      <c r="S49" s="13"/>
      <c r="T49" s="13"/>
      <c r="U49" s="13"/>
      <c r="V49" s="13">
        <v>19.546065711975096</v>
      </c>
      <c r="W49" s="13">
        <v>4.3424559020996094</v>
      </c>
      <c r="X49" s="13">
        <v>6.7695427513122555</v>
      </c>
      <c r="Y49" s="13">
        <v>5.8684715186245738E-5</v>
      </c>
      <c r="Z49" s="13">
        <v>7.1265326404571532</v>
      </c>
      <c r="AA49" s="13">
        <v>3.6805891613767014E-5</v>
      </c>
      <c r="AB49" s="13">
        <v>1.1889897918701171</v>
      </c>
      <c r="AC49" s="13">
        <v>-5.6199437460691114E-6</v>
      </c>
      <c r="AD49" s="13">
        <v>-1.1037081880260757E-6</v>
      </c>
      <c r="AE49" s="13"/>
      <c r="AF49" s="13"/>
      <c r="AG49" s="13"/>
      <c r="AH49" s="13"/>
      <c r="AI49" s="68">
        <f t="shared" si="0"/>
        <v>1</v>
      </c>
      <c r="AJ49" s="13">
        <f t="shared" si="24"/>
        <v>0</v>
      </c>
      <c r="AK49" s="13">
        <f t="shared" si="25"/>
        <v>0</v>
      </c>
      <c r="AL49" s="13">
        <f t="shared" si="26"/>
        <v>19.545686302613465</v>
      </c>
      <c r="AM49" s="13">
        <f t="shared" si="27"/>
        <v>4.3423700056321106</v>
      </c>
      <c r="AN49" s="13">
        <f t="shared" si="28"/>
        <v>6.7694197638973126</v>
      </c>
      <c r="AO49" s="13">
        <f t="shared" si="29"/>
        <v>4.1934951901794193E-5</v>
      </c>
      <c r="AP49" s="13">
        <f t="shared" si="30"/>
        <v>7.1264163136451675</v>
      </c>
      <c r="AQ49" s="13">
        <f t="shared" si="31"/>
        <v>3.942977107342926E-5</v>
      </c>
      <c r="AR49" s="13">
        <f t="shared" si="32"/>
        <v>1.1889078411678928</v>
      </c>
      <c r="AS49" s="13">
        <f t="shared" si="33"/>
        <v>5.1977539362724196E-6</v>
      </c>
      <c r="AT49" s="13">
        <f t="shared" si="34"/>
        <v>1.1656864113263055E-6</v>
      </c>
      <c r="AU49" s="13">
        <f t="shared" si="35"/>
        <v>0</v>
      </c>
      <c r="AV49" s="13">
        <f t="shared" si="36"/>
        <v>0</v>
      </c>
      <c r="AW49" s="13">
        <f t="shared" si="37"/>
        <v>0</v>
      </c>
      <c r="AX49" s="13"/>
      <c r="AY49">
        <f t="shared" si="38"/>
        <v>0</v>
      </c>
      <c r="AZ49">
        <f t="shared" si="39"/>
        <v>1</v>
      </c>
      <c r="BB49">
        <f t="shared" si="2"/>
        <v>1</v>
      </c>
      <c r="BC49">
        <f t="shared" si="3"/>
        <v>1</v>
      </c>
      <c r="BD49" s="41">
        <f t="shared" si="4"/>
        <v>1.7329961140654966</v>
      </c>
      <c r="BE49" s="13">
        <f t="shared" si="5"/>
        <v>19.545686302613465</v>
      </c>
      <c r="BF49" s="13">
        <f t="shared" si="6"/>
        <v>4.3423700056321106</v>
      </c>
      <c r="BG49" s="13">
        <f t="shared" si="40"/>
        <v>6.7694191269569792</v>
      </c>
      <c r="BH49" s="13">
        <f t="shared" si="41"/>
        <v>7.1264159005650551</v>
      </c>
      <c r="BI49" s="13">
        <f t="shared" si="42"/>
        <v>1.1889070664446395</v>
      </c>
      <c r="BJ49" s="17">
        <f t="shared" si="43"/>
        <v>0.22216513344182187</v>
      </c>
      <c r="BK49" s="17">
        <f t="shared" si="61"/>
        <v>0.34633826728569955</v>
      </c>
      <c r="BL49" s="17">
        <f t="shared" si="62"/>
        <v>0.36460300192233097</v>
      </c>
      <c r="BM49" s="17">
        <f t="shared" si="63"/>
        <v>6.082708215191554E-2</v>
      </c>
      <c r="BN49" s="17">
        <f t="shared" si="44"/>
        <v>1.5589226892634562</v>
      </c>
      <c r="BO49" s="17">
        <f t="shared" si="45"/>
        <v>1.6411351154604514</v>
      </c>
      <c r="BP49" s="17">
        <f t="shared" si="46"/>
        <v>0.27379220676787364</v>
      </c>
      <c r="BQ49" s="17">
        <f t="shared" si="47"/>
        <v>1.052736692308865</v>
      </c>
      <c r="BR49" s="17">
        <f t="shared" si="48"/>
        <v>0.17562911147135346</v>
      </c>
      <c r="BS49" s="17">
        <f t="shared" si="49"/>
        <v>0.16683099653928013</v>
      </c>
      <c r="BT49" s="96">
        <f t="shared" si="50"/>
        <v>-1.5043343292924078</v>
      </c>
      <c r="BU49" s="96">
        <f t="shared" si="51"/>
        <v>-1.0603393303992732</v>
      </c>
      <c r="BV49" s="96">
        <f t="shared" si="52"/>
        <v>-1.0089461833037485</v>
      </c>
      <c r="BW49" s="96">
        <f t="shared" si="53"/>
        <v>-2.7997201590543774</v>
      </c>
      <c r="BX49" s="96"/>
      <c r="BY49" s="96"/>
      <c r="BZ49" s="96"/>
      <c r="CA49" s="96"/>
      <c r="CB49" s="96"/>
      <c r="CC49" s="13"/>
      <c r="CD49" s="96"/>
      <c r="CE49" s="96"/>
      <c r="CF49" s="96"/>
      <c r="CG49" s="96"/>
      <c r="CH49" s="96"/>
      <c r="CI49" s="184"/>
      <c r="CJ49" s="185"/>
      <c r="CK49" s="181">
        <f t="shared" si="7"/>
        <v>0</v>
      </c>
      <c r="CL49" s="186">
        <f t="shared" si="8"/>
        <v>1.7329947829949992</v>
      </c>
      <c r="CM49" s="185">
        <f t="shared" si="9"/>
        <v>0.21794299035179321</v>
      </c>
      <c r="CN49" s="185">
        <f t="shared" si="10"/>
        <v>0.33337912291927074</v>
      </c>
      <c r="CO49" s="188">
        <f t="shared" si="11"/>
        <v>0.33810000000000001</v>
      </c>
      <c r="CP49" s="185">
        <f t="shared" si="12"/>
        <v>5.4380783733886467E-2</v>
      </c>
      <c r="CQ49" s="187">
        <f t="shared" si="13"/>
        <v>1.5296620569495996</v>
      </c>
      <c r="CR49" s="187">
        <f t="shared" si="14"/>
        <v>1.5513231210338769</v>
      </c>
      <c r="CS49" s="187">
        <f t="shared" si="15"/>
        <v>0.24951838848364696</v>
      </c>
      <c r="CT49" s="187">
        <f t="shared" si="16"/>
        <v>1.0141606860063412</v>
      </c>
      <c r="CU49" s="187">
        <f t="shared" si="17"/>
        <v>0.16311994361763024</v>
      </c>
      <c r="CV49" s="187">
        <f t="shared" si="18"/>
        <v>0.16084230622267517</v>
      </c>
      <c r="CW49" s="184">
        <f t="shared" si="19"/>
        <v>-1.52352176254105</v>
      </c>
      <c r="CX49" s="184">
        <f t="shared" si="20"/>
        <v>-1.0984749293445213</v>
      </c>
      <c r="CY49" s="184">
        <f t="shared" si="21"/>
        <v>-2.9117444277101612</v>
      </c>
      <c r="CZ49" s="184">
        <f t="shared" si="54"/>
        <v>0.42504683319652864</v>
      </c>
      <c r="DA49" s="184">
        <f t="shared" si="55"/>
        <v>0.43910819327275313</v>
      </c>
      <c r="DB49" s="184">
        <f t="shared" si="56"/>
        <v>-1.3882226651691114</v>
      </c>
      <c r="DC49" s="184">
        <f t="shared" si="57"/>
        <v>1.406136007622449E-2</v>
      </c>
      <c r="DD49" s="184">
        <f t="shared" si="58"/>
        <v>-1.8132694983656401</v>
      </c>
      <c r="DE49" s="184">
        <f t="shared" si="59"/>
        <v>-1.8273308584418644</v>
      </c>
      <c r="DF49" s="15"/>
      <c r="DV49" s="39" t="str">
        <f>E49</f>
        <v>iRM_12</v>
      </c>
      <c r="DW49" s="39" t="str">
        <f>A49</f>
        <v>Lab 1</v>
      </c>
      <c r="DX49" s="39" t="str">
        <f>B49</f>
        <v>Apr 5, 2022</v>
      </c>
      <c r="DY49" s="124">
        <f>C49</f>
        <v>3</v>
      </c>
      <c r="DZ49" s="48">
        <f>BE49/AVERAGE(BE47,BE51)</f>
        <v>0.99987749036812734</v>
      </c>
      <c r="EA49" s="46">
        <f>(CM49/AVERAGE(CM47,CM51)-1)*10^6</f>
        <v>11.698381254587886</v>
      </c>
      <c r="EB49" s="46">
        <f>(CN49/AVERAGE(CN47,CN51)-1)*10^6</f>
        <v>10.404839483335593</v>
      </c>
      <c r="EC49" s="46">
        <f>(CP49/AVERAGE(CP47,CP51)-1)*10^6</f>
        <v>22.764939946240403</v>
      </c>
      <c r="EH49" s="50"/>
      <c r="EK49" s="46"/>
      <c r="EL49" s="46"/>
      <c r="EN49" t="str">
        <f t="shared" ref="EN49:EU49" si="104">EE139</f>
        <v>iRM_1</v>
      </c>
      <c r="EO49" t="str">
        <f t="shared" si="104"/>
        <v>Lab 1</v>
      </c>
      <c r="EP49" t="str">
        <f t="shared" si="104"/>
        <v>Jun 20, 2022</v>
      </c>
      <c r="EQ49" s="124">
        <f t="shared" si="104"/>
        <v>1</v>
      </c>
      <c r="ER49" s="117">
        <f t="shared" si="104"/>
        <v>1.0319926938982362</v>
      </c>
      <c r="ES49" s="44">
        <f t="shared" si="104"/>
        <v>8.3735876601487291</v>
      </c>
      <c r="ET49" s="44">
        <f t="shared" si="104"/>
        <v>1.0794940694669464</v>
      </c>
      <c r="EU49" s="44">
        <f t="shared" si="104"/>
        <v>-2.269317856296027</v>
      </c>
      <c r="EV49" t="s">
        <v>27</v>
      </c>
      <c r="EY49" s="39"/>
      <c r="EZ49" s="39"/>
      <c r="FA49" s="39"/>
      <c r="FB49" s="39" t="str">
        <f>EO408</f>
        <v>Lab 2</v>
      </c>
      <c r="FC49" s="39" t="str">
        <f>EP408</f>
        <v>May 28, 2020</v>
      </c>
      <c r="FD49" s="39" t="str">
        <f>EN408</f>
        <v xml:space="preserve">SRM 3169 </v>
      </c>
      <c r="FE49" s="164" t="s">
        <v>402</v>
      </c>
      <c r="FF49" s="39" t="s">
        <v>281</v>
      </c>
      <c r="FG49" s="124">
        <f>EQ408</f>
        <v>1</v>
      </c>
      <c r="FH49" s="19">
        <f>EX410</f>
        <v>37</v>
      </c>
      <c r="FI49" s="44">
        <f>EX408</f>
        <v>6.7358083024184473E-2</v>
      </c>
      <c r="FJ49" s="44">
        <f>EX411</f>
        <v>1.3844222187143451</v>
      </c>
      <c r="FK49" s="44">
        <f>EY408</f>
        <v>3.1280623403829956E-2</v>
      </c>
      <c r="FL49" s="44">
        <f>EY411</f>
        <v>1.089526804422809</v>
      </c>
      <c r="FM49" s="44">
        <f>EZ408</f>
        <v>8.0001593007907757E-3</v>
      </c>
      <c r="FN49" s="44">
        <f>EZ411</f>
        <v>4.3114620574897726</v>
      </c>
      <c r="FO49" s="39" t="str">
        <f>EV408</f>
        <v>SRM 3169</v>
      </c>
      <c r="FP49" s="44">
        <f>FP28+$FQ$9</f>
        <v>14.799999999999999</v>
      </c>
      <c r="FQ49" s="39"/>
      <c r="FR49" s="39"/>
      <c r="GH49" s="39"/>
      <c r="GI49" s="44"/>
      <c r="GJ49" s="39"/>
      <c r="GK49" s="101"/>
      <c r="GL49" s="102"/>
      <c r="GM49" s="102"/>
      <c r="GN49" s="102"/>
      <c r="GO49" s="102"/>
      <c r="GP49" s="102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</row>
    <row r="50" spans="1:235">
      <c r="A50" t="s">
        <v>38</v>
      </c>
      <c r="B50" s="3" t="s">
        <v>26</v>
      </c>
      <c r="C50" s="19">
        <v>3</v>
      </c>
      <c r="D50" t="s">
        <v>50</v>
      </c>
      <c r="E50" t="s">
        <v>29</v>
      </c>
      <c r="F50" s="13"/>
      <c r="G50" s="13"/>
      <c r="H50" s="13">
        <v>3.7316390371415763E-4</v>
      </c>
      <c r="I50" s="13">
        <v>8.6161440412979568E-5</v>
      </c>
      <c r="J50" s="13">
        <v>1.1193369136890397E-4</v>
      </c>
      <c r="K50" s="13">
        <v>1.7446149104216602E-5</v>
      </c>
      <c r="L50" s="13">
        <v>1.0547920464887284E-4</v>
      </c>
      <c r="M50" s="13">
        <v>3.8390894019357834E-7</v>
      </c>
      <c r="N50" s="13">
        <v>1.0277934197802096E-4</v>
      </c>
      <c r="O50" s="13">
        <v>-4.7804442601773196E-6</v>
      </c>
      <c r="P50" s="13">
        <v>2.0006279783046926E-6</v>
      </c>
      <c r="Q50" s="13"/>
      <c r="R50" s="13"/>
      <c r="S50" s="13"/>
      <c r="T50" s="13"/>
      <c r="U50" s="13"/>
      <c r="V50" s="13">
        <v>19.90629753112793</v>
      </c>
      <c r="W50" s="13">
        <v>4.422513608932495</v>
      </c>
      <c r="X50" s="13">
        <v>6.8943384838104249</v>
      </c>
      <c r="Y50" s="13">
        <v>6.6374479029036596E-5</v>
      </c>
      <c r="Z50" s="13">
        <v>7.2581792736053465</v>
      </c>
      <c r="AA50" s="13">
        <v>2.9556962381320773E-5</v>
      </c>
      <c r="AB50" s="13">
        <v>1.2109495782852173</v>
      </c>
      <c r="AC50" s="13">
        <v>-1.0360838638234782E-6</v>
      </c>
      <c r="AD50" s="13">
        <v>1.3554733973109023E-6</v>
      </c>
      <c r="AE50" s="13"/>
      <c r="AF50" s="13"/>
      <c r="AG50" s="13"/>
      <c r="AH50" s="13"/>
      <c r="AI50" s="68">
        <f t="shared" si="0"/>
        <v>1</v>
      </c>
      <c r="AJ50" s="13">
        <f t="shared" si="24"/>
        <v>0</v>
      </c>
      <c r="AK50" s="13">
        <f t="shared" si="25"/>
        <v>0</v>
      </c>
      <c r="AL50" s="13">
        <f t="shared" si="26"/>
        <v>19.905924367224216</v>
      </c>
      <c r="AM50" s="13">
        <f t="shared" si="27"/>
        <v>4.4224274474920824</v>
      </c>
      <c r="AN50" s="13">
        <f t="shared" si="28"/>
        <v>6.8942265501190558</v>
      </c>
      <c r="AO50" s="13">
        <f t="shared" si="29"/>
        <v>4.8928329924819997E-5</v>
      </c>
      <c r="AP50" s="13">
        <f t="shared" si="30"/>
        <v>7.2580737944006977</v>
      </c>
      <c r="AQ50" s="13">
        <f t="shared" si="31"/>
        <v>2.9173053441127195E-5</v>
      </c>
      <c r="AR50" s="13">
        <f t="shared" si="32"/>
        <v>1.2108467989432392</v>
      </c>
      <c r="AS50" s="13">
        <f t="shared" si="33"/>
        <v>3.7443603963538412E-6</v>
      </c>
      <c r="AT50" s="13">
        <f t="shared" si="34"/>
        <v>-6.4515458099379027E-7</v>
      </c>
      <c r="AU50" s="13">
        <f t="shared" si="35"/>
        <v>0</v>
      </c>
      <c r="AV50" s="13">
        <f t="shared" si="36"/>
        <v>0</v>
      </c>
      <c r="AW50" s="13">
        <f t="shared" si="37"/>
        <v>0</v>
      </c>
      <c r="AX50" s="13"/>
      <c r="AY50">
        <f t="shared" si="38"/>
        <v>0</v>
      </c>
      <c r="AZ50">
        <f t="shared" si="39"/>
        <v>1</v>
      </c>
      <c r="BB50">
        <f t="shared" si="2"/>
        <v>1</v>
      </c>
      <c r="BC50">
        <f t="shared" si="3"/>
        <v>1</v>
      </c>
      <c r="BD50" s="41">
        <f t="shared" si="4"/>
        <v>1.733988299471884</v>
      </c>
      <c r="BE50" s="13">
        <f t="shared" si="5"/>
        <v>19.905924367224216</v>
      </c>
      <c r="BF50" s="13">
        <f t="shared" si="6"/>
        <v>4.4224274474920824</v>
      </c>
      <c r="BG50" s="13">
        <f t="shared" si="40"/>
        <v>6.8942269026167518</v>
      </c>
      <c r="BH50" s="13">
        <f t="shared" si="41"/>
        <v>7.2580740230132959</v>
      </c>
      <c r="BI50" s="13">
        <f t="shared" si="42"/>
        <v>1.2108472277095317</v>
      </c>
      <c r="BJ50" s="17">
        <f t="shared" si="43"/>
        <v>0.22216639458219584</v>
      </c>
      <c r="BK50" s="17">
        <f t="shared" si="61"/>
        <v>0.34634045500385463</v>
      </c>
      <c r="BL50" s="17">
        <f t="shared" si="62"/>
        <v>0.36461878831228567</v>
      </c>
      <c r="BM50" s="17">
        <f t="shared" si="63"/>
        <v>6.0828485297735428E-2</v>
      </c>
      <c r="BN50" s="17">
        <f t="shared" si="44"/>
        <v>1.5589236871543035</v>
      </c>
      <c r="BO50" s="17">
        <f t="shared" si="45"/>
        <v>1.6411968560681041</v>
      </c>
      <c r="BP50" s="17">
        <f t="shared" si="46"/>
        <v>0.27379696831345235</v>
      </c>
      <c r="BQ50" s="17">
        <f t="shared" si="47"/>
        <v>1.0527756230736245</v>
      </c>
      <c r="BR50" s="17">
        <f t="shared" si="48"/>
        <v>0.17563205342863697</v>
      </c>
      <c r="BS50" s="17">
        <f t="shared" si="49"/>
        <v>0.16682762174514593</v>
      </c>
      <c r="BT50" s="96">
        <f t="shared" si="50"/>
        <v>-1.5043286527185236</v>
      </c>
      <c r="BU50" s="96">
        <f t="shared" si="51"/>
        <v>-1.0603330137099203</v>
      </c>
      <c r="BV50" s="96">
        <f t="shared" si="52"/>
        <v>-1.0089028867644279</v>
      </c>
      <c r="BW50" s="96">
        <f t="shared" si="53"/>
        <v>-2.7996970915392709</v>
      </c>
      <c r="BX50" s="44"/>
      <c r="BY50" s="96"/>
      <c r="BZ50" s="96"/>
      <c r="CA50" s="96"/>
      <c r="CB50" s="96"/>
      <c r="CC50" s="13"/>
      <c r="CD50" s="96"/>
      <c r="CE50" s="96"/>
      <c r="CF50" s="96"/>
      <c r="CG50" s="96"/>
      <c r="CH50" s="96"/>
      <c r="CI50" s="184"/>
      <c r="CJ50" s="185"/>
      <c r="CK50" s="181">
        <f t="shared" si="7"/>
        <v>0</v>
      </c>
      <c r="CL50" s="186">
        <f t="shared" si="8"/>
        <v>1.7339890227689803</v>
      </c>
      <c r="CM50" s="185">
        <f t="shared" si="9"/>
        <v>0.21794182839502138</v>
      </c>
      <c r="CN50" s="185">
        <f t="shared" si="10"/>
        <v>0.33337393486087102</v>
      </c>
      <c r="CO50" s="188">
        <f t="shared" si="11"/>
        <v>0.33810000000000001</v>
      </c>
      <c r="CP50" s="185">
        <f t="shared" si="12"/>
        <v>5.4378543175174612E-2</v>
      </c>
      <c r="CQ50" s="187">
        <f t="shared" si="13"/>
        <v>1.5296464075571026</v>
      </c>
      <c r="CR50" s="187">
        <f t="shared" si="14"/>
        <v>1.5513313919124829</v>
      </c>
      <c r="CS50" s="187">
        <f t="shared" si="15"/>
        <v>0.2495094382552992</v>
      </c>
      <c r="CT50" s="187">
        <f t="shared" si="16"/>
        <v>1.0141764686585391</v>
      </c>
      <c r="CU50" s="187">
        <f t="shared" si="17"/>
        <v>0.16311576127830371</v>
      </c>
      <c r="CV50" s="187">
        <f t="shared" si="18"/>
        <v>0.16083567931137122</v>
      </c>
      <c r="CW50" s="184">
        <f t="shared" si="19"/>
        <v>-1.5235270940264418</v>
      </c>
      <c r="CX50" s="184">
        <f t="shared" si="20"/>
        <v>-1.0984904915030724</v>
      </c>
      <c r="CY50" s="184">
        <f t="shared" si="21"/>
        <v>-2.911785629853938</v>
      </c>
      <c r="CZ50" s="184">
        <f t="shared" si="54"/>
        <v>0.42503660252336922</v>
      </c>
      <c r="DA50" s="184">
        <f t="shared" si="55"/>
        <v>0.43911352475814508</v>
      </c>
      <c r="DB50" s="184">
        <f t="shared" si="56"/>
        <v>-1.3882585358274961</v>
      </c>
      <c r="DC50" s="184">
        <f t="shared" si="57"/>
        <v>1.4076922234775732E-2</v>
      </c>
      <c r="DD50" s="184">
        <f t="shared" si="58"/>
        <v>-1.8132951383508653</v>
      </c>
      <c r="DE50" s="184">
        <f t="shared" si="59"/>
        <v>-1.8273720605856412</v>
      </c>
      <c r="DF50" s="15"/>
      <c r="DY50" s="124"/>
      <c r="EE50" t="str">
        <f>E50</f>
        <v>iRM_2</v>
      </c>
      <c r="EF50" t="str">
        <f>A50</f>
        <v>Lab 1</v>
      </c>
      <c r="EG50" t="str">
        <f>B50</f>
        <v>Apr 5, 2022</v>
      </c>
      <c r="EH50" s="50">
        <f>C50</f>
        <v>3</v>
      </c>
      <c r="EI50" s="48">
        <f>BE50/AVERAGE(BE49,BE51)</f>
        <v>1.0174146977068865</v>
      </c>
      <c r="EJ50" s="46">
        <f>(CM50/AVERAGE(CM49,CM51)-1)*10^6</f>
        <v>3.5541688230278368</v>
      </c>
      <c r="EK50" s="46">
        <f>(CN50/AVERAGE(CN49,CN51)-1)*10^6</f>
        <v>-10.656938752573453</v>
      </c>
      <c r="EL50" s="46">
        <f>(CP50/AVERAGE(CP49,CP51)-1)*10^6</f>
        <v>-27.088613288261953</v>
      </c>
      <c r="EN50" t="str">
        <f t="shared" ref="EN50:EU50" si="105">EE142</f>
        <v>iRM_1</v>
      </c>
      <c r="EO50" t="str">
        <f t="shared" si="105"/>
        <v>Lab 1</v>
      </c>
      <c r="EP50" t="str">
        <f t="shared" si="105"/>
        <v>Jun 20, 2022</v>
      </c>
      <c r="EQ50" s="124">
        <f t="shared" si="105"/>
        <v>2</v>
      </c>
      <c r="ER50" s="117">
        <f t="shared" si="105"/>
        <v>1.0367113290837298</v>
      </c>
      <c r="ES50" s="44">
        <f t="shared" si="105"/>
        <v>2.2829716599392924</v>
      </c>
      <c r="ET50" s="44">
        <f t="shared" si="105"/>
        <v>-0.5951972171791553</v>
      </c>
      <c r="EU50" s="44">
        <f t="shared" si="105"/>
        <v>-8.2763439990252152E-2</v>
      </c>
      <c r="EV50" t="s">
        <v>27</v>
      </c>
      <c r="EY50" s="39"/>
      <c r="EZ50" s="39"/>
      <c r="FA50" s="39"/>
      <c r="FB50" s="39" t="str">
        <f>EO446</f>
        <v>Lab 2</v>
      </c>
      <c r="FC50" s="39" t="str">
        <f>EP446</f>
        <v>June 3, 2020</v>
      </c>
      <c r="FD50" s="39" t="str">
        <f>EN446</f>
        <v xml:space="preserve">SRM 3169 </v>
      </c>
      <c r="FE50" s="164" t="s">
        <v>402</v>
      </c>
      <c r="FF50" s="39" t="s">
        <v>279</v>
      </c>
      <c r="FG50" s="124">
        <f>EQ446</f>
        <v>2</v>
      </c>
      <c r="FH50" s="19">
        <f>EX448</f>
        <v>7</v>
      </c>
      <c r="FI50" s="44">
        <f>EX446</f>
        <v>0.4609386982260385</v>
      </c>
      <c r="FJ50" s="44">
        <f>EX449</f>
        <v>2.9916216911705229</v>
      </c>
      <c r="FK50" s="44">
        <f>EY446</f>
        <v>-0.14035581008542408</v>
      </c>
      <c r="FL50" s="44">
        <f>EY449</f>
        <v>3.6107710678939018</v>
      </c>
      <c r="FM50" s="44">
        <f>EZ446</f>
        <v>0.2084951112709835</v>
      </c>
      <c r="FN50" s="44">
        <f>EZ449</f>
        <v>7.0333439311833583</v>
      </c>
      <c r="FO50" s="39" t="str">
        <f>EV446</f>
        <v>SRM 3169</v>
      </c>
      <c r="FP50" s="44">
        <f>FP49</f>
        <v>14.799999999999999</v>
      </c>
      <c r="FQ50" s="39"/>
      <c r="FR50" s="39"/>
      <c r="GH50" s="39"/>
      <c r="GI50" s="44"/>
      <c r="GJ50" s="39"/>
      <c r="GK50" s="101"/>
      <c r="GL50" s="102"/>
      <c r="GM50" s="102"/>
      <c r="GN50" s="102"/>
      <c r="GO50" s="102"/>
      <c r="GP50" s="102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</row>
    <row r="51" spans="1:235">
      <c r="A51" t="s">
        <v>38</v>
      </c>
      <c r="B51" s="3" t="s">
        <v>26</v>
      </c>
      <c r="C51" s="19">
        <v>3</v>
      </c>
      <c r="D51" t="s">
        <v>51</v>
      </c>
      <c r="E51" t="s">
        <v>27</v>
      </c>
      <c r="F51" s="13"/>
      <c r="G51" s="13"/>
      <c r="H51" s="13">
        <v>3.9503136940766126E-4</v>
      </c>
      <c r="I51" s="13">
        <v>9.6087254496524105E-5</v>
      </c>
      <c r="J51" s="13">
        <v>1.279839030758012E-4</v>
      </c>
      <c r="K51" s="13">
        <v>1.8190669015893947E-5</v>
      </c>
      <c r="L51" s="13">
        <v>1.1156167820445264E-4</v>
      </c>
      <c r="M51" s="13">
        <v>-8.1976536421279819E-7</v>
      </c>
      <c r="N51" s="13">
        <v>9.0892984735546655E-5</v>
      </c>
      <c r="O51" s="13">
        <v>-9.4024850568530386E-6</v>
      </c>
      <c r="P51" s="13">
        <v>2.2118947299532015E-6</v>
      </c>
      <c r="Q51" s="13"/>
      <c r="R51" s="13"/>
      <c r="S51" s="13"/>
      <c r="T51" s="13"/>
      <c r="U51" s="13"/>
      <c r="V51" s="13">
        <v>19.585113296508791</v>
      </c>
      <c r="W51" s="13">
        <v>4.3510613918304442</v>
      </c>
      <c r="X51" s="13">
        <v>6.7830008983612062</v>
      </c>
      <c r="Y51" s="13">
        <v>5.8544071398500821E-5</v>
      </c>
      <c r="Z51" s="13">
        <v>7.1407647800445559</v>
      </c>
      <c r="AA51" s="13">
        <v>3.2062599184428106E-5</v>
      </c>
      <c r="AB51" s="13">
        <v>1.1913387036323548</v>
      </c>
      <c r="AC51" s="13">
        <v>-1.4973879203239449E-6</v>
      </c>
      <c r="AD51" s="13">
        <v>-1.3391426051612143E-7</v>
      </c>
      <c r="AE51" s="13"/>
      <c r="AF51" s="13"/>
      <c r="AG51" s="13"/>
      <c r="AH51" s="13"/>
      <c r="AI51" s="68">
        <f t="shared" si="0"/>
        <v>1</v>
      </c>
      <c r="AJ51" s="13">
        <f t="shared" si="24"/>
        <v>0</v>
      </c>
      <c r="AK51" s="13">
        <f t="shared" si="25"/>
        <v>0</v>
      </c>
      <c r="AL51" s="13">
        <f t="shared" si="26"/>
        <v>19.584718265139383</v>
      </c>
      <c r="AM51" s="13">
        <f t="shared" si="27"/>
        <v>4.350965304575948</v>
      </c>
      <c r="AN51" s="13">
        <f t="shared" si="28"/>
        <v>6.7828729144581308</v>
      </c>
      <c r="AO51" s="13">
        <f t="shared" si="29"/>
        <v>4.0353402382606874E-5</v>
      </c>
      <c r="AP51" s="13">
        <f t="shared" si="30"/>
        <v>7.1406532183663511</v>
      </c>
      <c r="AQ51" s="13">
        <f t="shared" si="31"/>
        <v>3.2882364548640903E-5</v>
      </c>
      <c r="AR51" s="13">
        <f t="shared" si="32"/>
        <v>1.1912478106476192</v>
      </c>
      <c r="AS51" s="13">
        <f t="shared" si="33"/>
        <v>7.9050971365290937E-6</v>
      </c>
      <c r="AT51" s="13">
        <f t="shared" si="34"/>
        <v>-2.345808990469323E-6</v>
      </c>
      <c r="AU51" s="13">
        <f t="shared" si="35"/>
        <v>0</v>
      </c>
      <c r="AV51" s="13">
        <f t="shared" si="36"/>
        <v>0</v>
      </c>
      <c r="AW51" s="13">
        <f t="shared" si="37"/>
        <v>0</v>
      </c>
      <c r="AX51" s="13"/>
      <c r="AY51">
        <f t="shared" si="38"/>
        <v>0</v>
      </c>
      <c r="AZ51">
        <f t="shared" si="39"/>
        <v>1</v>
      </c>
      <c r="BB51">
        <f t="shared" si="2"/>
        <v>1</v>
      </c>
      <c r="BC51">
        <f t="shared" si="3"/>
        <v>1</v>
      </c>
      <c r="BD51" s="41">
        <f t="shared" si="4"/>
        <v>1.7330145513260995</v>
      </c>
      <c r="BE51" s="13">
        <f t="shared" si="5"/>
        <v>19.584718265139383</v>
      </c>
      <c r="BF51" s="13">
        <f t="shared" si="6"/>
        <v>4.350965304575948</v>
      </c>
      <c r="BG51" s="13">
        <f t="shared" si="40"/>
        <v>6.7828741962254906</v>
      </c>
      <c r="BH51" s="13">
        <f t="shared" si="41"/>
        <v>7.1406540496416939</v>
      </c>
      <c r="BI51" s="13">
        <f t="shared" si="42"/>
        <v>1.1912493696879689</v>
      </c>
      <c r="BJ51" s="17">
        <f t="shared" si="43"/>
        <v>0.22216124049742528</v>
      </c>
      <c r="BK51" s="17">
        <f t="shared" si="61"/>
        <v>0.34633504063721682</v>
      </c>
      <c r="BL51" s="17">
        <f t="shared" si="62"/>
        <v>0.36460335823936729</v>
      </c>
      <c r="BM51" s="17">
        <f t="shared" si="63"/>
        <v>6.0825453476570132E-2</v>
      </c>
      <c r="BN51" s="17">
        <f t="shared" si="44"/>
        <v>1.5589354824530277</v>
      </c>
      <c r="BO51" s="17">
        <f t="shared" si="45"/>
        <v>1.6411654770337529</v>
      </c>
      <c r="BP51" s="17">
        <f t="shared" si="46"/>
        <v>0.27378967339388377</v>
      </c>
      <c r="BQ51" s="17">
        <f t="shared" si="47"/>
        <v>1.0527475290069952</v>
      </c>
      <c r="BR51" s="17">
        <f t="shared" si="48"/>
        <v>0.17562604512860802</v>
      </c>
      <c r="BS51" s="17">
        <f t="shared" si="49"/>
        <v>0.16682636652138944</v>
      </c>
      <c r="BT51" s="96">
        <f t="shared" si="50"/>
        <v>-1.5043518521973041</v>
      </c>
      <c r="BU51" s="96">
        <f t="shared" si="51"/>
        <v>-1.0603486469080685</v>
      </c>
      <c r="BV51" s="96">
        <f t="shared" si="52"/>
        <v>-1.00894520603022</v>
      </c>
      <c r="BW51" s="96">
        <f t="shared" si="53"/>
        <v>-2.7997469349096784</v>
      </c>
      <c r="BX51" s="96"/>
      <c r="BY51" s="96"/>
      <c r="BZ51" s="96"/>
      <c r="CA51" s="96"/>
      <c r="CB51" s="96"/>
      <c r="CC51" s="13"/>
      <c r="CD51" s="96"/>
      <c r="CE51" s="96"/>
      <c r="CF51" s="96"/>
      <c r="CG51" s="96"/>
      <c r="CH51" s="96"/>
      <c r="CI51" s="184"/>
      <c r="CJ51" s="185"/>
      <c r="CK51" s="181">
        <f t="shared" si="7"/>
        <v>0</v>
      </c>
      <c r="CL51" s="186">
        <f t="shared" si="8"/>
        <v>1.7330172246087485</v>
      </c>
      <c r="CM51" s="185">
        <f t="shared" si="9"/>
        <v>0.21793911723965223</v>
      </c>
      <c r="CN51" s="185">
        <f t="shared" si="10"/>
        <v>0.33337585236940592</v>
      </c>
      <c r="CO51" s="188">
        <f t="shared" si="11"/>
        <v>0.33810000000000001</v>
      </c>
      <c r="CP51" s="185">
        <f t="shared" si="12"/>
        <v>5.4379248774924602E-2</v>
      </c>
      <c r="CQ51" s="187">
        <f t="shared" si="13"/>
        <v>1.5296742346754397</v>
      </c>
      <c r="CR51" s="187">
        <f t="shared" si="14"/>
        <v>1.5513506904233962</v>
      </c>
      <c r="CS51" s="187">
        <f t="shared" si="15"/>
        <v>0.24951577974470537</v>
      </c>
      <c r="CT51" s="187">
        <f t="shared" si="16"/>
        <v>1.0141706353265183</v>
      </c>
      <c r="CU51" s="187">
        <f t="shared" si="17"/>
        <v>0.16311693959965709</v>
      </c>
      <c r="CV51" s="187">
        <f t="shared" si="18"/>
        <v>0.16083776626715351</v>
      </c>
      <c r="CW51" s="184">
        <f t="shared" si="19"/>
        <v>-1.5235395339158031</v>
      </c>
      <c r="CX51" s="184">
        <f t="shared" si="20"/>
        <v>-1.098484739694608</v>
      </c>
      <c r="CY51" s="184">
        <f t="shared" si="21"/>
        <v>-2.9117726542365157</v>
      </c>
      <c r="CZ51" s="184">
        <f t="shared" si="54"/>
        <v>0.42505479422119502</v>
      </c>
      <c r="DA51" s="184">
        <f t="shared" si="55"/>
        <v>0.43912596464750625</v>
      </c>
      <c r="DB51" s="184">
        <f t="shared" si="56"/>
        <v>-1.388233120320713</v>
      </c>
      <c r="DC51" s="184">
        <f t="shared" si="57"/>
        <v>1.4071170426311282E-2</v>
      </c>
      <c r="DD51" s="184">
        <f t="shared" si="58"/>
        <v>-1.8132879145419081</v>
      </c>
      <c r="DE51" s="184">
        <f t="shared" si="59"/>
        <v>-1.8273590849682191</v>
      </c>
      <c r="DF51" s="15"/>
      <c r="DV51" s="39" t="str">
        <f>E51</f>
        <v>iRM_12</v>
      </c>
      <c r="DW51" s="39" t="str">
        <f>A51</f>
        <v>Lab 1</v>
      </c>
      <c r="DX51" s="39" t="str">
        <f>B51</f>
        <v>Apr 5, 2022</v>
      </c>
      <c r="DY51" s="124">
        <f>C51</f>
        <v>3</v>
      </c>
      <c r="DZ51" s="48">
        <f>BE51/AVERAGE(BE49,BE53)</f>
        <v>1.0025277451576458</v>
      </c>
      <c r="EA51" s="46">
        <f>(CM51/AVERAGE(CM49,CM53)-1)*10^6</f>
        <v>-14.627121116883579</v>
      </c>
      <c r="EB51" s="46">
        <f>(CN51/AVERAGE(CN49,CN53)-1)*10^6</f>
        <v>-5.0899919187274989</v>
      </c>
      <c r="EC51" s="46">
        <f>(CP51/AVERAGE(CP49,CP53)-1)*10^6</f>
        <v>-20.021934120206808</v>
      </c>
      <c r="EH51" s="50"/>
      <c r="EK51" s="46"/>
      <c r="EL51" s="46"/>
      <c r="EN51" t="str">
        <f t="shared" ref="EN51:EU51" si="106">EE152</f>
        <v>iRM_1</v>
      </c>
      <c r="EO51" t="str">
        <f t="shared" si="106"/>
        <v>Lab 1</v>
      </c>
      <c r="EP51" t="str">
        <f t="shared" si="106"/>
        <v>Jun 20, 2022</v>
      </c>
      <c r="EQ51" s="124">
        <f t="shared" si="106"/>
        <v>2</v>
      </c>
      <c r="ER51" s="117">
        <f t="shared" si="106"/>
        <v>1.0429558374560648</v>
      </c>
      <c r="ES51" s="44">
        <f t="shared" si="106"/>
        <v>-0.38186628348313434</v>
      </c>
      <c r="ET51" s="44">
        <f t="shared" si="106"/>
        <v>-6.5960820113675211</v>
      </c>
      <c r="EU51" s="44">
        <f t="shared" si="106"/>
        <v>-12.718803943156942</v>
      </c>
      <c r="EV51" t="s">
        <v>27</v>
      </c>
      <c r="EY51" s="39"/>
      <c r="EZ51" s="39"/>
      <c r="FA51" s="39"/>
      <c r="FB51" s="39"/>
      <c r="FC51" s="39"/>
      <c r="FD51" s="136" t="s">
        <v>314</v>
      </c>
      <c r="FE51" s="162"/>
      <c r="FF51" s="134"/>
      <c r="FG51" s="124"/>
      <c r="FH51" s="19"/>
      <c r="FI51" s="137">
        <f>(FI49/FJ49^2+FI50/FJ50^2)/(1/FJ49^2+1/FJ50^2)</f>
        <v>0.13677800574837906</v>
      </c>
      <c r="FJ51" s="137">
        <f>SQRT(1/(1/FJ49^2+1/FJ50^2))</f>
        <v>1.2564114520988019</v>
      </c>
      <c r="FK51" s="137">
        <f>(FK49/FL49^2+FK50/FL50^2)/(1/FL49^2+1/FL50^2)</f>
        <v>1.6957389179974566E-2</v>
      </c>
      <c r="FL51" s="137">
        <f>SQRT(1/(1/FL49^2+1/FL50^2))</f>
        <v>1.0430755369149229</v>
      </c>
      <c r="FM51" s="137">
        <f>(FM49/FN49^2+FM50/FN50^2)/(1/FN49^2+1/FN50^2)</f>
        <v>6.2762515669014099E-2</v>
      </c>
      <c r="FN51" s="137">
        <f>SQRT(1/(1/FN49^2+1/FN50^2))</f>
        <v>3.6757942772139529</v>
      </c>
      <c r="FO51" s="39"/>
      <c r="FP51" s="44">
        <f>FP50</f>
        <v>14.799999999999999</v>
      </c>
      <c r="FQ51" s="44">
        <f>FP51</f>
        <v>14.799999999999999</v>
      </c>
      <c r="FR51" s="39"/>
      <c r="GG51" s="95"/>
      <c r="GH51" s="39"/>
      <c r="GI51" s="44"/>
      <c r="GJ51" s="39"/>
      <c r="GK51" s="101"/>
      <c r="GL51" s="102"/>
      <c r="GM51" s="102"/>
      <c r="GN51" s="102"/>
      <c r="GO51" s="102"/>
      <c r="GP51" s="102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</row>
    <row r="52" spans="1:235">
      <c r="A52" t="s">
        <v>38</v>
      </c>
      <c r="B52" s="3" t="s">
        <v>26</v>
      </c>
      <c r="C52" s="19">
        <v>3</v>
      </c>
      <c r="D52" t="s">
        <v>52</v>
      </c>
      <c r="E52" t="s">
        <v>30</v>
      </c>
      <c r="F52" s="13"/>
      <c r="G52" s="13"/>
      <c r="H52" s="13">
        <v>4.2288000986445695E-4</v>
      </c>
      <c r="I52" s="13">
        <v>9.2299824973451902E-5</v>
      </c>
      <c r="J52" s="13">
        <v>1.337205518211704E-4</v>
      </c>
      <c r="K52" s="13">
        <v>2.1801605521432065E-5</v>
      </c>
      <c r="L52" s="13">
        <v>1.2730408052448184E-4</v>
      </c>
      <c r="M52" s="13">
        <v>-1.2598356647686157E-6</v>
      </c>
      <c r="N52" s="13">
        <v>7.6795098721049726E-5</v>
      </c>
      <c r="O52" s="13">
        <v>-1.1816529513453133E-5</v>
      </c>
      <c r="P52" s="13">
        <v>3.580923794288538E-6</v>
      </c>
      <c r="Q52" s="13"/>
      <c r="R52" s="13"/>
      <c r="S52" s="13"/>
      <c r="T52" s="13"/>
      <c r="U52" s="13"/>
      <c r="V52" s="13">
        <v>20.542618887765066</v>
      </c>
      <c r="W52" s="13">
        <v>4.5639093652063485</v>
      </c>
      <c r="X52" s="13">
        <v>7.1149586463461114</v>
      </c>
      <c r="Y52" s="13">
        <v>6.5067737337738763E-5</v>
      </c>
      <c r="Z52" s="13">
        <v>7.4906778530198697</v>
      </c>
      <c r="AA52" s="13">
        <v>3.3705817797305586E-5</v>
      </c>
      <c r="AB52" s="13">
        <v>1.2497894155735871</v>
      </c>
      <c r="AC52" s="13">
        <v>1.257027326854471E-6</v>
      </c>
      <c r="AD52" s="13">
        <v>1.3592499914731973E-6</v>
      </c>
      <c r="AE52" s="13"/>
      <c r="AF52" s="13"/>
      <c r="AG52" s="13"/>
      <c r="AH52" s="13"/>
      <c r="AI52" s="68">
        <f t="shared" si="0"/>
        <v>1</v>
      </c>
      <c r="AJ52" s="13">
        <f t="shared" si="24"/>
        <v>0</v>
      </c>
      <c r="AK52" s="13">
        <f t="shared" si="25"/>
        <v>0</v>
      </c>
      <c r="AL52" s="13">
        <f t="shared" si="26"/>
        <v>20.542196007755201</v>
      </c>
      <c r="AM52" s="13">
        <f t="shared" si="27"/>
        <v>4.5638170653813752</v>
      </c>
      <c r="AN52" s="13">
        <f t="shared" si="28"/>
        <v>7.1148249257942906</v>
      </c>
      <c r="AO52" s="13">
        <f t="shared" si="29"/>
        <v>4.3266131816306699E-5</v>
      </c>
      <c r="AP52" s="13">
        <f t="shared" si="30"/>
        <v>7.4905505489393454</v>
      </c>
      <c r="AQ52" s="13">
        <f t="shared" si="31"/>
        <v>3.4965653462074201E-5</v>
      </c>
      <c r="AR52" s="13">
        <f t="shared" si="32"/>
        <v>1.2497126204748661</v>
      </c>
      <c r="AS52" s="13">
        <f t="shared" si="33"/>
        <v>1.3073556840307603E-5</v>
      </c>
      <c r="AT52" s="13">
        <f t="shared" si="34"/>
        <v>-2.2216738028153407E-6</v>
      </c>
      <c r="AU52" s="13">
        <f t="shared" si="35"/>
        <v>0</v>
      </c>
      <c r="AV52" s="13">
        <f t="shared" si="36"/>
        <v>0</v>
      </c>
      <c r="AW52" s="13">
        <f t="shared" si="37"/>
        <v>0</v>
      </c>
      <c r="AX52" s="13"/>
      <c r="AY52">
        <f t="shared" si="38"/>
        <v>0</v>
      </c>
      <c r="AZ52">
        <f t="shared" si="39"/>
        <v>1</v>
      </c>
      <c r="BB52">
        <f t="shared" si="2"/>
        <v>1</v>
      </c>
      <c r="BC52">
        <f t="shared" si="3"/>
        <v>1</v>
      </c>
      <c r="BD52" s="41">
        <f t="shared" si="4"/>
        <v>1.7354603769012678</v>
      </c>
      <c r="BE52" s="13">
        <f t="shared" si="5"/>
        <v>20.542196007755201</v>
      </c>
      <c r="BF52" s="13">
        <f t="shared" si="6"/>
        <v>4.5638170653813752</v>
      </c>
      <c r="BG52" s="13">
        <f t="shared" si="40"/>
        <v>7.1148261395643253</v>
      </c>
      <c r="BH52" s="13">
        <f t="shared" si="41"/>
        <v>7.490551336153084</v>
      </c>
      <c r="BI52" s="13">
        <f t="shared" si="42"/>
        <v>1.2497140969470337</v>
      </c>
      <c r="BJ52" s="17">
        <f t="shared" si="43"/>
        <v>0.22216792516527534</v>
      </c>
      <c r="BK52" s="17">
        <f t="shared" si="61"/>
        <v>0.34635177937540357</v>
      </c>
      <c r="BL52" s="17">
        <f t="shared" si="62"/>
        <v>0.3646421898284492</v>
      </c>
      <c r="BM52" s="17">
        <f t="shared" si="63"/>
        <v>6.0836441073546126E-2</v>
      </c>
      <c r="BN52" s="17">
        <f t="shared" si="44"/>
        <v>1.5589639193765044</v>
      </c>
      <c r="BO52" s="17">
        <f t="shared" si="45"/>
        <v>1.6412908819181902</v>
      </c>
      <c r="BP52" s="17">
        <f t="shared" si="46"/>
        <v>0.27383089178281983</v>
      </c>
      <c r="BQ52" s="17">
        <f t="shared" si="47"/>
        <v>1.0528087671038671</v>
      </c>
      <c r="BR52" s="17">
        <f t="shared" si="48"/>
        <v>0.17564928115356024</v>
      </c>
      <c r="BS52" s="17">
        <f t="shared" si="49"/>
        <v>0.16683873334066865</v>
      </c>
      <c r="BT52" s="96">
        <f t="shared" si="50"/>
        <v>-1.5043217633876236</v>
      </c>
      <c r="BU52" s="96">
        <f t="shared" si="51"/>
        <v>-1.060300317020141</v>
      </c>
      <c r="BV52" s="96">
        <f t="shared" si="52"/>
        <v>-1.0088387080496111</v>
      </c>
      <c r="BW52" s="96">
        <f t="shared" si="53"/>
        <v>-2.7995663097920689</v>
      </c>
      <c r="BX52" s="44"/>
      <c r="BY52" s="96"/>
      <c r="BZ52" s="96"/>
      <c r="CA52" s="96"/>
      <c r="CB52" s="96"/>
      <c r="CC52" s="13"/>
      <c r="CD52" s="96"/>
      <c r="CE52" s="96"/>
      <c r="CF52" s="96"/>
      <c r="CG52" s="96"/>
      <c r="CH52" s="96"/>
      <c r="CI52" s="184"/>
      <c r="CJ52" s="185"/>
      <c r="CK52" s="181">
        <f t="shared" si="7"/>
        <v>0</v>
      </c>
      <c r="CL52" s="186">
        <f t="shared" si="8"/>
        <v>1.7354627902320434</v>
      </c>
      <c r="CM52" s="185">
        <f t="shared" si="9"/>
        <v>0.21793977365348813</v>
      </c>
      <c r="CN52" s="185">
        <f t="shared" si="10"/>
        <v>0.33337402338662558</v>
      </c>
      <c r="CO52" s="188">
        <f t="shared" si="11"/>
        <v>0.33810000000000001</v>
      </c>
      <c r="CP52" s="185">
        <f t="shared" si="12"/>
        <v>5.4380474433734984E-2</v>
      </c>
      <c r="CQ52" s="187">
        <f t="shared" si="13"/>
        <v>1.5296612352946246</v>
      </c>
      <c r="CR52" s="187">
        <f t="shared" si="14"/>
        <v>1.5513460179029082</v>
      </c>
      <c r="CS52" s="187">
        <f t="shared" si="15"/>
        <v>0.24952065206875382</v>
      </c>
      <c r="CT52" s="187">
        <f t="shared" si="16"/>
        <v>1.014176199349202</v>
      </c>
      <c r="CU52" s="187">
        <f t="shared" si="17"/>
        <v>0.16312151103227387</v>
      </c>
      <c r="CV52" s="187">
        <f t="shared" si="18"/>
        <v>0.16084139140412593</v>
      </c>
      <c r="CW52" s="184">
        <f t="shared" si="19"/>
        <v>-1.5235365220065338</v>
      </c>
      <c r="CX52" s="184">
        <f t="shared" si="20"/>
        <v>-1.0984902259581886</v>
      </c>
      <c r="CY52" s="184">
        <f t="shared" si="21"/>
        <v>-2.9117501154000003</v>
      </c>
      <c r="CZ52" s="184">
        <f t="shared" si="54"/>
        <v>0.42504629604834487</v>
      </c>
      <c r="DA52" s="184">
        <f t="shared" si="55"/>
        <v>0.43912295273823676</v>
      </c>
      <c r="DB52" s="184">
        <f t="shared" si="56"/>
        <v>-1.3882135933934669</v>
      </c>
      <c r="DC52" s="184">
        <f t="shared" si="57"/>
        <v>1.4076656689891649E-2</v>
      </c>
      <c r="DD52" s="184">
        <f t="shared" si="58"/>
        <v>-1.8132598894418119</v>
      </c>
      <c r="DE52" s="184">
        <f t="shared" si="59"/>
        <v>-1.8273365461317037</v>
      </c>
      <c r="DF52" s="15"/>
      <c r="DY52" s="124"/>
      <c r="EE52" t="str">
        <f>E52</f>
        <v>iRM_10</v>
      </c>
      <c r="EF52" t="str">
        <f>A52</f>
        <v>Lab 1</v>
      </c>
      <c r="EG52" t="str">
        <f>B52</f>
        <v>Apr 5, 2022</v>
      </c>
      <c r="EH52" s="50">
        <f>C52</f>
        <v>3</v>
      </c>
      <c r="EI52" s="48">
        <f>BE52/AVERAGE(BE51,BE53)</f>
        <v>1.0504908971797955</v>
      </c>
      <c r="EJ52" s="46">
        <f>(CM52/AVERAGE(CM51,CM53)-1)*10^6</f>
        <v>-2.7296392626219301</v>
      </c>
      <c r="EK52" s="46">
        <f>(CN52/AVERAGE(CN51,CN53)-1)*10^6</f>
        <v>-5.6710662056369543</v>
      </c>
      <c r="EL52" s="46">
        <f>(CP52/AVERAGE(CP51,CP53)-1)*10^6</f>
        <v>16.630119608951333</v>
      </c>
      <c r="EN52" t="str">
        <f t="shared" ref="EN52:EU52" si="107">EE162</f>
        <v>iRM_1</v>
      </c>
      <c r="EO52" t="str">
        <f t="shared" si="107"/>
        <v>Lab 1</v>
      </c>
      <c r="EP52" t="str">
        <f t="shared" si="107"/>
        <v>Jun 20, 2022</v>
      </c>
      <c r="EQ52" s="124">
        <f t="shared" si="107"/>
        <v>2</v>
      </c>
      <c r="ER52" s="117">
        <f t="shared" si="107"/>
        <v>1.064880540740238</v>
      </c>
      <c r="ES52" s="44">
        <f t="shared" si="107"/>
        <v>-3.5821512477385298</v>
      </c>
      <c r="ET52" s="44">
        <f t="shared" si="107"/>
        <v>-2.773927621047001</v>
      </c>
      <c r="EU52" s="44">
        <f t="shared" si="107"/>
        <v>-5.2891669488630555</v>
      </c>
      <c r="EV52" t="s">
        <v>27</v>
      </c>
      <c r="EY52" s="39"/>
      <c r="EZ52" s="39"/>
      <c r="FA52" s="39"/>
      <c r="FE52" s="50"/>
      <c r="FR52" s="39"/>
      <c r="GH52" s="39"/>
      <c r="GI52" s="44"/>
      <c r="GJ52" s="39"/>
      <c r="GK52" s="101"/>
      <c r="GL52" s="102"/>
      <c r="GM52" s="102"/>
      <c r="GN52" s="102"/>
      <c r="GO52" s="102"/>
      <c r="GP52" s="102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</row>
    <row r="53" spans="1:235">
      <c r="A53" t="s">
        <v>38</v>
      </c>
      <c r="B53" s="3" t="s">
        <v>26</v>
      </c>
      <c r="C53" s="19">
        <v>3</v>
      </c>
      <c r="D53" t="s">
        <v>53</v>
      </c>
      <c r="E53" t="s">
        <v>27</v>
      </c>
      <c r="F53" s="13"/>
      <c r="G53" s="13"/>
      <c r="H53" s="13">
        <v>3.7883110926486554E-4</v>
      </c>
      <c r="I53" s="13">
        <v>7.6458775220089597E-5</v>
      </c>
      <c r="J53" s="13">
        <v>1.1088776736869476E-4</v>
      </c>
      <c r="K53" s="13">
        <v>2.0726858156194795E-5</v>
      </c>
      <c r="L53" s="13">
        <v>1.0793367691803723E-4</v>
      </c>
      <c r="M53" s="13">
        <v>-2.1635074546111367E-6</v>
      </c>
      <c r="N53" s="13">
        <v>1.290214160690084E-4</v>
      </c>
      <c r="O53" s="13">
        <v>-1.4476596663826059E-5</v>
      </c>
      <c r="P53" s="13">
        <v>3.5629603530651365E-6</v>
      </c>
      <c r="Q53" s="13"/>
      <c r="R53" s="13"/>
      <c r="S53" s="13"/>
      <c r="T53" s="13"/>
      <c r="U53" s="13"/>
      <c r="V53" s="13">
        <v>19.525368347167969</v>
      </c>
      <c r="W53" s="13">
        <v>4.3378453922271731</v>
      </c>
      <c r="X53" s="13">
        <v>6.7623714447021488</v>
      </c>
      <c r="Y53" s="13">
        <v>6.1487054808821994E-5</v>
      </c>
      <c r="Z53" s="13">
        <v>7.1191333675384518</v>
      </c>
      <c r="AA53" s="13">
        <v>2.9769290813419501E-5</v>
      </c>
      <c r="AB53" s="13">
        <v>1.1877941489219666</v>
      </c>
      <c r="AC53" s="13">
        <v>-2.5594755481961331E-6</v>
      </c>
      <c r="AD53" s="13">
        <v>-2.5523720239561783E-8</v>
      </c>
      <c r="AE53" s="13"/>
      <c r="AF53" s="13"/>
      <c r="AG53" s="13"/>
      <c r="AH53" s="13"/>
      <c r="AI53" s="68">
        <f t="shared" si="0"/>
        <v>1</v>
      </c>
      <c r="AJ53" s="13">
        <f t="shared" si="24"/>
        <v>0</v>
      </c>
      <c r="AK53" s="13">
        <f t="shared" si="25"/>
        <v>0</v>
      </c>
      <c r="AL53" s="13">
        <f t="shared" si="26"/>
        <v>19.524989516058703</v>
      </c>
      <c r="AM53" s="13">
        <f t="shared" si="27"/>
        <v>4.3377689334519527</v>
      </c>
      <c r="AN53" s="13">
        <f t="shared" si="28"/>
        <v>6.7622605569347805</v>
      </c>
      <c r="AO53" s="13">
        <f t="shared" si="29"/>
        <v>4.0760196652627202E-5</v>
      </c>
      <c r="AP53" s="13">
        <f t="shared" si="30"/>
        <v>7.119025433861534</v>
      </c>
      <c r="AQ53" s="13">
        <f t="shared" si="31"/>
        <v>3.1932798268030635E-5</v>
      </c>
      <c r="AR53" s="13">
        <f t="shared" si="32"/>
        <v>1.1876651275058976</v>
      </c>
      <c r="AS53" s="13">
        <f t="shared" si="33"/>
        <v>1.1917121115629925E-5</v>
      </c>
      <c r="AT53" s="13">
        <f t="shared" si="34"/>
        <v>-3.5884840733046983E-6</v>
      </c>
      <c r="AU53" s="13">
        <f t="shared" si="35"/>
        <v>0</v>
      </c>
      <c r="AV53" s="13">
        <f t="shared" si="36"/>
        <v>0</v>
      </c>
      <c r="AW53" s="13">
        <f t="shared" si="37"/>
        <v>0</v>
      </c>
      <c r="AX53" s="13"/>
      <c r="AY53">
        <f t="shared" si="38"/>
        <v>0</v>
      </c>
      <c r="AZ53">
        <f t="shared" si="39"/>
        <v>1</v>
      </c>
      <c r="BB53">
        <f t="shared" si="2"/>
        <v>1</v>
      </c>
      <c r="BC53">
        <f t="shared" si="3"/>
        <v>1</v>
      </c>
      <c r="BD53" s="41">
        <f t="shared" si="4"/>
        <v>1.7334968411076355</v>
      </c>
      <c r="BE53" s="13">
        <f t="shared" si="5"/>
        <v>19.524989516058703</v>
      </c>
      <c r="BF53" s="13">
        <f t="shared" si="6"/>
        <v>4.3377689334519527</v>
      </c>
      <c r="BG53" s="13">
        <f t="shared" si="40"/>
        <v>6.7622625176551727</v>
      </c>
      <c r="BH53" s="13">
        <f t="shared" si="41"/>
        <v>7.1190267054758571</v>
      </c>
      <c r="BI53" s="13">
        <f t="shared" si="42"/>
        <v>1.1876675124150475</v>
      </c>
      <c r="BJ53" s="17">
        <f t="shared" si="43"/>
        <v>0.22216498144002952</v>
      </c>
      <c r="BK53" s="17">
        <f t="shared" si="61"/>
        <v>0.34633885524462998</v>
      </c>
      <c r="BL53" s="17">
        <f t="shared" si="62"/>
        <v>0.36461103856781468</v>
      </c>
      <c r="BM53" s="17">
        <f t="shared" si="63"/>
        <v>6.0828074270576564E-2</v>
      </c>
      <c r="BN53" s="17">
        <f t="shared" si="44"/>
        <v>1.5589264023507663</v>
      </c>
      <c r="BO53" s="17">
        <f t="shared" si="45"/>
        <v>1.6411724125218923</v>
      </c>
      <c r="BP53" s="17">
        <f t="shared" si="46"/>
        <v>0.27379685977646434</v>
      </c>
      <c r="BQ53" s="17">
        <f t="shared" si="47"/>
        <v>1.0527581097139058</v>
      </c>
      <c r="BR53" s="17">
        <f t="shared" si="48"/>
        <v>0.175631677905766</v>
      </c>
      <c r="BS53" s="17">
        <f t="shared" si="49"/>
        <v>0.16683004033423698</v>
      </c>
      <c r="BT53" s="96">
        <f t="shared" si="50"/>
        <v>-1.5043350134764739</v>
      </c>
      <c r="BU53" s="96">
        <f t="shared" si="51"/>
        <v>-1.0603376327571503</v>
      </c>
      <c r="BV53" s="96">
        <f t="shared" si="52"/>
        <v>-1.0089241413653387</v>
      </c>
      <c r="BW53" s="96">
        <f t="shared" si="53"/>
        <v>-2.7997038487114336</v>
      </c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184"/>
      <c r="CJ53" s="185"/>
      <c r="CK53" s="181">
        <f t="shared" si="7"/>
        <v>0</v>
      </c>
      <c r="CL53" s="186">
        <f t="shared" si="8"/>
        <v>1.7335009428915293</v>
      </c>
      <c r="CM53" s="185">
        <f t="shared" si="9"/>
        <v>0.21794161986449789</v>
      </c>
      <c r="CN53" s="185">
        <f t="shared" si="10"/>
        <v>0.33337597559760435</v>
      </c>
      <c r="CO53" s="188">
        <f t="shared" si="11"/>
        <v>0.33810000000000001</v>
      </c>
      <c r="CP53" s="185">
        <f t="shared" si="12"/>
        <v>5.4379891415035436E-2</v>
      </c>
      <c r="CQ53" s="187">
        <f t="shared" si="13"/>
        <v>1.5296572348359903</v>
      </c>
      <c r="CR53" s="187">
        <f t="shared" si="14"/>
        <v>1.5513328762546998</v>
      </c>
      <c r="CS53" s="187">
        <f t="shared" si="15"/>
        <v>0.24951586323367397</v>
      </c>
      <c r="CT53" s="187">
        <f t="shared" si="16"/>
        <v>1.0141702604512142</v>
      </c>
      <c r="CU53" s="187">
        <f t="shared" si="17"/>
        <v>0.16311880697928194</v>
      </c>
      <c r="CV53" s="187">
        <f t="shared" si="18"/>
        <v>0.16083966700690749</v>
      </c>
      <c r="CW53" s="184">
        <f t="shared" si="19"/>
        <v>-1.5235280508442532</v>
      </c>
      <c r="CX53" s="184">
        <f t="shared" si="20"/>
        <v>-1.0984843700572311</v>
      </c>
      <c r="CY53" s="184">
        <f t="shared" si="21"/>
        <v>-2.9117608365610592</v>
      </c>
      <c r="CZ53" s="184">
        <f t="shared" si="54"/>
        <v>0.4250436807870222</v>
      </c>
      <c r="DA53" s="184">
        <f t="shared" si="55"/>
        <v>0.43911448157595623</v>
      </c>
      <c r="DB53" s="184">
        <f t="shared" si="56"/>
        <v>-1.3882327857168066</v>
      </c>
      <c r="DC53" s="184">
        <f t="shared" si="57"/>
        <v>1.4070800788934338E-2</v>
      </c>
      <c r="DD53" s="184">
        <f t="shared" si="58"/>
        <v>-1.8132764665038286</v>
      </c>
      <c r="DE53" s="184">
        <f t="shared" si="59"/>
        <v>-1.8273472672927629</v>
      </c>
      <c r="DF53" s="15"/>
      <c r="DV53" s="39" t="str">
        <f>E53</f>
        <v>iRM_12</v>
      </c>
      <c r="DW53" s="39" t="str">
        <f>A53</f>
        <v>Lab 1</v>
      </c>
      <c r="DX53" s="39" t="str">
        <f>B53</f>
        <v>Apr 5, 2022</v>
      </c>
      <c r="DY53" s="124">
        <f>C53</f>
        <v>3</v>
      </c>
      <c r="DZ53" s="48">
        <f>BE53/AVERAGE(BE51,BE55)</f>
        <v>0.99574631236904032</v>
      </c>
      <c r="EA53" s="46">
        <f>(CM53/AVERAGE(CM51,CM55)-1)*10^6</f>
        <v>7.5591037471678391</v>
      </c>
      <c r="EB53" s="46">
        <f>(CN53/AVERAGE(CN51,CN55)-1)*10^6</f>
        <v>0.42347162931832827</v>
      </c>
      <c r="EC53" s="46">
        <f>(CP53/AVERAGE(CP51,CP55)-1)*10^6</f>
        <v>-3.2581709743517706</v>
      </c>
      <c r="EH53" s="50"/>
      <c r="EK53" s="46"/>
      <c r="EL53" s="46"/>
      <c r="EN53" t="str">
        <f t="shared" ref="EN53:EU53" si="108">EE172</f>
        <v>iRM_1</v>
      </c>
      <c r="EO53" t="str">
        <f t="shared" si="108"/>
        <v>Lab 1</v>
      </c>
      <c r="EP53" t="str">
        <f t="shared" si="108"/>
        <v>Jun 20, 2022</v>
      </c>
      <c r="EQ53" s="124">
        <f t="shared" si="108"/>
        <v>2</v>
      </c>
      <c r="ER53" s="117">
        <f t="shared" si="108"/>
        <v>1.056440899973828</v>
      </c>
      <c r="ES53" s="44">
        <f t="shared" si="108"/>
        <v>-8.27269303083078</v>
      </c>
      <c r="ET53" s="44">
        <f t="shared" si="108"/>
        <v>-6.3617811544292024</v>
      </c>
      <c r="EU53" s="44">
        <f t="shared" si="108"/>
        <v>16.837477259334932</v>
      </c>
      <c r="EV53" t="s">
        <v>27</v>
      </c>
      <c r="EY53" s="39"/>
      <c r="EZ53" s="39"/>
      <c r="FA53" s="39"/>
      <c r="FB53" s="39"/>
      <c r="FC53" s="39"/>
      <c r="FD53" s="134" t="s">
        <v>320</v>
      </c>
      <c r="FE53" s="163"/>
      <c r="FF53" s="134"/>
      <c r="FG53" s="124"/>
      <c r="FH53" s="19"/>
      <c r="FI53" s="137"/>
      <c r="FJ53" s="137"/>
      <c r="FK53" s="137"/>
      <c r="FL53" s="137"/>
      <c r="FM53" s="137"/>
      <c r="FN53" s="137"/>
      <c r="FO53" s="39"/>
      <c r="FP53" s="44"/>
      <c r="FQ53" s="39"/>
      <c r="FR53" s="39"/>
      <c r="GH53" s="39"/>
      <c r="GI53" s="44"/>
      <c r="GJ53" s="39"/>
      <c r="GK53" s="101"/>
      <c r="GL53" s="102"/>
      <c r="GM53" s="102"/>
      <c r="GN53" s="102"/>
      <c r="GO53" s="102"/>
      <c r="GP53" s="102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</row>
    <row r="54" spans="1:235">
      <c r="A54" t="s">
        <v>38</v>
      </c>
      <c r="B54" s="3" t="s">
        <v>26</v>
      </c>
      <c r="C54" s="19">
        <v>3</v>
      </c>
      <c r="D54" t="s">
        <v>54</v>
      </c>
      <c r="E54" t="s">
        <v>31</v>
      </c>
      <c r="F54" s="13"/>
      <c r="G54" s="13"/>
      <c r="H54" s="13">
        <v>3.9483760483562948E-4</v>
      </c>
      <c r="I54" s="13">
        <v>8.6021488095866522E-5</v>
      </c>
      <c r="J54" s="13">
        <v>1.2096636855858381E-4</v>
      </c>
      <c r="K54" s="13">
        <v>1.6059428435255545E-5</v>
      </c>
      <c r="L54" s="13">
        <v>1.1290568218100817E-4</v>
      </c>
      <c r="M54" s="13">
        <v>1.0930512843287943E-5</v>
      </c>
      <c r="N54" s="13">
        <v>7.9203973291441793E-5</v>
      </c>
      <c r="O54" s="13">
        <v>-8.9038473021219033E-6</v>
      </c>
      <c r="P54" s="13">
        <v>9.7652466592990146E-7</v>
      </c>
      <c r="Q54" s="13"/>
      <c r="R54" s="13"/>
      <c r="S54" s="13"/>
      <c r="T54" s="13"/>
      <c r="U54" s="13"/>
      <c r="V54" s="13">
        <v>20.583507003784181</v>
      </c>
      <c r="W54" s="13">
        <v>4.5729694080352781</v>
      </c>
      <c r="X54" s="13">
        <v>7.1290278530120847</v>
      </c>
      <c r="Y54" s="13">
        <v>6.4859258236538148E-5</v>
      </c>
      <c r="Z54" s="13">
        <v>7.5053859424591067</v>
      </c>
      <c r="AA54" s="13">
        <v>4.4094087679695801E-5</v>
      </c>
      <c r="AB54" s="13">
        <v>1.2522158598899842</v>
      </c>
      <c r="AC54" s="13">
        <v>1.011568036091151E-7</v>
      </c>
      <c r="AD54" s="13">
        <v>-2.2088394473485089E-7</v>
      </c>
      <c r="AE54" s="13"/>
      <c r="AF54" s="13"/>
      <c r="AG54" s="13"/>
      <c r="AH54" s="13"/>
      <c r="AI54" s="68">
        <f t="shared" si="0"/>
        <v>1</v>
      </c>
      <c r="AJ54" s="13">
        <f t="shared" si="24"/>
        <v>0</v>
      </c>
      <c r="AK54" s="13">
        <f t="shared" si="25"/>
        <v>0</v>
      </c>
      <c r="AL54" s="13">
        <f t="shared" si="26"/>
        <v>20.583112166179344</v>
      </c>
      <c r="AM54" s="13">
        <f t="shared" si="27"/>
        <v>4.5728833865471818</v>
      </c>
      <c r="AN54" s="13">
        <f t="shared" si="28"/>
        <v>7.1289068866435263</v>
      </c>
      <c r="AO54" s="13">
        <f t="shared" si="29"/>
        <v>4.8799829801282603E-5</v>
      </c>
      <c r="AP54" s="13">
        <f t="shared" si="30"/>
        <v>7.5052730367769254</v>
      </c>
      <c r="AQ54" s="13">
        <f t="shared" si="31"/>
        <v>3.3163574836407858E-5</v>
      </c>
      <c r="AR54" s="13">
        <f t="shared" si="32"/>
        <v>1.2521366559166927</v>
      </c>
      <c r="AS54" s="13">
        <f t="shared" si="33"/>
        <v>9.0050041057310184E-6</v>
      </c>
      <c r="AT54" s="13">
        <f t="shared" si="34"/>
        <v>-1.1974086106647524E-6</v>
      </c>
      <c r="AU54" s="13">
        <f t="shared" si="35"/>
        <v>0</v>
      </c>
      <c r="AV54" s="13">
        <f t="shared" si="36"/>
        <v>0</v>
      </c>
      <c r="AW54" s="13">
        <f t="shared" si="37"/>
        <v>0</v>
      </c>
      <c r="AX54" s="13"/>
      <c r="AY54">
        <f t="shared" si="38"/>
        <v>0</v>
      </c>
      <c r="AZ54">
        <f t="shared" si="39"/>
        <v>1</v>
      </c>
      <c r="BB54">
        <f t="shared" si="2"/>
        <v>1</v>
      </c>
      <c r="BC54">
        <f t="shared" si="3"/>
        <v>1</v>
      </c>
      <c r="BD54" s="41">
        <f t="shared" si="4"/>
        <v>1.7348568135937292</v>
      </c>
      <c r="BE54" s="13">
        <f t="shared" si="5"/>
        <v>20.583112166179344</v>
      </c>
      <c r="BF54" s="13">
        <f t="shared" si="6"/>
        <v>4.5728833865471818</v>
      </c>
      <c r="BG54" s="13">
        <f t="shared" si="40"/>
        <v>7.1289075408478508</v>
      </c>
      <c r="BH54" s="13">
        <f t="shared" si="41"/>
        <v>7.5052734610686773</v>
      </c>
      <c r="BI54" s="13">
        <f t="shared" si="42"/>
        <v>1.2521374516952237</v>
      </c>
      <c r="BJ54" s="17">
        <f t="shared" si="43"/>
        <v>0.22216676222855197</v>
      </c>
      <c r="BK54" s="17">
        <f t="shared" si="61"/>
        <v>0.34634740768509958</v>
      </c>
      <c r="BL54" s="17">
        <f t="shared" si="62"/>
        <v>0.36463258813702576</v>
      </c>
      <c r="BM54" s="17">
        <f t="shared" si="63"/>
        <v>6.0833242397262156E-2</v>
      </c>
      <c r="BN54" s="17">
        <f t="shared" si="44"/>
        <v>1.5589524022895827</v>
      </c>
      <c r="BO54" s="17">
        <f t="shared" si="45"/>
        <v>1.6412562548934004</v>
      </c>
      <c r="BP54" s="17">
        <f t="shared" si="46"/>
        <v>0.27381792752005146</v>
      </c>
      <c r="BQ54" s="17">
        <f t="shared" si="47"/>
        <v>1.0527943332220668</v>
      </c>
      <c r="BR54" s="17">
        <f t="shared" si="48"/>
        <v>0.17564226279000181</v>
      </c>
      <c r="BS54" s="17">
        <f t="shared" si="49"/>
        <v>0.16683435429638985</v>
      </c>
      <c r="BT54" s="96">
        <f t="shared" si="50"/>
        <v>-1.504326997895558</v>
      </c>
      <c r="BU54" s="96">
        <f t="shared" si="51"/>
        <v>-1.0603129392099335</v>
      </c>
      <c r="BV54" s="96">
        <f t="shared" si="52"/>
        <v>-1.0088650402133279</v>
      </c>
      <c r="BW54" s="96">
        <f t="shared" si="53"/>
        <v>-2.799618889468344</v>
      </c>
      <c r="BX54" s="44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184"/>
      <c r="CJ54" s="185"/>
      <c r="CK54" s="181">
        <f t="shared" si="7"/>
        <v>0</v>
      </c>
      <c r="CL54" s="186">
        <f t="shared" si="8"/>
        <v>1.7348581117770623</v>
      </c>
      <c r="CM54" s="185">
        <f t="shared" si="9"/>
        <v>0.21794009193132718</v>
      </c>
      <c r="CN54" s="185">
        <f t="shared" si="10"/>
        <v>0.33337425145638699</v>
      </c>
      <c r="CO54" s="188">
        <f t="shared" si="11"/>
        <v>0.33810000000000001</v>
      </c>
      <c r="CP54" s="185">
        <f t="shared" si="12"/>
        <v>5.4379740734895543E-2</v>
      </c>
      <c r="CQ54" s="187">
        <f t="shared" si="13"/>
        <v>1.5296600478696372</v>
      </c>
      <c r="CR54" s="187">
        <f t="shared" si="14"/>
        <v>1.5513437523305036</v>
      </c>
      <c r="CS54" s="187">
        <f t="shared" si="15"/>
        <v>0.24951692115478485</v>
      </c>
      <c r="CT54" s="187">
        <f t="shared" si="16"/>
        <v>1.0141755055256005</v>
      </c>
      <c r="CU54" s="187">
        <f t="shared" si="17"/>
        <v>0.16311919861036314</v>
      </c>
      <c r="CV54" s="187">
        <f t="shared" si="18"/>
        <v>0.16083922133953132</v>
      </c>
      <c r="CW54" s="184">
        <f t="shared" si="19"/>
        <v>-1.5235350616140531</v>
      </c>
      <c r="CX54" s="184">
        <f t="shared" si="20"/>
        <v>-1.0984895418326497</v>
      </c>
      <c r="CY54" s="184">
        <f t="shared" si="21"/>
        <v>-2.9117636074446476</v>
      </c>
      <c r="CZ54" s="184">
        <f t="shared" si="54"/>
        <v>0.42504551978140359</v>
      </c>
      <c r="DA54" s="184">
        <f t="shared" si="55"/>
        <v>0.43912149234575648</v>
      </c>
      <c r="DB54" s="184">
        <f t="shared" si="56"/>
        <v>-1.3882285458305947</v>
      </c>
      <c r="DC54" s="184">
        <f t="shared" si="57"/>
        <v>1.4075972564352874E-2</v>
      </c>
      <c r="DD54" s="184">
        <f t="shared" si="58"/>
        <v>-1.8132740656119981</v>
      </c>
      <c r="DE54" s="184">
        <f t="shared" si="59"/>
        <v>-1.827350038176351</v>
      </c>
      <c r="DF54" s="15"/>
      <c r="DY54" s="124"/>
      <c r="EE54" t="str">
        <f>E54</f>
        <v>iRM_11</v>
      </c>
      <c r="EF54" t="str">
        <f>A54</f>
        <v>Lab 1</v>
      </c>
      <c r="EG54" t="str">
        <f>B54</f>
        <v>Apr 5, 2022</v>
      </c>
      <c r="EH54" s="50">
        <f>C54</f>
        <v>3</v>
      </c>
      <c r="EI54" s="48">
        <f>BE54/AVERAGE(BE53,BE55)</f>
        <v>1.051310229399492</v>
      </c>
      <c r="EJ54" s="46">
        <f>(CM54/AVERAGE(CM53,CM55)-1)*10^6</f>
        <v>-5.1932108657837261</v>
      </c>
      <c r="EK54" s="46">
        <f>(CN54/AVERAGE(CN53,CN55)-1)*10^6</f>
        <v>-4.933110427041143</v>
      </c>
      <c r="EL54" s="46">
        <f>(CP54/AVERAGE(CP53,CP55)-1)*10^6</f>
        <v>-11.937754720081628</v>
      </c>
      <c r="EN54" t="str">
        <f t="shared" ref="EN54:EU54" si="109">EE182</f>
        <v>iRM_1</v>
      </c>
      <c r="EO54" t="str">
        <f t="shared" si="109"/>
        <v>Lab 1</v>
      </c>
      <c r="EP54" t="str">
        <f t="shared" si="109"/>
        <v>Jun 20, 2022</v>
      </c>
      <c r="EQ54" s="124">
        <f t="shared" si="109"/>
        <v>2</v>
      </c>
      <c r="ER54" s="117">
        <f t="shared" si="109"/>
        <v>1.0681718764819386</v>
      </c>
      <c r="ES54" s="44">
        <f t="shared" si="109"/>
        <v>-8.5395907823970774</v>
      </c>
      <c r="ET54" s="44">
        <f t="shared" si="109"/>
        <v>1.4556555394396042</v>
      </c>
      <c r="EU54" s="44">
        <f t="shared" si="109"/>
        <v>2.9679162487639132</v>
      </c>
      <c r="EV54" t="s">
        <v>27</v>
      </c>
      <c r="EY54" s="39"/>
      <c r="EZ54" s="39"/>
      <c r="FA54" s="39"/>
      <c r="FB54" s="39" t="str">
        <f>EO454</f>
        <v>Lab 3</v>
      </c>
      <c r="FC54" s="39" t="str">
        <f>EP454</f>
        <v>Feb 4, 2020</v>
      </c>
      <c r="FD54" s="39" t="s">
        <v>315</v>
      </c>
      <c r="FE54" s="133"/>
      <c r="FF54" s="39" t="s">
        <v>282</v>
      </c>
      <c r="FG54" s="124">
        <f>EQ454</f>
        <v>1</v>
      </c>
      <c r="FH54" s="19">
        <f>EX456</f>
        <v>18</v>
      </c>
      <c r="FI54" s="44">
        <f>EX454</f>
        <v>-1.98665427856046</v>
      </c>
      <c r="FJ54" s="44">
        <f>EX457</f>
        <v>3.5636268302812155</v>
      </c>
      <c r="FK54" s="44">
        <f>EY454</f>
        <v>-1.0713263860422866</v>
      </c>
      <c r="FL54" s="44">
        <f>EY457</f>
        <v>1.7334628762888531</v>
      </c>
      <c r="FM54" s="44">
        <f>EZ454</f>
        <v>-0.37856954590267633</v>
      </c>
      <c r="FN54" s="44">
        <f>EZ457</f>
        <v>6.2538970037917094</v>
      </c>
      <c r="FO54" s="39" t="str">
        <f>EV454</f>
        <v>SRM 3169</v>
      </c>
      <c r="FP54" s="44">
        <f>FP40+$FQ$9</f>
        <v>5.6000000000000005</v>
      </c>
      <c r="FQ54" s="39"/>
      <c r="FR54" s="39"/>
      <c r="GH54" s="39"/>
      <c r="GI54" s="44"/>
      <c r="GJ54" s="39"/>
      <c r="GK54" s="101"/>
      <c r="GL54" s="102"/>
      <c r="GM54" s="102"/>
      <c r="GN54" s="102"/>
      <c r="GO54" s="102"/>
      <c r="GP54" s="102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</row>
    <row r="55" spans="1:235">
      <c r="A55" t="s">
        <v>38</v>
      </c>
      <c r="B55" s="3" t="s">
        <v>26</v>
      </c>
      <c r="C55" s="19">
        <v>3</v>
      </c>
      <c r="D55" t="s">
        <v>55</v>
      </c>
      <c r="E55" t="s">
        <v>27</v>
      </c>
      <c r="F55" s="13"/>
      <c r="G55" s="13"/>
      <c r="H55" s="13">
        <v>3.7443075852934272E-4</v>
      </c>
      <c r="I55" s="13">
        <v>8.695010837982409E-5</v>
      </c>
      <c r="J55" s="13">
        <v>1.2228610066813416E-4</v>
      </c>
      <c r="K55" s="13">
        <v>1.2553706062590208E-5</v>
      </c>
      <c r="L55" s="13">
        <v>1.0632083285599947E-4</v>
      </c>
      <c r="M55" s="13">
        <v>9.9738042877106633E-6</v>
      </c>
      <c r="N55" s="13">
        <v>6.8901873601134869E-5</v>
      </c>
      <c r="O55" s="13">
        <v>-9.7355962793699291E-6</v>
      </c>
      <c r="P55" s="13">
        <v>3.7739785739177025E-6</v>
      </c>
      <c r="Q55" s="13"/>
      <c r="R55" s="13"/>
      <c r="S55" s="13"/>
      <c r="T55" s="13"/>
      <c r="U55" s="13"/>
      <c r="V55" s="13">
        <v>19.632451193673269</v>
      </c>
      <c r="W55" s="13">
        <v>4.3616398889191297</v>
      </c>
      <c r="X55" s="13">
        <v>6.7994947822726504</v>
      </c>
      <c r="Y55" s="13">
        <v>6.1105371394066371E-5</v>
      </c>
      <c r="Z55" s="13">
        <v>7.1582334966075667</v>
      </c>
      <c r="AA55" s="13">
        <v>4.196765172421191E-5</v>
      </c>
      <c r="AB55" s="13">
        <v>1.1942831740087392</v>
      </c>
      <c r="AC55" s="13">
        <v>-7.3733827446408309E-6</v>
      </c>
      <c r="AD55" s="13">
        <v>-9.6716093811228756E-7</v>
      </c>
      <c r="AE55" s="13"/>
      <c r="AF55" s="13"/>
      <c r="AG55" s="13"/>
      <c r="AH55" s="13"/>
      <c r="AI55" s="68">
        <f t="shared" si="0"/>
        <v>1</v>
      </c>
      <c r="AJ55" s="13">
        <f t="shared" si="24"/>
        <v>0</v>
      </c>
      <c r="AK55" s="13">
        <f t="shared" si="25"/>
        <v>0</v>
      </c>
      <c r="AL55" s="13">
        <f t="shared" si="26"/>
        <v>19.632076762914739</v>
      </c>
      <c r="AM55" s="13">
        <f t="shared" si="27"/>
        <v>4.3615529388107497</v>
      </c>
      <c r="AN55" s="13">
        <f t="shared" si="28"/>
        <v>6.7993724961719826</v>
      </c>
      <c r="AO55" s="13">
        <f t="shared" si="29"/>
        <v>4.8551665331476161E-5</v>
      </c>
      <c r="AP55" s="13">
        <f t="shared" si="30"/>
        <v>7.1581271757747107</v>
      </c>
      <c r="AQ55" s="13">
        <f t="shared" si="31"/>
        <v>3.1993847436501245E-5</v>
      </c>
      <c r="AR55" s="13">
        <f t="shared" si="32"/>
        <v>1.1942142721351381</v>
      </c>
      <c r="AS55" s="13">
        <f t="shared" si="33"/>
        <v>2.3622135347290982E-6</v>
      </c>
      <c r="AT55" s="13">
        <f t="shared" si="34"/>
        <v>-4.7411395120299896E-6</v>
      </c>
      <c r="AU55" s="13">
        <f t="shared" si="35"/>
        <v>0</v>
      </c>
      <c r="AV55" s="13">
        <f t="shared" si="36"/>
        <v>0</v>
      </c>
      <c r="AW55" s="13">
        <f t="shared" si="37"/>
        <v>0</v>
      </c>
      <c r="AX55" s="13"/>
      <c r="AY55">
        <f t="shared" si="38"/>
        <v>0</v>
      </c>
      <c r="AZ55">
        <f t="shared" si="39"/>
        <v>1</v>
      </c>
      <c r="BB55">
        <f t="shared" si="2"/>
        <v>1</v>
      </c>
      <c r="BC55">
        <f t="shared" si="3"/>
        <v>1</v>
      </c>
      <c r="BD55" s="41">
        <f t="shared" si="4"/>
        <v>1.733678277123438</v>
      </c>
      <c r="BE55" s="13">
        <f t="shared" si="5"/>
        <v>19.632076762914739</v>
      </c>
      <c r="BF55" s="13">
        <f t="shared" si="6"/>
        <v>4.3615529388107497</v>
      </c>
      <c r="BG55" s="13">
        <f t="shared" si="40"/>
        <v>6.7993750866677907</v>
      </c>
      <c r="BH55" s="13">
        <f t="shared" si="41"/>
        <v>7.1581288558322838</v>
      </c>
      <c r="BI55" s="13">
        <f t="shared" si="42"/>
        <v>1.1942174230893154</v>
      </c>
      <c r="BJ55" s="17">
        <f t="shared" si="43"/>
        <v>0.22216462330922537</v>
      </c>
      <c r="BK55" s="17">
        <f t="shared" si="61"/>
        <v>0.3463400825485719</v>
      </c>
      <c r="BL55" s="17">
        <f t="shared" si="62"/>
        <v>0.36461393984329193</v>
      </c>
      <c r="BM55" s="17">
        <f t="shared" si="63"/>
        <v>6.0829907987381575E-2</v>
      </c>
      <c r="BN55" s="17">
        <f t="shared" si="44"/>
        <v>1.5589344396497808</v>
      </c>
      <c r="BO55" s="17">
        <f t="shared" si="45"/>
        <v>1.6411881172269038</v>
      </c>
      <c r="BP55" s="17">
        <f t="shared" si="46"/>
        <v>0.27380555500375031</v>
      </c>
      <c r="BQ55" s="17">
        <f t="shared" si="47"/>
        <v>1.052762756075619</v>
      </c>
      <c r="BR55" s="17">
        <f t="shared" si="48"/>
        <v>0.17563635008619188</v>
      </c>
      <c r="BS55" s="17">
        <f t="shared" si="49"/>
        <v>0.16683374204926385</v>
      </c>
      <c r="BT55" s="96">
        <f t="shared" si="50"/>
        <v>-1.5043366254816175</v>
      </c>
      <c r="BU55" s="96">
        <f t="shared" si="51"/>
        <v>-1.0603340891126853</v>
      </c>
      <c r="BV55" s="96">
        <f t="shared" si="52"/>
        <v>-1.0089161842175087</v>
      </c>
      <c r="BW55" s="96">
        <f t="shared" si="53"/>
        <v>-2.7996737032697436</v>
      </c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184"/>
      <c r="CJ55" s="185"/>
      <c r="CK55" s="181">
        <f t="shared" si="7"/>
        <v>0</v>
      </c>
      <c r="CL55" s="186">
        <f t="shared" si="8"/>
        <v>1.7336836667993558</v>
      </c>
      <c r="CM55" s="185">
        <f t="shared" si="9"/>
        <v>0.21794082762761902</v>
      </c>
      <c r="CN55" s="185">
        <f t="shared" si="10"/>
        <v>0.33337581647538733</v>
      </c>
      <c r="CO55" s="188">
        <f t="shared" si="11"/>
        <v>0.33810000000000001</v>
      </c>
      <c r="CP55" s="185">
        <f t="shared" si="12"/>
        <v>5.438088841426842E-2</v>
      </c>
      <c r="CQ55" s="187">
        <f t="shared" si="13"/>
        <v>1.5296620651776383</v>
      </c>
      <c r="CR55" s="187">
        <f t="shared" si="14"/>
        <v>1.5513385155060939</v>
      </c>
      <c r="CS55" s="187">
        <f t="shared" si="15"/>
        <v>0.24952134488167318</v>
      </c>
      <c r="CT55" s="187">
        <f t="shared" si="16"/>
        <v>1.0141707445205805</v>
      </c>
      <c r="CU55" s="187">
        <f t="shared" si="17"/>
        <v>0.16312187545338425</v>
      </c>
      <c r="CV55" s="187">
        <f t="shared" si="18"/>
        <v>0.16084261583634551</v>
      </c>
      <c r="CW55" s="184">
        <f t="shared" si="19"/>
        <v>-1.5235316859384553</v>
      </c>
      <c r="CX55" s="184">
        <f t="shared" si="20"/>
        <v>-1.0984848473629358</v>
      </c>
      <c r="CY55" s="184">
        <f t="shared" si="21"/>
        <v>-2.9117425027603168</v>
      </c>
      <c r="CZ55" s="184">
        <f t="shared" si="54"/>
        <v>0.42504683857551978</v>
      </c>
      <c r="DA55" s="184">
        <f t="shared" si="55"/>
        <v>0.43911811667015865</v>
      </c>
      <c r="DB55" s="184">
        <f t="shared" si="56"/>
        <v>-1.3882108168218614</v>
      </c>
      <c r="DC55" s="184">
        <f t="shared" si="57"/>
        <v>1.4071278094639032E-2</v>
      </c>
      <c r="DD55" s="184">
        <f t="shared" si="58"/>
        <v>-1.8132576553973809</v>
      </c>
      <c r="DE55" s="184">
        <f t="shared" si="59"/>
        <v>-1.82732893349202</v>
      </c>
      <c r="DF55" s="15"/>
      <c r="DV55" s="39" t="str">
        <f>E55</f>
        <v>iRM_12</v>
      </c>
      <c r="DW55" s="39" t="str">
        <f>A55</f>
        <v>Lab 1</v>
      </c>
      <c r="DX55" s="39" t="str">
        <f>B55</f>
        <v>Apr 5, 2022</v>
      </c>
      <c r="DY55" s="124">
        <f>C55</f>
        <v>3</v>
      </c>
      <c r="DZ55" s="48">
        <f>BE55/AVERAGE(BE53,BE57)</f>
        <v>1.0027320632840566</v>
      </c>
      <c r="EA55" s="46">
        <f>(CM55/AVERAGE(CM53,CM57)-1)*10^6</f>
        <v>-2.1985595477502784</v>
      </c>
      <c r="EB55" s="46">
        <f>(CN55/AVERAGE(CN53,CN57)-1)*10^6</f>
        <v>0.67950245763448436</v>
      </c>
      <c r="EC55" s="46">
        <f>(CP55/AVERAGE(CP53,CP57)-1)*10^6</f>
        <v>31.316722232777039</v>
      </c>
      <c r="EH55" s="50"/>
      <c r="EK55" s="46"/>
      <c r="EL55" s="46"/>
      <c r="EQ55" s="124"/>
      <c r="EY55" s="39"/>
      <c r="EZ55" s="39"/>
      <c r="FA55" s="39"/>
      <c r="FB55" s="39" t="str">
        <f>EO473</f>
        <v>Lab 3</v>
      </c>
      <c r="FC55" s="39" t="str">
        <f>EP473</f>
        <v>Jul 20, 2020</v>
      </c>
      <c r="FD55" s="39" t="s">
        <v>315</v>
      </c>
      <c r="FE55" s="133"/>
      <c r="FF55" s="3" t="s">
        <v>283</v>
      </c>
      <c r="FG55" s="124">
        <f>EQ473</f>
        <v>1</v>
      </c>
      <c r="FH55" s="19">
        <f>EX475</f>
        <v>18</v>
      </c>
      <c r="FI55" s="44">
        <f>EX473</f>
        <v>1.4726871089215048</v>
      </c>
      <c r="FJ55" s="44">
        <f>EX476</f>
        <v>4.9678405971732555</v>
      </c>
      <c r="FK55" s="44">
        <f>EY473</f>
        <v>0.65789004803177653</v>
      </c>
      <c r="FL55" s="44">
        <f>EY476</f>
        <v>3.3328407589172677</v>
      </c>
      <c r="FM55" s="44">
        <f>EZ473</f>
        <v>-11.748940620639717</v>
      </c>
      <c r="FN55" s="44">
        <f>EZ476</f>
        <v>9.7837937349303079</v>
      </c>
      <c r="FO55" s="39" t="str">
        <f>EV473</f>
        <v>SRM 3169</v>
      </c>
      <c r="FP55" s="44">
        <f>FP54</f>
        <v>5.6000000000000005</v>
      </c>
      <c r="FQ55" s="39"/>
      <c r="FR55" s="39"/>
      <c r="GH55" s="39"/>
      <c r="GI55" s="44"/>
      <c r="GJ55" s="39"/>
      <c r="GK55" s="101"/>
      <c r="GL55" s="102"/>
      <c r="GM55" s="102"/>
      <c r="GN55" s="102"/>
      <c r="GO55" s="102"/>
      <c r="GP55" s="102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</row>
    <row r="56" spans="1:235">
      <c r="A56" t="s">
        <v>38</v>
      </c>
      <c r="B56" s="3" t="s">
        <v>26</v>
      </c>
      <c r="C56" s="19">
        <v>3</v>
      </c>
      <c r="D56" t="s">
        <v>56</v>
      </c>
      <c r="E56" t="s">
        <v>32</v>
      </c>
      <c r="F56" s="13"/>
      <c r="G56" s="13"/>
      <c r="H56" s="13">
        <v>4.3984750809613617E-4</v>
      </c>
      <c r="I56" s="13">
        <v>9.2158780898898843E-5</v>
      </c>
      <c r="J56" s="13">
        <v>1.35004934418248E-4</v>
      </c>
      <c r="K56" s="13">
        <v>3.3925576644833213E-6</v>
      </c>
      <c r="L56" s="13">
        <v>1.3134421969880351E-4</v>
      </c>
      <c r="M56" s="13">
        <v>-2.5436260216338262E-6</v>
      </c>
      <c r="N56" s="13">
        <v>8.5387725266627965E-5</v>
      </c>
      <c r="O56" s="13">
        <v>-5.5721629564686723E-6</v>
      </c>
      <c r="P56" s="13">
        <v>2.4545650830987135E-6</v>
      </c>
      <c r="Q56" s="13"/>
      <c r="R56" s="13"/>
      <c r="S56" s="13"/>
      <c r="T56" s="13"/>
      <c r="U56" s="13"/>
      <c r="V56" s="13">
        <v>19.403085861206055</v>
      </c>
      <c r="W56" s="13">
        <v>4.3106970405578613</v>
      </c>
      <c r="X56" s="13">
        <v>6.7200135803222656</v>
      </c>
      <c r="Y56" s="13">
        <v>5.7828537028399299E-5</v>
      </c>
      <c r="Z56" s="13">
        <v>7.0746173000335695</v>
      </c>
      <c r="AA56" s="13">
        <v>2.9554149350587977E-5</v>
      </c>
      <c r="AB56" s="13">
        <v>1.1803247022628784</v>
      </c>
      <c r="AC56" s="13">
        <v>-1.2150644357689088E-5</v>
      </c>
      <c r="AD56" s="13">
        <v>2.8727466769850993E-8</v>
      </c>
      <c r="AE56" s="13"/>
      <c r="AF56" s="13"/>
      <c r="AG56" s="13"/>
      <c r="AH56" s="13"/>
      <c r="AI56" s="68">
        <f t="shared" si="0"/>
        <v>1</v>
      </c>
      <c r="AJ56" s="13">
        <f t="shared" si="24"/>
        <v>0</v>
      </c>
      <c r="AK56" s="13">
        <f t="shared" si="25"/>
        <v>0</v>
      </c>
      <c r="AL56" s="13">
        <f t="shared" si="26"/>
        <v>19.402646013697957</v>
      </c>
      <c r="AM56" s="13">
        <f t="shared" si="27"/>
        <v>4.3106048817769622</v>
      </c>
      <c r="AN56" s="13">
        <f t="shared" si="28"/>
        <v>6.7198785753878472</v>
      </c>
      <c r="AO56" s="13">
        <f t="shared" si="29"/>
        <v>5.4435979363915977E-5</v>
      </c>
      <c r="AP56" s="13">
        <f t="shared" si="30"/>
        <v>7.0744859558138709</v>
      </c>
      <c r="AQ56" s="13">
        <f t="shared" si="31"/>
        <v>3.2097775372221806E-5</v>
      </c>
      <c r="AR56" s="13">
        <f t="shared" si="32"/>
        <v>1.1802393145376118</v>
      </c>
      <c r="AS56" s="13">
        <f t="shared" si="33"/>
        <v>-6.5784814012204162E-6</v>
      </c>
      <c r="AT56" s="13">
        <f t="shared" si="34"/>
        <v>-2.4258376163288625E-6</v>
      </c>
      <c r="AU56" s="13">
        <f t="shared" si="35"/>
        <v>0</v>
      </c>
      <c r="AV56" s="13">
        <f t="shared" si="36"/>
        <v>0</v>
      </c>
      <c r="AW56" s="13">
        <f t="shared" si="37"/>
        <v>0</v>
      </c>
      <c r="AX56" s="13"/>
      <c r="AY56">
        <f t="shared" si="38"/>
        <v>0</v>
      </c>
      <c r="AZ56">
        <f t="shared" si="39"/>
        <v>1</v>
      </c>
      <c r="BB56">
        <f t="shared" si="2"/>
        <v>1</v>
      </c>
      <c r="BC56">
        <f t="shared" si="3"/>
        <v>1</v>
      </c>
      <c r="BD56" s="41">
        <f t="shared" si="4"/>
        <v>1.7337185588578337</v>
      </c>
      <c r="BE56" s="13">
        <f t="shared" si="5"/>
        <v>19.402646013697957</v>
      </c>
      <c r="BF56" s="13">
        <f t="shared" si="6"/>
        <v>4.3106048817769622</v>
      </c>
      <c r="BG56" s="13">
        <f t="shared" si="40"/>
        <v>6.7198799008303398</v>
      </c>
      <c r="BH56" s="13">
        <f t="shared" si="41"/>
        <v>7.0744868154259288</v>
      </c>
      <c r="BI56" s="13">
        <f t="shared" si="42"/>
        <v>1.1802409267444305</v>
      </c>
      <c r="BJ56" s="17">
        <f t="shared" si="43"/>
        <v>0.22216582618338468</v>
      </c>
      <c r="BK56" s="17">
        <f t="shared" si="61"/>
        <v>0.34633832396293845</v>
      </c>
      <c r="BL56" s="17">
        <f t="shared" si="62"/>
        <v>0.36461453816306572</v>
      </c>
      <c r="BM56" s="17">
        <f t="shared" si="63"/>
        <v>6.0828864573996728E-2</v>
      </c>
      <c r="BN56" s="17">
        <f t="shared" si="44"/>
        <v>1.5589180834547287</v>
      </c>
      <c r="BO56" s="17">
        <f t="shared" si="45"/>
        <v>1.6411819244517745</v>
      </c>
      <c r="BP56" s="17">
        <f t="shared" si="46"/>
        <v>0.27379937598407289</v>
      </c>
      <c r="BQ56" s="17">
        <f t="shared" si="47"/>
        <v>1.0527698291976575</v>
      </c>
      <c r="BR56" s="17">
        <f t="shared" si="48"/>
        <v>0.17563422920677413</v>
      </c>
      <c r="BS56" s="17">
        <f t="shared" si="49"/>
        <v>0.16683060659197405</v>
      </c>
      <c r="BT56" s="96">
        <f t="shared" si="50"/>
        <v>-1.5043312111591884</v>
      </c>
      <c r="BU56" s="96">
        <f t="shared" si="51"/>
        <v>-1.0603391667522275</v>
      </c>
      <c r="BV56" s="96">
        <f t="shared" si="52"/>
        <v>-1.0089145432509479</v>
      </c>
      <c r="BW56" s="96">
        <f t="shared" si="53"/>
        <v>-2.7996908563835374</v>
      </c>
      <c r="BX56" s="44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184"/>
      <c r="CJ56" s="185"/>
      <c r="CK56" s="181">
        <f t="shared" si="7"/>
        <v>0</v>
      </c>
      <c r="CL56" s="186">
        <f t="shared" si="8"/>
        <v>1.7337213491233501</v>
      </c>
      <c r="CM56" s="185">
        <f t="shared" si="9"/>
        <v>0.21794191670461502</v>
      </c>
      <c r="CN56" s="185">
        <f t="shared" si="10"/>
        <v>0.33337384727629932</v>
      </c>
      <c r="CO56" s="188">
        <f t="shared" si="11"/>
        <v>0.33810000000000001</v>
      </c>
      <c r="CP56" s="185">
        <f t="shared" si="12"/>
        <v>5.4379823158837701E-2</v>
      </c>
      <c r="CQ56" s="187">
        <f t="shared" si="13"/>
        <v>1.5296453858765204</v>
      </c>
      <c r="CR56" s="187">
        <f t="shared" si="14"/>
        <v>1.5513307633163556</v>
      </c>
      <c r="CS56" s="187">
        <f t="shared" si="15"/>
        <v>0.24951521020410561</v>
      </c>
      <c r="CT56" s="187">
        <f t="shared" si="16"/>
        <v>1.0141767351047895</v>
      </c>
      <c r="CU56" s="187">
        <f t="shared" si="17"/>
        <v>0.16311964361669873</v>
      </c>
      <c r="CV56" s="187">
        <f t="shared" si="18"/>
        <v>0.16083946512522243</v>
      </c>
      <c r="CW56" s="184">
        <f t="shared" si="19"/>
        <v>-1.5235266888285208</v>
      </c>
      <c r="CX56" s="184">
        <f t="shared" si="20"/>
        <v>-1.0984907542248215</v>
      </c>
      <c r="CY56" s="184">
        <f t="shared" si="21"/>
        <v>-2.9117620917353304</v>
      </c>
      <c r="CZ56" s="184">
        <f t="shared" si="54"/>
        <v>0.42503593460369948</v>
      </c>
      <c r="DA56" s="184">
        <f t="shared" si="55"/>
        <v>0.43911311956022414</v>
      </c>
      <c r="DB56" s="184">
        <f t="shared" si="56"/>
        <v>-1.3882354029068098</v>
      </c>
      <c r="DC56" s="184">
        <f t="shared" si="57"/>
        <v>1.4077184956524491E-2</v>
      </c>
      <c r="DD56" s="184">
        <f t="shared" si="58"/>
        <v>-1.8132713375105094</v>
      </c>
      <c r="DE56" s="184">
        <f t="shared" si="59"/>
        <v>-1.8273485224670338</v>
      </c>
      <c r="DF56" s="15"/>
      <c r="DY56" s="124"/>
      <c r="EE56" t="str">
        <f>E56</f>
        <v>iRM</v>
      </c>
      <c r="EF56" t="str">
        <f>A56</f>
        <v>Lab 1</v>
      </c>
      <c r="EG56" t="str">
        <f>B56</f>
        <v>Apr 5, 2022</v>
      </c>
      <c r="EH56" s="50">
        <f>C56</f>
        <v>3</v>
      </c>
      <c r="EI56" s="48">
        <f>BE56/AVERAGE(BE55,BE57)</f>
        <v>0.98831077273891887</v>
      </c>
      <c r="EJ56" s="46">
        <f>(CM56/AVERAGE(CM55,CM57)-1)*10^6</f>
        <v>4.6161066846739374</v>
      </c>
      <c r="EK56" s="46">
        <f>(CN56/AVERAGE(CN55,CN57)-1)*10^6</f>
        <v>-4.9886941151378039</v>
      </c>
      <c r="EL56" s="46">
        <f>(CP56/AVERAGE(CP55,CP57)-1)*10^6</f>
        <v>2.5601987407863902</v>
      </c>
      <c r="EN56" t="str">
        <f t="shared" ref="EN56:EU56" si="110">EE15</f>
        <v>iRM_2</v>
      </c>
      <c r="EO56" t="str">
        <f t="shared" si="110"/>
        <v>Lab 1</v>
      </c>
      <c r="EP56" t="str">
        <f t="shared" si="110"/>
        <v>Apr 4, 2022</v>
      </c>
      <c r="EQ56" s="124">
        <f t="shared" si="110"/>
        <v>1</v>
      </c>
      <c r="ER56" s="117">
        <f t="shared" si="110"/>
        <v>0.98757807393101482</v>
      </c>
      <c r="ES56" s="44">
        <f t="shared" si="110"/>
        <v>-8.4492715368700289</v>
      </c>
      <c r="ET56" s="44">
        <f t="shared" si="110"/>
        <v>-1.2719211280876053</v>
      </c>
      <c r="EU56" s="44">
        <f t="shared" si="110"/>
        <v>-7.3659353635457947</v>
      </c>
      <c r="EV56" t="s">
        <v>32</v>
      </c>
      <c r="EW56" s="108" t="s">
        <v>257</v>
      </c>
      <c r="EX56" s="109">
        <f>AVERAGE(ES56,ES58:ES64)</f>
        <v>-0.94855751396616395</v>
      </c>
      <c r="EY56" s="109">
        <f t="shared" ref="EY56:EZ56" si="111">AVERAGE(ET56,ET58:ET64)</f>
        <v>-2.3906660738121088</v>
      </c>
      <c r="EZ56" s="110">
        <f t="shared" si="111"/>
        <v>-12.749011535931331</v>
      </c>
      <c r="FA56" s="39"/>
      <c r="FB56" s="39" t="str">
        <f>EO492</f>
        <v>Lab 3</v>
      </c>
      <c r="FC56" s="39" t="str">
        <f>EP492</f>
        <v>Jul 30, 2020</v>
      </c>
      <c r="FD56" s="39" t="s">
        <v>315</v>
      </c>
      <c r="FE56" s="133"/>
      <c r="FF56" s="3" t="s">
        <v>284</v>
      </c>
      <c r="FG56" s="124">
        <f>EQ492</f>
        <v>5</v>
      </c>
      <c r="FH56" s="19">
        <f>EX494</f>
        <v>5</v>
      </c>
      <c r="FI56" s="44">
        <f>EX492</f>
        <v>-2.9774032191287603</v>
      </c>
      <c r="FJ56" s="44">
        <f>EX495</f>
        <v>4.6532651612418494</v>
      </c>
      <c r="FK56" s="44">
        <f>EY492</f>
        <v>0.87742105927546277</v>
      </c>
      <c r="FL56" s="44">
        <f>EY495</f>
        <v>2.9456116521714084</v>
      </c>
      <c r="FM56" s="44">
        <f>EZ492</f>
        <v>0.72423108488095522</v>
      </c>
      <c r="FN56" s="44">
        <f>EZ495</f>
        <v>22.948113148025605</v>
      </c>
      <c r="FO56" s="39" t="str">
        <f>EV492</f>
        <v>SRM 3169</v>
      </c>
      <c r="FP56" s="44">
        <f>FP55</f>
        <v>5.6000000000000005</v>
      </c>
      <c r="FQ56" s="39"/>
      <c r="FR56" s="39"/>
      <c r="GH56" s="39"/>
      <c r="GI56" s="44"/>
      <c r="GJ56" s="39"/>
      <c r="GK56" s="101"/>
      <c r="GL56" s="102"/>
      <c r="GM56" s="102"/>
      <c r="GN56" s="102"/>
      <c r="GO56" s="102"/>
      <c r="GP56" s="102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</row>
    <row r="57" spans="1:235">
      <c r="A57" t="s">
        <v>38</v>
      </c>
      <c r="B57" s="3" t="s">
        <v>26</v>
      </c>
      <c r="C57" s="19">
        <v>3</v>
      </c>
      <c r="D57" t="s">
        <v>57</v>
      </c>
      <c r="E57" t="s">
        <v>27</v>
      </c>
      <c r="F57" s="13"/>
      <c r="G57" s="13"/>
      <c r="H57" s="13">
        <v>3.7968654942233115E-4</v>
      </c>
      <c r="I57" s="13">
        <v>8.731918351259082E-5</v>
      </c>
      <c r="J57" s="13">
        <v>1.1815272737294435E-4</v>
      </c>
      <c r="K57" s="13">
        <v>8.8915630840347132E-6</v>
      </c>
      <c r="L57" s="13">
        <v>9.7274823201587426E-5</v>
      </c>
      <c r="M57" s="13">
        <v>-5.2085386215594555E-6</v>
      </c>
      <c r="N57" s="13">
        <v>7.7282226266106596E-5</v>
      </c>
      <c r="O57" s="13">
        <v>-1.120485761703094E-5</v>
      </c>
      <c r="P57" s="13">
        <v>-1.1894707881765506E-6</v>
      </c>
      <c r="Q57" s="13"/>
      <c r="R57" s="13"/>
      <c r="S57" s="13"/>
      <c r="T57" s="13"/>
      <c r="U57" s="13"/>
      <c r="V57" s="13">
        <v>19.632563819885252</v>
      </c>
      <c r="W57" s="13">
        <v>4.3616579723358155</v>
      </c>
      <c r="X57" s="13">
        <v>6.7994888973236085</v>
      </c>
      <c r="Y57" s="13">
        <v>5.4418466970673765E-5</v>
      </c>
      <c r="Z57" s="13">
        <v>7.1582043743133541</v>
      </c>
      <c r="AA57" s="13">
        <v>2.9443231269397075E-5</v>
      </c>
      <c r="AB57" s="13">
        <v>1.1942335462570191</v>
      </c>
      <c r="AC57" s="13">
        <v>-5.3126872279563031E-6</v>
      </c>
      <c r="AD57" s="13">
        <v>-6.8057885982852894E-7</v>
      </c>
      <c r="AE57" s="13"/>
      <c r="AF57" s="13"/>
      <c r="AG57" s="13"/>
      <c r="AH57" s="13"/>
      <c r="AI57" s="68">
        <f t="shared" si="0"/>
        <v>1</v>
      </c>
      <c r="AJ57" s="13">
        <f t="shared" si="24"/>
        <v>0</v>
      </c>
      <c r="AK57" s="13">
        <f t="shared" si="25"/>
        <v>0</v>
      </c>
      <c r="AL57" s="13">
        <f t="shared" si="26"/>
        <v>19.63218413333583</v>
      </c>
      <c r="AM57" s="13">
        <f t="shared" si="27"/>
        <v>4.3615706531523033</v>
      </c>
      <c r="AN57" s="13">
        <f t="shared" si="28"/>
        <v>6.7993707445962359</v>
      </c>
      <c r="AO57" s="13">
        <f t="shared" si="29"/>
        <v>4.552690388663905E-5</v>
      </c>
      <c r="AP57" s="13">
        <f t="shared" si="30"/>
        <v>7.1581070994901523</v>
      </c>
      <c r="AQ57" s="13">
        <f t="shared" si="31"/>
        <v>3.4651769890956533E-5</v>
      </c>
      <c r="AR57" s="13">
        <f t="shared" si="32"/>
        <v>1.194156264030753</v>
      </c>
      <c r="AS57" s="13">
        <f t="shared" si="33"/>
        <v>5.8921703890746365E-6</v>
      </c>
      <c r="AT57" s="13">
        <f t="shared" si="34"/>
        <v>5.0889192834802165E-7</v>
      </c>
      <c r="AU57" s="13">
        <f t="shared" si="35"/>
        <v>0</v>
      </c>
      <c r="AV57" s="13">
        <f t="shared" si="36"/>
        <v>0</v>
      </c>
      <c r="AW57" s="13">
        <f t="shared" si="37"/>
        <v>0</v>
      </c>
      <c r="AX57" s="13"/>
      <c r="AY57">
        <f t="shared" si="38"/>
        <v>0</v>
      </c>
      <c r="AZ57">
        <f t="shared" si="39"/>
        <v>1</v>
      </c>
      <c r="BB57">
        <f t="shared" si="2"/>
        <v>1</v>
      </c>
      <c r="BC57">
        <f t="shared" si="3"/>
        <v>1</v>
      </c>
      <c r="BD57" s="41">
        <f t="shared" si="4"/>
        <v>1.7334882816599408</v>
      </c>
      <c r="BE57" s="13">
        <f t="shared" si="5"/>
        <v>19.63218413333583</v>
      </c>
      <c r="BF57" s="13">
        <f t="shared" si="6"/>
        <v>4.3615706531523033</v>
      </c>
      <c r="BG57" s="13">
        <f t="shared" si="40"/>
        <v>6.799370466541423</v>
      </c>
      <c r="BH57" s="13">
        <f t="shared" si="41"/>
        <v>7.1581069191592777</v>
      </c>
      <c r="BI57" s="13">
        <f t="shared" si="42"/>
        <v>1.1941559258207499</v>
      </c>
      <c r="BJ57" s="17">
        <f t="shared" si="43"/>
        <v>0.22216431057949745</v>
      </c>
      <c r="BK57" s="17">
        <f t="shared" si="61"/>
        <v>0.34633795304496762</v>
      </c>
      <c r="BL57" s="17">
        <f t="shared" si="62"/>
        <v>0.36461082834918368</v>
      </c>
      <c r="BM57" s="17">
        <f t="shared" si="63"/>
        <v>6.0826442830324214E-2</v>
      </c>
      <c r="BN57" s="17">
        <f t="shared" si="44"/>
        <v>1.5589270488206382</v>
      </c>
      <c r="BO57" s="17">
        <f t="shared" si="45"/>
        <v>1.6411764220730418</v>
      </c>
      <c r="BP57" s="17">
        <f t="shared" si="46"/>
        <v>0.27379034315486317</v>
      </c>
      <c r="BQ57" s="17">
        <f t="shared" si="47"/>
        <v>1.052760245140802</v>
      </c>
      <c r="BR57" s="17">
        <f t="shared" si="48"/>
        <v>0.17562742487661082</v>
      </c>
      <c r="BS57" s="17">
        <f t="shared" si="49"/>
        <v>0.16682566205102228</v>
      </c>
      <c r="BT57" s="96">
        <f t="shared" si="50"/>
        <v>-1.5043380331312397</v>
      </c>
      <c r="BU57" s="96">
        <f t="shared" si="51"/>
        <v>-1.0603402377228472</v>
      </c>
      <c r="BV57" s="96">
        <f t="shared" si="52"/>
        <v>-1.0089247179213652</v>
      </c>
      <c r="BW57" s="96">
        <f t="shared" si="53"/>
        <v>-2.7997306695856818</v>
      </c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184"/>
      <c r="CJ57" s="185"/>
      <c r="CK57" s="181">
        <f t="shared" si="7"/>
        <v>0</v>
      </c>
      <c r="CL57" s="186">
        <f t="shared" si="8"/>
        <v>1.7334877031513038</v>
      </c>
      <c r="CM57" s="185">
        <f t="shared" si="9"/>
        <v>0.21794099370462189</v>
      </c>
      <c r="CN57" s="185">
        <f t="shared" si="10"/>
        <v>0.33337520429410494</v>
      </c>
      <c r="CO57" s="188">
        <f t="shared" si="11"/>
        <v>0.33809999999999996</v>
      </c>
      <c r="CP57" s="185">
        <f t="shared" si="12"/>
        <v>5.4378479457810304E-2</v>
      </c>
      <c r="CQ57" s="187">
        <f t="shared" si="13"/>
        <v>1.529658090601957</v>
      </c>
      <c r="CR57" s="187">
        <f t="shared" si="14"/>
        <v>1.5513373333436804</v>
      </c>
      <c r="CS57" s="187">
        <f t="shared" si="15"/>
        <v>0.24951010148880073</v>
      </c>
      <c r="CT57" s="187">
        <f t="shared" si="16"/>
        <v>1.0141726068556878</v>
      </c>
      <c r="CU57" s="187">
        <f t="shared" si="17"/>
        <v>0.163114949034534</v>
      </c>
      <c r="CV57" s="187">
        <f t="shared" si="18"/>
        <v>0.16083549085421564</v>
      </c>
      <c r="CW57" s="184">
        <f t="shared" si="19"/>
        <v>-1.5235309239107921</v>
      </c>
      <c r="CX57" s="184">
        <f t="shared" si="20"/>
        <v>-1.0984866836744323</v>
      </c>
      <c r="CY57" s="184">
        <f t="shared" si="21"/>
        <v>-2.9117868015918682</v>
      </c>
      <c r="CZ57" s="184">
        <f t="shared" si="54"/>
        <v>0.42504424023636017</v>
      </c>
      <c r="DA57" s="184">
        <f t="shared" si="55"/>
        <v>0.43911735464249535</v>
      </c>
      <c r="DB57" s="184">
        <f t="shared" si="56"/>
        <v>-1.3882558776810763</v>
      </c>
      <c r="DC57" s="184">
        <f t="shared" si="57"/>
        <v>1.4073114406135285E-2</v>
      </c>
      <c r="DD57" s="184">
        <f t="shared" si="58"/>
        <v>-1.8133001179174362</v>
      </c>
      <c r="DE57" s="184">
        <f t="shared" si="59"/>
        <v>-1.8273732323235714</v>
      </c>
      <c r="DF57" s="15"/>
      <c r="DV57" s="39" t="str">
        <f>E57</f>
        <v>iRM_12</v>
      </c>
      <c r="DW57" s="39" t="str">
        <f>A57</f>
        <v>Lab 1</v>
      </c>
      <c r="DX57" s="39" t="str">
        <f>B57</f>
        <v>Apr 5, 2022</v>
      </c>
      <c r="DY57" s="124">
        <f>C57</f>
        <v>3</v>
      </c>
      <c r="DZ57" s="48">
        <f>BE57/AVERAGE(BE55,BE59)</f>
        <v>0.99842986631186692</v>
      </c>
      <c r="EA57" s="46">
        <f>(CM57/AVERAGE(CM55,CM59)-1)*10^6</f>
        <v>-1.3617554502909357</v>
      </c>
      <c r="EB57" s="46">
        <f>(CN57/AVERAGE(CN55,CN59)-1)*10^6</f>
        <v>-4.2492305171171196</v>
      </c>
      <c r="EC57" s="46">
        <f>(CP57/AVERAGE(CP55,CP59)-1)*10^6</f>
        <v>-28.270633589566607</v>
      </c>
      <c r="EH57" s="50"/>
      <c r="EK57" s="46"/>
      <c r="EL57" s="46"/>
      <c r="EN57" s="21" t="str">
        <f t="shared" ref="EN57:EU57" si="112">EE25</f>
        <v>iRM_2</v>
      </c>
      <c r="EO57" s="21" t="str">
        <f t="shared" si="112"/>
        <v>Lab 1</v>
      </c>
      <c r="EP57" s="21" t="str">
        <f t="shared" si="112"/>
        <v>Apr 4, 2022</v>
      </c>
      <c r="EQ57" s="128">
        <f t="shared" si="112"/>
        <v>1</v>
      </c>
      <c r="ER57" s="119">
        <f t="shared" si="112"/>
        <v>1.0098121053627522</v>
      </c>
      <c r="ES57" s="118">
        <f t="shared" si="112"/>
        <v>-11.878727462444338</v>
      </c>
      <c r="ET57" s="118">
        <f t="shared" si="112"/>
        <v>-2.2029805218926057</v>
      </c>
      <c r="EU57" s="118">
        <f t="shared" si="112"/>
        <v>-20.606680563695079</v>
      </c>
      <c r="EV57" t="s">
        <v>32</v>
      </c>
      <c r="EW57" s="111" t="s">
        <v>258</v>
      </c>
      <c r="EX57" s="44">
        <f>2*STDEV(ES56,ES58:ES64)</f>
        <v>14.597590780459617</v>
      </c>
      <c r="EY57" s="44">
        <f t="shared" ref="EY57:EZ57" si="113">2*STDEV(ET56,ET58:ET64)</f>
        <v>9.516615565781791</v>
      </c>
      <c r="EZ57" s="112">
        <f t="shared" si="113"/>
        <v>21.513751889422799</v>
      </c>
      <c r="FA57" s="39"/>
      <c r="FB57" s="39"/>
      <c r="FC57" s="39"/>
      <c r="FD57" s="136" t="s">
        <v>311</v>
      </c>
      <c r="FE57" s="162"/>
      <c r="FF57" s="3"/>
      <c r="FG57" s="124"/>
      <c r="FH57" s="19"/>
      <c r="FI57" s="137">
        <f>(FI54/FJ54^2+FI55/FJ55^2+FI56/FJ56^2)/(1/FJ54^2+1/FJ55^2+1/FJ56^2)</f>
        <v>-1.4159863306109501</v>
      </c>
      <c r="FJ57" s="137">
        <f>SQRT(1/(1/FJ54^2+1/FJ55^2+1/FJ56^2))</f>
        <v>2.458505998606622</v>
      </c>
      <c r="FK57" s="137">
        <f>(FK54/FL54^2+FK55/FL55^2+FK56/FL56^2)/(1/FL54^2+1/FL55^2+1/FL56^2)</f>
        <v>-0.36459056100961695</v>
      </c>
      <c r="FL57" s="137">
        <f>SQRT(1/(1/FL54^2+1/FL55^2+1/FL56^2))</f>
        <v>1.3632669815027976</v>
      </c>
      <c r="FM57" s="137">
        <f>(FM54/FN54^2+FM55/FN55^2+FM56/FN56^2)/(1/FN54^2+1/FN55^2+1/FN56^2)</f>
        <v>-3.4563465757458913</v>
      </c>
      <c r="FN57" s="137">
        <f>SQRT(1/(1/FN54^2+1/FN55^2+1/FN56^2))</f>
        <v>5.1357150188384626</v>
      </c>
      <c r="FO57" s="39"/>
      <c r="FP57" s="44">
        <f>FP56</f>
        <v>5.6000000000000005</v>
      </c>
      <c r="FQ57" s="44">
        <f>FP57</f>
        <v>5.6000000000000005</v>
      </c>
      <c r="FR57" s="39"/>
      <c r="GH57" s="39"/>
      <c r="GI57" s="44"/>
      <c r="GJ57" s="39"/>
      <c r="GK57" s="101"/>
      <c r="GL57" s="102"/>
      <c r="GM57" s="102"/>
      <c r="GN57" s="102"/>
      <c r="GO57" s="102"/>
      <c r="GP57" s="102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</row>
    <row r="58" spans="1:235">
      <c r="A58" t="s">
        <v>38</v>
      </c>
      <c r="B58" s="3" t="s">
        <v>26</v>
      </c>
      <c r="C58" s="19">
        <v>3</v>
      </c>
      <c r="D58" t="s">
        <v>58</v>
      </c>
      <c r="E58" t="s">
        <v>28</v>
      </c>
      <c r="F58" s="13"/>
      <c r="G58" s="13"/>
      <c r="H58" s="13">
        <v>3.7783838342875242E-4</v>
      </c>
      <c r="I58" s="13">
        <v>8.7899499339982862E-5</v>
      </c>
      <c r="J58" s="13">
        <v>1.1971417407039555E-4</v>
      </c>
      <c r="K58" s="13">
        <v>9.4287829483619141E-6</v>
      </c>
      <c r="L58" s="13">
        <v>1.1798205741797574E-4</v>
      </c>
      <c r="M58" s="13">
        <v>-3.8857880895193323E-7</v>
      </c>
      <c r="N58" s="13">
        <v>6.8014307544217445E-5</v>
      </c>
      <c r="O58" s="13">
        <v>-3.940188832984825E-8</v>
      </c>
      <c r="P58" s="13">
        <v>6.7644324417415246E-7</v>
      </c>
      <c r="Q58" s="13"/>
      <c r="R58" s="13"/>
      <c r="S58" s="13"/>
      <c r="T58" s="13"/>
      <c r="U58" s="13"/>
      <c r="V58" s="13">
        <v>20.78648422241211</v>
      </c>
      <c r="W58" s="13">
        <v>4.6180851650238033</v>
      </c>
      <c r="X58" s="13">
        <v>7.1994008255004882</v>
      </c>
      <c r="Y58" s="13">
        <v>6.7120657113264309E-5</v>
      </c>
      <c r="Z58" s="13">
        <v>7.579529438018799</v>
      </c>
      <c r="AA58" s="13">
        <v>3.2310900151060197E-5</v>
      </c>
      <c r="AB58" s="13">
        <v>1.2645948529243469</v>
      </c>
      <c r="AC58" s="13">
        <v>-2.2488688352950702E-6</v>
      </c>
      <c r="AD58" s="13">
        <v>1.5313420240303804E-6</v>
      </c>
      <c r="AE58" s="13"/>
      <c r="AF58" s="13"/>
      <c r="AG58" s="13"/>
      <c r="AH58" s="13"/>
      <c r="AI58" s="68">
        <f t="shared" si="0"/>
        <v>1</v>
      </c>
      <c r="AJ58" s="13">
        <f t="shared" si="24"/>
        <v>0</v>
      </c>
      <c r="AK58" s="13">
        <f t="shared" si="25"/>
        <v>0</v>
      </c>
      <c r="AL58" s="13">
        <f t="shared" si="26"/>
        <v>20.786106384028681</v>
      </c>
      <c r="AM58" s="13">
        <f t="shared" si="27"/>
        <v>4.6179972655244637</v>
      </c>
      <c r="AN58" s="13">
        <f t="shared" si="28"/>
        <v>7.1992811113264175</v>
      </c>
      <c r="AO58" s="13">
        <f t="shared" si="29"/>
        <v>5.7691874164902398E-5</v>
      </c>
      <c r="AP58" s="13">
        <f t="shared" si="30"/>
        <v>7.579411455961381</v>
      </c>
      <c r="AQ58" s="13">
        <f t="shared" si="31"/>
        <v>3.2699478960012134E-5</v>
      </c>
      <c r="AR58" s="13">
        <f t="shared" si="32"/>
        <v>1.2645268386168027</v>
      </c>
      <c r="AS58" s="13">
        <f t="shared" si="33"/>
        <v>-2.2094669469652219E-6</v>
      </c>
      <c r="AT58" s="13">
        <f t="shared" si="34"/>
        <v>8.5489877985622789E-7</v>
      </c>
      <c r="AU58" s="13">
        <f t="shared" si="35"/>
        <v>0</v>
      </c>
      <c r="AV58" s="13">
        <f t="shared" si="36"/>
        <v>0</v>
      </c>
      <c r="AW58" s="13">
        <f t="shared" si="37"/>
        <v>0</v>
      </c>
      <c r="AX58" s="13"/>
      <c r="AY58">
        <f t="shared" si="38"/>
        <v>0</v>
      </c>
      <c r="AZ58">
        <f t="shared" si="39"/>
        <v>1</v>
      </c>
      <c r="BB58">
        <f t="shared" si="2"/>
        <v>1</v>
      </c>
      <c r="BC58">
        <f t="shared" si="3"/>
        <v>1</v>
      </c>
      <c r="BD58" s="41">
        <f t="shared" si="4"/>
        <v>1.7352207353231477</v>
      </c>
      <c r="BE58" s="13">
        <f t="shared" si="5"/>
        <v>20.786106384028681</v>
      </c>
      <c r="BF58" s="13">
        <f t="shared" si="6"/>
        <v>4.6179972655244637</v>
      </c>
      <c r="BG58" s="13">
        <f t="shared" si="40"/>
        <v>7.1992806442620489</v>
      </c>
      <c r="BH58" s="13">
        <f t="shared" si="41"/>
        <v>7.5794111530392696</v>
      </c>
      <c r="BI58" s="13">
        <f t="shared" si="42"/>
        <v>1.2645262704686462</v>
      </c>
      <c r="BJ58" s="17">
        <f t="shared" si="43"/>
        <v>0.22216749881895975</v>
      </c>
      <c r="BK58" s="17">
        <f t="shared" si="61"/>
        <v>0.34635061089621505</v>
      </c>
      <c r="BL58" s="17">
        <f t="shared" si="62"/>
        <v>0.36463833163401033</v>
      </c>
      <c r="BM58" s="17">
        <f t="shared" si="63"/>
        <v>6.0835167833080274E-2</v>
      </c>
      <c r="BN58" s="17">
        <f t="shared" si="44"/>
        <v>1.5589616516250644</v>
      </c>
      <c r="BO58" s="17">
        <f t="shared" si="45"/>
        <v>1.6412766654547768</v>
      </c>
      <c r="BP58" s="17">
        <f t="shared" si="46"/>
        <v>0.27382568627940373</v>
      </c>
      <c r="BQ58" s="17">
        <f t="shared" si="47"/>
        <v>1.0528011793900813</v>
      </c>
      <c r="BR58" s="17">
        <f t="shared" si="48"/>
        <v>0.17564619757898944</v>
      </c>
      <c r="BS58" s="17">
        <f t="shared" si="49"/>
        <v>0.16683700685132821</v>
      </c>
      <c r="BT58" s="96">
        <f t="shared" si="50"/>
        <v>-1.5043236824167738</v>
      </c>
      <c r="BU58" s="96">
        <f t="shared" si="51"/>
        <v>-1.0603036907032839</v>
      </c>
      <c r="BV58" s="96">
        <f t="shared" si="52"/>
        <v>-1.0088492888736571</v>
      </c>
      <c r="BW58" s="96">
        <f t="shared" si="53"/>
        <v>-2.7995872389221645</v>
      </c>
      <c r="BX58" s="44"/>
      <c r="BZ58" s="96"/>
      <c r="CA58" s="96"/>
      <c r="CB58" s="96"/>
      <c r="CC58" s="96"/>
      <c r="CD58" s="96"/>
      <c r="CE58" s="96"/>
      <c r="CF58" s="96"/>
      <c r="CG58" s="96"/>
      <c r="CH58" s="96"/>
      <c r="CI58" s="184"/>
      <c r="CJ58" s="185"/>
      <c r="CK58" s="181">
        <f t="shared" si="7"/>
        <v>0</v>
      </c>
      <c r="CL58" s="186">
        <f t="shared" si="8"/>
        <v>1.7352198175540137</v>
      </c>
      <c r="CM58" s="185">
        <f t="shared" si="9"/>
        <v>0.21793994171222669</v>
      </c>
      <c r="CN58" s="185">
        <f t="shared" si="10"/>
        <v>0.33337468116011765</v>
      </c>
      <c r="CO58" s="188">
        <f t="shared" si="11"/>
        <v>0.33810000000000001</v>
      </c>
      <c r="CP58" s="185">
        <f t="shared" si="12"/>
        <v>5.4380190411379044E-2</v>
      </c>
      <c r="CQ58" s="187">
        <f t="shared" si="13"/>
        <v>1.529663073877086</v>
      </c>
      <c r="CR58" s="187">
        <f t="shared" si="14"/>
        <v>1.5513448216226264</v>
      </c>
      <c r="CS58" s="187">
        <f t="shared" si="15"/>
        <v>0.2495191564434939</v>
      </c>
      <c r="CT58" s="187">
        <f t="shared" si="16"/>
        <v>1.0141741983027586</v>
      </c>
      <c r="CU58" s="187">
        <f t="shared" si="17"/>
        <v>0.16312033721979205</v>
      </c>
      <c r="CV58" s="187">
        <f t="shared" si="18"/>
        <v>0.16084055134983449</v>
      </c>
      <c r="CW58" s="184">
        <f t="shared" si="19"/>
        <v>-1.5235357508821494</v>
      </c>
      <c r="CX58" s="184">
        <f t="shared" si="20"/>
        <v>-1.0984882528805131</v>
      </c>
      <c r="CY58" s="184">
        <f t="shared" si="21"/>
        <v>-2.9117553382874539</v>
      </c>
      <c r="CZ58" s="184">
        <f t="shared" si="54"/>
        <v>0.42504749800163627</v>
      </c>
      <c r="DA58" s="184">
        <f t="shared" si="55"/>
        <v>0.43912218161385241</v>
      </c>
      <c r="DB58" s="184">
        <f t="shared" si="56"/>
        <v>-1.3882195874053049</v>
      </c>
      <c r="DC58" s="184">
        <f t="shared" si="57"/>
        <v>1.4074683612216558E-2</v>
      </c>
      <c r="DD58" s="184">
        <f t="shared" si="58"/>
        <v>-1.813267085406941</v>
      </c>
      <c r="DE58" s="184">
        <f t="shared" si="59"/>
        <v>-1.8273417690191573</v>
      </c>
      <c r="DF58" s="15"/>
      <c r="DY58" s="124"/>
      <c r="EE58" t="str">
        <f>E58</f>
        <v>iRM_1</v>
      </c>
      <c r="EF58" t="str">
        <f>A58</f>
        <v>Lab 1</v>
      </c>
      <c r="EG58" t="str">
        <f>B58</f>
        <v>Apr 5, 2022</v>
      </c>
      <c r="EH58" s="50">
        <f>C58</f>
        <v>3</v>
      </c>
      <c r="EI58" s="48">
        <f>BE58/AVERAGE(BE57,BE59)</f>
        <v>1.0571117617397383</v>
      </c>
      <c r="EJ58" s="46">
        <f>(CM58/AVERAGE(CM57,CM59)-1)*10^6</f>
        <v>-6.5697192489500011</v>
      </c>
      <c r="EK58" s="46">
        <f>(CN58/AVERAGE(CN57,CN59)-1)*10^6</f>
        <v>-4.9002805080355927</v>
      </c>
      <c r="EL58" s="46">
        <f>(CP58/AVERAGE(CP57,CP59)-1)*10^6</f>
        <v>25.342117795368324</v>
      </c>
      <c r="EN58" t="str">
        <f t="shared" ref="EN58:EU58" si="114">EE29</f>
        <v>iRM_2</v>
      </c>
      <c r="EO58" t="str">
        <f t="shared" si="114"/>
        <v>Lab 1</v>
      </c>
      <c r="EP58" t="str">
        <f t="shared" si="114"/>
        <v>Apr 5, 2022</v>
      </c>
      <c r="EQ58" s="124">
        <f t="shared" si="114"/>
        <v>2</v>
      </c>
      <c r="ER58" s="117">
        <f t="shared" si="114"/>
        <v>1.0043079194603532</v>
      </c>
      <c r="ES58" s="44">
        <f t="shared" si="114"/>
        <v>10.076955204940674</v>
      </c>
      <c r="ET58" s="44">
        <f t="shared" si="114"/>
        <v>3.2300358800974038</v>
      </c>
      <c r="EU58" s="44">
        <f t="shared" si="114"/>
        <v>-3.902826435697726</v>
      </c>
      <c r="EV58" t="s">
        <v>27</v>
      </c>
      <c r="EW58" s="111" t="s">
        <v>233</v>
      </c>
      <c r="EX58">
        <f>COUNT(ES56,ES58:ES64)</f>
        <v>8</v>
      </c>
      <c r="EY58">
        <f t="shared" ref="EY58:EZ58" si="115">COUNT(ET56,ET58:ET64)</f>
        <v>8</v>
      </c>
      <c r="EZ58" s="113">
        <f t="shared" si="115"/>
        <v>8</v>
      </c>
      <c r="FB58" s="39" t="str">
        <f>EO498</f>
        <v>Lab 3</v>
      </c>
      <c r="FC58" s="39" t="str">
        <f>EP498</f>
        <v>Feb 4, 2020</v>
      </c>
      <c r="FD58" s="39" t="s">
        <v>316</v>
      </c>
      <c r="FE58" s="133"/>
      <c r="FF58" s="39" t="s">
        <v>282</v>
      </c>
      <c r="FG58" s="124">
        <f>EQ498</f>
        <v>1</v>
      </c>
      <c r="FH58" s="19">
        <f>EX500</f>
        <v>18</v>
      </c>
      <c r="FI58" s="44">
        <f>EX498</f>
        <v>-0.64854752906962077</v>
      </c>
      <c r="FJ58" s="44">
        <f>EX501</f>
        <v>2.6937747188477124</v>
      </c>
      <c r="FK58" s="44">
        <f>EY498</f>
        <v>-0.60178559398006548</v>
      </c>
      <c r="FL58" s="44">
        <f>EY501</f>
        <v>2.3470368583092336</v>
      </c>
      <c r="FM58" s="44">
        <f>EZ498</f>
        <v>-2.3273909035744409</v>
      </c>
      <c r="FN58" s="44">
        <f>EZ501</f>
        <v>8.4899862362225136</v>
      </c>
      <c r="FO58" s="39" t="str">
        <f>EV498</f>
        <v>SRM 3169</v>
      </c>
      <c r="FP58" s="44">
        <f>FP43+$FQ$9</f>
        <v>7.2000000000000011</v>
      </c>
      <c r="FQ58" s="39"/>
      <c r="FR58" s="39"/>
      <c r="GH58" s="39"/>
      <c r="GI58" s="44"/>
      <c r="GJ58" s="39"/>
      <c r="GK58" s="101"/>
      <c r="GL58" s="102"/>
      <c r="GM58" s="102"/>
      <c r="GN58" s="102"/>
      <c r="GO58" s="102"/>
      <c r="GP58" s="102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</row>
    <row r="59" spans="1:235">
      <c r="A59" t="s">
        <v>38</v>
      </c>
      <c r="B59" s="3" t="s">
        <v>26</v>
      </c>
      <c r="C59" s="19">
        <v>3</v>
      </c>
      <c r="D59" t="s">
        <v>59</v>
      </c>
      <c r="E59" t="s">
        <v>27</v>
      </c>
      <c r="F59" s="13"/>
      <c r="G59" s="13"/>
      <c r="H59" s="13">
        <v>3.9515037206001581E-4</v>
      </c>
      <c r="I59" s="13">
        <v>9.2709202726837253E-5</v>
      </c>
      <c r="J59" s="13">
        <v>1.2475503390305676E-4</v>
      </c>
      <c r="K59" s="13">
        <v>1.3796202119920054E-5</v>
      </c>
      <c r="L59" s="13">
        <v>1.1762019057641737E-4</v>
      </c>
      <c r="M59" s="13">
        <v>-9.1885780193479046E-7</v>
      </c>
      <c r="N59" s="13">
        <v>6.9947863084962589E-5</v>
      </c>
      <c r="O59" s="13">
        <v>-1.0406865612822004E-6</v>
      </c>
      <c r="P59" s="13">
        <v>2.8399987030525152E-6</v>
      </c>
      <c r="Q59" s="13"/>
      <c r="R59" s="13"/>
      <c r="S59" s="13"/>
      <c r="T59" s="13"/>
      <c r="U59" s="13"/>
      <c r="V59" s="13">
        <v>19.694433912938955</v>
      </c>
      <c r="W59" s="13">
        <v>4.3753551658318965</v>
      </c>
      <c r="X59" s="13">
        <v>6.8207593937309419</v>
      </c>
      <c r="Y59" s="13">
        <v>5.6943240321873289E-5</v>
      </c>
      <c r="Z59" s="13">
        <v>7.1803547314235141</v>
      </c>
      <c r="AA59" s="13">
        <v>2.8953170401889239E-5</v>
      </c>
      <c r="AB59" s="13">
        <v>1.1978967554715214</v>
      </c>
      <c r="AC59" s="13">
        <v>-1.5050717522348238E-6</v>
      </c>
      <c r="AD59" s="13">
        <v>2.1972222470492637E-7</v>
      </c>
      <c r="AE59" s="13"/>
      <c r="AF59" s="13"/>
      <c r="AG59" s="13"/>
      <c r="AH59" s="13"/>
      <c r="AI59" s="68">
        <f t="shared" si="0"/>
        <v>1</v>
      </c>
      <c r="AJ59" s="13">
        <f t="shared" si="24"/>
        <v>0</v>
      </c>
      <c r="AK59" s="13">
        <f t="shared" si="25"/>
        <v>0</v>
      </c>
      <c r="AL59" s="13">
        <f t="shared" si="26"/>
        <v>19.694038762566894</v>
      </c>
      <c r="AM59" s="13">
        <f t="shared" si="27"/>
        <v>4.3752624566291693</v>
      </c>
      <c r="AN59" s="13">
        <f t="shared" si="28"/>
        <v>6.8206346386970385</v>
      </c>
      <c r="AO59" s="13">
        <f t="shared" si="29"/>
        <v>4.3147038201953237E-5</v>
      </c>
      <c r="AP59" s="13">
        <f t="shared" si="30"/>
        <v>7.1802371112329375</v>
      </c>
      <c r="AQ59" s="13">
        <f t="shared" si="31"/>
        <v>2.987202820382403E-5</v>
      </c>
      <c r="AR59" s="13">
        <f t="shared" si="32"/>
        <v>1.1978268076084364</v>
      </c>
      <c r="AS59" s="13">
        <f t="shared" si="33"/>
        <v>-4.6438519095262345E-7</v>
      </c>
      <c r="AT59" s="13">
        <f t="shared" si="34"/>
        <v>-2.620276478347589E-6</v>
      </c>
      <c r="AU59" s="13">
        <f t="shared" si="35"/>
        <v>0</v>
      </c>
      <c r="AV59" s="13">
        <f t="shared" si="36"/>
        <v>0</v>
      </c>
      <c r="AW59" s="13">
        <f t="shared" si="37"/>
        <v>0</v>
      </c>
      <c r="AX59" s="13"/>
      <c r="AY59">
        <f t="shared" si="38"/>
        <v>0</v>
      </c>
      <c r="AZ59">
        <f t="shared" si="39"/>
        <v>1</v>
      </c>
      <c r="BB59">
        <f t="shared" si="2"/>
        <v>1</v>
      </c>
      <c r="BC59">
        <f t="shared" si="3"/>
        <v>1</v>
      </c>
      <c r="BD59" s="41">
        <f t="shared" si="4"/>
        <v>1.7321359621627612</v>
      </c>
      <c r="BE59" s="13">
        <f t="shared" si="5"/>
        <v>19.694038762566894</v>
      </c>
      <c r="BF59" s="13">
        <f t="shared" si="6"/>
        <v>4.3752624566291693</v>
      </c>
      <c r="BG59" s="13">
        <f t="shared" si="40"/>
        <v>6.8206360705070423</v>
      </c>
      <c r="BH59" s="13">
        <f t="shared" si="41"/>
        <v>7.1802380398009022</v>
      </c>
      <c r="BI59" s="13">
        <f t="shared" si="42"/>
        <v>1.1978285490901464</v>
      </c>
      <c r="BJ59" s="17">
        <f t="shared" si="43"/>
        <v>0.22216176729302342</v>
      </c>
      <c r="BK59" s="17">
        <f t="shared" si="61"/>
        <v>0.34632998100274126</v>
      </c>
      <c r="BL59" s="17">
        <f t="shared" si="62"/>
        <v>0.36458941339389545</v>
      </c>
      <c r="BM59" s="17">
        <f t="shared" si="63"/>
        <v>6.0821884405290114E-2</v>
      </c>
      <c r="BN59" s="17">
        <f t="shared" si="44"/>
        <v>1.5589090113149144</v>
      </c>
      <c r="BO59" s="17">
        <f t="shared" si="45"/>
        <v>1.64109881657997</v>
      </c>
      <c r="BP59" s="17">
        <f t="shared" si="46"/>
        <v>0.27377295898563958</v>
      </c>
      <c r="BQ59" s="17">
        <f t="shared" si="47"/>
        <v>1.0527226442778272</v>
      </c>
      <c r="BR59" s="17">
        <f t="shared" si="48"/>
        <v>0.17561830549347876</v>
      </c>
      <c r="BS59" s="17">
        <f t="shared" si="49"/>
        <v>0.1668229580203946</v>
      </c>
      <c r="BT59" s="96">
        <f t="shared" si="50"/>
        <v>-1.5043494809692159</v>
      </c>
      <c r="BU59" s="96">
        <f t="shared" si="51"/>
        <v>-1.0603632560894696</v>
      </c>
      <c r="BV59" s="96">
        <f t="shared" si="52"/>
        <v>-1.008983453379936</v>
      </c>
      <c r="BW59" s="96">
        <f t="shared" si="53"/>
        <v>-2.7998056138967109</v>
      </c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184"/>
      <c r="CJ59" s="185"/>
      <c r="CK59" s="181">
        <f t="shared" si="7"/>
        <v>0</v>
      </c>
      <c r="CL59" s="186">
        <f t="shared" si="8"/>
        <v>1.7321389318644853</v>
      </c>
      <c r="CM59" s="185">
        <f t="shared" si="9"/>
        <v>0.21794175334710508</v>
      </c>
      <c r="CN59" s="185">
        <f t="shared" si="10"/>
        <v>0.33337742530104492</v>
      </c>
      <c r="CO59" s="188">
        <f t="shared" si="11"/>
        <v>0.33810000000000001</v>
      </c>
      <c r="CP59" s="185">
        <f t="shared" si="12"/>
        <v>5.4379145216412142E-2</v>
      </c>
      <c r="CQ59" s="187">
        <f t="shared" si="13"/>
        <v>1.5296629497611278</v>
      </c>
      <c r="CR59" s="187">
        <f t="shared" si="14"/>
        <v>1.5513319261111236</v>
      </c>
      <c r="CS59" s="187">
        <f t="shared" si="15"/>
        <v>0.24951228656862798</v>
      </c>
      <c r="CT59" s="187">
        <f t="shared" si="16"/>
        <v>1.0141658502962234</v>
      </c>
      <c r="CU59" s="187">
        <f t="shared" si="17"/>
        <v>0.16311585935162504</v>
      </c>
      <c r="CV59" s="187">
        <f t="shared" si="18"/>
        <v>0.16083745997164195</v>
      </c>
      <c r="CW59" s="184">
        <f t="shared" si="19"/>
        <v>-1.5235274383748845</v>
      </c>
      <c r="CX59" s="184">
        <f t="shared" si="20"/>
        <v>-1.0984800215126609</v>
      </c>
      <c r="CY59" s="184">
        <f t="shared" si="21"/>
        <v>-2.9117745586138915</v>
      </c>
      <c r="CZ59" s="184">
        <f t="shared" si="54"/>
        <v>0.42504741686222369</v>
      </c>
      <c r="DA59" s="184">
        <f t="shared" si="55"/>
        <v>0.43911386910658762</v>
      </c>
      <c r="DB59" s="184">
        <f t="shared" si="56"/>
        <v>-1.3882471202390072</v>
      </c>
      <c r="DC59" s="184">
        <f t="shared" si="57"/>
        <v>1.4066452244363849E-2</v>
      </c>
      <c r="DD59" s="184">
        <f t="shared" si="58"/>
        <v>-1.813294537101231</v>
      </c>
      <c r="DE59" s="184">
        <f t="shared" si="59"/>
        <v>-1.8273609893455947</v>
      </c>
      <c r="DF59" s="15"/>
      <c r="DV59" s="39" t="str">
        <f>E59</f>
        <v>iRM_12</v>
      </c>
      <c r="DW59" s="39" t="str">
        <f>A59</f>
        <v>Lab 1</v>
      </c>
      <c r="DX59" s="39" t="str">
        <f>B59</f>
        <v>Apr 5, 2022</v>
      </c>
      <c r="DY59" s="124">
        <f>C59</f>
        <v>3</v>
      </c>
      <c r="DZ59" s="48">
        <f>BE59/AVERAGE(BE57,BE61)</f>
        <v>1.0044172741882846</v>
      </c>
      <c r="EA59" s="46">
        <f>(CM59/AVERAGE(CM57,CM61)-1)*10^6</f>
        <v>1.7773252922737015</v>
      </c>
      <c r="EB59" s="46">
        <f>(CN59/AVERAGE(CN57,CN61)-1)*10^6</f>
        <v>5.6028509389793868</v>
      </c>
      <c r="EC59" s="46">
        <f>(CP59/AVERAGE(CP57,CP61)-1)*10^6</f>
        <v>0.85659034998464278</v>
      </c>
      <c r="EH59" s="50"/>
      <c r="EK59" s="46"/>
      <c r="EL59" s="46"/>
      <c r="EN59" t="str">
        <f t="shared" ref="EN59:EU59" si="116">EE39</f>
        <v>iRM_2</v>
      </c>
      <c r="EO59" t="str">
        <f t="shared" si="116"/>
        <v>Lab 1</v>
      </c>
      <c r="EP59" t="str">
        <f t="shared" si="116"/>
        <v>Apr 5, 2022</v>
      </c>
      <c r="EQ59" s="124">
        <f t="shared" si="116"/>
        <v>2</v>
      </c>
      <c r="ER59" s="117">
        <f t="shared" si="116"/>
        <v>1.0115681986331824</v>
      </c>
      <c r="ES59" s="44">
        <f t="shared" si="116"/>
        <v>-7.3462413358038603</v>
      </c>
      <c r="ET59" s="44">
        <f t="shared" si="116"/>
        <v>0.12981320751670467</v>
      </c>
      <c r="EU59" s="44">
        <f t="shared" si="116"/>
        <v>-32.227233786707998</v>
      </c>
      <c r="EV59" t="s">
        <v>27</v>
      </c>
      <c r="EW59" s="114" t="s">
        <v>274</v>
      </c>
      <c r="EX59" s="115">
        <f>EX57/SQRT(EX58)</f>
        <v>5.1610277149246109</v>
      </c>
      <c r="EY59" s="115">
        <f t="shared" ref="EY59:EZ59" si="117">EY57/SQRT(EY58)</f>
        <v>3.3646317002548782</v>
      </c>
      <c r="EZ59" s="116">
        <f t="shared" si="117"/>
        <v>7.6062599248878797</v>
      </c>
      <c r="FA59" s="39"/>
      <c r="FB59" s="39" t="str">
        <f>EO517</f>
        <v>Lab 3</v>
      </c>
      <c r="FC59" s="39" t="str">
        <f>EP517</f>
        <v>Jul 20, 2020</v>
      </c>
      <c r="FD59" s="39" t="s">
        <v>316</v>
      </c>
      <c r="FE59" s="133"/>
      <c r="FF59" s="3" t="s">
        <v>283</v>
      </c>
      <c r="FG59" s="124">
        <f>EQ517</f>
        <v>1</v>
      </c>
      <c r="FH59" s="19">
        <f>EX519</f>
        <v>16</v>
      </c>
      <c r="FI59" s="44">
        <f>EX517</f>
        <v>-1.9456606957513056E-2</v>
      </c>
      <c r="FJ59" s="44">
        <f>EX520</f>
        <v>5.2236132301401224</v>
      </c>
      <c r="FK59" s="44">
        <f>EY517</f>
        <v>0.84869717334457029</v>
      </c>
      <c r="FL59" s="44">
        <f>EY520</f>
        <v>3.9770634548287811</v>
      </c>
      <c r="FM59" s="44">
        <f>EZ517</f>
        <v>10.615144759335005</v>
      </c>
      <c r="FN59" s="44">
        <f>EZ520</f>
        <v>5.2605245917446677</v>
      </c>
      <c r="FO59" s="39" t="str">
        <f>EV517</f>
        <v>SRM 3169</v>
      </c>
      <c r="FP59" s="44">
        <f>FP58</f>
        <v>7.2000000000000011</v>
      </c>
      <c r="FQ59" s="39"/>
      <c r="FR59" s="39"/>
      <c r="GH59" s="39"/>
      <c r="GI59" s="44"/>
      <c r="GJ59" s="39"/>
      <c r="GK59" s="101"/>
      <c r="GL59" s="102"/>
      <c r="GM59" s="102"/>
      <c r="GN59" s="102"/>
      <c r="GO59" s="102"/>
      <c r="GP59" s="102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</row>
    <row r="60" spans="1:235">
      <c r="A60" t="s">
        <v>38</v>
      </c>
      <c r="B60" s="3" t="s">
        <v>26</v>
      </c>
      <c r="C60" s="19">
        <v>3</v>
      </c>
      <c r="D60" t="s">
        <v>60</v>
      </c>
      <c r="E60" t="s">
        <v>29</v>
      </c>
      <c r="F60" s="13"/>
      <c r="G60" s="13"/>
      <c r="H60" s="13">
        <v>3.8840682827867568E-4</v>
      </c>
      <c r="I60" s="13">
        <v>8.3283437925274489E-5</v>
      </c>
      <c r="J60" s="13">
        <v>1.1837077763630078E-4</v>
      </c>
      <c r="K60" s="13">
        <v>1.7521339380976996E-5</v>
      </c>
      <c r="L60" s="13">
        <v>1.1791027645813304E-4</v>
      </c>
      <c r="M60" s="13">
        <v>-4.5979797590689483E-6</v>
      </c>
      <c r="N60" s="13">
        <v>8.4559848255594266E-5</v>
      </c>
      <c r="O60" s="13">
        <v>-4.1026877937611063E-6</v>
      </c>
      <c r="P60" s="13">
        <v>3.1386704563374229E-6</v>
      </c>
      <c r="Q60" s="13"/>
      <c r="R60" s="13"/>
      <c r="S60" s="13"/>
      <c r="T60" s="13"/>
      <c r="U60" s="13"/>
      <c r="V60" s="13">
        <v>20.30933127111318</v>
      </c>
      <c r="W60" s="13">
        <v>4.5120433398655484</v>
      </c>
      <c r="X60" s="13">
        <v>7.0339893126974298</v>
      </c>
      <c r="Y60" s="13">
        <v>6.3026825064669691E-5</v>
      </c>
      <c r="Z60" s="13">
        <v>7.4051260364298921</v>
      </c>
      <c r="AA60" s="13">
        <v>3.0258846816984577E-5</v>
      </c>
      <c r="AB60" s="13">
        <v>1.2354468155880363</v>
      </c>
      <c r="AC60" s="13">
        <v>1.06734459993221E-6</v>
      </c>
      <c r="AD60" s="13">
        <v>-1.0476400964702108E-6</v>
      </c>
      <c r="AE60" s="13"/>
      <c r="AF60" s="13"/>
      <c r="AG60" s="13"/>
      <c r="AH60" s="13"/>
      <c r="AI60" s="68">
        <f t="shared" si="0"/>
        <v>1</v>
      </c>
      <c r="AJ60" s="13">
        <f t="shared" si="24"/>
        <v>0</v>
      </c>
      <c r="AK60" s="13">
        <f t="shared" si="25"/>
        <v>0</v>
      </c>
      <c r="AL60" s="13">
        <f t="shared" si="26"/>
        <v>20.308942864284901</v>
      </c>
      <c r="AM60" s="13">
        <f t="shared" si="27"/>
        <v>4.5119600564276228</v>
      </c>
      <c r="AN60" s="13">
        <f t="shared" si="28"/>
        <v>7.0338709419197931</v>
      </c>
      <c r="AO60" s="13">
        <f t="shared" si="29"/>
        <v>4.5505485683692691E-5</v>
      </c>
      <c r="AP60" s="13">
        <f t="shared" si="30"/>
        <v>7.405008126153434</v>
      </c>
      <c r="AQ60" s="13">
        <f t="shared" si="31"/>
        <v>3.4856826576053527E-5</v>
      </c>
      <c r="AR60" s="13">
        <f t="shared" si="32"/>
        <v>1.2353622557397808</v>
      </c>
      <c r="AS60" s="13">
        <f t="shared" si="33"/>
        <v>5.1700323936933165E-6</v>
      </c>
      <c r="AT60" s="13">
        <f t="shared" si="34"/>
        <v>-4.1863105528076334E-6</v>
      </c>
      <c r="AU60" s="13">
        <f t="shared" si="35"/>
        <v>0</v>
      </c>
      <c r="AV60" s="13">
        <f t="shared" si="36"/>
        <v>0</v>
      </c>
      <c r="AW60" s="13">
        <f t="shared" si="37"/>
        <v>0</v>
      </c>
      <c r="AX60" s="13"/>
      <c r="AY60">
        <f t="shared" si="38"/>
        <v>0</v>
      </c>
      <c r="AZ60">
        <f t="shared" si="39"/>
        <v>1</v>
      </c>
      <c r="BB60">
        <f t="shared" si="2"/>
        <v>1</v>
      </c>
      <c r="BC60">
        <f t="shared" si="3"/>
        <v>1</v>
      </c>
      <c r="BD60" s="41">
        <f t="shared" si="4"/>
        <v>1.7339455676630511</v>
      </c>
      <c r="BE60" s="13">
        <f t="shared" si="5"/>
        <v>20.308942864284901</v>
      </c>
      <c r="BF60" s="13">
        <f t="shared" si="6"/>
        <v>4.5119600564276228</v>
      </c>
      <c r="BG60" s="13">
        <f t="shared" si="40"/>
        <v>7.0338732292296191</v>
      </c>
      <c r="BH60" s="13">
        <f t="shared" si="41"/>
        <v>7.405009609588407</v>
      </c>
      <c r="BI60" s="13">
        <f t="shared" si="42"/>
        <v>1.2353650379416488</v>
      </c>
      <c r="BJ60" s="17">
        <f t="shared" si="43"/>
        <v>0.22216617017335302</v>
      </c>
      <c r="BK60" s="17">
        <f t="shared" si="61"/>
        <v>0.34634364162791142</v>
      </c>
      <c r="BL60" s="17">
        <f t="shared" si="62"/>
        <v>0.36461817136778601</v>
      </c>
      <c r="BM60" s="17">
        <f t="shared" si="63"/>
        <v>6.0828623439290339E-2</v>
      </c>
      <c r="BN60" s="17">
        <f t="shared" si="44"/>
        <v>1.5589396052408184</v>
      </c>
      <c r="BO60" s="17">
        <f t="shared" si="45"/>
        <v>1.6411957368814514</v>
      </c>
      <c r="BP60" s="17">
        <f t="shared" si="46"/>
        <v>0.27379786666811895</v>
      </c>
      <c r="BQ60" s="17">
        <f t="shared" si="47"/>
        <v>1.0527641554323885</v>
      </c>
      <c r="BR60" s="17">
        <f t="shared" si="48"/>
        <v>0.17563083633751406</v>
      </c>
      <c r="BS60" s="17">
        <f t="shared" si="49"/>
        <v>0.16682828288865842</v>
      </c>
      <c r="BT60" s="96">
        <f t="shared" si="50"/>
        <v>-1.5043296628125866</v>
      </c>
      <c r="BU60" s="96">
        <f t="shared" si="51"/>
        <v>-1.0603238129095198</v>
      </c>
      <c r="BV60" s="96">
        <f t="shared" si="52"/>
        <v>-1.0089045787919408</v>
      </c>
      <c r="BW60" s="96">
        <f t="shared" si="53"/>
        <v>-2.7996948205407843</v>
      </c>
      <c r="BX60" s="44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184"/>
      <c r="CJ60" s="185"/>
      <c r="CK60" s="181">
        <f t="shared" si="7"/>
        <v>0</v>
      </c>
      <c r="CL60" s="186">
        <f t="shared" si="8"/>
        <v>1.7339501679071723</v>
      </c>
      <c r="CM60" s="185">
        <f t="shared" si="9"/>
        <v>0.21794170201071755</v>
      </c>
      <c r="CN60" s="185">
        <f t="shared" si="10"/>
        <v>0.33337728722772425</v>
      </c>
      <c r="CO60" s="188">
        <f t="shared" si="11"/>
        <v>0.33810000000000001</v>
      </c>
      <c r="CP60" s="185">
        <f t="shared" si="12"/>
        <v>5.4378803249603029E-2</v>
      </c>
      <c r="CQ60" s="187">
        <f t="shared" si="13"/>
        <v>1.5296626765415002</v>
      </c>
      <c r="CR60" s="187">
        <f t="shared" si="14"/>
        <v>1.5513322915289223</v>
      </c>
      <c r="CS60" s="187">
        <f t="shared" si="15"/>
        <v>0.24951077626680582</v>
      </c>
      <c r="CT60" s="187">
        <f t="shared" si="16"/>
        <v>1.0141662703285772</v>
      </c>
      <c r="CU60" s="187">
        <f t="shared" si="17"/>
        <v>0.16311490114339375</v>
      </c>
      <c r="CV60" s="187">
        <f t="shared" si="18"/>
        <v>0.16083644853476201</v>
      </c>
      <c r="CW60" s="184">
        <f t="shared" si="19"/>
        <v>-1.5235276739258645</v>
      </c>
      <c r="CX60" s="184">
        <f t="shared" si="20"/>
        <v>-1.0984804356779245</v>
      </c>
      <c r="CY60" s="184">
        <f t="shared" si="21"/>
        <v>-2.9117808471990281</v>
      </c>
      <c r="CZ60" s="184">
        <f t="shared" si="54"/>
        <v>0.42504723824794005</v>
      </c>
      <c r="DA60" s="184">
        <f t="shared" si="55"/>
        <v>0.43911410465756773</v>
      </c>
      <c r="DB60" s="184">
        <f t="shared" si="56"/>
        <v>-1.388253173273164</v>
      </c>
      <c r="DC60" s="184">
        <f t="shared" si="57"/>
        <v>1.4066866409627531E-2</v>
      </c>
      <c r="DD60" s="184">
        <f t="shared" si="58"/>
        <v>-1.8133004115211038</v>
      </c>
      <c r="DE60" s="184">
        <f t="shared" si="59"/>
        <v>-1.8273672779307313</v>
      </c>
      <c r="DF60" s="15"/>
      <c r="DY60" s="124"/>
      <c r="EE60" t="str">
        <f>E60</f>
        <v>iRM_2</v>
      </c>
      <c r="EF60" t="str">
        <f>A60</f>
        <v>Lab 1</v>
      </c>
      <c r="EG60" t="str">
        <f>B60</f>
        <v>Apr 5, 2022</v>
      </c>
      <c r="EH60" s="50">
        <f>C60</f>
        <v>3</v>
      </c>
      <c r="EI60" s="48">
        <f>BE60/AVERAGE(BE59,BE61)</f>
        <v>1.0341468610992897</v>
      </c>
      <c r="EJ60" s="46">
        <f>(CM60/AVERAGE(CM59,CM61)-1)*10^6</f>
        <v>-0.20099374242743551</v>
      </c>
      <c r="EK60" s="46">
        <f>(CN60/AVERAGE(CN59,CN61)-1)*10^6</f>
        <v>1.8575887996696849</v>
      </c>
      <c r="EL60" s="46">
        <f>(CP60/AVERAGE(CP59,CP61)-1)*10^6</f>
        <v>-11.553366436545254</v>
      </c>
      <c r="EN60" t="str">
        <f t="shared" ref="EN60:EU60" si="118">EE50</f>
        <v>iRM_2</v>
      </c>
      <c r="EO60" t="str">
        <f t="shared" si="118"/>
        <v>Lab 1</v>
      </c>
      <c r="EP60" t="str">
        <f t="shared" si="118"/>
        <v>Apr 5, 2022</v>
      </c>
      <c r="EQ60" s="124">
        <f t="shared" si="118"/>
        <v>3</v>
      </c>
      <c r="ER60" s="117">
        <f t="shared" si="118"/>
        <v>1.0174146977068865</v>
      </c>
      <c r="ES60" s="44">
        <f t="shared" si="118"/>
        <v>3.5541688230278368</v>
      </c>
      <c r="ET60" s="44">
        <f t="shared" si="118"/>
        <v>-10.656938752573453</v>
      </c>
      <c r="EU60" s="44">
        <f t="shared" si="118"/>
        <v>-27.088613288261953</v>
      </c>
      <c r="EV60" t="s">
        <v>27</v>
      </c>
      <c r="EW60" s="121" t="s">
        <v>276</v>
      </c>
      <c r="EY60" s="39"/>
      <c r="EZ60" s="39"/>
      <c r="FA60" s="39"/>
      <c r="FB60" s="39" t="str">
        <f>EO534</f>
        <v>Lab 3</v>
      </c>
      <c r="FC60" s="39" t="str">
        <f>EP534</f>
        <v>Jul 30, 2020</v>
      </c>
      <c r="FD60" s="39" t="s">
        <v>316</v>
      </c>
      <c r="FE60" s="133"/>
      <c r="FF60" s="3" t="s">
        <v>284</v>
      </c>
      <c r="FG60" s="124">
        <f>EQ534</f>
        <v>5</v>
      </c>
      <c r="FH60" s="19">
        <f>EX536</f>
        <v>5</v>
      </c>
      <c r="FI60" s="44">
        <f>EX534</f>
        <v>2.6241536745352789</v>
      </c>
      <c r="FJ60" s="44">
        <f>EX537</f>
        <v>4.2692942365523452</v>
      </c>
      <c r="FK60" s="44">
        <f>EY534</f>
        <v>-0.77757904930475519</v>
      </c>
      <c r="FL60" s="44">
        <f>EY537</f>
        <v>3.5138096391024529</v>
      </c>
      <c r="FM60" s="44">
        <f>EZ534</f>
        <v>0.9863188435765835</v>
      </c>
      <c r="FN60" s="44">
        <f>EZ537</f>
        <v>19.418130979269712</v>
      </c>
      <c r="FO60" s="39" t="str">
        <f>EV534</f>
        <v>SRM 3169</v>
      </c>
      <c r="FP60" s="44">
        <f>FP59</f>
        <v>7.2000000000000011</v>
      </c>
      <c r="FQ60" s="39"/>
      <c r="FR60" s="39"/>
      <c r="GH60" s="39"/>
      <c r="GI60" s="44"/>
      <c r="GJ60" s="39"/>
      <c r="GK60" s="101"/>
      <c r="GL60" s="102"/>
      <c r="GM60" s="102"/>
      <c r="GN60" s="102"/>
      <c r="GO60" s="102"/>
      <c r="GP60" s="102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</row>
    <row r="61" spans="1:235">
      <c r="A61" t="s">
        <v>38</v>
      </c>
      <c r="B61" s="3" t="s">
        <v>26</v>
      </c>
      <c r="C61" s="19">
        <v>3</v>
      </c>
      <c r="D61" t="s">
        <v>61</v>
      </c>
      <c r="E61" t="s">
        <v>27</v>
      </c>
      <c r="F61" s="13"/>
      <c r="G61" s="13"/>
      <c r="H61" s="13">
        <v>3.8117719232104718E-4</v>
      </c>
      <c r="I61" s="13">
        <v>7.3670048732310536E-5</v>
      </c>
      <c r="J61" s="13">
        <v>1.2250119834789075E-4</v>
      </c>
      <c r="K61" s="13">
        <v>1.2412417368068418E-5</v>
      </c>
      <c r="L61" s="13">
        <v>9.7637026919983333E-5</v>
      </c>
      <c r="M61" s="13">
        <v>-6.0194605566721293E-7</v>
      </c>
      <c r="N61" s="13">
        <v>8.5593979383702384E-5</v>
      </c>
      <c r="O61" s="13">
        <v>-8.4363436656076381E-6</v>
      </c>
      <c r="P61" s="13">
        <v>3.3419083521835092E-6</v>
      </c>
      <c r="Q61" s="13"/>
      <c r="R61" s="13"/>
      <c r="S61" s="13"/>
      <c r="T61" s="13"/>
      <c r="U61" s="13"/>
      <c r="V61" s="13">
        <v>19.583051803264212</v>
      </c>
      <c r="W61" s="13">
        <v>4.3506260831305319</v>
      </c>
      <c r="X61" s="13">
        <v>6.7822548176379911</v>
      </c>
      <c r="Y61" s="13">
        <v>5.4289122999762185E-5</v>
      </c>
      <c r="Z61" s="13">
        <v>7.1399373095086283</v>
      </c>
      <c r="AA61" s="13">
        <v>2.8597312045368451E-5</v>
      </c>
      <c r="AB61" s="13">
        <v>1.1912018288957311</v>
      </c>
      <c r="AC61" s="13">
        <v>-6.8879702499988855E-6</v>
      </c>
      <c r="AD61" s="13">
        <v>-2.4617829325884369E-7</v>
      </c>
      <c r="AE61" s="13"/>
      <c r="AF61" s="13"/>
      <c r="AG61" s="13"/>
      <c r="AH61" s="13"/>
      <c r="AI61" s="68">
        <f t="shared" si="0"/>
        <v>1</v>
      </c>
      <c r="AJ61" s="13">
        <f t="shared" si="24"/>
        <v>0</v>
      </c>
      <c r="AK61" s="13">
        <f t="shared" si="25"/>
        <v>0</v>
      </c>
      <c r="AL61" s="13">
        <f t="shared" si="26"/>
        <v>19.582670626071891</v>
      </c>
      <c r="AM61" s="13">
        <f t="shared" si="27"/>
        <v>4.3505524130817994</v>
      </c>
      <c r="AN61" s="13">
        <f t="shared" si="28"/>
        <v>6.7821323164396432</v>
      </c>
      <c r="AO61" s="13">
        <f t="shared" si="29"/>
        <v>4.1876705631693766E-5</v>
      </c>
      <c r="AP61" s="13">
        <f t="shared" si="30"/>
        <v>7.1398396724817079</v>
      </c>
      <c r="AQ61" s="13">
        <f t="shared" si="31"/>
        <v>2.9199258101035664E-5</v>
      </c>
      <c r="AR61" s="13">
        <f t="shared" si="32"/>
        <v>1.1911162349163473</v>
      </c>
      <c r="AS61" s="13">
        <f t="shared" si="33"/>
        <v>1.5483734156087525E-6</v>
      </c>
      <c r="AT61" s="13">
        <f t="shared" si="34"/>
        <v>-3.5880866454423529E-6</v>
      </c>
      <c r="AU61" s="13">
        <f t="shared" si="35"/>
        <v>0</v>
      </c>
      <c r="AV61" s="13">
        <f t="shared" si="36"/>
        <v>0</v>
      </c>
      <c r="AW61" s="13">
        <f t="shared" si="37"/>
        <v>0</v>
      </c>
      <c r="AX61" s="13"/>
      <c r="AY61">
        <f t="shared" si="38"/>
        <v>0</v>
      </c>
      <c r="AZ61">
        <f t="shared" si="39"/>
        <v>1</v>
      </c>
      <c r="BB61">
        <f t="shared" si="2"/>
        <v>1</v>
      </c>
      <c r="BC61">
        <f t="shared" si="3"/>
        <v>1</v>
      </c>
      <c r="BD61" s="41">
        <f t="shared" si="4"/>
        <v>1.7327991605781645</v>
      </c>
      <c r="BE61" s="13">
        <f t="shared" si="5"/>
        <v>19.582670626071891</v>
      </c>
      <c r="BF61" s="13">
        <f t="shared" si="6"/>
        <v>4.3505524130817994</v>
      </c>
      <c r="BG61" s="13">
        <f t="shared" si="40"/>
        <v>6.7821342770207194</v>
      </c>
      <c r="BH61" s="13">
        <f t="shared" si="41"/>
        <v>7.1398409439885047</v>
      </c>
      <c r="BI61" s="13">
        <f t="shared" si="42"/>
        <v>1.1911186195922825</v>
      </c>
      <c r="BJ61" s="17">
        <f t="shared" si="43"/>
        <v>0.22216338599340887</v>
      </c>
      <c r="BK61" s="17">
        <f t="shared" si="61"/>
        <v>0.34633347036900836</v>
      </c>
      <c r="BL61" s="17">
        <f t="shared" si="62"/>
        <v>0.36459996086962182</v>
      </c>
      <c r="BM61" s="17">
        <f t="shared" si="63"/>
        <v>6.0825136792448324E-2</v>
      </c>
      <c r="BN61" s="17">
        <f t="shared" si="44"/>
        <v>1.5589133592845192</v>
      </c>
      <c r="BO61" s="17">
        <f t="shared" si="45"/>
        <v>1.641134335612074</v>
      </c>
      <c r="BP61" s="17">
        <f t="shared" si="46"/>
        <v>0.27378560387197592</v>
      </c>
      <c r="BQ61" s="17">
        <f t="shared" si="47"/>
        <v>1.0527424926073448</v>
      </c>
      <c r="BR61" s="17">
        <f t="shared" si="48"/>
        <v>0.17562592702241828</v>
      </c>
      <c r="BS61" s="17">
        <f t="shared" si="49"/>
        <v>0.16682705244227639</v>
      </c>
      <c r="BT61" s="96">
        <f t="shared" si="50"/>
        <v>-1.5043421948618529</v>
      </c>
      <c r="BU61" s="96">
        <f t="shared" si="51"/>
        <v>-1.0603531808754239</v>
      </c>
      <c r="BV61" s="96">
        <f t="shared" si="52"/>
        <v>-1.0089545240617113</v>
      </c>
      <c r="BW61" s="96">
        <f t="shared" si="53"/>
        <v>-2.7997521413640181</v>
      </c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184"/>
      <c r="CJ61" s="185"/>
      <c r="CK61" s="181">
        <f t="shared" si="7"/>
        <v>0</v>
      </c>
      <c r="CL61" s="186">
        <f t="shared" si="8"/>
        <v>1.7328032500586081</v>
      </c>
      <c r="CM61" s="185">
        <f t="shared" si="9"/>
        <v>0.21794173828418426</v>
      </c>
      <c r="CN61" s="185">
        <f t="shared" si="10"/>
        <v>0.33337591060087463</v>
      </c>
      <c r="CO61" s="188">
        <f t="shared" si="11"/>
        <v>0.33810000000000001</v>
      </c>
      <c r="CP61" s="185">
        <f t="shared" si="12"/>
        <v>5.4379717813791723E-2</v>
      </c>
      <c r="CQ61" s="187">
        <f t="shared" si="13"/>
        <v>1.5296561054595723</v>
      </c>
      <c r="CR61" s="187">
        <f t="shared" si="14"/>
        <v>1.5513320333305585</v>
      </c>
      <c r="CS61" s="187">
        <f t="shared" si="15"/>
        <v>0.24951493110917336</v>
      </c>
      <c r="CT61" s="187">
        <f t="shared" si="16"/>
        <v>1.0141704581792088</v>
      </c>
      <c r="CU61" s="187">
        <f t="shared" si="17"/>
        <v>0.16311831804457033</v>
      </c>
      <c r="CV61" s="187">
        <f t="shared" si="18"/>
        <v>0.16083915354567205</v>
      </c>
      <c r="CW61" s="184">
        <f t="shared" si="19"/>
        <v>-1.5235275074893204</v>
      </c>
      <c r="CX61" s="184">
        <f t="shared" si="20"/>
        <v>-1.0984845650224979</v>
      </c>
      <c r="CY61" s="184">
        <f t="shared" si="21"/>
        <v>-2.9117640289455289</v>
      </c>
      <c r="CZ61" s="184">
        <f t="shared" si="54"/>
        <v>0.42504294246682267</v>
      </c>
      <c r="DA61" s="184">
        <f t="shared" si="55"/>
        <v>0.43911393822102368</v>
      </c>
      <c r="DB61" s="184">
        <f t="shared" si="56"/>
        <v>-1.3882365214562087</v>
      </c>
      <c r="DC61" s="184">
        <f t="shared" si="57"/>
        <v>1.4070995754201098E-2</v>
      </c>
      <c r="DD61" s="184">
        <f t="shared" si="58"/>
        <v>-1.8132794639230314</v>
      </c>
      <c r="DE61" s="184">
        <f t="shared" si="59"/>
        <v>-1.8273504596772323</v>
      </c>
      <c r="DF61" s="15"/>
      <c r="DV61" s="39" t="str">
        <f>E61</f>
        <v>iRM_12</v>
      </c>
      <c r="DW61" s="39" t="str">
        <f>A61</f>
        <v>Lab 1</v>
      </c>
      <c r="DX61" s="39" t="str">
        <f>B61</f>
        <v>Apr 5, 2022</v>
      </c>
      <c r="DY61" s="124">
        <f>C61</f>
        <v>3</v>
      </c>
      <c r="DZ61" s="48">
        <f>BE61/AVERAGE(BE59,BE63)</f>
        <v>0.99212372196983789</v>
      </c>
      <c r="EA61" s="46">
        <f>(CM61/AVERAGE(CM59,CM63)-1)*10^6</f>
        <v>4.1596123758758097</v>
      </c>
      <c r="EB61" s="46">
        <f>(CN61/AVERAGE(CN59,CN63)-1)*10^6</f>
        <v>-3.8484816133887989</v>
      </c>
      <c r="EC61" s="46">
        <f>(CP61/AVERAGE(CP59,CP63)-1)*10^6</f>
        <v>8.8859970444055136</v>
      </c>
      <c r="EH61" s="50"/>
      <c r="EK61" s="46"/>
      <c r="EL61" s="46"/>
      <c r="EN61" t="str">
        <f t="shared" ref="EN61:EU61" si="119">EE60</f>
        <v>iRM_2</v>
      </c>
      <c r="EO61" t="str">
        <f t="shared" si="119"/>
        <v>Lab 1</v>
      </c>
      <c r="EP61" t="str">
        <f t="shared" si="119"/>
        <v>Apr 5, 2022</v>
      </c>
      <c r="EQ61" s="124">
        <f t="shared" si="119"/>
        <v>3</v>
      </c>
      <c r="ER61" s="117">
        <f t="shared" si="119"/>
        <v>1.0341468610992897</v>
      </c>
      <c r="ES61" s="44">
        <f t="shared" si="119"/>
        <v>-0.20099374242743551</v>
      </c>
      <c r="ET61" s="44">
        <f t="shared" si="119"/>
        <v>1.8575887996696849</v>
      </c>
      <c r="EU61" s="44">
        <f t="shared" si="119"/>
        <v>-11.553366436545254</v>
      </c>
      <c r="EV61" t="s">
        <v>27</v>
      </c>
      <c r="EY61" s="39"/>
      <c r="EZ61" s="39"/>
      <c r="FA61" s="39"/>
      <c r="FB61" s="39"/>
      <c r="FC61" s="39"/>
      <c r="FD61" s="136" t="s">
        <v>312</v>
      </c>
      <c r="FE61" s="162"/>
      <c r="FF61" s="3"/>
      <c r="FG61" s="124"/>
      <c r="FH61" s="19"/>
      <c r="FI61" s="137">
        <f>(FI58/FJ58^2+FI59/FJ59^2+FI60/FJ60^2)/(1/FJ58^2+1/FJ59^2+1/FJ60^2)</f>
        <v>0.23496676466316174</v>
      </c>
      <c r="FJ61" s="137">
        <f>SQRT(1/(1/FJ58^2+1/FJ59^2+1/FJ60^2))</f>
        <v>2.0882258469403485</v>
      </c>
      <c r="FK61" s="137">
        <f>(FK58/FL58^2+FK59/FL59^2+FK60/FL60^2)/(1/FL58^2+1/FL59^2+1/FL60^2)</f>
        <v>-0.36397778667253827</v>
      </c>
      <c r="FL61" s="137">
        <f>SQRT(1/(1/FL58^2+1/FL59^2+1/FL60^2))</f>
        <v>1.7520951120895729</v>
      </c>
      <c r="FM61" s="137">
        <f>(FM58/FN58^2+FM59/FN59^2+FM60/FN60^2)/(1/FN58^2+1/FN59^2+1/FN60^2)</f>
        <v>6.7205779190246471</v>
      </c>
      <c r="FN61" s="137">
        <f>SQRT(1/(1/FN58^2+1/FN59^2+1/FN60^2))</f>
        <v>4.357651292718808</v>
      </c>
      <c r="FO61" s="39"/>
      <c r="FP61" s="44">
        <f>FP60</f>
        <v>7.2000000000000011</v>
      </c>
      <c r="FQ61" s="44">
        <f>FP61</f>
        <v>7.2000000000000011</v>
      </c>
      <c r="FR61" s="39"/>
      <c r="GH61" s="39"/>
      <c r="GI61" s="44"/>
      <c r="GJ61" s="39"/>
      <c r="GK61" s="101"/>
      <c r="GL61" s="102"/>
      <c r="GM61" s="102"/>
      <c r="GN61" s="102"/>
      <c r="GO61" s="102"/>
      <c r="GP61" s="102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</row>
    <row r="62" spans="1:235">
      <c r="A62" t="s">
        <v>38</v>
      </c>
      <c r="B62" s="3" t="s">
        <v>26</v>
      </c>
      <c r="C62" s="19">
        <v>3</v>
      </c>
      <c r="D62" t="s">
        <v>62</v>
      </c>
      <c r="E62" t="s">
        <v>30</v>
      </c>
      <c r="F62" s="13"/>
      <c r="G62" s="13"/>
      <c r="H62" s="13">
        <v>4.7304170439019797E-4</v>
      </c>
      <c r="I62" s="13">
        <v>9.7037988598458466E-5</v>
      </c>
      <c r="J62" s="13">
        <v>1.4646902272943407E-4</v>
      </c>
      <c r="K62" s="13">
        <v>1.226533943281538E-5</v>
      </c>
      <c r="L62" s="13">
        <v>1.3242891218396836E-4</v>
      </c>
      <c r="M62" s="13">
        <v>9.7347080156851003E-7</v>
      </c>
      <c r="N62" s="13">
        <v>9.0851279310300015E-5</v>
      </c>
      <c r="O62" s="13">
        <v>-9.6481371130607834E-6</v>
      </c>
      <c r="P62" s="13">
        <v>-2.2240184989641422E-6</v>
      </c>
      <c r="Q62" s="13"/>
      <c r="R62" s="13"/>
      <c r="S62" s="13"/>
      <c r="T62" s="13"/>
      <c r="U62" s="13"/>
      <c r="V62" s="13">
        <v>20.87295322418213</v>
      </c>
      <c r="W62" s="13">
        <v>4.6372339248657228</v>
      </c>
      <c r="X62" s="13">
        <v>7.2291636753082278</v>
      </c>
      <c r="Y62" s="13">
        <v>5.8390253143443261E-5</v>
      </c>
      <c r="Z62" s="13">
        <v>7.6106187057495118</v>
      </c>
      <c r="AA62" s="13">
        <v>3.0865671506035141E-5</v>
      </c>
      <c r="AB62" s="13">
        <v>1.2697322535514832</v>
      </c>
      <c r="AC62" s="13">
        <v>2.3064570257247457E-7</v>
      </c>
      <c r="AD62" s="13">
        <v>2.5628096693708396E-7</v>
      </c>
      <c r="AE62" s="13"/>
      <c r="AF62" s="13"/>
      <c r="AG62" s="13"/>
      <c r="AH62" s="13"/>
      <c r="AI62" s="68">
        <f t="shared" si="0"/>
        <v>1</v>
      </c>
      <c r="AJ62" s="13">
        <f t="shared" si="24"/>
        <v>0</v>
      </c>
      <c r="AK62" s="13">
        <f t="shared" si="25"/>
        <v>0</v>
      </c>
      <c r="AL62" s="13">
        <f t="shared" si="26"/>
        <v>20.872480182477741</v>
      </c>
      <c r="AM62" s="13">
        <f t="shared" si="27"/>
        <v>4.6371368868771246</v>
      </c>
      <c r="AN62" s="13">
        <f t="shared" si="28"/>
        <v>7.2290172062854987</v>
      </c>
      <c r="AO62" s="13">
        <f t="shared" si="29"/>
        <v>4.6124913710627878E-5</v>
      </c>
      <c r="AP62" s="13">
        <f t="shared" si="30"/>
        <v>7.610486276837328</v>
      </c>
      <c r="AQ62" s="13">
        <f t="shared" si="31"/>
        <v>2.9892200704466631E-5</v>
      </c>
      <c r="AR62" s="13">
        <f t="shared" si="32"/>
        <v>1.2696414022721729</v>
      </c>
      <c r="AS62" s="13">
        <f t="shared" si="33"/>
        <v>9.8787828156332581E-6</v>
      </c>
      <c r="AT62" s="13">
        <f t="shared" si="34"/>
        <v>2.480299465901226E-6</v>
      </c>
      <c r="AU62" s="13">
        <f t="shared" si="35"/>
        <v>0</v>
      </c>
      <c r="AV62" s="13">
        <f t="shared" si="36"/>
        <v>0</v>
      </c>
      <c r="AW62" s="13">
        <f t="shared" si="37"/>
        <v>0</v>
      </c>
      <c r="AX62" s="13"/>
      <c r="AY62">
        <f t="shared" si="38"/>
        <v>0</v>
      </c>
      <c r="AZ62">
        <f t="shared" si="39"/>
        <v>1</v>
      </c>
      <c r="BB62">
        <f t="shared" si="2"/>
        <v>1</v>
      </c>
      <c r="BC62">
        <f t="shared" si="3"/>
        <v>1</v>
      </c>
      <c r="BD62" s="41">
        <f t="shared" si="4"/>
        <v>1.7339523427880936</v>
      </c>
      <c r="BE62" s="13">
        <f t="shared" si="5"/>
        <v>20.872480182477741</v>
      </c>
      <c r="BF62" s="13">
        <f t="shared" si="6"/>
        <v>4.6371368868771246</v>
      </c>
      <c r="BG62" s="13">
        <f t="shared" si="40"/>
        <v>7.2290158511038705</v>
      </c>
      <c r="BH62" s="13">
        <f t="shared" si="41"/>
        <v>7.6104853979340579</v>
      </c>
      <c r="BI62" s="13">
        <f t="shared" si="42"/>
        <v>1.2696397538772792</v>
      </c>
      <c r="BJ62" s="17">
        <f t="shared" si="43"/>
        <v>0.22216511149307303</v>
      </c>
      <c r="BK62" s="17">
        <f t="shared" si="61"/>
        <v>0.34634196740896006</v>
      </c>
      <c r="BL62" s="17">
        <f t="shared" si="62"/>
        <v>0.36461816379267625</v>
      </c>
      <c r="BM62" s="17">
        <f t="shared" si="63"/>
        <v>6.0828408640345978E-2</v>
      </c>
      <c r="BN62" s="17">
        <f t="shared" si="44"/>
        <v>1.5589394981117852</v>
      </c>
      <c r="BO62" s="17">
        <f t="shared" si="45"/>
        <v>1.6412035235516482</v>
      </c>
      <c r="BP62" s="17">
        <f t="shared" si="46"/>
        <v>0.27379820454951392</v>
      </c>
      <c r="BQ62" s="17">
        <f t="shared" si="47"/>
        <v>1.0527692226282692</v>
      </c>
      <c r="BR62" s="17">
        <f t="shared" si="48"/>
        <v>0.17563106514469812</v>
      </c>
      <c r="BS62" s="17">
        <f t="shared" si="49"/>
        <v>0.16682769724805405</v>
      </c>
      <c r="BT62" s="96">
        <f t="shared" si="50"/>
        <v>-1.5043344280871629</v>
      </c>
      <c r="BU62" s="96">
        <f t="shared" si="51"/>
        <v>-1.0603286469032669</v>
      </c>
      <c r="BV62" s="96">
        <f t="shared" si="52"/>
        <v>-1.0089045995673998</v>
      </c>
      <c r="BW62" s="96">
        <f t="shared" si="53"/>
        <v>-2.7996983517619674</v>
      </c>
      <c r="BX62" s="44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184"/>
      <c r="CJ62" s="185"/>
      <c r="CK62" s="181">
        <f t="shared" si="7"/>
        <v>0</v>
      </c>
      <c r="CL62" s="186">
        <f t="shared" si="8"/>
        <v>1.7339496908300656</v>
      </c>
      <c r="CM62" s="185">
        <f t="shared" si="9"/>
        <v>0.21794066461232892</v>
      </c>
      <c r="CN62" s="185">
        <f t="shared" si="10"/>
        <v>0.33337567918779881</v>
      </c>
      <c r="CO62" s="188">
        <f t="shared" si="11"/>
        <v>0.33810000000000001</v>
      </c>
      <c r="CP62" s="185">
        <f t="shared" si="12"/>
        <v>5.4378612903354322E-2</v>
      </c>
      <c r="CQ62" s="187">
        <f t="shared" si="13"/>
        <v>1.5296625794034573</v>
      </c>
      <c r="CR62" s="187">
        <f t="shared" si="14"/>
        <v>1.5513396758765028</v>
      </c>
      <c r="CS62" s="187">
        <f t="shared" si="15"/>
        <v>0.24951109055339693</v>
      </c>
      <c r="CT62" s="187">
        <f t="shared" si="16"/>
        <v>1.0141711621666913</v>
      </c>
      <c r="CU62" s="187">
        <f t="shared" si="17"/>
        <v>0.16311511696305081</v>
      </c>
      <c r="CV62" s="187">
        <f t="shared" si="18"/>
        <v>0.16083588554674449</v>
      </c>
      <c r="CW62" s="184">
        <f t="shared" si="19"/>
        <v>-1.5235324339183216</v>
      </c>
      <c r="CX62" s="184">
        <f t="shared" si="20"/>
        <v>-1.0984852591733012</v>
      </c>
      <c r="CY62" s="184">
        <f t="shared" si="21"/>
        <v>-2.911784347580987</v>
      </c>
      <c r="CZ62" s="184">
        <f t="shared" si="54"/>
        <v>0.42504717474502041</v>
      </c>
      <c r="DA62" s="184">
        <f t="shared" si="55"/>
        <v>0.43911886465002464</v>
      </c>
      <c r="DB62" s="184">
        <f t="shared" si="56"/>
        <v>-1.3882519136626659</v>
      </c>
      <c r="DC62" s="184">
        <f t="shared" si="57"/>
        <v>1.4071689905004365E-2</v>
      </c>
      <c r="DD62" s="184">
        <f t="shared" si="58"/>
        <v>-1.8132990884076863</v>
      </c>
      <c r="DE62" s="184">
        <f t="shared" si="59"/>
        <v>-1.8273707783126907</v>
      </c>
      <c r="DF62" s="15"/>
      <c r="DY62" s="124"/>
      <c r="EE62" t="str">
        <f>E62</f>
        <v>iRM_10</v>
      </c>
      <c r="EF62" t="str">
        <f>A62</f>
        <v>Lab 1</v>
      </c>
      <c r="EG62" t="str">
        <f>B62</f>
        <v>Apr 5, 2022</v>
      </c>
      <c r="EH62" s="50">
        <f>C62</f>
        <v>3</v>
      </c>
      <c r="EI62" s="48">
        <f>BE62/AVERAGE(BE61,BE63)</f>
        <v>1.0604615086641986</v>
      </c>
      <c r="EJ62" s="46">
        <f>(CM62/AVERAGE(CM61,CM63)-1)*10^6</f>
        <v>-0.73226764474298989</v>
      </c>
      <c r="EK62" s="46">
        <f>(CN62/AVERAGE(CN61,CN63)-1)*10^6</f>
        <v>-2.2708833266049666</v>
      </c>
      <c r="EL62" s="46">
        <f>(CP62/AVERAGE(CP61,CP63)-1)*10^6</f>
        <v>-16.69737787768355</v>
      </c>
      <c r="EN62" t="str">
        <f t="shared" ref="EN62:EU62" si="120">EE70</f>
        <v>iRM_2</v>
      </c>
      <c r="EO62" t="str">
        <f t="shared" si="120"/>
        <v>Lab 1</v>
      </c>
      <c r="EP62" t="str">
        <f t="shared" si="120"/>
        <v>Apr 5, 2022</v>
      </c>
      <c r="EQ62" s="124">
        <f t="shared" si="120"/>
        <v>3</v>
      </c>
      <c r="ER62" s="117">
        <f t="shared" si="120"/>
        <v>1.0401140961948159</v>
      </c>
      <c r="ES62" s="44">
        <f t="shared" si="120"/>
        <v>4.8817408879742175</v>
      </c>
      <c r="ET62" s="44">
        <f t="shared" si="120"/>
        <v>-1.8487939296152334</v>
      </c>
      <c r="EU62" s="44">
        <f t="shared" si="120"/>
        <v>-5.3645973450144879</v>
      </c>
      <c r="EV62" t="s">
        <v>27</v>
      </c>
      <c r="EY62" s="39"/>
      <c r="EZ62" s="39"/>
      <c r="FA62" s="39"/>
      <c r="FB62" s="39" t="str">
        <f>EO540</f>
        <v>Lab 3</v>
      </c>
      <c r="FC62" s="39" t="str">
        <f>EP540</f>
        <v>Feb 4, 2020</v>
      </c>
      <c r="FD62" s="39" t="s">
        <v>317</v>
      </c>
      <c r="FE62" s="133"/>
      <c r="FF62" s="39" t="s">
        <v>282</v>
      </c>
      <c r="FG62" s="124">
        <f>EQ540</f>
        <v>1</v>
      </c>
      <c r="FH62" s="19">
        <f>EX542</f>
        <v>18</v>
      </c>
      <c r="FI62" s="44">
        <f>EX540</f>
        <v>-1.0744328238591432</v>
      </c>
      <c r="FJ62" s="44">
        <f>EX543</f>
        <v>2.2876835903567296</v>
      </c>
      <c r="FK62" s="44">
        <f>EY540</f>
        <v>-1.2983476252139938</v>
      </c>
      <c r="FL62" s="44">
        <f>EY543</f>
        <v>1.865857479446895</v>
      </c>
      <c r="FM62" s="44">
        <f>EZ540</f>
        <v>-0.69774426323757999</v>
      </c>
      <c r="FN62" s="44">
        <f>EZ543</f>
        <v>5.7076808101780365</v>
      </c>
      <c r="FO62" s="39" t="str">
        <f>EV540</f>
        <v>SRM 3169</v>
      </c>
      <c r="FP62" s="44">
        <f>FP46+$FQ$9</f>
        <v>8.8000000000000007</v>
      </c>
      <c r="FQ62" s="39"/>
      <c r="FR62" s="39"/>
      <c r="GH62" s="39"/>
      <c r="GI62" s="44"/>
      <c r="GJ62" s="39"/>
      <c r="GK62" s="101"/>
      <c r="GL62" s="102"/>
      <c r="GM62" s="102"/>
      <c r="GN62" s="102"/>
      <c r="GO62" s="102"/>
      <c r="GP62" s="102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</row>
    <row r="63" spans="1:235">
      <c r="A63" t="s">
        <v>38</v>
      </c>
      <c r="B63" s="3" t="s">
        <v>26</v>
      </c>
      <c r="C63" s="19">
        <v>3</v>
      </c>
      <c r="D63" t="s">
        <v>63</v>
      </c>
      <c r="E63" t="s">
        <v>27</v>
      </c>
      <c r="F63" s="13"/>
      <c r="G63" s="13"/>
      <c r="H63" s="13">
        <v>4.121831356314942E-4</v>
      </c>
      <c r="I63" s="13">
        <v>9.1000869724666705E-5</v>
      </c>
      <c r="J63" s="13">
        <v>1.4026925928192213E-4</v>
      </c>
      <c r="K63" s="13">
        <v>9.548827432581674E-6</v>
      </c>
      <c r="L63" s="13">
        <v>1.1192968304385431E-4</v>
      </c>
      <c r="M63" s="13">
        <v>-4.7176523779057782E-6</v>
      </c>
      <c r="N63" s="13">
        <v>7.7365904508042144E-5</v>
      </c>
      <c r="O63" s="13">
        <v>-1.872313923740876E-5</v>
      </c>
      <c r="P63" s="13">
        <v>-1.5796623188180091E-6</v>
      </c>
      <c r="Q63" s="13"/>
      <c r="R63" s="13"/>
      <c r="S63" s="13"/>
      <c r="T63" s="13"/>
      <c r="U63" s="13"/>
      <c r="V63" s="13">
        <v>19.782640729631698</v>
      </c>
      <c r="W63" s="13">
        <v>4.3949623302537564</v>
      </c>
      <c r="X63" s="13">
        <v>6.8514768152820817</v>
      </c>
      <c r="Y63" s="13">
        <v>5.4164612079983606E-5</v>
      </c>
      <c r="Z63" s="13">
        <v>7.2128499576023648</v>
      </c>
      <c r="AA63" s="13">
        <v>3.0420047421232865E-5</v>
      </c>
      <c r="AB63" s="13">
        <v>1.2033607302879801</v>
      </c>
      <c r="AC63" s="13">
        <v>-5.4381793084846263E-6</v>
      </c>
      <c r="AD63" s="13">
        <v>2.9133461930425665E-7</v>
      </c>
      <c r="AE63" s="13"/>
      <c r="AF63" s="13"/>
      <c r="AG63" s="13"/>
      <c r="AH63" s="13"/>
      <c r="AI63" s="68">
        <f t="shared" si="0"/>
        <v>1</v>
      </c>
      <c r="AJ63" s="13">
        <f t="shared" si="24"/>
        <v>0</v>
      </c>
      <c r="AK63" s="13">
        <f t="shared" si="25"/>
        <v>0</v>
      </c>
      <c r="AL63" s="13">
        <f t="shared" si="26"/>
        <v>19.782228546496068</v>
      </c>
      <c r="AM63" s="13">
        <f t="shared" si="27"/>
        <v>4.3948713293840314</v>
      </c>
      <c r="AN63" s="13">
        <f t="shared" si="28"/>
        <v>6.8513365460228002</v>
      </c>
      <c r="AO63" s="13">
        <f t="shared" si="29"/>
        <v>4.4615784647401935E-5</v>
      </c>
      <c r="AP63" s="13">
        <f t="shared" si="30"/>
        <v>7.2127380279193209</v>
      </c>
      <c r="AQ63" s="13">
        <f t="shared" si="31"/>
        <v>3.5137699799138639E-5</v>
      </c>
      <c r="AR63" s="13">
        <f t="shared" si="32"/>
        <v>1.2032833643834719</v>
      </c>
      <c r="AS63" s="13">
        <f t="shared" si="33"/>
        <v>1.3284959928924133E-5</v>
      </c>
      <c r="AT63" s="13">
        <f t="shared" si="34"/>
        <v>1.8709969381222659E-6</v>
      </c>
      <c r="AU63" s="13">
        <f t="shared" si="35"/>
        <v>0</v>
      </c>
      <c r="AV63" s="13">
        <f t="shared" si="36"/>
        <v>0</v>
      </c>
      <c r="AW63" s="13">
        <f t="shared" si="37"/>
        <v>0</v>
      </c>
      <c r="AX63" s="13"/>
      <c r="AY63">
        <f t="shared" si="38"/>
        <v>0</v>
      </c>
      <c r="AZ63">
        <f t="shared" si="39"/>
        <v>1</v>
      </c>
      <c r="BB63">
        <f t="shared" si="2"/>
        <v>1</v>
      </c>
      <c r="BC63">
        <f t="shared" si="3"/>
        <v>1</v>
      </c>
      <c r="BD63" s="41">
        <f t="shared" si="4"/>
        <v>1.7332434827917196</v>
      </c>
      <c r="BE63" s="13">
        <f t="shared" si="5"/>
        <v>19.782228546496068</v>
      </c>
      <c r="BF63" s="13">
        <f t="shared" si="6"/>
        <v>4.3948713293840314</v>
      </c>
      <c r="BG63" s="13">
        <f t="shared" si="40"/>
        <v>6.8513355237095714</v>
      </c>
      <c r="BH63" s="13">
        <f t="shared" si="41"/>
        <v>7.2127373649070048</v>
      </c>
      <c r="BI63" s="13">
        <f t="shared" si="42"/>
        <v>1.2032821209116789</v>
      </c>
      <c r="BJ63" s="17">
        <f t="shared" si="43"/>
        <v>0.22216260008594804</v>
      </c>
      <c r="BK63" s="17">
        <f t="shared" si="61"/>
        <v>0.34633790159719474</v>
      </c>
      <c r="BL63" s="17">
        <f t="shared" si="62"/>
        <v>0.36460691716073429</v>
      </c>
      <c r="BM63" s="17">
        <f t="shared" si="63"/>
        <v>6.0826418928660621E-2</v>
      </c>
      <c r="BN63" s="17">
        <f t="shared" si="44"/>
        <v>1.5589388198698024</v>
      </c>
      <c r="BO63" s="17">
        <f t="shared" si="45"/>
        <v>1.6411714528893648</v>
      </c>
      <c r="BP63" s="17">
        <f t="shared" si="46"/>
        <v>0.27379234355885601</v>
      </c>
      <c r="BQ63" s="17">
        <f t="shared" si="47"/>
        <v>1.052749108541944</v>
      </c>
      <c r="BR63" s="17">
        <f t="shared" si="48"/>
        <v>0.17562738195314315</v>
      </c>
      <c r="BS63" s="17">
        <f t="shared" si="49"/>
        <v>0.16682738605819084</v>
      </c>
      <c r="BT63" s="96">
        <f t="shared" si="50"/>
        <v>-1.5043457323882883</v>
      </c>
      <c r="BU63" s="96">
        <f t="shared" si="51"/>
        <v>-1.0603403862707503</v>
      </c>
      <c r="BV63" s="96">
        <f t="shared" si="52"/>
        <v>-1.0089354450010981</v>
      </c>
      <c r="BW63" s="96">
        <f t="shared" si="53"/>
        <v>-2.799731062534327</v>
      </c>
      <c r="BX63" s="96"/>
      <c r="BY63" s="96"/>
      <c r="BZ63" s="96"/>
      <c r="CA63" s="96"/>
      <c r="CB63" s="96"/>
      <c r="CD63" s="96"/>
      <c r="CE63" s="96"/>
      <c r="CF63" s="96"/>
      <c r="CG63" s="96"/>
      <c r="CH63" s="96"/>
      <c r="CI63" s="184"/>
      <c r="CJ63" s="185"/>
      <c r="CK63" s="181">
        <f t="shared" si="7"/>
        <v>0</v>
      </c>
      <c r="CL63" s="186">
        <f t="shared" si="8"/>
        <v>1.7332413719318402</v>
      </c>
      <c r="CM63" s="185">
        <f t="shared" si="9"/>
        <v>0.21793991012250166</v>
      </c>
      <c r="CN63" s="185">
        <f t="shared" si="10"/>
        <v>0.3333769618927041</v>
      </c>
      <c r="CO63" s="188">
        <f t="shared" si="11"/>
        <v>0.33810000000000001</v>
      </c>
      <c r="CP63" s="185">
        <f t="shared" si="12"/>
        <v>5.4379323983735434E-2</v>
      </c>
      <c r="CQ63" s="187">
        <f t="shared" si="13"/>
        <v>1.5296737605577451</v>
      </c>
      <c r="CR63" s="187">
        <f t="shared" si="14"/>
        <v>1.5513450464853251</v>
      </c>
      <c r="CS63" s="187">
        <f t="shared" si="15"/>
        <v>0.24951521707597932</v>
      </c>
      <c r="CT63" s="187">
        <f t="shared" si="16"/>
        <v>1.0141672600304514</v>
      </c>
      <c r="CU63" s="187">
        <f t="shared" si="17"/>
        <v>0.16311662232148236</v>
      </c>
      <c r="CV63" s="187">
        <f t="shared" si="18"/>
        <v>0.16083798871261593</v>
      </c>
      <c r="CW63" s="184">
        <f t="shared" si="19"/>
        <v>-1.5235358958290879</v>
      </c>
      <c r="CX63" s="184">
        <f t="shared" si="20"/>
        <v>-1.0984814115547805</v>
      </c>
      <c r="CY63" s="184">
        <f t="shared" si="21"/>
        <v>-2.911771271194997</v>
      </c>
      <c r="CZ63" s="184">
        <f t="shared" si="54"/>
        <v>0.42505448427430742</v>
      </c>
      <c r="DA63" s="184">
        <f t="shared" si="55"/>
        <v>0.43912232656079087</v>
      </c>
      <c r="DB63" s="184">
        <f t="shared" si="56"/>
        <v>-1.3882353753659091</v>
      </c>
      <c r="DC63" s="184">
        <f t="shared" si="57"/>
        <v>1.4067842286483501E-2</v>
      </c>
      <c r="DD63" s="184">
        <f t="shared" si="58"/>
        <v>-1.8132898596402165</v>
      </c>
      <c r="DE63" s="184">
        <f t="shared" si="59"/>
        <v>-1.8273577019267</v>
      </c>
      <c r="DF63" s="15"/>
      <c r="DV63" s="39" t="str">
        <f>E63</f>
        <v>iRM_12</v>
      </c>
      <c r="DW63" s="39" t="str">
        <f>A63</f>
        <v>Lab 1</v>
      </c>
      <c r="DX63" s="39" t="str">
        <f>B63</f>
        <v>Apr 5, 2022</v>
      </c>
      <c r="DY63" s="124">
        <f>C63</f>
        <v>3</v>
      </c>
      <c r="DZ63" s="48">
        <f>BE63/AVERAGE(BE61,BE65)</f>
        <v>1.004726559554876</v>
      </c>
      <c r="EA63" s="46">
        <f>(CM63/AVERAGE(CM61,CM65)-1)*10^6</f>
        <v>-3.7754438781956168</v>
      </c>
      <c r="EB63" s="46">
        <f>(CN63/AVERAGE(CN61,CN65)-1)*10^6</f>
        <v>1.7839857588963781</v>
      </c>
      <c r="EC63" s="46">
        <f>(CP63/AVERAGE(CP61,CP65)-1)*10^6</f>
        <v>0.87041846286162183</v>
      </c>
      <c r="EH63" s="50"/>
      <c r="EK63" s="46"/>
      <c r="EL63" s="46"/>
      <c r="EN63" t="str">
        <f t="shared" ref="EN63:EU63" si="121">EE80</f>
        <v>iRM_2</v>
      </c>
      <c r="EO63" t="str">
        <f t="shared" si="121"/>
        <v>Lab 1</v>
      </c>
      <c r="EP63" t="str">
        <f t="shared" si="121"/>
        <v>Apr 5, 2022</v>
      </c>
      <c r="EQ63" s="124">
        <f t="shared" si="121"/>
        <v>3</v>
      </c>
      <c r="ER63" s="117">
        <f t="shared" si="121"/>
        <v>1.0372112132061331</v>
      </c>
      <c r="ES63" s="44">
        <f t="shared" si="121"/>
        <v>0.67667999914533539</v>
      </c>
      <c r="ET63" s="44">
        <f t="shared" si="121"/>
        <v>-2.4634131359224654</v>
      </c>
      <c r="EU63" s="44">
        <f t="shared" si="121"/>
        <v>-6.482484893322038</v>
      </c>
      <c r="EV63" t="s">
        <v>27</v>
      </c>
      <c r="EY63" s="39"/>
      <c r="EZ63" s="39"/>
      <c r="FA63" s="39"/>
      <c r="FB63" s="39" t="str">
        <f>EO559</f>
        <v>Lab 3</v>
      </c>
      <c r="FC63" s="39" t="str">
        <f>EP559</f>
        <v>Jul 21, 2020</v>
      </c>
      <c r="FD63" s="39" t="s">
        <v>317</v>
      </c>
      <c r="FE63" s="133"/>
      <c r="FF63" s="3" t="s">
        <v>283</v>
      </c>
      <c r="FG63" s="124">
        <f>EQ559</f>
        <v>2</v>
      </c>
      <c r="FH63" s="19">
        <f>EX561</f>
        <v>15</v>
      </c>
      <c r="FI63" s="44">
        <f>EX559</f>
        <v>-5.4070074534691894</v>
      </c>
      <c r="FJ63" s="44">
        <f>EX562</f>
        <v>4.9302021240616041</v>
      </c>
      <c r="FK63" s="44">
        <f>EY559</f>
        <v>2.0402572070847094</v>
      </c>
      <c r="FL63" s="44">
        <f>EY562</f>
        <v>4.6416550708173441</v>
      </c>
      <c r="FM63" s="44">
        <f>EZ559</f>
        <v>1.883954099043035</v>
      </c>
      <c r="FN63" s="44">
        <f>EZ562</f>
        <v>13.008661587848874</v>
      </c>
      <c r="FO63" s="39" t="str">
        <f>EV559</f>
        <v>SRM 3169</v>
      </c>
      <c r="FP63" s="44">
        <f>FP62</f>
        <v>8.8000000000000007</v>
      </c>
      <c r="FQ63" s="39"/>
      <c r="FR63" s="39"/>
      <c r="GH63" s="39"/>
      <c r="GI63" s="44"/>
      <c r="GJ63" s="39"/>
      <c r="GK63" s="101"/>
      <c r="GL63" s="102"/>
      <c r="GM63" s="102"/>
      <c r="GN63" s="102"/>
      <c r="GO63" s="102"/>
      <c r="GP63" s="102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</row>
    <row r="64" spans="1:235">
      <c r="A64" t="s">
        <v>38</v>
      </c>
      <c r="B64" s="3" t="s">
        <v>26</v>
      </c>
      <c r="C64" s="19">
        <v>3</v>
      </c>
      <c r="D64" t="s">
        <v>64</v>
      </c>
      <c r="E64" t="s">
        <v>31</v>
      </c>
      <c r="F64" s="13"/>
      <c r="G64" s="13"/>
      <c r="H64" s="13">
        <v>3.9410100434906782E-4</v>
      </c>
      <c r="I64" s="13">
        <v>6.9235736191330943E-5</v>
      </c>
      <c r="J64" s="13">
        <v>1.2247181512066164E-4</v>
      </c>
      <c r="K64" s="13">
        <v>1.0602493784972466E-5</v>
      </c>
      <c r="L64" s="13">
        <v>1.0051052304334007E-4</v>
      </c>
      <c r="M64" s="13">
        <v>-3.0970100169724896E-6</v>
      </c>
      <c r="N64" s="13">
        <v>8.3490047836676245E-5</v>
      </c>
      <c r="O64" s="13">
        <v>-6.6252668091237863E-6</v>
      </c>
      <c r="P64" s="13">
        <v>5.0614137535376344E-6</v>
      </c>
      <c r="Q64" s="13"/>
      <c r="R64" s="13"/>
      <c r="S64" s="13"/>
      <c r="T64" s="13"/>
      <c r="U64" s="13"/>
      <c r="V64" s="13">
        <v>20.859161376953125</v>
      </c>
      <c r="W64" s="13">
        <v>4.6342409992218014</v>
      </c>
      <c r="X64" s="13">
        <v>7.2246446514129641</v>
      </c>
      <c r="Y64" s="13">
        <v>6.1856417123635761E-5</v>
      </c>
      <c r="Z64" s="13">
        <v>7.6060374927520753</v>
      </c>
      <c r="AA64" s="13">
        <v>2.9984648303980066E-5</v>
      </c>
      <c r="AB64" s="13">
        <v>1.2690371108055114</v>
      </c>
      <c r="AC64" s="13">
        <v>-9.0305582091332335E-7</v>
      </c>
      <c r="AD64" s="13">
        <v>-1.7068415317567142E-7</v>
      </c>
      <c r="AE64" s="13"/>
      <c r="AF64" s="13"/>
      <c r="AG64" s="13"/>
      <c r="AH64" s="13"/>
      <c r="AI64" s="68">
        <f t="shared" si="0"/>
        <v>1</v>
      </c>
      <c r="AJ64" s="13">
        <f t="shared" si="24"/>
        <v>0</v>
      </c>
      <c r="AK64" s="13">
        <f t="shared" si="25"/>
        <v>0</v>
      </c>
      <c r="AL64" s="13">
        <f t="shared" si="26"/>
        <v>20.858767275948775</v>
      </c>
      <c r="AM64" s="13">
        <f t="shared" si="27"/>
        <v>4.6341717634856101</v>
      </c>
      <c r="AN64" s="13">
        <f t="shared" si="28"/>
        <v>7.2245221795978436</v>
      </c>
      <c r="AO64" s="13">
        <f t="shared" si="29"/>
        <v>5.1253923338663292E-5</v>
      </c>
      <c r="AP64" s="13">
        <f t="shared" si="30"/>
        <v>7.6059369822290321</v>
      </c>
      <c r="AQ64" s="13">
        <f t="shared" si="31"/>
        <v>3.3081658320952558E-5</v>
      </c>
      <c r="AR64" s="13">
        <f t="shared" si="32"/>
        <v>1.2689536207576748</v>
      </c>
      <c r="AS64" s="13">
        <f t="shared" si="33"/>
        <v>5.7222109882104628E-6</v>
      </c>
      <c r="AT64" s="13">
        <f t="shared" si="34"/>
        <v>-5.232097906713306E-6</v>
      </c>
      <c r="AU64" s="13">
        <f t="shared" si="35"/>
        <v>0</v>
      </c>
      <c r="AV64" s="13">
        <f t="shared" si="36"/>
        <v>0</v>
      </c>
      <c r="AW64" s="13">
        <f t="shared" si="37"/>
        <v>0</v>
      </c>
      <c r="AX64" s="13"/>
      <c r="AY64">
        <f t="shared" si="38"/>
        <v>0</v>
      </c>
      <c r="AZ64">
        <f t="shared" si="39"/>
        <v>1</v>
      </c>
      <c r="BB64">
        <f t="shared" si="2"/>
        <v>1</v>
      </c>
      <c r="BC64">
        <f t="shared" si="3"/>
        <v>1</v>
      </c>
      <c r="BD64" s="41">
        <f t="shared" si="4"/>
        <v>1.7353130576183944</v>
      </c>
      <c r="BE64" s="13">
        <f t="shared" si="5"/>
        <v>20.858767275948775</v>
      </c>
      <c r="BF64" s="13">
        <f t="shared" si="6"/>
        <v>4.6341717634856101</v>
      </c>
      <c r="BG64" s="13">
        <f t="shared" si="40"/>
        <v>7.2245250380808885</v>
      </c>
      <c r="BH64" s="13">
        <f t="shared" si="41"/>
        <v>7.6059388361475193</v>
      </c>
      <c r="BI64" s="13">
        <f t="shared" si="42"/>
        <v>1.2689570978964317</v>
      </c>
      <c r="BJ64" s="17">
        <f t="shared" si="43"/>
        <v>0.22216901421729973</v>
      </c>
      <c r="BK64" s="17">
        <f t="shared" si="61"/>
        <v>0.34635436229307448</v>
      </c>
      <c r="BL64" s="17">
        <f t="shared" si="62"/>
        <v>0.36463990107975153</v>
      </c>
      <c r="BM64" s="17">
        <f t="shared" si="63"/>
        <v>6.0835670733025732E-2</v>
      </c>
      <c r="BN64" s="17">
        <f t="shared" si="44"/>
        <v>1.5589679033922847</v>
      </c>
      <c r="BO64" s="17">
        <f t="shared" si="45"/>
        <v>1.6412725346258386</v>
      </c>
      <c r="BP64" s="17">
        <f t="shared" si="46"/>
        <v>0.27382608212648141</v>
      </c>
      <c r="BQ64" s="17">
        <f t="shared" si="47"/>
        <v>1.0527943077304289</v>
      </c>
      <c r="BR64" s="17">
        <f t="shared" si="48"/>
        <v>0.17564574711938649</v>
      </c>
      <c r="BS64" s="17">
        <f t="shared" si="49"/>
        <v>0.16683766793727869</v>
      </c>
      <c r="BT64" s="96">
        <f t="shared" si="50"/>
        <v>-1.504316861467806</v>
      </c>
      <c r="BU64" s="96">
        <f t="shared" si="51"/>
        <v>-1.0602928595500378</v>
      </c>
      <c r="BV64" s="96">
        <f t="shared" si="52"/>
        <v>-1.0088449847667449</v>
      </c>
      <c r="BW64" s="96">
        <f t="shared" si="53"/>
        <v>-2.7995789723572031</v>
      </c>
      <c r="BX64" s="44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184"/>
      <c r="CJ64" s="185"/>
      <c r="CK64" s="181">
        <f t="shared" si="7"/>
        <v>0</v>
      </c>
      <c r="CL64" s="186">
        <f t="shared" si="8"/>
        <v>1.7353186548826023</v>
      </c>
      <c r="CM64" s="185">
        <f t="shared" si="9"/>
        <v>0.2179411897790218</v>
      </c>
      <c r="CN64" s="185">
        <f t="shared" si="10"/>
        <v>0.3333775669231942</v>
      </c>
      <c r="CO64" s="188">
        <f t="shared" si="11"/>
        <v>0.33810000000000001</v>
      </c>
      <c r="CP64" s="185">
        <f t="shared" si="12"/>
        <v>5.4380292511437008E-2</v>
      </c>
      <c r="CQ64" s="187">
        <f t="shared" si="13"/>
        <v>1.52966755509235</v>
      </c>
      <c r="CR64" s="187">
        <f t="shared" si="14"/>
        <v>1.5513359376573623</v>
      </c>
      <c r="CS64" s="187">
        <f t="shared" si="15"/>
        <v>0.24951819601689368</v>
      </c>
      <c r="CT64" s="187">
        <f t="shared" si="16"/>
        <v>1.0141654194683525</v>
      </c>
      <c r="CU64" s="187">
        <f t="shared" si="17"/>
        <v>0.163119231486759</v>
      </c>
      <c r="CV64" s="187">
        <f t="shared" si="18"/>
        <v>0.16084085333166817</v>
      </c>
      <c r="CW64" s="184">
        <f t="shared" si="19"/>
        <v>-1.5235300242438301</v>
      </c>
      <c r="CX64" s="184">
        <f t="shared" si="20"/>
        <v>-1.0984795967024954</v>
      </c>
      <c r="CY64" s="184">
        <f t="shared" si="21"/>
        <v>-2.9117534607662217</v>
      </c>
      <c r="CZ64" s="184">
        <f t="shared" si="54"/>
        <v>0.4250504275413346</v>
      </c>
      <c r="DA64" s="184">
        <f t="shared" si="55"/>
        <v>0.43911645497553325</v>
      </c>
      <c r="DB64" s="184">
        <f t="shared" si="56"/>
        <v>-1.388223436522392</v>
      </c>
      <c r="DC64" s="184">
        <f t="shared" si="57"/>
        <v>1.4066027434198609E-2</v>
      </c>
      <c r="DD64" s="184">
        <f t="shared" si="58"/>
        <v>-1.8132738640637265</v>
      </c>
      <c r="DE64" s="184">
        <f t="shared" si="59"/>
        <v>-1.8273398914979251</v>
      </c>
      <c r="DF64" s="15"/>
      <c r="DY64" s="124"/>
      <c r="EE64" t="str">
        <f>E64</f>
        <v>iRM_11</v>
      </c>
      <c r="EF64" t="str">
        <f>A64</f>
        <v>Lab 1</v>
      </c>
      <c r="EG64" t="str">
        <f>B64</f>
        <v>Apr 5, 2022</v>
      </c>
      <c r="EH64" s="50">
        <f>C64</f>
        <v>3</v>
      </c>
      <c r="EI64" s="48">
        <f>BE64/AVERAGE(BE63,BE65)</f>
        <v>1.0540615864570881</v>
      </c>
      <c r="EJ64" s="46">
        <f>(CM64/AVERAGE(CM63,CM65)-1)*10^6</f>
        <v>6.2903344719700272</v>
      </c>
      <c r="EK64" s="46">
        <f>(CN64/AVERAGE(CN63,CN65)-1)*10^6</f>
        <v>2.0221055543334643</v>
      </c>
      <c r="EL64" s="46">
        <f>(CP64/AVERAGE(CP63,CP65)-1)*10^6</f>
        <v>22.3022431051767</v>
      </c>
      <c r="EN64" t="str">
        <f t="shared" ref="EN64:EU64" si="122">EE90</f>
        <v>iRM_2</v>
      </c>
      <c r="EO64" t="str">
        <f t="shared" si="122"/>
        <v>Lab 1</v>
      </c>
      <c r="EP64" t="str">
        <f t="shared" si="122"/>
        <v>Apr 5, 2022</v>
      </c>
      <c r="EQ64" s="124">
        <f t="shared" si="122"/>
        <v>3</v>
      </c>
      <c r="ER64" s="117">
        <f t="shared" si="122"/>
        <v>1.04745026704685</v>
      </c>
      <c r="ES64" s="44">
        <f t="shared" si="122"/>
        <v>-10.781498411716051</v>
      </c>
      <c r="ET64" s="44">
        <f t="shared" si="122"/>
        <v>-8.1016995315819074</v>
      </c>
      <c r="EU64" s="44">
        <f t="shared" si="122"/>
        <v>-8.0070347383554008</v>
      </c>
      <c r="EV64" t="s">
        <v>27</v>
      </c>
      <c r="EY64" s="39"/>
      <c r="EZ64" s="39"/>
      <c r="FA64" s="39"/>
      <c r="FB64" s="39" t="str">
        <f>EO575</f>
        <v>Lab 3</v>
      </c>
      <c r="FC64" s="39" t="str">
        <f>EP575</f>
        <v>Jul 29, 2020</v>
      </c>
      <c r="FD64" s="39" t="s">
        <v>317</v>
      </c>
      <c r="FE64" s="133"/>
      <c r="FF64" s="3" t="s">
        <v>284</v>
      </c>
      <c r="FG64" s="124">
        <f>EQ575</f>
        <v>4</v>
      </c>
      <c r="FH64" s="19">
        <f>EX577</f>
        <v>9</v>
      </c>
      <c r="FI64" s="44">
        <f>EX575</f>
        <v>0.5831902710011031</v>
      </c>
      <c r="FJ64" s="44">
        <f>EX578</f>
        <v>4.7602518937884888</v>
      </c>
      <c r="FK64" s="44">
        <f>EY575</f>
        <v>-2.3577289085900213</v>
      </c>
      <c r="FL64" s="44">
        <f>EY578</f>
        <v>4.6863008004478006</v>
      </c>
      <c r="FM64" s="44">
        <f>EZ575</f>
        <v>-3.7590910143424514</v>
      </c>
      <c r="FN64" s="44">
        <f>EZ578</f>
        <v>11.162107548862862</v>
      </c>
      <c r="FO64" s="39" t="str">
        <f>EV575</f>
        <v>SRM 3169</v>
      </c>
      <c r="FP64" s="44">
        <f>FP63</f>
        <v>8.8000000000000007</v>
      </c>
      <c r="FQ64" s="39"/>
      <c r="FR64" s="39"/>
      <c r="GH64" s="39"/>
      <c r="GI64" s="44"/>
      <c r="GJ64" s="39"/>
      <c r="GK64" s="101"/>
      <c r="GL64" s="102"/>
      <c r="GM64" s="102"/>
      <c r="GN64" s="102"/>
      <c r="GO64" s="102"/>
      <c r="GP64" s="102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X64" s="39"/>
      <c r="HY64" s="39"/>
      <c r="HZ64" s="39"/>
      <c r="IA64" s="39"/>
    </row>
    <row r="65" spans="1:235">
      <c r="A65" t="s">
        <v>38</v>
      </c>
      <c r="B65" s="3" t="s">
        <v>26</v>
      </c>
      <c r="C65" s="19">
        <v>3</v>
      </c>
      <c r="D65" t="s">
        <v>65</v>
      </c>
      <c r="E65" t="s">
        <v>27</v>
      </c>
      <c r="F65" s="13"/>
      <c r="G65" s="13"/>
      <c r="H65" s="13">
        <v>4.7294635442085564E-4</v>
      </c>
      <c r="I65" s="13">
        <v>9.9350808159215373E-5</v>
      </c>
      <c r="J65" s="13">
        <v>1.4109789990470747E-4</v>
      </c>
      <c r="K65" s="13">
        <v>1.6731743744458073E-5</v>
      </c>
      <c r="L65" s="13">
        <v>1.4180061552906408E-4</v>
      </c>
      <c r="M65" s="13">
        <v>-1.918690975344362E-6</v>
      </c>
      <c r="N65" s="13">
        <v>8.3681095566134894E-5</v>
      </c>
      <c r="O65" s="13">
        <v>-5.3503671381349701E-6</v>
      </c>
      <c r="P65" s="13">
        <v>4.9801162731455338E-7</v>
      </c>
      <c r="Q65" s="13"/>
      <c r="R65" s="13"/>
      <c r="S65" s="13"/>
      <c r="T65" s="13"/>
      <c r="U65" s="13"/>
      <c r="V65" s="13">
        <v>19.796135376910772</v>
      </c>
      <c r="W65" s="13">
        <v>4.3979577823561069</v>
      </c>
      <c r="X65" s="13">
        <v>6.8561456154803837</v>
      </c>
      <c r="Y65" s="13">
        <v>5.7650169913599987E-5</v>
      </c>
      <c r="Z65" s="13">
        <v>7.2178175984596722</v>
      </c>
      <c r="AA65" s="13">
        <v>2.8999765720295633E-5</v>
      </c>
      <c r="AB65" s="13">
        <v>1.2041818146802943</v>
      </c>
      <c r="AC65" s="13">
        <v>-7.38636244210279E-6</v>
      </c>
      <c r="AD65" s="13">
        <v>-1.6842615066797991E-8</v>
      </c>
      <c r="AE65" s="13"/>
      <c r="AF65" s="13"/>
      <c r="AG65" s="13"/>
      <c r="AH65" s="13"/>
      <c r="AI65" s="68">
        <f t="shared" si="0"/>
        <v>1</v>
      </c>
      <c r="AJ65" s="13">
        <f t="shared" si="24"/>
        <v>0</v>
      </c>
      <c r="AK65" s="13">
        <f t="shared" si="25"/>
        <v>0</v>
      </c>
      <c r="AL65" s="13">
        <f t="shared" si="26"/>
        <v>19.795662430556352</v>
      </c>
      <c r="AM65" s="13">
        <f t="shared" si="27"/>
        <v>4.3978584315479479</v>
      </c>
      <c r="AN65" s="13">
        <f t="shared" si="28"/>
        <v>6.8560045175804794</v>
      </c>
      <c r="AO65" s="13">
        <f t="shared" si="29"/>
        <v>4.0918426169141918E-5</v>
      </c>
      <c r="AP65" s="13">
        <f t="shared" si="30"/>
        <v>7.2176757978441435</v>
      </c>
      <c r="AQ65" s="13">
        <f t="shared" si="31"/>
        <v>3.0918456695639996E-5</v>
      </c>
      <c r="AR65" s="13">
        <f t="shared" si="32"/>
        <v>1.2040981335847281</v>
      </c>
      <c r="AS65" s="13">
        <f t="shared" si="33"/>
        <v>-2.0359953039678199E-6</v>
      </c>
      <c r="AT65" s="13">
        <f t="shared" si="34"/>
        <v>-5.1485424238135135E-7</v>
      </c>
      <c r="AU65" s="13">
        <f t="shared" si="35"/>
        <v>0</v>
      </c>
      <c r="AV65" s="13">
        <f t="shared" si="36"/>
        <v>0</v>
      </c>
      <c r="AW65" s="13">
        <f t="shared" si="37"/>
        <v>0</v>
      </c>
      <c r="AX65" s="13"/>
      <c r="AY65">
        <f t="shared" si="38"/>
        <v>0</v>
      </c>
      <c r="AZ65">
        <f t="shared" si="39"/>
        <v>1</v>
      </c>
      <c r="BB65">
        <f t="shared" si="2"/>
        <v>1</v>
      </c>
      <c r="BC65">
        <f t="shared" si="3"/>
        <v>1</v>
      </c>
      <c r="BD65" s="41">
        <f t="shared" si="4"/>
        <v>1.7333697352785145</v>
      </c>
      <c r="BE65" s="13">
        <f t="shared" si="5"/>
        <v>19.795662430556352</v>
      </c>
      <c r="BF65" s="13">
        <f t="shared" si="6"/>
        <v>4.3978584315479479</v>
      </c>
      <c r="BG65" s="13">
        <f t="shared" si="40"/>
        <v>6.8560047988949542</v>
      </c>
      <c r="BH65" s="13">
        <f t="shared" si="41"/>
        <v>7.217675980288635</v>
      </c>
      <c r="BI65" s="13">
        <f t="shared" si="42"/>
        <v>1.2040984757580437</v>
      </c>
      <c r="BJ65" s="17">
        <f t="shared" si="43"/>
        <v>0.22216273120314808</v>
      </c>
      <c r="BK65" s="17">
        <f t="shared" si="61"/>
        <v>0.34633874076939736</v>
      </c>
      <c r="BL65" s="17">
        <f t="shared" si="62"/>
        <v>0.36460896449454072</v>
      </c>
      <c r="BM65" s="17">
        <f t="shared" si="63"/>
        <v>6.0826379515312987E-2</v>
      </c>
      <c r="BN65" s="17">
        <f t="shared" si="44"/>
        <v>1.5589416770930014</v>
      </c>
      <c r="BO65" s="17">
        <f t="shared" si="45"/>
        <v>1.6411796997631354</v>
      </c>
      <c r="BP65" s="17">
        <f t="shared" si="46"/>
        <v>0.27379200456305458</v>
      </c>
      <c r="BQ65" s="17">
        <f t="shared" si="47"/>
        <v>1.0527524691132035</v>
      </c>
      <c r="BR65" s="17">
        <f t="shared" si="48"/>
        <v>0.17562684261132949</v>
      </c>
      <c r="BS65" s="17">
        <f t="shared" si="49"/>
        <v>0.16682634119991235</v>
      </c>
      <c r="BT65" s="96">
        <f t="shared" si="50"/>
        <v>-1.5043451422027156</v>
      </c>
      <c r="BU65" s="96">
        <f t="shared" si="51"/>
        <v>-1.0603379632867742</v>
      </c>
      <c r="BV65" s="96">
        <f t="shared" si="52"/>
        <v>-1.0089298298359382</v>
      </c>
      <c r="BW65" s="96">
        <f t="shared" si="53"/>
        <v>-2.7997317104988317</v>
      </c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184"/>
      <c r="CJ65" s="185"/>
      <c r="CK65" s="181">
        <f t="shared" si="7"/>
        <v>0</v>
      </c>
      <c r="CL65" s="186">
        <f t="shared" si="8"/>
        <v>1.7333703157372156</v>
      </c>
      <c r="CM65" s="185">
        <f t="shared" si="9"/>
        <v>0.21793972760683109</v>
      </c>
      <c r="CN65" s="185">
        <f t="shared" si="10"/>
        <v>0.33337682370715094</v>
      </c>
      <c r="CO65" s="188">
        <f t="shared" si="11"/>
        <v>0.33810000000000007</v>
      </c>
      <c r="CP65" s="185">
        <f t="shared" si="12"/>
        <v>5.4378835488226362E-2</v>
      </c>
      <c r="CQ65" s="187">
        <f t="shared" si="13"/>
        <v>1.5296744075434072</v>
      </c>
      <c r="CR65" s="187">
        <f t="shared" si="14"/>
        <v>1.5513463456737964</v>
      </c>
      <c r="CS65" s="187">
        <f t="shared" si="15"/>
        <v>0.24951318461004585</v>
      </c>
      <c r="CT65" s="187">
        <f t="shared" si="16"/>
        <v>1.0141676804053965</v>
      </c>
      <c r="CU65" s="187">
        <f t="shared" si="17"/>
        <v>0.16311522463839451</v>
      </c>
      <c r="CV65" s="187">
        <f t="shared" si="18"/>
        <v>0.16083654388709362</v>
      </c>
      <c r="CW65" s="184">
        <f t="shared" si="19"/>
        <v>-1.5235367332881238</v>
      </c>
      <c r="CX65" s="184">
        <f t="shared" si="20"/>
        <v>-1.0984818260572733</v>
      </c>
      <c r="CY65" s="184">
        <f t="shared" si="21"/>
        <v>-2.9117802543464486</v>
      </c>
      <c r="CZ65" s="184">
        <f t="shared" si="54"/>
        <v>0.42505490723085015</v>
      </c>
      <c r="DA65" s="184">
        <f t="shared" si="55"/>
        <v>0.43912316401982698</v>
      </c>
      <c r="DB65" s="184">
        <f t="shared" si="56"/>
        <v>-1.3882435210583253</v>
      </c>
      <c r="DC65" s="184">
        <f t="shared" si="57"/>
        <v>1.4068256788976847E-2</v>
      </c>
      <c r="DD65" s="184">
        <f t="shared" si="58"/>
        <v>-1.8132984282891751</v>
      </c>
      <c r="DE65" s="184">
        <f t="shared" si="59"/>
        <v>-1.827366685078152</v>
      </c>
      <c r="DF65" s="15"/>
      <c r="DV65" s="39" t="str">
        <f>E65</f>
        <v>iRM_12</v>
      </c>
      <c r="DW65" s="39" t="str">
        <f>A65</f>
        <v>Lab 1</v>
      </c>
      <c r="DX65" s="39" t="str">
        <f>B65</f>
        <v>Apr 5, 2022</v>
      </c>
      <c r="DY65" s="124">
        <f>C65</f>
        <v>3</v>
      </c>
      <c r="DZ65" s="48">
        <f>BE65/AVERAGE(BE63,BE67)</f>
        <v>1.0039385082620182</v>
      </c>
      <c r="EA65" s="46">
        <f>(CM65/AVERAGE(CM63,CM67)-1)*10^6</f>
        <v>-3.1975117738003433</v>
      </c>
      <c r="EB65" s="46">
        <f>(CN65/AVERAGE(CN63,CN67)-1)*10^6</f>
        <v>0.91126883217107491</v>
      </c>
      <c r="EC65" s="46">
        <f>(CP65/AVERAGE(CP63,CP67)-1)*10^6</f>
        <v>-11.372385422370179</v>
      </c>
      <c r="EH65" s="50"/>
      <c r="EK65" s="46"/>
      <c r="EL65" s="46"/>
      <c r="EQ65" s="124"/>
      <c r="EY65" s="39"/>
      <c r="EZ65" s="39"/>
      <c r="FA65" s="39"/>
      <c r="FB65" s="39"/>
      <c r="FC65" s="39"/>
      <c r="FD65" s="136" t="s">
        <v>313</v>
      </c>
      <c r="FE65" s="162"/>
      <c r="FF65" s="3"/>
      <c r="FG65" s="124"/>
      <c r="FH65" s="19"/>
      <c r="FI65" s="137">
        <f>(FI62/FJ62^2+FI63/FJ63^2+FI64/FJ64^2)/(1/FJ62^2+1/FJ63^2+1/FJ64^2)</f>
        <v>-1.4547240100671486</v>
      </c>
      <c r="FJ65" s="137">
        <f>SQRT(1/(1/FJ62^2+1/FJ63^2+1/FJ64^2))</f>
        <v>1.9022683172325066</v>
      </c>
      <c r="FK65" s="137">
        <f>(FK62/FL62^2+FK63/FL63^2+FK64/FL64^2)/(1/FL62^2+1/FL63^2+1/FL64^2)</f>
        <v>-1.0168997396959014</v>
      </c>
      <c r="FL65" s="137">
        <f>SQRT(1/(1/FL62^2+1/FL63^2+1/FL64^2))</f>
        <v>1.6239507502975941</v>
      </c>
      <c r="FM65" s="137">
        <f>(FM62/FN62^2+FM63/FN63^2+FM64/FN64^2)/(1/FN62^2+1/FN63^2+1/FN64^2)</f>
        <v>-0.90645090824927066</v>
      </c>
      <c r="FN65" s="137">
        <f>SQRT(1/(1/FN62^2+1/FN63^2+1/FN64^2))</f>
        <v>4.7334734955454154</v>
      </c>
      <c r="FO65" s="39"/>
      <c r="FP65" s="44">
        <f>FP64</f>
        <v>8.8000000000000007</v>
      </c>
      <c r="FQ65" s="44">
        <f>FP65</f>
        <v>8.8000000000000007</v>
      </c>
      <c r="FR65" s="39"/>
      <c r="FS65" s="39"/>
      <c r="FT65" s="39"/>
      <c r="FU65" s="39"/>
      <c r="FV65" s="39"/>
      <c r="FW65" s="39"/>
      <c r="FX65" s="39"/>
      <c r="FY65" s="39"/>
      <c r="GA65" s="39"/>
      <c r="GB65" s="39"/>
      <c r="GC65" s="39"/>
      <c r="GD65" s="39"/>
      <c r="GE65" s="39"/>
      <c r="GF65" s="39"/>
      <c r="GG65" s="39"/>
      <c r="GH65" s="39"/>
      <c r="GI65" s="44"/>
      <c r="GJ65" s="39"/>
      <c r="GK65" s="101"/>
      <c r="GL65" s="102"/>
      <c r="GM65" s="102"/>
      <c r="GN65" s="102"/>
      <c r="GO65" s="102"/>
      <c r="GP65" s="102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</row>
    <row r="66" spans="1:235">
      <c r="A66" t="s">
        <v>38</v>
      </c>
      <c r="B66" s="3" t="s">
        <v>26</v>
      </c>
      <c r="C66" s="19">
        <v>3</v>
      </c>
      <c r="D66" t="s">
        <v>66</v>
      </c>
      <c r="E66" t="s">
        <v>32</v>
      </c>
      <c r="F66" s="13"/>
      <c r="G66" s="13"/>
      <c r="H66" s="13">
        <v>4.5118386915419249E-4</v>
      </c>
      <c r="I66" s="13">
        <v>9.6328779181931165E-5</v>
      </c>
      <c r="J66" s="13">
        <v>1.3939172786194831E-4</v>
      </c>
      <c r="K66" s="13">
        <v>1.55701837968536E-5</v>
      </c>
      <c r="L66" s="13">
        <v>1.3682243516086601E-4</v>
      </c>
      <c r="M66" s="13">
        <v>2.8927860967087333E-6</v>
      </c>
      <c r="N66" s="13">
        <v>7.6068806083640081E-5</v>
      </c>
      <c r="O66" s="13">
        <v>-1.3810566815664061E-5</v>
      </c>
      <c r="P66" s="13">
        <v>5.6580347262524809E-6</v>
      </c>
      <c r="Q66" s="13"/>
      <c r="R66" s="13"/>
      <c r="S66" s="13"/>
      <c r="T66" s="13"/>
      <c r="U66" s="13"/>
      <c r="V66" s="13">
        <v>19.698615379333496</v>
      </c>
      <c r="W66" s="13">
        <v>4.3763973522186284</v>
      </c>
      <c r="X66" s="13">
        <v>6.8225745773315429</v>
      </c>
      <c r="Y66" s="13">
        <v>5.8477422480791571E-5</v>
      </c>
      <c r="Z66" s="13">
        <v>7.1827321529388426</v>
      </c>
      <c r="AA66" s="13">
        <v>2.6182850492659783E-5</v>
      </c>
      <c r="AB66" s="13">
        <v>1.198368399143219</v>
      </c>
      <c r="AC66" s="13">
        <v>-9.0977153399762758E-6</v>
      </c>
      <c r="AD66" s="13">
        <v>1.8479201145282784E-6</v>
      </c>
      <c r="AE66" s="13"/>
      <c r="AF66" s="13"/>
      <c r="AG66" s="13"/>
      <c r="AH66" s="13"/>
      <c r="AI66" s="68">
        <f t="shared" si="0"/>
        <v>1</v>
      </c>
      <c r="AJ66" s="13">
        <f t="shared" si="24"/>
        <v>0</v>
      </c>
      <c r="AK66" s="13">
        <f t="shared" si="25"/>
        <v>0</v>
      </c>
      <c r="AL66" s="13">
        <f t="shared" si="26"/>
        <v>19.698164195464344</v>
      </c>
      <c r="AM66" s="13">
        <f t="shared" si="27"/>
        <v>4.3763010234394466</v>
      </c>
      <c r="AN66" s="13">
        <f t="shared" si="28"/>
        <v>6.8224351856036813</v>
      </c>
      <c r="AO66" s="13">
        <f t="shared" si="29"/>
        <v>4.2907238683937972E-5</v>
      </c>
      <c r="AP66" s="13">
        <f t="shared" si="30"/>
        <v>7.1825953305036814</v>
      </c>
      <c r="AQ66" s="13">
        <f t="shared" si="31"/>
        <v>2.3290064395951051E-5</v>
      </c>
      <c r="AR66" s="13">
        <f t="shared" si="32"/>
        <v>1.1982923303371353</v>
      </c>
      <c r="AS66" s="13">
        <f t="shared" si="33"/>
        <v>4.7128514756877853E-6</v>
      </c>
      <c r="AT66" s="13">
        <f t="shared" si="34"/>
        <v>-3.8101146117242025E-6</v>
      </c>
      <c r="AU66" s="13">
        <f t="shared" si="35"/>
        <v>0</v>
      </c>
      <c r="AV66" s="13">
        <f t="shared" si="36"/>
        <v>0</v>
      </c>
      <c r="AW66" s="13">
        <f t="shared" si="37"/>
        <v>0</v>
      </c>
      <c r="AX66" s="13"/>
      <c r="AY66">
        <f t="shared" si="38"/>
        <v>0</v>
      </c>
      <c r="AZ66">
        <f t="shared" si="39"/>
        <v>1</v>
      </c>
      <c r="BB66">
        <f t="shared" si="2"/>
        <v>1</v>
      </c>
      <c r="BC66">
        <f t="shared" si="3"/>
        <v>1</v>
      </c>
      <c r="BD66" s="41">
        <f t="shared" si="4"/>
        <v>1.7348668666070641</v>
      </c>
      <c r="BE66" s="13">
        <f t="shared" si="5"/>
        <v>19.698164195464344</v>
      </c>
      <c r="BF66" s="13">
        <f t="shared" si="6"/>
        <v>4.3763010234394466</v>
      </c>
      <c r="BG66" s="13">
        <f t="shared" si="40"/>
        <v>6.822437267259021</v>
      </c>
      <c r="BH66" s="13">
        <f t="shared" si="41"/>
        <v>7.1825966805854993</v>
      </c>
      <c r="BI66" s="13">
        <f t="shared" si="42"/>
        <v>1.1982948624776393</v>
      </c>
      <c r="BJ66" s="17">
        <f t="shared" si="43"/>
        <v>0.22216796347180029</v>
      </c>
      <c r="BK66" s="17">
        <f t="shared" si="61"/>
        <v>0.34634888812785614</v>
      </c>
      <c r="BL66" s="17">
        <f t="shared" si="62"/>
        <v>0.36463279569165885</v>
      </c>
      <c r="BM66" s="17">
        <f t="shared" si="63"/>
        <v>6.0832819271227113E-2</v>
      </c>
      <c r="BN66" s="17">
        <f t="shared" si="44"/>
        <v>1.5589506367861994</v>
      </c>
      <c r="BO66" s="17">
        <f t="shared" si="45"/>
        <v>1.6412483149846291</v>
      </c>
      <c r="BP66" s="17">
        <f t="shared" si="46"/>
        <v>0.2738145424776719</v>
      </c>
      <c r="BQ66" s="17">
        <f t="shared" si="47"/>
        <v>1.0527904323950166</v>
      </c>
      <c r="BR66" s="17">
        <f t="shared" si="48"/>
        <v>0.17564029034437215</v>
      </c>
      <c r="BS66" s="17">
        <f t="shared" si="49"/>
        <v>0.16683309891485631</v>
      </c>
      <c r="BT66" s="96">
        <f t="shared" si="50"/>
        <v>-1.5043215909661471</v>
      </c>
      <c r="BU66" s="96">
        <f t="shared" si="51"/>
        <v>-1.0603086647746132</v>
      </c>
      <c r="BV66" s="96">
        <f t="shared" si="52"/>
        <v>-1.0088644709976824</v>
      </c>
      <c r="BW66" s="96">
        <f t="shared" si="53"/>
        <v>-2.7996258449993974</v>
      </c>
      <c r="BX66" s="44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184"/>
      <c r="CJ66" s="185"/>
      <c r="CK66" s="181">
        <f t="shared" si="7"/>
        <v>0</v>
      </c>
      <c r="CL66" s="186">
        <f t="shared" si="8"/>
        <v>1.7348711829565067</v>
      </c>
      <c r="CM66" s="185">
        <f t="shared" si="9"/>
        <v>0.21794123878032259</v>
      </c>
      <c r="CN66" s="185">
        <f t="shared" si="10"/>
        <v>0.33337558055420413</v>
      </c>
      <c r="CO66" s="188">
        <f t="shared" si="11"/>
        <v>0.33810000000000001</v>
      </c>
      <c r="CP66" s="185">
        <f t="shared" si="12"/>
        <v>5.437931654855778E-2</v>
      </c>
      <c r="CQ66" s="187">
        <f t="shared" si="13"/>
        <v>1.5296580969250868</v>
      </c>
      <c r="CR66" s="187">
        <f t="shared" si="14"/>
        <v>1.5513355888593132</v>
      </c>
      <c r="CS66" s="187">
        <f t="shared" si="15"/>
        <v>0.24951366181491835</v>
      </c>
      <c r="CT66" s="187">
        <f t="shared" si="16"/>
        <v>1.0141714622227038</v>
      </c>
      <c r="CU66" s="187">
        <f t="shared" si="17"/>
        <v>0.16311727589092609</v>
      </c>
      <c r="CV66" s="187">
        <f t="shared" si="18"/>
        <v>0.16083796672155512</v>
      </c>
      <c r="CW66" s="184">
        <f t="shared" si="19"/>
        <v>-1.5235297994065915</v>
      </c>
      <c r="CX66" s="184">
        <f t="shared" si="20"/>
        <v>-1.0984855550365433</v>
      </c>
      <c r="CY66" s="184">
        <f t="shared" si="21"/>
        <v>-2.911771407923033</v>
      </c>
      <c r="CZ66" s="184">
        <f t="shared" si="54"/>
        <v>0.42504424437004851</v>
      </c>
      <c r="DA66" s="184">
        <f t="shared" si="55"/>
        <v>0.43911623013829471</v>
      </c>
      <c r="DB66" s="184">
        <f t="shared" si="56"/>
        <v>-1.3882416085164413</v>
      </c>
      <c r="DC66" s="184">
        <f t="shared" si="57"/>
        <v>1.4071985768246476E-2</v>
      </c>
      <c r="DD66" s="184">
        <f t="shared" si="58"/>
        <v>-1.8132858528864897</v>
      </c>
      <c r="DE66" s="184">
        <f t="shared" si="59"/>
        <v>-1.827357838654736</v>
      </c>
      <c r="DF66" s="15"/>
      <c r="DY66" s="124"/>
      <c r="EE66" t="str">
        <f>E66</f>
        <v>iRM</v>
      </c>
      <c r="EF66" t="str">
        <f>A66</f>
        <v>Lab 1</v>
      </c>
      <c r="EG66" t="str">
        <f>B66</f>
        <v>Apr 5, 2022</v>
      </c>
      <c r="EH66" s="50">
        <f>C66</f>
        <v>3</v>
      </c>
      <c r="EI66" s="48">
        <f>BE66/AVERAGE(BE65,BE67)</f>
        <v>0.99865368634216023</v>
      </c>
      <c r="EJ66" s="46">
        <f>(CM66/AVERAGE(CM65,CM67)-1)*10^6</f>
        <v>4.1551017206931107</v>
      </c>
      <c r="EK66" s="46">
        <f>(CN66/AVERAGE(CN65,CN67)-1)*10^6</f>
        <v>-2.6104559459616539</v>
      </c>
      <c r="EL66" s="46">
        <f>(CP66/AVERAGE(CP65,CP67)-1)*10^6</f>
        <v>1.9655301659593505</v>
      </c>
      <c r="EN66" t="str">
        <f t="shared" ref="EN66:EU66" si="123">EE101</f>
        <v>iRM_2</v>
      </c>
      <c r="EO66" t="str">
        <f t="shared" si="123"/>
        <v>Lab 1</v>
      </c>
      <c r="EP66" t="str">
        <f t="shared" si="123"/>
        <v>Jun 20, 2022</v>
      </c>
      <c r="EQ66" s="124">
        <f t="shared" si="123"/>
        <v>1</v>
      </c>
      <c r="ER66" s="117">
        <f t="shared" si="123"/>
        <v>1.0062310438728699</v>
      </c>
      <c r="ES66" s="44">
        <f t="shared" si="123"/>
        <v>-8.2098345769443526</v>
      </c>
      <c r="ET66" s="44">
        <f t="shared" si="123"/>
        <v>-4.4380080893580143</v>
      </c>
      <c r="EU66" s="44">
        <f t="shared" si="123"/>
        <v>-7.7383470512559782</v>
      </c>
      <c r="EV66" t="s">
        <v>27</v>
      </c>
      <c r="EW66" s="108" t="s">
        <v>257</v>
      </c>
      <c r="EX66" s="109">
        <f>AVERAGE(ES66:ES74)</f>
        <v>-1.1345519270733462</v>
      </c>
      <c r="EY66" s="109">
        <f>AVERAGE(ET66:ET74)</f>
        <v>-0.91402476144598743</v>
      </c>
      <c r="EZ66" s="110">
        <f>AVERAGE(EU66:EU74)</f>
        <v>-0.32673983870375639</v>
      </c>
      <c r="FA66" s="39"/>
      <c r="FB66" s="39" t="str">
        <f>EO585</f>
        <v>Lab 3</v>
      </c>
      <c r="FC66" s="39" t="str">
        <f>EP585</f>
        <v>Jul 21, 2020</v>
      </c>
      <c r="FD66" s="39" t="s">
        <v>293</v>
      </c>
      <c r="FE66" s="133"/>
      <c r="FF66" s="3" t="s">
        <v>283</v>
      </c>
      <c r="FG66" s="124">
        <f>EQ585</f>
        <v>2</v>
      </c>
      <c r="FH66" s="19">
        <f>EX587</f>
        <v>14</v>
      </c>
      <c r="FI66" s="44">
        <f>EX585</f>
        <v>-1.1465846986144104E-2</v>
      </c>
      <c r="FJ66" s="44">
        <f>EX588</f>
        <v>2.9643414317785979</v>
      </c>
      <c r="FK66" s="44">
        <f>EY585</f>
        <v>2.7420223993443065</v>
      </c>
      <c r="FL66" s="44">
        <f>EY588</f>
        <v>6.1043951877393434</v>
      </c>
      <c r="FM66" s="44">
        <f>EZ585</f>
        <v>0.18722261311911378</v>
      </c>
      <c r="FN66" s="44">
        <f>EZ588</f>
        <v>9.7490253030527629</v>
      </c>
      <c r="FO66" s="39" t="str">
        <f>EV585</f>
        <v>SRM 3169</v>
      </c>
      <c r="FP66" s="44">
        <f>FP19+$FQ$9</f>
        <v>10.4</v>
      </c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44"/>
      <c r="GJ66" s="39"/>
      <c r="GK66" s="101"/>
      <c r="GL66" s="102"/>
      <c r="GM66" s="102"/>
      <c r="GN66" s="102"/>
      <c r="GO66" s="102"/>
      <c r="GP66" s="103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</row>
    <row r="67" spans="1:235">
      <c r="A67" t="s">
        <v>38</v>
      </c>
      <c r="B67" s="3" t="s">
        <v>26</v>
      </c>
      <c r="C67" s="19">
        <v>3</v>
      </c>
      <c r="D67" t="s">
        <v>67</v>
      </c>
      <c r="E67" t="s">
        <v>27</v>
      </c>
      <c r="F67" s="13"/>
      <c r="G67" s="13"/>
      <c r="H67" s="13">
        <v>5.8356762456241991E-4</v>
      </c>
      <c r="I67" s="13">
        <v>1.3229967953520827E-4</v>
      </c>
      <c r="J67" s="13">
        <v>1.9073751100222579E-4</v>
      </c>
      <c r="K67" s="13">
        <v>1.2529472587630153E-5</v>
      </c>
      <c r="L67" s="13">
        <v>1.7565966845722869E-4</v>
      </c>
      <c r="M67" s="13">
        <v>-1.4505245999885125E-6</v>
      </c>
      <c r="N67" s="13">
        <v>8.7384382641175759E-5</v>
      </c>
      <c r="O67" s="13">
        <v>-1.0190625766881567E-5</v>
      </c>
      <c r="P67" s="13">
        <v>3.1110220078289787E-6</v>
      </c>
      <c r="Q67" s="13"/>
      <c r="R67" s="13"/>
      <c r="S67" s="13"/>
      <c r="T67" s="13"/>
      <c r="U67" s="13"/>
      <c r="V67" s="13">
        <v>19.654360847473143</v>
      </c>
      <c r="W67" s="13">
        <v>4.3664898681640629</v>
      </c>
      <c r="X67" s="13">
        <v>6.8070270824432377</v>
      </c>
      <c r="Y67" s="13">
        <v>5.4780829268565865E-5</v>
      </c>
      <c r="Z67" s="13">
        <v>7.1660949516296384</v>
      </c>
      <c r="AA67" s="13">
        <v>2.8191073888592654E-5</v>
      </c>
      <c r="AB67" s="13">
        <v>1.1955639338493347</v>
      </c>
      <c r="AC67" s="13">
        <v>-8.6855306341249162E-6</v>
      </c>
      <c r="AD67" s="13">
        <v>-4.4678312939083742E-7</v>
      </c>
      <c r="AE67" s="13"/>
      <c r="AF67" s="13"/>
      <c r="AG67" s="13"/>
      <c r="AH67" s="13"/>
      <c r="AI67" s="68">
        <f t="shared" si="0"/>
        <v>1</v>
      </c>
      <c r="AJ67" s="13">
        <f t="shared" si="24"/>
        <v>0</v>
      </c>
      <c r="AK67" s="13">
        <f t="shared" si="25"/>
        <v>0</v>
      </c>
      <c r="AL67" s="13">
        <f t="shared" si="26"/>
        <v>19.65377727984858</v>
      </c>
      <c r="AM67" s="13">
        <f t="shared" si="27"/>
        <v>4.3663575684845277</v>
      </c>
      <c r="AN67" s="13">
        <f t="shared" si="28"/>
        <v>6.8068363449322353</v>
      </c>
      <c r="AO67" s="13">
        <f t="shared" si="29"/>
        <v>4.2251356680935708E-5</v>
      </c>
      <c r="AP67" s="13">
        <f t="shared" si="30"/>
        <v>7.1659192919611812</v>
      </c>
      <c r="AQ67" s="13">
        <f t="shared" si="31"/>
        <v>2.9641598488581166E-5</v>
      </c>
      <c r="AR67" s="13">
        <f t="shared" si="32"/>
        <v>1.1954765494666935</v>
      </c>
      <c r="AS67" s="13">
        <f t="shared" si="33"/>
        <v>1.5050951327566511E-6</v>
      </c>
      <c r="AT67" s="13">
        <f t="shared" si="34"/>
        <v>-3.557805137219816E-6</v>
      </c>
      <c r="AU67" s="13">
        <f t="shared" si="35"/>
        <v>0</v>
      </c>
      <c r="AV67" s="13">
        <f t="shared" si="36"/>
        <v>0</v>
      </c>
      <c r="AW67" s="13">
        <f t="shared" si="37"/>
        <v>0</v>
      </c>
      <c r="AX67" s="13"/>
      <c r="AY67">
        <f t="shared" si="38"/>
        <v>0</v>
      </c>
      <c r="AZ67">
        <f t="shared" si="39"/>
        <v>1</v>
      </c>
      <c r="BB67">
        <f t="shared" si="2"/>
        <v>1</v>
      </c>
      <c r="BC67">
        <f t="shared" si="3"/>
        <v>1</v>
      </c>
      <c r="BD67" s="41">
        <f t="shared" si="4"/>
        <v>1.7332931169937611</v>
      </c>
      <c r="BE67" s="13">
        <f t="shared" si="5"/>
        <v>19.65377727984858</v>
      </c>
      <c r="BF67" s="13">
        <f t="shared" si="6"/>
        <v>4.3663575684845277</v>
      </c>
      <c r="BG67" s="13">
        <f t="shared" si="40"/>
        <v>6.8068382889124264</v>
      </c>
      <c r="BH67" s="13">
        <f t="shared" si="41"/>
        <v>7.165920552713767</v>
      </c>
      <c r="BI67" s="13">
        <f t="shared" si="42"/>
        <v>1.1954789139955513</v>
      </c>
      <c r="BJ67" s="17">
        <f t="shared" si="43"/>
        <v>0.22216378593856578</v>
      </c>
      <c r="BK67" s="17">
        <f t="shared" si="61"/>
        <v>0.346337408427418</v>
      </c>
      <c r="BL67" s="17">
        <f t="shared" si="62"/>
        <v>0.36460780290113148</v>
      </c>
      <c r="BM67" s="17">
        <f t="shared" si="63"/>
        <v>6.082692893957338E-2</v>
      </c>
      <c r="BN67" s="17">
        <f t="shared" si="44"/>
        <v>1.5589282788113341</v>
      </c>
      <c r="BO67" s="17">
        <f t="shared" si="45"/>
        <v>1.6411666796223723</v>
      </c>
      <c r="BP67" s="17">
        <f t="shared" si="46"/>
        <v>0.27379317777917972</v>
      </c>
      <c r="BQ67" s="17">
        <f t="shared" si="47"/>
        <v>1.0527531650614126</v>
      </c>
      <c r="BR67" s="17">
        <f t="shared" si="48"/>
        <v>0.17562910462304532</v>
      </c>
      <c r="BS67" s="17">
        <f t="shared" si="49"/>
        <v>0.1668283795782271</v>
      </c>
      <c r="BT67" s="96">
        <f t="shared" si="50"/>
        <v>-1.5043403946336329</v>
      </c>
      <c r="BU67" s="96">
        <f t="shared" si="51"/>
        <v>-1.060341810227313</v>
      </c>
      <c r="BV67" s="96">
        <f t="shared" si="52"/>
        <v>-1.0089330157018181</v>
      </c>
      <c r="BW67" s="96">
        <f t="shared" si="53"/>
        <v>-2.7997226778754301</v>
      </c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184"/>
      <c r="CJ67" s="185"/>
      <c r="CK67" s="181">
        <f t="shared" si="7"/>
        <v>0</v>
      </c>
      <c r="CL67" s="186">
        <f t="shared" si="8"/>
        <v>1.7332971571286455</v>
      </c>
      <c r="CM67" s="185">
        <f t="shared" si="9"/>
        <v>0.21794093882530696</v>
      </c>
      <c r="CN67" s="185">
        <f t="shared" si="10"/>
        <v>0.33337607793033386</v>
      </c>
      <c r="CO67" s="188">
        <f t="shared" si="11"/>
        <v>0.33810000000000001</v>
      </c>
      <c r="CP67" s="185">
        <f t="shared" si="12"/>
        <v>5.4379583840935185E-2</v>
      </c>
      <c r="CQ67" s="187">
        <f t="shared" si="13"/>
        <v>1.5296624843740589</v>
      </c>
      <c r="CR67" s="187">
        <f t="shared" si="14"/>
        <v>1.5513377239831376</v>
      </c>
      <c r="CS67" s="187">
        <f t="shared" si="15"/>
        <v>0.24951523166798747</v>
      </c>
      <c r="CT67" s="187">
        <f t="shared" si="16"/>
        <v>1.0141699491427014</v>
      </c>
      <c r="CU67" s="187">
        <f t="shared" si="17"/>
        <v>0.16311783430453269</v>
      </c>
      <c r="CV67" s="187">
        <f t="shared" si="18"/>
        <v>0.16083875729350838</v>
      </c>
      <c r="CW67" s="184">
        <f t="shared" si="19"/>
        <v>-1.5235311757189578</v>
      </c>
      <c r="CX67" s="184">
        <f t="shared" si="20"/>
        <v>-1.0984840630983579</v>
      </c>
      <c r="CY67" s="184">
        <f t="shared" si="21"/>
        <v>-2.9117664926034323</v>
      </c>
      <c r="CZ67" s="184">
        <f t="shared" si="54"/>
        <v>0.42504711262059991</v>
      </c>
      <c r="DA67" s="184">
        <f t="shared" si="55"/>
        <v>0.43911760645066089</v>
      </c>
      <c r="DB67" s="184">
        <f t="shared" si="56"/>
        <v>-1.3882353168844752</v>
      </c>
      <c r="DC67" s="184">
        <f t="shared" si="57"/>
        <v>1.4070493830060996E-2</v>
      </c>
      <c r="DD67" s="184">
        <f t="shared" si="58"/>
        <v>-1.8132824295050747</v>
      </c>
      <c r="DE67" s="184">
        <f t="shared" si="59"/>
        <v>-1.8273529233351355</v>
      </c>
      <c r="DF67" s="15"/>
      <c r="DV67" s="39" t="str">
        <f>E67</f>
        <v>iRM_12</v>
      </c>
      <c r="DW67" s="39" t="str">
        <f>A67</f>
        <v>Lab 1</v>
      </c>
      <c r="DX67" s="39" t="str">
        <f>B67</f>
        <v>Apr 5, 2022</v>
      </c>
      <c r="DY67" s="124">
        <f>C67</f>
        <v>3</v>
      </c>
      <c r="DZ67" s="48">
        <f>BE67/AVERAGE(BE65,BE69)</f>
        <v>0.99458340198225881</v>
      </c>
      <c r="EA67" s="46">
        <f>(CM67/AVERAGE(CM65,CM69)-1)*10^6</f>
        <v>7.0652758248357372</v>
      </c>
      <c r="EB67" s="46">
        <f>(CN67/AVERAGE(CN65,CN69)-1)*10^6</f>
        <v>0.5643179834535772</v>
      </c>
      <c r="EC67" s="46">
        <f>(CP67/AVERAGE(CP65,CP69)-1)*10^6</f>
        <v>3.4117918044085371</v>
      </c>
      <c r="EH67" s="50"/>
      <c r="EK67" s="46"/>
      <c r="EL67" s="46"/>
      <c r="EN67" t="str">
        <f t="shared" ref="EN67:EU67" si="124">EE111</f>
        <v>iRM_2</v>
      </c>
      <c r="EO67" t="str">
        <f t="shared" si="124"/>
        <v>Lab 1</v>
      </c>
      <c r="EP67" t="str">
        <f t="shared" si="124"/>
        <v>Jun 20, 2022</v>
      </c>
      <c r="EQ67" s="124">
        <f t="shared" si="124"/>
        <v>1</v>
      </c>
      <c r="ER67" s="117">
        <f t="shared" si="124"/>
        <v>1.0221025426345762</v>
      </c>
      <c r="ES67" s="44">
        <f t="shared" si="124"/>
        <v>-4.5311591145846819E-3</v>
      </c>
      <c r="ET67" s="44">
        <f t="shared" si="124"/>
        <v>2.287503747311348</v>
      </c>
      <c r="EU67" s="44">
        <f t="shared" si="124"/>
        <v>-0.9985249177502098</v>
      </c>
      <c r="EV67" t="s">
        <v>27</v>
      </c>
      <c r="EW67" s="111" t="s">
        <v>258</v>
      </c>
      <c r="EX67" s="44">
        <f>2*STDEV(ES66:ES74)</f>
        <v>8.3625791209949067</v>
      </c>
      <c r="EY67" s="44">
        <f>2*STDEV(ET66:ET74)</f>
        <v>6.0147874407130884</v>
      </c>
      <c r="EZ67" s="112">
        <f>2*STDEV(EU66:EU74)</f>
        <v>17.105796825683345</v>
      </c>
      <c r="FA67" s="39"/>
      <c r="FB67" s="39" t="str">
        <f>EO601</f>
        <v>Lab 3</v>
      </c>
      <c r="FC67" s="39" t="str">
        <f>EP601</f>
        <v>Jul 30, 2020</v>
      </c>
      <c r="FD67" s="39" t="s">
        <v>293</v>
      </c>
      <c r="FE67" s="133"/>
      <c r="FF67" s="3" t="s">
        <v>284</v>
      </c>
      <c r="FG67" s="124">
        <f>EQ601</f>
        <v>5</v>
      </c>
      <c r="FH67" s="19">
        <f>EX603</f>
        <v>9</v>
      </c>
      <c r="FI67" s="44">
        <f>EX601</f>
        <v>-0.13568526604748302</v>
      </c>
      <c r="FJ67" s="44">
        <f>EX604</f>
        <v>5.2177624829461458</v>
      </c>
      <c r="FK67" s="44">
        <f>EY601</f>
        <v>0.6946728156166494</v>
      </c>
      <c r="FL67" s="44">
        <f>EY604</f>
        <v>3.8305214746558232</v>
      </c>
      <c r="FM67" s="44">
        <f>EZ601</f>
        <v>-4.7362771974368556</v>
      </c>
      <c r="FN67" s="44">
        <f>EZ604</f>
        <v>16.049904966398625</v>
      </c>
      <c r="FO67" s="39" t="str">
        <f>EV601</f>
        <v>SRM 3169</v>
      </c>
      <c r="FP67" s="44">
        <f>FP66</f>
        <v>10.4</v>
      </c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44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</row>
    <row r="68" spans="1:235">
      <c r="A68" t="s">
        <v>38</v>
      </c>
      <c r="B68" s="3" t="s">
        <v>26</v>
      </c>
      <c r="C68" s="19">
        <v>3</v>
      </c>
      <c r="D68" t="s">
        <v>68</v>
      </c>
      <c r="E68" t="s">
        <v>28</v>
      </c>
      <c r="F68" s="13"/>
      <c r="G68" s="13"/>
      <c r="H68" s="13">
        <v>4.1866426763590423E-4</v>
      </c>
      <c r="I68" s="13">
        <v>9.9961423984495923E-5</v>
      </c>
      <c r="J68" s="13">
        <v>1.4102043205639349E-4</v>
      </c>
      <c r="K68" s="13">
        <v>9.2306211740833533E-6</v>
      </c>
      <c r="L68" s="13">
        <v>1.3325680993148126E-4</v>
      </c>
      <c r="M68" s="13">
        <v>-1.5480731690331588E-6</v>
      </c>
      <c r="N68" s="13">
        <v>7.9942147931433286E-5</v>
      </c>
      <c r="O68" s="13">
        <v>-5.8635068612034049E-6</v>
      </c>
      <c r="P68" s="13">
        <v>-5.0069095323124172E-7</v>
      </c>
      <c r="Q68" s="13"/>
      <c r="R68" s="13"/>
      <c r="S68" s="13"/>
      <c r="T68" s="13"/>
      <c r="U68" s="13"/>
      <c r="V68" s="13">
        <v>21.257472832997639</v>
      </c>
      <c r="W68" s="13">
        <v>4.7228063245614367</v>
      </c>
      <c r="X68" s="13">
        <v>7.3627755542596178</v>
      </c>
      <c r="Y68" s="13">
        <v>6.3120875362680337E-5</v>
      </c>
      <c r="Z68" s="13">
        <v>7.7516434192657471</v>
      </c>
      <c r="AA68" s="13">
        <v>3.0641281938414977E-5</v>
      </c>
      <c r="AB68" s="13">
        <v>1.2933602606256802</v>
      </c>
      <c r="AC68" s="13">
        <v>-2.2247125149495639E-7</v>
      </c>
      <c r="AD68" s="13">
        <v>-3.0141946923597109E-7</v>
      </c>
      <c r="AE68" s="13"/>
      <c r="AF68" s="13"/>
      <c r="AG68" s="13"/>
      <c r="AH68" s="13"/>
      <c r="AI68" s="68">
        <f t="shared" si="0"/>
        <v>1</v>
      </c>
      <c r="AJ68" s="13">
        <f t="shared" si="24"/>
        <v>0</v>
      </c>
      <c r="AK68" s="13">
        <f t="shared" si="25"/>
        <v>0</v>
      </c>
      <c r="AL68" s="13">
        <f t="shared" si="26"/>
        <v>21.257054168730004</v>
      </c>
      <c r="AM68" s="13">
        <f t="shared" si="27"/>
        <v>4.7227063631374522</v>
      </c>
      <c r="AN68" s="13">
        <f t="shared" si="28"/>
        <v>7.3626345338275616</v>
      </c>
      <c r="AO68" s="13">
        <f t="shared" si="29"/>
        <v>5.3890254188596984E-5</v>
      </c>
      <c r="AP68" s="13">
        <f t="shared" si="30"/>
        <v>7.7515101624558156</v>
      </c>
      <c r="AQ68" s="13">
        <f t="shared" si="31"/>
        <v>3.2189355107448139E-5</v>
      </c>
      <c r="AR68" s="13">
        <f t="shared" si="32"/>
        <v>1.2932803184777488</v>
      </c>
      <c r="AS68" s="13">
        <f t="shared" si="33"/>
        <v>5.6410356097084488E-6</v>
      </c>
      <c r="AT68" s="13">
        <f t="shared" si="34"/>
        <v>1.9927148399527064E-7</v>
      </c>
      <c r="AU68" s="13">
        <f t="shared" si="35"/>
        <v>0</v>
      </c>
      <c r="AV68" s="13">
        <f t="shared" si="36"/>
        <v>0</v>
      </c>
      <c r="AW68" s="13">
        <f t="shared" si="37"/>
        <v>0</v>
      </c>
      <c r="AX68" s="13"/>
      <c r="AY68">
        <f t="shared" si="38"/>
        <v>0</v>
      </c>
      <c r="AZ68">
        <f t="shared" si="39"/>
        <v>1</v>
      </c>
      <c r="BB68">
        <f t="shared" si="2"/>
        <v>1</v>
      </c>
      <c r="BC68">
        <f t="shared" si="3"/>
        <v>1</v>
      </c>
      <c r="BD68" s="41">
        <f t="shared" si="4"/>
        <v>1.7363260094909492</v>
      </c>
      <c r="BE68" s="13">
        <f t="shared" si="5"/>
        <v>21.257054168730004</v>
      </c>
      <c r="BF68" s="13">
        <f t="shared" si="6"/>
        <v>4.7227063631374522</v>
      </c>
      <c r="BG68" s="13">
        <f t="shared" si="40"/>
        <v>7.362634424964666</v>
      </c>
      <c r="BH68" s="13">
        <f t="shared" si="41"/>
        <v>7.7515100918495223</v>
      </c>
      <c r="BI68" s="13">
        <f t="shared" si="42"/>
        <v>1.2932801860487366</v>
      </c>
      <c r="BJ68" s="17">
        <f t="shared" si="43"/>
        <v>0.22217125315909231</v>
      </c>
      <c r="BK68" s="17">
        <f t="shared" si="61"/>
        <v>0.34636193550258731</v>
      </c>
      <c r="BL68" s="17">
        <f t="shared" si="62"/>
        <v>0.36465589400681447</v>
      </c>
      <c r="BM68" s="17">
        <f t="shared" si="63"/>
        <v>6.0840047533547929E-2</v>
      </c>
      <c r="BN68" s="17">
        <f t="shared" si="44"/>
        <v>1.5589862800772185</v>
      </c>
      <c r="BO68" s="17">
        <f t="shared" si="45"/>
        <v>1.6413279793029381</v>
      </c>
      <c r="BP68" s="17">
        <f t="shared" si="46"/>
        <v>0.27384302275138006</v>
      </c>
      <c r="BQ68" s="17">
        <f t="shared" si="47"/>
        <v>1.0528174623971938</v>
      </c>
      <c r="BR68" s="17">
        <f t="shared" si="48"/>
        <v>0.17565454311619488</v>
      </c>
      <c r="BS68" s="17">
        <f t="shared" si="49"/>
        <v>0.1668423533897713</v>
      </c>
      <c r="BT68" s="96">
        <f t="shared" si="50"/>
        <v>-1.5043067838675659</v>
      </c>
      <c r="BU68" s="96">
        <f t="shared" si="51"/>
        <v>-1.0602709942942694</v>
      </c>
      <c r="BV68" s="96">
        <f t="shared" si="52"/>
        <v>-1.0088011262194359</v>
      </c>
      <c r="BW68" s="96">
        <f t="shared" si="53"/>
        <v>-2.7995070303035803</v>
      </c>
      <c r="BX68" s="44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184"/>
      <c r="CJ68" s="185"/>
      <c r="CK68" s="181">
        <f t="shared" si="7"/>
        <v>0</v>
      </c>
      <c r="CL68" s="186">
        <f t="shared" si="8"/>
        <v>1.7363258003230437</v>
      </c>
      <c r="CM68" s="185">
        <f t="shared" si="9"/>
        <v>0.21794095585230852</v>
      </c>
      <c r="CN68" s="185">
        <f t="shared" si="10"/>
        <v>0.33337746771366672</v>
      </c>
      <c r="CO68" s="188">
        <f t="shared" si="11"/>
        <v>0.33810000000000001</v>
      </c>
      <c r="CP68" s="185">
        <f t="shared" si="12"/>
        <v>5.4380664373115374E-2</v>
      </c>
      <c r="CQ68" s="187">
        <f t="shared" si="13"/>
        <v>1.5296687417466672</v>
      </c>
      <c r="CR68" s="187">
        <f t="shared" si="14"/>
        <v>1.5513376027822843</v>
      </c>
      <c r="CS68" s="187">
        <f t="shared" si="15"/>
        <v>0.24952017008665126</v>
      </c>
      <c r="CT68" s="187">
        <f t="shared" si="16"/>
        <v>1.0141657212730086</v>
      </c>
      <c r="CU68" s="187">
        <f t="shared" si="17"/>
        <v>0.16312039546662516</v>
      </c>
      <c r="CV68" s="187">
        <f t="shared" si="18"/>
        <v>0.16084195318874703</v>
      </c>
      <c r="CW68" s="184">
        <f t="shared" si="19"/>
        <v>-1.5235310975922829</v>
      </c>
      <c r="CX68" s="184">
        <f t="shared" si="20"/>
        <v>-1.0984798942916318</v>
      </c>
      <c r="CY68" s="184">
        <f t="shared" si="21"/>
        <v>-2.9117466226197211</v>
      </c>
      <c r="CZ68" s="184">
        <f t="shared" si="54"/>
        <v>0.4250512033006511</v>
      </c>
      <c r="DA68" s="184">
        <f t="shared" si="55"/>
        <v>0.43911752832398598</v>
      </c>
      <c r="DB68" s="184">
        <f t="shared" si="56"/>
        <v>-1.3882155250274382</v>
      </c>
      <c r="DC68" s="184">
        <f t="shared" si="57"/>
        <v>1.4066325023334913E-2</v>
      </c>
      <c r="DD68" s="184">
        <f t="shared" si="58"/>
        <v>-1.8132667283280892</v>
      </c>
      <c r="DE68" s="184">
        <f t="shared" si="59"/>
        <v>-1.8273330533514245</v>
      </c>
      <c r="DF68" s="15"/>
      <c r="DY68" s="124"/>
      <c r="EE68" t="str">
        <f>E68</f>
        <v>iRM_1</v>
      </c>
      <c r="EF68" t="str">
        <f>A68</f>
        <v>Lab 1</v>
      </c>
      <c r="EG68" t="str">
        <f>B68</f>
        <v>Apr 5, 2022</v>
      </c>
      <c r="EH68" s="50">
        <f>C68</f>
        <v>3</v>
      </c>
      <c r="EI68" s="48">
        <f>BE68/AVERAGE(BE67,BE69)</f>
        <v>1.0795933641749536</v>
      </c>
      <c r="EJ68" s="46">
        <f>(CM68/AVERAGE(CM67,CM69)-1)*10^6</f>
        <v>4.3645944323156272</v>
      </c>
      <c r="EK68" s="46">
        <f>(CN68/AVERAGE(CN67,CN69)-1)*10^6</f>
        <v>5.8516647212236705</v>
      </c>
      <c r="EL68" s="46">
        <f>(CP68/AVERAGE(CP67,CP69)-1)*10^6</f>
        <v>16.40108022660236</v>
      </c>
      <c r="EN68" t="str">
        <f t="shared" ref="EN68:EU68" si="125">EE121</f>
        <v>iRM_2</v>
      </c>
      <c r="EO68" t="str">
        <f t="shared" si="125"/>
        <v>Lab 1</v>
      </c>
      <c r="EP68" t="str">
        <f t="shared" si="125"/>
        <v>Jun 20, 2022</v>
      </c>
      <c r="EQ68" s="124">
        <f t="shared" si="125"/>
        <v>1</v>
      </c>
      <c r="ER68" s="117">
        <f t="shared" si="125"/>
        <v>1.0307147148631772</v>
      </c>
      <c r="ES68" s="44">
        <f t="shared" si="125"/>
        <v>1.7339332665233798</v>
      </c>
      <c r="ET68" s="44">
        <f t="shared" si="125"/>
        <v>2.0490730314737249</v>
      </c>
      <c r="EU68" s="44">
        <f t="shared" si="125"/>
        <v>10.32899241382168</v>
      </c>
      <c r="EV68" t="s">
        <v>27</v>
      </c>
      <c r="EW68" s="111" t="s">
        <v>233</v>
      </c>
      <c r="EX68">
        <f>COUNT(ES66:ES74)</f>
        <v>9</v>
      </c>
      <c r="EY68">
        <f>COUNT(ET66:ET74)</f>
        <v>9</v>
      </c>
      <c r="EZ68" s="113">
        <f>COUNT(EU66:EU74)</f>
        <v>9</v>
      </c>
      <c r="FA68" s="39"/>
      <c r="FB68" s="39"/>
      <c r="FC68" s="39"/>
      <c r="FD68" s="136" t="s">
        <v>294</v>
      </c>
      <c r="FE68" s="162"/>
      <c r="FF68" s="134"/>
      <c r="FG68" s="124"/>
      <c r="FH68" s="19"/>
      <c r="FI68" s="137">
        <f>(FI66/FJ66^2+FI67/FJ67^2)/(1/FJ66^2+1/FJ67^2)</f>
        <v>-4.1776430231940699E-2</v>
      </c>
      <c r="FJ68" s="137">
        <f>SQRT(1/(1/FJ66^2+1/FJ67^2))</f>
        <v>2.5774289690710921</v>
      </c>
      <c r="FK68" s="137">
        <f>(FK66/FL66^2+FK67/FL67^2)/(1/FL66^2+1/FL67^2)</f>
        <v>1.2730815365202117</v>
      </c>
      <c r="FL68" s="137">
        <f>SQRT(1/(1/FL66^2+1/FL67^2))</f>
        <v>3.244621601554972</v>
      </c>
      <c r="FM68" s="137">
        <f>(FM66/FN66^2+FM67/FN67^2)/(1/FN66^2+1/FN67^2)</f>
        <v>-1.1397474417604261</v>
      </c>
      <c r="FN68" s="137">
        <f>SQRT(1/(1/FN66^2+1/FN67^2))</f>
        <v>8.3323223628359511</v>
      </c>
      <c r="FO68" s="39"/>
      <c r="FP68" s="44">
        <f>FP67</f>
        <v>10.4</v>
      </c>
      <c r="FQ68" s="44">
        <f>FP68</f>
        <v>10.4</v>
      </c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44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</row>
    <row r="69" spans="1:235">
      <c r="A69" t="s">
        <v>38</v>
      </c>
      <c r="B69" s="3" t="s">
        <v>26</v>
      </c>
      <c r="C69" s="19">
        <v>3</v>
      </c>
      <c r="D69" t="s">
        <v>69</v>
      </c>
      <c r="E69" t="s">
        <v>27</v>
      </c>
      <c r="F69" s="13"/>
      <c r="G69" s="13"/>
      <c r="H69" s="13">
        <v>3.9817024371586741E-4</v>
      </c>
      <c r="I69" s="13">
        <v>8.5941172437742344E-5</v>
      </c>
      <c r="J69" s="13">
        <v>1.1876283169840463E-4</v>
      </c>
      <c r="K69" s="13">
        <v>1.2493482836362091E-5</v>
      </c>
      <c r="L69" s="13">
        <v>1.1716193184838631E-4</v>
      </c>
      <c r="M69" s="13">
        <v>-2.6294351869182724E-6</v>
      </c>
      <c r="N69" s="13">
        <v>7.730611323495396E-5</v>
      </c>
      <c r="O69" s="13">
        <v>-9.2552353635255716E-6</v>
      </c>
      <c r="P69" s="13">
        <v>3.2748690301787065E-6</v>
      </c>
      <c r="Q69" s="13"/>
      <c r="R69" s="13"/>
      <c r="S69" s="13"/>
      <c r="T69" s="13"/>
      <c r="U69" s="13"/>
      <c r="V69" s="13">
        <v>19.726363067626952</v>
      </c>
      <c r="W69" s="13">
        <v>4.3824906730651856</v>
      </c>
      <c r="X69" s="13">
        <v>6.8320794200897215</v>
      </c>
      <c r="Y69" s="13">
        <v>5.1846568840119287E-5</v>
      </c>
      <c r="Z69" s="13">
        <v>7.1926614284515384</v>
      </c>
      <c r="AA69" s="13">
        <v>2.6202626604572287E-5</v>
      </c>
      <c r="AB69" s="13">
        <v>1.2000281977653504</v>
      </c>
      <c r="AC69" s="13">
        <v>2.883016917110128E-7</v>
      </c>
      <c r="AD69" s="13">
        <v>-1.0067253347756381E-6</v>
      </c>
      <c r="AE69" s="13"/>
      <c r="AF69" s="13"/>
      <c r="AG69" s="13"/>
      <c r="AH69" s="13"/>
      <c r="AI69" s="68">
        <f t="shared" si="0"/>
        <v>1</v>
      </c>
      <c r="AJ69" s="13">
        <f t="shared" si="24"/>
        <v>0</v>
      </c>
      <c r="AK69" s="13">
        <f t="shared" si="25"/>
        <v>0</v>
      </c>
      <c r="AL69" s="13">
        <f t="shared" si="26"/>
        <v>19.725964897383236</v>
      </c>
      <c r="AM69" s="13">
        <f t="shared" si="27"/>
        <v>4.3824047318927475</v>
      </c>
      <c r="AN69" s="13">
        <f t="shared" si="28"/>
        <v>6.8319606572580227</v>
      </c>
      <c r="AO69" s="13">
        <f t="shared" si="29"/>
        <v>3.9353086003757197E-5</v>
      </c>
      <c r="AP69" s="13">
        <f t="shared" si="30"/>
        <v>7.1925442665196897</v>
      </c>
      <c r="AQ69" s="13">
        <f t="shared" si="31"/>
        <v>2.8832061791490559E-5</v>
      </c>
      <c r="AR69" s="13">
        <f t="shared" si="32"/>
        <v>1.1999508916521155</v>
      </c>
      <c r="AS69" s="13">
        <f t="shared" si="33"/>
        <v>9.5435370552365844E-6</v>
      </c>
      <c r="AT69" s="13">
        <f t="shared" si="34"/>
        <v>-4.2815943649543445E-6</v>
      </c>
      <c r="AU69" s="13">
        <f t="shared" si="35"/>
        <v>0</v>
      </c>
      <c r="AV69" s="13">
        <f t="shared" si="36"/>
        <v>0</v>
      </c>
      <c r="AW69" s="13">
        <f t="shared" si="37"/>
        <v>0</v>
      </c>
      <c r="AX69" s="13"/>
      <c r="AY69">
        <f t="shared" si="38"/>
        <v>0</v>
      </c>
      <c r="AZ69">
        <f t="shared" si="39"/>
        <v>1</v>
      </c>
      <c r="BB69">
        <f t="shared" si="2"/>
        <v>1</v>
      </c>
      <c r="BC69">
        <f t="shared" si="3"/>
        <v>1</v>
      </c>
      <c r="BD69" s="41">
        <f t="shared" si="4"/>
        <v>1.7342663002331589</v>
      </c>
      <c r="BE69" s="13">
        <f t="shared" si="5"/>
        <v>19.725964897383236</v>
      </c>
      <c r="BF69" s="13">
        <f t="shared" si="6"/>
        <v>4.3824047318927475</v>
      </c>
      <c r="BG69" s="13">
        <f t="shared" si="40"/>
        <v>6.8319629965861743</v>
      </c>
      <c r="BH69" s="13">
        <f t="shared" si="41"/>
        <v>7.192545783700572</v>
      </c>
      <c r="BI69" s="13">
        <f t="shared" si="42"/>
        <v>1.199953737162188</v>
      </c>
      <c r="BJ69" s="17">
        <f t="shared" si="43"/>
        <v>0.22216427711853523</v>
      </c>
      <c r="BK69" s="17">
        <f t="shared" si="61"/>
        <v>0.34634366593101229</v>
      </c>
      <c r="BL69" s="17">
        <f t="shared" si="62"/>
        <v>0.36462326791703381</v>
      </c>
      <c r="BM69" s="17">
        <f t="shared" si="63"/>
        <v>6.0831180801775069E-2</v>
      </c>
      <c r="BN69" s="17">
        <f t="shared" si="44"/>
        <v>1.558952998308641</v>
      </c>
      <c r="BO69" s="17">
        <f t="shared" si="45"/>
        <v>1.6412326619121125</v>
      </c>
      <c r="BP69" s="17">
        <f t="shared" si="46"/>
        <v>0.27381171082387262</v>
      </c>
      <c r="BQ69" s="17">
        <f t="shared" si="47"/>
        <v>1.0527787968545168</v>
      </c>
      <c r="BR69" s="17">
        <f t="shared" si="48"/>
        <v>0.17563820790039206</v>
      </c>
      <c r="BS69" s="17">
        <f t="shared" si="49"/>
        <v>0.16683296474545492</v>
      </c>
      <c r="BT69" s="96">
        <f t="shared" si="50"/>
        <v>-1.5043381837448313</v>
      </c>
      <c r="BU69" s="96">
        <f t="shared" si="51"/>
        <v>-1.0603237427390386</v>
      </c>
      <c r="BV69" s="96">
        <f t="shared" si="52"/>
        <v>-1.0088906011187773</v>
      </c>
      <c r="BW69" s="96">
        <f t="shared" si="53"/>
        <v>-2.7996527793341417</v>
      </c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184"/>
      <c r="CJ69" s="185"/>
      <c r="CK69" s="181">
        <f t="shared" si="7"/>
        <v>0</v>
      </c>
      <c r="CL69" s="186">
        <f t="shared" si="8"/>
        <v>1.7342711441058505</v>
      </c>
      <c r="CM69" s="185">
        <f t="shared" si="9"/>
        <v>0.21793907043984845</v>
      </c>
      <c r="CN69" s="185">
        <f t="shared" si="10"/>
        <v>0.33337495589349708</v>
      </c>
      <c r="CO69" s="188">
        <f t="shared" si="11"/>
        <v>0.33810000000000001</v>
      </c>
      <c r="CP69" s="185">
        <f t="shared" si="12"/>
        <v>5.4379961131273052E-2</v>
      </c>
      <c r="CQ69" s="187">
        <f t="shared" si="13"/>
        <v>1.529670449730165</v>
      </c>
      <c r="CR69" s="187">
        <f t="shared" si="14"/>
        <v>1.5513510235573666</v>
      </c>
      <c r="CS69" s="187">
        <f t="shared" si="15"/>
        <v>0.24951910192845389</v>
      </c>
      <c r="CT69" s="187">
        <f t="shared" si="16"/>
        <v>1.0141733625246052</v>
      </c>
      <c r="CU69" s="187">
        <f t="shared" si="17"/>
        <v>0.16311951503833341</v>
      </c>
      <c r="CV69" s="187">
        <f t="shared" si="18"/>
        <v>0.16083987320695961</v>
      </c>
      <c r="CW69" s="184">
        <f t="shared" si="19"/>
        <v>-1.5235397486537969</v>
      </c>
      <c r="CX69" s="184">
        <f t="shared" si="20"/>
        <v>-1.0984874287829383</v>
      </c>
      <c r="CY69" s="184">
        <f t="shared" si="21"/>
        <v>-2.911759554539505</v>
      </c>
      <c r="CZ69" s="184">
        <f t="shared" si="54"/>
        <v>0.42505231987085851</v>
      </c>
      <c r="DA69" s="184">
        <f t="shared" si="55"/>
        <v>0.43912617938549986</v>
      </c>
      <c r="DB69" s="184">
        <f t="shared" si="56"/>
        <v>-1.3882198058857083</v>
      </c>
      <c r="DC69" s="184">
        <f t="shared" si="57"/>
        <v>1.4073859514641277E-2</v>
      </c>
      <c r="DD69" s="184">
        <f t="shared" si="58"/>
        <v>-1.8132721257565669</v>
      </c>
      <c r="DE69" s="184">
        <f t="shared" si="59"/>
        <v>-1.8273459852712084</v>
      </c>
      <c r="DF69" s="15"/>
      <c r="DV69" s="39" t="str">
        <f>E69</f>
        <v>iRM_12</v>
      </c>
      <c r="DW69" s="39" t="str">
        <f>A69</f>
        <v>Lab 1</v>
      </c>
      <c r="DX69" s="39" t="str">
        <f>B69</f>
        <v>Apr 5, 2022</v>
      </c>
      <c r="DY69" s="124">
        <f>C69</f>
        <v>3</v>
      </c>
      <c r="DZ69" s="48">
        <f>BE69/AVERAGE(BE67,BE71)</f>
        <v>1.000403480056913</v>
      </c>
      <c r="EA69" s="46">
        <f>(CM69/AVERAGE(CM67,CM71)-1)*10^6</f>
        <v>-6.2409105593408398</v>
      </c>
      <c r="EB69" s="46">
        <f>(CN69/AVERAGE(CN67,CN71)-1)*10^6</f>
        <v>-6.1191295893658904</v>
      </c>
      <c r="EC69" s="46">
        <f>(CP69/AVERAGE(CP67,CP71)-1)*10^6</f>
        <v>-1.2318126180188571</v>
      </c>
      <c r="EH69" s="50"/>
      <c r="EK69" s="46"/>
      <c r="EL69" s="46"/>
      <c r="EN69" t="str">
        <f t="shared" ref="EN69:EU69" si="126">EE131</f>
        <v>iRM_2</v>
      </c>
      <c r="EO69" t="str">
        <f t="shared" si="126"/>
        <v>Lab 1</v>
      </c>
      <c r="EP69" t="str">
        <f t="shared" si="126"/>
        <v>Jun 20, 2022</v>
      </c>
      <c r="EQ69" s="124">
        <f t="shared" si="126"/>
        <v>1</v>
      </c>
      <c r="ER69" s="117">
        <f t="shared" si="126"/>
        <v>1.0334520934590701</v>
      </c>
      <c r="ES69" s="44">
        <f t="shared" si="126"/>
        <v>0.30847418663881854</v>
      </c>
      <c r="ET69" s="44">
        <f t="shared" si="126"/>
        <v>-0.79999660229645997</v>
      </c>
      <c r="EU69" s="44">
        <f t="shared" si="126"/>
        <v>8.1277004921886942</v>
      </c>
      <c r="EV69" t="s">
        <v>27</v>
      </c>
      <c r="EW69" s="114" t="s">
        <v>274</v>
      </c>
      <c r="EX69" s="115">
        <f>EX67/SQRT(EX68)</f>
        <v>2.7875263736649689</v>
      </c>
      <c r="EY69" s="115">
        <f>EY67/SQRT(EY68)</f>
        <v>2.0049291469043626</v>
      </c>
      <c r="EZ69" s="116">
        <f>EZ67/SQRT(EZ68)</f>
        <v>5.7019322752277821</v>
      </c>
      <c r="FA69" s="39"/>
      <c r="FB69" s="39" t="str">
        <f>EO611</f>
        <v>Lab 3</v>
      </c>
      <c r="FC69" s="39" t="str">
        <f>EP611</f>
        <v>Jul 21, 2020</v>
      </c>
      <c r="FD69" s="39" t="s">
        <v>295</v>
      </c>
      <c r="FE69" s="133"/>
      <c r="FF69" s="3" t="s">
        <v>283</v>
      </c>
      <c r="FG69" s="124">
        <f>EQ611</f>
        <v>2</v>
      </c>
      <c r="FH69" s="19">
        <f>EX613</f>
        <v>16</v>
      </c>
      <c r="FI69" s="44">
        <f>EX611</f>
        <v>-3.1856573279379075</v>
      </c>
      <c r="FJ69" s="44">
        <f>EX614</f>
        <v>3.6301997834267135</v>
      </c>
      <c r="FK69" s="44">
        <f>EY611</f>
        <v>1.8390425134129362</v>
      </c>
      <c r="FL69" s="44">
        <f>EY614</f>
        <v>4.6203567582016865</v>
      </c>
      <c r="FM69" s="44">
        <f>EZ611</f>
        <v>-7.5664188915400272</v>
      </c>
      <c r="FN69" s="44">
        <f>EZ614</f>
        <v>11.153796003051783</v>
      </c>
      <c r="FO69" s="39" t="str">
        <f>EV611</f>
        <v>SRM 3169</v>
      </c>
      <c r="FP69" s="44">
        <f>FP22+$FQ$9</f>
        <v>12</v>
      </c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44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</row>
    <row r="70" spans="1:235">
      <c r="A70" t="s">
        <v>38</v>
      </c>
      <c r="B70" s="3" t="s">
        <v>26</v>
      </c>
      <c r="C70" s="19">
        <v>3</v>
      </c>
      <c r="D70" t="s">
        <v>70</v>
      </c>
      <c r="E70" t="s">
        <v>29</v>
      </c>
      <c r="F70" s="13"/>
      <c r="G70" s="13"/>
      <c r="H70" s="13">
        <v>4.0040627063717691E-4</v>
      </c>
      <c r="I70" s="13">
        <v>1.0053398873424157E-4</v>
      </c>
      <c r="J70" s="13">
        <v>1.381303918606136E-4</v>
      </c>
      <c r="K70" s="13">
        <v>9.7709467354434316E-6</v>
      </c>
      <c r="L70" s="13">
        <v>1.1631778615992517E-4</v>
      </c>
      <c r="M70" s="13">
        <v>-3.7790210285493231E-6</v>
      </c>
      <c r="N70" s="13">
        <v>7.8911041418905365E-5</v>
      </c>
      <c r="O70" s="13">
        <v>-4.3398195430199864E-6</v>
      </c>
      <c r="P70" s="13">
        <v>7.7310762662818884E-7</v>
      </c>
      <c r="Q70" s="13"/>
      <c r="R70" s="13"/>
      <c r="S70" s="13"/>
      <c r="T70" s="13"/>
      <c r="U70" s="13"/>
      <c r="V70" s="13">
        <v>20.546921272277832</v>
      </c>
      <c r="W70" s="13">
        <v>4.5648457145690919</v>
      </c>
      <c r="X70" s="13">
        <v>7.116347703933716</v>
      </c>
      <c r="Y70" s="13">
        <v>5.7926079207391013E-5</v>
      </c>
      <c r="Z70" s="13">
        <v>7.4919268131256107</v>
      </c>
      <c r="AA70" s="13">
        <v>2.6650573108781827E-5</v>
      </c>
      <c r="AB70" s="13">
        <v>1.2499644064903259</v>
      </c>
      <c r="AC70" s="13">
        <v>8.0720566302260954E-8</v>
      </c>
      <c r="AD70" s="13">
        <v>1.4554841115455041E-7</v>
      </c>
      <c r="AE70" s="13"/>
      <c r="AF70" s="13"/>
      <c r="AG70" s="13"/>
      <c r="AH70" s="13"/>
      <c r="AI70" s="68">
        <f t="shared" si="0"/>
        <v>1</v>
      </c>
      <c r="AJ70" s="13">
        <f t="shared" si="24"/>
        <v>0</v>
      </c>
      <c r="AK70" s="13">
        <f t="shared" si="25"/>
        <v>0</v>
      </c>
      <c r="AL70" s="13">
        <f t="shared" si="26"/>
        <v>20.546520866007196</v>
      </c>
      <c r="AM70" s="13">
        <f t="shared" si="27"/>
        <v>4.5647451805803581</v>
      </c>
      <c r="AN70" s="13">
        <f t="shared" si="28"/>
        <v>7.1162095735418553</v>
      </c>
      <c r="AO70" s="13">
        <f t="shared" si="29"/>
        <v>4.8155132471947585E-5</v>
      </c>
      <c r="AP70" s="13">
        <f t="shared" si="30"/>
        <v>7.4918104953394504</v>
      </c>
      <c r="AQ70" s="13">
        <f t="shared" si="31"/>
        <v>3.042959413733115E-5</v>
      </c>
      <c r="AR70" s="13">
        <f t="shared" si="32"/>
        <v>1.2498854954489069</v>
      </c>
      <c r="AS70" s="13">
        <f t="shared" si="33"/>
        <v>4.4205401093222477E-6</v>
      </c>
      <c r="AT70" s="13">
        <f t="shared" si="34"/>
        <v>-6.2755921547363848E-7</v>
      </c>
      <c r="AU70" s="13">
        <f t="shared" si="35"/>
        <v>0</v>
      </c>
      <c r="AV70" s="13">
        <f t="shared" si="36"/>
        <v>0</v>
      </c>
      <c r="AW70" s="13">
        <f t="shared" si="37"/>
        <v>0</v>
      </c>
      <c r="AX70" s="13"/>
      <c r="AY70">
        <f t="shared" si="38"/>
        <v>0</v>
      </c>
      <c r="AZ70">
        <f t="shared" si="39"/>
        <v>1</v>
      </c>
      <c r="BB70">
        <f t="shared" si="2"/>
        <v>1</v>
      </c>
      <c r="BC70">
        <f t="shared" si="3"/>
        <v>1</v>
      </c>
      <c r="BD70" s="41">
        <f t="shared" si="4"/>
        <v>1.7344885033737103</v>
      </c>
      <c r="BE70" s="13">
        <f t="shared" si="5"/>
        <v>20.546520866007196</v>
      </c>
      <c r="BF70" s="13">
        <f t="shared" si="6"/>
        <v>4.5647451805803581</v>
      </c>
      <c r="BG70" s="13">
        <f t="shared" si="40"/>
        <v>7.1162099164160866</v>
      </c>
      <c r="BH70" s="13">
        <f t="shared" si="41"/>
        <v>7.4918107177128981</v>
      </c>
      <c r="BI70" s="13">
        <f t="shared" si="42"/>
        <v>1.2498859125175368</v>
      </c>
      <c r="BJ70" s="17">
        <f t="shared" si="43"/>
        <v>0.22216633221502793</v>
      </c>
      <c r="BK70" s="17">
        <f t="shared" si="61"/>
        <v>0.34634622390934156</v>
      </c>
      <c r="BL70" s="17">
        <f t="shared" si="62"/>
        <v>0.36462673007124935</v>
      </c>
      <c r="BM70" s="17">
        <f t="shared" si="63"/>
        <v>6.0831997819416082E-2</v>
      </c>
      <c r="BN70" s="17">
        <f t="shared" si="44"/>
        <v>1.5589500913852408</v>
      </c>
      <c r="BO70" s="17">
        <f t="shared" si="45"/>
        <v>1.6412330636954406</v>
      </c>
      <c r="BP70" s="17">
        <f t="shared" si="46"/>
        <v>0.27381285549845902</v>
      </c>
      <c r="BQ70" s="17">
        <f t="shared" si="47"/>
        <v>1.0527810176636798</v>
      </c>
      <c r="BR70" s="17">
        <f t="shared" si="48"/>
        <v>0.17563926966716192</v>
      </c>
      <c r="BS70" s="17">
        <f t="shared" si="49"/>
        <v>0.16683362135170204</v>
      </c>
      <c r="BT70" s="96">
        <f t="shared" si="50"/>
        <v>-1.504328933441343</v>
      </c>
      <c r="BU70" s="96">
        <f t="shared" si="51"/>
        <v>-1.0603163571012033</v>
      </c>
      <c r="BV70" s="96">
        <f t="shared" si="52"/>
        <v>-1.0088811060094864</v>
      </c>
      <c r="BW70" s="96">
        <f t="shared" si="53"/>
        <v>-2.7996393485221196</v>
      </c>
      <c r="BX70" s="44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184"/>
      <c r="CJ70" s="185"/>
      <c r="CK70" s="181">
        <f t="shared" si="7"/>
        <v>0</v>
      </c>
      <c r="CL70" s="186">
        <f t="shared" si="8"/>
        <v>1.7344891849807824</v>
      </c>
      <c r="CM70" s="185">
        <f t="shared" si="9"/>
        <v>0.21794056031800438</v>
      </c>
      <c r="CN70" s="185">
        <f t="shared" si="10"/>
        <v>0.33337581850778952</v>
      </c>
      <c r="CO70" s="188">
        <f t="shared" si="11"/>
        <v>0.33810000000000001</v>
      </c>
      <c r="CP70" s="185">
        <f t="shared" si="12"/>
        <v>5.4379925034480331E-2</v>
      </c>
      <c r="CQ70" s="187">
        <f t="shared" si="13"/>
        <v>1.5296639506723744</v>
      </c>
      <c r="CR70" s="187">
        <f t="shared" si="14"/>
        <v>1.5513404182620569</v>
      </c>
      <c r="CS70" s="187">
        <f t="shared" si="15"/>
        <v>0.24951723054732328</v>
      </c>
      <c r="CT70" s="187">
        <f t="shared" si="16"/>
        <v>1.0141707383377598</v>
      </c>
      <c r="CU70" s="187">
        <f t="shared" si="17"/>
        <v>0.16311898468787625</v>
      </c>
      <c r="CV70" s="187">
        <f t="shared" si="18"/>
        <v>0.16083976644330175</v>
      </c>
      <c r="CW70" s="184">
        <f t="shared" si="19"/>
        <v>-1.5235329124630195</v>
      </c>
      <c r="CX70" s="184">
        <f t="shared" si="20"/>
        <v>-1.0984848412665063</v>
      </c>
      <c r="CY70" s="184">
        <f t="shared" si="21"/>
        <v>-2.9117602183282232</v>
      </c>
      <c r="CZ70" s="184">
        <f t="shared" si="54"/>
        <v>0.425048071196513</v>
      </c>
      <c r="DA70" s="184">
        <f t="shared" si="55"/>
        <v>0.43911934319472251</v>
      </c>
      <c r="DB70" s="184">
        <f t="shared" si="56"/>
        <v>-1.3882273058652042</v>
      </c>
      <c r="DC70" s="184">
        <f t="shared" si="57"/>
        <v>1.4071271998209262E-2</v>
      </c>
      <c r="DD70" s="184">
        <f t="shared" si="58"/>
        <v>-1.8132753770617169</v>
      </c>
      <c r="DE70" s="184">
        <f t="shared" si="59"/>
        <v>-1.8273466490599266</v>
      </c>
      <c r="DF70" s="15"/>
      <c r="DY70" s="124"/>
      <c r="EE70" t="str">
        <f>E70</f>
        <v>iRM_2</v>
      </c>
      <c r="EF70" t="str">
        <f>A70</f>
        <v>Lab 1</v>
      </c>
      <c r="EG70" t="str">
        <f>B70</f>
        <v>Apr 5, 2022</v>
      </c>
      <c r="EH70" s="50">
        <f>C70</f>
        <v>3</v>
      </c>
      <c r="EI70" s="48">
        <f>BE70/AVERAGE(BE69,BE71)</f>
        <v>1.0401140961948159</v>
      </c>
      <c r="EJ70" s="46">
        <f>(CM70/AVERAGE(CM69,CM71)-1)*10^6</f>
        <v>4.8817408879742175</v>
      </c>
      <c r="EK70" s="46">
        <f>(CN70/AVERAGE(CN69,CN71)-1)*10^6</f>
        <v>-1.8487939296152334</v>
      </c>
      <c r="EL70" s="46">
        <f>(CP70/AVERAGE(CP69,CP71)-1)*10^6</f>
        <v>-5.3645973450144879</v>
      </c>
      <c r="EN70" t="str">
        <f t="shared" ref="EN70:EU70" si="127">EE144</f>
        <v>iRM_2</v>
      </c>
      <c r="EO70" t="str">
        <f t="shared" si="127"/>
        <v>Lab 1</v>
      </c>
      <c r="EP70" t="str">
        <f t="shared" si="127"/>
        <v>Jun 20, 2022</v>
      </c>
      <c r="EQ70" s="124">
        <f t="shared" si="127"/>
        <v>2</v>
      </c>
      <c r="ER70" s="117">
        <f t="shared" si="127"/>
        <v>1.0488648514480263</v>
      </c>
      <c r="ES70" s="44">
        <f t="shared" si="127"/>
        <v>1.8058397639464374</v>
      </c>
      <c r="ET70" s="44">
        <f t="shared" si="127"/>
        <v>-5.8402251401634686</v>
      </c>
      <c r="EU70" s="44">
        <f t="shared" si="127"/>
        <v>6.7952436169083086</v>
      </c>
      <c r="EV70" t="s">
        <v>27</v>
      </c>
      <c r="EY70" s="39"/>
      <c r="EZ70" s="39"/>
      <c r="FA70" s="39"/>
      <c r="FB70" s="39" t="str">
        <f>EO628</f>
        <v>Lab 3</v>
      </c>
      <c r="FC70" s="39" t="str">
        <f>EP628</f>
        <v>Jul 29, 2020</v>
      </c>
      <c r="FD70" s="39" t="s">
        <v>295</v>
      </c>
      <c r="FE70" s="133"/>
      <c r="FF70" s="3" t="s">
        <v>284</v>
      </c>
      <c r="FG70" s="124">
        <f>EQ628</f>
        <v>4</v>
      </c>
      <c r="FH70" s="19">
        <f>EX630</f>
        <v>9</v>
      </c>
      <c r="FI70" s="44">
        <f>EX628</f>
        <v>2.5994362379760321</v>
      </c>
      <c r="FJ70" s="44">
        <f>EX631</f>
        <v>5.5941068951024784</v>
      </c>
      <c r="FK70" s="44">
        <f>EY628</f>
        <v>-0.82938248717005314</v>
      </c>
      <c r="FL70" s="44">
        <f>EY631</f>
        <v>3.9451401412305049</v>
      </c>
      <c r="FM70" s="44">
        <f>EZ628</f>
        <v>3.5410849582707806</v>
      </c>
      <c r="FN70" s="44">
        <f>EZ631</f>
        <v>10.855500324805767</v>
      </c>
      <c r="FO70" s="39" t="str">
        <f>EV628</f>
        <v>SRM 3169</v>
      </c>
      <c r="FP70" s="44">
        <f>FP69</f>
        <v>12</v>
      </c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44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</row>
    <row r="71" spans="1:235">
      <c r="A71" t="s">
        <v>38</v>
      </c>
      <c r="B71" s="3" t="s">
        <v>26</v>
      </c>
      <c r="C71" s="19">
        <v>3</v>
      </c>
      <c r="D71" t="s">
        <v>71</v>
      </c>
      <c r="E71" t="s">
        <v>27</v>
      </c>
      <c r="F71" s="13"/>
      <c r="G71" s="13"/>
      <c r="H71" s="13">
        <v>4.5225525973364712E-4</v>
      </c>
      <c r="I71" s="13">
        <v>9.3352171097649269E-5</v>
      </c>
      <c r="J71" s="13">
        <v>1.3722911244258286E-4</v>
      </c>
      <c r="K71" s="13">
        <v>7.7958895417395972E-6</v>
      </c>
      <c r="L71" s="13">
        <v>1.3232596320449374E-4</v>
      </c>
      <c r="M71" s="13">
        <v>-5.3688313528255434E-8</v>
      </c>
      <c r="N71" s="13">
        <v>8.2046191528206686E-5</v>
      </c>
      <c r="O71" s="13">
        <v>-1.132150252090014E-5</v>
      </c>
      <c r="P71" s="13">
        <v>-4.7325861913805055E-7</v>
      </c>
      <c r="Q71" s="13"/>
      <c r="R71" s="13"/>
      <c r="S71" s="13"/>
      <c r="T71" s="13"/>
      <c r="U71" s="13"/>
      <c r="V71" s="13">
        <v>19.782693123330876</v>
      </c>
      <c r="W71" s="13">
        <v>4.3950374467032294</v>
      </c>
      <c r="X71" s="13">
        <v>6.8517138228124503</v>
      </c>
      <c r="Y71" s="13">
        <v>6.167008448718828E-5</v>
      </c>
      <c r="Z71" s="13">
        <v>7.2133252961294989</v>
      </c>
      <c r="AA71" s="13">
        <v>2.7456120779807325E-5</v>
      </c>
      <c r="AB71" s="13">
        <v>1.2035031270007699</v>
      </c>
      <c r="AC71" s="13">
        <v>-5.0347042286709754E-6</v>
      </c>
      <c r="AD71" s="13">
        <v>1.4015424987835043E-6</v>
      </c>
      <c r="AE71" s="13"/>
      <c r="AF71" s="13"/>
      <c r="AG71" s="13"/>
      <c r="AH71" s="13"/>
      <c r="AI71" s="68">
        <f t="shared" si="0"/>
        <v>1</v>
      </c>
      <c r="AJ71" s="13">
        <f t="shared" si="24"/>
        <v>0</v>
      </c>
      <c r="AK71" s="13">
        <f t="shared" si="25"/>
        <v>0</v>
      </c>
      <c r="AL71" s="13">
        <f t="shared" si="26"/>
        <v>19.782240868071142</v>
      </c>
      <c r="AM71" s="13">
        <f t="shared" si="27"/>
        <v>4.3949440945321321</v>
      </c>
      <c r="AN71" s="13">
        <f t="shared" si="28"/>
        <v>6.8515765937000079</v>
      </c>
      <c r="AO71" s="13">
        <f t="shared" si="29"/>
        <v>5.3874194945448679E-5</v>
      </c>
      <c r="AP71" s="13">
        <f t="shared" si="30"/>
        <v>7.2131929701662942</v>
      </c>
      <c r="AQ71" s="13">
        <f t="shared" si="31"/>
        <v>2.750980909333558E-5</v>
      </c>
      <c r="AR71" s="13">
        <f t="shared" si="32"/>
        <v>1.2034210808092416</v>
      </c>
      <c r="AS71" s="13">
        <f t="shared" si="33"/>
        <v>6.2867982922291646E-6</v>
      </c>
      <c r="AT71" s="13">
        <f t="shared" si="34"/>
        <v>1.8748011179215549E-6</v>
      </c>
      <c r="AU71" s="13">
        <f t="shared" si="35"/>
        <v>0</v>
      </c>
      <c r="AV71" s="13">
        <f t="shared" si="36"/>
        <v>0</v>
      </c>
      <c r="AW71" s="13">
        <f t="shared" si="37"/>
        <v>0</v>
      </c>
      <c r="AX71" s="13"/>
      <c r="AY71">
        <f t="shared" si="38"/>
        <v>0</v>
      </c>
      <c r="AZ71">
        <f t="shared" si="39"/>
        <v>1</v>
      </c>
      <c r="BB71">
        <f t="shared" si="2"/>
        <v>1</v>
      </c>
      <c r="BC71">
        <f t="shared" si="3"/>
        <v>1</v>
      </c>
      <c r="BD71" s="41">
        <f t="shared" si="4"/>
        <v>1.7346775525407347</v>
      </c>
      <c r="BE71" s="13">
        <f t="shared" si="5"/>
        <v>19.782240868071142</v>
      </c>
      <c r="BF71" s="13">
        <f t="shared" si="6"/>
        <v>4.3949440945321321</v>
      </c>
      <c r="BG71" s="13">
        <f t="shared" si="40"/>
        <v>6.8515755693917653</v>
      </c>
      <c r="BH71" s="13">
        <f t="shared" si="41"/>
        <v>7.2131923058416874</v>
      </c>
      <c r="BI71" s="13">
        <f t="shared" si="42"/>
        <v>1.2034198348423792</v>
      </c>
      <c r="BJ71" s="17">
        <f t="shared" si="43"/>
        <v>0.22216614001630336</v>
      </c>
      <c r="BK71" s="17">
        <f t="shared" si="61"/>
        <v>0.34634982027998251</v>
      </c>
      <c r="BL71" s="17">
        <f t="shared" si="62"/>
        <v>0.36462968750339586</v>
      </c>
      <c r="BM71" s="17">
        <f t="shared" si="63"/>
        <v>6.0833342535259412E-2</v>
      </c>
      <c r="BN71" s="17">
        <f t="shared" si="44"/>
        <v>1.5589676278057767</v>
      </c>
      <c r="BO71" s="17">
        <f t="shared" si="45"/>
        <v>1.6412477953509839</v>
      </c>
      <c r="BP71" s="17">
        <f t="shared" si="46"/>
        <v>0.27381914512623406</v>
      </c>
      <c r="BQ71" s="17">
        <f t="shared" si="47"/>
        <v>1.0527786248268767</v>
      </c>
      <c r="BR71" s="17">
        <f t="shared" si="48"/>
        <v>0.17564132842939809</v>
      </c>
      <c r="BS71" s="17">
        <f t="shared" si="49"/>
        <v>0.16683595609502547</v>
      </c>
      <c r="BT71" s="96">
        <f t="shared" si="50"/>
        <v>-1.5043297985535578</v>
      </c>
      <c r="BU71" s="96">
        <f t="shared" si="51"/>
        <v>-1.0603059734107776</v>
      </c>
      <c r="BV71" s="96">
        <f t="shared" si="52"/>
        <v>-1.0088729951939346</v>
      </c>
      <c r="BW71" s="96">
        <f t="shared" si="53"/>
        <v>-2.7996172433631736</v>
      </c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184"/>
      <c r="CJ71" s="185"/>
      <c r="CK71" s="181">
        <f t="shared" si="7"/>
        <v>0</v>
      </c>
      <c r="CL71" s="186">
        <f t="shared" si="8"/>
        <v>1.7346754376362552</v>
      </c>
      <c r="CM71" s="185">
        <f t="shared" si="9"/>
        <v>0.21793992234785903</v>
      </c>
      <c r="CN71" s="185">
        <f t="shared" si="10"/>
        <v>0.33337791381074006</v>
      </c>
      <c r="CO71" s="188">
        <f t="shared" si="11"/>
        <v>0.33810000000000001</v>
      </c>
      <c r="CP71" s="185">
        <f t="shared" si="12"/>
        <v>5.4380472393620531E-2</v>
      </c>
      <c r="CQ71" s="187">
        <f t="shared" si="13"/>
        <v>1.5296780425507712</v>
      </c>
      <c r="CR71" s="187">
        <f t="shared" si="14"/>
        <v>1.5513449594625011</v>
      </c>
      <c r="CS71" s="187">
        <f t="shared" si="15"/>
        <v>0.2495204724668231</v>
      </c>
      <c r="CT71" s="187">
        <f t="shared" si="16"/>
        <v>1.0141643642054246</v>
      </c>
      <c r="CU71" s="187">
        <f t="shared" si="17"/>
        <v>0.16311960133175629</v>
      </c>
      <c r="CV71" s="187">
        <f t="shared" si="18"/>
        <v>0.16084138537006959</v>
      </c>
      <c r="CW71" s="184">
        <f t="shared" si="19"/>
        <v>-1.5235358397340064</v>
      </c>
      <c r="CX71" s="184">
        <f t="shared" si="20"/>
        <v>-1.0984785561784776</v>
      </c>
      <c r="CY71" s="184">
        <f t="shared" si="21"/>
        <v>-2.9117501529155705</v>
      </c>
      <c r="CZ71" s="184">
        <f t="shared" si="54"/>
        <v>0.42505728355552885</v>
      </c>
      <c r="DA71" s="184">
        <f t="shared" si="55"/>
        <v>0.43912227046570962</v>
      </c>
      <c r="DB71" s="184">
        <f t="shared" si="56"/>
        <v>-1.3882143131815641</v>
      </c>
      <c r="DC71" s="184">
        <f t="shared" si="57"/>
        <v>1.4064986910180845E-2</v>
      </c>
      <c r="DD71" s="184">
        <f t="shared" si="58"/>
        <v>-1.8132715967370927</v>
      </c>
      <c r="DE71" s="184">
        <f t="shared" si="59"/>
        <v>-1.8273365836472737</v>
      </c>
      <c r="DF71" s="15"/>
      <c r="DV71" s="39" t="str">
        <f>E71</f>
        <v>iRM_12</v>
      </c>
      <c r="DW71" s="39" t="str">
        <f>A71</f>
        <v>Lab 1</v>
      </c>
      <c r="DX71" s="39" t="str">
        <f>B71</f>
        <v>Apr 5, 2022</v>
      </c>
      <c r="DY71" s="124">
        <f>C71</f>
        <v>3</v>
      </c>
      <c r="DZ71" s="48">
        <f>BE71/AVERAGE(BE69,BE73)</f>
        <v>0.99564155209962313</v>
      </c>
      <c r="EA71" s="46">
        <f>(CM71/AVERAGE(CM69,CM73)-1)*10^6</f>
        <v>-2.8011424311191746</v>
      </c>
      <c r="EB71" s="46">
        <f>(CN71/AVERAGE(CN69,CN73)-1)*10^6</f>
        <v>7.3850502468886248</v>
      </c>
      <c r="EC71" s="46">
        <f>(CP71/AVERAGE(CP69,CP73)-1)*10^6</f>
        <v>14.011000530222972</v>
      </c>
      <c r="EH71" s="50"/>
      <c r="EK71" s="46"/>
      <c r="EL71" s="46"/>
      <c r="EN71" t="str">
        <f t="shared" ref="EN71:EU71" si="128">EE154</f>
        <v>iRM_2</v>
      </c>
      <c r="EO71" t="str">
        <f t="shared" si="128"/>
        <v>Lab 1</v>
      </c>
      <c r="EP71" t="str">
        <f t="shared" si="128"/>
        <v>Jun 20, 2022</v>
      </c>
      <c r="EQ71" s="124">
        <f t="shared" si="128"/>
        <v>2</v>
      </c>
      <c r="ER71" s="117">
        <f t="shared" si="128"/>
        <v>1.0642752216264431</v>
      </c>
      <c r="ES71" s="44">
        <f t="shared" si="128"/>
        <v>3.0505494745813877</v>
      </c>
      <c r="ET71" s="44">
        <f t="shared" si="128"/>
        <v>1.7191540286898288</v>
      </c>
      <c r="EU71" s="44">
        <f t="shared" si="128"/>
        <v>-14.14867228188843</v>
      </c>
      <c r="EV71" t="s">
        <v>27</v>
      </c>
      <c r="EY71" s="39"/>
      <c r="EZ71" s="39"/>
      <c r="FA71" s="39"/>
      <c r="FB71" s="39"/>
      <c r="FC71" s="39"/>
      <c r="FD71" s="136" t="s">
        <v>296</v>
      </c>
      <c r="FE71" s="162"/>
      <c r="FF71" s="134"/>
      <c r="FG71" s="124"/>
      <c r="FH71" s="19"/>
      <c r="FI71" s="137">
        <f>(FI69/FJ69^2+FI70/FJ70^2)/(1/FJ69^2+1/FJ70^2)</f>
        <v>-1.4713801440222043</v>
      </c>
      <c r="FJ71" s="137">
        <f>SQRT(1/(1/FJ69^2+1/FJ70^2))</f>
        <v>3.0452018824482545</v>
      </c>
      <c r="FK71" s="137">
        <f>(FK69/FL69^2+FK70/FL70^2)/(1/FL69^2+1/FL70^2)</f>
        <v>0.29577761984323947</v>
      </c>
      <c r="FL71" s="137">
        <f>SQRT(1/(1/FL69^2+1/FL70^2))</f>
        <v>3.0002343085581633</v>
      </c>
      <c r="FM71" s="137">
        <f>(FM69/FN69^2+FM70/FN70^2)/(1/FN69^2+1/FN70^2)</f>
        <v>-1.8621527548861032</v>
      </c>
      <c r="FN71" s="137">
        <f>SQRT(1/(1/FN69^2+1/FN70^2))</f>
        <v>7.7793175253283113</v>
      </c>
      <c r="FO71" s="39"/>
      <c r="FP71" s="44">
        <f>FP70</f>
        <v>12</v>
      </c>
      <c r="FQ71" s="44">
        <f>FP71</f>
        <v>12</v>
      </c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44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</row>
    <row r="72" spans="1:235">
      <c r="A72" t="s">
        <v>38</v>
      </c>
      <c r="B72" s="3" t="s">
        <v>26</v>
      </c>
      <c r="C72" s="19">
        <v>3</v>
      </c>
      <c r="D72" t="s">
        <v>72</v>
      </c>
      <c r="E72" t="s">
        <v>30</v>
      </c>
      <c r="F72" s="13"/>
      <c r="G72" s="13"/>
      <c r="H72" s="13">
        <v>6.9936073734425007E-3</v>
      </c>
      <c r="I72" s="13">
        <v>1.5687076229369268E-3</v>
      </c>
      <c r="J72" s="13">
        <v>2.4117483248119239E-3</v>
      </c>
      <c r="K72" s="13">
        <v>2.257890438386312E-5</v>
      </c>
      <c r="L72" s="13">
        <v>2.5215636960638221E-3</v>
      </c>
      <c r="M72" s="13">
        <v>-2.8767147227881656E-6</v>
      </c>
      <c r="N72" s="13">
        <v>5.2220357974874787E-4</v>
      </c>
      <c r="O72" s="13">
        <v>-1.1515974307485521E-5</v>
      </c>
      <c r="P72" s="13">
        <v>2.3051409129948295E-6</v>
      </c>
      <c r="Q72" s="13"/>
      <c r="R72" s="13"/>
      <c r="S72" s="13"/>
      <c r="T72" s="13"/>
      <c r="U72" s="13"/>
      <c r="V72" s="13">
        <v>21.027646675109864</v>
      </c>
      <c r="W72" s="13">
        <v>4.6717435359954838</v>
      </c>
      <c r="X72" s="13">
        <v>7.2831955242156985</v>
      </c>
      <c r="Y72" s="13">
        <v>6.4192320642177941E-5</v>
      </c>
      <c r="Z72" s="13">
        <v>7.6679475498199459</v>
      </c>
      <c r="AA72" s="13">
        <v>2.8536161953525151E-5</v>
      </c>
      <c r="AB72" s="13">
        <v>1.2793882894515991</v>
      </c>
      <c r="AC72" s="13">
        <v>-3.0356678439602553E-6</v>
      </c>
      <c r="AD72" s="13">
        <v>-6.8478688774575911E-7</v>
      </c>
      <c r="AE72" s="13"/>
      <c r="AF72" s="13"/>
      <c r="AG72" s="13"/>
      <c r="AH72" s="13"/>
      <c r="AI72" s="68">
        <f t="shared" si="0"/>
        <v>1</v>
      </c>
      <c r="AJ72" s="13">
        <f t="shared" si="24"/>
        <v>0</v>
      </c>
      <c r="AK72" s="13">
        <f t="shared" si="25"/>
        <v>0</v>
      </c>
      <c r="AL72" s="13">
        <f t="shared" si="26"/>
        <v>21.020653067736422</v>
      </c>
      <c r="AM72" s="13">
        <f t="shared" si="27"/>
        <v>4.6701748283725468</v>
      </c>
      <c r="AN72" s="13">
        <f t="shared" si="28"/>
        <v>7.2807837758908862</v>
      </c>
      <c r="AO72" s="13">
        <f t="shared" si="29"/>
        <v>4.1613416258314821E-5</v>
      </c>
      <c r="AP72" s="13">
        <f t="shared" si="30"/>
        <v>7.665425986123882</v>
      </c>
      <c r="AQ72" s="13">
        <f t="shared" si="31"/>
        <v>3.1412876676313314E-5</v>
      </c>
      <c r="AR72" s="13">
        <f t="shared" si="32"/>
        <v>1.2788660858718504</v>
      </c>
      <c r="AS72" s="13">
        <f t="shared" si="33"/>
        <v>8.4803064635252657E-6</v>
      </c>
      <c r="AT72" s="13">
        <f t="shared" si="34"/>
        <v>-2.9899278007405889E-6</v>
      </c>
      <c r="AU72" s="13">
        <f t="shared" si="35"/>
        <v>0</v>
      </c>
      <c r="AV72" s="13">
        <f t="shared" si="36"/>
        <v>0</v>
      </c>
      <c r="AW72" s="13">
        <f t="shared" si="37"/>
        <v>0</v>
      </c>
      <c r="AX72" s="13"/>
      <c r="AY72">
        <f t="shared" si="38"/>
        <v>0</v>
      </c>
      <c r="AZ72">
        <f t="shared" si="39"/>
        <v>1</v>
      </c>
      <c r="BB72">
        <f t="shared" si="2"/>
        <v>1</v>
      </c>
      <c r="BC72">
        <f t="shared" si="3"/>
        <v>1</v>
      </c>
      <c r="BD72" s="41">
        <f t="shared" si="4"/>
        <v>1.736688133186151</v>
      </c>
      <c r="BE72" s="13">
        <f t="shared" si="5"/>
        <v>21.020653067736422</v>
      </c>
      <c r="BF72" s="13">
        <f t="shared" si="6"/>
        <v>4.6701748283725468</v>
      </c>
      <c r="BG72" s="13">
        <f t="shared" si="40"/>
        <v>7.2807854092680415</v>
      </c>
      <c r="BH72" s="13">
        <f t="shared" si="41"/>
        <v>7.6654270455070117</v>
      </c>
      <c r="BI72" s="13">
        <f t="shared" si="42"/>
        <v>1.2788680728622268</v>
      </c>
      <c r="BJ72" s="17">
        <f t="shared" si="43"/>
        <v>0.22217077715537634</v>
      </c>
      <c r="BK72" s="17">
        <f t="shared" si="61"/>
        <v>0.34636342580825735</v>
      </c>
      <c r="BL72" s="17">
        <f t="shared" si="62"/>
        <v>0.36466169822631739</v>
      </c>
      <c r="BM72" s="17">
        <f t="shared" si="63"/>
        <v>6.0838646103964257E-2</v>
      </c>
      <c r="BN72" s="17">
        <f t="shared" si="44"/>
        <v>1.5589963281535726</v>
      </c>
      <c r="BO72" s="17">
        <f t="shared" si="45"/>
        <v>1.6413576209047926</v>
      </c>
      <c r="BP72" s="17">
        <f t="shared" si="46"/>
        <v>0.27383730157011793</v>
      </c>
      <c r="BQ72" s="17">
        <f t="shared" si="47"/>
        <v>1.0528296900152203</v>
      </c>
      <c r="BR72" s="17">
        <f t="shared" si="48"/>
        <v>0.17564974119884069</v>
      </c>
      <c r="BS72" s="17">
        <f t="shared" si="49"/>
        <v>0.16683585471103249</v>
      </c>
      <c r="BT72" s="96">
        <f t="shared" si="50"/>
        <v>-1.5043089263779903</v>
      </c>
      <c r="BU72" s="96">
        <f t="shared" si="51"/>
        <v>-1.0602666915626149</v>
      </c>
      <c r="BV72" s="96">
        <f t="shared" si="52"/>
        <v>-1.0087852093690408</v>
      </c>
      <c r="BW72" s="96">
        <f t="shared" si="53"/>
        <v>-2.7995300652251731</v>
      </c>
      <c r="BX72" s="44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184"/>
      <c r="CJ72" s="185"/>
      <c r="CK72" s="181">
        <f t="shared" si="7"/>
        <v>0</v>
      </c>
      <c r="CL72" s="186">
        <f t="shared" si="8"/>
        <v>1.7366913068043379</v>
      </c>
      <c r="CM72" s="185">
        <f t="shared" si="9"/>
        <v>0.21793960694622608</v>
      </c>
      <c r="CN72" s="185">
        <f t="shared" si="10"/>
        <v>0.33337622073103018</v>
      </c>
      <c r="CO72" s="188">
        <f t="shared" si="11"/>
        <v>0.33810000000000001</v>
      </c>
      <c r="CP72" s="185">
        <f t="shared" si="12"/>
        <v>5.4378126921987111E-2</v>
      </c>
      <c r="CQ72" s="187">
        <f t="shared" si="13"/>
        <v>1.5296724877240264</v>
      </c>
      <c r="CR72" s="187">
        <f t="shared" si="14"/>
        <v>1.5513472045648957</v>
      </c>
      <c r="CS72" s="187">
        <f t="shared" si="15"/>
        <v>0.24951007154658322</v>
      </c>
      <c r="CT72" s="187">
        <f t="shared" si="16"/>
        <v>1.0141695147260696</v>
      </c>
      <c r="CU72" s="187">
        <f t="shared" si="17"/>
        <v>0.16311339423893609</v>
      </c>
      <c r="CV72" s="187">
        <f t="shared" si="18"/>
        <v>0.16083444815731179</v>
      </c>
      <c r="CW72" s="184">
        <f t="shared" si="19"/>
        <v>-1.5235372869303612</v>
      </c>
      <c r="CX72" s="184">
        <f t="shared" si="20"/>
        <v>-1.0984836347512892</v>
      </c>
      <c r="CY72" s="184">
        <f t="shared" si="21"/>
        <v>-2.9117932846154733</v>
      </c>
      <c r="CZ72" s="184">
        <f t="shared" si="54"/>
        <v>0.42505365217907182</v>
      </c>
      <c r="DA72" s="184">
        <f t="shared" si="55"/>
        <v>0.43912371766206421</v>
      </c>
      <c r="DB72" s="184">
        <f t="shared" si="56"/>
        <v>-1.3882559976851128</v>
      </c>
      <c r="DC72" s="184">
        <f t="shared" si="57"/>
        <v>1.4070065482992356E-2</v>
      </c>
      <c r="DD72" s="184">
        <f t="shared" si="58"/>
        <v>-1.8133096498641843</v>
      </c>
      <c r="DE72" s="184">
        <f t="shared" si="59"/>
        <v>-1.8273797153471767</v>
      </c>
      <c r="DF72" s="15"/>
      <c r="DY72" s="124"/>
      <c r="EE72" t="str">
        <f>E72</f>
        <v>iRM_10</v>
      </c>
      <c r="EF72" t="str">
        <f>A72</f>
        <v>Lab 1</v>
      </c>
      <c r="EG72" t="str">
        <f>B72</f>
        <v>Apr 5, 2022</v>
      </c>
      <c r="EH72" s="50">
        <f>C72</f>
        <v>3</v>
      </c>
      <c r="EI72" s="48">
        <f>BE72/AVERAGE(BE71,BE73)</f>
        <v>1.0564747582700655</v>
      </c>
      <c r="EJ72" s="46">
        <f>(CM72/AVERAGE(CM71,CM73)-1)*10^6</f>
        <v>-6.2027721624557941</v>
      </c>
      <c r="EK72" s="46">
        <f>(CN72/AVERAGE(CN71,CN73)-1)*10^6</f>
        <v>-2.1298530374913582</v>
      </c>
      <c r="EL72" s="46">
        <f>(CP72/AVERAGE(CP71,CP73)-1)*10^6</f>
        <v>-33.821070264394848</v>
      </c>
      <c r="EN72" t="str">
        <f t="shared" ref="EN72:EU72" si="129">EE164</f>
        <v>iRM_2</v>
      </c>
      <c r="EO72" t="str">
        <f t="shared" si="129"/>
        <v>Lab 1</v>
      </c>
      <c r="EP72" t="str">
        <f t="shared" si="129"/>
        <v>Jun 20, 2022</v>
      </c>
      <c r="EQ72" s="124">
        <f t="shared" si="129"/>
        <v>2</v>
      </c>
      <c r="ER72" s="117">
        <f t="shared" si="129"/>
        <v>1.0687244780436067</v>
      </c>
      <c r="ES72" s="44">
        <f t="shared" si="129"/>
        <v>0.43074249433949774</v>
      </c>
      <c r="ET72" s="44">
        <f t="shared" si="129"/>
        <v>-0.83130470251990829</v>
      </c>
      <c r="EU72" s="44">
        <f t="shared" si="129"/>
        <v>-7.8613829370688393</v>
      </c>
      <c r="EV72" t="s">
        <v>27</v>
      </c>
      <c r="EY72" s="39"/>
      <c r="EZ72" s="39"/>
      <c r="FA72" s="39"/>
      <c r="FB72" s="39" t="str">
        <f>EO638</f>
        <v>Lab 3</v>
      </c>
      <c r="FC72" s="39" t="str">
        <f>EP638</f>
        <v>Feb 4, 2020</v>
      </c>
      <c r="FD72" s="39" t="s">
        <v>275</v>
      </c>
      <c r="FE72" s="50">
        <v>130920</v>
      </c>
      <c r="FF72" s="39" t="s">
        <v>282</v>
      </c>
      <c r="FG72" s="124">
        <f>EQ638</f>
        <v>1</v>
      </c>
      <c r="FH72" s="19">
        <f>EX640</f>
        <v>52</v>
      </c>
      <c r="FI72" s="44">
        <f>EX638</f>
        <v>2.385663340807544E-2</v>
      </c>
      <c r="FJ72" s="44">
        <f>EX641</f>
        <v>1.2722777826543261</v>
      </c>
      <c r="FK72" s="44">
        <f>EY638</f>
        <v>0.11917515919839079</v>
      </c>
      <c r="FL72" s="44">
        <f>EY641</f>
        <v>1.7311360157381339</v>
      </c>
      <c r="FM72" s="44">
        <f>EZ638</f>
        <v>0.54157125335578649</v>
      </c>
      <c r="FN72" s="44">
        <f>EZ641</f>
        <v>6.0718142476409325</v>
      </c>
      <c r="FO72" s="39" t="str">
        <f>EV638</f>
        <v>SRM 3169</v>
      </c>
      <c r="FP72" s="44">
        <f>FP49+$FQ$9</f>
        <v>15.2</v>
      </c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44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</row>
    <row r="73" spans="1:235">
      <c r="A73" t="s">
        <v>38</v>
      </c>
      <c r="B73" s="3" t="s">
        <v>26</v>
      </c>
      <c r="C73" s="19">
        <v>3</v>
      </c>
      <c r="D73" t="s">
        <v>73</v>
      </c>
      <c r="E73" t="s">
        <v>27</v>
      </c>
      <c r="F73" s="13"/>
      <c r="G73" s="13"/>
      <c r="H73" s="13">
        <v>4.1198859689757229E-4</v>
      </c>
      <c r="I73" s="13">
        <v>8.6161362560233101E-5</v>
      </c>
      <c r="J73" s="13">
        <v>1.4110893753240816E-4</v>
      </c>
      <c r="K73" s="13">
        <v>1.480168143643823E-5</v>
      </c>
      <c r="L73" s="13">
        <v>1.2821011623600497E-4</v>
      </c>
      <c r="M73" s="13">
        <v>4.0281948940901305E-7</v>
      </c>
      <c r="N73" s="13">
        <v>8.3866377099184317E-5</v>
      </c>
      <c r="O73" s="13">
        <v>-1.2970958255209553E-5</v>
      </c>
      <c r="P73" s="13">
        <v>-1.0965106326921159E-6</v>
      </c>
      <c r="Q73" s="13"/>
      <c r="R73" s="13"/>
      <c r="S73" s="13"/>
      <c r="T73" s="13"/>
      <c r="U73" s="13"/>
      <c r="V73" s="13">
        <v>20.012123419314015</v>
      </c>
      <c r="W73" s="13">
        <v>4.4460469654628207</v>
      </c>
      <c r="X73" s="13">
        <v>6.9311337665635708</v>
      </c>
      <c r="Y73" s="13">
        <v>5.9451246392088749E-5</v>
      </c>
      <c r="Z73" s="13">
        <v>7.2969524811725224</v>
      </c>
      <c r="AA73" s="13">
        <v>2.8255327908148185E-5</v>
      </c>
      <c r="AB73" s="13">
        <v>1.2174306134788357</v>
      </c>
      <c r="AC73" s="13">
        <v>-8.4537823243278736E-7</v>
      </c>
      <c r="AD73" s="13">
        <v>-1.1338269033860005E-6</v>
      </c>
      <c r="AE73" s="13"/>
      <c r="AF73" s="13"/>
      <c r="AG73" s="13"/>
      <c r="AH73" s="13"/>
      <c r="AI73" s="68">
        <f t="shared" si="0"/>
        <v>1</v>
      </c>
      <c r="AJ73" s="13">
        <f t="shared" si="24"/>
        <v>0</v>
      </c>
      <c r="AK73" s="13">
        <f t="shared" si="25"/>
        <v>0</v>
      </c>
      <c r="AL73" s="13">
        <f t="shared" si="26"/>
        <v>20.011711430717117</v>
      </c>
      <c r="AM73" s="13">
        <f t="shared" si="27"/>
        <v>4.4459608041002605</v>
      </c>
      <c r="AN73" s="13">
        <f t="shared" si="28"/>
        <v>6.9309926576260388</v>
      </c>
      <c r="AO73" s="13">
        <f t="shared" si="29"/>
        <v>4.4649564955650518E-5</v>
      </c>
      <c r="AP73" s="13">
        <f t="shared" si="30"/>
        <v>7.2968242710562867</v>
      </c>
      <c r="AQ73" s="13">
        <f t="shared" si="31"/>
        <v>2.785250841873917E-5</v>
      </c>
      <c r="AR73" s="13">
        <f t="shared" si="32"/>
        <v>1.2173467471017365</v>
      </c>
      <c r="AS73" s="13">
        <f t="shared" si="33"/>
        <v>1.2125580022776767E-5</v>
      </c>
      <c r="AT73" s="13">
        <f t="shared" si="34"/>
        <v>-3.7316270693884508E-8</v>
      </c>
      <c r="AU73" s="13">
        <f t="shared" si="35"/>
        <v>0</v>
      </c>
      <c r="AV73" s="13">
        <f t="shared" si="36"/>
        <v>0</v>
      </c>
      <c r="AW73" s="13">
        <f t="shared" si="37"/>
        <v>0</v>
      </c>
      <c r="AX73" s="13"/>
      <c r="AY73">
        <f t="shared" si="38"/>
        <v>0</v>
      </c>
      <c r="AZ73">
        <f t="shared" si="39"/>
        <v>1</v>
      </c>
      <c r="BB73">
        <f t="shared" si="2"/>
        <v>1</v>
      </c>
      <c r="BC73">
        <f t="shared" si="3"/>
        <v>1</v>
      </c>
      <c r="BD73" s="41">
        <f t="shared" si="4"/>
        <v>1.7345501401570007</v>
      </c>
      <c r="BE73" s="13">
        <f t="shared" si="5"/>
        <v>20.011711430717117</v>
      </c>
      <c r="BF73" s="13">
        <f t="shared" si="6"/>
        <v>4.4459608041002605</v>
      </c>
      <c r="BG73" s="13">
        <f t="shared" si="40"/>
        <v>6.9309926780141433</v>
      </c>
      <c r="BH73" s="13">
        <f t="shared" si="41"/>
        <v>7.2968242842791478</v>
      </c>
      <c r="BI73" s="13">
        <f t="shared" si="42"/>
        <v>1.217346771901672</v>
      </c>
      <c r="BJ73" s="17">
        <f t="shared" si="43"/>
        <v>0.222167944980253</v>
      </c>
      <c r="BK73" s="17">
        <f t="shared" si="61"/>
        <v>0.34634682305958936</v>
      </c>
      <c r="BL73" s="17">
        <f t="shared" si="62"/>
        <v>0.3646276986124653</v>
      </c>
      <c r="BM73" s="17">
        <f t="shared" si="63"/>
        <v>6.0831717272971313E-2</v>
      </c>
      <c r="BN73" s="17">
        <f t="shared" si="44"/>
        <v>1.5589414714637333</v>
      </c>
      <c r="BO73" s="17">
        <f t="shared" si="45"/>
        <v>1.6412255091294767</v>
      </c>
      <c r="BP73" s="17">
        <f t="shared" si="46"/>
        <v>0.27380960506421498</v>
      </c>
      <c r="BQ73" s="17">
        <f t="shared" si="47"/>
        <v>1.0527819928919362</v>
      </c>
      <c r="BR73" s="17">
        <f t="shared" si="48"/>
        <v>0.17563815581038303</v>
      </c>
      <c r="BS73" s="17">
        <f t="shared" si="49"/>
        <v>0.16683240879520966</v>
      </c>
      <c r="BT73" s="96">
        <f t="shared" si="50"/>
        <v>-1.5043216741984358</v>
      </c>
      <c r="BU73" s="96">
        <f t="shared" si="51"/>
        <v>-1.0603146271856212</v>
      </c>
      <c r="BV73" s="96">
        <f t="shared" si="52"/>
        <v>-1.0088784497589989</v>
      </c>
      <c r="BW73" s="96">
        <f t="shared" si="53"/>
        <v>-2.7996439603563803</v>
      </c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184"/>
      <c r="CJ73" s="185"/>
      <c r="CK73" s="181">
        <f t="shared" si="7"/>
        <v>0</v>
      </c>
      <c r="CL73" s="186">
        <f t="shared" si="8"/>
        <v>1.7345501817700408</v>
      </c>
      <c r="CM73" s="185">
        <f t="shared" si="9"/>
        <v>0.21794199522081753</v>
      </c>
      <c r="CN73" s="185">
        <f t="shared" si="10"/>
        <v>0.33337594773905754</v>
      </c>
      <c r="CO73" s="188">
        <f t="shared" si="11"/>
        <v>0.33810000000000007</v>
      </c>
      <c r="CP73" s="185">
        <f t="shared" si="12"/>
        <v>5.437945982766329E-2</v>
      </c>
      <c r="CQ73" s="187">
        <f t="shared" si="13"/>
        <v>1.5296544725181715</v>
      </c>
      <c r="CR73" s="187">
        <f t="shared" si="14"/>
        <v>1.5513302044309498</v>
      </c>
      <c r="CS73" s="187">
        <f t="shared" si="15"/>
        <v>0.24951345321293553</v>
      </c>
      <c r="CT73" s="187">
        <f t="shared" si="16"/>
        <v>1.0141703452003086</v>
      </c>
      <c r="CU73" s="187">
        <f t="shared" si="17"/>
        <v>0.16311752601368704</v>
      </c>
      <c r="CV73" s="187">
        <f t="shared" si="18"/>
        <v>0.16083839049885623</v>
      </c>
      <c r="CW73" s="184">
        <f t="shared" si="19"/>
        <v>-1.5235263285665319</v>
      </c>
      <c r="CX73" s="184">
        <f t="shared" si="20"/>
        <v>-1.0984844536221847</v>
      </c>
      <c r="CY73" s="184">
        <f t="shared" si="21"/>
        <v>-2.9117687731176352</v>
      </c>
      <c r="CZ73" s="184">
        <f t="shared" si="54"/>
        <v>0.42504187494434714</v>
      </c>
      <c r="DA73" s="184">
        <f t="shared" si="55"/>
        <v>0.43911275929823512</v>
      </c>
      <c r="DB73" s="184">
        <f t="shared" si="56"/>
        <v>-1.3882424445511037</v>
      </c>
      <c r="DC73" s="184">
        <f t="shared" si="57"/>
        <v>1.4070884353888048E-2</v>
      </c>
      <c r="DD73" s="184">
        <f t="shared" si="58"/>
        <v>-1.8132843194954507</v>
      </c>
      <c r="DE73" s="184">
        <f t="shared" si="59"/>
        <v>-1.8273552038493386</v>
      </c>
      <c r="DF73" s="15"/>
      <c r="DV73" s="39" t="str">
        <f>E73</f>
        <v>iRM_12</v>
      </c>
      <c r="DW73" s="39" t="str">
        <f>A73</f>
        <v>Lab 1</v>
      </c>
      <c r="DX73" s="39" t="str">
        <f>B73</f>
        <v>Apr 5, 2022</v>
      </c>
      <c r="DY73" s="124">
        <f>C73</f>
        <v>3</v>
      </c>
      <c r="DZ73" s="48">
        <f>BE73/AVERAGE(BE71,BE75)</f>
        <v>1.0105052662622591</v>
      </c>
      <c r="EA73" s="46">
        <f>(CM73/AVERAGE(CM71,CM75)-1)*10^6</f>
        <v>11.163513827350258</v>
      </c>
      <c r="EB73" s="46">
        <f>(CN73/AVERAGE(CN71,CN75)-1)*10^6</f>
        <v>-3.3327796888915628</v>
      </c>
      <c r="EC73" s="46">
        <f>(CP73/AVERAGE(CP71,CP75)-1)*10^6</f>
        <v>-12.225355139672267</v>
      </c>
      <c r="EH73" s="50"/>
      <c r="EK73" s="46"/>
      <c r="EL73" s="46"/>
      <c r="EN73" t="str">
        <f t="shared" ref="EN73:EU73" si="130">EE174</f>
        <v>iRM_2</v>
      </c>
      <c r="EO73" t="str">
        <f t="shared" si="130"/>
        <v>Lab 1</v>
      </c>
      <c r="EP73" t="str">
        <f t="shared" si="130"/>
        <v>Jun 20, 2022</v>
      </c>
      <c r="EQ73" s="124">
        <f t="shared" si="130"/>
        <v>2</v>
      </c>
      <c r="ER73" s="117">
        <f t="shared" si="130"/>
        <v>1.0587185205467329</v>
      </c>
      <c r="ES73" s="44">
        <f t="shared" si="130"/>
        <v>-1.1483622239794045</v>
      </c>
      <c r="ET73" s="44">
        <f t="shared" si="130"/>
        <v>0.99760009231175673</v>
      </c>
      <c r="EU73" s="44">
        <f t="shared" si="130"/>
        <v>5.8118558268205334</v>
      </c>
      <c r="EV73" t="s">
        <v>27</v>
      </c>
      <c r="EY73" s="39"/>
      <c r="EZ73" s="39"/>
      <c r="FA73" s="39"/>
      <c r="FB73" s="39" t="str">
        <f>EO691</f>
        <v>Lab 3</v>
      </c>
      <c r="FC73" s="39" t="str">
        <f>EP691</f>
        <v>Jul 20, 2020</v>
      </c>
      <c r="FD73" s="39" t="s">
        <v>275</v>
      </c>
      <c r="FE73" s="50">
        <v>130920</v>
      </c>
      <c r="FF73" s="3" t="s">
        <v>283</v>
      </c>
      <c r="FG73" s="124">
        <f>EQ691</f>
        <v>1</v>
      </c>
      <c r="FH73" s="19">
        <f>EX693</f>
        <v>77</v>
      </c>
      <c r="FI73" s="44">
        <f>EX691</f>
        <v>0.2104905700201592</v>
      </c>
      <c r="FJ73" s="44">
        <f>EX694</f>
        <v>2.4972793440824663</v>
      </c>
      <c r="FK73" s="44">
        <f>EY691</f>
        <v>-0.11461076513959438</v>
      </c>
      <c r="FL73" s="44">
        <f>EY694</f>
        <v>1.7353854782743219</v>
      </c>
      <c r="FM73" s="44">
        <f>EZ691</f>
        <v>-0.85193650120355136</v>
      </c>
      <c r="FN73" s="44">
        <f>EZ694</f>
        <v>6.0709573125586003</v>
      </c>
      <c r="FO73" s="39" t="str">
        <f>EV691</f>
        <v>SRM 3169</v>
      </c>
      <c r="FP73" s="44">
        <f>FP72</f>
        <v>15.2</v>
      </c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44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</row>
    <row r="74" spans="1:235">
      <c r="A74" t="s">
        <v>38</v>
      </c>
      <c r="B74" s="3" t="s">
        <v>26</v>
      </c>
      <c r="C74" s="19">
        <v>3</v>
      </c>
      <c r="D74" t="s">
        <v>74</v>
      </c>
      <c r="E74" t="s">
        <v>31</v>
      </c>
      <c r="F74" s="13"/>
      <c r="G74" s="13"/>
      <c r="H74" s="13">
        <v>4.0976753807626666E-4</v>
      </c>
      <c r="I74" s="13">
        <v>8.9726899022934956E-5</v>
      </c>
      <c r="J74" s="13">
        <v>1.3422677293419837E-4</v>
      </c>
      <c r="K74" s="13">
        <v>1.8976983079710406E-5</v>
      </c>
      <c r="L74" s="13">
        <v>1.202510451548733E-4</v>
      </c>
      <c r="M74" s="13">
        <v>-2.021111767191997E-6</v>
      </c>
      <c r="N74" s="13">
        <v>7.7452588811866008E-5</v>
      </c>
      <c r="O74" s="13">
        <v>6.9034810337598175E-6</v>
      </c>
      <c r="P74" s="13">
        <v>-2.4581670231782487E-6</v>
      </c>
      <c r="Q74" s="13"/>
      <c r="R74" s="13"/>
      <c r="S74" s="13"/>
      <c r="T74" s="13"/>
      <c r="U74" s="13"/>
      <c r="V74" s="13">
        <v>21.116936759948729</v>
      </c>
      <c r="W74" s="13">
        <v>4.6916050052642824</v>
      </c>
      <c r="X74" s="13">
        <v>7.314224691390991</v>
      </c>
      <c r="Y74" s="13">
        <v>5.6332803760597015E-5</v>
      </c>
      <c r="Z74" s="13">
        <v>7.7007608890533445</v>
      </c>
      <c r="AA74" s="13">
        <v>2.9296213888301282E-5</v>
      </c>
      <c r="AB74" s="13">
        <v>1.2848832464218141</v>
      </c>
      <c r="AC74" s="13">
        <v>3.1150866323059744E-6</v>
      </c>
      <c r="AD74" s="13">
        <v>-2.1332512608296385E-6</v>
      </c>
      <c r="AE74" s="13"/>
      <c r="AF74" s="13"/>
      <c r="AG74" s="13"/>
      <c r="AH74" s="13"/>
      <c r="AI74" s="68">
        <f t="shared" si="0"/>
        <v>1</v>
      </c>
      <c r="AJ74" s="13">
        <f t="shared" si="24"/>
        <v>0</v>
      </c>
      <c r="AK74" s="13">
        <f t="shared" si="25"/>
        <v>0</v>
      </c>
      <c r="AL74" s="13">
        <f t="shared" si="26"/>
        <v>21.116526992410652</v>
      </c>
      <c r="AM74" s="13">
        <f t="shared" si="27"/>
        <v>4.6915152783652596</v>
      </c>
      <c r="AN74" s="13">
        <f t="shared" si="28"/>
        <v>7.3140904646180571</v>
      </c>
      <c r="AO74" s="13">
        <f t="shared" si="29"/>
        <v>3.7355820680886608E-5</v>
      </c>
      <c r="AP74" s="13">
        <f t="shared" si="30"/>
        <v>7.7006406380081893</v>
      </c>
      <c r="AQ74" s="13">
        <f t="shared" si="31"/>
        <v>3.1317325655493279E-5</v>
      </c>
      <c r="AR74" s="13">
        <f t="shared" si="32"/>
        <v>1.2848057938330022</v>
      </c>
      <c r="AS74" s="13">
        <f t="shared" si="33"/>
        <v>-3.7883944014538431E-6</v>
      </c>
      <c r="AT74" s="13">
        <f t="shared" si="34"/>
        <v>3.2491576234861023E-7</v>
      </c>
      <c r="AU74" s="13">
        <f t="shared" si="35"/>
        <v>0</v>
      </c>
      <c r="AV74" s="13">
        <f t="shared" si="36"/>
        <v>0</v>
      </c>
      <c r="AW74" s="13">
        <f t="shared" si="37"/>
        <v>0</v>
      </c>
      <c r="AX74" s="13"/>
      <c r="AY74">
        <f t="shared" si="38"/>
        <v>0</v>
      </c>
      <c r="AZ74">
        <f t="shared" si="39"/>
        <v>1</v>
      </c>
      <c r="BB74">
        <f t="shared" si="2"/>
        <v>1</v>
      </c>
      <c r="BC74">
        <f t="shared" si="3"/>
        <v>1</v>
      </c>
      <c r="BD74" s="41">
        <f t="shared" si="4"/>
        <v>1.7374429212229723</v>
      </c>
      <c r="BE74" s="13">
        <f t="shared" si="5"/>
        <v>21.116526992410652</v>
      </c>
      <c r="BF74" s="13">
        <f t="shared" si="6"/>
        <v>4.6915152783652596</v>
      </c>
      <c r="BG74" s="13">
        <f t="shared" si="40"/>
        <v>7.3140902871264171</v>
      </c>
      <c r="BH74" s="13">
        <f t="shared" si="41"/>
        <v>7.700640522888178</v>
      </c>
      <c r="BI74" s="13">
        <f t="shared" si="42"/>
        <v>1.2848055779095817</v>
      </c>
      <c r="BJ74" s="17">
        <f t="shared" si="43"/>
        <v>0.22217267451467779</v>
      </c>
      <c r="BK74" s="17">
        <f t="shared" si="61"/>
        <v>0.34636805047322056</v>
      </c>
      <c r="BL74" s="17">
        <f t="shared" si="62"/>
        <v>0.36467362865379394</v>
      </c>
      <c r="BM74" s="17">
        <f t="shared" si="63"/>
        <v>6.0843602661145225E-2</v>
      </c>
      <c r="BN74" s="17">
        <f t="shared" si="44"/>
        <v>1.5590038299257087</v>
      </c>
      <c r="BO74" s="17">
        <f t="shared" si="45"/>
        <v>1.6413973025728772</v>
      </c>
      <c r="BP74" s="17">
        <f t="shared" si="46"/>
        <v>0.2738572724753584</v>
      </c>
      <c r="BQ74" s="17">
        <f t="shared" si="47"/>
        <v>1.052850077123348</v>
      </c>
      <c r="BR74" s="17">
        <f t="shared" si="48"/>
        <v>0.17566170603211959</v>
      </c>
      <c r="BS74" s="17">
        <f t="shared" si="49"/>
        <v>0.1668439883787364</v>
      </c>
      <c r="BT74" s="96">
        <f t="shared" si="50"/>
        <v>-1.5043003863205446</v>
      </c>
      <c r="BU74" s="96">
        <f t="shared" si="51"/>
        <v>-1.0602533395925611</v>
      </c>
      <c r="BV74" s="96">
        <f t="shared" si="52"/>
        <v>-1.00875249347818</v>
      </c>
      <c r="BW74" s="96">
        <f t="shared" si="53"/>
        <v>-2.7994485980065109</v>
      </c>
      <c r="BX74" s="44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184"/>
      <c r="CJ74" s="185"/>
      <c r="CK74" s="181">
        <f t="shared" si="7"/>
        <v>0</v>
      </c>
      <c r="CL74" s="186">
        <f t="shared" si="8"/>
        <v>1.7374425779323697</v>
      </c>
      <c r="CM74" s="185">
        <f t="shared" si="9"/>
        <v>0.2179396553521572</v>
      </c>
      <c r="CN74" s="185">
        <f t="shared" si="10"/>
        <v>0.33337516052773836</v>
      </c>
      <c r="CO74" s="188">
        <f t="shared" si="11"/>
        <v>0.33810000000000001</v>
      </c>
      <c r="CP74" s="185">
        <f t="shared" si="12"/>
        <v>5.4379916184394569E-2</v>
      </c>
      <c r="CQ74" s="187">
        <f t="shared" si="13"/>
        <v>1.5296672833085612</v>
      </c>
      <c r="CR74" s="187">
        <f t="shared" si="14"/>
        <v>1.5513468599997644</v>
      </c>
      <c r="CS74" s="187">
        <f t="shared" si="15"/>
        <v>0.24951822602694732</v>
      </c>
      <c r="CT74" s="187">
        <f t="shared" si="16"/>
        <v>1.0141727399989311</v>
      </c>
      <c r="CU74" s="187">
        <f t="shared" si="17"/>
        <v>0.16311928008766535</v>
      </c>
      <c r="CV74" s="187">
        <f t="shared" si="18"/>
        <v>0.16083974026736048</v>
      </c>
      <c r="CW74" s="184">
        <f t="shared" si="19"/>
        <v>-1.5235370648232993</v>
      </c>
      <c r="CX74" s="184">
        <f t="shared" si="20"/>
        <v>-1.0984868149570499</v>
      </c>
      <c r="CY74" s="184">
        <f t="shared" si="21"/>
        <v>-2.9117603810736936</v>
      </c>
      <c r="CZ74" s="184">
        <f t="shared" si="54"/>
        <v>0.42505024986624956</v>
      </c>
      <c r="DA74" s="184">
        <f t="shared" si="55"/>
        <v>0.43912349555500235</v>
      </c>
      <c r="DB74" s="184">
        <f t="shared" si="56"/>
        <v>-1.3882233162503945</v>
      </c>
      <c r="DC74" s="184">
        <f t="shared" si="57"/>
        <v>1.4073245688752936E-2</v>
      </c>
      <c r="DD74" s="184">
        <f t="shared" si="58"/>
        <v>-1.8132735661166441</v>
      </c>
      <c r="DE74" s="184">
        <f t="shared" si="59"/>
        <v>-1.8273468118053968</v>
      </c>
      <c r="DF74" s="15"/>
      <c r="DY74" s="124"/>
      <c r="EE74" t="str">
        <f>E74</f>
        <v>iRM_11</v>
      </c>
      <c r="EF74" t="str">
        <f>A74</f>
        <v>Lab 1</v>
      </c>
      <c r="EG74" t="str">
        <f>B74</f>
        <v>Apr 5, 2022</v>
      </c>
      <c r="EH74" s="50">
        <f>C74</f>
        <v>3</v>
      </c>
      <c r="EI74" s="48">
        <f>BE74/AVERAGE(BE73,BE75)</f>
        <v>1.0601515612487369</v>
      </c>
      <c r="EJ74" s="46">
        <f>(CM74/AVERAGE(CM73,CM75)-1)*10^6</f>
        <v>-4.3283987865017082</v>
      </c>
      <c r="EK74" s="46">
        <f>(CN74/AVERAGE(CN73,CN75)-1)*10^6</f>
        <v>-2.745391270653208</v>
      </c>
      <c r="EL74" s="46">
        <f>(CP74/AVERAGE(CP73,CP75)-1)*10^6</f>
        <v>5.4767462986937687</v>
      </c>
      <c r="EN74" t="str">
        <f t="shared" ref="EN74:EU74" si="131">EE184</f>
        <v>iRM_2</v>
      </c>
      <c r="EO74" t="str">
        <f t="shared" si="131"/>
        <v>Lab 1</v>
      </c>
      <c r="EP74" t="str">
        <f t="shared" si="131"/>
        <v>Jun 20, 2022</v>
      </c>
      <c r="EQ74" s="124">
        <f t="shared" si="131"/>
        <v>2</v>
      </c>
      <c r="ER74" s="117">
        <f t="shared" si="131"/>
        <v>1.081376853864306</v>
      </c>
      <c r="ES74" s="44">
        <f t="shared" si="131"/>
        <v>-8.177778569651295</v>
      </c>
      <c r="ET74" s="44">
        <f t="shared" si="131"/>
        <v>-3.3700192184626943</v>
      </c>
      <c r="EU74" s="44">
        <f t="shared" si="131"/>
        <v>-3.2575237101095667</v>
      </c>
      <c r="EV74" t="s">
        <v>27</v>
      </c>
      <c r="EY74" s="39"/>
      <c r="EZ74" s="39"/>
      <c r="FA74" s="39"/>
      <c r="FB74" s="39" t="str">
        <f>EO769</f>
        <v>Lab 3</v>
      </c>
      <c r="FC74" s="39" t="str">
        <f>EP769</f>
        <v>Jul 29, 2020</v>
      </c>
      <c r="FD74" s="39" t="s">
        <v>275</v>
      </c>
      <c r="FE74" s="50">
        <v>130920</v>
      </c>
      <c r="FF74" s="3" t="s">
        <v>284</v>
      </c>
      <c r="FG74" s="124">
        <f>EQ769</f>
        <v>4</v>
      </c>
      <c r="FH74" s="19">
        <f>EX771</f>
        <v>35</v>
      </c>
      <c r="FI74" s="44">
        <f>EX769</f>
        <v>0.52064302059459266</v>
      </c>
      <c r="FJ74" s="44">
        <f>EX772</f>
        <v>3.5517588179236097</v>
      </c>
      <c r="FK74" s="44">
        <f>EY769</f>
        <v>0.14496793688970452</v>
      </c>
      <c r="FL74" s="44">
        <f>EY772</f>
        <v>2.219150220453062</v>
      </c>
      <c r="FM74" s="44">
        <f>EZ769</f>
        <v>0.3559403649980703</v>
      </c>
      <c r="FN74" s="44">
        <f>EZ772</f>
        <v>9.9655377554606996</v>
      </c>
      <c r="FO74" s="39" t="str">
        <f>EV769</f>
        <v>SRM 3169</v>
      </c>
      <c r="FP74" s="44">
        <f>FP72</f>
        <v>15.2</v>
      </c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44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</row>
    <row r="75" spans="1:235">
      <c r="A75" t="s">
        <v>38</v>
      </c>
      <c r="B75" s="3" t="s">
        <v>26</v>
      </c>
      <c r="C75" s="19">
        <v>3</v>
      </c>
      <c r="D75" t="s">
        <v>75</v>
      </c>
      <c r="E75" t="s">
        <v>27</v>
      </c>
      <c r="F75" s="13"/>
      <c r="G75" s="13"/>
      <c r="H75" s="13">
        <v>4.1476154583506284E-4</v>
      </c>
      <c r="I75" s="13">
        <v>9.7408898727735502E-5</v>
      </c>
      <c r="J75" s="13">
        <v>1.4135631208773703E-4</v>
      </c>
      <c r="K75" s="13">
        <v>9.6238966762030038E-6</v>
      </c>
      <c r="L75" s="13">
        <v>1.1995460081379861E-4</v>
      </c>
      <c r="M75" s="13">
        <v>-2.8471285304476634E-6</v>
      </c>
      <c r="N75" s="13">
        <v>7.58356400183402E-5</v>
      </c>
      <c r="O75" s="13">
        <v>-8.13935881467387E-6</v>
      </c>
      <c r="P75" s="13">
        <v>-9.999331950893988E-7</v>
      </c>
      <c r="Q75" s="13"/>
      <c r="R75" s="13"/>
      <c r="S75" s="13"/>
      <c r="T75" s="13"/>
      <c r="U75" s="13"/>
      <c r="V75" s="13">
        <v>19.825511131286621</v>
      </c>
      <c r="W75" s="13">
        <v>4.4045529651641848</v>
      </c>
      <c r="X75" s="13">
        <v>6.8665404415130613</v>
      </c>
      <c r="Y75" s="13">
        <v>5.0134168941440296E-5</v>
      </c>
      <c r="Z75" s="13">
        <v>7.2289709758758542</v>
      </c>
      <c r="AA75" s="13">
        <v>2.6179477317782583E-5</v>
      </c>
      <c r="AB75" s="13">
        <v>1.2060956382751464</v>
      </c>
      <c r="AC75" s="13">
        <v>-3.9084440220449329E-6</v>
      </c>
      <c r="AD75" s="13">
        <v>-4.0523879249576569E-7</v>
      </c>
      <c r="AE75" s="13"/>
      <c r="AF75" s="13"/>
      <c r="AG75" s="13"/>
      <c r="AH75" s="13"/>
      <c r="AI75" s="68">
        <f t="shared" si="0"/>
        <v>1</v>
      </c>
      <c r="AJ75" s="13">
        <f t="shared" si="24"/>
        <v>0</v>
      </c>
      <c r="AK75" s="13">
        <f t="shared" si="25"/>
        <v>0</v>
      </c>
      <c r="AL75" s="13">
        <f t="shared" si="26"/>
        <v>19.825096369740788</v>
      </c>
      <c r="AM75" s="13">
        <f t="shared" si="27"/>
        <v>4.4044555562654573</v>
      </c>
      <c r="AN75" s="13">
        <f t="shared" si="28"/>
        <v>6.8663990852009738</v>
      </c>
      <c r="AO75" s="13">
        <f t="shared" si="29"/>
        <v>4.0510272265237296E-5</v>
      </c>
      <c r="AP75" s="13">
        <f t="shared" si="30"/>
        <v>7.2288510212750401</v>
      </c>
      <c r="AQ75" s="13">
        <f t="shared" si="31"/>
        <v>2.9026605848230247E-5</v>
      </c>
      <c r="AR75" s="13">
        <f t="shared" si="32"/>
        <v>1.2060198026351281</v>
      </c>
      <c r="AS75" s="13">
        <f t="shared" si="33"/>
        <v>4.2309147926289371E-6</v>
      </c>
      <c r="AT75" s="13">
        <f t="shared" si="34"/>
        <v>5.9469440259363311E-7</v>
      </c>
      <c r="AU75" s="13">
        <f t="shared" si="35"/>
        <v>0</v>
      </c>
      <c r="AV75" s="13">
        <f t="shared" si="36"/>
        <v>0</v>
      </c>
      <c r="AW75" s="13">
        <f t="shared" si="37"/>
        <v>0</v>
      </c>
      <c r="AX75" s="13"/>
      <c r="AY75">
        <f t="shared" si="38"/>
        <v>0</v>
      </c>
      <c r="AZ75">
        <f t="shared" si="39"/>
        <v>1</v>
      </c>
      <c r="BB75">
        <f t="shared" si="2"/>
        <v>1</v>
      </c>
      <c r="BC75">
        <f t="shared" si="3"/>
        <v>1</v>
      </c>
      <c r="BD75" s="41">
        <f t="shared" si="4"/>
        <v>1.734778130066112</v>
      </c>
      <c r="BE75" s="13">
        <f t="shared" si="5"/>
        <v>19.825096369740788</v>
      </c>
      <c r="BF75" s="13">
        <f t="shared" si="6"/>
        <v>4.4044555562654573</v>
      </c>
      <c r="BG75" s="13">
        <f t="shared" si="40"/>
        <v>6.8663987602881678</v>
      </c>
      <c r="BH75" s="13">
        <f t="shared" si="41"/>
        <v>7.2288508105494174</v>
      </c>
      <c r="BI75" s="13">
        <f t="shared" si="42"/>
        <v>1.2060194074102015</v>
      </c>
      <c r="BJ75" s="17">
        <f t="shared" si="43"/>
        <v>0.22216565680800499</v>
      </c>
      <c r="BK75" s="17">
        <f t="shared" si="61"/>
        <v>0.346348821323684</v>
      </c>
      <c r="BL75" s="17">
        <f t="shared" si="62"/>
        <v>0.36463130749683886</v>
      </c>
      <c r="BM75" s="17">
        <f t="shared" si="63"/>
        <v>6.0832965697506479E-2</v>
      </c>
      <c r="BN75" s="17">
        <f t="shared" si="44"/>
        <v>1.5589665220984077</v>
      </c>
      <c r="BO75" s="17">
        <f t="shared" si="45"/>
        <v>1.6412586568767125</v>
      </c>
      <c r="BP75" s="17">
        <f t="shared" si="46"/>
        <v>0.27381804447875657</v>
      </c>
      <c r="BQ75" s="17">
        <f t="shared" si="47"/>
        <v>1.0527863386492338</v>
      </c>
      <c r="BR75" s="17">
        <f t="shared" si="48"/>
        <v>0.17564074699320079</v>
      </c>
      <c r="BS75" s="17">
        <f t="shared" si="49"/>
        <v>0.16683418139577569</v>
      </c>
      <c r="BT75" s="96">
        <f t="shared" si="50"/>
        <v>-1.5043319735421667</v>
      </c>
      <c r="BU75" s="96">
        <f t="shared" si="51"/>
        <v>-1.0603088576557826</v>
      </c>
      <c r="BV75" s="96">
        <f t="shared" si="52"/>
        <v>-1.0088685523580936</v>
      </c>
      <c r="BW75" s="96">
        <f t="shared" si="53"/>
        <v>-2.7996234379746223</v>
      </c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184"/>
      <c r="CJ75" s="185"/>
      <c r="CK75" s="181">
        <f t="shared" si="7"/>
        <v>0</v>
      </c>
      <c r="CL75" s="186">
        <f t="shared" si="8"/>
        <v>1.7347774606656152</v>
      </c>
      <c r="CM75" s="185">
        <f t="shared" si="9"/>
        <v>0.21793920215114268</v>
      </c>
      <c r="CN75" s="185">
        <f t="shared" si="10"/>
        <v>0.33337620381195571</v>
      </c>
      <c r="CO75" s="188">
        <f t="shared" si="11"/>
        <v>0.33810000000000007</v>
      </c>
      <c r="CP75" s="185">
        <f t="shared" si="12"/>
        <v>5.437977689437868E-2</v>
      </c>
      <c r="CQ75" s="187">
        <f t="shared" si="13"/>
        <v>1.5296752512691885</v>
      </c>
      <c r="CR75" s="187">
        <f t="shared" si="14"/>
        <v>1.5513500860002454</v>
      </c>
      <c r="CS75" s="187">
        <f t="shared" si="15"/>
        <v>0.24951810577275504</v>
      </c>
      <c r="CT75" s="187">
        <f t="shared" si="16"/>
        <v>1.0141695661958789</v>
      </c>
      <c r="CU75" s="187">
        <f t="shared" si="17"/>
        <v>0.16311835179769507</v>
      </c>
      <c r="CV75" s="187">
        <f t="shared" si="18"/>
        <v>0.16083932828860892</v>
      </c>
      <c r="CW75" s="184">
        <f t="shared" si="19"/>
        <v>-1.5235391443048192</v>
      </c>
      <c r="CX75" s="184">
        <f t="shared" si="20"/>
        <v>-1.0984836855019842</v>
      </c>
      <c r="CY75" s="184">
        <f t="shared" si="21"/>
        <v>-2.9117629425008538</v>
      </c>
      <c r="CZ75" s="184">
        <f t="shared" si="54"/>
        <v>0.42505545880283463</v>
      </c>
      <c r="DA75" s="184">
        <f t="shared" si="55"/>
        <v>0.4391255750365225</v>
      </c>
      <c r="DB75" s="184">
        <f t="shared" si="56"/>
        <v>-1.388223798196035</v>
      </c>
      <c r="DC75" s="184">
        <f t="shared" si="57"/>
        <v>1.4070116233687629E-2</v>
      </c>
      <c r="DD75" s="184">
        <f t="shared" si="58"/>
        <v>-1.8132792569988694</v>
      </c>
      <c r="DE75" s="184">
        <f t="shared" si="59"/>
        <v>-1.8273493732325572</v>
      </c>
      <c r="DF75" s="15"/>
      <c r="DV75" s="39" t="str">
        <f>E75</f>
        <v>iRM_12</v>
      </c>
      <c r="DW75" s="39" t="str">
        <f>A75</f>
        <v>Lab 1</v>
      </c>
      <c r="DX75" s="39" t="str">
        <f>B75</f>
        <v>Apr 5, 2022</v>
      </c>
      <c r="DY75" s="124">
        <f>C75</f>
        <v>3</v>
      </c>
      <c r="DZ75" s="48">
        <f>BE75/AVERAGE(BE73,BE77)</f>
        <v>0.99707097378755083</v>
      </c>
      <c r="EA75" s="46">
        <f>(CM75/AVERAGE(CM73,CM77)-1)*10^6</f>
        <v>-8.2804221305243786</v>
      </c>
      <c r="EB75" s="46">
        <f>(CN75/AVERAGE(CN73,CN77)-1)*10^6</f>
        <v>0.21230283220319279</v>
      </c>
      <c r="EC75" s="46">
        <f>(CP75/AVERAGE(CP73,CP77)-1)*10^6</f>
        <v>2.2106983468273</v>
      </c>
      <c r="EH75" s="50"/>
      <c r="EK75" s="46"/>
      <c r="EL75" s="46"/>
      <c r="EQ75" s="124"/>
      <c r="EY75" s="39"/>
      <c r="EZ75" s="39"/>
      <c r="FA75" s="39"/>
      <c r="FD75" s="138" t="s">
        <v>314</v>
      </c>
      <c r="FE75" s="138"/>
      <c r="FF75" s="139"/>
      <c r="FG75" s="140"/>
      <c r="FH75" s="2"/>
      <c r="FI75" s="141">
        <f>(FI72/FJ72^2+FI73/FJ73^2+FI74/FJ74^2)/(1/FJ72^2+1/FJ73^2+1/FJ74^2)</f>
        <v>0.10469048178457586</v>
      </c>
      <c r="FJ75" s="141">
        <f>SQRT(1/(1/FJ72^2+1/FJ73^2+1/FJ74^2))</f>
        <v>1.079959698690615</v>
      </c>
      <c r="FK75" s="141">
        <f>(FK72/FL72^2+FK73/FL73^2+FK74/FL74^2)/(1/FL72^2+1/FL73^2+1/FL74^2)</f>
        <v>3.5851140305803414E-2</v>
      </c>
      <c r="FL75" s="141">
        <f>SQRT(1/(1/FL72^2+1/FL73^2+1/FL74^2))</f>
        <v>1.0728525239494342</v>
      </c>
      <c r="FM75" s="141">
        <f>(FM72/FN72^2+FM73/FN73^2+FM74/FN74^2)/(1/FN72^2+1/FN73^2+1/FN74^2)</f>
        <v>-7.5256968103462205E-2</v>
      </c>
      <c r="FN75" s="141">
        <f>SQRT(1/(1/FN72^2+1/FN73^2+1/FN74^2))</f>
        <v>3.9428147969870211</v>
      </c>
      <c r="FO75" s="2"/>
      <c r="FP75" s="44">
        <f>FP74</f>
        <v>15.2</v>
      </c>
      <c r="FQ75" s="44">
        <f>FP75</f>
        <v>15.2</v>
      </c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44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</row>
    <row r="76" spans="1:235">
      <c r="A76" t="s">
        <v>38</v>
      </c>
      <c r="B76" s="3" t="s">
        <v>26</v>
      </c>
      <c r="C76" s="19">
        <v>3</v>
      </c>
      <c r="D76" t="s">
        <v>76</v>
      </c>
      <c r="E76" t="s">
        <v>32</v>
      </c>
      <c r="F76" s="13"/>
      <c r="G76" s="13"/>
      <c r="H76" s="13">
        <v>4.1002988000400365E-4</v>
      </c>
      <c r="I76" s="13">
        <v>9.1158584837103263E-5</v>
      </c>
      <c r="J76" s="13">
        <v>1.2755677962559276E-4</v>
      </c>
      <c r="K76" s="13">
        <v>2.1261178744680365E-5</v>
      </c>
      <c r="L76" s="13">
        <v>1.0949949210043996E-4</v>
      </c>
      <c r="M76" s="13">
        <v>1.5051360264806131E-6</v>
      </c>
      <c r="N76" s="13">
        <v>7.3223580329795368E-5</v>
      </c>
      <c r="O76" s="13">
        <v>-3.2393452670476101E-6</v>
      </c>
      <c r="P76" s="13">
        <v>1.6186911864224385E-6</v>
      </c>
      <c r="Q76" s="13"/>
      <c r="R76" s="13"/>
      <c r="S76" s="13"/>
      <c r="T76" s="13"/>
      <c r="U76" s="13"/>
      <c r="V76" s="13">
        <v>19.988090744018553</v>
      </c>
      <c r="W76" s="13">
        <v>4.4408088397979739</v>
      </c>
      <c r="X76" s="13">
        <v>6.9232113933563229</v>
      </c>
      <c r="Y76" s="13">
        <v>5.993473557282414E-5</v>
      </c>
      <c r="Z76" s="13">
        <v>7.2890477275848387</v>
      </c>
      <c r="AA76" s="13">
        <v>2.8468086593420594E-5</v>
      </c>
      <c r="AB76" s="13">
        <v>1.2161503601074219</v>
      </c>
      <c r="AC76" s="13">
        <v>-2.4970619867303865E-6</v>
      </c>
      <c r="AD76" s="13">
        <v>4.2143687458917609E-7</v>
      </c>
      <c r="AE76" s="13"/>
      <c r="AF76" s="13"/>
      <c r="AG76" s="13"/>
      <c r="AH76" s="13"/>
      <c r="AI76" s="68">
        <f t="shared" ref="AI76:AI139" si="132">$AJ$3</f>
        <v>1</v>
      </c>
      <c r="AJ76" s="13">
        <f t="shared" si="24"/>
        <v>0</v>
      </c>
      <c r="AK76" s="13">
        <f t="shared" si="25"/>
        <v>0</v>
      </c>
      <c r="AL76" s="13">
        <f t="shared" si="26"/>
        <v>19.987680714138548</v>
      </c>
      <c r="AM76" s="13">
        <f t="shared" si="27"/>
        <v>4.4407176812131368</v>
      </c>
      <c r="AN76" s="13">
        <f t="shared" si="28"/>
        <v>6.9230838365766969</v>
      </c>
      <c r="AO76" s="13">
        <f t="shared" si="29"/>
        <v>3.8673556828143775E-5</v>
      </c>
      <c r="AP76" s="13">
        <f t="shared" si="30"/>
        <v>7.2889382280927384</v>
      </c>
      <c r="AQ76" s="13">
        <f t="shared" si="31"/>
        <v>2.6962950566939981E-5</v>
      </c>
      <c r="AR76" s="13">
        <f t="shared" si="32"/>
        <v>1.2160771365270922</v>
      </c>
      <c r="AS76" s="13">
        <f t="shared" si="33"/>
        <v>7.4228328031722357E-7</v>
      </c>
      <c r="AT76" s="13">
        <f t="shared" si="34"/>
        <v>-1.1972543118332624E-6</v>
      </c>
      <c r="AU76" s="13">
        <f t="shared" si="35"/>
        <v>0</v>
      </c>
      <c r="AV76" s="13">
        <f t="shared" si="36"/>
        <v>0</v>
      </c>
      <c r="AW76" s="13">
        <f t="shared" si="37"/>
        <v>0</v>
      </c>
      <c r="AX76" s="13"/>
      <c r="AY76">
        <f t="shared" si="38"/>
        <v>0</v>
      </c>
      <c r="AZ76">
        <f t="shared" si="39"/>
        <v>1</v>
      </c>
      <c r="BB76">
        <f t="shared" ref="BB76:BB139" si="133">$BB$7</f>
        <v>1</v>
      </c>
      <c r="BC76">
        <f t="shared" ref="BC76:BC139" si="134">$BB$8</f>
        <v>1</v>
      </c>
      <c r="BD76" s="41">
        <f t="shared" ref="BD76:BD139" si="135">LN(AP76/AL76/$CM$7)/LN($BG$4/$BD$4)</f>
        <v>1.7373108062960874</v>
      </c>
      <c r="BE76" s="13">
        <f t="shared" ref="BE76:BE139" si="136">AL76</f>
        <v>19.987680714138548</v>
      </c>
      <c r="BF76" s="13">
        <f t="shared" ref="BF76:BF139" si="137">AM76</f>
        <v>4.4407176812131368</v>
      </c>
      <c r="BG76" s="13">
        <f t="shared" si="40"/>
        <v>6.9230844906053832</v>
      </c>
      <c r="BH76" s="13">
        <f t="shared" si="41"/>
        <v>7.2889386522907298</v>
      </c>
      <c r="BI76" s="13">
        <f t="shared" si="42"/>
        <v>1.216077932166796</v>
      </c>
      <c r="BJ76" s="17">
        <f t="shared" si="43"/>
        <v>0.22217273453202285</v>
      </c>
      <c r="BK76" s="17">
        <f t="shared" si="61"/>
        <v>0.34636757458849382</v>
      </c>
      <c r="BL76" s="17">
        <f t="shared" si="62"/>
        <v>0.36467155727251555</v>
      </c>
      <c r="BM76" s="17">
        <f t="shared" si="63"/>
        <v>6.084137272147775E-2</v>
      </c>
      <c r="BN76" s="17">
        <f t="shared" si="44"/>
        <v>1.5590012668209301</v>
      </c>
      <c r="BO76" s="17">
        <f t="shared" si="45"/>
        <v>1.6413875358767465</v>
      </c>
      <c r="BP76" s="17">
        <f t="shared" si="46"/>
        <v>0.27384716153236338</v>
      </c>
      <c r="BQ76" s="17">
        <f t="shared" si="47"/>
        <v>1.0528455433675279</v>
      </c>
      <c r="BR76" s="17">
        <f t="shared" si="48"/>
        <v>0.17565550930614993</v>
      </c>
      <c r="BS76" s="17">
        <f t="shared" si="49"/>
        <v>0.1668388211477968</v>
      </c>
      <c r="BT76" s="96">
        <f t="shared" si="50"/>
        <v>-1.5043001161822969</v>
      </c>
      <c r="BU76" s="96">
        <f t="shared" si="51"/>
        <v>-1.0602547135214007</v>
      </c>
      <c r="BV76" s="96">
        <f t="shared" si="52"/>
        <v>-1.0087581735904734</v>
      </c>
      <c r="BW76" s="96">
        <f t="shared" si="53"/>
        <v>-2.7994852490336526</v>
      </c>
      <c r="BX76" s="44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184"/>
      <c r="CJ76" s="185"/>
      <c r="CK76" s="181">
        <f t="shared" ref="CK76:CK139" si="138">$CM$3</f>
        <v>0</v>
      </c>
      <c r="CL76" s="186">
        <f t="shared" ref="CL76:CL139" si="139">IF(CK76=0,LN(BL76/$CM$7)/LN($BG$4/$BD$4),(BL76/$CM$7)^(1/($BG$4^(CK76)-$BD$4^(CK76))))</f>
        <v>1.7373121427139548</v>
      </c>
      <c r="CM76" s="185">
        <f t="shared" ref="CM76:CM139" si="140">IF($CK76=0,BJ76/((BE$4/$BD$4)^(LN($BL76/$CM$7)/LN($BG$4/$BD$4))),BJ76/(($BL76/$CM$7)^((BE$4^$CK76-$BD$4^$CK76)/($BG$4^$CK76-$BD$4^$CK76))))</f>
        <v>0.21794002896545575</v>
      </c>
      <c r="CN76" s="185">
        <f t="shared" ref="CN76:CN139" si="141">IF($CK76=0,BK76/((BF$4/$BD$4)^(LN($BL76/$CM$7)/LN($BG$4/$BD$4))),BK76/(($BL76/$CM$7)^((BF$4^$CK76-$BD$4^$CK76)/($BG$4^$CK76-$BD$4^$CK76))))</f>
        <v>0.33337565938305963</v>
      </c>
      <c r="CO76" s="188">
        <f t="shared" ref="CO76:CO139" si="142">IF($CK76=0,BL76/((BG$4/$BD$4)^(LN($BL76/$CM$7)/LN($BG$4/$BD$4))),BL76/(($BL76/$CM$7)^((BG$4^$CK76-$BD$4^$CK76)/($BG$4^$CK76-$BD$4^$CK76))))</f>
        <v>0.33810000000000001</v>
      </c>
      <c r="CP76" s="185">
        <f t="shared" ref="CP76:CP139" si="143">IF($CK76=0,BM76/((BH$4/$BD$4)^(LN($BL76/$CM$7)/LN($BG$4/$BD$4))),BM76/(($BL76/$CM$7)^((BH$4^$CK76-$BD$4^$CK76)/($BG$4^$CK76-$BD$4^$CK76))))</f>
        <v>5.4378381635685896E-2</v>
      </c>
      <c r="CQ76" s="187">
        <f t="shared" ref="CQ76:CQ139" si="144">IF($CK76=0,BN76/((BF$4/$BE$4)^(LN($BL76/$CM$7)/LN($BG$4/$BD$4))),BN76/(($BL76/$CM$7)^((BF$4^$CK76-$BE$4^$CK76)/($BG$4^$CK76-$BD$4^$CK76))))</f>
        <v>1.5296669499658593</v>
      </c>
      <c r="CR76" s="187">
        <f t="shared" ref="CR76:CR139" si="145">IF($CK76=0,BO76/((BG$4/$BE$4)^(LN($BL76/$CM$7)/LN($BG$4/$BD$4))),BO76/(($BL76/$CM$7)^((BG$4^$CK76-$BE$4^$CK76)/($BG$4^$CK76-$BD$4^$CK76))))</f>
        <v>1.5513442005350471</v>
      </c>
      <c r="CS76" s="187">
        <f t="shared" ref="CS76:CS139" si="146">IF($CK76=0,BP76/((BH$4/$BE$4)^(LN($BL76/$CM$7)/LN($BG$4/$BD$4))),BP76/(($BL76/$CM$7)^((BH$4^$CK76-$BE$4^$CK76)/($BG$4^$CK76-$BD$4^$CK76))))</f>
        <v>0.24951075712807697</v>
      </c>
      <c r="CT76" s="187">
        <f t="shared" ref="CT76:CT139" si="147">IF($CK76=0,BQ76/((BG$4/$BF$4)^(LN($BL76/$CM$7)/LN($BG$4/$BD$4))),BQ76/(($BL76/$CM$7)^((BG$4^$CK76-$BF$4^$CK76)/($BG$4^$CK76-$BD$4^$CK76))))</f>
        <v>1.0141712224152271</v>
      </c>
      <c r="CU76" s="187">
        <f t="shared" ref="CU76:CU139" si="148">IF($CK76=0,BR76/((BH$4/$BF$4)^(LN($BL76/$CM$7)/LN($BG$4/$BD$4))),BR76/(($BL76/$CM$7)^((BH$4^$CK76-$BF$4^$CK76)/($BG$4^$CK76-$BD$4^$CK76))))</f>
        <v>0.16311443293825881</v>
      </c>
      <c r="CV76" s="187">
        <f t="shared" ref="CV76:CV139" si="149">IF($CK76=0,BS76/((BH$4/$BG$4)^(LN($BL76/$CM$7)/LN($BG$4/$BD$4))),BS76/(($BL76/$CM$7)^((BH$4^$CK76-$BG$4^$CK76)/($BG$4^$CK76-$BD$4^$CK76))))</f>
        <v>0.16083520152524669</v>
      </c>
      <c r="CW76" s="184">
        <f t="shared" ref="CW76:CW139" si="150">LN(CM76)</f>
        <v>-1.5235353505277631</v>
      </c>
      <c r="CX76" s="184">
        <f t="shared" ref="CX76:CX139" si="151">LN(CN76)</f>
        <v>-1.0984853185799737</v>
      </c>
      <c r="CY76" s="184">
        <f t="shared" ref="CY76:CY139" si="152">LN(CP76)</f>
        <v>-2.911788600505949</v>
      </c>
      <c r="CZ76" s="184">
        <f t="shared" si="54"/>
        <v>0.4250500319477899</v>
      </c>
      <c r="DA76" s="184">
        <f t="shared" si="55"/>
        <v>0.43912178125946633</v>
      </c>
      <c r="DB76" s="184">
        <f t="shared" si="56"/>
        <v>-1.3882532499781861</v>
      </c>
      <c r="DC76" s="184">
        <f t="shared" si="57"/>
        <v>1.4071749311676703E-2</v>
      </c>
      <c r="DD76" s="184">
        <f t="shared" si="58"/>
        <v>-1.8133032819259756</v>
      </c>
      <c r="DE76" s="184">
        <f t="shared" si="59"/>
        <v>-1.8273750312376522</v>
      </c>
      <c r="DF76" s="15"/>
      <c r="DY76" s="124"/>
      <c r="EE76" t="str">
        <f>E76</f>
        <v>iRM</v>
      </c>
      <c r="EF76" t="str">
        <f>A76</f>
        <v>Lab 1</v>
      </c>
      <c r="EG76" t="str">
        <f>B76</f>
        <v>Apr 5, 2022</v>
      </c>
      <c r="EH76" s="50">
        <f>C76</f>
        <v>3</v>
      </c>
      <c r="EI76" s="48">
        <f>BE76/AVERAGE(BE75,BE77)</f>
        <v>1.0099875082772758</v>
      </c>
      <c r="EJ76" s="46">
        <f>(CM76/AVERAGE(CM75,CM77)-1)*10^6</f>
        <v>1.921200162735559</v>
      </c>
      <c r="EK76" s="46">
        <f>(CN76/AVERAGE(CN75,CN77)-1)*10^6</f>
        <v>-1.8048335114206893</v>
      </c>
      <c r="EL76" s="46">
        <f>(CP76/AVERAGE(CP75,CP77)-1)*10^6</f>
        <v>-26.362263788604068</v>
      </c>
      <c r="EN76" t="str">
        <f t="shared" ref="EN76:EU76" si="153">EE17</f>
        <v>iRM_10</v>
      </c>
      <c r="EO76" t="str">
        <f t="shared" si="153"/>
        <v>Lab 1</v>
      </c>
      <c r="EP76" t="str">
        <f t="shared" si="153"/>
        <v>Apr 4, 2022</v>
      </c>
      <c r="EQ76" s="124">
        <f t="shared" si="153"/>
        <v>1</v>
      </c>
      <c r="ER76" s="117">
        <f t="shared" si="153"/>
        <v>0.98372322417867397</v>
      </c>
      <c r="ES76" s="44">
        <f t="shared" si="153"/>
        <v>10.821244989189793</v>
      </c>
      <c r="ET76" s="44">
        <f t="shared" si="153"/>
        <v>2.7855969222390087</v>
      </c>
      <c r="EU76" s="44">
        <f t="shared" si="153"/>
        <v>11.362018297544907</v>
      </c>
      <c r="EV76" t="s">
        <v>32</v>
      </c>
      <c r="EW76" s="108" t="s">
        <v>257</v>
      </c>
      <c r="EX76" s="109">
        <f>AVERAGE(ES76:ES83)</f>
        <v>-0.31231055297453736</v>
      </c>
      <c r="EY76" s="109">
        <f>AVERAGE(ET76:ET83)</f>
        <v>-2.8535588052214234</v>
      </c>
      <c r="EZ76" s="110">
        <f>AVERAGE(EU76:EU83)</f>
        <v>-3.1429526840959232</v>
      </c>
      <c r="FA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44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</row>
    <row r="77" spans="1:235">
      <c r="A77" t="s">
        <v>38</v>
      </c>
      <c r="B77" s="3" t="s">
        <v>26</v>
      </c>
      <c r="C77" s="19">
        <v>3</v>
      </c>
      <c r="D77" t="s">
        <v>77</v>
      </c>
      <c r="E77" t="s">
        <v>27</v>
      </c>
      <c r="F77" s="13"/>
      <c r="G77" s="13"/>
      <c r="H77" s="13">
        <v>4.1271007794421168E-4</v>
      </c>
      <c r="I77" s="13">
        <v>8.8218000746564934E-5</v>
      </c>
      <c r="J77" s="13">
        <v>1.2785433063982054E-4</v>
      </c>
      <c r="K77" s="13">
        <v>1.435452719249497E-5</v>
      </c>
      <c r="L77" s="13">
        <v>1.1997562178294175E-4</v>
      </c>
      <c r="M77" s="13">
        <v>1.2400452760630297E-6</v>
      </c>
      <c r="N77" s="13">
        <v>7.2945606370922183E-5</v>
      </c>
      <c r="O77" s="13">
        <v>-2.4384480525441171E-6</v>
      </c>
      <c r="P77" s="13">
        <v>6.2082680415187509E-6</v>
      </c>
      <c r="Q77" s="13"/>
      <c r="R77" s="13"/>
      <c r="S77" s="13"/>
      <c r="T77" s="13"/>
      <c r="U77" s="13"/>
      <c r="V77" s="13">
        <v>19.755371638706752</v>
      </c>
      <c r="W77" s="13">
        <v>4.3890826069578832</v>
      </c>
      <c r="X77" s="13">
        <v>6.8425576638202275</v>
      </c>
      <c r="Y77" s="13">
        <v>5.8203877656802545E-5</v>
      </c>
      <c r="Z77" s="13">
        <v>7.2040692056928366</v>
      </c>
      <c r="AA77" s="13">
        <v>2.6503933083534192E-5</v>
      </c>
      <c r="AB77" s="13">
        <v>1.2019906481918023</v>
      </c>
      <c r="AC77" s="13">
        <v>2.3707876208595269E-6</v>
      </c>
      <c r="AD77" s="13">
        <v>4.2765860599752643E-7</v>
      </c>
      <c r="AE77" s="13"/>
      <c r="AF77" s="13"/>
      <c r="AG77" s="13"/>
      <c r="AH77" s="13"/>
      <c r="AI77" s="68">
        <f t="shared" si="132"/>
        <v>1</v>
      </c>
      <c r="AJ77" s="13">
        <f t="shared" ref="AJ77:AJ140" si="154">T77-F77*$AI77</f>
        <v>0</v>
      </c>
      <c r="AK77" s="13">
        <f t="shared" ref="AK77:AK140" si="155">U77-G77*$AI77</f>
        <v>0</v>
      </c>
      <c r="AL77" s="13">
        <f t="shared" ref="AL77:AL140" si="156">V77-H77*$AI77</f>
        <v>19.754958928628806</v>
      </c>
      <c r="AM77" s="13">
        <f t="shared" ref="AM77:AM140" si="157">W77-I77*$AI77</f>
        <v>4.388994388957137</v>
      </c>
      <c r="AN77" s="13">
        <f t="shared" ref="AN77:AN140" si="158">X77-J77*$AI77</f>
        <v>6.8424298094895875</v>
      </c>
      <c r="AO77" s="13">
        <f t="shared" ref="AO77:AO140" si="159">Y77-K77*$AI77</f>
        <v>4.3849350464307579E-5</v>
      </c>
      <c r="AP77" s="13">
        <f t="shared" ref="AP77:AP140" si="160">Z77-L77*$AI77</f>
        <v>7.2039492300710535</v>
      </c>
      <c r="AQ77" s="13">
        <f t="shared" ref="AQ77:AQ140" si="161">AA77-M77*$AI77</f>
        <v>2.526388780747116E-5</v>
      </c>
      <c r="AR77" s="13">
        <f t="shared" ref="AR77:AR140" si="162">AB77-N77*$AI77</f>
        <v>1.2019177025854315</v>
      </c>
      <c r="AS77" s="13">
        <f t="shared" ref="AS77:AS140" si="163">AC77-O77*$AI77</f>
        <v>4.809235673403644E-6</v>
      </c>
      <c r="AT77" s="13">
        <f t="shared" ref="AT77:AT140" si="164">AD77-P77*$AI77</f>
        <v>-5.7806094355212241E-6</v>
      </c>
      <c r="AU77" s="13">
        <f t="shared" ref="AU77:AU140" si="165">AE77-Q77*$AI77</f>
        <v>0</v>
      </c>
      <c r="AV77" s="13">
        <f t="shared" ref="AV77:AV140" si="166">AF77-R77*$AI77</f>
        <v>0</v>
      </c>
      <c r="AW77" s="13">
        <f t="shared" ref="AW77:AW140" si="167">AG77-S77*$AI77</f>
        <v>0</v>
      </c>
      <c r="AX77" s="13"/>
      <c r="AY77">
        <f t="shared" ref="AY77:AY140" si="168">$BB$2</f>
        <v>0</v>
      </c>
      <c r="AZ77">
        <f t="shared" ref="AZ77:AZ140" si="169">$BB$3</f>
        <v>1</v>
      </c>
      <c r="BB77">
        <f t="shared" si="133"/>
        <v>1</v>
      </c>
      <c r="BC77">
        <f t="shared" si="134"/>
        <v>1</v>
      </c>
      <c r="BD77" s="41">
        <f t="shared" si="135"/>
        <v>1.7369219606172834</v>
      </c>
      <c r="BE77" s="13">
        <f t="shared" si="136"/>
        <v>19.754958928628806</v>
      </c>
      <c r="BF77" s="13">
        <f t="shared" si="137"/>
        <v>4.388994388957137</v>
      </c>
      <c r="BG77" s="13">
        <f t="shared" ref="BG77:BG140" si="170">IF(BC77=0,IF(OR(AND(AY77=1,AZ77=1),AND(AY77=1,BA77=1),AND(AZ77=1,BA77=1)),"Error",AN77-$AY77*($AQ77*$BD$6/$BF$6)-$AZ77*($AT77*$BD$6/$BI$6)-$BA77*($AV77*$BD$6/$BJ$6)),IF(OR(AND(AY77=1,AZ77=1),AND(AY77=1,BA77=1),AND(AZ77=1,BA77=1)),"Error",AN77-$AY77*($AQ77*$BD$6/$BF$6*($BD$7/$BF$7)^($BD77*$BB$9))-$AZ77*($AT77*$BD$6/$BI$6*($BD$7/$BI$7)^($BD77*$BB$9))-$BA77*($AV77*$BD$6/$BJ$6*($BD$7/$BJ$7)^($BD77*$BB$9))))</f>
        <v>6.8424329673550597</v>
      </c>
      <c r="BH77" s="13">
        <f t="shared" ref="BH77:BH140" si="171">IF(BC77=0,IF(OR(AND(AY77=1,AZ77=1),AND(AY77=1,BA77=1),AND(AZ77=1,BA77=1)),"Error",AP77-$AY77*($AQ77*$BE$6/$BF$6)-$AZ77*($AT77*$BE$6/$BI$6)-$BA77*($AV77*$BE$6/$BJ$6)),IF(OR(AND(AY77=1,AZ77=1),AND(AY77=1,BA77=1),AND(AZ77=1,BA77=1)),"Error",AP77-$AY77*($AQ77*$BE$6/$BF$6*($BE$7/$BF$7)^($BD77*$BB$9))-$AZ77*($AT77*$BE$6/$BI$6*($BE$7/$BI$7)^($BD77*$BB$9))-$BA77*($AV77*$BE$6/$BJ$6*($BE$7/$BJ$7)^($BD77*$BB$9))))</f>
        <v>7.2039512782229691</v>
      </c>
      <c r="BI77" s="13">
        <f t="shared" ref="BI77:BI140" si="172">IF(BC77=0,IF(OR(AND(AY77=1,AZ77=1),AND(AY77=1,BA77=1),AND(AZ77=1,BA77=1)),"Error",AR77-$AY77*($AQ77*$BG$6/$BF$6)-$AZ77*($AT77*$BG$6/$BI$6)-$BA77*($AV77*$BG$6/$BJ$6)-$BB77*($AU77*$BK$6/$BL$6)),IF(OR(AND(AY77=1,AZ77=1),AND(AY77=1,BA77=1),AND(AZ77=1,BA77=1)),"Error",AR77-$AY77*($AQ77*$BG$6/$BF$6*($BG$7/$BF$7)^($BD77*$BB$9))-$AZ77*($AT77*$BG$6/$BI$6*($BG$7/$BI$7)^($BD77*$BB$9))-$BA77*($AV77*$BG$6/$BJ$6*($BG$7/$BJ$7)^($BD77*$BB$9))-$BB77*($AU77*$BK$6/$BL$6*($BK$7/$BL$7)^($BD77*$BB$9))))</f>
        <v>1.2019215441381972</v>
      </c>
      <c r="BJ77" s="17">
        <f t="shared" ref="BJ77:BJ140" si="173">BF77/$BE77</f>
        <v>0.22217177999781232</v>
      </c>
      <c r="BK77" s="17">
        <f t="shared" ref="BK77:BK140" si="174">BG77/$BE77</f>
        <v>0.34636533500654532</v>
      </c>
      <c r="BL77" s="17">
        <f t="shared" ref="BL77:BL140" si="175">BH77/$BE77</f>
        <v>0.3646654647194954</v>
      </c>
      <c r="BM77" s="17">
        <f t="shared" ref="BM77:BM140" si="176">BI77/$BE77</f>
        <v>6.0841510654642633E-2</v>
      </c>
      <c r="BN77" s="17">
        <f t="shared" ref="BN77:BN140" si="177">BG77/BF77</f>
        <v>1.5589978844745984</v>
      </c>
      <c r="BO77" s="17">
        <f t="shared" ref="BO77:BO140" si="178">BH77/BF77</f>
        <v>1.6413671651867139</v>
      </c>
      <c r="BP77" s="17">
        <f t="shared" ref="BP77:BP140" si="179">BI77/BF77</f>
        <v>0.27384895892377392</v>
      </c>
      <c r="BQ77" s="17">
        <f t="shared" ref="BQ77:BQ140" si="180">BH77/BG77</f>
        <v>1.0528347610554165</v>
      </c>
      <c r="BR77" s="17">
        <f t="shared" ref="BR77:BR140" si="181">BI77/BG77</f>
        <v>0.17565704331668441</v>
      </c>
      <c r="BS77" s="17">
        <f t="shared" ref="BS77:BS140" si="182">BI77/BH77</f>
        <v>0.16684198680958884</v>
      </c>
      <c r="BT77" s="96">
        <f t="shared" ref="BT77:BT140" si="183">LN(BJ77)</f>
        <v>-1.50430441255225</v>
      </c>
      <c r="BU77" s="96">
        <f t="shared" ref="BU77:BU140" si="184">LN(BK77)</f>
        <v>-1.0602611794534142</v>
      </c>
      <c r="BV77" s="96">
        <f t="shared" ref="BV77:BV140" si="185">LN(BL77)</f>
        <v>-1.008774880689761</v>
      </c>
      <c r="BW77" s="96">
        <f t="shared" ref="BW77:BW140" si="186">LN(BM77)</f>
        <v>-2.7994829819413374</v>
      </c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184"/>
      <c r="CJ77" s="185"/>
      <c r="CK77" s="181">
        <f t="shared" si="138"/>
        <v>0</v>
      </c>
      <c r="CL77" s="186">
        <f t="shared" si="139"/>
        <v>1.7369284893578127</v>
      </c>
      <c r="CM77" s="185">
        <f t="shared" si="140"/>
        <v>0.21794001836853941</v>
      </c>
      <c r="CN77" s="185">
        <f t="shared" si="141"/>
        <v>0.33337631833145936</v>
      </c>
      <c r="CO77" s="188">
        <f t="shared" si="142"/>
        <v>0.33810000000000001</v>
      </c>
      <c r="CP77" s="185">
        <f t="shared" si="143"/>
        <v>5.4379853527059839E-2</v>
      </c>
      <c r="CQ77" s="187">
        <f t="shared" si="144"/>
        <v>1.5296700478739782</v>
      </c>
      <c r="CR77" s="187">
        <f t="shared" si="145"/>
        <v>1.5513442759661906</v>
      </c>
      <c r="CS77" s="187">
        <f t="shared" si="146"/>
        <v>0.24951752291358809</v>
      </c>
      <c r="CT77" s="187">
        <f t="shared" si="147"/>
        <v>1.0141692178142185</v>
      </c>
      <c r="CU77" s="187">
        <f t="shared" si="148"/>
        <v>0.16311852563262363</v>
      </c>
      <c r="CV77" s="187">
        <f t="shared" si="149"/>
        <v>0.16083955494545946</v>
      </c>
      <c r="CW77" s="184">
        <f t="shared" si="150"/>
        <v>-1.5235353991508485</v>
      </c>
      <c r="CX77" s="184">
        <f t="shared" si="151"/>
        <v>-1.0984833419877122</v>
      </c>
      <c r="CY77" s="184">
        <f t="shared" si="152"/>
        <v>-2.9117615332889826</v>
      </c>
      <c r="CZ77" s="184">
        <f t="shared" ref="CZ77:CZ140" si="187">LN(CQ77)</f>
        <v>0.42505205716313627</v>
      </c>
      <c r="DA77" s="184">
        <f t="shared" ref="DA77:DA140" si="188">LN(CR77)</f>
        <v>0.43912182988255183</v>
      </c>
      <c r="DB77" s="184">
        <f t="shared" ref="DB77:DB140" si="189">LN(CS77)</f>
        <v>-1.3882261341381339</v>
      </c>
      <c r="DC77" s="184">
        <f t="shared" ref="DC77:DC140" si="190">LN(CT77)</f>
        <v>1.4069772719415599E-2</v>
      </c>
      <c r="DD77" s="184">
        <f t="shared" ref="DD77:DD140" si="191">LN(CU77)</f>
        <v>-1.8132781913012701</v>
      </c>
      <c r="DE77" s="184">
        <f t="shared" ref="DE77:DE140" si="192">LN(CV77)</f>
        <v>-1.8273479640206856</v>
      </c>
      <c r="DF77" s="15"/>
      <c r="DV77" s="39" t="str">
        <f>E77</f>
        <v>iRM_12</v>
      </c>
      <c r="DW77" s="39" t="str">
        <f>A77</f>
        <v>Lab 1</v>
      </c>
      <c r="DX77" s="39" t="str">
        <f>B77</f>
        <v>Apr 5, 2022</v>
      </c>
      <c r="DY77" s="124">
        <f>C77</f>
        <v>3</v>
      </c>
      <c r="DZ77" s="48">
        <f>BE77/AVERAGE(BE75,BE79)</f>
        <v>0.99273012811801087</v>
      </c>
      <c r="EA77" s="46">
        <f>(CM77/AVERAGE(CM75,CM79)-1)*10^6</f>
        <v>-4.3362935575608219E-2</v>
      </c>
      <c r="EB77" s="46">
        <f>(CN77/AVERAGE(CN75,CN79)-1)*10^6</f>
        <v>-1.0138124707514962</v>
      </c>
      <c r="EC77" s="46">
        <f>(CP77/AVERAGE(CP75,CP79)-1)*10^6</f>
        <v>-2.9812035348131261</v>
      </c>
      <c r="EH77" s="50"/>
      <c r="EK77" s="46"/>
      <c r="EL77" s="46"/>
      <c r="EN77" t="str">
        <f t="shared" ref="EN77:EU77" si="193">EE31</f>
        <v>iRM_10</v>
      </c>
      <c r="EO77" t="str">
        <f t="shared" si="193"/>
        <v>Lab 1</v>
      </c>
      <c r="EP77" t="str">
        <f t="shared" si="193"/>
        <v>Apr 5, 2022</v>
      </c>
      <c r="EQ77" s="124">
        <f t="shared" si="193"/>
        <v>2</v>
      </c>
      <c r="ER77" s="117">
        <f t="shared" si="193"/>
        <v>1.0495298840114353</v>
      </c>
      <c r="ES77" s="44">
        <f t="shared" si="193"/>
        <v>8.3578139207229896</v>
      </c>
      <c r="ET77" s="44">
        <f t="shared" si="193"/>
        <v>-4.118252625029406</v>
      </c>
      <c r="EU77" s="44">
        <f t="shared" si="193"/>
        <v>18.249329171826645</v>
      </c>
      <c r="EV77" t="s">
        <v>27</v>
      </c>
      <c r="EW77" s="111" t="s">
        <v>258</v>
      </c>
      <c r="EX77" s="44">
        <f>2*STDEV(ES76:ES83)</f>
        <v>14.276908127074551</v>
      </c>
      <c r="EY77" s="44">
        <f>2*STDEV(ET76:ET83)</f>
        <v>9.1554313118722632</v>
      </c>
      <c r="EZ77" s="112">
        <f>2*STDEV(EU76:EU83)</f>
        <v>35.85835621708204</v>
      </c>
      <c r="FA77" s="39"/>
      <c r="FD77" s="1" t="s">
        <v>324</v>
      </c>
      <c r="FE77" s="1"/>
      <c r="FF77" s="1"/>
      <c r="FG77" s="1"/>
      <c r="FH77" s="1" t="s">
        <v>257</v>
      </c>
      <c r="FI77" s="120">
        <f>AVERAGE(FI15,FI18,FI21,FI24,FI27,FI28,FI33,FI36,FI39,FI42,FI45,FI48,FI51,FI57,FI61,FI65,FI68,FI71,FI75)</f>
        <v>-0.72282527914436034</v>
      </c>
      <c r="FJ77" s="1"/>
      <c r="FK77" s="120">
        <f>AVERAGE(FK15,FK18,FK21,FK24,FK27,FK28,FK33,FK36,FK39,FK42,FK45,FK48,FK51,FK57,FK61,FK65,FK68,FK71,FK75)</f>
        <v>-2.7914387834191551E-2</v>
      </c>
      <c r="FL77" s="1"/>
      <c r="FM77" s="120">
        <f>AVERAGE(FM15,FM18,FM21,FM24,FM27,FM28,FM33,FM36,FM39,FM42,FM45,FM48,FM51,FM57,FM61,FM65,FM68,FM71,FM75)</f>
        <v>0.24959245365521904</v>
      </c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44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</row>
    <row r="78" spans="1:235">
      <c r="A78" t="s">
        <v>38</v>
      </c>
      <c r="B78" s="3" t="s">
        <v>26</v>
      </c>
      <c r="C78" s="19">
        <v>3</v>
      </c>
      <c r="D78" t="s">
        <v>78</v>
      </c>
      <c r="E78" t="s">
        <v>28</v>
      </c>
      <c r="F78" s="13"/>
      <c r="G78" s="13"/>
      <c r="H78" s="13">
        <v>4.1405171796213833E-4</v>
      </c>
      <c r="I78" s="13">
        <v>8.6099072359502318E-5</v>
      </c>
      <c r="J78" s="13">
        <v>1.4100281623541377E-4</v>
      </c>
      <c r="K78" s="13">
        <v>1.4837949626667068E-5</v>
      </c>
      <c r="L78" s="13">
        <v>1.2169972760602831E-4</v>
      </c>
      <c r="M78" s="13">
        <v>-3.3323221328984678E-6</v>
      </c>
      <c r="N78" s="13">
        <v>7.2921587707241992E-5</v>
      </c>
      <c r="O78" s="13">
        <v>4.540267372021846E-6</v>
      </c>
      <c r="P78" s="13">
        <v>5.6289861731784185E-6</v>
      </c>
      <c r="Q78" s="13"/>
      <c r="R78" s="13"/>
      <c r="S78" s="13"/>
      <c r="T78" s="13"/>
      <c r="U78" s="13"/>
      <c r="V78" s="13">
        <v>21.562776336669923</v>
      </c>
      <c r="W78" s="13">
        <v>4.7907148647308349</v>
      </c>
      <c r="X78" s="13">
        <v>7.468893928527832</v>
      </c>
      <c r="Y78" s="13">
        <v>6.3340378437715111E-5</v>
      </c>
      <c r="Z78" s="13">
        <v>7.8638263511657716</v>
      </c>
      <c r="AA78" s="13">
        <v>2.9147949626349145E-5</v>
      </c>
      <c r="AB78" s="13">
        <v>1.3121433210372926</v>
      </c>
      <c r="AC78" s="13">
        <v>1.0842867754945473E-6</v>
      </c>
      <c r="AD78" s="13">
        <v>-1.0118457882812845E-6</v>
      </c>
      <c r="AE78" s="13"/>
      <c r="AF78" s="13"/>
      <c r="AG78" s="13"/>
      <c r="AH78" s="13"/>
      <c r="AI78" s="68">
        <f t="shared" si="132"/>
        <v>1</v>
      </c>
      <c r="AJ78" s="13">
        <f t="shared" si="154"/>
        <v>0</v>
      </c>
      <c r="AK78" s="13">
        <f t="shared" si="155"/>
        <v>0</v>
      </c>
      <c r="AL78" s="13">
        <f t="shared" si="156"/>
        <v>21.562362284951963</v>
      </c>
      <c r="AM78" s="13">
        <f t="shared" si="157"/>
        <v>4.7906287656584752</v>
      </c>
      <c r="AN78" s="13">
        <f t="shared" si="158"/>
        <v>7.4687529257115965</v>
      </c>
      <c r="AO78" s="13">
        <f t="shared" si="159"/>
        <v>4.8502428811048042E-5</v>
      </c>
      <c r="AP78" s="13">
        <f t="shared" si="160"/>
        <v>7.8637046514381659</v>
      </c>
      <c r="AQ78" s="13">
        <f t="shared" si="161"/>
        <v>3.2480271759247613E-5</v>
      </c>
      <c r="AR78" s="13">
        <f t="shared" si="162"/>
        <v>1.3120703994495853</v>
      </c>
      <c r="AS78" s="13">
        <f t="shared" si="163"/>
        <v>-3.4559805965272987E-6</v>
      </c>
      <c r="AT78" s="13">
        <f t="shared" si="164"/>
        <v>-6.6408319614597028E-6</v>
      </c>
      <c r="AU78" s="13">
        <f t="shared" si="165"/>
        <v>0</v>
      </c>
      <c r="AV78" s="13">
        <f t="shared" si="166"/>
        <v>0</v>
      </c>
      <c r="AW78" s="13">
        <f t="shared" si="167"/>
        <v>0</v>
      </c>
      <c r="AX78" s="13"/>
      <c r="AY78">
        <f t="shared" si="168"/>
        <v>0</v>
      </c>
      <c r="AZ78">
        <f t="shared" si="169"/>
        <v>1</v>
      </c>
      <c r="BB78">
        <f t="shared" si="133"/>
        <v>1</v>
      </c>
      <c r="BC78">
        <f t="shared" si="134"/>
        <v>1</v>
      </c>
      <c r="BD78" s="41">
        <f t="shared" si="135"/>
        <v>1.7388435942182678</v>
      </c>
      <c r="BE78" s="13">
        <f t="shared" si="136"/>
        <v>21.562362284951963</v>
      </c>
      <c r="BF78" s="13">
        <f t="shared" si="137"/>
        <v>4.7906287656584752</v>
      </c>
      <c r="BG78" s="13">
        <f t="shared" si="170"/>
        <v>7.4687565531078404</v>
      </c>
      <c r="BH78" s="13">
        <f t="shared" si="171"/>
        <v>7.8637070042093686</v>
      </c>
      <c r="BI78" s="13">
        <f t="shared" si="172"/>
        <v>1.3120748125129009</v>
      </c>
      <c r="BJ78" s="17">
        <f t="shared" si="173"/>
        <v>0.22217550666986893</v>
      </c>
      <c r="BK78" s="17">
        <f t="shared" si="174"/>
        <v>0.34637932775668878</v>
      </c>
      <c r="BL78" s="17">
        <f t="shared" si="175"/>
        <v>0.36469598740103387</v>
      </c>
      <c r="BM78" s="17">
        <f t="shared" si="176"/>
        <v>6.0850235014768189E-2</v>
      </c>
      <c r="BN78" s="17">
        <f t="shared" si="177"/>
        <v>1.5590347151604544</v>
      </c>
      <c r="BO78" s="17">
        <f t="shared" si="178"/>
        <v>1.6414770145790032</v>
      </c>
      <c r="BP78" s="17">
        <f t="shared" si="179"/>
        <v>0.27388363337991928</v>
      </c>
      <c r="BQ78" s="17">
        <f t="shared" si="180"/>
        <v>1.0528803487291583</v>
      </c>
      <c r="BR78" s="17">
        <f t="shared" si="181"/>
        <v>0.17567513456666767</v>
      </c>
      <c r="BS78" s="17">
        <f t="shared" si="182"/>
        <v>0.16685194550236415</v>
      </c>
      <c r="BT78" s="96">
        <f t="shared" si="183"/>
        <v>-1.5042876388611823</v>
      </c>
      <c r="BU78" s="96">
        <f t="shared" si="184"/>
        <v>-1.0602207814513869</v>
      </c>
      <c r="BV78" s="96">
        <f t="shared" si="185"/>
        <v>-1.0086911836929771</v>
      </c>
      <c r="BW78" s="96">
        <f t="shared" si="186"/>
        <v>-2.7993395973577324</v>
      </c>
      <c r="BX78" s="44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184"/>
      <c r="CJ78" s="185"/>
      <c r="CK78" s="181">
        <f t="shared" si="138"/>
        <v>0</v>
      </c>
      <c r="CL78" s="186">
        <f t="shared" si="139"/>
        <v>1.7388504647505627</v>
      </c>
      <c r="CM78" s="185">
        <f t="shared" si="140"/>
        <v>0.21793903631027317</v>
      </c>
      <c r="CN78" s="185">
        <f t="shared" si="141"/>
        <v>0.33337568617401603</v>
      </c>
      <c r="CO78" s="188">
        <f t="shared" si="142"/>
        <v>0.33810000000000007</v>
      </c>
      <c r="CP78" s="185">
        <f t="shared" si="143"/>
        <v>5.4380894597350696E-2</v>
      </c>
      <c r="CQ78" s="187">
        <f t="shared" si="144"/>
        <v>1.5296740401265205</v>
      </c>
      <c r="CR78" s="187">
        <f t="shared" si="145"/>
        <v>1.5513512665012308</v>
      </c>
      <c r="CS78" s="187">
        <f t="shared" si="146"/>
        <v>0.24952342415578208</v>
      </c>
      <c r="CT78" s="187">
        <f t="shared" si="147"/>
        <v>1.0141711409137317</v>
      </c>
      <c r="CU78" s="187">
        <f t="shared" si="148"/>
        <v>0.16312195775718585</v>
      </c>
      <c r="CV78" s="187">
        <f t="shared" si="149"/>
        <v>0.16084263412407776</v>
      </c>
      <c r="CW78" s="184">
        <f t="shared" si="150"/>
        <v>-1.5235399052552629</v>
      </c>
      <c r="CX78" s="184">
        <f t="shared" si="151"/>
        <v>-1.098485238217312</v>
      </c>
      <c r="CY78" s="184">
        <f t="shared" si="152"/>
        <v>-2.9117423890607781</v>
      </c>
      <c r="CZ78" s="184">
        <f t="shared" si="187"/>
        <v>0.42505466703795097</v>
      </c>
      <c r="DA78" s="184">
        <f t="shared" si="188"/>
        <v>0.43912633598696621</v>
      </c>
      <c r="DB78" s="184">
        <f t="shared" si="189"/>
        <v>-1.3882024838055154</v>
      </c>
      <c r="DC78" s="184">
        <f t="shared" si="190"/>
        <v>1.4071668949015247E-2</v>
      </c>
      <c r="DD78" s="184">
        <f t="shared" si="191"/>
        <v>-1.8132571508434661</v>
      </c>
      <c r="DE78" s="184">
        <f t="shared" si="192"/>
        <v>-1.8273288197924813</v>
      </c>
      <c r="DF78" s="15"/>
      <c r="DY78" s="124"/>
      <c r="EE78" t="str">
        <f>E78</f>
        <v>iRM_1</v>
      </c>
      <c r="EF78" t="str">
        <f>A78</f>
        <v>Lab 1</v>
      </c>
      <c r="EG78" t="str">
        <f>B78</f>
        <v>Apr 5, 2022</v>
      </c>
      <c r="EH78" s="50">
        <f>C78</f>
        <v>3</v>
      </c>
      <c r="EI78" s="48">
        <f>BE78/AVERAGE(BE77,BE79)</f>
        <v>1.08546902202783</v>
      </c>
      <c r="EJ78" s="46">
        <f>(CM78/AVERAGE(CM77,CM79)-1)*10^6</f>
        <v>-6.4220183739749359</v>
      </c>
      <c r="EK78" s="46">
        <f>(CN78/AVERAGE(CN77,CN79)-1)*10^6</f>
        <v>-3.0817947533900991</v>
      </c>
      <c r="EL78" s="46">
        <f>(CP78/AVERAGE(CP77,CP79)-1)*10^6</f>
        <v>15.458536617218854</v>
      </c>
      <c r="EN78" t="str">
        <f t="shared" ref="EN78:EU78" si="194">EE41</f>
        <v>iRM_10</v>
      </c>
      <c r="EO78" t="str">
        <f t="shared" si="194"/>
        <v>Lab 1</v>
      </c>
      <c r="EP78" t="str">
        <f t="shared" si="194"/>
        <v>Apr 5, 2022</v>
      </c>
      <c r="EQ78" s="124">
        <f t="shared" si="194"/>
        <v>2</v>
      </c>
      <c r="ER78" s="117">
        <f t="shared" si="194"/>
        <v>1.0489831521798481</v>
      </c>
      <c r="ES78" s="44">
        <f t="shared" si="194"/>
        <v>-10.624590061625305</v>
      </c>
      <c r="ET78" s="44">
        <f t="shared" si="194"/>
        <v>9.8243519319751726E-2</v>
      </c>
      <c r="EU78" s="44">
        <f t="shared" si="194"/>
        <v>-5.1413794494026277</v>
      </c>
      <c r="EV78" t="s">
        <v>27</v>
      </c>
      <c r="EW78" s="111" t="s">
        <v>233</v>
      </c>
      <c r="EX78">
        <f>COUNT(ES76:ES83)</f>
        <v>8</v>
      </c>
      <c r="EY78">
        <f>COUNT(ET76:ET83)</f>
        <v>8</v>
      </c>
      <c r="EZ78" s="113">
        <f>COUNT(EU76:EU83)</f>
        <v>8</v>
      </c>
      <c r="FA78" s="39"/>
      <c r="FD78" s="1"/>
      <c r="FE78" s="1"/>
      <c r="FF78" s="1"/>
      <c r="FG78" s="1"/>
      <c r="FH78" s="1" t="s">
        <v>258</v>
      </c>
      <c r="FI78" s="120">
        <f>2*STDEV(FI15,FI18,FI21,FI24,FI27,FI28,FI33,FI36,FI39,FI42,FI45,FI48,FI51,FI57,FI61,FI65,FI68,FI71,FI75)</f>
        <v>2.3443693943456281</v>
      </c>
      <c r="FJ78" s="1"/>
      <c r="FK78" s="120">
        <f>2*STDEV(FK15,FK18,FK21,FK24,FK27,FK28,FK33,FK36,FK39,FK42,FK45,FK48,FK51,FK57,FK61,FK65,FK68,FK71,FK75)</f>
        <v>2.6058272062832319</v>
      </c>
      <c r="FL78" s="1"/>
      <c r="FM78" s="120">
        <f>2*STDEV(FM15,FM18,FM21,FM24,FM27,FM28,FM33,FM36,FM39,FM42,FM45,FM48,FM51,FM57,FM61,FM65,FM68,FM71,FM75)</f>
        <v>7.1968775678719696</v>
      </c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44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</row>
    <row r="79" spans="1:235">
      <c r="A79" t="s">
        <v>38</v>
      </c>
      <c r="B79" s="3" t="s">
        <v>26</v>
      </c>
      <c r="C79" s="19">
        <v>3</v>
      </c>
      <c r="D79" t="s">
        <v>79</v>
      </c>
      <c r="E79" t="s">
        <v>27</v>
      </c>
      <c r="F79" s="13"/>
      <c r="G79" s="13"/>
      <c r="H79" s="13">
        <v>4.7888877452351153E-4</v>
      </c>
      <c r="I79" s="13">
        <v>1.0423056774016004E-4</v>
      </c>
      <c r="J79" s="13">
        <v>1.457078571547754E-4</v>
      </c>
      <c r="K79" s="13">
        <v>1.3099766812274538E-5</v>
      </c>
      <c r="L79" s="13">
        <v>1.4151867580949328E-4</v>
      </c>
      <c r="M79" s="13">
        <v>-5.6767687510728155E-7</v>
      </c>
      <c r="N79" s="13">
        <v>7.9535693657817319E-5</v>
      </c>
      <c r="O79" s="13">
        <v>-5.5814310258028863E-6</v>
      </c>
      <c r="P79" s="13">
        <v>9.809169796426427E-7</v>
      </c>
      <c r="Q79" s="13"/>
      <c r="R79" s="13"/>
      <c r="S79" s="13"/>
      <c r="T79" s="13"/>
      <c r="U79" s="13"/>
      <c r="V79" s="13">
        <v>19.974635848999025</v>
      </c>
      <c r="W79" s="13">
        <v>4.4378848361968997</v>
      </c>
      <c r="X79" s="13">
        <v>6.9187320804595949</v>
      </c>
      <c r="Y79" s="13">
        <v>5.8506097411736845E-5</v>
      </c>
      <c r="Z79" s="13">
        <v>7.2844752407073976</v>
      </c>
      <c r="AA79" s="13">
        <v>2.6840870741580148E-5</v>
      </c>
      <c r="AB79" s="13">
        <v>1.2154561400413513</v>
      </c>
      <c r="AC79" s="13">
        <v>1.683953259998816E-6</v>
      </c>
      <c r="AD79" s="13">
        <v>-1.2974295100320885E-6</v>
      </c>
      <c r="AE79" s="13"/>
      <c r="AF79" s="13"/>
      <c r="AG79" s="13"/>
      <c r="AH79" s="13"/>
      <c r="AI79" s="68">
        <f t="shared" si="132"/>
        <v>1</v>
      </c>
      <c r="AJ79" s="13">
        <f t="shared" si="154"/>
        <v>0</v>
      </c>
      <c r="AK79" s="13">
        <f t="shared" si="155"/>
        <v>0</v>
      </c>
      <c r="AL79" s="13">
        <f t="shared" si="156"/>
        <v>19.974156960224501</v>
      </c>
      <c r="AM79" s="13">
        <f t="shared" si="157"/>
        <v>4.4377806056291593</v>
      </c>
      <c r="AN79" s="13">
        <f t="shared" si="158"/>
        <v>6.9185863726024399</v>
      </c>
      <c r="AO79" s="13">
        <f t="shared" si="159"/>
        <v>4.5406330599462308E-5</v>
      </c>
      <c r="AP79" s="13">
        <f t="shared" si="160"/>
        <v>7.2843337220315885</v>
      </c>
      <c r="AQ79" s="13">
        <f t="shared" si="161"/>
        <v>2.7408547616687428E-5</v>
      </c>
      <c r="AR79" s="13">
        <f t="shared" si="162"/>
        <v>1.2153766043476935</v>
      </c>
      <c r="AS79" s="13">
        <f t="shared" si="163"/>
        <v>7.2653842858017027E-6</v>
      </c>
      <c r="AT79" s="13">
        <f t="shared" si="164"/>
        <v>-2.2783464896747314E-6</v>
      </c>
      <c r="AU79" s="13">
        <f t="shared" si="165"/>
        <v>0</v>
      </c>
      <c r="AV79" s="13">
        <f t="shared" si="166"/>
        <v>0</v>
      </c>
      <c r="AW79" s="13">
        <f t="shared" si="167"/>
        <v>0</v>
      </c>
      <c r="AX79" s="13"/>
      <c r="AY79">
        <f t="shared" si="168"/>
        <v>0</v>
      </c>
      <c r="AZ79">
        <f t="shared" si="169"/>
        <v>1</v>
      </c>
      <c r="BB79">
        <f t="shared" si="133"/>
        <v>1</v>
      </c>
      <c r="BC79">
        <f t="shared" si="134"/>
        <v>1</v>
      </c>
      <c r="BD79" s="41">
        <f t="shared" si="135"/>
        <v>1.7383423804021536</v>
      </c>
      <c r="BE79" s="13">
        <f t="shared" si="136"/>
        <v>19.974156960224501</v>
      </c>
      <c r="BF79" s="13">
        <f t="shared" si="137"/>
        <v>4.4377806056291593</v>
      </c>
      <c r="BG79" s="13">
        <f t="shared" si="170"/>
        <v>6.9185876171304237</v>
      </c>
      <c r="BH79" s="13">
        <f t="shared" si="171"/>
        <v>7.2843345292390165</v>
      </c>
      <c r="BI79" s="13">
        <f t="shared" si="172"/>
        <v>1.2153781184021097</v>
      </c>
      <c r="BJ79" s="17">
        <f t="shared" si="173"/>
        <v>0.22217611559107728</v>
      </c>
      <c r="BK79" s="17">
        <f t="shared" si="174"/>
        <v>0.34637695252459161</v>
      </c>
      <c r="BL79" s="17">
        <f t="shared" si="175"/>
        <v>0.36468795873311011</v>
      </c>
      <c r="BM79" s="17">
        <f t="shared" si="176"/>
        <v>6.0847530177236042E-2</v>
      </c>
      <c r="BN79" s="17">
        <f t="shared" si="177"/>
        <v>1.5590197515295039</v>
      </c>
      <c r="BO79" s="17">
        <f t="shared" si="178"/>
        <v>1.6414363792565838</v>
      </c>
      <c r="BP79" s="17">
        <f t="shared" si="179"/>
        <v>0.27387070844837347</v>
      </c>
      <c r="BQ79" s="17">
        <f t="shared" si="180"/>
        <v>1.0528643897206713</v>
      </c>
      <c r="BR79" s="17">
        <f t="shared" si="181"/>
        <v>0.17566853029263277</v>
      </c>
      <c r="BS79" s="17">
        <f t="shared" si="182"/>
        <v>0.16684820192203315</v>
      </c>
      <c r="BT79" s="96">
        <f t="shared" si="183"/>
        <v>-1.5042848981433461</v>
      </c>
      <c r="BU79" s="96">
        <f t="shared" si="184"/>
        <v>-1.0602276387897174</v>
      </c>
      <c r="BV79" s="96">
        <f t="shared" si="185"/>
        <v>-1.0087131986220597</v>
      </c>
      <c r="BW79" s="96">
        <f t="shared" si="186"/>
        <v>-2.7993840490784079</v>
      </c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184"/>
      <c r="CJ79" s="185"/>
      <c r="CK79" s="181">
        <f t="shared" si="138"/>
        <v>0</v>
      </c>
      <c r="CL79" s="186">
        <f t="shared" si="139"/>
        <v>1.7383449250825258</v>
      </c>
      <c r="CM79" s="185">
        <f t="shared" si="140"/>
        <v>0.21794085348697489</v>
      </c>
      <c r="CN79" s="185">
        <f t="shared" si="141"/>
        <v>0.33337710881378629</v>
      </c>
      <c r="CO79" s="188">
        <f t="shared" si="142"/>
        <v>0.33810000000000001</v>
      </c>
      <c r="CP79" s="185">
        <f t="shared" si="143"/>
        <v>5.4380254395530729E-2</v>
      </c>
      <c r="CQ79" s="187">
        <f t="shared" si="144"/>
        <v>1.52966781344513</v>
      </c>
      <c r="CR79" s="187">
        <f t="shared" si="145"/>
        <v>1.551338331434984</v>
      </c>
      <c r="CS79" s="187">
        <f t="shared" si="146"/>
        <v>0.24951840614307186</v>
      </c>
      <c r="CT79" s="187">
        <f t="shared" si="147"/>
        <v>1.0141668130814936</v>
      </c>
      <c r="CU79" s="187">
        <f t="shared" si="148"/>
        <v>0.1631193413039819</v>
      </c>
      <c r="CV79" s="187">
        <f t="shared" si="149"/>
        <v>0.16084074059606843</v>
      </c>
      <c r="CW79" s="184">
        <f t="shared" si="150"/>
        <v>-1.5235315672853575</v>
      </c>
      <c r="CX79" s="184">
        <f t="shared" si="151"/>
        <v>-1.0984809708493131</v>
      </c>
      <c r="CY79" s="184">
        <f t="shared" si="152"/>
        <v>-2.9117541616804292</v>
      </c>
      <c r="CZ79" s="184">
        <f t="shared" si="187"/>
        <v>0.4250505964360447</v>
      </c>
      <c r="DA79" s="184">
        <f t="shared" si="188"/>
        <v>0.4391179980170607</v>
      </c>
      <c r="DB79" s="184">
        <f t="shared" si="189"/>
        <v>-1.3882225943950719</v>
      </c>
      <c r="DC79" s="184">
        <f t="shared" si="190"/>
        <v>1.4067401581016123E-2</v>
      </c>
      <c r="DD79" s="184">
        <f t="shared" si="191"/>
        <v>-1.8132731908311166</v>
      </c>
      <c r="DE79" s="184">
        <f t="shared" si="192"/>
        <v>-1.8273405924121326</v>
      </c>
      <c r="DF79" s="15"/>
      <c r="DV79" s="39" t="str">
        <f>E79</f>
        <v>iRM_12</v>
      </c>
      <c r="DW79" s="39" t="str">
        <f>A79</f>
        <v>Lab 1</v>
      </c>
      <c r="DX79" s="39" t="str">
        <f>B79</f>
        <v>Apr 5, 2022</v>
      </c>
      <c r="DY79" s="124">
        <f>C79</f>
        <v>3</v>
      </c>
      <c r="DZ79" s="48">
        <f>BE79/AVERAGE(BE77,BE81)</f>
        <v>1.0005900016854421</v>
      </c>
      <c r="EA79" s="46">
        <f>(CM79/AVERAGE(CM77,CM81)-1)*10^6</f>
        <v>6.8238669865827717</v>
      </c>
      <c r="EB79" s="46">
        <f>(CN79/AVERAGE(CN77,CN81)-1)*10^6</f>
        <v>2.8429256977435813</v>
      </c>
      <c r="EC79" s="46">
        <f>(CP79/AVERAGE(CP77,CP81)-1)*10^6</f>
        <v>10.354218869190746</v>
      </c>
      <c r="EH79" s="50"/>
      <c r="EK79" s="46"/>
      <c r="EL79" s="46"/>
      <c r="EN79" t="str">
        <f t="shared" ref="EN79:EU79" si="195">EE52</f>
        <v>iRM_10</v>
      </c>
      <c r="EO79" t="str">
        <f t="shared" si="195"/>
        <v>Lab 1</v>
      </c>
      <c r="EP79" t="str">
        <f t="shared" si="195"/>
        <v>Apr 5, 2022</v>
      </c>
      <c r="EQ79" s="124">
        <f t="shared" si="195"/>
        <v>3</v>
      </c>
      <c r="ER79" s="117">
        <f t="shared" si="195"/>
        <v>1.0504908971797955</v>
      </c>
      <c r="ES79" s="44">
        <f t="shared" si="195"/>
        <v>-2.7296392626219301</v>
      </c>
      <c r="ET79" s="44">
        <f t="shared" si="195"/>
        <v>-5.6710662056369543</v>
      </c>
      <c r="EU79" s="44">
        <f t="shared" si="195"/>
        <v>16.630119608951333</v>
      </c>
      <c r="EV79" t="s">
        <v>27</v>
      </c>
      <c r="EW79" s="114" t="s">
        <v>274</v>
      </c>
      <c r="EX79" s="115">
        <f>EX77/SQRT(EX78)</f>
        <v>5.0476492755158731</v>
      </c>
      <c r="EY79" s="115">
        <f>EY77/SQRT(EY78)</f>
        <v>3.236933782656263</v>
      </c>
      <c r="EZ79" s="116">
        <f>EZ77/SQRT(EZ78)</f>
        <v>12.677843421650753</v>
      </c>
      <c r="FA79" s="39"/>
      <c r="FI79" s="44"/>
      <c r="FK79" s="44"/>
      <c r="FM79" s="44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44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</row>
    <row r="80" spans="1:235">
      <c r="A80" t="s">
        <v>38</v>
      </c>
      <c r="B80" s="3" t="s">
        <v>26</v>
      </c>
      <c r="C80" s="19">
        <v>3</v>
      </c>
      <c r="D80" t="s">
        <v>80</v>
      </c>
      <c r="E80" t="s">
        <v>29</v>
      </c>
      <c r="F80" s="13"/>
      <c r="G80" s="13"/>
      <c r="H80" s="13">
        <v>4.8428510490339249E-4</v>
      </c>
      <c r="I80" s="13">
        <v>1.0535254114074633E-4</v>
      </c>
      <c r="J80" s="13">
        <v>1.6392997931689025E-4</v>
      </c>
      <c r="K80" s="13">
        <v>1.1686095967888832E-5</v>
      </c>
      <c r="L80" s="13">
        <v>1.4920548637746835E-4</v>
      </c>
      <c r="M80" s="13">
        <v>7.0957098614599094E-7</v>
      </c>
      <c r="N80" s="13">
        <v>8.7644188897684214E-5</v>
      </c>
      <c r="O80" s="13">
        <v>-4.4114830416219778E-6</v>
      </c>
      <c r="P80" s="13">
        <v>1.6865558976064672E-6</v>
      </c>
      <c r="Q80" s="13"/>
      <c r="R80" s="13"/>
      <c r="S80" s="13"/>
      <c r="T80" s="13"/>
      <c r="U80" s="13"/>
      <c r="V80" s="13">
        <v>20.819365081787108</v>
      </c>
      <c r="W80" s="13">
        <v>4.6255369186401367</v>
      </c>
      <c r="X80" s="13">
        <v>7.2112922096252445</v>
      </c>
      <c r="Y80" s="13">
        <v>6.2448989920085298E-5</v>
      </c>
      <c r="Z80" s="13">
        <v>7.5924989509582517</v>
      </c>
      <c r="AA80" s="13">
        <v>2.76279783793143E-5</v>
      </c>
      <c r="AB80" s="13">
        <v>1.2668361425399781</v>
      </c>
      <c r="AC80" s="13">
        <v>2.9362861965864746E-7</v>
      </c>
      <c r="AD80" s="13">
        <v>-1.8093247902584166E-7</v>
      </c>
      <c r="AE80" s="13"/>
      <c r="AF80" s="13"/>
      <c r="AG80" s="13"/>
      <c r="AH80" s="13"/>
      <c r="AI80" s="68">
        <f t="shared" si="132"/>
        <v>1</v>
      </c>
      <c r="AJ80" s="13">
        <f t="shared" si="154"/>
        <v>0</v>
      </c>
      <c r="AK80" s="13">
        <f t="shared" si="155"/>
        <v>0</v>
      </c>
      <c r="AL80" s="13">
        <f t="shared" si="156"/>
        <v>20.818880796682205</v>
      </c>
      <c r="AM80" s="13">
        <f t="shared" si="157"/>
        <v>4.625431566098996</v>
      </c>
      <c r="AN80" s="13">
        <f t="shared" si="158"/>
        <v>7.2111282796459273</v>
      </c>
      <c r="AO80" s="13">
        <f t="shared" si="159"/>
        <v>5.0762893952196467E-5</v>
      </c>
      <c r="AP80" s="13">
        <f t="shared" si="160"/>
        <v>7.592349745471874</v>
      </c>
      <c r="AQ80" s="13">
        <f t="shared" si="161"/>
        <v>2.6918407393168309E-5</v>
      </c>
      <c r="AR80" s="13">
        <f t="shared" si="162"/>
        <v>1.2667484983510804</v>
      </c>
      <c r="AS80" s="13">
        <f t="shared" si="163"/>
        <v>4.7051116612806253E-6</v>
      </c>
      <c r="AT80" s="13">
        <f t="shared" si="164"/>
        <v>-1.8674883766323089E-6</v>
      </c>
      <c r="AU80" s="13">
        <f t="shared" si="165"/>
        <v>0</v>
      </c>
      <c r="AV80" s="13">
        <f t="shared" si="166"/>
        <v>0</v>
      </c>
      <c r="AW80" s="13">
        <f t="shared" si="167"/>
        <v>0</v>
      </c>
      <c r="AX80" s="13"/>
      <c r="AY80">
        <f t="shared" si="168"/>
        <v>0</v>
      </c>
      <c r="AZ80">
        <f t="shared" si="169"/>
        <v>1</v>
      </c>
      <c r="BB80">
        <f t="shared" si="133"/>
        <v>1</v>
      </c>
      <c r="BC80">
        <f t="shared" si="134"/>
        <v>1</v>
      </c>
      <c r="BD80" s="41">
        <f t="shared" si="135"/>
        <v>1.7382076245942646</v>
      </c>
      <c r="BE80" s="13">
        <f t="shared" si="136"/>
        <v>20.818880796682205</v>
      </c>
      <c r="BF80" s="13">
        <f t="shared" si="137"/>
        <v>4.625431566098996</v>
      </c>
      <c r="BG80" s="13">
        <f t="shared" si="170"/>
        <v>7.2111292997538774</v>
      </c>
      <c r="BH80" s="13">
        <f t="shared" si="171"/>
        <v>7.5923504071175554</v>
      </c>
      <c r="BI80" s="13">
        <f t="shared" si="172"/>
        <v>1.2667497393765861</v>
      </c>
      <c r="BJ80" s="17">
        <f t="shared" si="173"/>
        <v>0.22217484269548854</v>
      </c>
      <c r="BK80" s="17">
        <f t="shared" si="174"/>
        <v>0.34637449391146313</v>
      </c>
      <c r="BL80" s="17">
        <f t="shared" si="175"/>
        <v>0.3646858100233471</v>
      </c>
      <c r="BM80" s="17">
        <f t="shared" si="176"/>
        <v>6.0846197821472769E-2</v>
      </c>
      <c r="BN80" s="17">
        <f t="shared" si="177"/>
        <v>1.5590176174275585</v>
      </c>
      <c r="BO80" s="17">
        <f t="shared" si="178"/>
        <v>1.6414361122027807</v>
      </c>
      <c r="BP80" s="17">
        <f t="shared" si="179"/>
        <v>0.27386628064307078</v>
      </c>
      <c r="BQ80" s="17">
        <f t="shared" si="180"/>
        <v>1.0528656596653578</v>
      </c>
      <c r="BR80" s="17">
        <f t="shared" si="181"/>
        <v>0.17566593063583277</v>
      </c>
      <c r="BS80" s="17">
        <f t="shared" si="182"/>
        <v>0.16684553154831391</v>
      </c>
      <c r="BT80" s="96">
        <f t="shared" si="183"/>
        <v>-1.5042906273786047</v>
      </c>
      <c r="BU80" s="96">
        <f t="shared" si="184"/>
        <v>-1.0602347369001324</v>
      </c>
      <c r="BV80" s="96">
        <f t="shared" si="185"/>
        <v>-1.0087190905525212</v>
      </c>
      <c r="BW80" s="96">
        <f t="shared" si="186"/>
        <v>-2.7994059459466403</v>
      </c>
      <c r="BX80" s="44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184"/>
      <c r="CJ80" s="185"/>
      <c r="CK80" s="181">
        <f t="shared" si="138"/>
        <v>0</v>
      </c>
      <c r="CL80" s="186">
        <f t="shared" si="139"/>
        <v>1.7382096257791086</v>
      </c>
      <c r="CM80" s="185">
        <f t="shared" si="140"/>
        <v>0.21793993133243858</v>
      </c>
      <c r="CN80" s="185">
        <f t="shared" si="141"/>
        <v>0.33337573504710649</v>
      </c>
      <c r="CO80" s="188">
        <f t="shared" si="142"/>
        <v>0.33810000000000001</v>
      </c>
      <c r="CP80" s="185">
        <f t="shared" si="143"/>
        <v>5.4379539253713131E-2</v>
      </c>
      <c r="CQ80" s="187">
        <f t="shared" si="144"/>
        <v>1.5296679824065189</v>
      </c>
      <c r="CR80" s="187">
        <f t="shared" si="145"/>
        <v>1.5513448955082632</v>
      </c>
      <c r="CS80" s="187">
        <f t="shared" si="146"/>
        <v>0.24951618054226288</v>
      </c>
      <c r="CT80" s="187">
        <f t="shared" si="147"/>
        <v>1.0141709922356104</v>
      </c>
      <c r="CU80" s="187">
        <f t="shared" si="148"/>
        <v>0.16311786832964673</v>
      </c>
      <c r="CV80" s="187">
        <f t="shared" si="149"/>
        <v>0.16083862541766675</v>
      </c>
      <c r="CW80" s="184">
        <f t="shared" si="150"/>
        <v>-1.5235357985089786</v>
      </c>
      <c r="CX80" s="184">
        <f t="shared" si="151"/>
        <v>-1.0984850916166782</v>
      </c>
      <c r="CY80" s="184">
        <f t="shared" si="152"/>
        <v>-2.9117673125295367</v>
      </c>
      <c r="CZ80" s="184">
        <f t="shared" si="187"/>
        <v>0.42505070689230068</v>
      </c>
      <c r="DA80" s="184">
        <f t="shared" si="188"/>
        <v>0.43912222924068173</v>
      </c>
      <c r="DB80" s="184">
        <f t="shared" si="189"/>
        <v>-1.3882315140205583</v>
      </c>
      <c r="DC80" s="184">
        <f t="shared" si="190"/>
        <v>1.4071522348381223E-2</v>
      </c>
      <c r="DD80" s="184">
        <f t="shared" si="191"/>
        <v>-1.813282220912859</v>
      </c>
      <c r="DE80" s="184">
        <f t="shared" si="192"/>
        <v>-1.8273537432612399</v>
      </c>
      <c r="DF80" s="15"/>
      <c r="DY80" s="124"/>
      <c r="EE80" t="str">
        <f>E80</f>
        <v>iRM_2</v>
      </c>
      <c r="EF80" t="str">
        <f>A80</f>
        <v>Lab 1</v>
      </c>
      <c r="EG80" t="str">
        <f>B80</f>
        <v>Apr 5, 2022</v>
      </c>
      <c r="EH80" s="50">
        <f>C80</f>
        <v>3</v>
      </c>
      <c r="EI80" s="48">
        <f>BE80/AVERAGE(BE79,BE81)</f>
        <v>1.0372112132061331</v>
      </c>
      <c r="EJ80" s="46">
        <f>(CM80/AVERAGE(CM79,CM81)-1)*10^6</f>
        <v>0.67667999914533539</v>
      </c>
      <c r="EK80" s="46">
        <f>(CN80/AVERAGE(CN79,CN81)-1)*10^6</f>
        <v>-2.4634131359224654</v>
      </c>
      <c r="EL80" s="46">
        <f>(CP80/AVERAGE(CP79,CP81)-1)*10^6</f>
        <v>-6.482484893322038</v>
      </c>
      <c r="EN80" t="str">
        <f t="shared" ref="EN80:EU80" si="196">EE62</f>
        <v>iRM_10</v>
      </c>
      <c r="EO80" t="str">
        <f t="shared" si="196"/>
        <v>Lab 1</v>
      </c>
      <c r="EP80" t="str">
        <f t="shared" si="196"/>
        <v>Apr 5, 2022</v>
      </c>
      <c r="EQ80" s="124">
        <f t="shared" si="196"/>
        <v>3</v>
      </c>
      <c r="ER80" s="117">
        <f t="shared" si="196"/>
        <v>1.0604615086641986</v>
      </c>
      <c r="ES80" s="44">
        <f t="shared" si="196"/>
        <v>-0.73226764474298989</v>
      </c>
      <c r="ET80" s="44">
        <f t="shared" si="196"/>
        <v>-2.2708833266049666</v>
      </c>
      <c r="EU80" s="44">
        <f t="shared" si="196"/>
        <v>-16.69737787768355</v>
      </c>
      <c r="EV80" t="s">
        <v>27</v>
      </c>
      <c r="EY80" s="39"/>
      <c r="EZ80" s="39"/>
      <c r="FA80" s="39"/>
      <c r="FG80" s="14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44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</row>
    <row r="81" spans="1:235">
      <c r="A81" t="s">
        <v>38</v>
      </c>
      <c r="B81" s="3" t="s">
        <v>26</v>
      </c>
      <c r="C81" s="19">
        <v>3</v>
      </c>
      <c r="D81" t="s">
        <v>81</v>
      </c>
      <c r="E81" t="s">
        <v>27</v>
      </c>
      <c r="F81" s="13"/>
      <c r="G81" s="13"/>
      <c r="H81" s="13">
        <v>4.7347105864901093E-4</v>
      </c>
      <c r="I81" s="13">
        <v>1.0323531605536119E-4</v>
      </c>
      <c r="J81" s="13">
        <v>1.6116047045215963E-4</v>
      </c>
      <c r="K81" s="13">
        <v>1.5684151426853533E-5</v>
      </c>
      <c r="L81" s="13">
        <v>1.509205569163896E-4</v>
      </c>
      <c r="M81" s="13">
        <v>-2.0642351955757481E-6</v>
      </c>
      <c r="N81" s="13">
        <v>8.1756323197623715E-5</v>
      </c>
      <c r="O81" s="13">
        <v>-1.5460105578313234E-5</v>
      </c>
      <c r="P81" s="13">
        <v>-3.188804384990358E-8</v>
      </c>
      <c r="Q81" s="13"/>
      <c r="R81" s="13"/>
      <c r="S81" s="13"/>
      <c r="T81" s="13"/>
      <c r="U81" s="13"/>
      <c r="V81" s="13">
        <v>20.170272788222956</v>
      </c>
      <c r="W81" s="13">
        <v>4.4812593557396712</v>
      </c>
      <c r="X81" s="13">
        <v>6.9863453495259185</v>
      </c>
      <c r="Y81" s="13">
        <v>5.746683341478311E-5</v>
      </c>
      <c r="Z81" s="13">
        <v>7.3555275372096469</v>
      </c>
      <c r="AA81" s="13">
        <v>2.6086069886573847E-5</v>
      </c>
      <c r="AB81" s="13">
        <v>1.2272731430676518</v>
      </c>
      <c r="AC81" s="13">
        <v>-3.9943053570359369E-6</v>
      </c>
      <c r="AD81" s="13">
        <v>1.9578647031234401E-6</v>
      </c>
      <c r="AE81" s="13"/>
      <c r="AF81" s="13"/>
      <c r="AG81" s="13"/>
      <c r="AH81" s="13"/>
      <c r="AI81" s="68">
        <f t="shared" si="132"/>
        <v>1</v>
      </c>
      <c r="AJ81" s="13">
        <f t="shared" si="154"/>
        <v>0</v>
      </c>
      <c r="AK81" s="13">
        <f t="shared" si="155"/>
        <v>0</v>
      </c>
      <c r="AL81" s="13">
        <f t="shared" si="156"/>
        <v>20.169799317164308</v>
      </c>
      <c r="AM81" s="13">
        <f t="shared" si="157"/>
        <v>4.4811561204236154</v>
      </c>
      <c r="AN81" s="13">
        <f t="shared" si="158"/>
        <v>6.9861841890554661</v>
      </c>
      <c r="AO81" s="13">
        <f t="shared" si="159"/>
        <v>4.1782681987929577E-5</v>
      </c>
      <c r="AP81" s="13">
        <f t="shared" si="160"/>
        <v>7.3553766166527303</v>
      </c>
      <c r="AQ81" s="13">
        <f t="shared" si="161"/>
        <v>2.8150305082149596E-5</v>
      </c>
      <c r="AR81" s="13">
        <f t="shared" si="162"/>
        <v>1.2271913867444542</v>
      </c>
      <c r="AS81" s="13">
        <f t="shared" si="163"/>
        <v>1.1465800221277296E-5</v>
      </c>
      <c r="AT81" s="13">
        <f t="shared" si="164"/>
        <v>1.9897527469733437E-6</v>
      </c>
      <c r="AU81" s="13">
        <f t="shared" si="165"/>
        <v>0</v>
      </c>
      <c r="AV81" s="13">
        <f t="shared" si="166"/>
        <v>0</v>
      </c>
      <c r="AW81" s="13">
        <f t="shared" si="167"/>
        <v>0</v>
      </c>
      <c r="AX81" s="13"/>
      <c r="AY81">
        <f t="shared" si="168"/>
        <v>0</v>
      </c>
      <c r="AZ81">
        <f t="shared" si="169"/>
        <v>1</v>
      </c>
      <c r="BB81">
        <f t="shared" si="133"/>
        <v>1</v>
      </c>
      <c r="BC81">
        <f t="shared" si="134"/>
        <v>1</v>
      </c>
      <c r="BD81" s="41">
        <f t="shared" si="135"/>
        <v>1.7373885999840144</v>
      </c>
      <c r="BE81" s="13">
        <f t="shared" si="136"/>
        <v>20.169799317164308</v>
      </c>
      <c r="BF81" s="13">
        <f t="shared" si="137"/>
        <v>4.4811561204236154</v>
      </c>
      <c r="BG81" s="13">
        <f t="shared" si="170"/>
        <v>6.9861831021104432</v>
      </c>
      <c r="BH81" s="13">
        <f t="shared" si="171"/>
        <v>7.3553759116674611</v>
      </c>
      <c r="BI81" s="13">
        <f t="shared" si="172"/>
        <v>1.2271900644489466</v>
      </c>
      <c r="BJ81" s="17">
        <f t="shared" si="173"/>
        <v>0.22217157691847703</v>
      </c>
      <c r="BK81" s="17">
        <f t="shared" si="174"/>
        <v>0.34636849837991535</v>
      </c>
      <c r="BL81" s="17">
        <f t="shared" si="175"/>
        <v>0.36467273650105708</v>
      </c>
      <c r="BM81" s="17">
        <f t="shared" si="176"/>
        <v>6.0842948665563543E-2</v>
      </c>
      <c r="BN81" s="17">
        <f t="shared" si="177"/>
        <v>1.5590135479256682</v>
      </c>
      <c r="BO81" s="17">
        <f t="shared" si="178"/>
        <v>1.6414013959799594</v>
      </c>
      <c r="BP81" s="17">
        <f t="shared" si="179"/>
        <v>0.27385568176386971</v>
      </c>
      <c r="BQ81" s="17">
        <f t="shared" si="180"/>
        <v>1.0528461398965465</v>
      </c>
      <c r="BR81" s="17">
        <f t="shared" si="181"/>
        <v>0.17565959072533141</v>
      </c>
      <c r="BS81" s="17">
        <f t="shared" si="182"/>
        <v>0.16684260317712887</v>
      </c>
      <c r="BT81" s="96">
        <f t="shared" si="183"/>
        <v>-1.5043053266171602</v>
      </c>
      <c r="BU81" s="96">
        <f t="shared" si="184"/>
        <v>-1.0602520464409422</v>
      </c>
      <c r="BV81" s="96">
        <f t="shared" si="185"/>
        <v>-1.008754939922776</v>
      </c>
      <c r="BW81" s="96">
        <f t="shared" si="186"/>
        <v>-2.7994593468620677</v>
      </c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184"/>
      <c r="CJ81" s="185"/>
      <c r="CK81" s="181">
        <f t="shared" si="138"/>
        <v>0</v>
      </c>
      <c r="CL81" s="186">
        <f t="shared" si="139"/>
        <v>1.7373863990192173</v>
      </c>
      <c r="CM81" s="185">
        <f t="shared" si="140"/>
        <v>0.21793871422691682</v>
      </c>
      <c r="CN81" s="185">
        <f t="shared" si="141"/>
        <v>0.33337600376880272</v>
      </c>
      <c r="CO81" s="188">
        <f t="shared" si="142"/>
        <v>0.33810000000000001</v>
      </c>
      <c r="CP81" s="185">
        <f t="shared" si="143"/>
        <v>5.4379529145549346E-2</v>
      </c>
      <c r="CQ81" s="187">
        <f t="shared" si="144"/>
        <v>1.5296777580402399</v>
      </c>
      <c r="CR81" s="187">
        <f t="shared" si="145"/>
        <v>1.5513535591844032</v>
      </c>
      <c r="CS81" s="187">
        <f t="shared" si="146"/>
        <v>0.24951752761526164</v>
      </c>
      <c r="CT81" s="187">
        <f t="shared" si="147"/>
        <v>1.0141701747510099</v>
      </c>
      <c r="CU81" s="187">
        <f t="shared" si="148"/>
        <v>0.16311770652593735</v>
      </c>
      <c r="CV81" s="187">
        <f t="shared" si="149"/>
        <v>0.16083859552070204</v>
      </c>
      <c r="CW81" s="184">
        <f t="shared" si="150"/>
        <v>-1.5235413831162272</v>
      </c>
      <c r="CX81" s="184">
        <f t="shared" si="151"/>
        <v>-1.0984842855544497</v>
      </c>
      <c r="CY81" s="184">
        <f t="shared" si="152"/>
        <v>-2.9117674984113013</v>
      </c>
      <c r="CZ81" s="184">
        <f t="shared" si="187"/>
        <v>0.42505709756177734</v>
      </c>
      <c r="DA81" s="184">
        <f t="shared" si="188"/>
        <v>0.43912781384793026</v>
      </c>
      <c r="DB81" s="184">
        <f t="shared" si="189"/>
        <v>-1.3882261152950746</v>
      </c>
      <c r="DC81" s="184">
        <f t="shared" si="190"/>
        <v>1.4070716286152873E-2</v>
      </c>
      <c r="DD81" s="184">
        <f t="shared" si="191"/>
        <v>-1.8132832128568519</v>
      </c>
      <c r="DE81" s="184">
        <f t="shared" si="192"/>
        <v>-1.8273539291430045</v>
      </c>
      <c r="DF81" s="15"/>
      <c r="DV81" s="39" t="str">
        <f>E81</f>
        <v>iRM_12</v>
      </c>
      <c r="DW81" s="39" t="str">
        <f>A81</f>
        <v>Lab 1</v>
      </c>
      <c r="DX81" s="39" t="str">
        <f>B81</f>
        <v>Apr 5, 2022</v>
      </c>
      <c r="DY81" s="124">
        <f>C81</f>
        <v>3</v>
      </c>
      <c r="DZ81" s="48">
        <f>BE81/AVERAGE(BE79,BE83)</f>
        <v>1.0114543768753519</v>
      </c>
      <c r="EA81" s="46">
        <f>(CM81/AVERAGE(CM79,CM83)-1)*10^6</f>
        <v>-7.0287941386082409</v>
      </c>
      <c r="EB81" s="46">
        <f>(CN81/AVERAGE(CN79,CN83)-1)*10^6</f>
        <v>-2.804160702307712</v>
      </c>
      <c r="EC81" s="46">
        <f>(CP81/AVERAGE(CP79,CP83)-1)*10^6</f>
        <v>-10.675136355553505</v>
      </c>
      <c r="EH81" s="50"/>
      <c r="EK81" s="46"/>
      <c r="EL81" s="46"/>
      <c r="EN81" t="str">
        <f t="shared" ref="EN81:EU81" si="197">EE72</f>
        <v>iRM_10</v>
      </c>
      <c r="EO81" t="str">
        <f t="shared" si="197"/>
        <v>Lab 1</v>
      </c>
      <c r="EP81" t="str">
        <f t="shared" si="197"/>
        <v>Apr 5, 2022</v>
      </c>
      <c r="EQ81" s="124">
        <f t="shared" si="197"/>
        <v>3</v>
      </c>
      <c r="ER81" s="117">
        <f t="shared" si="197"/>
        <v>1.0564747582700655</v>
      </c>
      <c r="ES81" s="44">
        <f t="shared" si="197"/>
        <v>-6.2027721624557941</v>
      </c>
      <c r="ET81" s="44">
        <f t="shared" si="197"/>
        <v>-2.1298530374913582</v>
      </c>
      <c r="EU81" s="44">
        <f t="shared" si="197"/>
        <v>-33.821070264394848</v>
      </c>
      <c r="EV81" t="s">
        <v>27</v>
      </c>
      <c r="EY81" s="39"/>
      <c r="EZ81" s="39"/>
      <c r="FA81" s="39"/>
      <c r="FB81" s="134" t="s">
        <v>403</v>
      </c>
      <c r="FC81" s="39"/>
      <c r="FG81" s="14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44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</row>
    <row r="82" spans="1:235">
      <c r="A82" t="s">
        <v>38</v>
      </c>
      <c r="B82" s="3" t="s">
        <v>26</v>
      </c>
      <c r="C82" s="19">
        <v>3</v>
      </c>
      <c r="D82" t="s">
        <v>82</v>
      </c>
      <c r="E82" t="s">
        <v>30</v>
      </c>
      <c r="F82" s="13"/>
      <c r="G82" s="13"/>
      <c r="H82" s="13">
        <v>5.5566646624356504E-4</v>
      </c>
      <c r="I82" s="13">
        <v>1.3775415354757572E-4</v>
      </c>
      <c r="J82" s="13">
        <v>1.8043006130028517E-4</v>
      </c>
      <c r="K82" s="13">
        <v>1.0533569911785889E-5</v>
      </c>
      <c r="L82" s="13">
        <v>1.7239036533283069E-4</v>
      </c>
      <c r="M82" s="13">
        <v>-1.2362159168333164E-6</v>
      </c>
      <c r="N82" s="13">
        <v>8.9939618192147464E-5</v>
      </c>
      <c r="O82" s="13">
        <v>-1.0861981223797557E-5</v>
      </c>
      <c r="P82" s="13">
        <v>1.8609943253977683E-6</v>
      </c>
      <c r="Q82" s="13"/>
      <c r="R82" s="13"/>
      <c r="S82" s="13"/>
      <c r="T82" s="13"/>
      <c r="U82" s="13"/>
      <c r="V82" s="13">
        <v>21.415328533091444</v>
      </c>
      <c r="W82" s="13">
        <v>4.7581057548522949</v>
      </c>
      <c r="X82" s="13">
        <v>7.4182039930465375</v>
      </c>
      <c r="Y82" s="13">
        <v>6.1019912635024505E-5</v>
      </c>
      <c r="Z82" s="13">
        <v>7.810825053681719</v>
      </c>
      <c r="AA82" s="13">
        <v>2.9631286645568214E-5</v>
      </c>
      <c r="AB82" s="13">
        <v>1.3033402448004865</v>
      </c>
      <c r="AC82" s="13">
        <v>-1.0232882055653196E-6</v>
      </c>
      <c r="AD82" s="13">
        <v>5.8230023356334109E-7</v>
      </c>
      <c r="AE82" s="13"/>
      <c r="AF82" s="13"/>
      <c r="AG82" s="13"/>
      <c r="AH82" s="13"/>
      <c r="AI82" s="68">
        <f t="shared" si="132"/>
        <v>1</v>
      </c>
      <c r="AJ82" s="13">
        <f t="shared" si="154"/>
        <v>0</v>
      </c>
      <c r="AK82" s="13">
        <f t="shared" si="155"/>
        <v>0</v>
      </c>
      <c r="AL82" s="13">
        <f t="shared" si="156"/>
        <v>21.414772866625199</v>
      </c>
      <c r="AM82" s="13">
        <f t="shared" si="157"/>
        <v>4.7579680006987477</v>
      </c>
      <c r="AN82" s="13">
        <f t="shared" si="158"/>
        <v>7.4180235629852369</v>
      </c>
      <c r="AO82" s="13">
        <f t="shared" si="159"/>
        <v>5.0486342723238614E-5</v>
      </c>
      <c r="AP82" s="13">
        <f t="shared" si="160"/>
        <v>7.810652663316386</v>
      </c>
      <c r="AQ82" s="13">
        <f t="shared" si="161"/>
        <v>3.0867502562401533E-5</v>
      </c>
      <c r="AR82" s="13">
        <f t="shared" si="162"/>
        <v>1.3032503051822943</v>
      </c>
      <c r="AS82" s="13">
        <f t="shared" si="163"/>
        <v>9.8386930182322372E-6</v>
      </c>
      <c r="AT82" s="13">
        <f t="shared" si="164"/>
        <v>-1.2786940918344272E-6</v>
      </c>
      <c r="AU82" s="13">
        <f t="shared" si="165"/>
        <v>0</v>
      </c>
      <c r="AV82" s="13">
        <f t="shared" si="166"/>
        <v>0</v>
      </c>
      <c r="AW82" s="13">
        <f t="shared" si="167"/>
        <v>0</v>
      </c>
      <c r="AX82" s="13"/>
      <c r="AY82">
        <f t="shared" si="168"/>
        <v>0</v>
      </c>
      <c r="AZ82">
        <f t="shared" si="169"/>
        <v>1</v>
      </c>
      <c r="BB82">
        <f t="shared" si="133"/>
        <v>1</v>
      </c>
      <c r="BC82">
        <f t="shared" si="134"/>
        <v>1</v>
      </c>
      <c r="BD82" s="41">
        <f t="shared" si="135"/>
        <v>1.7411171213926355</v>
      </c>
      <c r="BE82" s="13">
        <f t="shared" si="136"/>
        <v>21.414772866625199</v>
      </c>
      <c r="BF82" s="13">
        <f t="shared" si="137"/>
        <v>4.7579680006987477</v>
      </c>
      <c r="BG82" s="13">
        <f t="shared" si="170"/>
        <v>7.4180242613510652</v>
      </c>
      <c r="BH82" s="13">
        <f t="shared" si="171"/>
        <v>7.8106531163044846</v>
      </c>
      <c r="BI82" s="13">
        <f t="shared" si="172"/>
        <v>1.3032511548829984</v>
      </c>
      <c r="BJ82" s="17">
        <f t="shared" si="173"/>
        <v>0.22218157672426278</v>
      </c>
      <c r="BK82" s="17">
        <f t="shared" si="174"/>
        <v>0.34639752228761733</v>
      </c>
      <c r="BL82" s="17">
        <f t="shared" si="175"/>
        <v>0.36473200836406455</v>
      </c>
      <c r="BM82" s="17">
        <f t="shared" si="176"/>
        <v>6.0857575422343511E-2</v>
      </c>
      <c r="BN82" s="17">
        <f t="shared" si="177"/>
        <v>1.5590740123224169</v>
      </c>
      <c r="BO82" s="17">
        <f t="shared" si="178"/>
        <v>1.641594293016982</v>
      </c>
      <c r="BP82" s="17">
        <f t="shared" si="179"/>
        <v>0.27390918868971059</v>
      </c>
      <c r="BQ82" s="17">
        <f t="shared" si="180"/>
        <v>1.0529290335432131</v>
      </c>
      <c r="BR82" s="17">
        <f t="shared" si="181"/>
        <v>0.17568709793430004</v>
      </c>
      <c r="BS82" s="17">
        <f t="shared" si="182"/>
        <v>0.16685559267284625</v>
      </c>
      <c r="BT82" s="96">
        <f t="shared" si="183"/>
        <v>-1.5042603182462035</v>
      </c>
      <c r="BU82" s="96">
        <f t="shared" si="184"/>
        <v>-1.0601682550688105</v>
      </c>
      <c r="BV82" s="96">
        <f t="shared" si="185"/>
        <v>-1.008592418733943</v>
      </c>
      <c r="BW82" s="96">
        <f t="shared" si="186"/>
        <v>-2.7992189739144568</v>
      </c>
      <c r="BX82" s="44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184"/>
      <c r="CJ82" s="185"/>
      <c r="CK82" s="181">
        <f t="shared" si="138"/>
        <v>0</v>
      </c>
      <c r="CL82" s="186">
        <f t="shared" si="139"/>
        <v>1.7411184531877009</v>
      </c>
      <c r="CM82" s="185">
        <f t="shared" si="140"/>
        <v>0.21793951791684005</v>
      </c>
      <c r="CN82" s="185">
        <f t="shared" si="141"/>
        <v>0.33337655892753926</v>
      </c>
      <c r="CO82" s="188">
        <f t="shared" si="142"/>
        <v>0.33810000000000001</v>
      </c>
      <c r="CP82" s="185">
        <f t="shared" si="143"/>
        <v>5.43794815884538E-2</v>
      </c>
      <c r="CQ82" s="187">
        <f t="shared" si="144"/>
        <v>1.5296746643935724</v>
      </c>
      <c r="CR82" s="187">
        <f t="shared" si="145"/>
        <v>1.5513478382980086</v>
      </c>
      <c r="CS82" s="187">
        <f t="shared" si="146"/>
        <v>0.24951638926357336</v>
      </c>
      <c r="CT82" s="187">
        <f t="shared" si="147"/>
        <v>1.0141684858937168</v>
      </c>
      <c r="CU82" s="187">
        <f t="shared" si="148"/>
        <v>0.16311729223971438</v>
      </c>
      <c r="CV82" s="187">
        <f t="shared" si="149"/>
        <v>0.16083845486085122</v>
      </c>
      <c r="CW82" s="184">
        <f t="shared" si="150"/>
        <v>-1.5235376954352926</v>
      </c>
      <c r="CX82" s="184">
        <f t="shared" si="151"/>
        <v>-1.0984826202927991</v>
      </c>
      <c r="CY82" s="184">
        <f t="shared" si="152"/>
        <v>-2.9117683729520909</v>
      </c>
      <c r="CZ82" s="184">
        <f t="shared" si="187"/>
        <v>0.42505507514249352</v>
      </c>
      <c r="DA82" s="184">
        <f t="shared" si="188"/>
        <v>0.43912412616699564</v>
      </c>
      <c r="DB82" s="184">
        <f t="shared" si="189"/>
        <v>-1.3882306775167985</v>
      </c>
      <c r="DC82" s="184">
        <f t="shared" si="190"/>
        <v>1.4069051024502149E-2</v>
      </c>
      <c r="DD82" s="184">
        <f t="shared" si="191"/>
        <v>-1.813285752659292</v>
      </c>
      <c r="DE82" s="184">
        <f t="shared" si="192"/>
        <v>-1.8273548036837941</v>
      </c>
      <c r="DF82" s="15"/>
      <c r="DY82" s="124"/>
      <c r="EE82" t="str">
        <f>E82</f>
        <v>iRM_10</v>
      </c>
      <c r="EF82" t="str">
        <f>A82</f>
        <v>Lab 1</v>
      </c>
      <c r="EG82" t="str">
        <f>B82</f>
        <v>Apr 5, 2022</v>
      </c>
      <c r="EH82" s="50">
        <f>C82</f>
        <v>3</v>
      </c>
      <c r="EI82" s="48">
        <f>BE82/AVERAGE(BE81,BE83)</f>
        <v>1.0686438674750003</v>
      </c>
      <c r="EJ82" s="46">
        <f>(CM82/AVERAGE(CM81,CM83)-1)*10^6</f>
        <v>1.5667803905383693</v>
      </c>
      <c r="EK82" s="46">
        <f>(CN82/AVERAGE(CN81,CN83)-1)*10^6</f>
        <v>0.51844919202181927</v>
      </c>
      <c r="EL82" s="46">
        <f>(CP82/AVERAGE(CP81,CP83)-1)*10^6</f>
        <v>-4.881361260089534</v>
      </c>
      <c r="EN82" t="str">
        <f t="shared" ref="EN82:EU82" si="198">EE82</f>
        <v>iRM_10</v>
      </c>
      <c r="EO82" t="str">
        <f t="shared" si="198"/>
        <v>Lab 1</v>
      </c>
      <c r="EP82" t="str">
        <f t="shared" si="198"/>
        <v>Apr 5, 2022</v>
      </c>
      <c r="EQ82" s="124">
        <f t="shared" si="198"/>
        <v>3</v>
      </c>
      <c r="ER82" s="117">
        <f t="shared" si="198"/>
        <v>1.0686438674750003</v>
      </c>
      <c r="ES82" s="44">
        <f t="shared" si="198"/>
        <v>1.5667803905383693</v>
      </c>
      <c r="ET82" s="44">
        <f t="shared" si="198"/>
        <v>0.51844919202181927</v>
      </c>
      <c r="EU82" s="44">
        <f t="shared" si="198"/>
        <v>-4.881361260089534</v>
      </c>
      <c r="EV82" t="s">
        <v>27</v>
      </c>
      <c r="EY82" s="39"/>
      <c r="EZ82" s="39"/>
      <c r="FA82" s="39"/>
      <c r="FB82" s="39" t="str">
        <f>EO12</f>
        <v>Lab 1</v>
      </c>
      <c r="FC82" s="39" t="str">
        <f>EP12</f>
        <v>Apr 4, 2022</v>
      </c>
      <c r="FD82" s="39" t="str">
        <f>EN12</f>
        <v>iRM</v>
      </c>
      <c r="FE82" s="39"/>
      <c r="FF82" s="39" t="s">
        <v>280</v>
      </c>
      <c r="FG82" s="14">
        <f>EQ12</f>
        <v>1</v>
      </c>
      <c r="FH82">
        <f>EX14</f>
        <v>12</v>
      </c>
      <c r="FI82" s="44">
        <f>EX12</f>
        <v>-4.4670008368200932E-2</v>
      </c>
      <c r="FJ82" s="44">
        <f>EX15</f>
        <v>3.2460335895421824</v>
      </c>
      <c r="FK82" s="44">
        <f>EY12</f>
        <v>-2.3400912218807246</v>
      </c>
      <c r="FL82" s="44">
        <f>EY15</f>
        <v>2.238431480444242</v>
      </c>
      <c r="FM82" s="44">
        <f>EZ12</f>
        <v>-0.30985915600023617</v>
      </c>
      <c r="FN82" s="44">
        <f>EZ15</f>
        <v>13.586380593175175</v>
      </c>
      <c r="FO82" s="39" t="s">
        <v>277</v>
      </c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44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</row>
    <row r="83" spans="1:235">
      <c r="A83" t="s">
        <v>38</v>
      </c>
      <c r="B83" s="3" t="s">
        <v>26</v>
      </c>
      <c r="C83" s="19">
        <v>3</v>
      </c>
      <c r="D83" t="s">
        <v>83</v>
      </c>
      <c r="E83" t="s">
        <v>27</v>
      </c>
      <c r="F83" s="13"/>
      <c r="G83" s="13"/>
      <c r="H83" s="13">
        <v>4.7028990229591727E-4</v>
      </c>
      <c r="I83" s="13">
        <v>9.9905845127068465E-5</v>
      </c>
      <c r="J83" s="13">
        <v>1.5127897640923038E-4</v>
      </c>
      <c r="K83" s="13">
        <v>1.1956207617913606E-5</v>
      </c>
      <c r="L83" s="13">
        <v>1.3546893096645364E-4</v>
      </c>
      <c r="M83" s="13">
        <v>-4.5502460750412865E-6</v>
      </c>
      <c r="N83" s="13">
        <v>7.093712010828313E-5</v>
      </c>
      <c r="O83" s="13">
        <v>-8.1035505431259484E-6</v>
      </c>
      <c r="P83" s="13">
        <v>4.2348403383130059E-6</v>
      </c>
      <c r="Q83" s="13"/>
      <c r="R83" s="13"/>
      <c r="S83" s="13"/>
      <c r="T83" s="13"/>
      <c r="U83" s="13"/>
      <c r="V83" s="13">
        <v>19.909079726861449</v>
      </c>
      <c r="W83" s="13">
        <v>4.4232713835580011</v>
      </c>
      <c r="X83" s="13">
        <v>6.8959592507810008</v>
      </c>
      <c r="Y83" s="13">
        <v>5.4541824951860578E-5</v>
      </c>
      <c r="Z83" s="13">
        <v>7.2604261515091872</v>
      </c>
      <c r="AA83" s="13">
        <v>2.4685101616527464E-5</v>
      </c>
      <c r="AB83" s="13">
        <v>1.2114173319874977</v>
      </c>
      <c r="AC83" s="13">
        <v>-1.6935663035039806E-6</v>
      </c>
      <c r="AD83" s="13">
        <v>1.9187475289342906E-7</v>
      </c>
      <c r="AE83" s="13"/>
      <c r="AF83" s="13"/>
      <c r="AG83" s="13"/>
      <c r="AH83" s="13"/>
      <c r="AI83" s="68">
        <f t="shared" si="132"/>
        <v>1</v>
      </c>
      <c r="AJ83" s="13">
        <f t="shared" si="154"/>
        <v>0</v>
      </c>
      <c r="AK83" s="13">
        <f t="shared" si="155"/>
        <v>0</v>
      </c>
      <c r="AL83" s="13">
        <f t="shared" si="156"/>
        <v>19.908609436959154</v>
      </c>
      <c r="AM83" s="13">
        <f t="shared" si="157"/>
        <v>4.4231714777128737</v>
      </c>
      <c r="AN83" s="13">
        <f t="shared" si="158"/>
        <v>6.8958079718045919</v>
      </c>
      <c r="AO83" s="13">
        <f t="shared" si="159"/>
        <v>4.2585617333946969E-5</v>
      </c>
      <c r="AP83" s="13">
        <f t="shared" si="160"/>
        <v>7.260290682578221</v>
      </c>
      <c r="AQ83" s="13">
        <f t="shared" si="161"/>
        <v>2.923534769156875E-5</v>
      </c>
      <c r="AR83" s="13">
        <f t="shared" si="162"/>
        <v>1.2113463948673895</v>
      </c>
      <c r="AS83" s="13">
        <f t="shared" si="163"/>
        <v>6.4099842396219675E-6</v>
      </c>
      <c r="AT83" s="13">
        <f t="shared" si="164"/>
        <v>-4.042965585419577E-6</v>
      </c>
      <c r="AU83" s="13">
        <f t="shared" si="165"/>
        <v>0</v>
      </c>
      <c r="AV83" s="13">
        <f t="shared" si="166"/>
        <v>0</v>
      </c>
      <c r="AW83" s="13">
        <f t="shared" si="167"/>
        <v>0</v>
      </c>
      <c r="AX83" s="13"/>
      <c r="AY83">
        <f t="shared" si="168"/>
        <v>0</v>
      </c>
      <c r="AZ83">
        <f t="shared" si="169"/>
        <v>1</v>
      </c>
      <c r="BB83">
        <f t="shared" si="133"/>
        <v>1</v>
      </c>
      <c r="BC83">
        <f t="shared" si="134"/>
        <v>1</v>
      </c>
      <c r="BD83" s="41">
        <f t="shared" si="135"/>
        <v>1.7379038511716562</v>
      </c>
      <c r="BE83" s="13">
        <f t="shared" si="136"/>
        <v>19.908609436959154</v>
      </c>
      <c r="BF83" s="13">
        <f t="shared" si="137"/>
        <v>4.4231714777128737</v>
      </c>
      <c r="BG83" s="13">
        <f t="shared" si="170"/>
        <v>6.8958101802963174</v>
      </c>
      <c r="BH83" s="13">
        <f t="shared" si="171"/>
        <v>7.2602921150054653</v>
      </c>
      <c r="BI83" s="13">
        <f t="shared" si="172"/>
        <v>1.2113490816052537</v>
      </c>
      <c r="BJ83" s="17">
        <f t="shared" si="173"/>
        <v>0.22217380333462758</v>
      </c>
      <c r="BK83" s="17">
        <f t="shared" si="174"/>
        <v>0.34637327142972901</v>
      </c>
      <c r="BL83" s="17">
        <f t="shared" si="175"/>
        <v>0.36468102596493573</v>
      </c>
      <c r="BM83" s="17">
        <f t="shared" si="176"/>
        <v>6.0845489256344337E-2</v>
      </c>
      <c r="BN83" s="17">
        <f t="shared" si="177"/>
        <v>1.559019408368493</v>
      </c>
      <c r="BO83" s="17">
        <f t="shared" si="178"/>
        <v>1.6414222581213618</v>
      </c>
      <c r="BP83" s="17">
        <f t="shared" si="179"/>
        <v>0.27386437259077645</v>
      </c>
      <c r="BQ83" s="17">
        <f t="shared" si="180"/>
        <v>1.0528555637669084</v>
      </c>
      <c r="BR83" s="17">
        <f t="shared" si="181"/>
        <v>0.17566450495787883</v>
      </c>
      <c r="BS83" s="17">
        <f t="shared" si="182"/>
        <v>0.16684577733472392</v>
      </c>
      <c r="BT83" s="96">
        <f t="shared" si="183"/>
        <v>-1.5042953055108339</v>
      </c>
      <c r="BU83" s="96">
        <f t="shared" si="184"/>
        <v>-1.0602382662705476</v>
      </c>
      <c r="BV83" s="96">
        <f t="shared" si="185"/>
        <v>-1.0087322089400743</v>
      </c>
      <c r="BW83" s="96">
        <f t="shared" si="186"/>
        <v>-2.7994175911977734</v>
      </c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184"/>
      <c r="CJ83" s="185"/>
      <c r="CK83" s="181">
        <f t="shared" si="138"/>
        <v>0</v>
      </c>
      <c r="CL83" s="186">
        <f t="shared" si="139"/>
        <v>1.7379083817794605</v>
      </c>
      <c r="CM83" s="185">
        <f t="shared" si="140"/>
        <v>0.21793963868110725</v>
      </c>
      <c r="CN83" s="185">
        <f t="shared" si="141"/>
        <v>0.33337676840883973</v>
      </c>
      <c r="CO83" s="188">
        <f t="shared" si="142"/>
        <v>0.33810000000000001</v>
      </c>
      <c r="CP83" s="185">
        <f t="shared" si="143"/>
        <v>5.4379964925739273E-2</v>
      </c>
      <c r="CQ83" s="187">
        <f t="shared" si="144"/>
        <v>1.5296747779629107</v>
      </c>
      <c r="CR83" s="187">
        <f t="shared" si="145"/>
        <v>1.5513469786683149</v>
      </c>
      <c r="CS83" s="187">
        <f t="shared" si="146"/>
        <v>0.24951846875964076</v>
      </c>
      <c r="CT83" s="187">
        <f t="shared" si="147"/>
        <v>1.014167848628756</v>
      </c>
      <c r="CU83" s="187">
        <f t="shared" si="148"/>
        <v>0.16311863956593969</v>
      </c>
      <c r="CV83" s="187">
        <f t="shared" si="149"/>
        <v>0.16083988442987066</v>
      </c>
      <c r="CW83" s="184">
        <f t="shared" si="150"/>
        <v>-1.5235371413171828</v>
      </c>
      <c r="CX83" s="184">
        <f t="shared" si="151"/>
        <v>-1.098481991930579</v>
      </c>
      <c r="CY83" s="184">
        <f t="shared" si="152"/>
        <v>-2.9117594847625869</v>
      </c>
      <c r="CZ83" s="184">
        <f t="shared" si="187"/>
        <v>0.4250551493866036</v>
      </c>
      <c r="DA83" s="184">
        <f t="shared" si="188"/>
        <v>0.43912357204888586</v>
      </c>
      <c r="DB83" s="184">
        <f t="shared" si="189"/>
        <v>-1.3882223434454046</v>
      </c>
      <c r="DC83" s="184">
        <f t="shared" si="190"/>
        <v>1.4068422662282379E-2</v>
      </c>
      <c r="DD83" s="184">
        <f t="shared" si="191"/>
        <v>-1.8132774928320077</v>
      </c>
      <c r="DE83" s="184">
        <f t="shared" si="192"/>
        <v>-1.8273459154942902</v>
      </c>
      <c r="DF83" s="15"/>
      <c r="DV83" s="39" t="str">
        <f>E83</f>
        <v>iRM_12</v>
      </c>
      <c r="DW83" s="39" t="str">
        <f>A83</f>
        <v>Lab 1</v>
      </c>
      <c r="DX83" s="39" t="str">
        <f>B83</f>
        <v>Apr 5, 2022</v>
      </c>
      <c r="DY83" s="124">
        <f>C83</f>
        <v>3</v>
      </c>
      <c r="DZ83" s="48">
        <f>BE83/AVERAGE(BE81,BE85)</f>
        <v>0.99322065521592662</v>
      </c>
      <c r="EA83" s="46">
        <f>(CM83/AVERAGE(CM81,CM85)-1)*10^6</f>
        <v>4.2492441805208614</v>
      </c>
      <c r="EB83" s="46">
        <f>(CN83/AVERAGE(CN81,CN85)-1)*10^6</f>
        <v>6.2924090655780418</v>
      </c>
      <c r="EC83" s="46">
        <f>(CP83/AVERAGE(CP81,CP85)-1)*10^6</f>
        <v>11.245557486772029</v>
      </c>
      <c r="EH83" s="50"/>
      <c r="EK83" s="46"/>
      <c r="EL83" s="46"/>
      <c r="EN83" t="str">
        <f t="shared" ref="EN83:EU83" si="199">EE92</f>
        <v>iRM_10</v>
      </c>
      <c r="EO83" t="str">
        <f t="shared" si="199"/>
        <v>Lab 1</v>
      </c>
      <c r="EP83" t="str">
        <f t="shared" si="199"/>
        <v>Apr 5, 2022</v>
      </c>
      <c r="EQ83" s="124">
        <f t="shared" si="199"/>
        <v>3</v>
      </c>
      <c r="ER83" s="117">
        <f t="shared" si="199"/>
        <v>1.0825396413734196</v>
      </c>
      <c r="ES83" s="44">
        <f t="shared" si="199"/>
        <v>-2.9550545928014316</v>
      </c>
      <c r="ET83" s="44">
        <f t="shared" si="199"/>
        <v>-12.040704880589281</v>
      </c>
      <c r="EU83" s="44">
        <f t="shared" si="199"/>
        <v>-10.84389969951971</v>
      </c>
      <c r="EV83" t="s">
        <v>27</v>
      </c>
      <c r="EY83" s="39"/>
      <c r="EZ83" s="39"/>
      <c r="FA83" s="39"/>
      <c r="FB83" s="39" t="str">
        <f>EO25</f>
        <v>Lab 1</v>
      </c>
      <c r="FC83" s="39" t="str">
        <f>EP25</f>
        <v>Jun 20, 2022</v>
      </c>
      <c r="FD83" s="39" t="str">
        <f>EN25</f>
        <v>iRM</v>
      </c>
      <c r="FE83" s="39"/>
      <c r="FF83" s="39" t="s">
        <v>285</v>
      </c>
      <c r="FG83" s="14">
        <f>EQ25</f>
        <v>1</v>
      </c>
      <c r="FH83">
        <f>EX27</f>
        <v>9</v>
      </c>
      <c r="FI83" s="44">
        <f>EX25</f>
        <v>1.3508620246602574</v>
      </c>
      <c r="FJ83" s="44">
        <f>EX28</f>
        <v>3.0835231775050604</v>
      </c>
      <c r="FK83" s="44">
        <f>EY25</f>
        <v>-4.394985230650307</v>
      </c>
      <c r="FL83" s="44">
        <f>EY28</f>
        <v>2.7369787468994553</v>
      </c>
      <c r="FM83" s="44">
        <f>EZ25</f>
        <v>-5.6577690940646299</v>
      </c>
      <c r="FN83" s="44">
        <f>EZ28</f>
        <v>5.8342345969424967</v>
      </c>
      <c r="FO83" s="39" t="str">
        <f>EV25</f>
        <v>iRM_12</v>
      </c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44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</row>
    <row r="84" spans="1:235">
      <c r="A84" t="s">
        <v>38</v>
      </c>
      <c r="B84" s="3" t="s">
        <v>26</v>
      </c>
      <c r="C84" s="19">
        <v>3</v>
      </c>
      <c r="D84" t="s">
        <v>84</v>
      </c>
      <c r="E84" t="s">
        <v>31</v>
      </c>
      <c r="F84" s="13"/>
      <c r="G84" s="13"/>
      <c r="H84" s="13">
        <v>4.7439836489502338E-4</v>
      </c>
      <c r="I84" s="13">
        <v>1.0536453628446907E-4</v>
      </c>
      <c r="J84" s="13">
        <v>1.5036277036415411E-4</v>
      </c>
      <c r="K84" s="13">
        <v>1.0158197164855665E-5</v>
      </c>
      <c r="L84" s="13">
        <v>1.3192790138418786E-4</v>
      </c>
      <c r="M84" s="13">
        <v>-1.4001735195279251E-6</v>
      </c>
      <c r="N84" s="13">
        <v>7.2876833291957149E-5</v>
      </c>
      <c r="O84" s="13">
        <v>-6.8919815021217799E-6</v>
      </c>
      <c r="P84" s="13">
        <v>2.2015607328285122E-6</v>
      </c>
      <c r="Q84" s="13"/>
      <c r="R84" s="13"/>
      <c r="S84" s="13"/>
      <c r="T84" s="13"/>
      <c r="U84" s="13"/>
      <c r="V84" s="13">
        <v>21.592186546325685</v>
      </c>
      <c r="W84" s="13">
        <v>4.7974319839477539</v>
      </c>
      <c r="X84" s="13">
        <v>7.4795373535156253</v>
      </c>
      <c r="Y84" s="13">
        <v>6.4004097876022573E-5</v>
      </c>
      <c r="Z84" s="13">
        <v>7.8755646038055422</v>
      </c>
      <c r="AA84" s="13">
        <v>2.9510987369576471E-5</v>
      </c>
      <c r="AB84" s="13">
        <v>1.3141537022590637</v>
      </c>
      <c r="AC84" s="13">
        <v>-4.9571774880519151E-7</v>
      </c>
      <c r="AD84" s="13">
        <v>9.0862120046608655E-7</v>
      </c>
      <c r="AE84" s="13"/>
      <c r="AF84" s="13"/>
      <c r="AG84" s="13"/>
      <c r="AH84" s="13"/>
      <c r="AI84" s="68">
        <f t="shared" si="132"/>
        <v>1</v>
      </c>
      <c r="AJ84" s="13">
        <f t="shared" si="154"/>
        <v>0</v>
      </c>
      <c r="AK84" s="13">
        <f t="shared" si="155"/>
        <v>0</v>
      </c>
      <c r="AL84" s="13">
        <f t="shared" si="156"/>
        <v>21.591712147960791</v>
      </c>
      <c r="AM84" s="13">
        <f t="shared" si="157"/>
        <v>4.7973266194114697</v>
      </c>
      <c r="AN84" s="13">
        <f t="shared" si="158"/>
        <v>7.4793869907452608</v>
      </c>
      <c r="AO84" s="13">
        <f t="shared" si="159"/>
        <v>5.384590071116691E-5</v>
      </c>
      <c r="AP84" s="13">
        <f t="shared" si="160"/>
        <v>7.8754326759041584</v>
      </c>
      <c r="AQ84" s="13">
        <f t="shared" si="161"/>
        <v>3.0911160889104396E-5</v>
      </c>
      <c r="AR84" s="13">
        <f t="shared" si="162"/>
        <v>1.3140808254257716</v>
      </c>
      <c r="AS84" s="13">
        <f t="shared" si="163"/>
        <v>6.3962637533165881E-6</v>
      </c>
      <c r="AT84" s="13">
        <f t="shared" si="164"/>
        <v>-1.2929395323624257E-6</v>
      </c>
      <c r="AU84" s="13">
        <f t="shared" si="165"/>
        <v>0</v>
      </c>
      <c r="AV84" s="13">
        <f t="shared" si="166"/>
        <v>0</v>
      </c>
      <c r="AW84" s="13">
        <f t="shared" si="167"/>
        <v>0</v>
      </c>
      <c r="AX84" s="13"/>
      <c r="AY84">
        <f t="shared" si="168"/>
        <v>0</v>
      </c>
      <c r="AZ84">
        <f t="shared" si="169"/>
        <v>1</v>
      </c>
      <c r="BB84">
        <f t="shared" si="133"/>
        <v>1</v>
      </c>
      <c r="BC84">
        <f t="shared" si="134"/>
        <v>1</v>
      </c>
      <c r="BD84" s="41">
        <f t="shared" si="135"/>
        <v>1.7418303375955269</v>
      </c>
      <c r="BE84" s="13">
        <f t="shared" si="136"/>
        <v>21.591712147960791</v>
      </c>
      <c r="BF84" s="13">
        <f t="shared" si="137"/>
        <v>4.7973266194114697</v>
      </c>
      <c r="BG84" s="13">
        <f t="shared" si="170"/>
        <v>7.4793876968626565</v>
      </c>
      <c r="BH84" s="13">
        <f t="shared" si="171"/>
        <v>7.875433133926558</v>
      </c>
      <c r="BI84" s="13">
        <f t="shared" si="172"/>
        <v>1.3140816845812788</v>
      </c>
      <c r="BJ84" s="17">
        <f t="shared" si="173"/>
        <v>0.22218370579123103</v>
      </c>
      <c r="BK84" s="17">
        <f t="shared" si="174"/>
        <v>0.34640086184962593</v>
      </c>
      <c r="BL84" s="17">
        <f t="shared" si="175"/>
        <v>0.36474333670062131</v>
      </c>
      <c r="BM84" s="17">
        <f t="shared" si="176"/>
        <v>6.0860466996610366E-2</v>
      </c>
      <c r="BN84" s="17">
        <f t="shared" si="177"/>
        <v>1.559074103188792</v>
      </c>
      <c r="BO84" s="17">
        <f t="shared" si="178"/>
        <v>1.6416295488533377</v>
      </c>
      <c r="BP84" s="17">
        <f t="shared" si="179"/>
        <v>0.27391957830515379</v>
      </c>
      <c r="BQ84" s="17">
        <f t="shared" si="180"/>
        <v>1.0529515854927576</v>
      </c>
      <c r="BR84" s="17">
        <f t="shared" si="181"/>
        <v>0.17569375165997753</v>
      </c>
      <c r="BS84" s="17">
        <f t="shared" si="182"/>
        <v>0.16685833810464973</v>
      </c>
      <c r="BT84" s="96">
        <f t="shared" si="183"/>
        <v>-1.5042507357380643</v>
      </c>
      <c r="BU84" s="96">
        <f t="shared" si="184"/>
        <v>-1.0601586142784014</v>
      </c>
      <c r="BV84" s="96">
        <f t="shared" si="185"/>
        <v>-1.0085613598732583</v>
      </c>
      <c r="BW84" s="96">
        <f t="shared" si="186"/>
        <v>-2.7991714612497782</v>
      </c>
      <c r="BX84" s="44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184"/>
      <c r="CJ84" s="185"/>
      <c r="CK84" s="181">
        <f t="shared" si="138"/>
        <v>0</v>
      </c>
      <c r="CL84" s="186">
        <f t="shared" si="139"/>
        <v>1.7418316731150167</v>
      </c>
      <c r="CM84" s="185">
        <f t="shared" si="140"/>
        <v>0.21793988533144326</v>
      </c>
      <c r="CN84" s="185">
        <f t="shared" si="141"/>
        <v>0.33337454065672351</v>
      </c>
      <c r="CO84" s="188">
        <f t="shared" si="142"/>
        <v>0.33810000000000001</v>
      </c>
      <c r="CP84" s="185">
        <f t="shared" si="143"/>
        <v>5.4379558192554474E-2</v>
      </c>
      <c r="CQ84" s="187">
        <f t="shared" si="144"/>
        <v>1.5296628249103053</v>
      </c>
      <c r="CR84" s="187">
        <f t="shared" si="145"/>
        <v>1.5513452229536464</v>
      </c>
      <c r="CS84" s="187">
        <f t="shared" si="146"/>
        <v>0.24951632010751015</v>
      </c>
      <c r="CT84" s="187">
        <f t="shared" si="147"/>
        <v>1.0141746257346695</v>
      </c>
      <c r="CU84" s="187">
        <f t="shared" si="148"/>
        <v>0.16311850954614202</v>
      </c>
      <c r="CV84" s="187">
        <f t="shared" si="149"/>
        <v>0.1608386814331691</v>
      </c>
      <c r="CW84" s="184">
        <f t="shared" si="150"/>
        <v>-1.5235360095809005</v>
      </c>
      <c r="CX84" s="184">
        <f t="shared" si="151"/>
        <v>-1.0984886743385052</v>
      </c>
      <c r="CY84" s="184">
        <f t="shared" si="152"/>
        <v>-2.911766964258141</v>
      </c>
      <c r="CZ84" s="184">
        <f t="shared" si="187"/>
        <v>0.42504733524239519</v>
      </c>
      <c r="DA84" s="184">
        <f t="shared" si="188"/>
        <v>0.43912244031260367</v>
      </c>
      <c r="DB84" s="184">
        <f t="shared" si="189"/>
        <v>-1.3882309546772407</v>
      </c>
      <c r="DC84" s="184">
        <f t="shared" si="190"/>
        <v>1.4075105070208311E-2</v>
      </c>
      <c r="DD84" s="184">
        <f t="shared" si="191"/>
        <v>-1.8132782899196358</v>
      </c>
      <c r="DE84" s="184">
        <f t="shared" si="192"/>
        <v>-1.8273533949898442</v>
      </c>
      <c r="DF84" s="15"/>
      <c r="DY84" s="124"/>
      <c r="EE84" t="str">
        <f>E84</f>
        <v>iRM_11</v>
      </c>
      <c r="EF84" t="str">
        <f>A84</f>
        <v>Lab 1</v>
      </c>
      <c r="EG84" t="str">
        <f>B84</f>
        <v>Apr 5, 2022</v>
      </c>
      <c r="EH84" s="50">
        <f>C84</f>
        <v>3</v>
      </c>
      <c r="EI84" s="48">
        <f>BE84/AVERAGE(BE83,BE85)</f>
        <v>1.0842531513334621</v>
      </c>
      <c r="EJ84" s="46">
        <f>(CM84/AVERAGE(CM83,CM85)-1)*10^6</f>
        <v>3.260074961763948</v>
      </c>
      <c r="EK84" s="46">
        <f>(CN84/AVERAGE(CN83,CN85)-1)*10^6</f>
        <v>-1.5368346553135126</v>
      </c>
      <c r="EL84" s="46">
        <f>(CP84/AVERAGE(CP83,CP85)-1)*10^6</f>
        <v>-0.24084660310563777</v>
      </c>
      <c r="EQ84" s="124"/>
      <c r="EY84" s="39"/>
      <c r="EZ84" s="39"/>
      <c r="FA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44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</row>
    <row r="85" spans="1:235">
      <c r="A85" t="s">
        <v>38</v>
      </c>
      <c r="B85" s="3" t="s">
        <v>26</v>
      </c>
      <c r="C85" s="19">
        <v>3</v>
      </c>
      <c r="D85" t="s">
        <v>85</v>
      </c>
      <c r="E85" t="s">
        <v>27</v>
      </c>
      <c r="F85" s="13"/>
      <c r="G85" s="13"/>
      <c r="H85" s="13">
        <v>4.684949788497761E-4</v>
      </c>
      <c r="I85" s="13">
        <v>1.2106766735087149E-4</v>
      </c>
      <c r="J85" s="13">
        <v>1.4373095837072469E-4</v>
      </c>
      <c r="K85" s="13">
        <v>1.8838902903439703E-5</v>
      </c>
      <c r="L85" s="13">
        <v>1.395099847286474E-4</v>
      </c>
      <c r="M85" s="13">
        <v>9.8013468488034143E-7</v>
      </c>
      <c r="N85" s="13">
        <v>8.2046229363186288E-5</v>
      </c>
      <c r="O85" s="13">
        <v>-1.4108230379861197E-5</v>
      </c>
      <c r="P85" s="13">
        <v>3.841180508601383E-6</v>
      </c>
      <c r="Q85" s="13"/>
      <c r="R85" s="13"/>
      <c r="S85" s="13"/>
      <c r="T85" s="13"/>
      <c r="U85" s="13"/>
      <c r="V85" s="13">
        <v>19.919665177663166</v>
      </c>
      <c r="W85" s="13">
        <v>4.4257051944732666</v>
      </c>
      <c r="X85" s="13">
        <v>6.8997938831647234</v>
      </c>
      <c r="Y85" s="13">
        <v>5.6925739632636883E-5</v>
      </c>
      <c r="Z85" s="13">
        <v>7.2648032506306963</v>
      </c>
      <c r="AA85" s="13">
        <v>2.8114882852037226E-5</v>
      </c>
      <c r="AB85" s="13">
        <v>1.2121823231379192</v>
      </c>
      <c r="AC85" s="13">
        <v>-5.3906619038220542E-6</v>
      </c>
      <c r="AD85" s="13">
        <v>5.1592574952981797E-7</v>
      </c>
      <c r="AE85" s="13"/>
      <c r="AF85" s="13"/>
      <c r="AG85" s="13"/>
      <c r="AH85" s="13"/>
      <c r="AI85" s="68">
        <f t="shared" si="132"/>
        <v>1</v>
      </c>
      <c r="AJ85" s="13">
        <f t="shared" si="154"/>
        <v>0</v>
      </c>
      <c r="AK85" s="13">
        <f t="shared" si="155"/>
        <v>0</v>
      </c>
      <c r="AL85" s="13">
        <f t="shared" si="156"/>
        <v>19.919196682684316</v>
      </c>
      <c r="AM85" s="13">
        <f t="shared" si="157"/>
        <v>4.4255841268059157</v>
      </c>
      <c r="AN85" s="13">
        <f t="shared" si="158"/>
        <v>6.8996501522063527</v>
      </c>
      <c r="AO85" s="13">
        <f t="shared" si="159"/>
        <v>3.8086836729197181E-5</v>
      </c>
      <c r="AP85" s="13">
        <f t="shared" si="160"/>
        <v>7.2646637406459673</v>
      </c>
      <c r="AQ85" s="13">
        <f t="shared" si="161"/>
        <v>2.7134748167156884E-5</v>
      </c>
      <c r="AR85" s="13">
        <f t="shared" si="162"/>
        <v>1.212100276908556</v>
      </c>
      <c r="AS85" s="13">
        <f t="shared" si="163"/>
        <v>8.717568476039142E-6</v>
      </c>
      <c r="AT85" s="13">
        <f t="shared" si="164"/>
        <v>-3.325254759071565E-6</v>
      </c>
      <c r="AU85" s="13">
        <f t="shared" si="165"/>
        <v>0</v>
      </c>
      <c r="AV85" s="13">
        <f t="shared" si="166"/>
        <v>0</v>
      </c>
      <c r="AW85" s="13">
        <f t="shared" si="167"/>
        <v>0</v>
      </c>
      <c r="AX85" s="13"/>
      <c r="AY85">
        <f t="shared" si="168"/>
        <v>0</v>
      </c>
      <c r="AZ85">
        <f t="shared" si="169"/>
        <v>1</v>
      </c>
      <c r="BB85">
        <f t="shared" si="133"/>
        <v>1</v>
      </c>
      <c r="BC85">
        <f t="shared" si="134"/>
        <v>1</v>
      </c>
      <c r="BD85" s="41">
        <f t="shared" si="135"/>
        <v>1.7395226208026131</v>
      </c>
      <c r="BE85" s="13">
        <f t="shared" si="136"/>
        <v>19.919196682684316</v>
      </c>
      <c r="BF85" s="13">
        <f t="shared" si="137"/>
        <v>4.4255841268059157</v>
      </c>
      <c r="BG85" s="13">
        <f t="shared" si="170"/>
        <v>6.899651968477361</v>
      </c>
      <c r="BH85" s="13">
        <f t="shared" si="171"/>
        <v>7.2646649187158587</v>
      </c>
      <c r="BI85" s="13">
        <f t="shared" si="172"/>
        <v>1.212102486627868</v>
      </c>
      <c r="BJ85" s="17">
        <f t="shared" si="173"/>
        <v>0.22217683761579901</v>
      </c>
      <c r="BK85" s="17">
        <f t="shared" si="174"/>
        <v>0.34638203931563177</v>
      </c>
      <c r="BL85" s="17">
        <f t="shared" si="175"/>
        <v>0.3647067215833561</v>
      </c>
      <c r="BM85" s="17">
        <f t="shared" si="176"/>
        <v>6.0850972352792937E-2</v>
      </c>
      <c r="BN85" s="17">
        <f t="shared" si="177"/>
        <v>1.5590375803017575</v>
      </c>
      <c r="BO85" s="17">
        <f t="shared" si="178"/>
        <v>1.6415154950311603</v>
      </c>
      <c r="BP85" s="17">
        <f t="shared" si="179"/>
        <v>0.27388531138434846</v>
      </c>
      <c r="BQ85" s="17">
        <f t="shared" si="180"/>
        <v>1.052903095968629</v>
      </c>
      <c r="BR85" s="17">
        <f t="shared" si="181"/>
        <v>0.17567588802531425</v>
      </c>
      <c r="BS85" s="17">
        <f t="shared" si="182"/>
        <v>0.16684905638319872</v>
      </c>
      <c r="BT85" s="96">
        <f t="shared" si="183"/>
        <v>-1.5042816483631138</v>
      </c>
      <c r="BU85" s="96">
        <f t="shared" si="184"/>
        <v>-1.060212953188808</v>
      </c>
      <c r="BV85" s="96">
        <f t="shared" si="185"/>
        <v>-1.008661750892164</v>
      </c>
      <c r="BW85" s="96">
        <f t="shared" si="186"/>
        <v>-2.7993274801726904</v>
      </c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184"/>
      <c r="CJ85" s="185"/>
      <c r="CK85" s="181">
        <f t="shared" si="138"/>
        <v>0</v>
      </c>
      <c r="CL85" s="186">
        <f t="shared" si="139"/>
        <v>1.7395263446635374</v>
      </c>
      <c r="CM85" s="185">
        <f t="shared" si="140"/>
        <v>0.21793871098568518</v>
      </c>
      <c r="CN85" s="185">
        <f t="shared" si="141"/>
        <v>0.33337333758927662</v>
      </c>
      <c r="CO85" s="188">
        <f t="shared" si="142"/>
        <v>0.33810000000000001</v>
      </c>
      <c r="CP85" s="185">
        <f t="shared" si="143"/>
        <v>5.4379177653639713E-2</v>
      </c>
      <c r="CQ85" s="187">
        <f t="shared" si="144"/>
        <v>1.5296655471692386</v>
      </c>
      <c r="CR85" s="187">
        <f t="shared" si="145"/>
        <v>1.5513535822564686</v>
      </c>
      <c r="CS85" s="187">
        <f t="shared" si="146"/>
        <v>0.24951591852450425</v>
      </c>
      <c r="CT85" s="187">
        <f t="shared" si="147"/>
        <v>1.0141782856568651</v>
      </c>
      <c r="CU85" s="187">
        <f t="shared" si="148"/>
        <v>0.16311795672344995</v>
      </c>
      <c r="CV85" s="187">
        <f t="shared" si="149"/>
        <v>0.16083755591138635</v>
      </c>
      <c r="CW85" s="184">
        <f t="shared" si="150"/>
        <v>-1.5235413979884433</v>
      </c>
      <c r="CX85" s="184">
        <f t="shared" si="151"/>
        <v>-1.098492283101236</v>
      </c>
      <c r="CY85" s="184">
        <f t="shared" si="152"/>
        <v>-2.9117739621128291</v>
      </c>
      <c r="CZ85" s="184">
        <f t="shared" si="187"/>
        <v>0.42504911488720759</v>
      </c>
      <c r="DA85" s="184">
        <f t="shared" si="188"/>
        <v>0.43912782872014622</v>
      </c>
      <c r="DB85" s="184">
        <f t="shared" si="189"/>
        <v>-1.3882325641243858</v>
      </c>
      <c r="DC85" s="184">
        <f t="shared" si="190"/>
        <v>1.4078713832938879E-2</v>
      </c>
      <c r="DD85" s="184">
        <f t="shared" si="191"/>
        <v>-1.8132816790115933</v>
      </c>
      <c r="DE85" s="184">
        <f t="shared" si="192"/>
        <v>-1.8273603928445321</v>
      </c>
      <c r="DF85" s="15"/>
      <c r="DV85" s="39" t="str">
        <f>E85</f>
        <v>iRM_12</v>
      </c>
      <c r="DW85" s="39" t="str">
        <f>A85</f>
        <v>Lab 1</v>
      </c>
      <c r="DX85" s="39" t="str">
        <f>B85</f>
        <v>Apr 5, 2022</v>
      </c>
      <c r="DY85" s="124">
        <f>C85</f>
        <v>3</v>
      </c>
      <c r="DZ85" s="48">
        <f>BE85/AVERAGE(BE83,BE87)</f>
        <v>0.99672227675876091</v>
      </c>
      <c r="EA85" s="46">
        <f>(CM85/AVERAGE(CM83,CM87)-1)*10^6</f>
        <v>-9.6411491093961743</v>
      </c>
      <c r="EB85" s="46">
        <f>(CN85/AVERAGE(CN83,CN87)-1)*10^6</f>
        <v>-10.428203813916959</v>
      </c>
      <c r="EC85" s="46">
        <f>(CP85/AVERAGE(CP83,CP87)-1)*10^6</f>
        <v>-9.7696548928549731</v>
      </c>
      <c r="EH85" s="50"/>
      <c r="EK85" s="46"/>
      <c r="EL85" s="46"/>
      <c r="EN85" t="str">
        <f t="shared" ref="EN85:EU85" si="200">EE103</f>
        <v>iRM_10</v>
      </c>
      <c r="EO85" t="str">
        <f t="shared" si="200"/>
        <v>Lab 1</v>
      </c>
      <c r="EP85" t="str">
        <f t="shared" si="200"/>
        <v>Jun 20, 2022</v>
      </c>
      <c r="EQ85" s="124">
        <f t="shared" si="200"/>
        <v>1</v>
      </c>
      <c r="ER85" s="117">
        <f t="shared" si="200"/>
        <v>1.0057893209547817</v>
      </c>
      <c r="ES85" s="44">
        <f t="shared" si="200"/>
        <v>-8.1597105620057064</v>
      </c>
      <c r="ET85" s="44">
        <f t="shared" si="200"/>
        <v>-4.5443041070125645</v>
      </c>
      <c r="EU85" s="44">
        <f t="shared" si="200"/>
        <v>2.9291805927478265</v>
      </c>
      <c r="EV85" t="s">
        <v>27</v>
      </c>
      <c r="EW85" s="108" t="s">
        <v>257</v>
      </c>
      <c r="EX85" s="109">
        <f>AVERAGE(ES85:ES93)</f>
        <v>-0.92231267493729041</v>
      </c>
      <c r="EY85" s="109">
        <f>AVERAGE(ET85:ET93)</f>
        <v>-1.0418021045226982</v>
      </c>
      <c r="EZ85" s="110">
        <f>AVERAGE(EU85:EU93)</f>
        <v>2.1530500010759193</v>
      </c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44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</row>
    <row r="86" spans="1:235">
      <c r="A86" t="s">
        <v>38</v>
      </c>
      <c r="B86" s="3" t="s">
        <v>26</v>
      </c>
      <c r="C86" s="19">
        <v>3</v>
      </c>
      <c r="D86" t="s">
        <v>86</v>
      </c>
      <c r="E86" t="s">
        <v>32</v>
      </c>
      <c r="F86" s="13"/>
      <c r="G86" s="13"/>
      <c r="H86" s="13">
        <v>4.7853674914222211E-4</v>
      </c>
      <c r="I86" s="13">
        <v>1.1324773440719582E-4</v>
      </c>
      <c r="J86" s="13">
        <v>1.520951176644303E-4</v>
      </c>
      <c r="K86" s="13">
        <v>1.6269582260974857E-5</v>
      </c>
      <c r="L86" s="13">
        <v>1.5761103932163681E-4</v>
      </c>
      <c r="M86" s="13">
        <v>-7.7856444136159383E-8</v>
      </c>
      <c r="N86" s="13">
        <v>7.0952031455817627E-5</v>
      </c>
      <c r="O86" s="13">
        <v>-7.9866543728712693E-6</v>
      </c>
      <c r="P86" s="13">
        <v>1.7676886159279093E-6</v>
      </c>
      <c r="Q86" s="13"/>
      <c r="R86" s="13"/>
      <c r="S86" s="13"/>
      <c r="T86" s="13"/>
      <c r="U86" s="13"/>
      <c r="V86" s="13">
        <v>20.177473220825195</v>
      </c>
      <c r="W86" s="13">
        <v>4.4829487800598145</v>
      </c>
      <c r="X86" s="13">
        <v>6.9890982627868654</v>
      </c>
      <c r="Y86" s="13">
        <v>5.7397728451178412E-5</v>
      </c>
      <c r="Z86" s="13">
        <v>7.358714542388916</v>
      </c>
      <c r="AA86" s="13">
        <v>2.7932237958339102E-5</v>
      </c>
      <c r="AB86" s="13">
        <v>1.2278497314453125</v>
      </c>
      <c r="AC86" s="13">
        <v>-1.2598682414477474E-6</v>
      </c>
      <c r="AD86" s="13">
        <v>2.2015796162122571E-6</v>
      </c>
      <c r="AE86" s="13"/>
      <c r="AF86" s="13"/>
      <c r="AG86" s="13"/>
      <c r="AH86" s="13"/>
      <c r="AI86" s="68">
        <f t="shared" si="132"/>
        <v>1</v>
      </c>
      <c r="AJ86" s="13">
        <f t="shared" si="154"/>
        <v>0</v>
      </c>
      <c r="AK86" s="13">
        <f t="shared" si="155"/>
        <v>0</v>
      </c>
      <c r="AL86" s="13">
        <f t="shared" si="156"/>
        <v>20.176994684076053</v>
      </c>
      <c r="AM86" s="13">
        <f t="shared" si="157"/>
        <v>4.4828355323254074</v>
      </c>
      <c r="AN86" s="13">
        <f t="shared" si="158"/>
        <v>6.9889461676692006</v>
      </c>
      <c r="AO86" s="13">
        <f t="shared" si="159"/>
        <v>4.1128146190203555E-5</v>
      </c>
      <c r="AP86" s="13">
        <f t="shared" si="160"/>
        <v>7.358556931349594</v>
      </c>
      <c r="AQ86" s="13">
        <f t="shared" si="161"/>
        <v>2.8010094402475262E-5</v>
      </c>
      <c r="AR86" s="13">
        <f t="shared" si="162"/>
        <v>1.2277787794138566</v>
      </c>
      <c r="AS86" s="13">
        <f t="shared" si="163"/>
        <v>6.7267861314235219E-6</v>
      </c>
      <c r="AT86" s="13">
        <f t="shared" si="164"/>
        <v>4.3389100028434785E-7</v>
      </c>
      <c r="AU86" s="13">
        <f t="shared" si="165"/>
        <v>0</v>
      </c>
      <c r="AV86" s="13">
        <f t="shared" si="166"/>
        <v>0</v>
      </c>
      <c r="AW86" s="13">
        <f t="shared" si="167"/>
        <v>0</v>
      </c>
      <c r="AX86" s="13"/>
      <c r="AY86">
        <f t="shared" si="168"/>
        <v>0</v>
      </c>
      <c r="AZ86">
        <f t="shared" si="169"/>
        <v>1</v>
      </c>
      <c r="BB86">
        <f t="shared" si="133"/>
        <v>1</v>
      </c>
      <c r="BC86">
        <f t="shared" si="134"/>
        <v>1</v>
      </c>
      <c r="BD86" s="41">
        <f t="shared" si="135"/>
        <v>1.7391248723280048</v>
      </c>
      <c r="BE86" s="13">
        <f t="shared" si="136"/>
        <v>20.176994684076053</v>
      </c>
      <c r="BF86" s="13">
        <f t="shared" si="137"/>
        <v>4.4828355323254074</v>
      </c>
      <c r="BG86" s="13">
        <f t="shared" si="170"/>
        <v>6.9889459306703721</v>
      </c>
      <c r="BH86" s="13">
        <f t="shared" si="171"/>
        <v>7.3585567776285732</v>
      </c>
      <c r="BI86" s="13">
        <f t="shared" si="172"/>
        <v>1.2277784910797354</v>
      </c>
      <c r="BJ86" s="17">
        <f t="shared" si="173"/>
        <v>0.22217558177102162</v>
      </c>
      <c r="BK86" s="17">
        <f t="shared" si="174"/>
        <v>0.34638190870844304</v>
      </c>
      <c r="BL86" s="17">
        <f t="shared" si="175"/>
        <v>0.36470033782761718</v>
      </c>
      <c r="BM86" s="17">
        <f t="shared" si="176"/>
        <v>6.0850414558948865E-2</v>
      </c>
      <c r="BN86" s="17">
        <f t="shared" si="177"/>
        <v>1.5590458048870144</v>
      </c>
      <c r="BO86" s="17">
        <f t="shared" si="178"/>
        <v>1.6414960407462074</v>
      </c>
      <c r="BP86" s="17">
        <f t="shared" si="179"/>
        <v>0.27388434891851648</v>
      </c>
      <c r="BQ86" s="17">
        <f t="shared" si="180"/>
        <v>1.0528850631589803</v>
      </c>
      <c r="BR86" s="17">
        <f t="shared" si="181"/>
        <v>0.17567434392241293</v>
      </c>
      <c r="BS86" s="17">
        <f t="shared" si="182"/>
        <v>0.16685044746986499</v>
      </c>
      <c r="BT86" s="96">
        <f t="shared" si="183"/>
        <v>-1.5042873008349924</v>
      </c>
      <c r="BU86" s="96">
        <f t="shared" si="184"/>
        <v>-1.0602133302499674</v>
      </c>
      <c r="BV86" s="96">
        <f t="shared" si="185"/>
        <v>-1.00867925485146</v>
      </c>
      <c r="BW86" s="96">
        <f t="shared" si="186"/>
        <v>-2.7993366467706764</v>
      </c>
      <c r="BX86" s="44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184"/>
      <c r="CJ86" s="185"/>
      <c r="CK86" s="181">
        <f t="shared" si="138"/>
        <v>0</v>
      </c>
      <c r="CL86" s="186">
        <f t="shared" si="139"/>
        <v>1.7391243926182358</v>
      </c>
      <c r="CM86" s="185">
        <f t="shared" si="140"/>
        <v>0.21793844899628417</v>
      </c>
      <c r="CN86" s="185">
        <f t="shared" si="141"/>
        <v>0.33337616065227255</v>
      </c>
      <c r="CO86" s="188">
        <f t="shared" si="142"/>
        <v>0.33810000000000001</v>
      </c>
      <c r="CP86" s="185">
        <f t="shared" si="143"/>
        <v>5.4380092122828294E-2</v>
      </c>
      <c r="CQ86" s="187">
        <f t="shared" si="144"/>
        <v>1.5296803395070349</v>
      </c>
      <c r="CR86" s="187">
        <f t="shared" si="145"/>
        <v>1.5513554471784123</v>
      </c>
      <c r="CS86" s="187">
        <f t="shared" si="146"/>
        <v>0.24952041447149817</v>
      </c>
      <c r="CT86" s="187">
        <f t="shared" si="147"/>
        <v>1.014169697492721</v>
      </c>
      <c r="CU86" s="187">
        <f t="shared" si="148"/>
        <v>0.1631193184792519</v>
      </c>
      <c r="CV86" s="187">
        <f t="shared" si="149"/>
        <v>0.16084026064131407</v>
      </c>
      <c r="CW86" s="184">
        <f t="shared" si="150"/>
        <v>-1.5235426001133769</v>
      </c>
      <c r="CX86" s="184">
        <f t="shared" si="151"/>
        <v>-1.0984838149643918</v>
      </c>
      <c r="CY86" s="184">
        <f t="shared" si="152"/>
        <v>-2.9117571457220883</v>
      </c>
      <c r="CZ86" s="184">
        <f t="shared" si="187"/>
        <v>0.42505878514898526</v>
      </c>
      <c r="DA86" s="184">
        <f t="shared" si="188"/>
        <v>0.43912903084508031</v>
      </c>
      <c r="DB86" s="184">
        <f t="shared" si="189"/>
        <v>-1.3882145456087116</v>
      </c>
      <c r="DC86" s="184">
        <f t="shared" si="190"/>
        <v>1.4070245696095043E-2</v>
      </c>
      <c r="DD86" s="184">
        <f t="shared" si="191"/>
        <v>-1.8132733307576969</v>
      </c>
      <c r="DE86" s="184">
        <f t="shared" si="192"/>
        <v>-1.827343576453792</v>
      </c>
      <c r="DF86" s="15"/>
      <c r="DY86" s="124"/>
      <c r="EE86" t="str">
        <f>E86</f>
        <v>iRM</v>
      </c>
      <c r="EF86" t="str">
        <f>A86</f>
        <v>Lab 1</v>
      </c>
      <c r="EG86" t="str">
        <f>B86</f>
        <v>Apr 5, 2022</v>
      </c>
      <c r="EH86" s="50">
        <f>C86</f>
        <v>3</v>
      </c>
      <c r="EI86" s="48">
        <f>BE86/AVERAGE(BE85,BE87)</f>
        <v>1.009354682835073</v>
      </c>
      <c r="EJ86" s="46">
        <f>(CM86/AVERAGE(CM85,CM87)-1)*10^6</f>
        <v>-8.714960638256386</v>
      </c>
      <c r="EK86" s="46">
        <f>(CN86/AVERAGE(CN85,CN87)-1)*10^6</f>
        <v>3.1854551141297094</v>
      </c>
      <c r="EL86" s="46">
        <f>(CP86/AVERAGE(CP85,CP87)-1)*10^6</f>
        <v>14.285473159514339</v>
      </c>
      <c r="EN86" t="str">
        <f t="shared" ref="EN86:EU86" si="201">EE113</f>
        <v>iRM_10</v>
      </c>
      <c r="EO86" t="str">
        <f t="shared" si="201"/>
        <v>Lab 1</v>
      </c>
      <c r="EP86" t="str">
        <f t="shared" si="201"/>
        <v>Jun 20, 2022</v>
      </c>
      <c r="EQ86" s="124">
        <f t="shared" si="201"/>
        <v>1</v>
      </c>
      <c r="ER86" s="117">
        <f t="shared" si="201"/>
        <v>1.0099275625540034</v>
      </c>
      <c r="ES86" s="44">
        <f t="shared" si="201"/>
        <v>-2.9173338176313734</v>
      </c>
      <c r="ET86" s="44">
        <f t="shared" si="201"/>
        <v>0.54313233732727895</v>
      </c>
      <c r="EU86" s="44">
        <f t="shared" si="201"/>
        <v>7.2901444576611851</v>
      </c>
      <c r="EV86" t="s">
        <v>27</v>
      </c>
      <c r="EW86" s="111" t="s">
        <v>258</v>
      </c>
      <c r="EX86" s="44">
        <f>2*STDEV(ES85:ES93)</f>
        <v>10.361787960772082</v>
      </c>
      <c r="EY86" s="44">
        <f>2*STDEV(ET85:ET93)</f>
        <v>12.358786897989271</v>
      </c>
      <c r="EZ86" s="112">
        <f>2*STDEV(EU85:EU93)</f>
        <v>35.083941840818873</v>
      </c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44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</row>
    <row r="87" spans="1:235">
      <c r="A87" t="s">
        <v>38</v>
      </c>
      <c r="B87" s="3" t="s">
        <v>26</v>
      </c>
      <c r="C87" s="19">
        <v>3</v>
      </c>
      <c r="D87" t="s">
        <v>87</v>
      </c>
      <c r="E87" t="s">
        <v>27</v>
      </c>
      <c r="F87" s="13"/>
      <c r="G87" s="13"/>
      <c r="H87" s="13">
        <v>4.8249626706819981E-4</v>
      </c>
      <c r="I87" s="13">
        <v>1.0790085434564389E-4</v>
      </c>
      <c r="J87" s="13">
        <v>1.5409846819238737E-4</v>
      </c>
      <c r="K87" s="13">
        <v>2.1216350887698358E-5</v>
      </c>
      <c r="L87" s="13">
        <v>1.4635286206612366E-4</v>
      </c>
      <c r="M87" s="13">
        <v>1.1987249035882996E-5</v>
      </c>
      <c r="N87" s="13">
        <v>8.517848400515505E-5</v>
      </c>
      <c r="O87" s="13">
        <v>-1.7603712024083521E-6</v>
      </c>
      <c r="P87" s="13">
        <v>4.4619170225246307E-6</v>
      </c>
      <c r="Q87" s="13"/>
      <c r="R87" s="13"/>
      <c r="S87" s="13"/>
      <c r="T87" s="13"/>
      <c r="U87" s="13"/>
      <c r="V87" s="13">
        <v>20.061275062561034</v>
      </c>
      <c r="W87" s="13">
        <v>4.4572717857360837</v>
      </c>
      <c r="X87" s="13">
        <v>6.9490888214111326</v>
      </c>
      <c r="Y87" s="13">
        <v>5.3896846457064387E-5</v>
      </c>
      <c r="Z87" s="13">
        <v>7.3167957305908207</v>
      </c>
      <c r="AA87" s="13">
        <v>3.6870791391265811E-5</v>
      </c>
      <c r="AB87" s="13">
        <v>1.2208924293518066</v>
      </c>
      <c r="AC87" s="13">
        <v>1.7596869395219983E-6</v>
      </c>
      <c r="AD87" s="13">
        <v>-2.8193994282332836E-7</v>
      </c>
      <c r="AE87" s="13"/>
      <c r="AF87" s="13"/>
      <c r="AG87" s="13"/>
      <c r="AH87" s="13"/>
      <c r="AI87" s="68">
        <f t="shared" si="132"/>
        <v>1</v>
      </c>
      <c r="AJ87" s="13">
        <f t="shared" si="154"/>
        <v>0</v>
      </c>
      <c r="AK87" s="13">
        <f t="shared" si="155"/>
        <v>0</v>
      </c>
      <c r="AL87" s="13">
        <f t="shared" si="156"/>
        <v>20.060792566293966</v>
      </c>
      <c r="AM87" s="13">
        <f t="shared" si="157"/>
        <v>4.4571638848817381</v>
      </c>
      <c r="AN87" s="13">
        <f t="shared" si="158"/>
        <v>6.9489347229429406</v>
      </c>
      <c r="AO87" s="13">
        <f t="shared" si="159"/>
        <v>3.2680495569366026E-5</v>
      </c>
      <c r="AP87" s="13">
        <f t="shared" si="160"/>
        <v>7.3166493777287549</v>
      </c>
      <c r="AQ87" s="13">
        <f t="shared" si="161"/>
        <v>2.4883542355382815E-5</v>
      </c>
      <c r="AR87" s="13">
        <f t="shared" si="162"/>
        <v>1.2208072508678014</v>
      </c>
      <c r="AS87" s="13">
        <f t="shared" si="163"/>
        <v>3.5200581419303506E-6</v>
      </c>
      <c r="AT87" s="13">
        <f t="shared" si="164"/>
        <v>-4.7438569653479595E-6</v>
      </c>
      <c r="AU87" s="13">
        <f t="shared" si="165"/>
        <v>0</v>
      </c>
      <c r="AV87" s="13">
        <f t="shared" si="166"/>
        <v>0</v>
      </c>
      <c r="AW87" s="13">
        <f t="shared" si="167"/>
        <v>0</v>
      </c>
      <c r="AX87" s="13"/>
      <c r="AY87">
        <f t="shared" si="168"/>
        <v>0</v>
      </c>
      <c r="AZ87">
        <f t="shared" si="169"/>
        <v>1</v>
      </c>
      <c r="BB87">
        <f t="shared" si="133"/>
        <v>1</v>
      </c>
      <c r="BC87">
        <f t="shared" si="134"/>
        <v>1</v>
      </c>
      <c r="BD87" s="41">
        <f t="shared" si="135"/>
        <v>1.7406044175295887</v>
      </c>
      <c r="BE87" s="13">
        <f t="shared" si="136"/>
        <v>20.060792566293966</v>
      </c>
      <c r="BF87" s="13">
        <f t="shared" si="137"/>
        <v>4.4571638848817381</v>
      </c>
      <c r="BG87" s="13">
        <f t="shared" si="170"/>
        <v>6.9489373139021655</v>
      </c>
      <c r="BH87" s="13">
        <f t="shared" si="171"/>
        <v>7.3166510583121926</v>
      </c>
      <c r="BI87" s="13">
        <f t="shared" si="172"/>
        <v>1.2208104032222484</v>
      </c>
      <c r="BJ87" s="17">
        <f t="shared" si="173"/>
        <v>0.22218284098957489</v>
      </c>
      <c r="BK87" s="17">
        <f t="shared" si="174"/>
        <v>0.34639395681593022</v>
      </c>
      <c r="BL87" s="17">
        <f t="shared" si="175"/>
        <v>0.36472392773780982</v>
      </c>
      <c r="BM87" s="17">
        <f t="shared" si="176"/>
        <v>6.0855541932747337E-2</v>
      </c>
      <c r="BN87" s="17">
        <f t="shared" si="177"/>
        <v>1.5590490934094388</v>
      </c>
      <c r="BO87" s="17">
        <f t="shared" si="178"/>
        <v>1.6415485827500205</v>
      </c>
      <c r="BP87" s="17">
        <f t="shared" si="179"/>
        <v>0.27389847776589893</v>
      </c>
      <c r="BQ87" s="17">
        <f t="shared" si="180"/>
        <v>1.0529165436093908</v>
      </c>
      <c r="BR87" s="17">
        <f t="shared" si="181"/>
        <v>0.17568303584777975</v>
      </c>
      <c r="BS87" s="17">
        <f t="shared" si="182"/>
        <v>0.16685371401378069</v>
      </c>
      <c r="BT87" s="96">
        <f t="shared" si="183"/>
        <v>-1.5042546280277176</v>
      </c>
      <c r="BU87" s="96">
        <f t="shared" si="184"/>
        <v>-1.0601785481275294</v>
      </c>
      <c r="BV87" s="96">
        <f t="shared" si="185"/>
        <v>-1.008614573948138</v>
      </c>
      <c r="BW87" s="96">
        <f t="shared" si="186"/>
        <v>-2.7992523883835059</v>
      </c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184"/>
      <c r="CJ87" s="185"/>
      <c r="CK87" s="181">
        <f t="shared" si="138"/>
        <v>0</v>
      </c>
      <c r="CL87" s="186">
        <f t="shared" si="139"/>
        <v>1.7406096920834784</v>
      </c>
      <c r="CM87" s="185">
        <f t="shared" si="140"/>
        <v>0.2179419856899977</v>
      </c>
      <c r="CN87" s="185">
        <f t="shared" si="141"/>
        <v>0.33337685981244225</v>
      </c>
      <c r="CO87" s="188">
        <f t="shared" si="142"/>
        <v>0.33810000000000001</v>
      </c>
      <c r="CP87" s="185">
        <f t="shared" si="143"/>
        <v>5.4379452923518895E-2</v>
      </c>
      <c r="CQ87" s="187">
        <f t="shared" si="144"/>
        <v>1.5296587243480468</v>
      </c>
      <c r="CR87" s="187">
        <f t="shared" si="145"/>
        <v>1.5513302722721627</v>
      </c>
      <c r="CS87" s="187">
        <f t="shared" si="146"/>
        <v>0.24951343244558949</v>
      </c>
      <c r="CT87" s="187">
        <f t="shared" si="147"/>
        <v>1.0141675705692801</v>
      </c>
      <c r="CU87" s="187">
        <f t="shared" si="148"/>
        <v>0.16311705903676924</v>
      </c>
      <c r="CV87" s="187">
        <f t="shared" si="149"/>
        <v>0.16083837007843504</v>
      </c>
      <c r="CW87" s="184">
        <f t="shared" si="150"/>
        <v>-1.5235263722975259</v>
      </c>
      <c r="CX87" s="184">
        <f t="shared" si="151"/>
        <v>-1.0984817177555355</v>
      </c>
      <c r="CY87" s="184">
        <f t="shared" si="152"/>
        <v>-2.9117689000800007</v>
      </c>
      <c r="CZ87" s="184">
        <f t="shared" si="187"/>
        <v>0.42504465454198997</v>
      </c>
      <c r="DA87" s="184">
        <f t="shared" si="188"/>
        <v>0.43911280302922878</v>
      </c>
      <c r="DB87" s="184">
        <f t="shared" si="189"/>
        <v>-1.388242527782475</v>
      </c>
      <c r="DC87" s="184">
        <f t="shared" si="190"/>
        <v>1.4068148487238885E-2</v>
      </c>
      <c r="DD87" s="184">
        <f t="shared" si="191"/>
        <v>-1.8132871823244652</v>
      </c>
      <c r="DE87" s="184">
        <f t="shared" si="192"/>
        <v>-1.8273553308117039</v>
      </c>
      <c r="DF87" s="15"/>
      <c r="DV87" s="39" t="str">
        <f>E87</f>
        <v>iRM_12</v>
      </c>
      <c r="DW87" s="39" t="str">
        <f>A87</f>
        <v>Lab 1</v>
      </c>
      <c r="DX87" s="39" t="str">
        <f>B87</f>
        <v>Apr 5, 2022</v>
      </c>
      <c r="DY87" s="124">
        <f>C87</f>
        <v>3</v>
      </c>
      <c r="DZ87" s="48">
        <f>BE87/AVERAGE(BE85,BE89)</f>
        <v>0.99935460434895829</v>
      </c>
      <c r="EA87" s="46">
        <f>(CM87/AVERAGE(CM85,CM89)-1)*10^6</f>
        <v>11.418465384993581</v>
      </c>
      <c r="EB87" s="46">
        <f>(CN87/AVERAGE(CN85,CN89)-1)*10^6</f>
        <v>6.045096816453821</v>
      </c>
      <c r="EC87" s="46">
        <f>(CP87/AVERAGE(CP85,CP89)-1)*10^6</f>
        <v>-4.5778174643240632</v>
      </c>
      <c r="EH87" s="50"/>
      <c r="EK87" s="46"/>
      <c r="EL87" s="46"/>
      <c r="EN87" t="str">
        <f t="shared" ref="EN87:EU87" si="202">EE123</f>
        <v>iRM_10</v>
      </c>
      <c r="EO87" t="str">
        <f t="shared" si="202"/>
        <v>Lab 1</v>
      </c>
      <c r="EP87" t="str">
        <f t="shared" si="202"/>
        <v>Jun 20, 2022</v>
      </c>
      <c r="EQ87" s="124">
        <f t="shared" si="202"/>
        <v>1</v>
      </c>
      <c r="ER87" s="117">
        <f t="shared" si="202"/>
        <v>1.0152746293446491</v>
      </c>
      <c r="ES87" s="44">
        <f t="shared" si="202"/>
        <v>1.5505308006424912</v>
      </c>
      <c r="ET87" s="44">
        <f t="shared" si="202"/>
        <v>1.5701759426001161</v>
      </c>
      <c r="EU87" s="44">
        <f t="shared" si="202"/>
        <v>38.395159104531729</v>
      </c>
      <c r="EV87" t="s">
        <v>27</v>
      </c>
      <c r="EW87" s="111" t="s">
        <v>233</v>
      </c>
      <c r="EX87">
        <f>COUNT(ES85:ES93)</f>
        <v>9</v>
      </c>
      <c r="EY87">
        <f>COUNT(ET85:ET93)</f>
        <v>9</v>
      </c>
      <c r="EZ87" s="113">
        <f>COUNT(EU85:EU93)</f>
        <v>9</v>
      </c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44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</row>
    <row r="88" spans="1:235">
      <c r="A88" t="s">
        <v>38</v>
      </c>
      <c r="B88" s="3" t="s">
        <v>26</v>
      </c>
      <c r="C88" s="19">
        <v>3</v>
      </c>
      <c r="D88" t="s">
        <v>88</v>
      </c>
      <c r="E88" t="s">
        <v>28</v>
      </c>
      <c r="F88" s="13"/>
      <c r="G88" s="13"/>
      <c r="H88" s="13">
        <v>4.7560000675730409E-4</v>
      </c>
      <c r="I88" s="13">
        <v>1.0839435853995382E-4</v>
      </c>
      <c r="J88" s="13">
        <v>1.5475552791031078E-4</v>
      </c>
      <c r="K88" s="13">
        <v>1.0143212875846075E-5</v>
      </c>
      <c r="L88" s="13">
        <v>1.5114232592168265E-4</v>
      </c>
      <c r="M88" s="13">
        <v>-5.7927741750063433E-6</v>
      </c>
      <c r="N88" s="13">
        <v>7.6974370676907705E-5</v>
      </c>
      <c r="O88" s="13">
        <v>-8.5773408045497483E-6</v>
      </c>
      <c r="P88" s="13">
        <v>2.5885526611091345E-6</v>
      </c>
      <c r="Q88" s="13"/>
      <c r="R88" s="13"/>
      <c r="S88" s="13"/>
      <c r="T88" s="13"/>
      <c r="U88" s="13"/>
      <c r="V88" s="13">
        <v>21.688397645950317</v>
      </c>
      <c r="W88" s="13">
        <v>4.8187843660513563</v>
      </c>
      <c r="X88" s="13">
        <v>7.5128173232078552</v>
      </c>
      <c r="Y88" s="13">
        <v>6.1971351442480227E-5</v>
      </c>
      <c r="Z88" s="13">
        <v>7.9105440775553388</v>
      </c>
      <c r="AA88" s="13">
        <v>3.0326188683223638E-5</v>
      </c>
      <c r="AB88" s="13">
        <v>1.3200039193034172</v>
      </c>
      <c r="AC88" s="13">
        <v>-5.1021294646957926E-6</v>
      </c>
      <c r="AD88" s="13">
        <v>8.7921901107771826E-7</v>
      </c>
      <c r="AE88" s="13"/>
      <c r="AF88" s="13"/>
      <c r="AG88" s="13"/>
      <c r="AH88" s="13"/>
      <c r="AI88" s="68">
        <f t="shared" si="132"/>
        <v>1</v>
      </c>
      <c r="AJ88" s="13">
        <f t="shared" si="154"/>
        <v>0</v>
      </c>
      <c r="AK88" s="13">
        <f t="shared" si="155"/>
        <v>0</v>
      </c>
      <c r="AL88" s="13">
        <f t="shared" si="156"/>
        <v>21.687922045943559</v>
      </c>
      <c r="AM88" s="13">
        <f t="shared" si="157"/>
        <v>4.8186759716928167</v>
      </c>
      <c r="AN88" s="13">
        <f t="shared" si="158"/>
        <v>7.5126625676799446</v>
      </c>
      <c r="AO88" s="13">
        <f t="shared" si="159"/>
        <v>5.1828138566634152E-5</v>
      </c>
      <c r="AP88" s="13">
        <f t="shared" si="160"/>
        <v>7.9103929352294173</v>
      </c>
      <c r="AQ88" s="13">
        <f t="shared" si="161"/>
        <v>3.6118962858229978E-5</v>
      </c>
      <c r="AR88" s="13">
        <f t="shared" si="162"/>
        <v>1.3199269449327402</v>
      </c>
      <c r="AS88" s="13">
        <f t="shared" si="163"/>
        <v>3.4752113398539557E-6</v>
      </c>
      <c r="AT88" s="13">
        <f t="shared" si="164"/>
        <v>-1.7093336500314162E-6</v>
      </c>
      <c r="AU88" s="13">
        <f t="shared" si="165"/>
        <v>0</v>
      </c>
      <c r="AV88" s="13">
        <f t="shared" si="166"/>
        <v>0</v>
      </c>
      <c r="AW88" s="13">
        <f t="shared" si="167"/>
        <v>0</v>
      </c>
      <c r="AX88" s="13"/>
      <c r="AY88">
        <f t="shared" si="168"/>
        <v>0</v>
      </c>
      <c r="AZ88">
        <f t="shared" si="169"/>
        <v>1</v>
      </c>
      <c r="BB88">
        <f t="shared" si="133"/>
        <v>1</v>
      </c>
      <c r="BC88">
        <f t="shared" si="134"/>
        <v>1</v>
      </c>
      <c r="BD88" s="41">
        <f t="shared" si="135"/>
        <v>1.741448144331708</v>
      </c>
      <c r="BE88" s="13">
        <f t="shared" si="136"/>
        <v>21.687922045943559</v>
      </c>
      <c r="BF88" s="13">
        <f t="shared" si="137"/>
        <v>4.8186759716928167</v>
      </c>
      <c r="BG88" s="13">
        <f t="shared" si="170"/>
        <v>7.5126635012243561</v>
      </c>
      <c r="BH88" s="13">
        <f t="shared" si="171"/>
        <v>7.9103935407676627</v>
      </c>
      <c r="BI88" s="13">
        <f t="shared" si="172"/>
        <v>1.3199280807892999</v>
      </c>
      <c r="BJ88" s="17">
        <f t="shared" si="173"/>
        <v>0.2221824645756732</v>
      </c>
      <c r="BK88" s="17">
        <f t="shared" si="174"/>
        <v>0.34639849245628868</v>
      </c>
      <c r="BL88" s="17">
        <f t="shared" si="175"/>
        <v>0.36473727284754781</v>
      </c>
      <c r="BM88" s="17">
        <f t="shared" si="176"/>
        <v>6.0860052797735646E-2</v>
      </c>
      <c r="BN88" s="17">
        <f t="shared" si="177"/>
        <v>1.5590721487307504</v>
      </c>
      <c r="BO88" s="17">
        <f t="shared" si="178"/>
        <v>1.6416114275450473</v>
      </c>
      <c r="BP88" s="17">
        <f t="shared" si="179"/>
        <v>0.27391924432005432</v>
      </c>
      <c r="BQ88" s="17">
        <f t="shared" si="180"/>
        <v>1.0529412823399433</v>
      </c>
      <c r="BR88" s="17">
        <f t="shared" si="181"/>
        <v>0.17569375768982443</v>
      </c>
      <c r="BS88" s="17">
        <f t="shared" si="182"/>
        <v>0.16685997655954898</v>
      </c>
      <c r="BT88" s="96">
        <f t="shared" si="183"/>
        <v>-1.5042563221919423</v>
      </c>
      <c r="BU88" s="96">
        <f t="shared" si="184"/>
        <v>-1.0601654543348262</v>
      </c>
      <c r="BV88" s="96">
        <f t="shared" si="185"/>
        <v>-1.0085779849980232</v>
      </c>
      <c r="BW88" s="96">
        <f t="shared" si="186"/>
        <v>-2.799178266985991</v>
      </c>
      <c r="BX88" s="44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184"/>
      <c r="CJ88" s="185"/>
      <c r="CK88" s="181">
        <f t="shared" si="138"/>
        <v>0</v>
      </c>
      <c r="CL88" s="186">
        <f t="shared" si="139"/>
        <v>1.741449902180251</v>
      </c>
      <c r="CM88" s="185">
        <f t="shared" si="140"/>
        <v>0.21793958903171989</v>
      </c>
      <c r="CN88" s="185">
        <f t="shared" si="141"/>
        <v>0.33337506106946574</v>
      </c>
      <c r="CO88" s="188">
        <f t="shared" si="142"/>
        <v>0.33810000000000001</v>
      </c>
      <c r="CP88" s="185">
        <f t="shared" si="143"/>
        <v>5.4380530111037897E-2</v>
      </c>
      <c r="CQ88" s="187">
        <f t="shared" si="144"/>
        <v>1.5296672924392127</v>
      </c>
      <c r="CR88" s="187">
        <f t="shared" si="145"/>
        <v>1.5513473320847249</v>
      </c>
      <c r="CS88" s="187">
        <f t="shared" si="146"/>
        <v>0.24952111891485257</v>
      </c>
      <c r="CT88" s="187">
        <f t="shared" si="147"/>
        <v>1.0141730425646618</v>
      </c>
      <c r="CU88" s="187">
        <f t="shared" si="148"/>
        <v>0.16312117030165785</v>
      </c>
      <c r="CV88" s="187">
        <f t="shared" si="149"/>
        <v>0.16084155608115322</v>
      </c>
      <c r="CW88" s="184">
        <f t="shared" si="150"/>
        <v>-1.5235373691297702</v>
      </c>
      <c r="CX88" s="184">
        <f t="shared" si="151"/>
        <v>-1.0984871132944765</v>
      </c>
      <c r="CY88" s="184">
        <f t="shared" si="152"/>
        <v>-2.9117490915532063</v>
      </c>
      <c r="CZ88" s="184">
        <f t="shared" si="187"/>
        <v>0.42505025583529371</v>
      </c>
      <c r="DA88" s="184">
        <f t="shared" si="188"/>
        <v>0.43912379986147354</v>
      </c>
      <c r="DB88" s="184">
        <f t="shared" si="189"/>
        <v>-1.3882117224234365</v>
      </c>
      <c r="DC88" s="184">
        <f t="shared" si="190"/>
        <v>1.4073544026179713E-2</v>
      </c>
      <c r="DD88" s="184">
        <f t="shared" si="191"/>
        <v>-1.8132619782587296</v>
      </c>
      <c r="DE88" s="184">
        <f t="shared" si="192"/>
        <v>-1.8273355222849095</v>
      </c>
      <c r="DF88" s="15"/>
      <c r="DY88" s="124"/>
      <c r="EE88" t="str">
        <f>E88</f>
        <v>iRM_1</v>
      </c>
      <c r="EF88" t="str">
        <f>A88</f>
        <v>Lab 1</v>
      </c>
      <c r="EG88" t="str">
        <f>B88</f>
        <v>Apr 5, 2022</v>
      </c>
      <c r="EH88" s="50">
        <f>C88</f>
        <v>3</v>
      </c>
      <c r="EI88" s="48">
        <f>BE88/AVERAGE(BE87,BE89)</f>
        <v>1.0766150811625197</v>
      </c>
      <c r="EJ88" s="46">
        <f>(CM88/AVERAGE(CM87,CM89)-1)*10^6</f>
        <v>-7.0912534857470177</v>
      </c>
      <c r="EK88" s="46">
        <f>(CN88/AVERAGE(CN87,CN89)-1)*10^6</f>
        <v>-4.6331125875820334</v>
      </c>
      <c r="EL88" s="46">
        <f>(CP88/AVERAGE(CP87,CP89)-1)*10^6</f>
        <v>12.699784274428083</v>
      </c>
      <c r="EN88" t="str">
        <f t="shared" ref="EN88:EU88" si="203">EE133</f>
        <v>iRM_10</v>
      </c>
      <c r="EO88" t="str">
        <f t="shared" si="203"/>
        <v>Lab 1</v>
      </c>
      <c r="EP88" t="str">
        <f t="shared" si="203"/>
        <v>Jun 20, 2022</v>
      </c>
      <c r="EQ88" s="124">
        <f t="shared" si="203"/>
        <v>1</v>
      </c>
      <c r="ER88" s="117">
        <f t="shared" si="203"/>
        <v>1.0246568245100693</v>
      </c>
      <c r="ES88" s="44">
        <f t="shared" si="203"/>
        <v>3.9711585055890453</v>
      </c>
      <c r="ET88" s="44">
        <f t="shared" si="203"/>
        <v>1.9915901212641529</v>
      </c>
      <c r="EU88" s="44">
        <f t="shared" si="203"/>
        <v>-26.058941423601212</v>
      </c>
      <c r="EV88" t="s">
        <v>27</v>
      </c>
      <c r="EW88" s="114" t="s">
        <v>274</v>
      </c>
      <c r="EX88" s="115">
        <f>EX86/SQRT(EX87)</f>
        <v>3.4539293202573607</v>
      </c>
      <c r="EY88" s="115">
        <f>EY86/SQRT(EY87)</f>
        <v>4.1195956326630903</v>
      </c>
      <c r="EZ88" s="116">
        <f>EZ86/SQRT(EZ87)</f>
        <v>11.694647280272958</v>
      </c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44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</row>
    <row r="89" spans="1:235">
      <c r="A89" t="s">
        <v>38</v>
      </c>
      <c r="B89" s="3" t="s">
        <v>26</v>
      </c>
      <c r="C89" s="19">
        <v>3</v>
      </c>
      <c r="D89" t="s">
        <v>89</v>
      </c>
      <c r="E89" t="s">
        <v>27</v>
      </c>
      <c r="F89" s="13"/>
      <c r="G89" s="13"/>
      <c r="H89" s="13">
        <v>4.8890653415583078E-4</v>
      </c>
      <c r="I89" s="13">
        <v>1.1033664122805931E-4</v>
      </c>
      <c r="J89" s="13">
        <v>1.4648558571934701E-4</v>
      </c>
      <c r="K89" s="13">
        <v>1.0716523823361967E-5</v>
      </c>
      <c r="L89" s="13">
        <v>1.4489210880128667E-4</v>
      </c>
      <c r="M89" s="13">
        <v>-2.9286409244377865E-6</v>
      </c>
      <c r="N89" s="13">
        <v>7.4203786789439624E-5</v>
      </c>
      <c r="O89" s="13">
        <v>-1.1579233262182243E-5</v>
      </c>
      <c r="P89" s="13">
        <v>1.70476713918788E-6</v>
      </c>
      <c r="Q89" s="13"/>
      <c r="R89" s="13"/>
      <c r="S89" s="13"/>
      <c r="T89" s="13"/>
      <c r="U89" s="13"/>
      <c r="V89" s="13">
        <v>20.228788375854492</v>
      </c>
      <c r="W89" s="13">
        <v>4.4944064521789553</v>
      </c>
      <c r="X89" s="13">
        <v>7.0069414138793942</v>
      </c>
      <c r="Y89" s="13">
        <v>5.7356860597792544E-5</v>
      </c>
      <c r="Z89" s="13">
        <v>7.3775675964355472</v>
      </c>
      <c r="AA89" s="13">
        <v>2.5929093981176264E-5</v>
      </c>
      <c r="AB89" s="13">
        <v>1.2310153126716614</v>
      </c>
      <c r="AC89" s="13">
        <v>-5.4020089868345167E-6</v>
      </c>
      <c r="AD89" s="13">
        <v>4.3077678768099711E-7</v>
      </c>
      <c r="AE89" s="13"/>
      <c r="AF89" s="13"/>
      <c r="AG89" s="13"/>
      <c r="AH89" s="13"/>
      <c r="AI89" s="68">
        <f t="shared" si="132"/>
        <v>1</v>
      </c>
      <c r="AJ89" s="13">
        <f t="shared" si="154"/>
        <v>0</v>
      </c>
      <c r="AK89" s="13">
        <f t="shared" si="155"/>
        <v>0</v>
      </c>
      <c r="AL89" s="13">
        <f t="shared" si="156"/>
        <v>20.228299469320337</v>
      </c>
      <c r="AM89" s="13">
        <f t="shared" si="157"/>
        <v>4.4942961155377272</v>
      </c>
      <c r="AN89" s="13">
        <f t="shared" si="158"/>
        <v>7.006794928293675</v>
      </c>
      <c r="AO89" s="13">
        <f t="shared" si="159"/>
        <v>4.6640336774430575E-5</v>
      </c>
      <c r="AP89" s="13">
        <f t="shared" si="160"/>
        <v>7.3774227043267455</v>
      </c>
      <c r="AQ89" s="13">
        <f t="shared" si="161"/>
        <v>2.885773490561405E-5</v>
      </c>
      <c r="AR89" s="13">
        <f t="shared" si="162"/>
        <v>1.2309411088848721</v>
      </c>
      <c r="AS89" s="13">
        <f t="shared" si="163"/>
        <v>6.1772242753477265E-6</v>
      </c>
      <c r="AT89" s="13">
        <f t="shared" si="164"/>
        <v>-1.273990351506883E-6</v>
      </c>
      <c r="AU89" s="13">
        <f t="shared" si="165"/>
        <v>0</v>
      </c>
      <c r="AV89" s="13">
        <f t="shared" si="166"/>
        <v>0</v>
      </c>
      <c r="AW89" s="13">
        <f t="shared" si="167"/>
        <v>0</v>
      </c>
      <c r="AX89" s="13"/>
      <c r="AY89">
        <f t="shared" si="168"/>
        <v>0</v>
      </c>
      <c r="AZ89">
        <f t="shared" si="169"/>
        <v>1</v>
      </c>
      <c r="BB89">
        <f t="shared" si="133"/>
        <v>1</v>
      </c>
      <c r="BC89">
        <f t="shared" si="134"/>
        <v>1</v>
      </c>
      <c r="BD89" s="41">
        <f t="shared" si="135"/>
        <v>1.7396070304301847</v>
      </c>
      <c r="BE89" s="13">
        <f t="shared" si="136"/>
        <v>20.228299469320337</v>
      </c>
      <c r="BF89" s="13">
        <f t="shared" si="137"/>
        <v>4.4942961155377272</v>
      </c>
      <c r="BG89" s="13">
        <f t="shared" si="170"/>
        <v>7.006795624150322</v>
      </c>
      <c r="BH89" s="13">
        <f t="shared" si="171"/>
        <v>7.3774231556740935</v>
      </c>
      <c r="BI89" s="13">
        <f t="shared" si="172"/>
        <v>1.2309419554836656</v>
      </c>
      <c r="BJ89" s="17">
        <f t="shared" si="173"/>
        <v>0.222178642468394</v>
      </c>
      <c r="BK89" s="17">
        <f t="shared" si="174"/>
        <v>0.3463857965311084</v>
      </c>
      <c r="BL89" s="17">
        <f t="shared" si="175"/>
        <v>0.36470802535147417</v>
      </c>
      <c r="BM89" s="17">
        <f t="shared" si="176"/>
        <v>6.085246846135528E-2</v>
      </c>
      <c r="BN89" s="17">
        <f t="shared" si="177"/>
        <v>1.5590418263554899</v>
      </c>
      <c r="BO89" s="17">
        <f t="shared" si="178"/>
        <v>1.6415080284026657</v>
      </c>
      <c r="BP89" s="17">
        <f t="shared" si="179"/>
        <v>0.27388982030535108</v>
      </c>
      <c r="BQ89" s="17">
        <f t="shared" si="180"/>
        <v>1.05289543914287</v>
      </c>
      <c r="BR89" s="17">
        <f t="shared" si="181"/>
        <v>0.17567830168200968</v>
      </c>
      <c r="BS89" s="17">
        <f t="shared" si="182"/>
        <v>0.16685256213572738</v>
      </c>
      <c r="BT89" s="96">
        <f t="shared" si="183"/>
        <v>-1.5042735249003643</v>
      </c>
      <c r="BU89" s="96">
        <f t="shared" si="184"/>
        <v>-1.0602021062202212</v>
      </c>
      <c r="BV89" s="96">
        <f t="shared" si="185"/>
        <v>-1.0086581760587141</v>
      </c>
      <c r="BW89" s="96">
        <f t="shared" si="186"/>
        <v>-2.7993028940385201</v>
      </c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184"/>
      <c r="CJ89" s="185"/>
      <c r="CK89" s="181">
        <f t="shared" si="138"/>
        <v>0</v>
      </c>
      <c r="CL89" s="186">
        <f t="shared" si="139"/>
        <v>1.7396084353261378</v>
      </c>
      <c r="CM89" s="185">
        <f t="shared" si="140"/>
        <v>0.21794028332510162</v>
      </c>
      <c r="CN89" s="185">
        <f t="shared" si="141"/>
        <v>0.33337635146918515</v>
      </c>
      <c r="CO89" s="188">
        <f t="shared" si="142"/>
        <v>0.33810000000000001</v>
      </c>
      <c r="CP89" s="185">
        <f t="shared" si="143"/>
        <v>5.4380226074095872E-2</v>
      </c>
      <c r="CQ89" s="187">
        <f t="shared" si="144"/>
        <v>1.529668340257627</v>
      </c>
      <c r="CR89" s="187">
        <f t="shared" si="145"/>
        <v>1.5513423899502603</v>
      </c>
      <c r="CS89" s="187">
        <f t="shared" si="146"/>
        <v>0.24951892896723843</v>
      </c>
      <c r="CT89" s="187">
        <f t="shared" si="147"/>
        <v>1.0141691170054441</v>
      </c>
      <c r="CU89" s="187">
        <f t="shared" si="148"/>
        <v>0.16311962691547538</v>
      </c>
      <c r="CV89" s="187">
        <f t="shared" si="149"/>
        <v>0.16084065682962398</v>
      </c>
      <c r="CW89" s="184">
        <f t="shared" si="150"/>
        <v>-1.5235341834200105</v>
      </c>
      <c r="CX89" s="184">
        <f t="shared" si="151"/>
        <v>-1.0984832425873579</v>
      </c>
      <c r="CY89" s="184">
        <f t="shared" si="152"/>
        <v>-2.9117546824842129</v>
      </c>
      <c r="CZ89" s="184">
        <f t="shared" si="187"/>
        <v>0.42505094083265266</v>
      </c>
      <c r="DA89" s="184">
        <f t="shared" si="188"/>
        <v>0.43912061415171377</v>
      </c>
      <c r="DB89" s="184">
        <f t="shared" si="189"/>
        <v>-1.3882204990642029</v>
      </c>
      <c r="DC89" s="184">
        <f t="shared" si="190"/>
        <v>1.4069673319061419E-2</v>
      </c>
      <c r="DD89" s="184">
        <f t="shared" si="191"/>
        <v>-1.8132714398968548</v>
      </c>
      <c r="DE89" s="184">
        <f t="shared" si="192"/>
        <v>-1.8273411132159161</v>
      </c>
      <c r="DF89" s="15"/>
      <c r="DV89" s="39" t="str">
        <f>E89</f>
        <v>iRM_12</v>
      </c>
      <c r="DW89" s="39" t="str">
        <f>A89</f>
        <v>Lab 1</v>
      </c>
      <c r="DX89" s="39" t="str">
        <f>B89</f>
        <v>Apr 5, 2022</v>
      </c>
      <c r="DY89" s="124">
        <f>C89</f>
        <v>3</v>
      </c>
      <c r="DZ89" s="48">
        <f>BE89/AVERAGE(BE87,BE91)</f>
        <v>1.0102998797173657</v>
      </c>
      <c r="EA89" s="46">
        <f>(CM89/AVERAGE(CM87,CM91)-1)*10^6</f>
        <v>-4.9752186893625705</v>
      </c>
      <c r="EB89" s="46">
        <f>(CN89/AVERAGE(CN87,CN91)-1)*10^6</f>
        <v>-0.14260497727125454</v>
      </c>
      <c r="EC89" s="46">
        <f>(CP89/AVERAGE(CP87,CP91)-1)*10^6</f>
        <v>11.975357041338341</v>
      </c>
      <c r="EH89" s="50"/>
      <c r="EK89" s="46"/>
      <c r="EL89" s="46"/>
      <c r="EN89" t="str">
        <f t="shared" ref="EN89:EU89" si="204">EE146</f>
        <v>iRM_10</v>
      </c>
      <c r="EO89" t="str">
        <f t="shared" si="204"/>
        <v>Lab 1</v>
      </c>
      <c r="EP89" t="str">
        <f t="shared" si="204"/>
        <v>Jun 20, 2022</v>
      </c>
      <c r="EQ89" s="124">
        <f t="shared" si="204"/>
        <v>2</v>
      </c>
      <c r="ER89" s="117">
        <f t="shared" si="204"/>
        <v>1.0448767383487831</v>
      </c>
      <c r="ES89" s="44">
        <f t="shared" si="204"/>
        <v>-6.2222529018107764E-2</v>
      </c>
      <c r="ET89" s="44">
        <f t="shared" si="204"/>
        <v>-10.972319840041322</v>
      </c>
      <c r="EU89" s="44">
        <f t="shared" si="204"/>
        <v>4.0615787473274878</v>
      </c>
      <c r="EV89" t="s">
        <v>27</v>
      </c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44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</row>
    <row r="90" spans="1:235">
      <c r="A90" t="s">
        <v>38</v>
      </c>
      <c r="B90" s="3" t="s">
        <v>26</v>
      </c>
      <c r="C90" s="19">
        <v>3</v>
      </c>
      <c r="D90" t="s">
        <v>90</v>
      </c>
      <c r="E90" t="s">
        <v>29</v>
      </c>
      <c r="F90" s="13"/>
      <c r="G90" s="13"/>
      <c r="H90" s="13">
        <v>8.7964873760938648E-3</v>
      </c>
      <c r="I90" s="13">
        <v>1.954880763514666E-3</v>
      </c>
      <c r="J90" s="13">
        <v>3.0433347361395135E-3</v>
      </c>
      <c r="K90" s="13">
        <v>1.3048768119006127E-5</v>
      </c>
      <c r="L90" s="13">
        <v>3.1846585741732276E-3</v>
      </c>
      <c r="M90" s="13">
        <v>-4.3391883735921522E-6</v>
      </c>
      <c r="N90" s="13">
        <v>5.864755185029934E-4</v>
      </c>
      <c r="O90" s="13">
        <v>-3.008080152255843E-6</v>
      </c>
      <c r="P90" s="13">
        <v>1.8718761225500198E-6</v>
      </c>
      <c r="Q90" s="13"/>
      <c r="R90" s="13"/>
      <c r="S90" s="13"/>
      <c r="T90" s="13"/>
      <c r="U90" s="13"/>
      <c r="V90" s="13">
        <v>21.06865135504275</v>
      </c>
      <c r="W90" s="13">
        <v>4.6810840100658186</v>
      </c>
      <c r="X90" s="13">
        <v>7.2981991767883301</v>
      </c>
      <c r="Y90" s="13">
        <v>5.9422048382527593E-5</v>
      </c>
      <c r="Z90" s="13">
        <v>7.6846864661391905</v>
      </c>
      <c r="AA90" s="13">
        <v>2.7166173339890297E-5</v>
      </c>
      <c r="AB90" s="13">
        <v>1.2823118725601508</v>
      </c>
      <c r="AC90" s="13">
        <v>-3.2511944222538433E-7</v>
      </c>
      <c r="AD90" s="13">
        <v>-4.2679470776566405E-7</v>
      </c>
      <c r="AE90" s="13"/>
      <c r="AF90" s="13"/>
      <c r="AG90" s="13"/>
      <c r="AH90" s="13"/>
      <c r="AI90" s="68">
        <f t="shared" si="132"/>
        <v>1</v>
      </c>
      <c r="AJ90" s="13">
        <f t="shared" si="154"/>
        <v>0</v>
      </c>
      <c r="AK90" s="13">
        <f t="shared" si="155"/>
        <v>0</v>
      </c>
      <c r="AL90" s="13">
        <f t="shared" si="156"/>
        <v>21.059854867666655</v>
      </c>
      <c r="AM90" s="13">
        <f t="shared" si="157"/>
        <v>4.6791291293023036</v>
      </c>
      <c r="AN90" s="13">
        <f t="shared" si="158"/>
        <v>7.2951558420521909</v>
      </c>
      <c r="AO90" s="13">
        <f t="shared" si="159"/>
        <v>4.6373280263521468E-5</v>
      </c>
      <c r="AP90" s="13">
        <f t="shared" si="160"/>
        <v>7.6815018075650174</v>
      </c>
      <c r="AQ90" s="13">
        <f t="shared" si="161"/>
        <v>3.1505361713482447E-5</v>
      </c>
      <c r="AR90" s="13">
        <f t="shared" si="162"/>
        <v>1.2817253970416478</v>
      </c>
      <c r="AS90" s="13">
        <f t="shared" si="163"/>
        <v>2.6829607100304588E-6</v>
      </c>
      <c r="AT90" s="13">
        <f t="shared" si="164"/>
        <v>-2.2986708303156841E-6</v>
      </c>
      <c r="AU90" s="13">
        <f t="shared" si="165"/>
        <v>0</v>
      </c>
      <c r="AV90" s="13">
        <f t="shared" si="166"/>
        <v>0</v>
      </c>
      <c r="AW90" s="13">
        <f t="shared" si="167"/>
        <v>0</v>
      </c>
      <c r="AX90" s="13"/>
      <c r="AY90">
        <f t="shared" si="168"/>
        <v>0</v>
      </c>
      <c r="AZ90">
        <f t="shared" si="169"/>
        <v>1</v>
      </c>
      <c r="BB90">
        <f t="shared" si="133"/>
        <v>1</v>
      </c>
      <c r="BC90">
        <f t="shared" si="134"/>
        <v>1</v>
      </c>
      <c r="BD90" s="41">
        <f t="shared" si="135"/>
        <v>1.7420112583684042</v>
      </c>
      <c r="BE90" s="13">
        <f t="shared" si="136"/>
        <v>21.059854867666655</v>
      </c>
      <c r="BF90" s="13">
        <f t="shared" si="137"/>
        <v>4.6791291293023036</v>
      </c>
      <c r="BG90" s="13">
        <f t="shared" si="170"/>
        <v>7.2951570974200628</v>
      </c>
      <c r="BH90" s="13">
        <f t="shared" si="171"/>
        <v>7.6815026218610862</v>
      </c>
      <c r="BI90" s="13">
        <f t="shared" si="172"/>
        <v>1.2817269244982799</v>
      </c>
      <c r="BJ90" s="17">
        <f t="shared" si="173"/>
        <v>0.22218240147923354</v>
      </c>
      <c r="BK90" s="17">
        <f t="shared" si="174"/>
        <v>0.34640110975410232</v>
      </c>
      <c r="BL90" s="17">
        <f t="shared" si="175"/>
        <v>0.36474622784103572</v>
      </c>
      <c r="BM90" s="17">
        <f t="shared" si="176"/>
        <v>6.0861147075905273E-2</v>
      </c>
      <c r="BN90" s="17">
        <f t="shared" si="177"/>
        <v>1.5590843714346969</v>
      </c>
      <c r="BO90" s="17">
        <f t="shared" si="178"/>
        <v>1.6416521984308778</v>
      </c>
      <c r="BP90" s="17">
        <f t="shared" si="179"/>
        <v>0.27392424724328901</v>
      </c>
      <c r="BQ90" s="17">
        <f t="shared" si="180"/>
        <v>1.0529591781618595</v>
      </c>
      <c r="BR90" s="17">
        <f t="shared" si="181"/>
        <v>0.17569558919458547</v>
      </c>
      <c r="BS90" s="17">
        <f t="shared" si="182"/>
        <v>0.1668588800387262</v>
      </c>
      <c r="BT90" s="96">
        <f t="shared" si="183"/>
        <v>-1.5042566061767686</v>
      </c>
      <c r="BU90" s="96">
        <f t="shared" si="184"/>
        <v>-1.0601578986208642</v>
      </c>
      <c r="BV90" s="96">
        <f t="shared" si="185"/>
        <v>-1.0085534333982134</v>
      </c>
      <c r="BW90" s="96">
        <f t="shared" si="186"/>
        <v>-2.7991602869106913</v>
      </c>
      <c r="BX90" s="44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184"/>
      <c r="CJ90" s="185"/>
      <c r="CK90" s="181">
        <f t="shared" si="138"/>
        <v>0</v>
      </c>
      <c r="CL90" s="186">
        <f t="shared" si="139"/>
        <v>1.7420136926685617</v>
      </c>
      <c r="CM90" s="185">
        <f t="shared" si="140"/>
        <v>0.21793816672328706</v>
      </c>
      <c r="CN90" s="185">
        <f t="shared" si="141"/>
        <v>0.33337344392533391</v>
      </c>
      <c r="CO90" s="188">
        <f t="shared" si="142"/>
        <v>0.33810000000000001</v>
      </c>
      <c r="CP90" s="185">
        <f t="shared" si="143"/>
        <v>5.4379526012319386E-2</v>
      </c>
      <c r="CQ90" s="187">
        <f t="shared" si="144"/>
        <v>1.5296698551594838</v>
      </c>
      <c r="CR90" s="187">
        <f t="shared" si="145"/>
        <v>1.551357456490311</v>
      </c>
      <c r="CS90" s="187">
        <f t="shared" si="146"/>
        <v>0.24951814007577794</v>
      </c>
      <c r="CT90" s="187">
        <f t="shared" si="147"/>
        <v>1.0141779621646307</v>
      </c>
      <c r="CU90" s="187">
        <f t="shared" si="148"/>
        <v>0.16311894964404794</v>
      </c>
      <c r="CV90" s="187">
        <f t="shared" si="149"/>
        <v>0.16083858625353264</v>
      </c>
      <c r="CW90" s="184">
        <f t="shared" si="150"/>
        <v>-1.5235438953101685</v>
      </c>
      <c r="CX90" s="184">
        <f t="shared" si="151"/>
        <v>-1.0984919641313953</v>
      </c>
      <c r="CY90" s="184">
        <f t="shared" si="152"/>
        <v>-2.9117675560291238</v>
      </c>
      <c r="CZ90" s="184">
        <f t="shared" si="187"/>
        <v>0.42505193117877332</v>
      </c>
      <c r="DA90" s="184">
        <f t="shared" si="188"/>
        <v>0.43913032604187169</v>
      </c>
      <c r="DB90" s="184">
        <f t="shared" si="189"/>
        <v>-1.3882236607189553</v>
      </c>
      <c r="DC90" s="184">
        <f t="shared" si="190"/>
        <v>1.4078394863098467E-2</v>
      </c>
      <c r="DD90" s="184">
        <f t="shared" si="191"/>
        <v>-1.8132755918977286</v>
      </c>
      <c r="DE90" s="184">
        <f t="shared" si="192"/>
        <v>-1.8273539867608271</v>
      </c>
      <c r="DF90" s="15"/>
      <c r="DY90" s="124"/>
      <c r="EE90" t="str">
        <f>E90</f>
        <v>iRM_2</v>
      </c>
      <c r="EF90" t="str">
        <f>A90</f>
        <v>Lab 1</v>
      </c>
      <c r="EG90" t="str">
        <f>B90</f>
        <v>Apr 5, 2022</v>
      </c>
      <c r="EH90" s="50">
        <f>C90</f>
        <v>3</v>
      </c>
      <c r="EI90" s="48">
        <f>BE90/AVERAGE(BE89,BE91)</f>
        <v>1.04745026704685</v>
      </c>
      <c r="EJ90" s="46">
        <f>(CM90/AVERAGE(CM89,CM91)-1)*10^6</f>
        <v>-10.781498411716051</v>
      </c>
      <c r="EK90" s="46">
        <f>(CN90/AVERAGE(CN89,CN91)-1)*10^6</f>
        <v>-8.1016995315819074</v>
      </c>
      <c r="EL90" s="46">
        <f>(CP90/AVERAGE(CP89,CP91)-1)*10^6</f>
        <v>-8.0070347383554008</v>
      </c>
      <c r="EN90" t="str">
        <f t="shared" ref="EN90:EU90" si="205">EE156</f>
        <v>iRM_10</v>
      </c>
      <c r="EO90" t="str">
        <f t="shared" si="205"/>
        <v>Lab 1</v>
      </c>
      <c r="EP90" t="str">
        <f t="shared" si="205"/>
        <v>Jun 20, 2022</v>
      </c>
      <c r="EQ90" s="124">
        <f t="shared" si="205"/>
        <v>2</v>
      </c>
      <c r="ER90" s="117">
        <f t="shared" si="205"/>
        <v>1.0390295815068784</v>
      </c>
      <c r="ES90" s="44">
        <f t="shared" si="205"/>
        <v>7.3237870596987165</v>
      </c>
      <c r="ET90" s="44">
        <f t="shared" si="205"/>
        <v>-1.8952320713916393</v>
      </c>
      <c r="EU90" s="44">
        <f t="shared" si="205"/>
        <v>10.307229533657036</v>
      </c>
      <c r="EV90" t="s">
        <v>27</v>
      </c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44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</row>
    <row r="91" spans="1:235">
      <c r="A91" t="s">
        <v>38</v>
      </c>
      <c r="B91" s="3" t="s">
        <v>26</v>
      </c>
      <c r="C91" s="19">
        <v>3</v>
      </c>
      <c r="D91" t="s">
        <v>91</v>
      </c>
      <c r="E91" t="s">
        <v>27</v>
      </c>
      <c r="F91" s="13"/>
      <c r="G91" s="13"/>
      <c r="H91" s="13">
        <v>4.6409137721639129E-4</v>
      </c>
      <c r="I91" s="13">
        <v>1.0681392741389573E-4</v>
      </c>
      <c r="J91" s="13">
        <v>1.4286476653069258E-4</v>
      </c>
      <c r="K91" s="13">
        <v>1.8751971673403035E-5</v>
      </c>
      <c r="L91" s="13">
        <v>1.4461664686677979E-4</v>
      </c>
      <c r="M91" s="13">
        <v>-6.3724333472237053E-7</v>
      </c>
      <c r="N91" s="13">
        <v>7.6989420995232644E-5</v>
      </c>
      <c r="O91" s="13">
        <v>-5.3922220160984583E-6</v>
      </c>
      <c r="P91" s="13">
        <v>2.7366984340915228E-6</v>
      </c>
      <c r="Q91" s="13"/>
      <c r="R91" s="13"/>
      <c r="S91" s="13"/>
      <c r="T91" s="13"/>
      <c r="U91" s="13"/>
      <c r="V91" s="13">
        <v>19.983820545430085</v>
      </c>
      <c r="W91" s="13">
        <v>4.4400367250247879</v>
      </c>
      <c r="X91" s="13">
        <v>6.9222243075468102</v>
      </c>
      <c r="Y91" s="13">
        <v>5.9652027222019029E-5</v>
      </c>
      <c r="Z91" s="13">
        <v>7.2885272551556026</v>
      </c>
      <c r="AA91" s="13">
        <v>2.4518743091494816E-5</v>
      </c>
      <c r="AB91" s="13">
        <v>1.21617249080113</v>
      </c>
      <c r="AC91" s="13">
        <v>3.2277540512672094E-6</v>
      </c>
      <c r="AD91" s="13">
        <v>-2.7408350056666152E-8</v>
      </c>
      <c r="AE91" s="13"/>
      <c r="AF91" s="13"/>
      <c r="AG91" s="13"/>
      <c r="AH91" s="13"/>
      <c r="AI91" s="68">
        <f t="shared" si="132"/>
        <v>1</v>
      </c>
      <c r="AJ91" s="13">
        <f t="shared" si="154"/>
        <v>0</v>
      </c>
      <c r="AK91" s="13">
        <f t="shared" si="155"/>
        <v>0</v>
      </c>
      <c r="AL91" s="13">
        <f t="shared" si="156"/>
        <v>19.983356454052867</v>
      </c>
      <c r="AM91" s="13">
        <f t="shared" si="157"/>
        <v>4.4399299110973738</v>
      </c>
      <c r="AN91" s="13">
        <f t="shared" si="158"/>
        <v>6.9220814427802795</v>
      </c>
      <c r="AO91" s="13">
        <f t="shared" si="159"/>
        <v>4.0900055548615991E-5</v>
      </c>
      <c r="AP91" s="13">
        <f t="shared" si="160"/>
        <v>7.288382638508736</v>
      </c>
      <c r="AQ91" s="13">
        <f t="shared" si="161"/>
        <v>2.5155986426217187E-5</v>
      </c>
      <c r="AR91" s="13">
        <f t="shared" si="162"/>
        <v>1.2160955013801347</v>
      </c>
      <c r="AS91" s="13">
        <f t="shared" si="163"/>
        <v>8.6199760673656685E-6</v>
      </c>
      <c r="AT91" s="13">
        <f t="shared" si="164"/>
        <v>-2.7641067841481888E-6</v>
      </c>
      <c r="AU91" s="13">
        <f t="shared" si="165"/>
        <v>0</v>
      </c>
      <c r="AV91" s="13">
        <f t="shared" si="166"/>
        <v>0</v>
      </c>
      <c r="AW91" s="13">
        <f t="shared" si="167"/>
        <v>0</v>
      </c>
      <c r="AX91" s="13"/>
      <c r="AY91">
        <f t="shared" si="168"/>
        <v>0</v>
      </c>
      <c r="AZ91">
        <f t="shared" si="169"/>
        <v>1</v>
      </c>
      <c r="BB91">
        <f t="shared" si="133"/>
        <v>1</v>
      </c>
      <c r="BC91">
        <f t="shared" si="134"/>
        <v>1</v>
      </c>
      <c r="BD91" s="41">
        <f t="shared" si="135"/>
        <v>1.7405289814295595</v>
      </c>
      <c r="BE91" s="13">
        <f t="shared" si="136"/>
        <v>19.983356454052867</v>
      </c>
      <c r="BF91" s="13">
        <f t="shared" si="137"/>
        <v>4.4399299110973738</v>
      </c>
      <c r="BG91" s="13">
        <f t="shared" si="170"/>
        <v>6.9220829524629632</v>
      </c>
      <c r="BH91" s="13">
        <f t="shared" si="171"/>
        <v>7.2883836177383525</v>
      </c>
      <c r="BI91" s="13">
        <f t="shared" si="172"/>
        <v>1.216097338167498</v>
      </c>
      <c r="BJ91" s="17">
        <f t="shared" si="173"/>
        <v>0.22218138986340816</v>
      </c>
      <c r="BK91" s="17">
        <f t="shared" si="174"/>
        <v>0.34639240752066358</v>
      </c>
      <c r="BL91" s="17">
        <f t="shared" si="175"/>
        <v>0.36472269483338871</v>
      </c>
      <c r="BM91" s="17">
        <f t="shared" si="176"/>
        <v>6.0855509481784711E-2</v>
      </c>
      <c r="BN91" s="17">
        <f t="shared" si="177"/>
        <v>1.5590523028666685</v>
      </c>
      <c r="BO91" s="17">
        <f t="shared" si="178"/>
        <v>1.6415537550539743</v>
      </c>
      <c r="BP91" s="17">
        <f t="shared" si="179"/>
        <v>0.27390012061404978</v>
      </c>
      <c r="BQ91" s="17">
        <f t="shared" si="180"/>
        <v>1.05291769367558</v>
      </c>
      <c r="BR91" s="17">
        <f t="shared" si="181"/>
        <v>0.17568372793550466</v>
      </c>
      <c r="BS91" s="17">
        <f t="shared" si="182"/>
        <v>0.16685418906982058</v>
      </c>
      <c r="BT91" s="96">
        <f t="shared" si="183"/>
        <v>-1.504261159274231</v>
      </c>
      <c r="BU91" s="96">
        <f t="shared" si="184"/>
        <v>-1.0601830207769531</v>
      </c>
      <c r="BV91" s="96">
        <f t="shared" si="185"/>
        <v>-1.0086179543309735</v>
      </c>
      <c r="BW91" s="96">
        <f t="shared" si="186"/>
        <v>-2.7992529216294559</v>
      </c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184"/>
      <c r="CJ91" s="185"/>
      <c r="CK91" s="181">
        <f t="shared" si="138"/>
        <v>0</v>
      </c>
      <c r="CL91" s="186">
        <f t="shared" si="139"/>
        <v>1.7405320666861885</v>
      </c>
      <c r="CM91" s="185">
        <f t="shared" si="140"/>
        <v>0.21794074957213641</v>
      </c>
      <c r="CN91" s="185">
        <f t="shared" si="141"/>
        <v>0.33337593820819567</v>
      </c>
      <c r="CO91" s="188">
        <f t="shared" si="142"/>
        <v>0.33809999999999996</v>
      </c>
      <c r="CP91" s="185">
        <f t="shared" si="143"/>
        <v>5.4379696795023455E-2</v>
      </c>
      <c r="CQ91" s="187">
        <f t="shared" si="144"/>
        <v>1.5296631715853175</v>
      </c>
      <c r="CR91" s="187">
        <f t="shared" si="145"/>
        <v>1.5513390711180051</v>
      </c>
      <c r="CS91" s="187">
        <f t="shared" si="146"/>
        <v>0.2495159666183687</v>
      </c>
      <c r="CT91" s="187">
        <f t="shared" si="147"/>
        <v>1.0141703741943551</v>
      </c>
      <c r="CU91" s="187">
        <f t="shared" si="148"/>
        <v>0.16311824148827128</v>
      </c>
      <c r="CV91" s="187">
        <f t="shared" si="149"/>
        <v>0.16083909137835983</v>
      </c>
      <c r="CW91" s="184">
        <f t="shared" si="150"/>
        <v>-1.5235320440884057</v>
      </c>
      <c r="CX91" s="184">
        <f t="shared" si="151"/>
        <v>-1.0984844822111159</v>
      </c>
      <c r="CY91" s="184">
        <f t="shared" si="152"/>
        <v>-2.9117644154641278</v>
      </c>
      <c r="CZ91" s="184">
        <f t="shared" si="187"/>
        <v>0.4250475618772897</v>
      </c>
      <c r="DA91" s="184">
        <f t="shared" si="188"/>
        <v>0.43911847482010857</v>
      </c>
      <c r="DB91" s="184">
        <f t="shared" si="189"/>
        <v>-1.3882323713757223</v>
      </c>
      <c r="DC91" s="184">
        <f t="shared" si="190"/>
        <v>1.4070912942819107E-2</v>
      </c>
      <c r="DD91" s="184">
        <f t="shared" si="191"/>
        <v>-1.8132799332530118</v>
      </c>
      <c r="DE91" s="184">
        <f t="shared" si="192"/>
        <v>-1.827350846195831</v>
      </c>
      <c r="DF91" s="15"/>
      <c r="DV91" s="39" t="str">
        <f>E91</f>
        <v>iRM_12</v>
      </c>
      <c r="DW91" s="39" t="str">
        <f>A91</f>
        <v>Lab 1</v>
      </c>
      <c r="DX91" s="39" t="str">
        <f>B91</f>
        <v>Apr 5, 2022</v>
      </c>
      <c r="DY91" s="124">
        <f>C91</f>
        <v>3</v>
      </c>
      <c r="DZ91" s="48">
        <f>BE91/AVERAGE(BE89,BE93)</f>
        <v>0.99090151642514879</v>
      </c>
      <c r="EA91" s="46">
        <f>(CM91/AVERAGE(CM89,CM93)-1)*10^6</f>
        <v>3.689309471255342</v>
      </c>
      <c r="EB91" s="46">
        <f>(CN91/AVERAGE(CN89,CN93)-1)*10^6</f>
        <v>-3.1905617819960597</v>
      </c>
      <c r="EC91" s="46">
        <f>(CP91/AVERAGE(CP89,CP93)-1)*10^6</f>
        <v>-1.2966305333872441</v>
      </c>
      <c r="EH91" s="50"/>
      <c r="EK91" s="46"/>
      <c r="EL91" s="46"/>
      <c r="EN91" t="str">
        <f t="shared" ref="EN91:EU91" si="206">EE166</f>
        <v>iRM_10</v>
      </c>
      <c r="EO91" t="str">
        <f t="shared" si="206"/>
        <v>Lab 1</v>
      </c>
      <c r="EP91" t="str">
        <f t="shared" si="206"/>
        <v>Jun 20, 2022</v>
      </c>
      <c r="EQ91" s="124">
        <f t="shared" si="206"/>
        <v>2</v>
      </c>
      <c r="ER91" s="117">
        <f t="shared" si="206"/>
        <v>1.045660110067306</v>
      </c>
      <c r="ES91" s="44">
        <f t="shared" si="206"/>
        <v>-1.0247254937922889</v>
      </c>
      <c r="ET91" s="44">
        <f t="shared" si="206"/>
        <v>-7.6782873275060837</v>
      </c>
      <c r="EU91" s="44">
        <f t="shared" si="206"/>
        <v>-11.586912220140633</v>
      </c>
      <c r="EV91" t="s">
        <v>27</v>
      </c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44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</row>
    <row r="92" spans="1:235">
      <c r="A92" t="s">
        <v>38</v>
      </c>
      <c r="B92" s="3" t="s">
        <v>26</v>
      </c>
      <c r="C92" s="19">
        <v>3</v>
      </c>
      <c r="D92" t="s">
        <v>92</v>
      </c>
      <c r="E92" t="s">
        <v>30</v>
      </c>
      <c r="F92" s="13"/>
      <c r="G92" s="13"/>
      <c r="H92" s="13">
        <v>4.8960527055896819E-4</v>
      </c>
      <c r="I92" s="13">
        <v>1.1201823363080621E-4</v>
      </c>
      <c r="J92" s="13">
        <v>1.6228016611421478E-4</v>
      </c>
      <c r="K92" s="13">
        <v>7.4327460879430873E-6</v>
      </c>
      <c r="L92" s="13">
        <v>1.5627887623850256E-4</v>
      </c>
      <c r="M92" s="13">
        <v>-6.0262183296799789E-7</v>
      </c>
      <c r="N92" s="13">
        <v>8.9727327576838434E-5</v>
      </c>
      <c r="O92" s="13">
        <v>-8.91605809556495E-6</v>
      </c>
      <c r="P92" s="13">
        <v>6.4930001144603083E-7</v>
      </c>
      <c r="Q92" s="13"/>
      <c r="R92" s="13"/>
      <c r="S92" s="13"/>
      <c r="T92" s="13"/>
      <c r="U92" s="13"/>
      <c r="V92" s="13">
        <v>21.699317581799566</v>
      </c>
      <c r="W92" s="13">
        <v>4.8213547589827561</v>
      </c>
      <c r="X92" s="13">
        <v>7.5170006362759336</v>
      </c>
      <c r="Y92" s="13">
        <v>6.4016895057462464E-5</v>
      </c>
      <c r="Z92" s="13">
        <v>7.9154627371807491</v>
      </c>
      <c r="AA92" s="13">
        <v>2.912156757270922E-5</v>
      </c>
      <c r="AB92" s="13">
        <v>1.3208734259313466</v>
      </c>
      <c r="AC92" s="13">
        <v>8.3181077660096245E-6</v>
      </c>
      <c r="AD92" s="13">
        <v>-1.554771604704145E-7</v>
      </c>
      <c r="AE92" s="13"/>
      <c r="AF92" s="13"/>
      <c r="AG92" s="13"/>
      <c r="AH92" s="13"/>
      <c r="AI92" s="68">
        <f t="shared" si="132"/>
        <v>1</v>
      </c>
      <c r="AJ92" s="13">
        <f t="shared" si="154"/>
        <v>0</v>
      </c>
      <c r="AK92" s="13">
        <f t="shared" si="155"/>
        <v>0</v>
      </c>
      <c r="AL92" s="13">
        <f t="shared" si="156"/>
        <v>21.698827976529007</v>
      </c>
      <c r="AM92" s="13">
        <f t="shared" si="157"/>
        <v>4.821242740749125</v>
      </c>
      <c r="AN92" s="13">
        <f t="shared" si="158"/>
        <v>7.5168383561098198</v>
      </c>
      <c r="AO92" s="13">
        <f t="shared" si="159"/>
        <v>5.6584148969519377E-5</v>
      </c>
      <c r="AP92" s="13">
        <f t="shared" si="160"/>
        <v>7.915306458304511</v>
      </c>
      <c r="AQ92" s="13">
        <f t="shared" si="161"/>
        <v>2.9724189405677217E-5</v>
      </c>
      <c r="AR92" s="13">
        <f t="shared" si="162"/>
        <v>1.3207836986037698</v>
      </c>
      <c r="AS92" s="13">
        <f t="shared" si="163"/>
        <v>1.7234165861574574E-5</v>
      </c>
      <c r="AT92" s="13">
        <f t="shared" si="164"/>
        <v>-8.0477717191644538E-7</v>
      </c>
      <c r="AU92" s="13">
        <f t="shared" si="165"/>
        <v>0</v>
      </c>
      <c r="AV92" s="13">
        <f t="shared" si="166"/>
        <v>0</v>
      </c>
      <c r="AW92" s="13">
        <f t="shared" si="167"/>
        <v>0</v>
      </c>
      <c r="AX92" s="13"/>
      <c r="AY92">
        <f t="shared" si="168"/>
        <v>0</v>
      </c>
      <c r="AZ92">
        <f t="shared" si="169"/>
        <v>1</v>
      </c>
      <c r="BB92">
        <f t="shared" si="133"/>
        <v>1</v>
      </c>
      <c r="BC92">
        <f t="shared" si="134"/>
        <v>1</v>
      </c>
      <c r="BD92" s="41">
        <f t="shared" si="135"/>
        <v>1.7441629806747156</v>
      </c>
      <c r="BE92" s="13">
        <f t="shared" si="136"/>
        <v>21.698827976529007</v>
      </c>
      <c r="BF92" s="13">
        <f t="shared" si="137"/>
        <v>4.821242740749125</v>
      </c>
      <c r="BG92" s="13">
        <f t="shared" si="170"/>
        <v>7.5168387955671347</v>
      </c>
      <c r="BH92" s="13">
        <f t="shared" si="171"/>
        <v>7.9153067433709667</v>
      </c>
      <c r="BI92" s="13">
        <f t="shared" si="172"/>
        <v>1.3207842333532704</v>
      </c>
      <c r="BJ92" s="17">
        <f t="shared" si="173"/>
        <v>0.2221890853259044</v>
      </c>
      <c r="BK92" s="17">
        <f t="shared" si="174"/>
        <v>0.34641681125348711</v>
      </c>
      <c r="BL92" s="17">
        <f t="shared" si="175"/>
        <v>0.36478038131519014</v>
      </c>
      <c r="BM92" s="17">
        <f t="shared" si="176"/>
        <v>6.0868920421965851E-2</v>
      </c>
      <c r="BN92" s="17">
        <f t="shared" si="177"/>
        <v>1.559108138662018</v>
      </c>
      <c r="BO92" s="17">
        <f t="shared" si="178"/>
        <v>1.64175652813969</v>
      </c>
      <c r="BP92" s="17">
        <f t="shared" si="179"/>
        <v>0.27395099238418491</v>
      </c>
      <c r="BQ92" s="17">
        <f t="shared" si="180"/>
        <v>1.0530100430035587</v>
      </c>
      <c r="BR92" s="17">
        <f t="shared" si="181"/>
        <v>0.17571006499862277</v>
      </c>
      <c r="BS92" s="17">
        <f t="shared" si="182"/>
        <v>0.16686456711983036</v>
      </c>
      <c r="BT92" s="96">
        <f t="shared" si="183"/>
        <v>-1.5042265239286055</v>
      </c>
      <c r="BU92" s="96">
        <f t="shared" si="184"/>
        <v>-1.0601125721392264</v>
      </c>
      <c r="BV92" s="96">
        <f t="shared" si="185"/>
        <v>-1.0084598015176194</v>
      </c>
      <c r="BW92" s="96">
        <f t="shared" si="186"/>
        <v>-2.7990325724317477</v>
      </c>
      <c r="BX92" s="44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184"/>
      <c r="CJ92" s="185"/>
      <c r="CK92" s="181">
        <f t="shared" si="138"/>
        <v>0</v>
      </c>
      <c r="CL92" s="186">
        <f t="shared" si="139"/>
        <v>1.7441638076953074</v>
      </c>
      <c r="CM92" s="185">
        <f t="shared" si="140"/>
        <v>0.21793953462262275</v>
      </c>
      <c r="CN92" s="185">
        <f t="shared" si="141"/>
        <v>0.33337278114601654</v>
      </c>
      <c r="CO92" s="188">
        <f t="shared" si="142"/>
        <v>0.33810000000000001</v>
      </c>
      <c r="CP92" s="185">
        <f t="shared" si="143"/>
        <v>5.4378912980081316E-2</v>
      </c>
      <c r="CQ92" s="187">
        <f t="shared" si="144"/>
        <v>1.5296572130580821</v>
      </c>
      <c r="CR92" s="187">
        <f t="shared" si="145"/>
        <v>1.5513477193820906</v>
      </c>
      <c r="CS92" s="187">
        <f t="shared" si="146"/>
        <v>0.24951376111838597</v>
      </c>
      <c r="CT92" s="187">
        <f t="shared" si="147"/>
        <v>1.0141799784545487</v>
      </c>
      <c r="CU92" s="187">
        <f t="shared" si="148"/>
        <v>0.16311743506217288</v>
      </c>
      <c r="CV92" s="187">
        <f t="shared" si="149"/>
        <v>0.16083677308512667</v>
      </c>
      <c r="CW92" s="184">
        <f t="shared" si="150"/>
        <v>-1.523537618781998</v>
      </c>
      <c r="CX92" s="184">
        <f t="shared" si="151"/>
        <v>-1.0984939522320922</v>
      </c>
      <c r="CY92" s="184">
        <f t="shared" si="152"/>
        <v>-2.9117788293104203</v>
      </c>
      <c r="CZ92" s="184">
        <f t="shared" si="187"/>
        <v>0.42504366654990566</v>
      </c>
      <c r="DA92" s="184">
        <f t="shared" si="188"/>
        <v>0.43912404951370126</v>
      </c>
      <c r="DB92" s="184">
        <f t="shared" si="189"/>
        <v>-1.3882412105284228</v>
      </c>
      <c r="DC92" s="184">
        <f t="shared" si="190"/>
        <v>1.4080382963795627E-2</v>
      </c>
      <c r="DD92" s="184">
        <f t="shared" si="191"/>
        <v>-1.8132848770783281</v>
      </c>
      <c r="DE92" s="184">
        <f t="shared" si="192"/>
        <v>-1.8273652600421235</v>
      </c>
      <c r="DF92" s="15"/>
      <c r="DY92" s="124"/>
      <c r="EE92" t="str">
        <f>E92</f>
        <v>iRM_10</v>
      </c>
      <c r="EF92" t="str">
        <f>A92</f>
        <v>Lab 1</v>
      </c>
      <c r="EG92" t="str">
        <f>B92</f>
        <v>Apr 5, 2022</v>
      </c>
      <c r="EH92" s="50">
        <f>C92</f>
        <v>3</v>
      </c>
      <c r="EI92" s="48">
        <f>BE92/AVERAGE(BE91,BE93)</f>
        <v>1.0825396413734196</v>
      </c>
      <c r="EJ92" s="46">
        <f>(CM92/AVERAGE(CM91,CM93)-1)*10^6</f>
        <v>-2.9550545928014316</v>
      </c>
      <c r="EK92" s="46">
        <f>(CN92/AVERAGE(CN91,CN93)-1)*10^6</f>
        <v>-12.040704880589281</v>
      </c>
      <c r="EL92" s="46">
        <f>(CP92/AVERAGE(CP91,CP93)-1)*10^6</f>
        <v>-10.84389969951971</v>
      </c>
      <c r="EN92" t="str">
        <f t="shared" ref="EN92:EU92" si="207">EE176</f>
        <v>iRM_10</v>
      </c>
      <c r="EO92" t="str">
        <f t="shared" si="207"/>
        <v>Lab 1</v>
      </c>
      <c r="EP92" t="str">
        <f t="shared" si="207"/>
        <v>Jun 20, 2022</v>
      </c>
      <c r="EQ92" s="124">
        <f t="shared" si="207"/>
        <v>2</v>
      </c>
      <c r="ER92" s="117">
        <f t="shared" si="207"/>
        <v>1.0623364815400995</v>
      </c>
      <c r="ES92" s="44">
        <f t="shared" si="207"/>
        <v>-0.36255016921948879</v>
      </c>
      <c r="ET92" s="44">
        <f t="shared" si="207"/>
        <v>10.137252874686808</v>
      </c>
      <c r="EU92" s="44">
        <f t="shared" si="207"/>
        <v>-5.6021044655407692</v>
      </c>
      <c r="EV92" t="s">
        <v>27</v>
      </c>
      <c r="EY92" s="39"/>
      <c r="EZ92" s="39"/>
      <c r="FA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44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</row>
    <row r="93" spans="1:235">
      <c r="A93" t="s">
        <v>38</v>
      </c>
      <c r="B93" s="3" t="s">
        <v>26</v>
      </c>
      <c r="C93" s="19">
        <v>3</v>
      </c>
      <c r="D93" t="s">
        <v>93</v>
      </c>
      <c r="E93" t="s">
        <v>27</v>
      </c>
      <c r="F93" s="13"/>
      <c r="G93" s="13"/>
      <c r="H93" s="13">
        <v>4.6355472877621649E-4</v>
      </c>
      <c r="I93" s="13">
        <v>1.1392142405384221E-4</v>
      </c>
      <c r="J93" s="13">
        <v>1.4900455571478232E-4</v>
      </c>
      <c r="K93" s="13">
        <v>1.1872149627834006E-5</v>
      </c>
      <c r="L93" s="13">
        <v>1.4891816172166731E-4</v>
      </c>
      <c r="M93" s="13">
        <v>-1.3006269909965346E-6</v>
      </c>
      <c r="N93" s="13">
        <v>8.087165406323038E-5</v>
      </c>
      <c r="O93" s="13">
        <v>-7.5064367365484937E-6</v>
      </c>
      <c r="P93" s="13">
        <v>3.3922691777377153E-6</v>
      </c>
      <c r="Q93" s="13"/>
      <c r="R93" s="13"/>
      <c r="S93" s="13"/>
      <c r="T93" s="13"/>
      <c r="U93" s="13"/>
      <c r="V93" s="13">
        <v>20.105852394104005</v>
      </c>
      <c r="W93" s="13">
        <v>4.4671106910705562</v>
      </c>
      <c r="X93" s="13">
        <v>6.9644659709930421</v>
      </c>
      <c r="Y93" s="13">
        <v>5.709937471692683E-5</v>
      </c>
      <c r="Z93" s="13">
        <v>7.3328906917572025</v>
      </c>
      <c r="AA93" s="13">
        <v>2.5061968169666216E-5</v>
      </c>
      <c r="AB93" s="13">
        <v>1.223557207584381</v>
      </c>
      <c r="AC93" s="13">
        <v>4.2768214166244437E-6</v>
      </c>
      <c r="AD93" s="13">
        <v>7.8894115006278299E-7</v>
      </c>
      <c r="AE93" s="13"/>
      <c r="AF93" s="13"/>
      <c r="AG93" s="13"/>
      <c r="AH93" s="13"/>
      <c r="AI93" s="68">
        <f t="shared" si="132"/>
        <v>1</v>
      </c>
      <c r="AJ93" s="13">
        <f t="shared" si="154"/>
        <v>0</v>
      </c>
      <c r="AK93" s="13">
        <f t="shared" si="155"/>
        <v>0</v>
      </c>
      <c r="AL93" s="13">
        <f t="shared" si="156"/>
        <v>20.10538883937523</v>
      </c>
      <c r="AM93" s="13">
        <f t="shared" si="157"/>
        <v>4.4669967696465021</v>
      </c>
      <c r="AN93" s="13">
        <f t="shared" si="158"/>
        <v>6.9643169664373277</v>
      </c>
      <c r="AO93" s="13">
        <f t="shared" si="159"/>
        <v>4.5227225089092824E-5</v>
      </c>
      <c r="AP93" s="13">
        <f t="shared" si="160"/>
        <v>7.3327417735954805</v>
      </c>
      <c r="AQ93" s="13">
        <f t="shared" si="161"/>
        <v>2.636259516066275E-5</v>
      </c>
      <c r="AR93" s="13">
        <f t="shared" si="162"/>
        <v>1.2234763359303178</v>
      </c>
      <c r="AS93" s="13">
        <f t="shared" si="163"/>
        <v>1.1783258153172937E-5</v>
      </c>
      <c r="AT93" s="13">
        <f t="shared" si="164"/>
        <v>-2.6033280276749322E-6</v>
      </c>
      <c r="AU93" s="13">
        <f t="shared" si="165"/>
        <v>0</v>
      </c>
      <c r="AV93" s="13">
        <f t="shared" si="166"/>
        <v>0</v>
      </c>
      <c r="AW93" s="13">
        <f t="shared" si="167"/>
        <v>0</v>
      </c>
      <c r="AX93" s="13"/>
      <c r="AY93">
        <f t="shared" si="168"/>
        <v>0</v>
      </c>
      <c r="AZ93">
        <f t="shared" si="169"/>
        <v>1</v>
      </c>
      <c r="BB93">
        <f t="shared" si="133"/>
        <v>1</v>
      </c>
      <c r="BC93">
        <f t="shared" si="134"/>
        <v>1</v>
      </c>
      <c r="BD93" s="41">
        <f t="shared" si="135"/>
        <v>1.7400628751456397</v>
      </c>
      <c r="BE93" s="13">
        <f t="shared" si="136"/>
        <v>20.10538883937523</v>
      </c>
      <c r="BF93" s="13">
        <f t="shared" si="137"/>
        <v>4.4669967696465021</v>
      </c>
      <c r="BG93" s="13">
        <f t="shared" si="170"/>
        <v>6.9643183883445809</v>
      </c>
      <c r="BH93" s="13">
        <f t="shared" si="171"/>
        <v>7.3327426958827573</v>
      </c>
      <c r="BI93" s="13">
        <f t="shared" si="172"/>
        <v>1.2234780658929472</v>
      </c>
      <c r="BJ93" s="17">
        <f t="shared" si="173"/>
        <v>0.2221790787203354</v>
      </c>
      <c r="BK93" s="17">
        <f t="shared" si="174"/>
        <v>0.34639063407246168</v>
      </c>
      <c r="BL93" s="17">
        <f t="shared" si="175"/>
        <v>0.36471528874497611</v>
      </c>
      <c r="BM93" s="17">
        <f t="shared" si="176"/>
        <v>6.085324067430304E-2</v>
      </c>
      <c r="BN93" s="17">
        <f t="shared" si="177"/>
        <v>1.5590605383168221</v>
      </c>
      <c r="BO93" s="17">
        <f t="shared" si="178"/>
        <v>1.641537496894818</v>
      </c>
      <c r="BP93" s="17">
        <f t="shared" si="179"/>
        <v>0.27389275815164016</v>
      </c>
      <c r="BQ93" s="17">
        <f t="shared" si="180"/>
        <v>1.0529017036548427</v>
      </c>
      <c r="BR93" s="17">
        <f t="shared" si="181"/>
        <v>0.17567807754748099</v>
      </c>
      <c r="BS93" s="17">
        <f t="shared" si="182"/>
        <v>0.16685135652992633</v>
      </c>
      <c r="BT93" s="96">
        <f t="shared" si="183"/>
        <v>-1.5042715613834923</v>
      </c>
      <c r="BU93" s="96">
        <f t="shared" si="184"/>
        <v>-1.0601881405564382</v>
      </c>
      <c r="BV93" s="96">
        <f t="shared" si="185"/>
        <v>-1.0086382606176751</v>
      </c>
      <c r="BW93" s="96">
        <f t="shared" si="186"/>
        <v>-2.7992902041991812</v>
      </c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184"/>
      <c r="CJ93" s="185"/>
      <c r="CK93" s="181">
        <f t="shared" si="138"/>
        <v>0</v>
      </c>
      <c r="CL93" s="186">
        <f t="shared" si="139"/>
        <v>1.7400657634153591</v>
      </c>
      <c r="CM93" s="185">
        <f t="shared" si="140"/>
        <v>0.2179396077233608</v>
      </c>
      <c r="CN93" s="185">
        <f t="shared" si="141"/>
        <v>0.33337765226704841</v>
      </c>
      <c r="CO93" s="188">
        <f t="shared" si="142"/>
        <v>0.33810000000000001</v>
      </c>
      <c r="CP93" s="185">
        <f t="shared" si="143"/>
        <v>5.4379308536884413E-2</v>
      </c>
      <c r="CQ93" s="187">
        <f t="shared" si="144"/>
        <v>1.529679050768127</v>
      </c>
      <c r="CR93" s="187">
        <f t="shared" si="145"/>
        <v>1.5513471990330616</v>
      </c>
      <c r="CS93" s="187">
        <f t="shared" si="146"/>
        <v>0.24951549241067819</v>
      </c>
      <c r="CT93" s="187">
        <f t="shared" si="147"/>
        <v>1.0141651598445138</v>
      </c>
      <c r="CU93" s="187">
        <f t="shared" si="148"/>
        <v>0.16311623819740761</v>
      </c>
      <c r="CV93" s="187">
        <f t="shared" si="149"/>
        <v>0.16083794302539017</v>
      </c>
      <c r="CW93" s="184">
        <f t="shared" si="150"/>
        <v>-1.5235372833645351</v>
      </c>
      <c r="CX93" s="184">
        <f t="shared" si="151"/>
        <v>-1.0984793407049367</v>
      </c>
      <c r="CY93" s="184">
        <f t="shared" si="152"/>
        <v>-2.9117715552524674</v>
      </c>
      <c r="CZ93" s="184">
        <f t="shared" si="187"/>
        <v>0.42505794265959884</v>
      </c>
      <c r="DA93" s="184">
        <f t="shared" si="188"/>
        <v>0.43912371409623829</v>
      </c>
      <c r="DB93" s="184">
        <f t="shared" si="189"/>
        <v>-1.3882342718879324</v>
      </c>
      <c r="DC93" s="184">
        <f t="shared" si="190"/>
        <v>1.4065771436639535E-2</v>
      </c>
      <c r="DD93" s="184">
        <f t="shared" si="191"/>
        <v>-1.8132922145475312</v>
      </c>
      <c r="DE93" s="184">
        <f t="shared" si="192"/>
        <v>-1.8273579859841704</v>
      </c>
      <c r="DF93" s="15"/>
      <c r="DV93" s="39" t="str">
        <f>E93</f>
        <v>iRM_12</v>
      </c>
      <c r="DW93" s="39" t="str">
        <f>A93</f>
        <v>Lab 1</v>
      </c>
      <c r="DX93" s="39" t="str">
        <f>B93</f>
        <v>Apr 5, 2022</v>
      </c>
      <c r="DY93" s="124">
        <f>C93</f>
        <v>3</v>
      </c>
      <c r="DZ93" s="48">
        <f>BE93/AVERAGE(BE91,BE95)</f>
        <v>0.99774357889174725</v>
      </c>
      <c r="EA93" s="46">
        <f>(CM93/AVERAGE(CM91,CM95)-1)*10^6</f>
        <v>-0.3177968297407574</v>
      </c>
      <c r="EB93" s="46">
        <f>(CN93/AVERAGE(CN91,CN95)-1)*10^6</f>
        <v>6.3686776654581223</v>
      </c>
      <c r="EC93" s="46">
        <f>(CP93/AVERAGE(CP91,CP95)-1)*10^6</f>
        <v>-8.0645380882149453</v>
      </c>
      <c r="EH93" s="50"/>
      <c r="EK93" s="46"/>
      <c r="EL93" s="46"/>
      <c r="EN93" t="str">
        <f t="shared" ref="EN93:EU93" si="208">EE186</f>
        <v>iRM_10</v>
      </c>
      <c r="EO93" t="str">
        <f t="shared" si="208"/>
        <v>Lab 1</v>
      </c>
      <c r="EP93" t="str">
        <f t="shared" si="208"/>
        <v>Jun 20, 2022</v>
      </c>
      <c r="EQ93" s="124">
        <f t="shared" si="208"/>
        <v>2</v>
      </c>
      <c r="ER93" s="117">
        <f t="shared" si="208"/>
        <v>1.0641946800093529</v>
      </c>
      <c r="ES93" s="44">
        <f t="shared" si="208"/>
        <v>-8.6197478686989015</v>
      </c>
      <c r="ET93" s="44">
        <f t="shared" si="208"/>
        <v>1.4717731293689695</v>
      </c>
      <c r="EU93" s="44">
        <f t="shared" si="208"/>
        <v>-0.35788431695937817</v>
      </c>
      <c r="EV93" t="s">
        <v>27</v>
      </c>
      <c r="EY93" s="39"/>
      <c r="EZ93" s="39"/>
      <c r="FA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44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</row>
    <row r="94" spans="1:235">
      <c r="A94" t="s">
        <v>38</v>
      </c>
      <c r="B94" s="3" t="s">
        <v>26</v>
      </c>
      <c r="C94" s="19">
        <v>3</v>
      </c>
      <c r="D94" t="s">
        <v>94</v>
      </c>
      <c r="E94" t="s">
        <v>31</v>
      </c>
      <c r="F94" s="13"/>
      <c r="G94" s="13"/>
      <c r="H94" s="13">
        <v>4.8508415056858212E-4</v>
      </c>
      <c r="I94" s="13">
        <v>1.1022194667020813E-4</v>
      </c>
      <c r="J94" s="13">
        <v>1.500564001617022E-4</v>
      </c>
      <c r="K94" s="13">
        <v>7.7328328799808339E-6</v>
      </c>
      <c r="L94" s="13">
        <v>1.4955269580241293E-4</v>
      </c>
      <c r="M94" s="13">
        <v>-1.5228726283567092E-6</v>
      </c>
      <c r="N94" s="13">
        <v>8.3492907651816492E-5</v>
      </c>
      <c r="O94" s="13">
        <v>2.2460383206635019E-6</v>
      </c>
      <c r="P94" s="13">
        <v>8.0786041962710404E-7</v>
      </c>
      <c r="Q94" s="13"/>
      <c r="R94" s="13"/>
      <c r="S94" s="13"/>
      <c r="T94" s="13"/>
      <c r="U94" s="13"/>
      <c r="V94" s="13">
        <v>21.795449638366698</v>
      </c>
      <c r="W94" s="13">
        <v>4.8425708103179934</v>
      </c>
      <c r="X94" s="13">
        <v>7.5499928092956541</v>
      </c>
      <c r="Y94" s="13">
        <v>5.5662700378888982E-5</v>
      </c>
      <c r="Z94" s="13">
        <v>7.9497549724578853</v>
      </c>
      <c r="AA94" s="13">
        <v>2.706790788579383E-5</v>
      </c>
      <c r="AB94" s="13">
        <v>1.3265584373474122</v>
      </c>
      <c r="AC94" s="13">
        <v>-4.9206238372789781E-7</v>
      </c>
      <c r="AD94" s="13">
        <v>-8.3490955034903863E-7</v>
      </c>
      <c r="AE94" s="13"/>
      <c r="AF94" s="13"/>
      <c r="AG94" s="13"/>
      <c r="AH94" s="13"/>
      <c r="AI94" s="68">
        <f t="shared" si="132"/>
        <v>1</v>
      </c>
      <c r="AJ94" s="13">
        <f t="shared" si="154"/>
        <v>0</v>
      </c>
      <c r="AK94" s="13">
        <f t="shared" si="155"/>
        <v>0</v>
      </c>
      <c r="AL94" s="13">
        <f t="shared" si="156"/>
        <v>21.794964554216129</v>
      </c>
      <c r="AM94" s="13">
        <f t="shared" si="157"/>
        <v>4.8424605883713232</v>
      </c>
      <c r="AN94" s="13">
        <f t="shared" si="158"/>
        <v>7.5498427528954926</v>
      </c>
      <c r="AO94" s="13">
        <f t="shared" si="159"/>
        <v>4.7929867498908152E-5</v>
      </c>
      <c r="AP94" s="13">
        <f t="shared" si="160"/>
        <v>7.9496054197620829</v>
      </c>
      <c r="AQ94" s="13">
        <f t="shared" si="161"/>
        <v>2.859078051415054E-5</v>
      </c>
      <c r="AR94" s="13">
        <f t="shared" si="162"/>
        <v>1.3264749444397603</v>
      </c>
      <c r="AS94" s="13">
        <f t="shared" si="163"/>
        <v>-2.7381007043913996E-6</v>
      </c>
      <c r="AT94" s="13">
        <f t="shared" si="164"/>
        <v>-1.6427699699761428E-6</v>
      </c>
      <c r="AU94" s="13">
        <f t="shared" si="165"/>
        <v>0</v>
      </c>
      <c r="AV94" s="13">
        <f t="shared" si="166"/>
        <v>0</v>
      </c>
      <c r="AW94" s="13">
        <f t="shared" si="167"/>
        <v>0</v>
      </c>
      <c r="AX94" s="13"/>
      <c r="AY94">
        <f t="shared" si="168"/>
        <v>0</v>
      </c>
      <c r="AZ94">
        <f t="shared" si="169"/>
        <v>1</v>
      </c>
      <c r="BB94">
        <f t="shared" si="133"/>
        <v>1</v>
      </c>
      <c r="BC94">
        <f t="shared" si="134"/>
        <v>1</v>
      </c>
      <c r="BD94" s="41">
        <f t="shared" si="135"/>
        <v>1.7419394915547437</v>
      </c>
      <c r="BE94" s="13">
        <f t="shared" si="136"/>
        <v>21.794964554216129</v>
      </c>
      <c r="BF94" s="13">
        <f t="shared" si="137"/>
        <v>4.8424605883713232</v>
      </c>
      <c r="BG94" s="13">
        <f t="shared" si="170"/>
        <v>7.5498436500613835</v>
      </c>
      <c r="BH94" s="13">
        <f t="shared" si="171"/>
        <v>7.9496060017091441</v>
      </c>
      <c r="BI94" s="13">
        <f t="shared" si="172"/>
        <v>1.3264760360546182</v>
      </c>
      <c r="BJ94" s="17">
        <f t="shared" si="173"/>
        <v>0.22218254020672737</v>
      </c>
      <c r="BK94" s="17">
        <f t="shared" si="174"/>
        <v>0.34640311670527141</v>
      </c>
      <c r="BL94" s="17">
        <f t="shared" si="175"/>
        <v>0.36474507595247874</v>
      </c>
      <c r="BM94" s="17">
        <f t="shared" si="176"/>
        <v>6.0861582626341913E-2</v>
      </c>
      <c r="BN94" s="17">
        <f t="shared" si="177"/>
        <v>1.559092430858718</v>
      </c>
      <c r="BO94" s="17">
        <f t="shared" si="178"/>
        <v>1.6416459889832278</v>
      </c>
      <c r="BP94" s="17">
        <f t="shared" si="179"/>
        <v>0.27392603653605679</v>
      </c>
      <c r="BQ94" s="17">
        <f t="shared" si="180"/>
        <v>1.0529497523626876</v>
      </c>
      <c r="BR94" s="17">
        <f t="shared" si="181"/>
        <v>0.17569582862074679</v>
      </c>
      <c r="BS94" s="17">
        <f t="shared" si="182"/>
        <v>0.16686060111273809</v>
      </c>
      <c r="BT94" s="96">
        <f t="shared" si="183"/>
        <v>-1.5042559817913554</v>
      </c>
      <c r="BU94" s="96">
        <f t="shared" si="184"/>
        <v>-1.0601521049172682</v>
      </c>
      <c r="BV94" s="96">
        <f t="shared" si="185"/>
        <v>-1.0085565914579491</v>
      </c>
      <c r="BW94" s="96">
        <f t="shared" si="186"/>
        <v>-2.7991531304751152</v>
      </c>
      <c r="BX94" s="44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184"/>
      <c r="CJ94" s="185"/>
      <c r="CK94" s="181">
        <f t="shared" si="138"/>
        <v>0</v>
      </c>
      <c r="CL94" s="186">
        <f t="shared" si="139"/>
        <v>1.7419411725861933</v>
      </c>
      <c r="CM94" s="185">
        <f t="shared" si="140"/>
        <v>0.21793847779010636</v>
      </c>
      <c r="CN94" s="185">
        <f t="shared" si="141"/>
        <v>0.33337590741480022</v>
      </c>
      <c r="CO94" s="188">
        <f t="shared" si="142"/>
        <v>0.33810000000000001</v>
      </c>
      <c r="CP94" s="185">
        <f t="shared" si="143"/>
        <v>5.4380170102442921E-2</v>
      </c>
      <c r="CQ94" s="187">
        <f t="shared" si="144"/>
        <v>1.5296789754394364</v>
      </c>
      <c r="CR94" s="187">
        <f t="shared" si="145"/>
        <v>1.5513552422148216</v>
      </c>
      <c r="CS94" s="187">
        <f t="shared" si="146"/>
        <v>0.24952073931073207</v>
      </c>
      <c r="CT94" s="187">
        <f t="shared" si="147"/>
        <v>1.0141704678716383</v>
      </c>
      <c r="CU94" s="187">
        <f t="shared" si="148"/>
        <v>0.16311967629616625</v>
      </c>
      <c r="CV94" s="187">
        <f t="shared" si="149"/>
        <v>0.16084049128199623</v>
      </c>
      <c r="CW94" s="184">
        <f t="shared" si="150"/>
        <v>-1.5235424679943295</v>
      </c>
      <c r="CX94" s="184">
        <f t="shared" si="151"/>
        <v>-1.0984845745795004</v>
      </c>
      <c r="CY94" s="184">
        <f t="shared" si="152"/>
        <v>-2.9117557117495507</v>
      </c>
      <c r="CZ94" s="184">
        <f t="shared" si="187"/>
        <v>0.42505789341482919</v>
      </c>
      <c r="DA94" s="184">
        <f t="shared" si="188"/>
        <v>0.43912889872603267</v>
      </c>
      <c r="DB94" s="184">
        <f t="shared" si="189"/>
        <v>-1.3882132437552215</v>
      </c>
      <c r="DC94" s="184">
        <f t="shared" si="190"/>
        <v>1.4071005311203475E-2</v>
      </c>
      <c r="DD94" s="184">
        <f t="shared" si="191"/>
        <v>-1.8132711371700505</v>
      </c>
      <c r="DE94" s="184">
        <f t="shared" si="192"/>
        <v>-1.8273421424812537</v>
      </c>
      <c r="DF94" s="15"/>
      <c r="DY94" s="124"/>
      <c r="EE94" t="str">
        <f>E94</f>
        <v>iRM_11</v>
      </c>
      <c r="EF94" t="str">
        <f>A94</f>
        <v>Lab 1</v>
      </c>
      <c r="EG94" t="str">
        <f>B94</f>
        <v>Apr 5, 2022</v>
      </c>
      <c r="EH94" s="50">
        <f>C94</f>
        <v>3</v>
      </c>
      <c r="EI94" s="48">
        <f>BE94/AVERAGE(BE93,BE95)</f>
        <v>1.0783247863681875</v>
      </c>
      <c r="EJ94" s="46">
        <f>(CM94/AVERAGE(CM93,CM95)-1)*10^6</f>
        <v>-2.8827749934956515</v>
      </c>
      <c r="EK94" s="46">
        <f>(CN94/AVERAGE(CN93,CN95)-1)*10^6</f>
        <v>-1.4359756961290771</v>
      </c>
      <c r="EL94" s="46">
        <f>(CP94/AVERAGE(CP93,CP95)-1)*10^6</f>
        <v>11.348881204353845</v>
      </c>
      <c r="EQ94" s="124"/>
      <c r="EY94" s="39"/>
      <c r="EZ94" s="39"/>
      <c r="FA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44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V94" s="39"/>
      <c r="GW94" s="39"/>
      <c r="GX94" s="39"/>
      <c r="GY94" s="39"/>
      <c r="GZ94" s="39"/>
      <c r="HA94" s="39"/>
      <c r="HB94" s="39"/>
      <c r="HC94" s="39"/>
      <c r="HD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</row>
    <row r="95" spans="1:235">
      <c r="A95" t="s">
        <v>38</v>
      </c>
      <c r="B95" s="3" t="s">
        <v>26</v>
      </c>
      <c r="C95" s="19">
        <v>3</v>
      </c>
      <c r="D95" t="s">
        <v>95</v>
      </c>
      <c r="E95" t="s">
        <v>27</v>
      </c>
      <c r="F95" s="13"/>
      <c r="G95" s="13"/>
      <c r="H95" s="13">
        <v>5.6573284964542834E-4</v>
      </c>
      <c r="I95" s="13">
        <v>1.2202056896057912E-4</v>
      </c>
      <c r="J95" s="13">
        <v>1.8566821090644227E-4</v>
      </c>
      <c r="K95" s="13">
        <v>1.5462050555470341E-5</v>
      </c>
      <c r="L95" s="13">
        <v>1.8008696788456293E-4</v>
      </c>
      <c r="M95" s="13">
        <v>6.3264483856073635E-7</v>
      </c>
      <c r="N95" s="13">
        <v>8.6792466754559433E-5</v>
      </c>
      <c r="O95" s="13">
        <v>-9.9148852768848886E-6</v>
      </c>
      <c r="P95" s="13">
        <v>2.9404795895970894E-7</v>
      </c>
      <c r="Q95" s="13"/>
      <c r="R95" s="13"/>
      <c r="S95" s="13"/>
      <c r="T95" s="13"/>
      <c r="U95" s="13"/>
      <c r="V95" s="13">
        <v>20.318924598693847</v>
      </c>
      <c r="W95" s="13">
        <v>4.514496850967407</v>
      </c>
      <c r="X95" s="13">
        <v>7.0384728908538818</v>
      </c>
      <c r="Y95" s="13">
        <v>5.5310427160293327E-5</v>
      </c>
      <c r="Z95" s="13">
        <v>7.4111211013793943</v>
      </c>
      <c r="AA95" s="13">
        <v>2.5605580653973447E-5</v>
      </c>
      <c r="AB95" s="13">
        <v>1.2366652250289918</v>
      </c>
      <c r="AC95" s="13">
        <v>9.2765966996921634E-7</v>
      </c>
      <c r="AD95" s="13">
        <v>-8.6940033554583379E-7</v>
      </c>
      <c r="AE95" s="13"/>
      <c r="AF95" s="13"/>
      <c r="AG95" s="13"/>
      <c r="AH95" s="13"/>
      <c r="AI95" s="68">
        <f t="shared" si="132"/>
        <v>1</v>
      </c>
      <c r="AJ95" s="13">
        <f t="shared" si="154"/>
        <v>0</v>
      </c>
      <c r="AK95" s="13">
        <f t="shared" si="155"/>
        <v>0</v>
      </c>
      <c r="AL95" s="13">
        <f t="shared" si="156"/>
        <v>20.318358865844203</v>
      </c>
      <c r="AM95" s="13">
        <f t="shared" si="157"/>
        <v>4.5143748303984461</v>
      </c>
      <c r="AN95" s="13">
        <f t="shared" si="158"/>
        <v>7.0382872226429756</v>
      </c>
      <c r="AO95" s="13">
        <f t="shared" si="159"/>
        <v>3.9848376604822985E-5</v>
      </c>
      <c r="AP95" s="13">
        <f t="shared" si="160"/>
        <v>7.4109410144115095</v>
      </c>
      <c r="AQ95" s="13">
        <f t="shared" si="161"/>
        <v>2.4972935815412711E-5</v>
      </c>
      <c r="AR95" s="13">
        <f t="shared" si="162"/>
        <v>1.2365784325622373</v>
      </c>
      <c r="AS95" s="13">
        <f t="shared" si="163"/>
        <v>1.0842544946854105E-5</v>
      </c>
      <c r="AT95" s="13">
        <f t="shared" si="164"/>
        <v>-1.1634482945055427E-6</v>
      </c>
      <c r="AU95" s="13">
        <f t="shared" si="165"/>
        <v>0</v>
      </c>
      <c r="AV95" s="13">
        <f t="shared" si="166"/>
        <v>0</v>
      </c>
      <c r="AW95" s="13">
        <f t="shared" si="167"/>
        <v>0</v>
      </c>
      <c r="AX95" s="13"/>
      <c r="AY95">
        <f t="shared" si="168"/>
        <v>0</v>
      </c>
      <c r="AZ95">
        <f t="shared" si="169"/>
        <v>1</v>
      </c>
      <c r="BB95">
        <f t="shared" si="133"/>
        <v>1</v>
      </c>
      <c r="BC95">
        <f t="shared" si="134"/>
        <v>1</v>
      </c>
      <c r="BD95" s="41">
        <f t="shared" si="135"/>
        <v>1.7416922535764598</v>
      </c>
      <c r="BE95" s="13">
        <f t="shared" si="136"/>
        <v>20.318358865844203</v>
      </c>
      <c r="BF95" s="13">
        <f t="shared" si="137"/>
        <v>4.5143748303984461</v>
      </c>
      <c r="BG95" s="13">
        <f t="shared" si="170"/>
        <v>7.0382878580458801</v>
      </c>
      <c r="BH95" s="13">
        <f t="shared" si="171"/>
        <v>7.4109414265639186</v>
      </c>
      <c r="BI95" s="13">
        <f t="shared" si="172"/>
        <v>1.2365792056730822</v>
      </c>
      <c r="BJ95" s="17">
        <f t="shared" si="173"/>
        <v>0.22218206008691241</v>
      </c>
      <c r="BK95" s="17">
        <f t="shared" si="174"/>
        <v>0.34640041080667505</v>
      </c>
      <c r="BL95" s="17">
        <f t="shared" si="175"/>
        <v>0.36474114250545808</v>
      </c>
      <c r="BM95" s="17">
        <f t="shared" si="176"/>
        <v>6.0860191211201141E-2</v>
      </c>
      <c r="BN95" s="17">
        <f t="shared" si="177"/>
        <v>1.5590836212031312</v>
      </c>
      <c r="BO95" s="17">
        <f t="shared" si="178"/>
        <v>1.6416318327536432</v>
      </c>
      <c r="BP95" s="17">
        <f t="shared" si="179"/>
        <v>0.27392036597101527</v>
      </c>
      <c r="BQ95" s="17">
        <f t="shared" si="180"/>
        <v>1.0529466222516086</v>
      </c>
      <c r="BR95" s="17">
        <f t="shared" si="181"/>
        <v>0.1756931842819523</v>
      </c>
      <c r="BS95" s="17">
        <f t="shared" si="182"/>
        <v>0.16685858577166246</v>
      </c>
      <c r="BT95" s="96">
        <f t="shared" si="183"/>
        <v>-1.504258142718732</v>
      </c>
      <c r="BU95" s="96">
        <f t="shared" si="184"/>
        <v>-1.0601599163630502</v>
      </c>
      <c r="BV95" s="96">
        <f t="shared" si="185"/>
        <v>-1.0085673756151301</v>
      </c>
      <c r="BW95" s="96">
        <f t="shared" si="186"/>
        <v>-2.7991759926976569</v>
      </c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184"/>
      <c r="CJ95" s="185"/>
      <c r="CK95" s="181">
        <f t="shared" si="138"/>
        <v>0</v>
      </c>
      <c r="CL95" s="186">
        <f t="shared" si="139"/>
        <v>1.7416935306691574</v>
      </c>
      <c r="CM95" s="185">
        <f t="shared" si="140"/>
        <v>0.21793860439566204</v>
      </c>
      <c r="CN95" s="185">
        <f t="shared" si="141"/>
        <v>0.33337512000332836</v>
      </c>
      <c r="CO95" s="188">
        <f t="shared" si="142"/>
        <v>0.33810000000000001</v>
      </c>
      <c r="CP95" s="185">
        <f t="shared" si="143"/>
        <v>5.4379797373828545E-2</v>
      </c>
      <c r="CQ95" s="187">
        <f t="shared" si="144"/>
        <v>1.5296744738169208</v>
      </c>
      <c r="CR95" s="187">
        <f t="shared" si="145"/>
        <v>1.5513543409968249</v>
      </c>
      <c r="CS95" s="187">
        <f t="shared" si="146"/>
        <v>0.249518884112442</v>
      </c>
      <c r="CT95" s="187">
        <f t="shared" si="147"/>
        <v>1.0141728632797327</v>
      </c>
      <c r="CU95" s="187">
        <f t="shared" si="148"/>
        <v>0.16311894352909603</v>
      </c>
      <c r="CV95" s="187">
        <f t="shared" si="149"/>
        <v>0.16083938886077651</v>
      </c>
      <c r="CW95" s="184">
        <f t="shared" si="150"/>
        <v>-1.523541887071125</v>
      </c>
      <c r="CX95" s="184">
        <f t="shared" si="151"/>
        <v>-1.098486936515034</v>
      </c>
      <c r="CY95" s="184">
        <f t="shared" si="152"/>
        <v>-2.9117625659004487</v>
      </c>
      <c r="CZ95" s="184">
        <f t="shared" si="187"/>
        <v>0.42505495055609105</v>
      </c>
      <c r="DA95" s="184">
        <f t="shared" si="188"/>
        <v>0.43912831780282824</v>
      </c>
      <c r="DB95" s="184">
        <f t="shared" si="189"/>
        <v>-1.3882206788293239</v>
      </c>
      <c r="DC95" s="184">
        <f t="shared" si="190"/>
        <v>1.4073367246737304E-2</v>
      </c>
      <c r="DD95" s="184">
        <f t="shared" si="191"/>
        <v>-1.8132756293854149</v>
      </c>
      <c r="DE95" s="184">
        <f t="shared" si="192"/>
        <v>-1.8273489966321521</v>
      </c>
      <c r="DF95" s="15"/>
      <c r="DV95" s="39" t="str">
        <f>E95</f>
        <v>iRM_12</v>
      </c>
      <c r="DW95" s="39" t="str">
        <f>A95</f>
        <v>Lab 1</v>
      </c>
      <c r="DX95" s="39" t="str">
        <f>B95</f>
        <v>Apr 5, 2022</v>
      </c>
      <c r="DY95" s="124">
        <f>C95</f>
        <v>3</v>
      </c>
      <c r="DZ95" s="48">
        <f>BE95/AVERAGE(BE93,BE97)</f>
        <v>1.005207617027102</v>
      </c>
      <c r="EA95" s="46">
        <f>(CM95/AVERAGE(CM93,CM97)-1)*10^6</f>
        <v>-5.5438781084715671</v>
      </c>
      <c r="EB95" s="46">
        <f>(CN95/AVERAGE(CN93,CN97)-1)*10^6</f>
        <v>-6.1823802610661005</v>
      </c>
      <c r="EC95" s="46">
        <f>(CP95/AVERAGE(CP93,CP97)-1)*10^6</f>
        <v>20.384330690959018</v>
      </c>
      <c r="EH95" s="50"/>
      <c r="EK95" s="46"/>
      <c r="EL95" s="46"/>
      <c r="EN95" t="str">
        <f t="shared" ref="EN95:EU95" si="209">EE19</f>
        <v>iRM_11</v>
      </c>
      <c r="EO95" t="str">
        <f t="shared" si="209"/>
        <v>Lab 1</v>
      </c>
      <c r="EP95" t="str">
        <f t="shared" si="209"/>
        <v>Apr 4, 2022</v>
      </c>
      <c r="EQ95" s="124">
        <f t="shared" si="209"/>
        <v>1</v>
      </c>
      <c r="ER95" s="117">
        <f t="shared" si="209"/>
        <v>0.98642693192862352</v>
      </c>
      <c r="ES95" s="44">
        <f t="shared" si="209"/>
        <v>5.6088071800353134</v>
      </c>
      <c r="ET95" s="44">
        <f t="shared" si="209"/>
        <v>-1.2675572534925905</v>
      </c>
      <c r="EU95" s="44">
        <f t="shared" si="209"/>
        <v>27.161865330027624</v>
      </c>
      <c r="EV95" t="s">
        <v>32</v>
      </c>
      <c r="EW95" s="108" t="s">
        <v>257</v>
      </c>
      <c r="EX95" s="109">
        <f>AVERAGE(ES95:ES102)</f>
        <v>-0.13677105278886437</v>
      </c>
      <c r="EY95" s="109">
        <f>AVERAGE(ET95:ET102)</f>
        <v>-2.0315291702488469</v>
      </c>
      <c r="EZ95" s="110">
        <f>AVERAGE(EU95:EU102)</f>
        <v>8.756575164498015</v>
      </c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44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</row>
    <row r="96" spans="1:235">
      <c r="A96" t="s">
        <v>38</v>
      </c>
      <c r="B96" s="3" t="s">
        <v>26</v>
      </c>
      <c r="C96" s="19">
        <v>3</v>
      </c>
      <c r="D96" t="s">
        <v>96</v>
      </c>
      <c r="E96" t="s">
        <v>32</v>
      </c>
      <c r="F96" s="13"/>
      <c r="G96" s="13"/>
      <c r="H96" s="13">
        <v>4.8715932352934034E-4</v>
      </c>
      <c r="I96" s="13">
        <v>1.0282271759933792E-4</v>
      </c>
      <c r="J96" s="13">
        <v>1.6031207778723913E-4</v>
      </c>
      <c r="K96" s="13">
        <v>1.971534363747196E-5</v>
      </c>
      <c r="L96" s="13">
        <v>1.498969562817365E-4</v>
      </c>
      <c r="M96" s="13">
        <v>-2.8791714754561326E-6</v>
      </c>
      <c r="N96" s="13">
        <v>8.5217319792718627E-5</v>
      </c>
      <c r="O96" s="13">
        <v>-5.3052263524477894E-6</v>
      </c>
      <c r="P96" s="13">
        <v>-4.4618990614253565E-6</v>
      </c>
      <c r="Q96" s="13"/>
      <c r="R96" s="13"/>
      <c r="S96" s="13"/>
      <c r="T96" s="13"/>
      <c r="U96" s="13"/>
      <c r="V96" s="13">
        <v>20.464382362365722</v>
      </c>
      <c r="W96" s="13">
        <v>4.5468017196655275</v>
      </c>
      <c r="X96" s="13">
        <v>7.0887988853454589</v>
      </c>
      <c r="Y96" s="13">
        <v>5.6839053722796959E-5</v>
      </c>
      <c r="Z96" s="13">
        <v>7.4640326309204106</v>
      </c>
      <c r="AA96" s="13">
        <v>2.6072342852785368E-5</v>
      </c>
      <c r="AB96" s="13">
        <v>1.2454547381401062</v>
      </c>
      <c r="AC96" s="13">
        <v>3.5666727853822524E-6</v>
      </c>
      <c r="AD96" s="13">
        <v>5.2540652120569562E-7</v>
      </c>
      <c r="AE96" s="13"/>
      <c r="AF96" s="13"/>
      <c r="AG96" s="13"/>
      <c r="AH96" s="13"/>
      <c r="AI96" s="68">
        <f t="shared" si="132"/>
        <v>1</v>
      </c>
      <c r="AJ96" s="13">
        <f t="shared" si="154"/>
        <v>0</v>
      </c>
      <c r="AK96" s="13">
        <f t="shared" si="155"/>
        <v>0</v>
      </c>
      <c r="AL96" s="13">
        <f t="shared" si="156"/>
        <v>20.463895203042192</v>
      </c>
      <c r="AM96" s="13">
        <f t="shared" si="157"/>
        <v>4.5466988969479285</v>
      </c>
      <c r="AN96" s="13">
        <f t="shared" si="158"/>
        <v>7.088638573267672</v>
      </c>
      <c r="AO96" s="13">
        <f t="shared" si="159"/>
        <v>3.7123710085325002E-5</v>
      </c>
      <c r="AP96" s="13">
        <f t="shared" si="160"/>
        <v>7.4638827339641285</v>
      </c>
      <c r="AQ96" s="13">
        <f t="shared" si="161"/>
        <v>2.89515143282415E-5</v>
      </c>
      <c r="AR96" s="13">
        <f t="shared" si="162"/>
        <v>1.2453695208203135</v>
      </c>
      <c r="AS96" s="13">
        <f t="shared" si="163"/>
        <v>8.8718991378300409E-6</v>
      </c>
      <c r="AT96" s="13">
        <f t="shared" si="164"/>
        <v>4.987305582631052E-6</v>
      </c>
      <c r="AU96" s="13">
        <f t="shared" si="165"/>
        <v>0</v>
      </c>
      <c r="AV96" s="13">
        <f t="shared" si="166"/>
        <v>0</v>
      </c>
      <c r="AW96" s="13">
        <f t="shared" si="167"/>
        <v>0</v>
      </c>
      <c r="AX96" s="13"/>
      <c r="AY96">
        <f t="shared" si="168"/>
        <v>0</v>
      </c>
      <c r="AZ96">
        <f t="shared" si="169"/>
        <v>1</v>
      </c>
      <c r="BB96">
        <f t="shared" si="133"/>
        <v>1</v>
      </c>
      <c r="BC96">
        <f t="shared" si="134"/>
        <v>1</v>
      </c>
      <c r="BD96" s="41">
        <f t="shared" si="135"/>
        <v>1.7412573246417646</v>
      </c>
      <c r="BE96" s="13">
        <f t="shared" si="136"/>
        <v>20.463895203042192</v>
      </c>
      <c r="BF96" s="13">
        <f t="shared" si="137"/>
        <v>4.5466988969479285</v>
      </c>
      <c r="BG96" s="13">
        <f t="shared" si="170"/>
        <v>7.0886358494449633</v>
      </c>
      <c r="BH96" s="13">
        <f t="shared" si="171"/>
        <v>7.4638809671786293</v>
      </c>
      <c r="BI96" s="13">
        <f t="shared" si="172"/>
        <v>1.2453662067313132</v>
      </c>
      <c r="BJ96" s="17">
        <f t="shared" si="173"/>
        <v>0.22218149828445222</v>
      </c>
      <c r="BK96" s="17">
        <f t="shared" si="174"/>
        <v>0.34639719267088293</v>
      </c>
      <c r="BL96" s="17">
        <f t="shared" si="175"/>
        <v>0.36473412774656105</v>
      </c>
      <c r="BM96" s="17">
        <f t="shared" si="176"/>
        <v>6.0856752557361379E-2</v>
      </c>
      <c r="BN96" s="17">
        <f t="shared" si="177"/>
        <v>1.5590730791967258</v>
      </c>
      <c r="BO96" s="17">
        <f t="shared" si="178"/>
        <v>1.6416044115410684</v>
      </c>
      <c r="BP96" s="17">
        <f t="shared" si="179"/>
        <v>0.27390558182053631</v>
      </c>
      <c r="BQ96" s="17">
        <f t="shared" si="180"/>
        <v>1.0529361538247233</v>
      </c>
      <c r="BR96" s="17">
        <f t="shared" si="181"/>
        <v>0.17568488961509071</v>
      </c>
      <c r="BS96" s="17">
        <f t="shared" si="182"/>
        <v>0.16685236704706793</v>
      </c>
      <c r="BT96" s="96">
        <f t="shared" si="183"/>
        <v>-1.5042606712899869</v>
      </c>
      <c r="BU96" s="96">
        <f t="shared" si="184"/>
        <v>-1.0601692066255337</v>
      </c>
      <c r="BV96" s="96">
        <f t="shared" si="185"/>
        <v>-1.0085866079570156</v>
      </c>
      <c r="BW96" s="96">
        <f t="shared" si="186"/>
        <v>-2.7992324951653367</v>
      </c>
      <c r="BX96" s="44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184"/>
      <c r="CJ96" s="185"/>
      <c r="CK96" s="181">
        <f t="shared" si="138"/>
        <v>0</v>
      </c>
      <c r="CL96" s="186">
        <f t="shared" si="139"/>
        <v>1.7412518889225079</v>
      </c>
      <c r="CM96" s="185">
        <f t="shared" si="140"/>
        <v>0.21793911899585244</v>
      </c>
      <c r="CN96" s="185">
        <f t="shared" si="141"/>
        <v>0.33337526279839647</v>
      </c>
      <c r="CO96" s="188">
        <f t="shared" si="142"/>
        <v>0.33810000000000001</v>
      </c>
      <c r="CP96" s="185">
        <f t="shared" si="143"/>
        <v>5.4378277270005174E-2</v>
      </c>
      <c r="CQ96" s="187">
        <f t="shared" si="144"/>
        <v>1.5296715171393389</v>
      </c>
      <c r="CR96" s="187">
        <f t="shared" si="145"/>
        <v>1.5513506779222794</v>
      </c>
      <c r="CS96" s="187">
        <f t="shared" si="146"/>
        <v>0.24951132004456722</v>
      </c>
      <c r="CT96" s="187">
        <f t="shared" si="147"/>
        <v>1.0141724288777263</v>
      </c>
      <c r="CU96" s="187">
        <f t="shared" si="148"/>
        <v>0.16311431392223477</v>
      </c>
      <c r="CV96" s="187">
        <f t="shared" si="149"/>
        <v>0.1608348928423696</v>
      </c>
      <c r="CW96" s="184">
        <f t="shared" si="150"/>
        <v>-1.5235395258575883</v>
      </c>
      <c r="CX96" s="184">
        <f t="shared" si="151"/>
        <v>-1.098486508183617</v>
      </c>
      <c r="CY96" s="184">
        <f t="shared" si="152"/>
        <v>-2.9117905197572718</v>
      </c>
      <c r="CZ96" s="184">
        <f t="shared" si="187"/>
        <v>0.42505301767397136</v>
      </c>
      <c r="DA96" s="184">
        <f t="shared" si="188"/>
        <v>0.4391259565892916</v>
      </c>
      <c r="DB96" s="184">
        <f t="shared" si="189"/>
        <v>-1.3882509938996836</v>
      </c>
      <c r="DC96" s="184">
        <f t="shared" si="190"/>
        <v>1.4072938915320512E-2</v>
      </c>
      <c r="DD96" s="184">
        <f t="shared" si="191"/>
        <v>-1.813304011573655</v>
      </c>
      <c r="DE96" s="184">
        <f t="shared" si="192"/>
        <v>-1.8273769504889752</v>
      </c>
      <c r="DF96" s="15"/>
      <c r="DY96" s="124"/>
      <c r="EE96" t="str">
        <f>E96</f>
        <v>iRM</v>
      </c>
      <c r="EF96" t="str">
        <f>A96</f>
        <v>Lab 1</v>
      </c>
      <c r="EG96" t="str">
        <f>B96</f>
        <v>Apr 5, 2022</v>
      </c>
      <c r="EH96" s="50">
        <f>C96</f>
        <v>3</v>
      </c>
      <c r="EI96" s="48">
        <f>BE96/AVERAGE(BE95,BE97)</f>
        <v>1.0071021831235696</v>
      </c>
      <c r="EJ96" s="46">
        <f>(CM96/AVERAGE(CM95,CM97)-1)*10^6</f>
        <v>-0.8808310697494548</v>
      </c>
      <c r="EK96" s="46">
        <f>(CN96/AVERAGE(CN95,CN97)-1)*10^6</f>
        <v>-1.9561628371578266</v>
      </c>
      <c r="EL96" s="46">
        <f>(CP96/AVERAGE(CP95,CP97)-1)*10^6</f>
        <v>-12.064398440814195</v>
      </c>
      <c r="EN96" t="str">
        <f t="shared" ref="EN96:EU96" si="210">EE33</f>
        <v>iRM_11</v>
      </c>
      <c r="EO96" t="str">
        <f t="shared" si="210"/>
        <v>Lab 1</v>
      </c>
      <c r="EP96" t="str">
        <f t="shared" si="210"/>
        <v>Apr 5, 2022</v>
      </c>
      <c r="EQ96" s="124">
        <f t="shared" si="210"/>
        <v>2</v>
      </c>
      <c r="ER96" s="117">
        <f t="shared" si="210"/>
        <v>1.0442581194866054</v>
      </c>
      <c r="ES96" s="44">
        <f t="shared" si="210"/>
        <v>0.44543674415642442</v>
      </c>
      <c r="ET96" s="44">
        <f t="shared" si="210"/>
        <v>-3.9419317010569443</v>
      </c>
      <c r="EU96" s="44">
        <f t="shared" si="210"/>
        <v>9.5767414358682856</v>
      </c>
      <c r="EV96" t="s">
        <v>27</v>
      </c>
      <c r="EW96" s="111" t="s">
        <v>258</v>
      </c>
      <c r="EX96" s="44">
        <f>2*STDEV(ES95:ES102)</f>
        <v>9.3857318749802481</v>
      </c>
      <c r="EY96" s="44">
        <f>2*STDEV(ET95:ET102)</f>
        <v>4.1637452626016946</v>
      </c>
      <c r="EZ96" s="112">
        <f>2*STDEV(EU95:EU102)</f>
        <v>24.556868815289466</v>
      </c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44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</row>
    <row r="97" spans="1:235">
      <c r="A97" t="s">
        <v>38</v>
      </c>
      <c r="B97" s="3" t="s">
        <v>26</v>
      </c>
      <c r="C97" s="19">
        <v>3</v>
      </c>
      <c r="D97" t="s">
        <v>97</v>
      </c>
      <c r="E97" t="s">
        <v>27</v>
      </c>
      <c r="F97" s="13"/>
      <c r="G97" s="13"/>
      <c r="H97" s="13">
        <v>4.9124705547001215E-4</v>
      </c>
      <c r="I97" s="13">
        <v>1.1407802448957229E-4</v>
      </c>
      <c r="J97" s="13">
        <v>1.6505829407833519E-4</v>
      </c>
      <c r="K97" s="13">
        <v>8.1501845670572941E-6</v>
      </c>
      <c r="L97" s="13">
        <v>1.4894798368914053E-4</v>
      </c>
      <c r="M97" s="13">
        <v>-1.1466337753063277E-6</v>
      </c>
      <c r="N97" s="13">
        <v>8.9031030802289019E-5</v>
      </c>
      <c r="O97" s="13">
        <v>-3.883827986328468E-6</v>
      </c>
      <c r="P97" s="13">
        <v>2.3523031273953166E-6</v>
      </c>
      <c r="Q97" s="13"/>
      <c r="R97" s="13"/>
      <c r="S97" s="13"/>
      <c r="T97" s="13"/>
      <c r="U97" s="13"/>
      <c r="V97" s="13">
        <v>20.321296005249025</v>
      </c>
      <c r="W97" s="13">
        <v>4.5149286937713624</v>
      </c>
      <c r="X97" s="13">
        <v>7.0389207744598385</v>
      </c>
      <c r="Y97" s="13">
        <v>5.2247525175346255E-5</v>
      </c>
      <c r="Z97" s="13">
        <v>7.4111235713958736</v>
      </c>
      <c r="AA97" s="13">
        <v>2.3459662959339766E-5</v>
      </c>
      <c r="AB97" s="13">
        <v>1.2365639185905457</v>
      </c>
      <c r="AC97" s="13">
        <v>-1.3158879852426293E-7</v>
      </c>
      <c r="AD97" s="13">
        <v>3.683138632482043E-7</v>
      </c>
      <c r="AE97" s="13"/>
      <c r="AF97" s="13"/>
      <c r="AG97" s="13"/>
      <c r="AH97" s="13"/>
      <c r="AI97" s="68">
        <f t="shared" si="132"/>
        <v>1</v>
      </c>
      <c r="AJ97" s="13">
        <f t="shared" si="154"/>
        <v>0</v>
      </c>
      <c r="AK97" s="13">
        <f t="shared" si="155"/>
        <v>0</v>
      </c>
      <c r="AL97" s="13">
        <f t="shared" si="156"/>
        <v>20.320804758193553</v>
      </c>
      <c r="AM97" s="13">
        <f t="shared" si="157"/>
        <v>4.5148146157468725</v>
      </c>
      <c r="AN97" s="13">
        <f t="shared" si="158"/>
        <v>7.0387557161657606</v>
      </c>
      <c r="AO97" s="13">
        <f t="shared" si="159"/>
        <v>4.4097340608288964E-5</v>
      </c>
      <c r="AP97" s="13">
        <f t="shared" si="160"/>
        <v>7.4109746234121845</v>
      </c>
      <c r="AQ97" s="13">
        <f t="shared" si="161"/>
        <v>2.4606296734646093E-5</v>
      </c>
      <c r="AR97" s="13">
        <f t="shared" si="162"/>
        <v>1.2364748875597433</v>
      </c>
      <c r="AS97" s="13">
        <f t="shared" si="163"/>
        <v>3.7522391878042051E-6</v>
      </c>
      <c r="AT97" s="13">
        <f t="shared" si="164"/>
        <v>-1.9839892641471123E-6</v>
      </c>
      <c r="AU97" s="13">
        <f t="shared" si="165"/>
        <v>0</v>
      </c>
      <c r="AV97" s="13">
        <f t="shared" si="166"/>
        <v>0</v>
      </c>
      <c r="AW97" s="13">
        <f t="shared" si="167"/>
        <v>0</v>
      </c>
      <c r="AX97" s="13"/>
      <c r="AY97">
        <f t="shared" si="168"/>
        <v>0</v>
      </c>
      <c r="AZ97">
        <f t="shared" si="169"/>
        <v>1</v>
      </c>
      <c r="BB97">
        <f t="shared" si="133"/>
        <v>1</v>
      </c>
      <c r="BC97">
        <f t="shared" si="134"/>
        <v>1</v>
      </c>
      <c r="BD97" s="41">
        <f t="shared" si="135"/>
        <v>1.73903225087562</v>
      </c>
      <c r="BE97" s="13">
        <f t="shared" si="136"/>
        <v>20.320804758193553</v>
      </c>
      <c r="BF97" s="13">
        <f t="shared" si="137"/>
        <v>4.5148146157468725</v>
      </c>
      <c r="BG97" s="13">
        <f t="shared" si="170"/>
        <v>7.0387567998609946</v>
      </c>
      <c r="BH97" s="13">
        <f t="shared" si="171"/>
        <v>7.4109753263120277</v>
      </c>
      <c r="BI97" s="13">
        <f t="shared" si="172"/>
        <v>1.236476205984844</v>
      </c>
      <c r="BJ97" s="17">
        <f t="shared" si="173"/>
        <v>0.22217695949893193</v>
      </c>
      <c r="BK97" s="17">
        <f t="shared" si="174"/>
        <v>0.34638179361587029</v>
      </c>
      <c r="BL97" s="17">
        <f t="shared" si="175"/>
        <v>0.36469890904905466</v>
      </c>
      <c r="BM97" s="17">
        <f t="shared" si="176"/>
        <v>6.0847797156570994E-2</v>
      </c>
      <c r="BN97" s="17">
        <f t="shared" si="177"/>
        <v>1.5590356191616506</v>
      </c>
      <c r="BO97" s="17">
        <f t="shared" si="178"/>
        <v>1.6414794309524605</v>
      </c>
      <c r="BP97" s="17">
        <f t="shared" si="179"/>
        <v>0.27387086984086439</v>
      </c>
      <c r="BQ97" s="17">
        <f t="shared" si="180"/>
        <v>1.0528812881357663</v>
      </c>
      <c r="BR97" s="17">
        <f t="shared" si="181"/>
        <v>0.17566684588523682</v>
      </c>
      <c r="BS97" s="17">
        <f t="shared" si="182"/>
        <v>0.16684392425310635</v>
      </c>
      <c r="BT97" s="96">
        <f t="shared" si="183"/>
        <v>-1.5042810997771279</v>
      </c>
      <c r="BU97" s="96">
        <f t="shared" si="184"/>
        <v>-1.0602136625207614</v>
      </c>
      <c r="BV97" s="96">
        <f t="shared" si="185"/>
        <v>-1.0086831725373326</v>
      </c>
      <c r="BW97" s="96">
        <f t="shared" si="186"/>
        <v>-2.7993796614106019</v>
      </c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184"/>
      <c r="CJ97" s="185"/>
      <c r="CK97" s="181">
        <f t="shared" si="138"/>
        <v>0</v>
      </c>
      <c r="CL97" s="186">
        <f t="shared" si="139"/>
        <v>1.7390344288664545</v>
      </c>
      <c r="CM97" s="185">
        <f t="shared" si="140"/>
        <v>0.21794001753147568</v>
      </c>
      <c r="CN97" s="185">
        <f t="shared" si="141"/>
        <v>0.33337670986861573</v>
      </c>
      <c r="CO97" s="188">
        <f t="shared" si="142"/>
        <v>0.33809999999999996</v>
      </c>
      <c r="CP97" s="185">
        <f t="shared" si="143"/>
        <v>5.4378069264418495E-2</v>
      </c>
      <c r="CQ97" s="187">
        <f t="shared" si="144"/>
        <v>1.5296718502854498</v>
      </c>
      <c r="CR97" s="187">
        <f t="shared" si="145"/>
        <v>1.5513442819245911</v>
      </c>
      <c r="CS97" s="187">
        <f t="shared" si="146"/>
        <v>0.24950933692829039</v>
      </c>
      <c r="CT97" s="187">
        <f t="shared" si="147"/>
        <v>1.0141680267144206</v>
      </c>
      <c r="CU97" s="187">
        <f t="shared" si="148"/>
        <v>0.16311298196520374</v>
      </c>
      <c r="CV97" s="187">
        <f t="shared" si="149"/>
        <v>0.16083427762324315</v>
      </c>
      <c r="CW97" s="184">
        <f t="shared" si="150"/>
        <v>-1.523535402991647</v>
      </c>
      <c r="CX97" s="184">
        <f t="shared" si="151"/>
        <v>-1.0984821675283851</v>
      </c>
      <c r="CY97" s="184">
        <f t="shared" si="152"/>
        <v>-2.911794344924139</v>
      </c>
      <c r="CZ97" s="184">
        <f t="shared" si="187"/>
        <v>0.42505323546326201</v>
      </c>
      <c r="DA97" s="184">
        <f t="shared" si="188"/>
        <v>0.43912183372335012</v>
      </c>
      <c r="DB97" s="184">
        <f t="shared" si="189"/>
        <v>-1.388258941932492</v>
      </c>
      <c r="DC97" s="184">
        <f t="shared" si="190"/>
        <v>1.4068598260088268E-2</v>
      </c>
      <c r="DD97" s="184">
        <f t="shared" si="191"/>
        <v>-1.8133121773957539</v>
      </c>
      <c r="DE97" s="184">
        <f t="shared" si="192"/>
        <v>-1.8273807756558418</v>
      </c>
      <c r="DF97" s="15"/>
      <c r="DY97" s="124"/>
      <c r="EH97" s="50"/>
      <c r="EN97" t="str">
        <f t="shared" ref="EN97:EU97" si="211">EE43</f>
        <v>iRM_11</v>
      </c>
      <c r="EO97" t="str">
        <f t="shared" si="211"/>
        <v>Lab 1</v>
      </c>
      <c r="EP97" t="str">
        <f t="shared" si="211"/>
        <v>Apr 5, 2022</v>
      </c>
      <c r="EQ97" s="124">
        <f t="shared" si="211"/>
        <v>2</v>
      </c>
      <c r="ER97" s="117">
        <f t="shared" si="211"/>
        <v>1.047075814484584</v>
      </c>
      <c r="ES97" s="44">
        <f t="shared" si="211"/>
        <v>-4.2944371344555421</v>
      </c>
      <c r="ET97" s="44">
        <f t="shared" si="211"/>
        <v>-2.4135379126377643</v>
      </c>
      <c r="EU97" s="44">
        <f t="shared" si="211"/>
        <v>6.3647252650511632</v>
      </c>
      <c r="EV97" t="s">
        <v>27</v>
      </c>
      <c r="EW97" s="111" t="s">
        <v>233</v>
      </c>
      <c r="EX97">
        <f>COUNT(ES95:ES102)</f>
        <v>8</v>
      </c>
      <c r="EY97">
        <f>COUNT(ET95:ET102)</f>
        <v>8</v>
      </c>
      <c r="EZ97" s="113">
        <f>COUNT(EU95:EU102)</f>
        <v>8</v>
      </c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44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</row>
    <row r="98" spans="1:235">
      <c r="A98" s="4" t="s">
        <v>38</v>
      </c>
      <c r="B98" s="12" t="s">
        <v>33</v>
      </c>
      <c r="C98" s="20">
        <v>1</v>
      </c>
      <c r="D98" s="4" t="s">
        <v>47</v>
      </c>
      <c r="E98" s="4" t="s">
        <v>27</v>
      </c>
      <c r="F98" s="15"/>
      <c r="G98" s="15"/>
      <c r="H98" s="15">
        <v>2.3356612218776717E-4</v>
      </c>
      <c r="I98" s="15">
        <v>6.392753311956767E-5</v>
      </c>
      <c r="J98" s="15">
        <v>8.4130346658639615E-5</v>
      </c>
      <c r="K98" s="15">
        <v>6.3376785328728152E-5</v>
      </c>
      <c r="L98" s="15">
        <v>8.722519014554565E-5</v>
      </c>
      <c r="M98" s="15">
        <v>2.1445513766593647E-6</v>
      </c>
      <c r="N98" s="15">
        <v>1.4844404868199489E-4</v>
      </c>
      <c r="O98" s="15">
        <v>8.2739193203451582E-7</v>
      </c>
      <c r="P98" s="15">
        <v>7.3651777086070071E-7</v>
      </c>
      <c r="Q98" s="15"/>
      <c r="R98" s="15"/>
      <c r="S98" s="15"/>
      <c r="T98" s="15"/>
      <c r="U98" s="15"/>
      <c r="V98" s="15">
        <v>23.335807482401531</v>
      </c>
      <c r="W98" s="15">
        <v>5.1808086435000105</v>
      </c>
      <c r="X98" s="15">
        <v>8.0708131889502202</v>
      </c>
      <c r="Y98" s="15">
        <v>1.3420991187255518E-4</v>
      </c>
      <c r="Z98" s="15">
        <v>8.4846176207065582</v>
      </c>
      <c r="AA98" s="15">
        <v>4.0540179118882712E-5</v>
      </c>
      <c r="AB98" s="15">
        <v>1.4136626025040944</v>
      </c>
      <c r="AC98" s="15">
        <v>2.0007290751541024E-5</v>
      </c>
      <c r="AD98" s="15">
        <v>3.4302258817101952E-6</v>
      </c>
      <c r="AE98" s="15"/>
      <c r="AF98" s="15"/>
      <c r="AG98" s="15"/>
      <c r="AH98" s="15"/>
      <c r="AI98" s="69">
        <f t="shared" si="132"/>
        <v>1</v>
      </c>
      <c r="AJ98" s="15">
        <f t="shared" si="154"/>
        <v>0</v>
      </c>
      <c r="AK98" s="15">
        <f t="shared" si="155"/>
        <v>0</v>
      </c>
      <c r="AL98" s="15">
        <f t="shared" si="156"/>
        <v>23.335573916279344</v>
      </c>
      <c r="AM98" s="15">
        <f t="shared" si="157"/>
        <v>5.1807447159668909</v>
      </c>
      <c r="AN98" s="15">
        <f t="shared" si="158"/>
        <v>8.0707290586035612</v>
      </c>
      <c r="AO98" s="15">
        <f t="shared" si="159"/>
        <v>7.083312654382703E-5</v>
      </c>
      <c r="AP98" s="15">
        <f t="shared" si="160"/>
        <v>8.484530395516412</v>
      </c>
      <c r="AQ98" s="15">
        <f t="shared" si="161"/>
        <v>3.839562774222335E-5</v>
      </c>
      <c r="AR98" s="15">
        <f t="shared" si="162"/>
        <v>1.4135141584554123</v>
      </c>
      <c r="AS98" s="15">
        <f t="shared" si="163"/>
        <v>1.9179898819506508E-5</v>
      </c>
      <c r="AT98" s="15">
        <f t="shared" si="164"/>
        <v>2.6937081108494946E-6</v>
      </c>
      <c r="AU98" s="15">
        <f t="shared" si="165"/>
        <v>0</v>
      </c>
      <c r="AV98" s="15">
        <f t="shared" si="166"/>
        <v>0</v>
      </c>
      <c r="AW98" s="15">
        <f t="shared" si="167"/>
        <v>0</v>
      </c>
      <c r="AX98" s="15"/>
      <c r="AY98" s="4">
        <f t="shared" si="168"/>
        <v>0</v>
      </c>
      <c r="AZ98" s="4">
        <f t="shared" si="169"/>
        <v>1</v>
      </c>
      <c r="BA98" s="4"/>
      <c r="BB98" s="4">
        <f t="shared" si="133"/>
        <v>1</v>
      </c>
      <c r="BC98" s="4">
        <f t="shared" si="134"/>
        <v>1</v>
      </c>
      <c r="BD98" s="40">
        <f t="shared" si="135"/>
        <v>1.6689670867895305</v>
      </c>
      <c r="BE98" s="15">
        <f t="shared" si="136"/>
        <v>23.335573916279344</v>
      </c>
      <c r="BF98" s="15">
        <f t="shared" si="137"/>
        <v>5.1807447159668909</v>
      </c>
      <c r="BG98" s="15">
        <f t="shared" si="170"/>
        <v>8.0707275813674819</v>
      </c>
      <c r="BH98" s="15">
        <f t="shared" si="171"/>
        <v>8.4845294386592069</v>
      </c>
      <c r="BI98" s="15">
        <f t="shared" si="172"/>
        <v>1.4135123660670372</v>
      </c>
      <c r="BJ98" s="18">
        <f t="shared" si="173"/>
        <v>0.22201059783460925</v>
      </c>
      <c r="BK98" s="18">
        <f t="shared" si="174"/>
        <v>0.34585511418415071</v>
      </c>
      <c r="BL98" s="18">
        <f t="shared" si="175"/>
        <v>0.36358777671802778</v>
      </c>
      <c r="BM98" s="18">
        <f t="shared" si="176"/>
        <v>6.0573284854200389E-2</v>
      </c>
      <c r="BN98" s="18">
        <f t="shared" si="177"/>
        <v>1.5578315519955568</v>
      </c>
      <c r="BO98" s="18">
        <f t="shared" si="178"/>
        <v>1.637704597277329</v>
      </c>
      <c r="BP98" s="18">
        <f t="shared" si="179"/>
        <v>0.2728396096628033</v>
      </c>
      <c r="BQ98" s="18">
        <f t="shared" si="180"/>
        <v>1.0512719396262427</v>
      </c>
      <c r="BR98" s="18">
        <f t="shared" si="181"/>
        <v>0.17514063655553785</v>
      </c>
      <c r="BS98" s="18">
        <f t="shared" si="182"/>
        <v>0.16659879328445251</v>
      </c>
      <c r="BT98" s="144">
        <f t="shared" si="183"/>
        <v>-1.505030160255544</v>
      </c>
      <c r="BU98" s="144">
        <f t="shared" si="184"/>
        <v>-1.0617353367551512</v>
      </c>
      <c r="BV98" s="144">
        <f t="shared" si="185"/>
        <v>-1.0117345346310527</v>
      </c>
      <c r="BW98" s="144">
        <f t="shared" si="186"/>
        <v>-2.8039013270972406</v>
      </c>
      <c r="BX98" s="44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184"/>
      <c r="CJ98" s="185" t="s">
        <v>211</v>
      </c>
      <c r="CK98" s="181">
        <f t="shared" si="138"/>
        <v>0</v>
      </c>
      <c r="CL98" s="186">
        <f t="shared" si="139"/>
        <v>1.6689644970427979</v>
      </c>
      <c r="CM98" s="185">
        <f t="shared" si="140"/>
        <v>0.21794584582321269</v>
      </c>
      <c r="CN98" s="185">
        <f t="shared" si="141"/>
        <v>0.33338346315541734</v>
      </c>
      <c r="CO98" s="188">
        <f t="shared" si="142"/>
        <v>0.33810000000000001</v>
      </c>
      <c r="CP98" s="185">
        <f t="shared" si="143"/>
        <v>5.4378493178502067E-2</v>
      </c>
      <c r="CQ98" s="187">
        <f t="shared" si="144"/>
        <v>1.5296619299908205</v>
      </c>
      <c r="CR98" s="187">
        <f t="shared" si="145"/>
        <v>1.5513027959902048</v>
      </c>
      <c r="CS98" s="187">
        <f t="shared" si="146"/>
        <v>0.2495046096111935</v>
      </c>
      <c r="CT98" s="187">
        <f t="shared" si="147"/>
        <v>1.0141474829013455</v>
      </c>
      <c r="CU98" s="187">
        <f t="shared" si="148"/>
        <v>0.16311094936689099</v>
      </c>
      <c r="CV98" s="187">
        <f t="shared" si="149"/>
        <v>0.16083553143597179</v>
      </c>
      <c r="CW98" s="184">
        <f t="shared" si="150"/>
        <v>-1.5235086607078185</v>
      </c>
      <c r="CX98" s="184">
        <f t="shared" si="151"/>
        <v>-1.0984619105092197</v>
      </c>
      <c r="CY98" s="184">
        <f t="shared" si="152"/>
        <v>-2.9117865492734847</v>
      </c>
      <c r="CZ98" s="184">
        <f t="shared" si="187"/>
        <v>0.42504675019859867</v>
      </c>
      <c r="DA98" s="184">
        <f t="shared" si="188"/>
        <v>0.43909509143952158</v>
      </c>
      <c r="DB98" s="184">
        <f t="shared" si="189"/>
        <v>-1.3882778885656666</v>
      </c>
      <c r="DC98" s="184">
        <f t="shared" si="190"/>
        <v>1.4048341240922902E-2</v>
      </c>
      <c r="DD98" s="184">
        <f t="shared" si="191"/>
        <v>-1.8133246387642652</v>
      </c>
      <c r="DE98" s="184">
        <f t="shared" si="192"/>
        <v>-1.8273729800051881</v>
      </c>
      <c r="DF98" s="15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125"/>
      <c r="DZ98" s="4"/>
      <c r="EA98" s="20"/>
      <c r="EB98" s="20"/>
      <c r="EC98" s="20"/>
      <c r="ED98" s="4"/>
      <c r="EE98" s="4"/>
      <c r="EF98" s="4"/>
      <c r="EG98" s="4"/>
      <c r="EH98" s="130"/>
      <c r="EI98" s="20"/>
      <c r="EJ98" s="20"/>
      <c r="EK98" s="20"/>
      <c r="EL98" s="20"/>
      <c r="EN98" t="str">
        <f t="shared" ref="EN98:EU98" si="212">EE54</f>
        <v>iRM_11</v>
      </c>
      <c r="EO98" t="str">
        <f t="shared" si="212"/>
        <v>Lab 1</v>
      </c>
      <c r="EP98" t="str">
        <f t="shared" si="212"/>
        <v>Apr 5, 2022</v>
      </c>
      <c r="EQ98" s="124">
        <f t="shared" si="212"/>
        <v>3</v>
      </c>
      <c r="ER98" s="117">
        <f t="shared" si="212"/>
        <v>1.051310229399492</v>
      </c>
      <c r="ES98" s="44">
        <f t="shared" si="212"/>
        <v>-5.1932108657837261</v>
      </c>
      <c r="ET98" s="44">
        <f t="shared" si="212"/>
        <v>-4.933110427041143</v>
      </c>
      <c r="EU98" s="44">
        <f t="shared" si="212"/>
        <v>-11.937754720081628</v>
      </c>
      <c r="EV98" t="s">
        <v>27</v>
      </c>
      <c r="EW98" s="114" t="s">
        <v>274</v>
      </c>
      <c r="EX98" s="115">
        <f>EX96/SQRT(EX97)</f>
        <v>3.3183573275986311</v>
      </c>
      <c r="EY98" s="115">
        <f>EY96/SQRT(EY97)</f>
        <v>1.4721062551595101</v>
      </c>
      <c r="EZ98" s="116">
        <f>EZ96/SQRT(EZ97)</f>
        <v>8.6821642319998205</v>
      </c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5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</row>
    <row r="99" spans="1:235">
      <c r="A99" s="4" t="s">
        <v>38</v>
      </c>
      <c r="B99" s="12" t="s">
        <v>33</v>
      </c>
      <c r="C99" s="20">
        <v>1</v>
      </c>
      <c r="D99" s="4" t="s">
        <v>48</v>
      </c>
      <c r="E99" s="4" t="s">
        <v>28</v>
      </c>
      <c r="F99" s="15"/>
      <c r="G99" s="15"/>
      <c r="H99" s="15">
        <v>2.9249663348309698E-4</v>
      </c>
      <c r="I99" s="15">
        <v>7.5770065632241315E-5</v>
      </c>
      <c r="J99" s="15">
        <v>1.0080219144583679E-4</v>
      </c>
      <c r="K99" s="15">
        <v>6.6246888309251517E-5</v>
      </c>
      <c r="L99" s="15">
        <v>9.9952235905220727E-5</v>
      </c>
      <c r="M99" s="15">
        <v>4.743784631955349E-6</v>
      </c>
      <c r="N99" s="15">
        <v>1.545509570860304E-4</v>
      </c>
      <c r="O99" s="15">
        <v>1.1246297412981223E-5</v>
      </c>
      <c r="P99" s="15">
        <v>5.4653373737778544E-7</v>
      </c>
      <c r="Q99" s="15"/>
      <c r="R99" s="15"/>
      <c r="S99" s="15"/>
      <c r="T99" s="15"/>
      <c r="U99" s="15"/>
      <c r="V99" s="15">
        <v>23.167202987670898</v>
      </c>
      <c r="W99" s="15">
        <v>5.1435027980804442</v>
      </c>
      <c r="X99" s="15">
        <v>8.0126802253723142</v>
      </c>
      <c r="Y99" s="15">
        <v>1.35381079162471E-4</v>
      </c>
      <c r="Z99" s="15">
        <v>8.4238102912902839</v>
      </c>
      <c r="AA99" s="15">
        <v>4.0021198110480327E-5</v>
      </c>
      <c r="AB99" s="15">
        <v>1.4035639858245852</v>
      </c>
      <c r="AC99" s="15">
        <v>1.7245350459127452E-5</v>
      </c>
      <c r="AD99" s="15">
        <v>5.7283865541535317E-6</v>
      </c>
      <c r="AE99" s="15"/>
      <c r="AF99" s="15"/>
      <c r="AG99" s="15"/>
      <c r="AH99" s="15"/>
      <c r="AI99" s="69">
        <f t="shared" si="132"/>
        <v>1</v>
      </c>
      <c r="AJ99" s="15">
        <f t="shared" si="154"/>
        <v>0</v>
      </c>
      <c r="AK99" s="15">
        <f t="shared" si="155"/>
        <v>0</v>
      </c>
      <c r="AL99" s="15">
        <f t="shared" si="156"/>
        <v>23.166910491037413</v>
      </c>
      <c r="AM99" s="15">
        <f t="shared" si="157"/>
        <v>5.1434270280148118</v>
      </c>
      <c r="AN99" s="15">
        <f t="shared" si="158"/>
        <v>8.0125794231808687</v>
      </c>
      <c r="AO99" s="15">
        <f t="shared" si="159"/>
        <v>6.9134190853219478E-5</v>
      </c>
      <c r="AP99" s="15">
        <f t="shared" si="160"/>
        <v>8.423710339054379</v>
      </c>
      <c r="AQ99" s="15">
        <f t="shared" si="161"/>
        <v>3.527741347852498E-5</v>
      </c>
      <c r="AR99" s="15">
        <f t="shared" si="162"/>
        <v>1.4034094348674993</v>
      </c>
      <c r="AS99" s="15">
        <f t="shared" si="163"/>
        <v>5.9990530461462292E-6</v>
      </c>
      <c r="AT99" s="15">
        <f t="shared" si="164"/>
        <v>5.1818528167757461E-6</v>
      </c>
      <c r="AU99" s="15">
        <f t="shared" si="165"/>
        <v>0</v>
      </c>
      <c r="AV99" s="15">
        <f t="shared" si="166"/>
        <v>0</v>
      </c>
      <c r="AW99" s="15">
        <f t="shared" si="167"/>
        <v>0</v>
      </c>
      <c r="AX99" s="15"/>
      <c r="AY99" s="4">
        <f t="shared" si="168"/>
        <v>0</v>
      </c>
      <c r="AZ99" s="4">
        <f t="shared" si="169"/>
        <v>1</v>
      </c>
      <c r="BA99" s="4"/>
      <c r="BB99" s="4">
        <f t="shared" si="133"/>
        <v>1</v>
      </c>
      <c r="BC99" s="4">
        <f t="shared" si="134"/>
        <v>1</v>
      </c>
      <c r="BD99" s="40">
        <f t="shared" si="135"/>
        <v>1.6703408146529322</v>
      </c>
      <c r="BE99" s="15">
        <f t="shared" si="136"/>
        <v>23.166910491037413</v>
      </c>
      <c r="BF99" s="15">
        <f t="shared" si="137"/>
        <v>5.1434270280148118</v>
      </c>
      <c r="BG99" s="15">
        <f t="shared" si="170"/>
        <v>8.0125765816623122</v>
      </c>
      <c r="BH99" s="15">
        <f t="shared" si="171"/>
        <v>8.4237084984550012</v>
      </c>
      <c r="BI99" s="15">
        <f t="shared" si="172"/>
        <v>1.4034059869602731</v>
      </c>
      <c r="BJ99" s="18">
        <f t="shared" si="173"/>
        <v>0.22201609619049767</v>
      </c>
      <c r="BK99" s="18">
        <f t="shared" si="174"/>
        <v>0.34586297489957235</v>
      </c>
      <c r="BL99" s="18">
        <f t="shared" si="175"/>
        <v>0.36360948956546807</v>
      </c>
      <c r="BM99" s="18">
        <f t="shared" si="176"/>
        <v>6.0578038124816387E-2</v>
      </c>
      <c r="BN99" s="18">
        <f t="shared" si="177"/>
        <v>1.5578283774650721</v>
      </c>
      <c r="BO99" s="18">
        <f t="shared" si="178"/>
        <v>1.637761837112379</v>
      </c>
      <c r="BP99" s="18">
        <f t="shared" si="179"/>
        <v>0.27285426221006193</v>
      </c>
      <c r="BQ99" s="18">
        <f t="shared" si="180"/>
        <v>1.0513108252510948</v>
      </c>
      <c r="BR99" s="18">
        <f t="shared" si="181"/>
        <v>0.17515039920768138</v>
      </c>
      <c r="BS99" s="18">
        <f t="shared" si="182"/>
        <v>0.1666019173405244</v>
      </c>
      <c r="BT99" s="144">
        <f t="shared" si="183"/>
        <v>-1.5050053943756423</v>
      </c>
      <c r="BU99" s="144">
        <f t="shared" si="184"/>
        <v>-1.0617126086653526</v>
      </c>
      <c r="BV99" s="144">
        <f t="shared" si="185"/>
        <v>-1.0116748181044553</v>
      </c>
      <c r="BW99" s="144">
        <f t="shared" si="186"/>
        <v>-2.803822858773469</v>
      </c>
      <c r="BX99" s="44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184"/>
      <c r="CJ99" s="185"/>
      <c r="CK99" s="181">
        <f t="shared" si="138"/>
        <v>0</v>
      </c>
      <c r="CL99" s="186">
        <f t="shared" si="139"/>
        <v>1.6703357970782886</v>
      </c>
      <c r="CM99" s="185">
        <f t="shared" si="140"/>
        <v>0.2179479344238259</v>
      </c>
      <c r="CN99" s="185">
        <f t="shared" si="141"/>
        <v>0.33338098005884004</v>
      </c>
      <c r="CO99" s="188">
        <f t="shared" si="142"/>
        <v>0.33810000000000001</v>
      </c>
      <c r="CP99" s="185">
        <f t="shared" si="143"/>
        <v>5.4377939865528614E-2</v>
      </c>
      <c r="CQ99" s="187">
        <f t="shared" si="144"/>
        <v>1.5296358781292265</v>
      </c>
      <c r="CR99" s="187">
        <f t="shared" si="145"/>
        <v>1.5512879298159532</v>
      </c>
      <c r="CS99" s="187">
        <f t="shared" si="146"/>
        <v>0.24949967986291702</v>
      </c>
      <c r="CT99" s="187">
        <f t="shared" si="147"/>
        <v>1.0141550365000638</v>
      </c>
      <c r="CU99" s="187">
        <f t="shared" si="148"/>
        <v>0.1631105045522728</v>
      </c>
      <c r="CV99" s="187">
        <f t="shared" si="149"/>
        <v>0.16083389489952263</v>
      </c>
      <c r="CW99" s="184">
        <f t="shared" si="150"/>
        <v>-1.5234990776364012</v>
      </c>
      <c r="CX99" s="184">
        <f t="shared" si="151"/>
        <v>-1.0984693587065633</v>
      </c>
      <c r="CY99" s="184">
        <f t="shared" si="152"/>
        <v>-2.9117967245423486</v>
      </c>
      <c r="CZ99" s="184">
        <f t="shared" si="187"/>
        <v>0.42502971892983787</v>
      </c>
      <c r="DA99" s="184">
        <f t="shared" si="188"/>
        <v>0.43908550836810445</v>
      </c>
      <c r="DB99" s="184">
        <f t="shared" si="189"/>
        <v>-1.388297646905948</v>
      </c>
      <c r="DC99" s="184">
        <f t="shared" si="190"/>
        <v>1.4055789438266318E-2</v>
      </c>
      <c r="DD99" s="184">
        <f t="shared" si="191"/>
        <v>-1.8133273658357858</v>
      </c>
      <c r="DE99" s="184">
        <f t="shared" si="192"/>
        <v>-1.8273831552740523</v>
      </c>
      <c r="DF99" s="15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125"/>
      <c r="DZ99" s="4"/>
      <c r="EA99" s="20"/>
      <c r="EB99" s="20"/>
      <c r="EC99" s="20"/>
      <c r="ED99" s="4"/>
      <c r="EE99" s="4" t="str">
        <f>E99</f>
        <v>iRM_1</v>
      </c>
      <c r="EF99" s="4" t="str">
        <f>A99</f>
        <v>Lab 1</v>
      </c>
      <c r="EG99" s="4" t="str">
        <f>B99</f>
        <v>Jun 20, 2022</v>
      </c>
      <c r="EH99" s="130">
        <f>C99</f>
        <v>1</v>
      </c>
      <c r="EI99" s="51">
        <f>BE99/AVERAGE(BE98,BE100)</f>
        <v>0.99912869700073514</v>
      </c>
      <c r="EJ99" s="52">
        <f>(CM99/AVERAGE(CM98,CM100)-1)*10^6</f>
        <v>8.7409756424072782</v>
      </c>
      <c r="EK99" s="52">
        <f>(CN99/AVERAGE(CN98,CN100)-1)*10^6</f>
        <v>-6.0314908945091616</v>
      </c>
      <c r="EL99" s="52">
        <f>(CP99/AVERAGE(CP98,CP100)-1)*10^6</f>
        <v>-5.0627282612847324</v>
      </c>
      <c r="EM99" s="44"/>
      <c r="EN99" t="str">
        <f t="shared" ref="EN99:EU99" si="213">EE64</f>
        <v>iRM_11</v>
      </c>
      <c r="EO99" t="str">
        <f t="shared" si="213"/>
        <v>Lab 1</v>
      </c>
      <c r="EP99" t="str">
        <f t="shared" si="213"/>
        <v>Apr 5, 2022</v>
      </c>
      <c r="EQ99" s="124">
        <f t="shared" si="213"/>
        <v>3</v>
      </c>
      <c r="ER99" s="117">
        <f t="shared" si="213"/>
        <v>1.0540615864570881</v>
      </c>
      <c r="ES99" s="44">
        <f t="shared" si="213"/>
        <v>6.2903344719700272</v>
      </c>
      <c r="ET99" s="44">
        <f t="shared" si="213"/>
        <v>2.0221055543334643</v>
      </c>
      <c r="EU99" s="44">
        <f t="shared" si="213"/>
        <v>22.3022431051767</v>
      </c>
      <c r="EV99" t="s">
        <v>27</v>
      </c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5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</row>
    <row r="100" spans="1:235">
      <c r="A100" s="4" t="s">
        <v>38</v>
      </c>
      <c r="B100" s="12" t="s">
        <v>33</v>
      </c>
      <c r="C100" s="20">
        <v>1</v>
      </c>
      <c r="D100" s="4" t="s">
        <v>49</v>
      </c>
      <c r="E100" s="4" t="s">
        <v>27</v>
      </c>
      <c r="F100" s="15"/>
      <c r="G100" s="15"/>
      <c r="H100" s="15">
        <v>2.9769866087008267E-4</v>
      </c>
      <c r="I100" s="15">
        <v>8.1133199637406511E-5</v>
      </c>
      <c r="J100" s="15">
        <v>1.0288214762113057E-4</v>
      </c>
      <c r="K100" s="15">
        <v>4.9860734361573125E-5</v>
      </c>
      <c r="L100" s="15">
        <v>1.0039515836979263E-4</v>
      </c>
      <c r="M100" s="15">
        <v>3.2278501919336127E-6</v>
      </c>
      <c r="N100" s="15">
        <v>1.4998939586803318E-4</v>
      </c>
      <c r="O100" s="15">
        <v>8.6576430476270609E-6</v>
      </c>
      <c r="P100" s="15">
        <v>4.1724445054569514E-6</v>
      </c>
      <c r="Q100" s="15"/>
      <c r="R100" s="15"/>
      <c r="S100" s="15"/>
      <c r="T100" s="15"/>
      <c r="U100" s="15"/>
      <c r="V100" s="15">
        <v>23.03895076751709</v>
      </c>
      <c r="W100" s="15">
        <v>5.1150122833251954</v>
      </c>
      <c r="X100" s="15">
        <v>7.9684169578552249</v>
      </c>
      <c r="Y100" s="15">
        <v>1.2625810792087576E-4</v>
      </c>
      <c r="Z100" s="15">
        <v>8.3772998332977302</v>
      </c>
      <c r="AA100" s="15">
        <v>3.8249394638114606E-5</v>
      </c>
      <c r="AB100" s="15">
        <v>1.3958166813850403</v>
      </c>
      <c r="AC100" s="15">
        <v>2.0201784036544267E-5</v>
      </c>
      <c r="AD100" s="15">
        <v>2.5442243213547041E-6</v>
      </c>
      <c r="AE100" s="15"/>
      <c r="AF100" s="15"/>
      <c r="AG100" s="15"/>
      <c r="AH100" s="15"/>
      <c r="AI100" s="69">
        <f t="shared" si="132"/>
        <v>1</v>
      </c>
      <c r="AJ100" s="15">
        <f t="shared" si="154"/>
        <v>0</v>
      </c>
      <c r="AK100" s="15">
        <f t="shared" si="155"/>
        <v>0</v>
      </c>
      <c r="AL100" s="15">
        <f t="shared" si="156"/>
        <v>23.03865306885622</v>
      </c>
      <c r="AM100" s="15">
        <f t="shared" si="157"/>
        <v>5.1149311501255577</v>
      </c>
      <c r="AN100" s="15">
        <f t="shared" si="158"/>
        <v>7.9683140757076041</v>
      </c>
      <c r="AO100" s="15">
        <f t="shared" si="159"/>
        <v>7.6397373559302639E-5</v>
      </c>
      <c r="AP100" s="15">
        <f t="shared" si="160"/>
        <v>8.3771994381393604</v>
      </c>
      <c r="AQ100" s="15">
        <f t="shared" si="161"/>
        <v>3.5021544446180992E-5</v>
      </c>
      <c r="AR100" s="15">
        <f t="shared" si="162"/>
        <v>1.3956666919891723</v>
      </c>
      <c r="AS100" s="15">
        <f t="shared" si="163"/>
        <v>1.1544140988917206E-5</v>
      </c>
      <c r="AT100" s="15">
        <f t="shared" si="164"/>
        <v>-1.6282201841022473E-6</v>
      </c>
      <c r="AU100" s="15">
        <f t="shared" si="165"/>
        <v>0</v>
      </c>
      <c r="AV100" s="15">
        <f t="shared" si="166"/>
        <v>0</v>
      </c>
      <c r="AW100" s="15">
        <f t="shared" si="167"/>
        <v>0</v>
      </c>
      <c r="AX100" s="15"/>
      <c r="AY100" s="4">
        <f t="shared" si="168"/>
        <v>0</v>
      </c>
      <c r="AZ100" s="4">
        <f t="shared" si="169"/>
        <v>1</v>
      </c>
      <c r="BA100" s="4"/>
      <c r="BB100" s="4">
        <f t="shared" si="133"/>
        <v>1</v>
      </c>
      <c r="BC100" s="4">
        <f t="shared" si="134"/>
        <v>1</v>
      </c>
      <c r="BD100" s="40">
        <f t="shared" si="135"/>
        <v>1.6706827123241594</v>
      </c>
      <c r="BE100" s="15">
        <f t="shared" si="136"/>
        <v>23.03865306885622</v>
      </c>
      <c r="BF100" s="15">
        <f t="shared" si="137"/>
        <v>5.1149311501255577</v>
      </c>
      <c r="BG100" s="15">
        <f t="shared" si="170"/>
        <v>7.9683149685403452</v>
      </c>
      <c r="BH100" s="15">
        <f t="shared" si="171"/>
        <v>8.3772000164773974</v>
      </c>
      <c r="BI100" s="15">
        <f t="shared" si="172"/>
        <v>1.3956677753693203</v>
      </c>
      <c r="BJ100" s="18">
        <f t="shared" si="173"/>
        <v>0.22201519918887749</v>
      </c>
      <c r="BK100" s="18">
        <f t="shared" si="174"/>
        <v>0.34586722343208326</v>
      </c>
      <c r="BL100" s="18">
        <f t="shared" si="175"/>
        <v>0.36361500784964479</v>
      </c>
      <c r="BM100" s="18">
        <f t="shared" si="176"/>
        <v>6.0579399811180448E-2</v>
      </c>
      <c r="BN100" s="18">
        <f t="shared" si="177"/>
        <v>1.5578538077379096</v>
      </c>
      <c r="BO100" s="18">
        <f t="shared" si="178"/>
        <v>1.6377933095486066</v>
      </c>
      <c r="BP100" s="18">
        <f t="shared" si="179"/>
        <v>0.27286149791773062</v>
      </c>
      <c r="BQ100" s="18">
        <f t="shared" si="180"/>
        <v>1.0513138661751411</v>
      </c>
      <c r="BR100" s="18">
        <f t="shared" si="181"/>
        <v>0.17515218473159602</v>
      </c>
      <c r="BS100" s="18">
        <f t="shared" si="182"/>
        <v>0.16660313381847566</v>
      </c>
      <c r="BT100" s="144">
        <f t="shared" si="183"/>
        <v>-1.5050094346387026</v>
      </c>
      <c r="BU100" s="144">
        <f t="shared" si="184"/>
        <v>-1.0617003248803705</v>
      </c>
      <c r="BV100" s="144">
        <f t="shared" si="185"/>
        <v>-1.0116596418165376</v>
      </c>
      <c r="BW100" s="144">
        <f t="shared" si="186"/>
        <v>-2.8038003808078185</v>
      </c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184"/>
      <c r="CJ100" s="185"/>
      <c r="CK100" s="181">
        <f t="shared" si="138"/>
        <v>0</v>
      </c>
      <c r="CL100" s="186">
        <f t="shared" si="139"/>
        <v>1.6706842976583809</v>
      </c>
      <c r="CM100" s="185">
        <f t="shared" si="140"/>
        <v>0.21794621290257105</v>
      </c>
      <c r="CN100" s="185">
        <f t="shared" si="141"/>
        <v>0.33338251855521012</v>
      </c>
      <c r="CO100" s="188">
        <f t="shared" si="142"/>
        <v>0.33810000000000001</v>
      </c>
      <c r="CP100" s="185">
        <f t="shared" si="143"/>
        <v>5.4377937156808609E-2</v>
      </c>
      <c r="CQ100" s="187">
        <f t="shared" si="144"/>
        <v>1.5296550195356813</v>
      </c>
      <c r="CR100" s="187">
        <f t="shared" si="145"/>
        <v>1.5513001831839193</v>
      </c>
      <c r="CS100" s="187">
        <f t="shared" si="146"/>
        <v>0.24950163819142518</v>
      </c>
      <c r="CT100" s="187">
        <f t="shared" si="147"/>
        <v>1.0141503563691168</v>
      </c>
      <c r="CU100" s="187">
        <f t="shared" si="148"/>
        <v>0.16310974370362283</v>
      </c>
      <c r="CV100" s="187">
        <f t="shared" si="149"/>
        <v>0.16083388688792843</v>
      </c>
      <c r="CW100" s="184">
        <f t="shared" si="150"/>
        <v>-1.5235069764405738</v>
      </c>
      <c r="CX100" s="184">
        <f t="shared" si="151"/>
        <v>-1.0984647438877457</v>
      </c>
      <c r="CY100" s="184">
        <f t="shared" si="152"/>
        <v>-2.9117967743551971</v>
      </c>
      <c r="CZ100" s="184">
        <f t="shared" si="187"/>
        <v>0.42504223255282786</v>
      </c>
      <c r="DA100" s="184">
        <f t="shared" si="188"/>
        <v>0.43909340717227685</v>
      </c>
      <c r="DB100" s="184">
        <f t="shared" si="189"/>
        <v>-1.3882897979146234</v>
      </c>
      <c r="DC100" s="184">
        <f t="shared" si="190"/>
        <v>1.405117461944912E-2</v>
      </c>
      <c r="DD100" s="184">
        <f t="shared" si="191"/>
        <v>-1.8133320304674514</v>
      </c>
      <c r="DE100" s="184">
        <f t="shared" si="192"/>
        <v>-1.8273832050869006</v>
      </c>
      <c r="DF100" s="15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3" t="str">
        <f>E100</f>
        <v>iRM_12</v>
      </c>
      <c r="DW100" s="43" t="str">
        <f>A100</f>
        <v>Lab 1</v>
      </c>
      <c r="DX100" s="43" t="str">
        <f>B100</f>
        <v>Jun 20, 2022</v>
      </c>
      <c r="DY100" s="125">
        <f>C100</f>
        <v>1</v>
      </c>
      <c r="DZ100" s="51">
        <f>BE100/AVERAGE(BE98,BE102)</f>
        <v>0.99505611780205427</v>
      </c>
      <c r="EA100" s="52">
        <f>(CM100/AVERAGE(CM98,CM102)-1)*10^6</f>
        <v>-3.7237983125937291</v>
      </c>
      <c r="EB100" s="52">
        <f>(CN100/AVERAGE(CN98,CN102)-1)*10^6</f>
        <v>-0.81393766293569314</v>
      </c>
      <c r="EC100" s="52">
        <f>(CP100/AVERAGE(CP98,CP102)-1)*10^6</f>
        <v>-10.283821690437733</v>
      </c>
      <c r="ED100" s="4"/>
      <c r="EE100" s="4"/>
      <c r="EF100" s="4"/>
      <c r="EG100" s="4"/>
      <c r="EH100" s="130"/>
      <c r="EI100" s="20"/>
      <c r="EJ100" s="20"/>
      <c r="EK100" s="52"/>
      <c r="EL100" s="52"/>
      <c r="EM100" s="44"/>
      <c r="EN100" t="str">
        <f t="shared" ref="EN100:EU100" si="214">EE74</f>
        <v>iRM_11</v>
      </c>
      <c r="EO100" t="str">
        <f t="shared" si="214"/>
        <v>Lab 1</v>
      </c>
      <c r="EP100" t="str">
        <f t="shared" si="214"/>
        <v>Apr 5, 2022</v>
      </c>
      <c r="EQ100" s="124">
        <f t="shared" si="214"/>
        <v>3</v>
      </c>
      <c r="ER100" s="117">
        <f t="shared" si="214"/>
        <v>1.0601515612487369</v>
      </c>
      <c r="ES100" s="44">
        <f t="shared" si="214"/>
        <v>-4.3283987865017082</v>
      </c>
      <c r="ET100" s="44">
        <f t="shared" si="214"/>
        <v>-2.745391270653208</v>
      </c>
      <c r="EU100" s="44">
        <f t="shared" si="214"/>
        <v>5.4767462986937687</v>
      </c>
      <c r="EV100" t="s">
        <v>27</v>
      </c>
      <c r="EY100" s="39"/>
      <c r="EZ100" s="39"/>
      <c r="FA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5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"/>
      <c r="GV100" s="39"/>
      <c r="GW100" s="39"/>
      <c r="GX100" s="39"/>
      <c r="GY100" s="39"/>
      <c r="GZ100" s="39"/>
      <c r="HA100" s="39"/>
      <c r="HB100" s="39"/>
      <c r="HC100" s="39"/>
      <c r="HD100" s="39"/>
      <c r="HE100" s="95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95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</row>
    <row r="101" spans="1:235">
      <c r="A101" s="4" t="s">
        <v>38</v>
      </c>
      <c r="B101" s="12" t="s">
        <v>33</v>
      </c>
      <c r="C101" s="20">
        <v>1</v>
      </c>
      <c r="D101" s="4" t="s">
        <v>50</v>
      </c>
      <c r="E101" s="4" t="s">
        <v>29</v>
      </c>
      <c r="F101" s="15"/>
      <c r="G101" s="15"/>
      <c r="H101" s="15">
        <v>2.9510206659324469E-4</v>
      </c>
      <c r="I101" s="15">
        <v>7.0995984060573392E-5</v>
      </c>
      <c r="J101" s="15">
        <v>9.8881306621478876E-5</v>
      </c>
      <c r="K101" s="15">
        <v>5.0972810095117892E-5</v>
      </c>
      <c r="L101" s="15">
        <v>1.1112003849120811E-4</v>
      </c>
      <c r="M101" s="15">
        <v>7.8774178746243713E-6</v>
      </c>
      <c r="N101" s="15">
        <v>1.5291287418222054E-4</v>
      </c>
      <c r="O101" s="15">
        <v>1.2721315945896094E-5</v>
      </c>
      <c r="P101" s="15">
        <v>5.2790268796343302E-7</v>
      </c>
      <c r="Q101" s="15"/>
      <c r="R101" s="15"/>
      <c r="S101" s="15"/>
      <c r="T101" s="15"/>
      <c r="U101" s="15"/>
      <c r="V101" s="15">
        <v>23.148297080993654</v>
      </c>
      <c r="W101" s="15">
        <v>5.1394294643402096</v>
      </c>
      <c r="X101" s="15">
        <v>8.0067187786102298</v>
      </c>
      <c r="Y101" s="15">
        <v>1.2088819610653445E-4</v>
      </c>
      <c r="Z101" s="15">
        <v>8.4181615829467766</v>
      </c>
      <c r="AA101" s="15">
        <v>3.8288776195258834E-5</v>
      </c>
      <c r="AB101" s="15">
        <v>1.4027129817008972</v>
      </c>
      <c r="AC101" s="15">
        <v>1.4899493256734786E-5</v>
      </c>
      <c r="AD101" s="15">
        <v>4.2388412725813396E-6</v>
      </c>
      <c r="AE101" s="15"/>
      <c r="AF101" s="15"/>
      <c r="AG101" s="15"/>
      <c r="AH101" s="15"/>
      <c r="AI101" s="69">
        <f t="shared" si="132"/>
        <v>1</v>
      </c>
      <c r="AJ101" s="15">
        <f t="shared" si="154"/>
        <v>0</v>
      </c>
      <c r="AK101" s="15">
        <f t="shared" si="155"/>
        <v>0</v>
      </c>
      <c r="AL101" s="15">
        <f t="shared" si="156"/>
        <v>23.148001978927059</v>
      </c>
      <c r="AM101" s="15">
        <f t="shared" si="157"/>
        <v>5.1393584683561491</v>
      </c>
      <c r="AN101" s="15">
        <f t="shared" si="158"/>
        <v>8.006619897303608</v>
      </c>
      <c r="AO101" s="15">
        <f t="shared" si="159"/>
        <v>6.9915386011416554E-5</v>
      </c>
      <c r="AP101" s="15">
        <f t="shared" si="160"/>
        <v>8.4180504629082851</v>
      </c>
      <c r="AQ101" s="15">
        <f t="shared" si="161"/>
        <v>3.0411358320634463E-5</v>
      </c>
      <c r="AR101" s="15">
        <f t="shared" si="162"/>
        <v>1.402560068826715</v>
      </c>
      <c r="AS101" s="15">
        <f t="shared" si="163"/>
        <v>2.178177310838692E-6</v>
      </c>
      <c r="AT101" s="15">
        <f t="shared" si="164"/>
        <v>3.7109385846179068E-6</v>
      </c>
      <c r="AU101" s="15">
        <f t="shared" si="165"/>
        <v>0</v>
      </c>
      <c r="AV101" s="15">
        <f t="shared" si="166"/>
        <v>0</v>
      </c>
      <c r="AW101" s="15">
        <f t="shared" si="167"/>
        <v>0</v>
      </c>
      <c r="AX101" s="15"/>
      <c r="AY101" s="4">
        <f t="shared" si="168"/>
        <v>0</v>
      </c>
      <c r="AZ101" s="4">
        <f t="shared" si="169"/>
        <v>1</v>
      </c>
      <c r="BA101" s="4"/>
      <c r="BB101" s="4">
        <f t="shared" si="133"/>
        <v>1</v>
      </c>
      <c r="BC101" s="4">
        <f t="shared" si="134"/>
        <v>1</v>
      </c>
      <c r="BD101" s="40">
        <f t="shared" si="135"/>
        <v>1.6736566368068408</v>
      </c>
      <c r="BE101" s="15">
        <f t="shared" si="136"/>
        <v>23.148001978927059</v>
      </c>
      <c r="BF101" s="15">
        <f t="shared" si="137"/>
        <v>5.1393584683561491</v>
      </c>
      <c r="BG101" s="15">
        <f t="shared" si="170"/>
        <v>8.006617862758862</v>
      </c>
      <c r="BH101" s="15">
        <f t="shared" si="171"/>
        <v>8.4180491449432235</v>
      </c>
      <c r="BI101" s="15">
        <f t="shared" si="172"/>
        <v>1.4025575997902395</v>
      </c>
      <c r="BJ101" s="18">
        <f t="shared" si="173"/>
        <v>0.22202168779123135</v>
      </c>
      <c r="BK101" s="18">
        <f t="shared" si="174"/>
        <v>0.34588807578501768</v>
      </c>
      <c r="BL101" s="18">
        <f t="shared" si="175"/>
        <v>0.36366201940913312</v>
      </c>
      <c r="BM101" s="18">
        <f t="shared" si="176"/>
        <v>6.0590870912619901E-2</v>
      </c>
      <c r="BN101" s="18">
        <f t="shared" si="177"/>
        <v>1.5579021996727582</v>
      </c>
      <c r="BO101" s="18">
        <f t="shared" si="178"/>
        <v>1.6379571879981707</v>
      </c>
      <c r="BP101" s="18">
        <f t="shared" si="179"/>
        <v>0.2729051900983383</v>
      </c>
      <c r="BQ101" s="18">
        <f t="shared" si="180"/>
        <v>1.0513864017537355</v>
      </c>
      <c r="BR101" s="18">
        <f t="shared" si="181"/>
        <v>0.17517478963420349</v>
      </c>
      <c r="BS101" s="18">
        <f t="shared" si="182"/>
        <v>0.16661313989034679</v>
      </c>
      <c r="BT101" s="144">
        <f t="shared" si="183"/>
        <v>-1.5049802091281894</v>
      </c>
      <c r="BU101" s="144">
        <f t="shared" si="184"/>
        <v>-1.0616400366456022</v>
      </c>
      <c r="BV101" s="144">
        <f t="shared" si="185"/>
        <v>-1.0115303607921362</v>
      </c>
      <c r="BW101" s="144">
        <f t="shared" si="186"/>
        <v>-2.803611042261239</v>
      </c>
      <c r="BX101" s="44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184"/>
      <c r="CJ101" s="185"/>
      <c r="CK101" s="181">
        <f t="shared" si="138"/>
        <v>0</v>
      </c>
      <c r="CL101" s="186">
        <f t="shared" si="139"/>
        <v>1.6736530415464115</v>
      </c>
      <c r="CM101" s="185">
        <f t="shared" si="140"/>
        <v>0.21794541872248779</v>
      </c>
      <c r="CN101" s="185">
        <f t="shared" si="141"/>
        <v>0.33338083805449298</v>
      </c>
      <c r="CO101" s="188">
        <f t="shared" si="142"/>
        <v>0.33810000000000001</v>
      </c>
      <c r="CP101" s="185">
        <f t="shared" si="143"/>
        <v>5.4377797567196663E-2</v>
      </c>
      <c r="CQ101" s="187">
        <f t="shared" si="144"/>
        <v>1.5296528828577503</v>
      </c>
      <c r="CR101" s="187">
        <f t="shared" si="145"/>
        <v>1.5513058360290941</v>
      </c>
      <c r="CS101" s="187">
        <f t="shared" si="146"/>
        <v>0.24950190688080703</v>
      </c>
      <c r="CT101" s="187">
        <f t="shared" si="147"/>
        <v>1.0141554684817717</v>
      </c>
      <c r="CU101" s="187">
        <f t="shared" si="148"/>
        <v>0.16311014719540751</v>
      </c>
      <c r="CV101" s="187">
        <f t="shared" si="149"/>
        <v>0.16083347402306025</v>
      </c>
      <c r="CW101" s="184">
        <f t="shared" si="150"/>
        <v>-1.5235106203741831</v>
      </c>
      <c r="CX101" s="184">
        <f t="shared" si="151"/>
        <v>-1.0984697846588094</v>
      </c>
      <c r="CY101" s="184">
        <f t="shared" si="152"/>
        <v>-2.9117993413851067</v>
      </c>
      <c r="CZ101" s="184">
        <f t="shared" si="187"/>
        <v>0.42504083571537365</v>
      </c>
      <c r="DA101" s="184">
        <f t="shared" si="188"/>
        <v>0.43909705110588615</v>
      </c>
      <c r="DB101" s="184">
        <f t="shared" si="189"/>
        <v>-1.388288721010924</v>
      </c>
      <c r="DC101" s="184">
        <f t="shared" si="190"/>
        <v>1.4056215390512682E-2</v>
      </c>
      <c r="DD101" s="184">
        <f t="shared" si="191"/>
        <v>-1.8133295567262975</v>
      </c>
      <c r="DE101" s="184">
        <f t="shared" si="192"/>
        <v>-1.8273857721168099</v>
      </c>
      <c r="DF101" s="15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125"/>
      <c r="DZ101" s="4"/>
      <c r="EA101" s="20"/>
      <c r="EB101" s="20"/>
      <c r="EC101" s="20"/>
      <c r="ED101" s="4"/>
      <c r="EE101" s="4" t="str">
        <f>E101</f>
        <v>iRM_2</v>
      </c>
      <c r="EF101" s="4" t="str">
        <f>A101</f>
        <v>Lab 1</v>
      </c>
      <c r="EG101" s="4" t="str">
        <f>B101</f>
        <v>Jun 20, 2022</v>
      </c>
      <c r="EH101" s="130">
        <f>C101</f>
        <v>1</v>
      </c>
      <c r="EI101" s="51">
        <f>BE101/AVERAGE(BE100,BE102)</f>
        <v>1.0062310438728699</v>
      </c>
      <c r="EJ101" s="52">
        <f>(CM101/AVERAGE(CM100,CM102)-1)*10^6</f>
        <v>-8.2098345769443526</v>
      </c>
      <c r="EK101" s="52">
        <f>(CN101/AVERAGE(CN100,CN102)-1)*10^6</f>
        <v>-4.4380080893580143</v>
      </c>
      <c r="EL101" s="52">
        <f>(CP101/AVERAGE(CP100,CP102)-1)*10^6</f>
        <v>-7.7383470512559782</v>
      </c>
      <c r="EM101" s="44"/>
      <c r="EN101" t="str">
        <f t="shared" ref="EN101:EU101" si="215">EE84</f>
        <v>iRM_11</v>
      </c>
      <c r="EO101" t="str">
        <f t="shared" si="215"/>
        <v>Lab 1</v>
      </c>
      <c r="EP101" t="str">
        <f t="shared" si="215"/>
        <v>Apr 5, 2022</v>
      </c>
      <c r="EQ101" s="124">
        <f t="shared" si="215"/>
        <v>3</v>
      </c>
      <c r="ER101" s="117">
        <f t="shared" si="215"/>
        <v>1.0842531513334621</v>
      </c>
      <c r="ES101" s="44">
        <f t="shared" si="215"/>
        <v>3.260074961763948</v>
      </c>
      <c r="ET101" s="44">
        <f t="shared" si="215"/>
        <v>-1.5368346553135126</v>
      </c>
      <c r="EU101" s="44">
        <f t="shared" si="215"/>
        <v>-0.24084660310563777</v>
      </c>
      <c r="EV101" t="s">
        <v>27</v>
      </c>
      <c r="EY101" s="39"/>
      <c r="EZ101" s="39"/>
      <c r="FA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5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</row>
    <row r="102" spans="1:235">
      <c r="A102" s="4" t="s">
        <v>38</v>
      </c>
      <c r="B102" s="12" t="s">
        <v>33</v>
      </c>
      <c r="C102" s="20">
        <v>1</v>
      </c>
      <c r="D102" s="4" t="s">
        <v>51</v>
      </c>
      <c r="E102" s="4" t="s">
        <v>27</v>
      </c>
      <c r="F102" s="15"/>
      <c r="G102" s="15"/>
      <c r="H102" s="15">
        <v>2.9226411716081201E-4</v>
      </c>
      <c r="I102" s="15">
        <v>6.6516873266664328E-5</v>
      </c>
      <c r="J102" s="15">
        <v>9.7885591094382102E-5</v>
      </c>
      <c r="K102" s="15">
        <v>4.7632688801968473E-5</v>
      </c>
      <c r="L102" s="15">
        <v>1.0130523223779164E-4</v>
      </c>
      <c r="M102" s="15">
        <v>4.4151563088234981E-6</v>
      </c>
      <c r="N102" s="15">
        <v>1.515289462986402E-4</v>
      </c>
      <c r="O102" s="15">
        <v>2.4468146705203252E-6</v>
      </c>
      <c r="P102" s="15">
        <v>1.7269988916268624E-6</v>
      </c>
      <c r="Q102" s="15"/>
      <c r="R102" s="15"/>
      <c r="S102" s="15"/>
      <c r="T102" s="15"/>
      <c r="U102" s="15"/>
      <c r="V102" s="15">
        <v>22.970957074846542</v>
      </c>
      <c r="W102" s="15">
        <v>5.1001616400115344</v>
      </c>
      <c r="X102" s="15">
        <v>7.9455456344448789</v>
      </c>
      <c r="Y102" s="15">
        <v>1.1939670633980814E-4</v>
      </c>
      <c r="Z102" s="15">
        <v>8.3539452747422818</v>
      </c>
      <c r="AA102" s="15">
        <v>5.1933144945627534E-5</v>
      </c>
      <c r="AB102" s="15">
        <v>1.3920541782768405</v>
      </c>
      <c r="AC102" s="15">
        <v>1.7170551300249809E-5</v>
      </c>
      <c r="AD102" s="15">
        <v>4.2451134563681103E-6</v>
      </c>
      <c r="AE102" s="15"/>
      <c r="AF102" s="15"/>
      <c r="AG102" s="15"/>
      <c r="AH102" s="15"/>
      <c r="AI102" s="69">
        <f t="shared" si="132"/>
        <v>1</v>
      </c>
      <c r="AJ102" s="15">
        <f t="shared" si="154"/>
        <v>0</v>
      </c>
      <c r="AK102" s="15">
        <f t="shared" si="155"/>
        <v>0</v>
      </c>
      <c r="AL102" s="15">
        <f t="shared" si="156"/>
        <v>22.970664810729382</v>
      </c>
      <c r="AM102" s="15">
        <f t="shared" si="157"/>
        <v>5.1000951231382681</v>
      </c>
      <c r="AN102" s="15">
        <f t="shared" si="158"/>
        <v>7.9454477488537849</v>
      </c>
      <c r="AO102" s="15">
        <f t="shared" si="159"/>
        <v>7.1764017537839669E-5</v>
      </c>
      <c r="AP102" s="15">
        <f t="shared" si="160"/>
        <v>8.3538439695100433</v>
      </c>
      <c r="AQ102" s="15">
        <f t="shared" si="161"/>
        <v>4.7517988636804034E-5</v>
      </c>
      <c r="AR102" s="15">
        <f t="shared" si="162"/>
        <v>1.391902649330542</v>
      </c>
      <c r="AS102" s="15">
        <f t="shared" si="163"/>
        <v>1.4723736629729483E-5</v>
      </c>
      <c r="AT102" s="15">
        <f t="shared" si="164"/>
        <v>2.5181145647412478E-6</v>
      </c>
      <c r="AU102" s="15">
        <f t="shared" si="165"/>
        <v>0</v>
      </c>
      <c r="AV102" s="15">
        <f t="shared" si="166"/>
        <v>0</v>
      </c>
      <c r="AW102" s="15">
        <f t="shared" si="167"/>
        <v>0</v>
      </c>
      <c r="AX102" s="15"/>
      <c r="AY102" s="4">
        <f t="shared" si="168"/>
        <v>0</v>
      </c>
      <c r="AZ102" s="4">
        <f t="shared" si="169"/>
        <v>1</v>
      </c>
      <c r="BA102" s="4"/>
      <c r="BB102" s="4">
        <f t="shared" si="133"/>
        <v>1</v>
      </c>
      <c r="BC102" s="4">
        <f t="shared" si="134"/>
        <v>1</v>
      </c>
      <c r="BD102" s="40">
        <f t="shared" si="135"/>
        <v>1.6744381749894233</v>
      </c>
      <c r="BE102" s="15">
        <f t="shared" si="136"/>
        <v>22.970664810729382</v>
      </c>
      <c r="BF102" s="15">
        <f t="shared" si="137"/>
        <v>5.1000951231382681</v>
      </c>
      <c r="BG102" s="15">
        <f t="shared" si="170"/>
        <v>7.9454463683434895</v>
      </c>
      <c r="BH102" s="15">
        <f t="shared" si="171"/>
        <v>8.3538430752107828</v>
      </c>
      <c r="BI102" s="15">
        <f t="shared" si="172"/>
        <v>1.3919009739521233</v>
      </c>
      <c r="BJ102" s="18">
        <f t="shared" si="173"/>
        <v>0.2220264483053212</v>
      </c>
      <c r="BK102" s="18">
        <f t="shared" si="174"/>
        <v>0.3458953597473699</v>
      </c>
      <c r="BL102" s="18">
        <f t="shared" si="175"/>
        <v>0.36367441447792931</v>
      </c>
      <c r="BM102" s="18">
        <f t="shared" si="176"/>
        <v>6.0594718760685562E-2</v>
      </c>
      <c r="BN102" s="18">
        <f t="shared" si="177"/>
        <v>1.5579016031086057</v>
      </c>
      <c r="BO102" s="18">
        <f t="shared" si="178"/>
        <v>1.6379778952182307</v>
      </c>
      <c r="BP102" s="18">
        <f t="shared" si="179"/>
        <v>0.27291666926706998</v>
      </c>
      <c r="BQ102" s="18">
        <f t="shared" si="180"/>
        <v>1.0514000960971106</v>
      </c>
      <c r="BR102" s="18">
        <f t="shared" si="181"/>
        <v>0.17518222506639541</v>
      </c>
      <c r="BS102" s="18">
        <f t="shared" si="182"/>
        <v>0.16661804171094069</v>
      </c>
      <c r="BT102" s="144">
        <f t="shared" si="183"/>
        <v>-1.5049587676955922</v>
      </c>
      <c r="BU102" s="144">
        <f t="shared" si="184"/>
        <v>-1.0616189781409362</v>
      </c>
      <c r="BV102" s="144">
        <f t="shared" si="185"/>
        <v>-1.0114962773385379</v>
      </c>
      <c r="BW102" s="144">
        <f t="shared" si="186"/>
        <v>-2.8035475388681821</v>
      </c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184"/>
      <c r="CJ102" s="185"/>
      <c r="CK102" s="181">
        <f t="shared" si="138"/>
        <v>0</v>
      </c>
      <c r="CL102" s="186">
        <f t="shared" si="139"/>
        <v>1.6744357166916768</v>
      </c>
      <c r="CM102" s="185">
        <f t="shared" si="140"/>
        <v>0.21794820316345351</v>
      </c>
      <c r="CN102" s="185">
        <f t="shared" si="141"/>
        <v>0.33338211666062068</v>
      </c>
      <c r="CO102" s="188">
        <f t="shared" si="142"/>
        <v>0.33809999999999996</v>
      </c>
      <c r="CP102" s="185">
        <f t="shared" si="143"/>
        <v>5.4378499572636192E-2</v>
      </c>
      <c r="CQ102" s="187">
        <f t="shared" si="144"/>
        <v>1.5296392070302856</v>
      </c>
      <c r="CR102" s="187">
        <f t="shared" si="145"/>
        <v>1.5512860170103662</v>
      </c>
      <c r="CS102" s="187">
        <f t="shared" si="146"/>
        <v>0.24950194029291542</v>
      </c>
      <c r="CT102" s="187">
        <f t="shared" si="147"/>
        <v>1.0141515789348177</v>
      </c>
      <c r="CU102" s="187">
        <f t="shared" si="148"/>
        <v>0.16311162733420673</v>
      </c>
      <c r="CV102" s="187">
        <f t="shared" si="149"/>
        <v>0.16083555034793315</v>
      </c>
      <c r="CW102" s="184">
        <f t="shared" si="150"/>
        <v>-1.5234978445920844</v>
      </c>
      <c r="CX102" s="184">
        <f t="shared" si="151"/>
        <v>-1.0984659493943616</v>
      </c>
      <c r="CY102" s="184">
        <f t="shared" si="152"/>
        <v>-2.9117864316877742</v>
      </c>
      <c r="CZ102" s="184">
        <f t="shared" si="187"/>
        <v>0.4250318951977225</v>
      </c>
      <c r="DA102" s="184">
        <f t="shared" si="188"/>
        <v>0.43908427532378719</v>
      </c>
      <c r="DB102" s="184">
        <f t="shared" si="189"/>
        <v>-1.3882885870956905</v>
      </c>
      <c r="DC102" s="184">
        <f t="shared" si="190"/>
        <v>1.4052380126064894E-2</v>
      </c>
      <c r="DD102" s="184">
        <f t="shared" si="191"/>
        <v>-1.8133204822934128</v>
      </c>
      <c r="DE102" s="184">
        <f t="shared" si="192"/>
        <v>-1.8273728624194776</v>
      </c>
      <c r="DF102" s="15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3" t="str">
        <f>E102</f>
        <v>iRM_12</v>
      </c>
      <c r="DW102" s="43" t="str">
        <f>A102</f>
        <v>Lab 1</v>
      </c>
      <c r="DX102" s="43" t="str">
        <f>B102</f>
        <v>Jun 20, 2022</v>
      </c>
      <c r="DY102" s="125">
        <f>C102</f>
        <v>1</v>
      </c>
      <c r="DZ102" s="51">
        <f>BE102/AVERAGE(BE100,BE104)</f>
        <v>0.99957330504434638</v>
      </c>
      <c r="EA102" s="52">
        <f>(CM102/AVERAGE(CM100,CM104)-1)*10^6</f>
        <v>11.576721226091991</v>
      </c>
      <c r="EB102" s="52">
        <f>(CN102/AVERAGE(CN100,CN104)-1)*10^6</f>
        <v>-1.3463815685677005</v>
      </c>
      <c r="EC102" s="52">
        <f>(CP102/AVERAGE(CP100,CP104)-1)*10^6</f>
        <v>8.42886490337591</v>
      </c>
      <c r="ED102" s="4"/>
      <c r="EE102" s="4"/>
      <c r="EF102" s="4"/>
      <c r="EG102" s="4"/>
      <c r="EH102" s="130"/>
      <c r="EI102" s="20"/>
      <c r="EJ102" s="20"/>
      <c r="EK102" s="52"/>
      <c r="EL102" s="52"/>
      <c r="EM102" s="44"/>
      <c r="EN102" t="str">
        <f t="shared" ref="EN102:EU102" si="216">EE94</f>
        <v>iRM_11</v>
      </c>
      <c r="EO102" t="str">
        <f t="shared" si="216"/>
        <v>Lab 1</v>
      </c>
      <c r="EP102" t="str">
        <f t="shared" si="216"/>
        <v>Apr 5, 2022</v>
      </c>
      <c r="EQ102" s="124">
        <f t="shared" si="216"/>
        <v>3</v>
      </c>
      <c r="ER102" s="117">
        <f t="shared" si="216"/>
        <v>1.0783247863681875</v>
      </c>
      <c r="ES102" s="44">
        <f t="shared" si="216"/>
        <v>-2.8827749934956515</v>
      </c>
      <c r="ET102" s="44">
        <f t="shared" si="216"/>
        <v>-1.4359756961290771</v>
      </c>
      <c r="EU102" s="44">
        <f t="shared" si="216"/>
        <v>11.348881204353845</v>
      </c>
      <c r="EV102" t="s">
        <v>27</v>
      </c>
      <c r="EY102" s="39"/>
      <c r="EZ102" s="39"/>
      <c r="FA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5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</row>
    <row r="103" spans="1:235">
      <c r="A103" s="4" t="s">
        <v>38</v>
      </c>
      <c r="B103" s="12" t="s">
        <v>33</v>
      </c>
      <c r="C103" s="20">
        <v>1</v>
      </c>
      <c r="D103" s="4" t="s">
        <v>52</v>
      </c>
      <c r="E103" s="4" t="s">
        <v>30</v>
      </c>
      <c r="F103" s="15"/>
      <c r="G103" s="15"/>
      <c r="H103" s="15">
        <v>2.9005211836192758E-4</v>
      </c>
      <c r="I103" s="15">
        <v>7.390673163172323E-5</v>
      </c>
      <c r="J103" s="15">
        <v>9.3937848578207192E-5</v>
      </c>
      <c r="K103" s="15">
        <v>4.1448865727033993E-5</v>
      </c>
      <c r="L103" s="15">
        <v>1.025563440634869E-4</v>
      </c>
      <c r="M103" s="15">
        <v>1.8188965077570175E-5</v>
      </c>
      <c r="N103" s="15">
        <v>1.554777401906904E-4</v>
      </c>
      <c r="O103" s="15">
        <v>-3.3366192155881333E-7</v>
      </c>
      <c r="P103" s="15">
        <v>7.6162007758284742E-7</v>
      </c>
      <c r="Q103" s="15"/>
      <c r="R103" s="15"/>
      <c r="S103" s="15"/>
      <c r="T103" s="15"/>
      <c r="U103" s="15"/>
      <c r="V103" s="15">
        <v>23.079610900878905</v>
      </c>
      <c r="W103" s="15">
        <v>5.124373941421509</v>
      </c>
      <c r="X103" s="15">
        <v>7.9835847187042237</v>
      </c>
      <c r="Y103" s="15">
        <v>1.1115507120848633E-4</v>
      </c>
      <c r="Z103" s="15">
        <v>8.3944808387756353</v>
      </c>
      <c r="AA103" s="15">
        <v>5.2463116589933633E-5</v>
      </c>
      <c r="AB103" s="15">
        <v>1.3988937640190124</v>
      </c>
      <c r="AC103" s="15">
        <v>1.0617452687711193E-5</v>
      </c>
      <c r="AD103" s="15">
        <v>3.4621985034277714E-6</v>
      </c>
      <c r="AE103" s="15"/>
      <c r="AF103" s="15"/>
      <c r="AG103" s="15"/>
      <c r="AH103" s="15"/>
      <c r="AI103" s="69">
        <f t="shared" si="132"/>
        <v>1</v>
      </c>
      <c r="AJ103" s="15">
        <f t="shared" si="154"/>
        <v>0</v>
      </c>
      <c r="AK103" s="15">
        <f t="shared" si="155"/>
        <v>0</v>
      </c>
      <c r="AL103" s="15">
        <f t="shared" si="156"/>
        <v>23.079320848760542</v>
      </c>
      <c r="AM103" s="15">
        <f t="shared" si="157"/>
        <v>5.1243000346898775</v>
      </c>
      <c r="AN103" s="15">
        <f t="shared" si="158"/>
        <v>7.9834907808556457</v>
      </c>
      <c r="AO103" s="15">
        <f t="shared" si="159"/>
        <v>6.9706205481452342E-5</v>
      </c>
      <c r="AP103" s="15">
        <f t="shared" si="160"/>
        <v>8.3943782824315711</v>
      </c>
      <c r="AQ103" s="15">
        <f t="shared" si="161"/>
        <v>3.4274151512363457E-5</v>
      </c>
      <c r="AR103" s="15">
        <f t="shared" si="162"/>
        <v>1.3987382862788218</v>
      </c>
      <c r="AS103" s="15">
        <f t="shared" si="163"/>
        <v>1.0951114609270007E-5</v>
      </c>
      <c r="AT103" s="15">
        <f t="shared" si="164"/>
        <v>2.7005784258449238E-6</v>
      </c>
      <c r="AU103" s="15">
        <f t="shared" si="165"/>
        <v>0</v>
      </c>
      <c r="AV103" s="15">
        <f t="shared" si="166"/>
        <v>0</v>
      </c>
      <c r="AW103" s="15">
        <f t="shared" si="167"/>
        <v>0</v>
      </c>
      <c r="AX103" s="15"/>
      <c r="AY103" s="4">
        <f t="shared" si="168"/>
        <v>0</v>
      </c>
      <c r="AZ103" s="4">
        <f t="shared" si="169"/>
        <v>1</v>
      </c>
      <c r="BA103" s="4"/>
      <c r="BB103" s="4">
        <f t="shared" si="133"/>
        <v>1</v>
      </c>
      <c r="BC103" s="4">
        <f t="shared" si="134"/>
        <v>1</v>
      </c>
      <c r="BD103" s="40">
        <f t="shared" si="135"/>
        <v>1.677225592867847</v>
      </c>
      <c r="BE103" s="15">
        <f t="shared" si="136"/>
        <v>23.079320848760542</v>
      </c>
      <c r="BF103" s="15">
        <f t="shared" si="137"/>
        <v>5.1243000346898775</v>
      </c>
      <c r="BG103" s="15">
        <f t="shared" si="170"/>
        <v>7.9834893005476903</v>
      </c>
      <c r="BH103" s="15">
        <f t="shared" si="171"/>
        <v>8.3943773234312999</v>
      </c>
      <c r="BI103" s="15">
        <f t="shared" si="172"/>
        <v>1.3987364895946961</v>
      </c>
      <c r="BJ103" s="18">
        <f t="shared" si="173"/>
        <v>0.22202993182813152</v>
      </c>
      <c r="BK103" s="18">
        <f t="shared" si="174"/>
        <v>0.3459152612359665</v>
      </c>
      <c r="BL103" s="18">
        <f t="shared" si="175"/>
        <v>0.36371855907025591</v>
      </c>
      <c r="BM103" s="18">
        <f t="shared" si="176"/>
        <v>6.0605617416589375E-2</v>
      </c>
      <c r="BN103" s="18">
        <f t="shared" si="177"/>
        <v>1.5579667947821192</v>
      </c>
      <c r="BO103" s="18">
        <f t="shared" si="178"/>
        <v>1.638151018988748</v>
      </c>
      <c r="BP103" s="18">
        <f t="shared" si="179"/>
        <v>0.27296147378679936</v>
      </c>
      <c r="BQ103" s="18">
        <f t="shared" si="180"/>
        <v>1.0514672228414488</v>
      </c>
      <c r="BR103" s="18">
        <f t="shared" si="181"/>
        <v>0.17520365305665767</v>
      </c>
      <c r="BS103" s="18">
        <f t="shared" si="182"/>
        <v>0.16662778377740903</v>
      </c>
      <c r="BT103" s="144">
        <f t="shared" si="183"/>
        <v>-1.5049430781436963</v>
      </c>
      <c r="BU103" s="144">
        <f t="shared" si="184"/>
        <v>-1.0615614436423366</v>
      </c>
      <c r="BV103" s="144">
        <f t="shared" si="185"/>
        <v>-1.01137489977789</v>
      </c>
      <c r="BW103" s="144">
        <f t="shared" si="186"/>
        <v>-2.8033676935595477</v>
      </c>
      <c r="BX103" s="44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184"/>
      <c r="CJ103" s="185"/>
      <c r="CK103" s="181">
        <f t="shared" si="138"/>
        <v>0</v>
      </c>
      <c r="CL103" s="186">
        <f t="shared" si="139"/>
        <v>1.6772229694457872</v>
      </c>
      <c r="CM103" s="185">
        <f t="shared" si="140"/>
        <v>0.2179448968157266</v>
      </c>
      <c r="CN103" s="185">
        <f t="shared" si="141"/>
        <v>0.33338084958261888</v>
      </c>
      <c r="CO103" s="188">
        <f t="shared" si="142"/>
        <v>0.33810000000000001</v>
      </c>
      <c r="CP103" s="185">
        <f t="shared" si="143"/>
        <v>5.4378481719313511E-2</v>
      </c>
      <c r="CQ103" s="187">
        <f t="shared" si="144"/>
        <v>1.5296565987708992</v>
      </c>
      <c r="CR103" s="187">
        <f t="shared" si="145"/>
        <v>1.551309550899304</v>
      </c>
      <c r="CS103" s="187">
        <f t="shared" si="146"/>
        <v>0.24950564346221307</v>
      </c>
      <c r="CT103" s="187">
        <f t="shared" si="147"/>
        <v>1.0141554334128349</v>
      </c>
      <c r="CU103" s="187">
        <f t="shared" si="148"/>
        <v>0.16311219371896571</v>
      </c>
      <c r="CV103" s="187">
        <f t="shared" si="149"/>
        <v>0.16083549754307458</v>
      </c>
      <c r="CW103" s="184">
        <f t="shared" si="150"/>
        <v>-1.5235130150443219</v>
      </c>
      <c r="CX103" s="184">
        <f t="shared" si="151"/>
        <v>-1.0984697500793603</v>
      </c>
      <c r="CY103" s="184">
        <f t="shared" si="152"/>
        <v>-2.9117867600036669</v>
      </c>
      <c r="CZ103" s="184">
        <f t="shared" si="187"/>
        <v>0.4250432649649617</v>
      </c>
      <c r="DA103" s="184">
        <f t="shared" si="188"/>
        <v>0.43909944577602511</v>
      </c>
      <c r="DB103" s="184">
        <f t="shared" si="189"/>
        <v>-1.388273744959345</v>
      </c>
      <c r="DC103" s="184">
        <f t="shared" si="190"/>
        <v>1.4056180811063513E-2</v>
      </c>
      <c r="DD103" s="184">
        <f t="shared" si="191"/>
        <v>-1.8133170099243066</v>
      </c>
      <c r="DE103" s="184">
        <f t="shared" si="192"/>
        <v>-1.8273731907353699</v>
      </c>
      <c r="DF103" s="15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125"/>
      <c r="DZ103" s="4"/>
      <c r="EA103" s="20"/>
      <c r="EB103" s="20"/>
      <c r="EC103" s="20"/>
      <c r="ED103" s="4"/>
      <c r="EE103" s="4" t="str">
        <f>E103</f>
        <v>iRM_10</v>
      </c>
      <c r="EF103" s="4" t="str">
        <f>A103</f>
        <v>Lab 1</v>
      </c>
      <c r="EG103" s="4" t="str">
        <f>B103</f>
        <v>Jun 20, 2022</v>
      </c>
      <c r="EH103" s="130">
        <f>C103</f>
        <v>1</v>
      </c>
      <c r="EI103" s="51">
        <f>BE103/AVERAGE(BE102,BE104)</f>
        <v>1.0057893209547817</v>
      </c>
      <c r="EJ103" s="52">
        <f>(CM103/AVERAGE(CM102,CM104)-1)*10^6</f>
        <v>-8.1597105620057064</v>
      </c>
      <c r="EK103" s="52">
        <f>(CN103/AVERAGE(CN102,CN104)-1)*10^6</f>
        <v>-4.5443041070125645</v>
      </c>
      <c r="EL103" s="52">
        <f>(CP103/AVERAGE(CP102,CP104)-1)*10^6</f>
        <v>2.9291805927478265</v>
      </c>
      <c r="EM103" s="44"/>
      <c r="EQ103" s="124"/>
      <c r="EY103" s="39"/>
      <c r="EZ103" s="39"/>
      <c r="FA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5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"/>
      <c r="GV103" s="39"/>
      <c r="GW103" s="39"/>
      <c r="GX103" s="39"/>
      <c r="GY103" s="39"/>
      <c r="GZ103" s="39"/>
      <c r="HA103" s="39"/>
      <c r="HB103" s="39"/>
      <c r="HC103" s="39"/>
      <c r="HD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</row>
    <row r="104" spans="1:235">
      <c r="A104" s="4" t="s">
        <v>38</v>
      </c>
      <c r="B104" s="12" t="s">
        <v>33</v>
      </c>
      <c r="C104" s="20">
        <v>1</v>
      </c>
      <c r="D104" s="4" t="s">
        <v>53</v>
      </c>
      <c r="E104" s="4" t="s">
        <v>27</v>
      </c>
      <c r="F104" s="15"/>
      <c r="G104" s="15"/>
      <c r="H104" s="15">
        <v>2.8352668159641324E-4</v>
      </c>
      <c r="I104" s="15">
        <v>7.6725217877537946E-5</v>
      </c>
      <c r="J104" s="15">
        <v>9.908464780892246E-5</v>
      </c>
      <c r="K104" s="15">
        <v>4.784350057889242E-5</v>
      </c>
      <c r="L104" s="15">
        <v>9.2265737475827353E-5</v>
      </c>
      <c r="M104" s="15">
        <v>2.0547275244098274E-5</v>
      </c>
      <c r="N104" s="15">
        <v>1.4845597470412031E-4</v>
      </c>
      <c r="O104" s="15">
        <v>-5.1318825171620115E-7</v>
      </c>
      <c r="P104" s="15">
        <v>-2.3997877406145549E-6</v>
      </c>
      <c r="Q104" s="15"/>
      <c r="R104" s="15"/>
      <c r="S104" s="15"/>
      <c r="T104" s="15"/>
      <c r="U104" s="15"/>
      <c r="V104" s="15">
        <v>22.922571380933125</v>
      </c>
      <c r="W104" s="15">
        <v>5.0895415544509888</v>
      </c>
      <c r="X104" s="15">
        <v>7.929391036430995</v>
      </c>
      <c r="Y104" s="15">
        <v>1.1232825393866126E-4</v>
      </c>
      <c r="Z104" s="15">
        <v>8.3375169436136876</v>
      </c>
      <c r="AA104" s="15">
        <v>4.2118197749611376E-5</v>
      </c>
      <c r="AB104" s="15">
        <v>1.3894033208489418</v>
      </c>
      <c r="AC104" s="15">
        <v>1.4471677187710696E-5</v>
      </c>
      <c r="AD104" s="15">
        <v>3.9951438853454606E-6</v>
      </c>
      <c r="AE104" s="15"/>
      <c r="AF104" s="15"/>
      <c r="AG104" s="15"/>
      <c r="AH104" s="15"/>
      <c r="AI104" s="69">
        <f t="shared" si="132"/>
        <v>1</v>
      </c>
      <c r="AJ104" s="15">
        <f t="shared" si="154"/>
        <v>0</v>
      </c>
      <c r="AK104" s="15">
        <f t="shared" si="155"/>
        <v>0</v>
      </c>
      <c r="AL104" s="15">
        <f t="shared" si="156"/>
        <v>22.922287854251529</v>
      </c>
      <c r="AM104" s="15">
        <f t="shared" si="157"/>
        <v>5.0894648292331111</v>
      </c>
      <c r="AN104" s="15">
        <f t="shared" si="158"/>
        <v>7.9292919517831857</v>
      </c>
      <c r="AO104" s="15">
        <f t="shared" si="159"/>
        <v>6.4484753359768843E-5</v>
      </c>
      <c r="AP104" s="15">
        <f t="shared" si="160"/>
        <v>8.3374246778762124</v>
      </c>
      <c r="AQ104" s="15">
        <f t="shared" si="161"/>
        <v>2.1570922505513102E-5</v>
      </c>
      <c r="AR104" s="15">
        <f t="shared" si="162"/>
        <v>1.3892548648742378</v>
      </c>
      <c r="AS104" s="15">
        <f t="shared" si="163"/>
        <v>1.4984865439426897E-5</v>
      </c>
      <c r="AT104" s="15">
        <f t="shared" si="164"/>
        <v>6.3949316259600155E-6</v>
      </c>
      <c r="AU104" s="15">
        <f t="shared" si="165"/>
        <v>0</v>
      </c>
      <c r="AV104" s="15">
        <f t="shared" si="166"/>
        <v>0</v>
      </c>
      <c r="AW104" s="15">
        <f t="shared" si="167"/>
        <v>0</v>
      </c>
      <c r="AX104" s="15"/>
      <c r="AY104" s="4">
        <f t="shared" si="168"/>
        <v>0</v>
      </c>
      <c r="AZ104" s="4">
        <f t="shared" si="169"/>
        <v>1</v>
      </c>
      <c r="BA104" s="4"/>
      <c r="BB104" s="4">
        <f t="shared" si="133"/>
        <v>1</v>
      </c>
      <c r="BC104" s="4">
        <f t="shared" si="134"/>
        <v>1</v>
      </c>
      <c r="BD104" s="40">
        <f t="shared" si="135"/>
        <v>1.6776723846399548</v>
      </c>
      <c r="BE104" s="15">
        <f t="shared" si="136"/>
        <v>22.922287854251529</v>
      </c>
      <c r="BF104" s="15">
        <f t="shared" si="137"/>
        <v>5.0894648292331111</v>
      </c>
      <c r="BG104" s="15">
        <f t="shared" si="170"/>
        <v>7.9292884465239446</v>
      </c>
      <c r="BH104" s="15">
        <f t="shared" si="171"/>
        <v>8.3374224070151914</v>
      </c>
      <c r="BI104" s="15">
        <f t="shared" si="172"/>
        <v>1.3892506103868896</v>
      </c>
      <c r="BJ104" s="18">
        <f t="shared" si="173"/>
        <v>0.22203127635399356</v>
      </c>
      <c r="BK104" s="18">
        <f t="shared" si="174"/>
        <v>0.34592046382722891</v>
      </c>
      <c r="BL104" s="18">
        <f t="shared" si="175"/>
        <v>0.36372557835533864</v>
      </c>
      <c r="BM104" s="18">
        <f t="shared" si="176"/>
        <v>6.0606978641061661E-2</v>
      </c>
      <c r="BN104" s="18">
        <f t="shared" si="177"/>
        <v>1.5579807922002564</v>
      </c>
      <c r="BO104" s="18">
        <f t="shared" si="178"/>
        <v>1.638172712998488</v>
      </c>
      <c r="BP104" s="18">
        <f t="shared" si="179"/>
        <v>0.27296595162761428</v>
      </c>
      <c r="BQ104" s="18">
        <f t="shared" si="180"/>
        <v>1.0514717005496459</v>
      </c>
      <c r="BR104" s="18">
        <f t="shared" si="181"/>
        <v>0.17520495309965822</v>
      </c>
      <c r="BS104" s="18">
        <f t="shared" si="182"/>
        <v>0.1666283105936866</v>
      </c>
      <c r="BT104" s="144">
        <f t="shared" si="183"/>
        <v>-1.5049370225556951</v>
      </c>
      <c r="BU104" s="144">
        <f t="shared" si="184"/>
        <v>-1.0615464036810451</v>
      </c>
      <c r="BV104" s="144">
        <f t="shared" si="185"/>
        <v>-1.0113556012923519</v>
      </c>
      <c r="BW104" s="144">
        <f t="shared" si="186"/>
        <v>-2.803345233443741</v>
      </c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184"/>
      <c r="CJ104" s="185"/>
      <c r="CK104" s="181">
        <f t="shared" si="138"/>
        <v>0</v>
      </c>
      <c r="CL104" s="186">
        <f t="shared" si="139"/>
        <v>1.6776661300817337</v>
      </c>
      <c r="CM104" s="185">
        <f t="shared" si="140"/>
        <v>0.21794514723157479</v>
      </c>
      <c r="CN104" s="185">
        <f t="shared" si="141"/>
        <v>0.33338261248631418</v>
      </c>
      <c r="CO104" s="188">
        <f t="shared" si="142"/>
        <v>0.33810000000000001</v>
      </c>
      <c r="CP104" s="185">
        <f t="shared" si="143"/>
        <v>5.437814529813733E-2</v>
      </c>
      <c r="CQ104" s="187">
        <f t="shared" si="144"/>
        <v>1.5296629299668818</v>
      </c>
      <c r="CR104" s="187">
        <f t="shared" si="145"/>
        <v>1.5513077684668801</v>
      </c>
      <c r="CS104" s="187">
        <f t="shared" si="146"/>
        <v>0.24950381317900383</v>
      </c>
      <c r="CT104" s="187">
        <f t="shared" si="147"/>
        <v>1.0141500706305715</v>
      </c>
      <c r="CU104" s="187">
        <f t="shared" si="148"/>
        <v>0.16311032207886855</v>
      </c>
      <c r="CV104" s="187">
        <f t="shared" si="149"/>
        <v>0.16083450250853987</v>
      </c>
      <c r="CW104" s="184">
        <f t="shared" si="150"/>
        <v>-1.5235118660580047</v>
      </c>
      <c r="CX104" s="184">
        <f t="shared" si="151"/>
        <v>-1.0984644621360473</v>
      </c>
      <c r="CY104" s="184">
        <f t="shared" si="152"/>
        <v>-2.9117929466827759</v>
      </c>
      <c r="CZ104" s="184">
        <f t="shared" si="187"/>
        <v>0.42504740392195728</v>
      </c>
      <c r="DA104" s="184">
        <f t="shared" si="188"/>
        <v>0.4390982967897078</v>
      </c>
      <c r="DB104" s="184">
        <f t="shared" si="189"/>
        <v>-1.3882810806247714</v>
      </c>
      <c r="DC104" s="184">
        <f t="shared" si="190"/>
        <v>1.405089286775054E-2</v>
      </c>
      <c r="DD104" s="184">
        <f t="shared" si="191"/>
        <v>-1.8133284845467286</v>
      </c>
      <c r="DE104" s="184">
        <f t="shared" si="192"/>
        <v>-1.8273793774144793</v>
      </c>
      <c r="DF104" s="15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3" t="str">
        <f>E104</f>
        <v>iRM_12</v>
      </c>
      <c r="DW104" s="43" t="str">
        <f>A104</f>
        <v>Lab 1</v>
      </c>
      <c r="DX104" s="43" t="str">
        <f>B104</f>
        <v>Jun 20, 2022</v>
      </c>
      <c r="DY104" s="125">
        <f>C104</f>
        <v>1</v>
      </c>
      <c r="DZ104" s="51">
        <f>BE104/AVERAGE(BE102,BE106)</f>
        <v>0.99901641661063068</v>
      </c>
      <c r="EA104" s="52">
        <f>(CM104/AVERAGE(CM102,CM106)-1)*10^6</f>
        <v>-5.7184584680847195</v>
      </c>
      <c r="EB104" s="52">
        <f>(CN104/AVERAGE(CN102,CN106)-1)*10^6</f>
        <v>1.3635327544836429</v>
      </c>
      <c r="EC104" s="52">
        <f>(CP104/AVERAGE(CP102,CP106)-1)*10^6</f>
        <v>-3.3013131333081702</v>
      </c>
      <c r="ED104" s="4"/>
      <c r="EE104" s="4"/>
      <c r="EF104" s="4"/>
      <c r="EG104" s="4"/>
      <c r="EH104" s="130"/>
      <c r="EI104" s="20"/>
      <c r="EJ104" s="20"/>
      <c r="EK104" s="52"/>
      <c r="EL104" s="52"/>
      <c r="EM104" s="44"/>
      <c r="EN104" t="str">
        <f t="shared" ref="EN104:EU104" si="217">EE105</f>
        <v>iRM_11</v>
      </c>
      <c r="EO104" t="str">
        <f t="shared" si="217"/>
        <v>Lab 1</v>
      </c>
      <c r="EP104" t="str">
        <f t="shared" si="217"/>
        <v>Jun 20, 2022</v>
      </c>
      <c r="EQ104" s="124">
        <f t="shared" si="217"/>
        <v>1</v>
      </c>
      <c r="ER104" s="117">
        <f t="shared" si="217"/>
        <v>0.99991361121929134</v>
      </c>
      <c r="ES104" s="44">
        <f t="shared" si="217"/>
        <v>-1.3068804373128629</v>
      </c>
      <c r="ET104" s="44">
        <f t="shared" si="217"/>
        <v>-2.5165241124280868</v>
      </c>
      <c r="EU104" s="44">
        <f t="shared" si="217"/>
        <v>-2.7574359735549336</v>
      </c>
      <c r="EV104" t="s">
        <v>27</v>
      </c>
      <c r="EW104" s="108" t="s">
        <v>257</v>
      </c>
      <c r="EX104" s="109">
        <f>AVERAGE(ES104:ES112)</f>
        <v>0.78422925780468544</v>
      </c>
      <c r="EY104" s="109">
        <f>AVERAGE(ET104:ET112)</f>
        <v>-2.1023801838080143</v>
      </c>
      <c r="EZ104" s="110">
        <f>AVERAGE(EU104:EU112)</f>
        <v>2.7516990185944619</v>
      </c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5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</row>
    <row r="105" spans="1:235">
      <c r="A105" s="4" t="s">
        <v>38</v>
      </c>
      <c r="B105" s="12" t="s">
        <v>33</v>
      </c>
      <c r="C105" s="20">
        <v>1</v>
      </c>
      <c r="D105" s="4" t="s">
        <v>54</v>
      </c>
      <c r="E105" s="4" t="s">
        <v>31</v>
      </c>
      <c r="F105" s="15"/>
      <c r="G105" s="15"/>
      <c r="H105" s="15">
        <v>2.8451047837734221E-4</v>
      </c>
      <c r="I105" s="15">
        <v>6.7990017487318252E-5</v>
      </c>
      <c r="J105" s="15">
        <v>1.0266997633152641E-4</v>
      </c>
      <c r="K105" s="15">
        <v>5.2461123959801623E-5</v>
      </c>
      <c r="L105" s="15">
        <v>1.0098490456584841E-4</v>
      </c>
      <c r="M105" s="15">
        <v>6.1125617207835603E-6</v>
      </c>
      <c r="N105" s="15">
        <v>1.4611538645112888E-4</v>
      </c>
      <c r="O105" s="15">
        <v>1.2523737973424432E-5</v>
      </c>
      <c r="P105" s="15">
        <v>-7.0634368967148473E-7</v>
      </c>
      <c r="Q105" s="15"/>
      <c r="R105" s="15"/>
      <c r="S105" s="15"/>
      <c r="T105" s="15"/>
      <c r="U105" s="15"/>
      <c r="V105" s="15">
        <v>22.918971977233888</v>
      </c>
      <c r="W105" s="15">
        <v>5.0887716579437257</v>
      </c>
      <c r="X105" s="15">
        <v>7.9282826995849609</v>
      </c>
      <c r="Y105" s="15">
        <v>1.1035615461878479E-4</v>
      </c>
      <c r="Z105" s="15">
        <v>8.3365470790863032</v>
      </c>
      <c r="AA105" s="15">
        <v>4.4053699475625763E-5</v>
      </c>
      <c r="AB105" s="15">
        <v>1.3892598462104797</v>
      </c>
      <c r="AC105" s="15">
        <v>1.4514963783653912E-5</v>
      </c>
      <c r="AD105" s="15">
        <v>3.9222514167391867E-6</v>
      </c>
      <c r="AE105" s="15"/>
      <c r="AF105" s="15"/>
      <c r="AG105" s="15"/>
      <c r="AH105" s="15"/>
      <c r="AI105" s="69">
        <f t="shared" si="132"/>
        <v>1</v>
      </c>
      <c r="AJ105" s="15">
        <f t="shared" si="154"/>
        <v>0</v>
      </c>
      <c r="AK105" s="15">
        <f t="shared" si="155"/>
        <v>0</v>
      </c>
      <c r="AL105" s="15">
        <f t="shared" si="156"/>
        <v>22.918687466755511</v>
      </c>
      <c r="AM105" s="15">
        <f t="shared" si="157"/>
        <v>5.0887036679262385</v>
      </c>
      <c r="AN105" s="15">
        <f t="shared" si="158"/>
        <v>7.9281800296086296</v>
      </c>
      <c r="AO105" s="15">
        <f t="shared" si="159"/>
        <v>5.7895030658983165E-5</v>
      </c>
      <c r="AP105" s="15">
        <f t="shared" si="160"/>
        <v>8.3364460941817367</v>
      </c>
      <c r="AQ105" s="15">
        <f t="shared" si="161"/>
        <v>3.7941137754842203E-5</v>
      </c>
      <c r="AR105" s="15">
        <f t="shared" si="162"/>
        <v>1.3891137308240287</v>
      </c>
      <c r="AS105" s="15">
        <f t="shared" si="163"/>
        <v>1.9912258102294798E-6</v>
      </c>
      <c r="AT105" s="15">
        <f t="shared" si="164"/>
        <v>4.6285951064106711E-6</v>
      </c>
      <c r="AU105" s="15">
        <f t="shared" si="165"/>
        <v>0</v>
      </c>
      <c r="AV105" s="15">
        <f t="shared" si="166"/>
        <v>0</v>
      </c>
      <c r="AW105" s="15">
        <f t="shared" si="167"/>
        <v>0</v>
      </c>
      <c r="AX105" s="15"/>
      <c r="AY105" s="4">
        <f t="shared" si="168"/>
        <v>0</v>
      </c>
      <c r="AZ105" s="4">
        <f t="shared" si="169"/>
        <v>1</v>
      </c>
      <c r="BA105" s="4"/>
      <c r="BB105" s="4">
        <f t="shared" si="133"/>
        <v>1</v>
      </c>
      <c r="BC105" s="4">
        <f t="shared" si="134"/>
        <v>1</v>
      </c>
      <c r="BD105" s="40">
        <f t="shared" si="135"/>
        <v>1.6785840886010515</v>
      </c>
      <c r="BE105" s="15">
        <f t="shared" si="136"/>
        <v>22.918687466755511</v>
      </c>
      <c r="BF105" s="15">
        <f t="shared" si="137"/>
        <v>5.0887036679262385</v>
      </c>
      <c r="BG105" s="15">
        <f t="shared" si="170"/>
        <v>7.9281774926645276</v>
      </c>
      <c r="BH105" s="15">
        <f t="shared" si="171"/>
        <v>8.3364444506088198</v>
      </c>
      <c r="BI105" s="15">
        <f t="shared" si="172"/>
        <v>1.3891106515157801</v>
      </c>
      <c r="BJ105" s="18">
        <f t="shared" si="173"/>
        <v>0.22203294474465915</v>
      </c>
      <c r="BK105" s="18">
        <f t="shared" si="174"/>
        <v>0.34592633213244312</v>
      </c>
      <c r="BL105" s="18">
        <f t="shared" si="175"/>
        <v>0.36374004675011046</v>
      </c>
      <c r="BM105" s="18">
        <f t="shared" si="176"/>
        <v>6.061039287396984E-2</v>
      </c>
      <c r="BN105" s="18">
        <f t="shared" si="177"/>
        <v>1.5579955151712417</v>
      </c>
      <c r="BO105" s="18">
        <f t="shared" si="178"/>
        <v>1.6382255667888221</v>
      </c>
      <c r="BP105" s="18">
        <f t="shared" si="179"/>
        <v>0.27297927766382868</v>
      </c>
      <c r="BQ105" s="18">
        <f t="shared" si="180"/>
        <v>1.0514956884254971</v>
      </c>
      <c r="BR105" s="18">
        <f t="shared" si="181"/>
        <v>0.17521185074388682</v>
      </c>
      <c r="BS105" s="18">
        <f t="shared" si="182"/>
        <v>0.16663106912615866</v>
      </c>
      <c r="BT105" s="144">
        <f t="shared" si="183"/>
        <v>-1.5049295083692944</v>
      </c>
      <c r="BU105" s="144">
        <f t="shared" si="184"/>
        <v>-1.0615294395055987</v>
      </c>
      <c r="BV105" s="144">
        <f t="shared" si="185"/>
        <v>-1.0113158237570996</v>
      </c>
      <c r="BW105" s="144">
        <f t="shared" si="186"/>
        <v>-2.8032889010407791</v>
      </c>
      <c r="BX105" s="44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184"/>
      <c r="CJ105" s="185"/>
      <c r="CK105" s="181">
        <f t="shared" si="138"/>
        <v>0</v>
      </c>
      <c r="CL105" s="186">
        <f t="shared" si="139"/>
        <v>1.6785795612307173</v>
      </c>
      <c r="CM105" s="185">
        <f t="shared" si="140"/>
        <v>0.21794458075515397</v>
      </c>
      <c r="CN105" s="185">
        <f t="shared" si="141"/>
        <v>0.33338156685680587</v>
      </c>
      <c r="CO105" s="188">
        <f t="shared" si="142"/>
        <v>0.33810000000000001</v>
      </c>
      <c r="CP105" s="185">
        <f t="shared" si="143"/>
        <v>5.4377997736505201E-2</v>
      </c>
      <c r="CQ105" s="187">
        <f t="shared" si="144"/>
        <v>1.5296621081454538</v>
      </c>
      <c r="CR105" s="187">
        <f t="shared" si="145"/>
        <v>1.5513118005894928</v>
      </c>
      <c r="CS105" s="187">
        <f t="shared" si="146"/>
        <v>0.24950378462309744</v>
      </c>
      <c r="CT105" s="187">
        <f t="shared" si="147"/>
        <v>1.0141532514460248</v>
      </c>
      <c r="CU105" s="187">
        <f t="shared" si="148"/>
        <v>0.16311039104289066</v>
      </c>
      <c r="CV105" s="187">
        <f t="shared" si="149"/>
        <v>0.16083406606478914</v>
      </c>
      <c r="CW105" s="184">
        <f t="shared" si="150"/>
        <v>-1.5235144652310728</v>
      </c>
      <c r="CX105" s="184">
        <f t="shared" si="151"/>
        <v>-1.0984675985658099</v>
      </c>
      <c r="CY105" s="184">
        <f t="shared" si="152"/>
        <v>-2.9117956603066322</v>
      </c>
      <c r="CZ105" s="184">
        <f t="shared" si="187"/>
        <v>0.4250468666652632</v>
      </c>
      <c r="DA105" s="184">
        <f t="shared" si="188"/>
        <v>0.43910089596277618</v>
      </c>
      <c r="DB105" s="184">
        <f t="shared" si="189"/>
        <v>-1.3882811950755594</v>
      </c>
      <c r="DC105" s="184">
        <f t="shared" si="190"/>
        <v>1.4054029297512927E-2</v>
      </c>
      <c r="DD105" s="184">
        <f t="shared" si="191"/>
        <v>-1.8133280617408225</v>
      </c>
      <c r="DE105" s="184">
        <f t="shared" si="192"/>
        <v>-1.8273820910383354</v>
      </c>
      <c r="DF105" s="15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125"/>
      <c r="DZ105" s="4"/>
      <c r="EA105" s="20"/>
      <c r="EB105" s="20"/>
      <c r="EC105" s="20"/>
      <c r="ED105" s="4"/>
      <c r="EE105" s="4" t="str">
        <f>E105</f>
        <v>iRM_11</v>
      </c>
      <c r="EF105" s="4" t="str">
        <f>A105</f>
        <v>Lab 1</v>
      </c>
      <c r="EG105" s="4" t="str">
        <f>B105</f>
        <v>Jun 20, 2022</v>
      </c>
      <c r="EH105" s="130">
        <f>C105</f>
        <v>1</v>
      </c>
      <c r="EI105" s="51">
        <f>BE105/AVERAGE(BE104,BE106)</f>
        <v>0.99991361121929134</v>
      </c>
      <c r="EJ105" s="52">
        <f>(CM105/AVERAGE(CM104,CM106)-1)*10^6</f>
        <v>-1.3068804373128629</v>
      </c>
      <c r="EK105" s="52">
        <f>(CN105/AVERAGE(CN104,CN106)-1)*10^6</f>
        <v>-2.5165241124280868</v>
      </c>
      <c r="EL105" s="52">
        <f>(CP105/AVERAGE(CP104,CP106)-1)*10^6</f>
        <v>-2.7574359735549336</v>
      </c>
      <c r="EM105" s="44"/>
      <c r="EN105" t="str">
        <f t="shared" ref="EN105:EU105" si="218">EE115</f>
        <v>iRM_11</v>
      </c>
      <c r="EO105" t="str">
        <f t="shared" si="218"/>
        <v>Lab 1</v>
      </c>
      <c r="EP105" t="str">
        <f t="shared" si="218"/>
        <v>Jun 20, 2022</v>
      </c>
      <c r="EQ105" s="124">
        <f t="shared" si="218"/>
        <v>1</v>
      </c>
      <c r="ER105" s="117">
        <f t="shared" si="218"/>
        <v>1.0193945469755985</v>
      </c>
      <c r="ES105" s="44">
        <f t="shared" si="218"/>
        <v>-7.0173631226966293</v>
      </c>
      <c r="ET105" s="44">
        <f t="shared" si="218"/>
        <v>-8.3555369033705418</v>
      </c>
      <c r="EU105" s="44">
        <f t="shared" si="218"/>
        <v>-11.273388668797679</v>
      </c>
      <c r="EV105" t="s">
        <v>27</v>
      </c>
      <c r="EW105" s="111" t="s">
        <v>258</v>
      </c>
      <c r="EX105" s="44">
        <f>2*STDEV(ES104:ES112)</f>
        <v>8.3598201384395452</v>
      </c>
      <c r="EY105" s="44">
        <f>2*STDEV(ET104:ET112)</f>
        <v>10.520846352757305</v>
      </c>
      <c r="EZ105" s="112">
        <f>2*STDEV(EU104:EU112)</f>
        <v>20.134603334072757</v>
      </c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5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</row>
    <row r="106" spans="1:235">
      <c r="A106" s="4" t="s">
        <v>38</v>
      </c>
      <c r="B106" s="12" t="s">
        <v>33</v>
      </c>
      <c r="C106" s="20">
        <v>1</v>
      </c>
      <c r="D106" s="4" t="s">
        <v>55</v>
      </c>
      <c r="E106" s="4" t="s">
        <v>27</v>
      </c>
      <c r="F106" s="15"/>
      <c r="G106" s="15"/>
      <c r="H106" s="15">
        <v>3.3904298325069247E-4</v>
      </c>
      <c r="I106" s="15">
        <v>8.2274661326664497E-5</v>
      </c>
      <c r="J106" s="15">
        <v>1.0562269526417367E-4</v>
      </c>
      <c r="K106" s="15">
        <v>5.1288960275996945E-5</v>
      </c>
      <c r="L106" s="15">
        <v>1.098820648621768E-4</v>
      </c>
      <c r="M106" s="15">
        <v>2.2232675178202042E-6</v>
      </c>
      <c r="N106" s="15">
        <v>1.480584527598694E-4</v>
      </c>
      <c r="O106" s="15">
        <v>1.6550956206629053E-5</v>
      </c>
      <c r="P106" s="15">
        <v>3.9291793271445382E-6</v>
      </c>
      <c r="Q106" s="15"/>
      <c r="R106" s="15"/>
      <c r="S106" s="15"/>
      <c r="T106" s="15"/>
      <c r="U106" s="15"/>
      <c r="V106" s="15">
        <v>22.919386299289002</v>
      </c>
      <c r="W106" s="15">
        <v>5.0889244079589844</v>
      </c>
      <c r="X106" s="15">
        <v>7.9286042719471208</v>
      </c>
      <c r="Y106" s="15">
        <v>1.1180170882393472E-4</v>
      </c>
      <c r="Z106" s="15">
        <v>8.3370625048267595</v>
      </c>
      <c r="AA106" s="15">
        <v>3.7877839253158116E-5</v>
      </c>
      <c r="AB106" s="15">
        <v>1.3893782508616546</v>
      </c>
      <c r="AC106" s="15">
        <v>1.5536324698986185E-5</v>
      </c>
      <c r="AD106" s="15">
        <v>4.8232222191157293E-6</v>
      </c>
      <c r="AE106" s="15"/>
      <c r="AF106" s="15"/>
      <c r="AG106" s="15"/>
      <c r="AH106" s="15"/>
      <c r="AI106" s="69">
        <f t="shared" si="132"/>
        <v>1</v>
      </c>
      <c r="AJ106" s="15">
        <f t="shared" si="154"/>
        <v>0</v>
      </c>
      <c r="AK106" s="15">
        <f t="shared" si="155"/>
        <v>0</v>
      </c>
      <c r="AL106" s="15">
        <f t="shared" si="156"/>
        <v>22.919047256305753</v>
      </c>
      <c r="AM106" s="15">
        <f t="shared" si="157"/>
        <v>5.0888421332976579</v>
      </c>
      <c r="AN106" s="15">
        <f t="shared" si="158"/>
        <v>7.928498649251857</v>
      </c>
      <c r="AO106" s="15">
        <f t="shared" si="159"/>
        <v>6.0512748547937779E-5</v>
      </c>
      <c r="AP106" s="15">
        <f t="shared" si="160"/>
        <v>8.3369526227618973</v>
      </c>
      <c r="AQ106" s="15">
        <f t="shared" si="161"/>
        <v>3.5654571735337914E-5</v>
      </c>
      <c r="AR106" s="15">
        <f t="shared" si="162"/>
        <v>1.3892301924088948</v>
      </c>
      <c r="AS106" s="15">
        <f t="shared" si="163"/>
        <v>-1.014631507642868E-6</v>
      </c>
      <c r="AT106" s="15">
        <f t="shared" si="164"/>
        <v>8.9404289197119112E-7</v>
      </c>
      <c r="AU106" s="15">
        <f t="shared" si="165"/>
        <v>0</v>
      </c>
      <c r="AV106" s="15">
        <f t="shared" si="166"/>
        <v>0</v>
      </c>
      <c r="AW106" s="15">
        <f t="shared" si="167"/>
        <v>0</v>
      </c>
      <c r="AX106" s="15"/>
      <c r="AY106" s="4">
        <f t="shared" si="168"/>
        <v>0</v>
      </c>
      <c r="AZ106" s="4">
        <f t="shared" si="169"/>
        <v>1</v>
      </c>
      <c r="BA106" s="4"/>
      <c r="BB106" s="4">
        <f t="shared" si="133"/>
        <v>1</v>
      </c>
      <c r="BC106" s="4">
        <f t="shared" si="134"/>
        <v>1</v>
      </c>
      <c r="BD106" s="40">
        <f t="shared" si="135"/>
        <v>1.6796188347888501</v>
      </c>
      <c r="BE106" s="15">
        <f t="shared" si="136"/>
        <v>22.919047256305753</v>
      </c>
      <c r="BF106" s="15">
        <f t="shared" si="137"/>
        <v>5.0888421332976579</v>
      </c>
      <c r="BG106" s="15">
        <f t="shared" si="170"/>
        <v>7.9284981592536514</v>
      </c>
      <c r="BH106" s="15">
        <f t="shared" si="171"/>
        <v>8.3369523053075589</v>
      </c>
      <c r="BI106" s="15">
        <f t="shared" si="172"/>
        <v>1.3892295976321529</v>
      </c>
      <c r="BJ106" s="18">
        <f t="shared" si="173"/>
        <v>0.22203550070771624</v>
      </c>
      <c r="BK106" s="18">
        <f t="shared" si="174"/>
        <v>0.34593489295556434</v>
      </c>
      <c r="BL106" s="18">
        <f t="shared" si="175"/>
        <v>0.36375649528859888</v>
      </c>
      <c r="BM106" s="18">
        <f t="shared" si="176"/>
        <v>6.0614631232104643E-2</v>
      </c>
      <c r="BN106" s="18">
        <f t="shared" si="177"/>
        <v>1.558016136396797</v>
      </c>
      <c r="BO106" s="18">
        <f t="shared" si="178"/>
        <v>1.6382807890141935</v>
      </c>
      <c r="BP106" s="18">
        <f t="shared" si="179"/>
        <v>0.27299522391194875</v>
      </c>
      <c r="BQ106" s="18">
        <f t="shared" si="180"/>
        <v>1.0515172152215468</v>
      </c>
      <c r="BR106" s="18">
        <f t="shared" si="181"/>
        <v>0.17521976668566547</v>
      </c>
      <c r="BS106" s="18">
        <f t="shared" si="182"/>
        <v>0.16663518594771459</v>
      </c>
      <c r="BT106" s="144">
        <f t="shared" si="183"/>
        <v>-1.5049179967967732</v>
      </c>
      <c r="BU106" s="144">
        <f t="shared" si="184"/>
        <v>-1.0615046922793885</v>
      </c>
      <c r="BV106" s="144">
        <f t="shared" si="185"/>
        <v>-1.0112706041923574</v>
      </c>
      <c r="BW106" s="144">
        <f t="shared" si="186"/>
        <v>-2.8032189755750134</v>
      </c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184"/>
      <c r="CJ106" s="185"/>
      <c r="CK106" s="181">
        <f t="shared" si="138"/>
        <v>0</v>
      </c>
      <c r="CL106" s="186">
        <f t="shared" si="139"/>
        <v>1.6796179603853454</v>
      </c>
      <c r="CM106" s="185">
        <f t="shared" si="140"/>
        <v>0.21794458393449564</v>
      </c>
      <c r="CN106" s="185">
        <f t="shared" si="141"/>
        <v>0.33338219915702344</v>
      </c>
      <c r="CO106" s="188">
        <f t="shared" si="142"/>
        <v>0.33810000000000001</v>
      </c>
      <c r="CP106" s="185">
        <f t="shared" si="143"/>
        <v>5.4378150063394248E-2</v>
      </c>
      <c r="CQ106" s="187">
        <f t="shared" si="144"/>
        <v>1.5296649870281851</v>
      </c>
      <c r="CR106" s="187">
        <f t="shared" si="145"/>
        <v>1.5513117779591976</v>
      </c>
      <c r="CS106" s="187">
        <f t="shared" si="146"/>
        <v>0.24950447990824068</v>
      </c>
      <c r="CT106" s="187">
        <f t="shared" si="147"/>
        <v>1.0141513279800354</v>
      </c>
      <c r="CU106" s="187">
        <f t="shared" si="148"/>
        <v>0.16311053859771937</v>
      </c>
      <c r="CV106" s="187">
        <f t="shared" si="149"/>
        <v>0.16083451660276318</v>
      </c>
      <c r="CW106" s="184">
        <f t="shared" si="150"/>
        <v>-1.5235144506432283</v>
      </c>
      <c r="CX106" s="184">
        <f t="shared" si="151"/>
        <v>-1.0984657019413986</v>
      </c>
      <c r="CY106" s="184">
        <f t="shared" si="152"/>
        <v>-2.9117928590509399</v>
      </c>
      <c r="CZ106" s="184">
        <f t="shared" si="187"/>
        <v>0.4250487487018299</v>
      </c>
      <c r="DA106" s="184">
        <f t="shared" si="188"/>
        <v>0.4391008813749317</v>
      </c>
      <c r="DB106" s="184">
        <f t="shared" si="189"/>
        <v>-1.3882784084077118</v>
      </c>
      <c r="DC106" s="184">
        <f t="shared" si="190"/>
        <v>1.4052132673101698E-2</v>
      </c>
      <c r="DD106" s="184">
        <f t="shared" si="191"/>
        <v>-1.8133271571095415</v>
      </c>
      <c r="DE106" s="184">
        <f t="shared" si="192"/>
        <v>-1.8273792897826435</v>
      </c>
      <c r="DF106" s="15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3" t="str">
        <f>E106</f>
        <v>iRM_12</v>
      </c>
      <c r="DW106" s="43" t="str">
        <f>A106</f>
        <v>Lab 1</v>
      </c>
      <c r="DX106" s="43" t="str">
        <f>B106</f>
        <v>Jun 20, 2022</v>
      </c>
      <c r="DY106" s="125">
        <f>C106</f>
        <v>1</v>
      </c>
      <c r="DZ106" s="51">
        <f>BE106/AVERAGE(BE104,BE108)</f>
        <v>1.0016331262748348</v>
      </c>
      <c r="EA106" s="52">
        <f>(CM106/AVERAGE(CM104,CM108)-1)*10^6</f>
        <v>-0.77211193760806651</v>
      </c>
      <c r="EB106" s="52">
        <f>(CN106/AVERAGE(CN104,CN108)-1)*10^6</f>
        <v>-0.91059999385301182</v>
      </c>
      <c r="EC106" s="52">
        <f>(CP106/AVERAGE(CP104,CP108)-1)*10^6</f>
        <v>-1.1851447109245683</v>
      </c>
      <c r="ED106" s="4"/>
      <c r="EE106" s="4"/>
      <c r="EF106" s="4"/>
      <c r="EG106" s="4"/>
      <c r="EH106" s="130"/>
      <c r="EI106" s="20"/>
      <c r="EJ106" s="20"/>
      <c r="EK106" s="52"/>
      <c r="EL106" s="52"/>
      <c r="EM106" s="44"/>
      <c r="EN106" t="str">
        <f t="shared" ref="EN106:EU106" si="219">EE125</f>
        <v>iRM_11</v>
      </c>
      <c r="EO106" t="str">
        <f t="shared" si="219"/>
        <v>Lab 1</v>
      </c>
      <c r="EP106" t="str">
        <f t="shared" si="219"/>
        <v>Jun 20, 2022</v>
      </c>
      <c r="EQ106" s="124">
        <f t="shared" si="219"/>
        <v>1</v>
      </c>
      <c r="ER106" s="117">
        <f t="shared" si="219"/>
        <v>1.0239177441028604</v>
      </c>
      <c r="ES106" s="44">
        <f t="shared" si="219"/>
        <v>-0.28881523850277091</v>
      </c>
      <c r="ET106" s="44">
        <f t="shared" si="219"/>
        <v>3.3920705420076303</v>
      </c>
      <c r="EU106" s="44">
        <f t="shared" si="219"/>
        <v>-1.6830294897740572</v>
      </c>
      <c r="EV106" t="s">
        <v>27</v>
      </c>
      <c r="EW106" s="111" t="s">
        <v>233</v>
      </c>
      <c r="EX106">
        <f>COUNT(ES104:ES112)</f>
        <v>9</v>
      </c>
      <c r="EY106">
        <f>COUNT(ET104:ET112)</f>
        <v>9</v>
      </c>
      <c r="EZ106" s="113">
        <f>COUNT(EU104:EU112)</f>
        <v>9</v>
      </c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5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</row>
    <row r="107" spans="1:235">
      <c r="A107" s="4" t="s">
        <v>38</v>
      </c>
      <c r="B107" s="12" t="s">
        <v>33</v>
      </c>
      <c r="C107" s="20">
        <v>1</v>
      </c>
      <c r="D107" s="4" t="s">
        <v>56</v>
      </c>
      <c r="E107" s="4" t="s">
        <v>32</v>
      </c>
      <c r="F107" s="15"/>
      <c r="G107" s="15"/>
      <c r="H107" s="15">
        <v>2.9242506134323775E-4</v>
      </c>
      <c r="I107" s="15">
        <v>7.3103094837279056E-5</v>
      </c>
      <c r="J107" s="15">
        <v>1.0094369572470896E-4</v>
      </c>
      <c r="K107" s="15">
        <v>4.6399613711400886E-5</v>
      </c>
      <c r="L107" s="15">
        <v>1.0952756201731972E-4</v>
      </c>
      <c r="M107" s="15">
        <v>7.0047757162683424E-6</v>
      </c>
      <c r="N107" s="15">
        <v>1.5227927360683677E-4</v>
      </c>
      <c r="O107" s="15">
        <v>2.3703944862063508E-5</v>
      </c>
      <c r="P107" s="15">
        <v>3.5446980945152974E-6</v>
      </c>
      <c r="Q107" s="15"/>
      <c r="R107" s="15"/>
      <c r="S107" s="15"/>
      <c r="T107" s="15"/>
      <c r="U107" s="15"/>
      <c r="V107" s="15">
        <v>23.536863171324438</v>
      </c>
      <c r="W107" s="15">
        <v>5.2261177179764724</v>
      </c>
      <c r="X107" s="15">
        <v>8.1424049066037547</v>
      </c>
      <c r="Y107" s="15">
        <v>1.1506518815306718E-4</v>
      </c>
      <c r="Z107" s="15">
        <v>8.5621088767538271</v>
      </c>
      <c r="AA107" s="15">
        <v>3.9000984710286021E-5</v>
      </c>
      <c r="AB107" s="15">
        <v>1.426896715650753</v>
      </c>
      <c r="AC107" s="15">
        <v>1.4598603684715049E-5</v>
      </c>
      <c r="AD107" s="15">
        <v>3.4947789809994645E-6</v>
      </c>
      <c r="AE107" s="15"/>
      <c r="AF107" s="15"/>
      <c r="AG107" s="15"/>
      <c r="AH107" s="15"/>
      <c r="AI107" s="69">
        <f t="shared" si="132"/>
        <v>1</v>
      </c>
      <c r="AJ107" s="15">
        <f t="shared" si="154"/>
        <v>0</v>
      </c>
      <c r="AK107" s="15">
        <f t="shared" si="155"/>
        <v>0</v>
      </c>
      <c r="AL107" s="15">
        <f t="shared" si="156"/>
        <v>23.536570746263095</v>
      </c>
      <c r="AM107" s="15">
        <f t="shared" si="157"/>
        <v>5.2260446148816353</v>
      </c>
      <c r="AN107" s="15">
        <f t="shared" si="158"/>
        <v>8.1423039629080307</v>
      </c>
      <c r="AO107" s="15">
        <f t="shared" si="159"/>
        <v>6.8665574441666293E-5</v>
      </c>
      <c r="AP107" s="15">
        <f t="shared" si="160"/>
        <v>8.5619993491918098</v>
      </c>
      <c r="AQ107" s="15">
        <f t="shared" si="161"/>
        <v>3.1996208994017679E-5</v>
      </c>
      <c r="AR107" s="15">
        <f t="shared" si="162"/>
        <v>1.4267444363771462</v>
      </c>
      <c r="AS107" s="15">
        <f t="shared" si="163"/>
        <v>-9.1053411773484597E-6</v>
      </c>
      <c r="AT107" s="15">
        <f t="shared" si="164"/>
        <v>-4.9919113515832819E-8</v>
      </c>
      <c r="AU107" s="15">
        <f t="shared" si="165"/>
        <v>0</v>
      </c>
      <c r="AV107" s="15">
        <f t="shared" si="166"/>
        <v>0</v>
      </c>
      <c r="AW107" s="15">
        <f t="shared" si="167"/>
        <v>0</v>
      </c>
      <c r="AX107" s="15"/>
      <c r="AY107" s="4">
        <f t="shared" si="168"/>
        <v>0</v>
      </c>
      <c r="AZ107" s="4">
        <f t="shared" si="169"/>
        <v>1</v>
      </c>
      <c r="BA107" s="4"/>
      <c r="BB107" s="4">
        <f t="shared" si="133"/>
        <v>1</v>
      </c>
      <c r="BC107" s="4">
        <f t="shared" si="134"/>
        <v>1</v>
      </c>
      <c r="BD107" s="40">
        <f t="shared" si="135"/>
        <v>1.680741389860875</v>
      </c>
      <c r="BE107" s="15">
        <f t="shared" si="136"/>
        <v>23.536570746263095</v>
      </c>
      <c r="BF107" s="15">
        <f t="shared" si="137"/>
        <v>5.2260446148816353</v>
      </c>
      <c r="BG107" s="15">
        <f t="shared" si="170"/>
        <v>8.142303990265459</v>
      </c>
      <c r="BH107" s="15">
        <f t="shared" si="171"/>
        <v>8.5619993669162078</v>
      </c>
      <c r="BI107" s="15">
        <f t="shared" si="172"/>
        <v>1.426744469585965</v>
      </c>
      <c r="BJ107" s="18">
        <f t="shared" si="173"/>
        <v>0.22203933917226984</v>
      </c>
      <c r="BK107" s="18">
        <f t="shared" si="174"/>
        <v>0.3459426642072832</v>
      </c>
      <c r="BL107" s="18">
        <f t="shared" si="175"/>
        <v>0.36377429232232555</v>
      </c>
      <c r="BM107" s="18">
        <f t="shared" si="176"/>
        <v>6.0618196464006527E-2</v>
      </c>
      <c r="BN107" s="18">
        <f t="shared" si="177"/>
        <v>1.5580242019135295</v>
      </c>
      <c r="BO107" s="18">
        <f t="shared" si="178"/>
        <v>1.6383326201493074</v>
      </c>
      <c r="BP107" s="18">
        <f t="shared" si="179"/>
        <v>0.27300656131468548</v>
      </c>
      <c r="BQ107" s="18">
        <f t="shared" si="180"/>
        <v>1.0515450389905014</v>
      </c>
      <c r="BR107" s="18">
        <f t="shared" si="181"/>
        <v>0.17522613639722995</v>
      </c>
      <c r="BS107" s="18">
        <f t="shared" si="182"/>
        <v>0.16663683427716</v>
      </c>
      <c r="BT107" s="144">
        <f t="shared" si="183"/>
        <v>-1.5049007093298465</v>
      </c>
      <c r="BU107" s="144">
        <f t="shared" si="184"/>
        <v>-1.06148222803947</v>
      </c>
      <c r="BV107" s="144">
        <f t="shared" si="185"/>
        <v>-1.0112216797096185</v>
      </c>
      <c r="BW107" s="144">
        <f t="shared" si="186"/>
        <v>-2.8031601592961115</v>
      </c>
      <c r="BX107" s="44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184"/>
      <c r="CJ107" s="185"/>
      <c r="CK107" s="181">
        <f t="shared" si="138"/>
        <v>0</v>
      </c>
      <c r="CL107" s="186">
        <f t="shared" si="139"/>
        <v>1.6807414373981437</v>
      </c>
      <c r="CM107" s="185">
        <f t="shared" si="140"/>
        <v>0.21794564064446637</v>
      </c>
      <c r="CN107" s="185">
        <f t="shared" si="141"/>
        <v>0.33338144619696258</v>
      </c>
      <c r="CO107" s="188">
        <f t="shared" si="142"/>
        <v>0.33810000000000001</v>
      </c>
      <c r="CP107" s="185">
        <f t="shared" si="143"/>
        <v>5.4377399240364464E-2</v>
      </c>
      <c r="CQ107" s="187">
        <f t="shared" si="144"/>
        <v>1.5296541156370551</v>
      </c>
      <c r="CR107" s="187">
        <f t="shared" si="145"/>
        <v>1.551304256420255</v>
      </c>
      <c r="CS107" s="187">
        <f t="shared" si="146"/>
        <v>0.24949982518379457</v>
      </c>
      <c r="CT107" s="187">
        <f t="shared" si="147"/>
        <v>1.0141536184957627</v>
      </c>
      <c r="CU107" s="187">
        <f t="shared" si="148"/>
        <v>0.16310865484769108</v>
      </c>
      <c r="CV107" s="187">
        <f t="shared" si="149"/>
        <v>0.16083229588986828</v>
      </c>
      <c r="CW107" s="184">
        <f t="shared" si="150"/>
        <v>-1.5235096021290331</v>
      </c>
      <c r="CX107" s="184">
        <f t="shared" si="151"/>
        <v>-1.0984679604930341</v>
      </c>
      <c r="CY107" s="184">
        <f t="shared" si="152"/>
        <v>-2.9118066665859965</v>
      </c>
      <c r="CZ107" s="184">
        <f t="shared" si="187"/>
        <v>0.42504164163599911</v>
      </c>
      <c r="DA107" s="184">
        <f t="shared" si="188"/>
        <v>0.4390960328607364</v>
      </c>
      <c r="DB107" s="184">
        <f t="shared" si="189"/>
        <v>-1.3882970644569632</v>
      </c>
      <c r="DC107" s="184">
        <f t="shared" si="190"/>
        <v>1.4054391224737428E-2</v>
      </c>
      <c r="DD107" s="184">
        <f t="shared" si="191"/>
        <v>-1.8133387060929624</v>
      </c>
      <c r="DE107" s="184">
        <f t="shared" si="192"/>
        <v>-1.8273930973176997</v>
      </c>
      <c r="DF107" s="15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125"/>
      <c r="DZ107" s="4"/>
      <c r="EA107" s="20"/>
      <c r="EB107" s="20"/>
      <c r="EC107" s="20"/>
      <c r="ED107" s="4"/>
      <c r="EE107" s="4" t="str">
        <f>E107</f>
        <v>iRM</v>
      </c>
      <c r="EF107" s="4" t="str">
        <f>A107</f>
        <v>Lab 1</v>
      </c>
      <c r="EG107" s="4" t="str">
        <f>B107</f>
        <v>Jun 20, 2022</v>
      </c>
      <c r="EH107" s="130">
        <f>C107</f>
        <v>1</v>
      </c>
      <c r="EI107" s="51">
        <f>BE107/AVERAGE(BE106,BE108)</f>
        <v>1.028693653277061</v>
      </c>
      <c r="EJ107" s="52">
        <f>(CM107/AVERAGE(CM106,CM108)-1)*10^6</f>
        <v>5.3687104899502458</v>
      </c>
      <c r="EK107" s="52">
        <f>(CN107/AVERAGE(CN106,CN108)-1)*10^6</f>
        <v>-2.5492461070975025</v>
      </c>
      <c r="EL107" s="52">
        <f>(CP107/AVERAGE(CP106,CP108)-1)*10^6</f>
        <v>-15.036383285149668</v>
      </c>
      <c r="EM107" s="44"/>
      <c r="EN107" t="str">
        <f t="shared" ref="EN107:EU107" si="220">EE135</f>
        <v>iRM_11</v>
      </c>
      <c r="EO107" t="str">
        <f t="shared" si="220"/>
        <v>Lab 1</v>
      </c>
      <c r="EP107" t="str">
        <f t="shared" si="220"/>
        <v>Jun 20, 2022</v>
      </c>
      <c r="EQ107" s="124">
        <f t="shared" si="220"/>
        <v>1</v>
      </c>
      <c r="ER107" s="117">
        <f t="shared" si="220"/>
        <v>1.032552590410351</v>
      </c>
      <c r="ES107" s="44">
        <f t="shared" si="220"/>
        <v>3.7549131155500959</v>
      </c>
      <c r="ET107" s="44">
        <f t="shared" si="220"/>
        <v>-6.4412141200786976</v>
      </c>
      <c r="EU107" s="44">
        <f t="shared" si="220"/>
        <v>-0.24383512398085117</v>
      </c>
      <c r="EV107" t="s">
        <v>27</v>
      </c>
      <c r="EW107" s="114" t="s">
        <v>274</v>
      </c>
      <c r="EX107" s="115">
        <f>EX105/SQRT(EX106)</f>
        <v>2.7866067128131817</v>
      </c>
      <c r="EY107" s="115">
        <f>EY105/SQRT(EY106)</f>
        <v>3.5069487842524349</v>
      </c>
      <c r="EZ107" s="116">
        <f>EZ105/SQRT(EZ106)</f>
        <v>6.7115344446909191</v>
      </c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5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</row>
    <row r="108" spans="1:235">
      <c r="A108" s="4" t="s">
        <v>38</v>
      </c>
      <c r="B108" s="12" t="s">
        <v>33</v>
      </c>
      <c r="C108" s="20">
        <v>1</v>
      </c>
      <c r="D108" s="4" t="s">
        <v>57</v>
      </c>
      <c r="E108" s="4" t="s">
        <v>27</v>
      </c>
      <c r="F108" s="15"/>
      <c r="G108" s="15"/>
      <c r="H108" s="15">
        <v>2.8448057419154792E-4</v>
      </c>
      <c r="I108" s="15">
        <v>8.0576605614623983E-5</v>
      </c>
      <c r="J108" s="15">
        <v>1.0249612314510159E-4</v>
      </c>
      <c r="K108" s="15">
        <v>5.2208163469913413E-5</v>
      </c>
      <c r="L108" s="15">
        <v>1.0468760301591828E-4</v>
      </c>
      <c r="M108" s="15">
        <v>8.3687933852161233E-6</v>
      </c>
      <c r="N108" s="15">
        <v>1.4746955930604601E-4</v>
      </c>
      <c r="O108" s="15">
        <v>1.3120593092708076E-5</v>
      </c>
      <c r="P108" s="15">
        <v>2.7532670173968655E-6</v>
      </c>
      <c r="Q108" s="15"/>
      <c r="R108" s="15"/>
      <c r="S108" s="15"/>
      <c r="T108" s="15"/>
      <c r="U108" s="15"/>
      <c r="V108" s="15">
        <v>22.841353797912596</v>
      </c>
      <c r="W108" s="15">
        <v>5.0717129611968996</v>
      </c>
      <c r="X108" s="15">
        <v>7.9019704151153567</v>
      </c>
      <c r="Y108" s="15">
        <v>1.070941737270914E-4</v>
      </c>
      <c r="Z108" s="15">
        <v>8.3093980503082268</v>
      </c>
      <c r="AA108" s="15">
        <v>4.0160772659874059E-5</v>
      </c>
      <c r="AB108" s="15">
        <v>1.3848302912712098</v>
      </c>
      <c r="AC108" s="15">
        <v>1.2748002511671075E-5</v>
      </c>
      <c r="AD108" s="15">
        <v>5.8346145624454945E-6</v>
      </c>
      <c r="AE108" s="15"/>
      <c r="AF108" s="15"/>
      <c r="AG108" s="15"/>
      <c r="AH108" s="15"/>
      <c r="AI108" s="69">
        <f t="shared" si="132"/>
        <v>1</v>
      </c>
      <c r="AJ108" s="15">
        <f t="shared" si="154"/>
        <v>0</v>
      </c>
      <c r="AK108" s="15">
        <f t="shared" si="155"/>
        <v>0</v>
      </c>
      <c r="AL108" s="15">
        <f t="shared" si="156"/>
        <v>22.841069317338405</v>
      </c>
      <c r="AM108" s="15">
        <f t="shared" si="157"/>
        <v>5.0716323845912852</v>
      </c>
      <c r="AN108" s="15">
        <f t="shared" si="158"/>
        <v>7.9018679189922114</v>
      </c>
      <c r="AO108" s="15">
        <f t="shared" si="159"/>
        <v>5.488601025717799E-5</v>
      </c>
      <c r="AP108" s="15">
        <f t="shared" si="160"/>
        <v>8.3092933627052101</v>
      </c>
      <c r="AQ108" s="15">
        <f t="shared" si="161"/>
        <v>3.1791979274657934E-5</v>
      </c>
      <c r="AR108" s="15">
        <f t="shared" si="162"/>
        <v>1.3846828217119038</v>
      </c>
      <c r="AS108" s="15">
        <f t="shared" si="163"/>
        <v>-3.7259058103700186E-7</v>
      </c>
      <c r="AT108" s="15">
        <f t="shared" si="164"/>
        <v>3.081347545048629E-6</v>
      </c>
      <c r="AU108" s="15">
        <f t="shared" si="165"/>
        <v>0</v>
      </c>
      <c r="AV108" s="15">
        <f t="shared" si="166"/>
        <v>0</v>
      </c>
      <c r="AW108" s="15">
        <f t="shared" si="167"/>
        <v>0</v>
      </c>
      <c r="AX108" s="15"/>
      <c r="AY108" s="4">
        <f t="shared" si="168"/>
        <v>0</v>
      </c>
      <c r="AZ108" s="4">
        <f t="shared" si="169"/>
        <v>1</v>
      </c>
      <c r="BA108" s="4"/>
      <c r="BB108" s="4">
        <f t="shared" si="133"/>
        <v>1</v>
      </c>
      <c r="BC108" s="4">
        <f t="shared" si="134"/>
        <v>1</v>
      </c>
      <c r="BD108" s="40">
        <f t="shared" si="135"/>
        <v>1.6815692472151997</v>
      </c>
      <c r="BE108" s="15">
        <f t="shared" si="136"/>
        <v>22.841069317338405</v>
      </c>
      <c r="BF108" s="15">
        <f t="shared" si="137"/>
        <v>5.0716323845912852</v>
      </c>
      <c r="BG108" s="15">
        <f t="shared" si="170"/>
        <v>7.90186623038508</v>
      </c>
      <c r="BH108" s="15">
        <f t="shared" si="171"/>
        <v>8.309292268668754</v>
      </c>
      <c r="BI108" s="15">
        <f t="shared" si="172"/>
        <v>1.3846807718690519</v>
      </c>
      <c r="BJ108" s="18">
        <f t="shared" si="173"/>
        <v>0.22204005925158085</v>
      </c>
      <c r="BK108" s="18">
        <f t="shared" si="174"/>
        <v>0.34594992557493182</v>
      </c>
      <c r="BL108" s="18">
        <f t="shared" si="175"/>
        <v>0.36378735834233739</v>
      </c>
      <c r="BM108" s="18">
        <f t="shared" si="176"/>
        <v>6.0622414503946009E-2</v>
      </c>
      <c r="BN108" s="18">
        <f t="shared" si="177"/>
        <v>1.5580518521793214</v>
      </c>
      <c r="BO108" s="18">
        <f t="shared" si="178"/>
        <v>1.638386152339073</v>
      </c>
      <c r="BP108" s="18">
        <f t="shared" si="179"/>
        <v>0.27302467270222724</v>
      </c>
      <c r="BQ108" s="18">
        <f t="shared" si="180"/>
        <v>1.0515607359584243</v>
      </c>
      <c r="BR108" s="18">
        <f t="shared" si="181"/>
        <v>0.17523465109350156</v>
      </c>
      <c r="BS108" s="18">
        <f t="shared" si="182"/>
        <v>0.1666424440370412</v>
      </c>
      <c r="BT108" s="144">
        <f t="shared" si="183"/>
        <v>-1.5048974663092805</v>
      </c>
      <c r="BU108" s="144">
        <f t="shared" si="184"/>
        <v>-1.0614612381697817</v>
      </c>
      <c r="BV108" s="144">
        <f t="shared" si="185"/>
        <v>-1.0111857624234304</v>
      </c>
      <c r="BW108" s="144">
        <f t="shared" si="186"/>
        <v>-2.8030905779915058</v>
      </c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184"/>
      <c r="CJ108" s="185"/>
      <c r="CK108" s="181">
        <f t="shared" si="138"/>
        <v>0</v>
      </c>
      <c r="CL108" s="186">
        <f t="shared" si="139"/>
        <v>1.6815662237450943</v>
      </c>
      <c r="CM108" s="185">
        <f t="shared" si="140"/>
        <v>0.21794435719290636</v>
      </c>
      <c r="CN108" s="185">
        <f t="shared" si="141"/>
        <v>0.33338239298394262</v>
      </c>
      <c r="CO108" s="188">
        <f t="shared" si="142"/>
        <v>0.33810000000000001</v>
      </c>
      <c r="CP108" s="185">
        <f t="shared" si="143"/>
        <v>5.4378283720757786E-2</v>
      </c>
      <c r="CQ108" s="187">
        <f t="shared" si="144"/>
        <v>1.5296674677787601</v>
      </c>
      <c r="CR108" s="187">
        <f t="shared" si="145"/>
        <v>1.5513133918890212</v>
      </c>
      <c r="CS108" s="187">
        <f t="shared" si="146"/>
        <v>0.24950535274756666</v>
      </c>
      <c r="CT108" s="187">
        <f t="shared" si="147"/>
        <v>1.0141507383573332</v>
      </c>
      <c r="CU108" s="187">
        <f t="shared" si="148"/>
        <v>0.16311084467912171</v>
      </c>
      <c r="CV108" s="187">
        <f t="shared" si="149"/>
        <v>0.16083491192179175</v>
      </c>
      <c r="CW108" s="184">
        <f t="shared" si="150"/>
        <v>-1.5235154910072657</v>
      </c>
      <c r="CX108" s="184">
        <f t="shared" si="151"/>
        <v>-1.0984651205460412</v>
      </c>
      <c r="CY108" s="184">
        <f t="shared" si="152"/>
        <v>-2.9117904011298976</v>
      </c>
      <c r="CZ108" s="184">
        <f t="shared" si="187"/>
        <v>0.42505037046122457</v>
      </c>
      <c r="DA108" s="184">
        <f t="shared" si="188"/>
        <v>0.43910192173896873</v>
      </c>
      <c r="DB108" s="184">
        <f t="shared" si="189"/>
        <v>-1.3882749101226326</v>
      </c>
      <c r="DC108" s="184">
        <f t="shared" si="190"/>
        <v>1.4051551277744464E-2</v>
      </c>
      <c r="DD108" s="184">
        <f t="shared" si="191"/>
        <v>-1.8133252805838567</v>
      </c>
      <c r="DE108" s="184">
        <f t="shared" si="192"/>
        <v>-1.827376831861601</v>
      </c>
      <c r="DF108" s="15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3" t="str">
        <f>E108</f>
        <v>iRM_12</v>
      </c>
      <c r="DW108" s="43" t="str">
        <f>A108</f>
        <v>Lab 1</v>
      </c>
      <c r="DX108" s="43" t="str">
        <f>B108</f>
        <v>Jun 20, 2022</v>
      </c>
      <c r="DY108" s="125">
        <f>C108</f>
        <v>1</v>
      </c>
      <c r="DZ108" s="51">
        <f>BE108/AVERAGE(BE106,BE110)</f>
        <v>0.99848072439048619</v>
      </c>
      <c r="EA108" s="52">
        <f>(CM108/AVERAGE(CM106,CM110)-1)*10^6</f>
        <v>-0.47219171128709547</v>
      </c>
      <c r="EB108" s="52">
        <f>(CN108/AVERAGE(CN106,CN110)-1)*10^6</f>
        <v>3.0238440444918524</v>
      </c>
      <c r="EC108" s="52">
        <f>(CP108/AVERAGE(CP106,CP110)-1)*10^6</f>
        <v>8.6109726737948478</v>
      </c>
      <c r="ED108" s="4"/>
      <c r="EE108" s="4"/>
      <c r="EF108" s="4"/>
      <c r="EG108" s="4"/>
      <c r="EH108" s="130"/>
      <c r="EI108" s="20"/>
      <c r="EJ108" s="20"/>
      <c r="EK108" s="52"/>
      <c r="EL108" s="52"/>
      <c r="EM108" s="44"/>
      <c r="EN108" t="str">
        <f t="shared" ref="EN108:EU108" si="221">EE148</f>
        <v>iRM_11</v>
      </c>
      <c r="EO108" t="str">
        <f t="shared" si="221"/>
        <v>Lab 1</v>
      </c>
      <c r="EP108" t="str">
        <f t="shared" si="221"/>
        <v>Jun 20, 2022</v>
      </c>
      <c r="EQ108" s="124">
        <f t="shared" si="221"/>
        <v>2</v>
      </c>
      <c r="ER108" s="117">
        <f t="shared" si="221"/>
        <v>1.0416078188157603</v>
      </c>
      <c r="ES108" s="44">
        <f t="shared" si="221"/>
        <v>6.9018958057665003</v>
      </c>
      <c r="ET108" s="44">
        <f t="shared" si="221"/>
        <v>-1.1684409003676066</v>
      </c>
      <c r="EU108" s="44">
        <f t="shared" si="221"/>
        <v>20.147134288217572</v>
      </c>
      <c r="EV108" t="s">
        <v>27</v>
      </c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5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</row>
    <row r="109" spans="1:235">
      <c r="A109" s="4" t="s">
        <v>38</v>
      </c>
      <c r="B109" s="12" t="s">
        <v>33</v>
      </c>
      <c r="C109" s="20">
        <v>1</v>
      </c>
      <c r="D109" s="4" t="s">
        <v>58</v>
      </c>
      <c r="E109" s="4" t="s">
        <v>28</v>
      </c>
      <c r="F109" s="15"/>
      <c r="G109" s="15"/>
      <c r="H109" s="15">
        <v>1.9267174968263135E-3</v>
      </c>
      <c r="I109" s="15">
        <v>4.4217221184226216E-4</v>
      </c>
      <c r="J109" s="15">
        <v>6.6344274091534317E-4</v>
      </c>
      <c r="K109" s="15">
        <v>4.4089268976676975E-5</v>
      </c>
      <c r="L109" s="15">
        <v>7.0564113921136597E-4</v>
      </c>
      <c r="M109" s="15">
        <v>4.5145965486881327E-6</v>
      </c>
      <c r="N109" s="15">
        <v>2.458641887642443E-4</v>
      </c>
      <c r="O109" s="15">
        <v>3.6401842407940408E-6</v>
      </c>
      <c r="P109" s="15">
        <v>1.8903526324720587E-6</v>
      </c>
      <c r="Q109" s="15"/>
      <c r="R109" s="15"/>
      <c r="S109" s="15"/>
      <c r="T109" s="15"/>
      <c r="U109" s="15"/>
      <c r="V109" s="15">
        <v>22.954868316650391</v>
      </c>
      <c r="W109" s="15">
        <v>5.0970757901668549</v>
      </c>
      <c r="X109" s="15">
        <v>7.9416638910770416</v>
      </c>
      <c r="Y109" s="15">
        <v>1.1006848444594652E-4</v>
      </c>
      <c r="Z109" s="15">
        <v>8.3516018092632294</v>
      </c>
      <c r="AA109" s="15">
        <v>3.9137034491432132E-5</v>
      </c>
      <c r="AB109" s="15">
        <v>1.3919437006115913</v>
      </c>
      <c r="AC109" s="15">
        <v>1.6703971740620698E-5</v>
      </c>
      <c r="AD109" s="15">
        <v>7.0966516692768282E-6</v>
      </c>
      <c r="AE109" s="15"/>
      <c r="AF109" s="15"/>
      <c r="AG109" s="15"/>
      <c r="AH109" s="15"/>
      <c r="AI109" s="69">
        <f t="shared" si="132"/>
        <v>1</v>
      </c>
      <c r="AJ109" s="15">
        <f t="shared" si="154"/>
        <v>0</v>
      </c>
      <c r="AK109" s="15">
        <f t="shared" si="155"/>
        <v>0</v>
      </c>
      <c r="AL109" s="15">
        <f t="shared" si="156"/>
        <v>22.952941599153565</v>
      </c>
      <c r="AM109" s="15">
        <f t="shared" si="157"/>
        <v>5.0966336179550122</v>
      </c>
      <c r="AN109" s="15">
        <f t="shared" si="158"/>
        <v>7.9410004483361263</v>
      </c>
      <c r="AO109" s="15">
        <f t="shared" si="159"/>
        <v>6.5979215469269542E-5</v>
      </c>
      <c r="AP109" s="15">
        <f t="shared" si="160"/>
        <v>8.3508961681240184</v>
      </c>
      <c r="AQ109" s="15">
        <f t="shared" si="161"/>
        <v>3.4622437942744001E-5</v>
      </c>
      <c r="AR109" s="15">
        <f t="shared" si="162"/>
        <v>1.3916978364228272</v>
      </c>
      <c r="AS109" s="15">
        <f t="shared" si="163"/>
        <v>1.3063787499826657E-5</v>
      </c>
      <c r="AT109" s="15">
        <f t="shared" si="164"/>
        <v>5.2062990368047693E-6</v>
      </c>
      <c r="AU109" s="15">
        <f t="shared" si="165"/>
        <v>0</v>
      </c>
      <c r="AV109" s="15">
        <f t="shared" si="166"/>
        <v>0</v>
      </c>
      <c r="AW109" s="15">
        <f t="shared" si="167"/>
        <v>0</v>
      </c>
      <c r="AX109" s="15"/>
      <c r="AY109" s="4">
        <f t="shared" si="168"/>
        <v>0</v>
      </c>
      <c r="AZ109" s="4">
        <f t="shared" si="169"/>
        <v>1</v>
      </c>
      <c r="BA109" s="4"/>
      <c r="BB109" s="4">
        <f t="shared" si="133"/>
        <v>1</v>
      </c>
      <c r="BC109" s="4">
        <f t="shared" si="134"/>
        <v>1</v>
      </c>
      <c r="BD109" s="40">
        <f t="shared" si="135"/>
        <v>1.6840581876214633</v>
      </c>
      <c r="BE109" s="15">
        <f t="shared" si="136"/>
        <v>22.952941599153565</v>
      </c>
      <c r="BF109" s="15">
        <f t="shared" si="137"/>
        <v>5.0966336179550122</v>
      </c>
      <c r="BG109" s="15">
        <f t="shared" si="170"/>
        <v>7.9409975956398586</v>
      </c>
      <c r="BH109" s="15">
        <f t="shared" si="171"/>
        <v>8.3508943197935004</v>
      </c>
      <c r="BI109" s="15">
        <f t="shared" si="172"/>
        <v>1.3916943731324538</v>
      </c>
      <c r="BJ109" s="18">
        <f t="shared" si="173"/>
        <v>0.22204707818988048</v>
      </c>
      <c r="BK109" s="18">
        <f t="shared" si="174"/>
        <v>0.34596862285976882</v>
      </c>
      <c r="BL109" s="18">
        <f t="shared" si="175"/>
        <v>0.36382675761704791</v>
      </c>
      <c r="BM109" s="18">
        <f t="shared" si="176"/>
        <v>6.0632506170092609E-2</v>
      </c>
      <c r="BN109" s="18">
        <f t="shared" si="177"/>
        <v>1.5580868060957709</v>
      </c>
      <c r="BO109" s="18">
        <f t="shared" si="178"/>
        <v>1.6385117993127858</v>
      </c>
      <c r="BP109" s="18">
        <f t="shared" si="179"/>
        <v>0.27306149067290836</v>
      </c>
      <c r="BQ109" s="18">
        <f t="shared" si="180"/>
        <v>1.0516177872133725</v>
      </c>
      <c r="BR109" s="18">
        <f t="shared" si="181"/>
        <v>0.17525435014570304</v>
      </c>
      <c r="BS109" s="18">
        <f t="shared" si="182"/>
        <v>0.16665213566813133</v>
      </c>
      <c r="BT109" s="144">
        <f t="shared" si="183"/>
        <v>-1.5048658556738514</v>
      </c>
      <c r="BU109" s="144">
        <f t="shared" si="184"/>
        <v>-1.061407193412971</v>
      </c>
      <c r="BV109" s="144">
        <f t="shared" si="185"/>
        <v>-1.0110774652535848</v>
      </c>
      <c r="BW109" s="144">
        <f t="shared" si="186"/>
        <v>-2.8029241242737712</v>
      </c>
      <c r="BX109" s="44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184"/>
      <c r="CJ109" s="185"/>
      <c r="CK109" s="181">
        <f t="shared" si="138"/>
        <v>0</v>
      </c>
      <c r="CL109" s="186">
        <f t="shared" si="139"/>
        <v>1.6840531050376781</v>
      </c>
      <c r="CM109" s="185">
        <f t="shared" si="140"/>
        <v>0.21794524560014999</v>
      </c>
      <c r="CN109" s="185">
        <f t="shared" si="141"/>
        <v>0.33338216609363042</v>
      </c>
      <c r="CO109" s="188">
        <f t="shared" si="142"/>
        <v>0.33810000000000001</v>
      </c>
      <c r="CP109" s="185">
        <f t="shared" si="143"/>
        <v>5.4378593498880579E-2</v>
      </c>
      <c r="CQ109" s="187">
        <f t="shared" si="144"/>
        <v>1.5296601913733188</v>
      </c>
      <c r="CR109" s="187">
        <f t="shared" si="145"/>
        <v>1.5513070682913179</v>
      </c>
      <c r="CS109" s="187">
        <f t="shared" si="146"/>
        <v>0.24950575704984837</v>
      </c>
      <c r="CT109" s="187">
        <f t="shared" si="147"/>
        <v>1.0141514285591526</v>
      </c>
      <c r="CU109" s="187">
        <f t="shared" si="148"/>
        <v>0.16311188488591299</v>
      </c>
      <c r="CV109" s="187">
        <f t="shared" si="149"/>
        <v>0.16083582815403896</v>
      </c>
      <c r="CW109" s="184">
        <f t="shared" si="150"/>
        <v>-1.5235114147125435</v>
      </c>
      <c r="CX109" s="184">
        <f t="shared" si="151"/>
        <v>-1.0984658011170436</v>
      </c>
      <c r="CY109" s="184">
        <f t="shared" si="152"/>
        <v>-2.9117847044212257</v>
      </c>
      <c r="CZ109" s="184">
        <f t="shared" si="187"/>
        <v>0.4250456135954998</v>
      </c>
      <c r="DA109" s="184">
        <f t="shared" si="188"/>
        <v>0.43909784544424663</v>
      </c>
      <c r="DB109" s="184">
        <f t="shared" si="189"/>
        <v>-1.3882732897086827</v>
      </c>
      <c r="DC109" s="184">
        <f t="shared" si="190"/>
        <v>1.4052231848746885E-2</v>
      </c>
      <c r="DD109" s="184">
        <f t="shared" si="191"/>
        <v>-1.8133189033041823</v>
      </c>
      <c r="DE109" s="184">
        <f t="shared" si="192"/>
        <v>-1.8273711351529291</v>
      </c>
      <c r="DF109" s="15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125"/>
      <c r="DZ109" s="4"/>
      <c r="EA109" s="20"/>
      <c r="EB109" s="20"/>
      <c r="EC109" s="20"/>
      <c r="ED109" s="4"/>
      <c r="EE109" s="4" t="str">
        <f>E109</f>
        <v>iRM_1</v>
      </c>
      <c r="EF109" s="4" t="str">
        <f>A109</f>
        <v>Lab 1</v>
      </c>
      <c r="EG109" s="4" t="str">
        <f>B109</f>
        <v>Jun 20, 2022</v>
      </c>
      <c r="EH109" s="130">
        <f>C109</f>
        <v>1</v>
      </c>
      <c r="EI109" s="51">
        <f>BE109/AVERAGE(BE108,BE110)</f>
        <v>1.0050841795590746</v>
      </c>
      <c r="EJ109" s="52">
        <f>(CM109/AVERAGE(CM108,CM110)-1)*10^6</f>
        <v>4.1242935830965166</v>
      </c>
      <c r="EK109" s="52">
        <f>(CN109/AVERAGE(CN108,CN110)-1)*10^6</f>
        <v>2.0525721455832979</v>
      </c>
      <c r="EL109" s="52">
        <f>(CP109/AVERAGE(CP108,CP110)-1)*10^6</f>
        <v>13.078760959572833</v>
      </c>
      <c r="EM109" s="44"/>
      <c r="EN109" t="str">
        <f t="shared" ref="EN109:EU109" si="222">EE158</f>
        <v>iRM_11</v>
      </c>
      <c r="EO109" t="str">
        <f t="shared" si="222"/>
        <v>Lab 1</v>
      </c>
      <c r="EP109" t="str">
        <f t="shared" si="222"/>
        <v>Jun 20, 2022</v>
      </c>
      <c r="EQ109" s="124">
        <f t="shared" si="222"/>
        <v>2</v>
      </c>
      <c r="ER109" s="117">
        <f t="shared" si="222"/>
        <v>1.0416677688611151</v>
      </c>
      <c r="ES109" s="44">
        <f t="shared" si="222"/>
        <v>-2.1442201701971086</v>
      </c>
      <c r="ET109" s="44">
        <f t="shared" si="222"/>
        <v>-6.5935570177089176</v>
      </c>
      <c r="EU109" s="44">
        <f t="shared" si="222"/>
        <v>-6.7039652006384287</v>
      </c>
      <c r="EV109" t="s">
        <v>27</v>
      </c>
      <c r="EY109" s="39"/>
      <c r="EZ109" s="39"/>
      <c r="FA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5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</row>
    <row r="110" spans="1:235">
      <c r="A110" s="4" t="s">
        <v>38</v>
      </c>
      <c r="B110" s="12" t="s">
        <v>33</v>
      </c>
      <c r="C110" s="20">
        <v>1</v>
      </c>
      <c r="D110" s="4" t="s">
        <v>59</v>
      </c>
      <c r="E110" s="4" t="s">
        <v>27</v>
      </c>
      <c r="F110" s="15"/>
      <c r="G110" s="15"/>
      <c r="H110" s="15">
        <v>2.798510773573071E-4</v>
      </c>
      <c r="I110" s="15">
        <v>7.7508086178568178E-5</v>
      </c>
      <c r="J110" s="15">
        <v>9.2078882153145963E-5</v>
      </c>
      <c r="K110" s="15">
        <v>3.9939016096468551E-5</v>
      </c>
      <c r="L110" s="15">
        <v>1.0586387434159405E-4</v>
      </c>
      <c r="M110" s="15">
        <v>4.5880935999775831E-6</v>
      </c>
      <c r="N110" s="15">
        <v>1.6005116194719448E-4</v>
      </c>
      <c r="O110" s="15">
        <v>5.0528294877949532E-6</v>
      </c>
      <c r="P110" s="15">
        <v>2.6536766938534125E-6</v>
      </c>
      <c r="Q110" s="15"/>
      <c r="R110" s="15"/>
      <c r="S110" s="15"/>
      <c r="T110" s="15"/>
      <c r="U110" s="15"/>
      <c r="V110" s="15">
        <v>22.832880592346193</v>
      </c>
      <c r="W110" s="15">
        <v>5.0700152683258057</v>
      </c>
      <c r="X110" s="15">
        <v>7.8995631885528566</v>
      </c>
      <c r="Y110" s="15">
        <v>1.0800972580909729E-4</v>
      </c>
      <c r="Z110" s="15">
        <v>8.3075181770324704</v>
      </c>
      <c r="AA110" s="15">
        <v>3.9341729643638248E-5</v>
      </c>
      <c r="AB110" s="15">
        <v>1.3846051764488221</v>
      </c>
      <c r="AC110" s="15">
        <v>1.4044199494946953E-5</v>
      </c>
      <c r="AD110" s="15">
        <v>4.6129665738092742E-6</v>
      </c>
      <c r="AE110" s="15"/>
      <c r="AF110" s="15"/>
      <c r="AG110" s="15"/>
      <c r="AH110" s="15"/>
      <c r="AI110" s="69">
        <f t="shared" si="132"/>
        <v>1</v>
      </c>
      <c r="AJ110" s="15">
        <f t="shared" si="154"/>
        <v>0</v>
      </c>
      <c r="AK110" s="15">
        <f t="shared" si="155"/>
        <v>0</v>
      </c>
      <c r="AL110" s="15">
        <f t="shared" si="156"/>
        <v>22.832600741268834</v>
      </c>
      <c r="AM110" s="15">
        <f t="shared" si="157"/>
        <v>5.0699377602396272</v>
      </c>
      <c r="AN110" s="15">
        <f t="shared" si="158"/>
        <v>7.8994711096707038</v>
      </c>
      <c r="AO110" s="15">
        <f t="shared" si="159"/>
        <v>6.8070709712628744E-5</v>
      </c>
      <c r="AP110" s="15">
        <f t="shared" si="160"/>
        <v>8.3074123131581281</v>
      </c>
      <c r="AQ110" s="15">
        <f t="shared" si="161"/>
        <v>3.4753636043660663E-5</v>
      </c>
      <c r="AR110" s="15">
        <f t="shared" si="162"/>
        <v>1.3844451252868748</v>
      </c>
      <c r="AS110" s="15">
        <f t="shared" si="163"/>
        <v>8.9913700071519985E-6</v>
      </c>
      <c r="AT110" s="15">
        <f t="shared" si="164"/>
        <v>1.9592898799558617E-6</v>
      </c>
      <c r="AU110" s="15">
        <f t="shared" si="165"/>
        <v>0</v>
      </c>
      <c r="AV110" s="15">
        <f t="shared" si="166"/>
        <v>0</v>
      </c>
      <c r="AW110" s="15">
        <f t="shared" si="167"/>
        <v>0</v>
      </c>
      <c r="AX110" s="15"/>
      <c r="AY110" s="4">
        <f t="shared" si="168"/>
        <v>0</v>
      </c>
      <c r="AZ110" s="4">
        <f t="shared" si="169"/>
        <v>1</v>
      </c>
      <c r="BA110" s="4"/>
      <c r="BB110" s="4">
        <f t="shared" si="133"/>
        <v>1</v>
      </c>
      <c r="BC110" s="4">
        <f t="shared" si="134"/>
        <v>1</v>
      </c>
      <c r="BD110" s="40">
        <f t="shared" si="135"/>
        <v>1.6848857507542967</v>
      </c>
      <c r="BE110" s="15">
        <f t="shared" si="136"/>
        <v>22.832600741268834</v>
      </c>
      <c r="BF110" s="15">
        <f t="shared" si="137"/>
        <v>5.0699377602396272</v>
      </c>
      <c r="BG110" s="15">
        <f t="shared" si="170"/>
        <v>7.8994700361642289</v>
      </c>
      <c r="BH110" s="15">
        <f t="shared" si="171"/>
        <v>8.3074116175963226</v>
      </c>
      <c r="BI110" s="15">
        <f t="shared" si="172"/>
        <v>1.384443821964614</v>
      </c>
      <c r="BJ110" s="18">
        <f t="shared" si="173"/>
        <v>0.22204819405771664</v>
      </c>
      <c r="BK110" s="18">
        <f t="shared" si="174"/>
        <v>0.34597329168403995</v>
      </c>
      <c r="BL110" s="18">
        <f t="shared" si="175"/>
        <v>0.36383991958397771</v>
      </c>
      <c r="BM110" s="18">
        <f t="shared" si="176"/>
        <v>6.0634521562070588E-2</v>
      </c>
      <c r="BN110" s="18">
        <f t="shared" si="177"/>
        <v>1.5581000023540459</v>
      </c>
      <c r="BO110" s="18">
        <f t="shared" si="178"/>
        <v>1.6385628405039194</v>
      </c>
      <c r="BP110" s="18">
        <f t="shared" si="179"/>
        <v>0.27306919481772479</v>
      </c>
      <c r="BQ110" s="18">
        <f t="shared" si="180"/>
        <v>1.0516416391940868</v>
      </c>
      <c r="BR110" s="18">
        <f t="shared" si="181"/>
        <v>0.17525781041342653</v>
      </c>
      <c r="BS110" s="18">
        <f t="shared" si="182"/>
        <v>0.16665164622782841</v>
      </c>
      <c r="BT110" s="144">
        <f t="shared" si="183"/>
        <v>-1.5048608303204829</v>
      </c>
      <c r="BU110" s="144">
        <f t="shared" si="184"/>
        <v>-1.0613936985684671</v>
      </c>
      <c r="BV110" s="144">
        <f t="shared" si="185"/>
        <v>-1.0110412894402803</v>
      </c>
      <c r="BW110" s="144">
        <f t="shared" si="186"/>
        <v>-2.8028908853626531</v>
      </c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184"/>
      <c r="CJ110" s="185"/>
      <c r="CK110" s="181">
        <f t="shared" si="138"/>
        <v>0</v>
      </c>
      <c r="CL110" s="186">
        <f t="shared" si="139"/>
        <v>1.6848838280702316</v>
      </c>
      <c r="CM110" s="185">
        <f t="shared" si="140"/>
        <v>0.21794433627445223</v>
      </c>
      <c r="CN110" s="185">
        <f t="shared" si="141"/>
        <v>0.33338057062423132</v>
      </c>
      <c r="CO110" s="188">
        <f t="shared" si="142"/>
        <v>0.33810000000000007</v>
      </c>
      <c r="CP110" s="185">
        <f t="shared" si="143"/>
        <v>5.4377480886355106E-2</v>
      </c>
      <c r="CQ110" s="187">
        <f t="shared" si="144"/>
        <v>1.5296592530140951</v>
      </c>
      <c r="CR110" s="187">
        <f t="shared" si="145"/>
        <v>1.5513135407851966</v>
      </c>
      <c r="CS110" s="187">
        <f t="shared" si="146"/>
        <v>0.24950169302807121</v>
      </c>
      <c r="CT110" s="187">
        <f t="shared" si="147"/>
        <v>1.0141562820140717</v>
      </c>
      <c r="CU110" s="187">
        <f t="shared" si="148"/>
        <v>0.16310932813072204</v>
      </c>
      <c r="CV110" s="187">
        <f t="shared" si="149"/>
        <v>0.1608325373746084</v>
      </c>
      <c r="CW110" s="184">
        <f t="shared" si="150"/>
        <v>-1.5235155869879802</v>
      </c>
      <c r="CX110" s="184">
        <f t="shared" si="151"/>
        <v>-1.0984705868355946</v>
      </c>
      <c r="CY110" s="184">
        <f t="shared" si="152"/>
        <v>-2.9118051651179142</v>
      </c>
      <c r="CZ110" s="184">
        <f t="shared" si="187"/>
        <v>0.42504500015238561</v>
      </c>
      <c r="DA110" s="184">
        <f t="shared" si="188"/>
        <v>0.43910201771968355</v>
      </c>
      <c r="DB110" s="184">
        <f t="shared" si="189"/>
        <v>-1.3882895781299343</v>
      </c>
      <c r="DC110" s="184">
        <f t="shared" si="190"/>
        <v>1.4057017567298151E-2</v>
      </c>
      <c r="DD110" s="184">
        <f t="shared" si="191"/>
        <v>-1.8133345782823198</v>
      </c>
      <c r="DE110" s="184">
        <f t="shared" si="192"/>
        <v>-1.8273915958496176</v>
      </c>
      <c r="DF110" s="15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3" t="str">
        <f>E110</f>
        <v>iRM_12</v>
      </c>
      <c r="DW110" s="43" t="str">
        <f>A110</f>
        <v>Lab 1</v>
      </c>
      <c r="DX110" s="43" t="str">
        <f>B110</f>
        <v>Jun 20, 2022</v>
      </c>
      <c r="DY110" s="125">
        <f>C110</f>
        <v>1</v>
      </c>
      <c r="DZ110" s="51">
        <f>BE110/AVERAGE(BE108,BE112)</f>
        <v>1.0046304598916536</v>
      </c>
      <c r="EA110" s="52">
        <f>(CM110/AVERAGE(CM108,CM112)-1)*10^6</f>
        <v>-7.6962689911086457</v>
      </c>
      <c r="EB110" s="52">
        <f>(CN110/AVERAGE(CN108,CN112)-1)*10^6</f>
        <v>-5.7943258624515437</v>
      </c>
      <c r="EC110" s="52">
        <f>(CP110/AVERAGE(CP108,CP112)-1)*10^6</f>
        <v>-18.048810773718671</v>
      </c>
      <c r="ED110" s="4"/>
      <c r="EE110" s="4"/>
      <c r="EF110" s="4"/>
      <c r="EG110" s="4"/>
      <c r="EH110" s="130"/>
      <c r="EI110" s="20"/>
      <c r="EJ110" s="20"/>
      <c r="EK110" s="52"/>
      <c r="EL110" s="52"/>
      <c r="EM110" s="44"/>
      <c r="EN110" t="str">
        <f t="shared" ref="EN110:EU110" si="223">EE168</f>
        <v>iRM_11</v>
      </c>
      <c r="EO110" t="str">
        <f t="shared" si="223"/>
        <v>Lab 1</v>
      </c>
      <c r="EP110" t="str">
        <f t="shared" si="223"/>
        <v>Jun 20, 2022</v>
      </c>
      <c r="EQ110" s="124">
        <f t="shared" si="223"/>
        <v>2</v>
      </c>
      <c r="ER110" s="117">
        <f t="shared" si="223"/>
        <v>1.0594086554656337</v>
      </c>
      <c r="ES110" s="44">
        <f t="shared" si="223"/>
        <v>0.34907142154594339</v>
      </c>
      <c r="ET110" s="44">
        <f t="shared" si="223"/>
        <v>-1.7503846470035</v>
      </c>
      <c r="EU110" s="44">
        <f t="shared" si="223"/>
        <v>6.4977584988135106</v>
      </c>
      <c r="EV110" t="s">
        <v>27</v>
      </c>
      <c r="EY110" s="39"/>
      <c r="EZ110" s="39"/>
      <c r="FA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5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</row>
    <row r="111" spans="1:235">
      <c r="A111" s="4" t="s">
        <v>38</v>
      </c>
      <c r="B111" s="12" t="s">
        <v>33</v>
      </c>
      <c r="C111" s="20">
        <v>1</v>
      </c>
      <c r="D111" s="4" t="s">
        <v>60</v>
      </c>
      <c r="E111" s="4" t="s">
        <v>29</v>
      </c>
      <c r="F111" s="15"/>
      <c r="G111" s="15"/>
      <c r="H111" s="15">
        <v>2.796113124350086E-3</v>
      </c>
      <c r="I111" s="15">
        <v>6.2263030376925605E-4</v>
      </c>
      <c r="J111" s="15">
        <v>9.5883590111043302E-4</v>
      </c>
      <c r="K111" s="15">
        <v>3.7223093568172774E-5</v>
      </c>
      <c r="L111" s="15">
        <v>1.0296262778865639E-3</v>
      </c>
      <c r="M111" s="15">
        <v>4.8325434477192178E-6</v>
      </c>
      <c r="N111" s="15">
        <v>3.194894597982057E-4</v>
      </c>
      <c r="O111" s="15">
        <v>1.2409774421939801E-5</v>
      </c>
      <c r="P111" s="15">
        <v>1.231929897471673E-6</v>
      </c>
      <c r="Q111" s="15"/>
      <c r="R111" s="15"/>
      <c r="S111" s="15"/>
      <c r="T111" s="15"/>
      <c r="U111" s="15"/>
      <c r="V111" s="15">
        <v>23.228163337707525</v>
      </c>
      <c r="W111" s="15">
        <v>5.1578633594512944</v>
      </c>
      <c r="X111" s="15">
        <v>8.0365146732330324</v>
      </c>
      <c r="Y111" s="15">
        <v>1.0662970380508341E-4</v>
      </c>
      <c r="Z111" s="15">
        <v>8.4516704750061038</v>
      </c>
      <c r="AA111" s="15">
        <v>3.7074855135870166E-5</v>
      </c>
      <c r="AB111" s="15">
        <v>1.4086723971366881</v>
      </c>
      <c r="AC111" s="15">
        <v>2.2657992590779941E-5</v>
      </c>
      <c r="AD111" s="15">
        <v>9.4853814914586141E-7</v>
      </c>
      <c r="AE111" s="15"/>
      <c r="AF111" s="15"/>
      <c r="AG111" s="15"/>
      <c r="AH111" s="15"/>
      <c r="AI111" s="69">
        <f t="shared" si="132"/>
        <v>1</v>
      </c>
      <c r="AJ111" s="15">
        <f t="shared" si="154"/>
        <v>0</v>
      </c>
      <c r="AK111" s="15">
        <f t="shared" si="155"/>
        <v>0</v>
      </c>
      <c r="AL111" s="15">
        <f t="shared" si="156"/>
        <v>23.225367224583174</v>
      </c>
      <c r="AM111" s="15">
        <f t="shared" si="157"/>
        <v>5.1572407291475253</v>
      </c>
      <c r="AN111" s="15">
        <f t="shared" si="158"/>
        <v>8.0355558373319216</v>
      </c>
      <c r="AO111" s="15">
        <f t="shared" si="159"/>
        <v>6.9406610236910637E-5</v>
      </c>
      <c r="AP111" s="15">
        <f t="shared" si="160"/>
        <v>8.4506408487282165</v>
      </c>
      <c r="AQ111" s="15">
        <f t="shared" si="161"/>
        <v>3.224231168815095E-5</v>
      </c>
      <c r="AR111" s="15">
        <f t="shared" si="162"/>
        <v>1.4083529076768899</v>
      </c>
      <c r="AS111" s="15">
        <f t="shared" si="163"/>
        <v>1.024821816884014E-5</v>
      </c>
      <c r="AT111" s="15">
        <f t="shared" si="164"/>
        <v>-2.8339174832581158E-7</v>
      </c>
      <c r="AU111" s="15">
        <f t="shared" si="165"/>
        <v>0</v>
      </c>
      <c r="AV111" s="15">
        <f t="shared" si="166"/>
        <v>0</v>
      </c>
      <c r="AW111" s="15">
        <f t="shared" si="167"/>
        <v>0</v>
      </c>
      <c r="AX111" s="15"/>
      <c r="AY111" s="4">
        <f t="shared" si="168"/>
        <v>0</v>
      </c>
      <c r="AZ111" s="4">
        <f t="shared" si="169"/>
        <v>1</v>
      </c>
      <c r="BA111" s="4"/>
      <c r="BB111" s="4">
        <f t="shared" si="133"/>
        <v>1</v>
      </c>
      <c r="BC111" s="4">
        <f t="shared" si="134"/>
        <v>1</v>
      </c>
      <c r="BD111" s="40">
        <f t="shared" si="135"/>
        <v>1.6857672758374869</v>
      </c>
      <c r="BE111" s="15">
        <f t="shared" si="136"/>
        <v>23.225367224583174</v>
      </c>
      <c r="BF111" s="15">
        <f t="shared" si="137"/>
        <v>5.1572407291475253</v>
      </c>
      <c r="BG111" s="15">
        <f t="shared" si="170"/>
        <v>8.0355559925961426</v>
      </c>
      <c r="BH111" s="15">
        <f t="shared" si="171"/>
        <v>8.4506409493309675</v>
      </c>
      <c r="BI111" s="15">
        <f t="shared" si="172"/>
        <v>1.4083530961863737</v>
      </c>
      <c r="BJ111" s="18">
        <f t="shared" si="173"/>
        <v>0.22205206399013491</v>
      </c>
      <c r="BK111" s="18">
        <f t="shared" si="174"/>
        <v>0.34598187037881623</v>
      </c>
      <c r="BL111" s="18">
        <f t="shared" si="175"/>
        <v>0.36385392177507891</v>
      </c>
      <c r="BM111" s="18">
        <f t="shared" si="176"/>
        <v>6.0638571720652283E-2</v>
      </c>
      <c r="BN111" s="18">
        <f t="shared" si="177"/>
        <v>1.5581114814325128</v>
      </c>
      <c r="BO111" s="18">
        <f t="shared" si="178"/>
        <v>1.6385973417083113</v>
      </c>
      <c r="BP111" s="18">
        <f t="shared" si="179"/>
        <v>0.27308267543663212</v>
      </c>
      <c r="BQ111" s="18">
        <f t="shared" si="180"/>
        <v>1.0516560343947923</v>
      </c>
      <c r="BR111" s="18">
        <f t="shared" si="181"/>
        <v>0.17526517113240353</v>
      </c>
      <c r="BS111" s="18">
        <f t="shared" si="182"/>
        <v>0.16665636424866356</v>
      </c>
      <c r="BT111" s="144">
        <f t="shared" si="183"/>
        <v>-1.5048434021278698</v>
      </c>
      <c r="BU111" s="144">
        <f t="shared" si="184"/>
        <v>-1.0613689030463089</v>
      </c>
      <c r="BV111" s="144">
        <f t="shared" si="185"/>
        <v>-1.0110028056980602</v>
      </c>
      <c r="BW111" s="144">
        <f t="shared" si="186"/>
        <v>-2.8028240913447293</v>
      </c>
      <c r="BX111" s="44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184"/>
      <c r="CJ111" s="185"/>
      <c r="CK111" s="181">
        <f t="shared" si="138"/>
        <v>0</v>
      </c>
      <c r="CL111" s="186">
        <f t="shared" si="139"/>
        <v>1.6857675492120867</v>
      </c>
      <c r="CM111" s="185">
        <f t="shared" si="140"/>
        <v>0.21794600219882371</v>
      </c>
      <c r="CN111" s="185">
        <f t="shared" si="141"/>
        <v>0.33338235378287029</v>
      </c>
      <c r="CO111" s="188">
        <f t="shared" si="142"/>
        <v>0.33810000000000001</v>
      </c>
      <c r="CP111" s="185">
        <f t="shared" si="143"/>
        <v>5.4378006637882122E-2</v>
      </c>
      <c r="CQ111" s="187">
        <f t="shared" si="144"/>
        <v>1.5296557423372168</v>
      </c>
      <c r="CR111" s="187">
        <f t="shared" si="145"/>
        <v>1.5513016829350439</v>
      </c>
      <c r="CS111" s="187">
        <f t="shared" si="146"/>
        <v>0.24950219820171396</v>
      </c>
      <c r="CT111" s="187">
        <f t="shared" si="147"/>
        <v>1.0141508576071854</v>
      </c>
      <c r="CU111" s="187">
        <f t="shared" si="148"/>
        <v>0.16311003273226074</v>
      </c>
      <c r="CV111" s="187">
        <f t="shared" si="149"/>
        <v>0.16083409239243454</v>
      </c>
      <c r="CW111" s="184">
        <f t="shared" si="150"/>
        <v>-1.5235079432105232</v>
      </c>
      <c r="CX111" s="184">
        <f t="shared" si="151"/>
        <v>-1.0984652381319588</v>
      </c>
      <c r="CY111" s="184">
        <f t="shared" si="152"/>
        <v>-2.9117954966121866</v>
      </c>
      <c r="CZ111" s="184">
        <f t="shared" si="187"/>
        <v>0.4250427050785644</v>
      </c>
      <c r="DA111" s="184">
        <f t="shared" si="188"/>
        <v>0.43909437394222633</v>
      </c>
      <c r="DB111" s="184">
        <f t="shared" si="189"/>
        <v>-1.3882875534016641</v>
      </c>
      <c r="DC111" s="184">
        <f t="shared" si="190"/>
        <v>1.4051668863662112E-2</v>
      </c>
      <c r="DD111" s="184">
        <f t="shared" si="191"/>
        <v>-1.8133302584802282</v>
      </c>
      <c r="DE111" s="184">
        <f t="shared" si="192"/>
        <v>-1.82738192734389</v>
      </c>
      <c r="DF111" s="15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125"/>
      <c r="DZ111" s="4"/>
      <c r="EA111" s="20"/>
      <c r="EB111" s="20"/>
      <c r="EC111" s="20"/>
      <c r="ED111" s="4"/>
      <c r="EE111" s="4" t="str">
        <f>E111</f>
        <v>iRM_2</v>
      </c>
      <c r="EF111" s="4" t="str">
        <f>A111</f>
        <v>Lab 1</v>
      </c>
      <c r="EG111" s="4" t="str">
        <f>B111</f>
        <v>Jun 20, 2022</v>
      </c>
      <c r="EH111" s="130">
        <f>C111</f>
        <v>1</v>
      </c>
      <c r="EI111" s="51">
        <f>BE111/AVERAGE(BE110,BE112)</f>
        <v>1.0221025426345762</v>
      </c>
      <c r="EJ111" s="52">
        <f>(CM111/AVERAGE(CM110,CM112)-1)*10^6</f>
        <v>-4.5311591145846819E-3</v>
      </c>
      <c r="EK111" s="52">
        <f>(CN111/AVERAGE(CN110,CN112)-1)*10^6</f>
        <v>2.287503747311348</v>
      </c>
      <c r="EL111" s="52">
        <f>(CP111/AVERAGE(CP110,CP112)-1)*10^6</f>
        <v>-0.9985249177502098</v>
      </c>
      <c r="EM111" s="44"/>
      <c r="EN111" t="str">
        <f t="shared" ref="EN111:EU111" si="224">EE178</f>
        <v>iRM_11</v>
      </c>
      <c r="EO111" t="str">
        <f t="shared" si="224"/>
        <v>Lab 1</v>
      </c>
      <c r="EP111" t="str">
        <f t="shared" si="224"/>
        <v>Jun 20, 2022</v>
      </c>
      <c r="EQ111" s="124">
        <f t="shared" si="224"/>
        <v>2</v>
      </c>
      <c r="ER111" s="117">
        <f t="shared" si="224"/>
        <v>1.0634675208296098</v>
      </c>
      <c r="ES111" s="44">
        <f t="shared" si="224"/>
        <v>4.9269225059767052</v>
      </c>
      <c r="ET111" s="44">
        <f t="shared" si="224"/>
        <v>8.3359368612256901</v>
      </c>
      <c r="EU111" s="44">
        <f t="shared" si="224"/>
        <v>14.412745340530719</v>
      </c>
      <c r="EV111" t="s">
        <v>27</v>
      </c>
      <c r="EY111" s="39"/>
      <c r="EZ111" s="39"/>
      <c r="FA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5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</row>
    <row r="112" spans="1:235">
      <c r="A112" s="4" t="s">
        <v>38</v>
      </c>
      <c r="B112" s="12" t="s">
        <v>33</v>
      </c>
      <c r="C112" s="20">
        <v>1</v>
      </c>
      <c r="D112" s="4" t="s">
        <v>61</v>
      </c>
      <c r="E112" s="4" t="s">
        <v>27</v>
      </c>
      <c r="F112" s="15"/>
      <c r="G112" s="15"/>
      <c r="H112" s="15">
        <v>3.0247549293562772E-4</v>
      </c>
      <c r="I112" s="15">
        <v>7.3683556547621268E-5</v>
      </c>
      <c r="J112" s="15">
        <v>1.0092889351653866E-4</v>
      </c>
      <c r="K112" s="15">
        <v>5.0229120824951677E-5</v>
      </c>
      <c r="L112" s="15">
        <v>1.189714515930973E-4</v>
      </c>
      <c r="M112" s="15">
        <v>3.5694551115739158E-6</v>
      </c>
      <c r="N112" s="15">
        <v>1.569035171996802E-4</v>
      </c>
      <c r="O112" s="15">
        <v>7.0505704570678064E-6</v>
      </c>
      <c r="P112" s="15">
        <v>2.9015415407229731E-6</v>
      </c>
      <c r="Q112" s="15"/>
      <c r="R112" s="15"/>
      <c r="S112" s="15"/>
      <c r="T112" s="15"/>
      <c r="U112" s="15"/>
      <c r="V112" s="15">
        <v>22.613958358764648</v>
      </c>
      <c r="W112" s="15">
        <v>5.0215874010202839</v>
      </c>
      <c r="X112" s="15">
        <v>7.8242288025058047</v>
      </c>
      <c r="Y112" s="15">
        <v>1.0261166697054417E-4</v>
      </c>
      <c r="Z112" s="15">
        <v>8.2286147682034247</v>
      </c>
      <c r="AA112" s="15">
        <v>3.8464576688539285E-5</v>
      </c>
      <c r="AB112" s="15">
        <v>1.3715402228491647</v>
      </c>
      <c r="AC112" s="15">
        <v>1.4056459777442128E-5</v>
      </c>
      <c r="AD112" s="15">
        <v>5.5717586571009926E-6</v>
      </c>
      <c r="AE112" s="15"/>
      <c r="AF112" s="15"/>
      <c r="AG112" s="15"/>
      <c r="AH112" s="15"/>
      <c r="AI112" s="69">
        <f t="shared" si="132"/>
        <v>1</v>
      </c>
      <c r="AJ112" s="15">
        <f t="shared" si="154"/>
        <v>0</v>
      </c>
      <c r="AK112" s="15">
        <f t="shared" si="155"/>
        <v>0</v>
      </c>
      <c r="AL112" s="15">
        <f t="shared" si="156"/>
        <v>22.613655883271711</v>
      </c>
      <c r="AM112" s="15">
        <f t="shared" si="157"/>
        <v>5.0215137174637361</v>
      </c>
      <c r="AN112" s="15">
        <f t="shared" si="158"/>
        <v>7.8241278736122881</v>
      </c>
      <c r="AO112" s="15">
        <f t="shared" si="159"/>
        <v>5.238254614559249E-5</v>
      </c>
      <c r="AP112" s="15">
        <f t="shared" si="160"/>
        <v>8.2284957967518313</v>
      </c>
      <c r="AQ112" s="15">
        <f t="shared" si="161"/>
        <v>3.489512157696537E-5</v>
      </c>
      <c r="AR112" s="15">
        <f t="shared" si="162"/>
        <v>1.3713833193319649</v>
      </c>
      <c r="AS112" s="15">
        <f t="shared" si="163"/>
        <v>7.0058893203743211E-6</v>
      </c>
      <c r="AT112" s="15">
        <f t="shared" si="164"/>
        <v>2.6702171163780195E-6</v>
      </c>
      <c r="AU112" s="15">
        <f t="shared" si="165"/>
        <v>0</v>
      </c>
      <c r="AV112" s="15">
        <f t="shared" si="166"/>
        <v>0</v>
      </c>
      <c r="AW112" s="15">
        <f t="shared" si="167"/>
        <v>0</v>
      </c>
      <c r="AX112" s="15"/>
      <c r="AY112" s="4">
        <f t="shared" si="168"/>
        <v>0</v>
      </c>
      <c r="AZ112" s="4">
        <f t="shared" si="169"/>
        <v>1</v>
      </c>
      <c r="BA112" s="4"/>
      <c r="BB112" s="4">
        <f t="shared" si="133"/>
        <v>1</v>
      </c>
      <c r="BC112" s="4">
        <f t="shared" si="134"/>
        <v>1</v>
      </c>
      <c r="BD112" s="40">
        <f t="shared" si="135"/>
        <v>1.6869631782736156</v>
      </c>
      <c r="BE112" s="15">
        <f t="shared" si="136"/>
        <v>22.613655883271711</v>
      </c>
      <c r="BF112" s="15">
        <f t="shared" si="137"/>
        <v>5.0215137174637361</v>
      </c>
      <c r="BG112" s="15">
        <f t="shared" si="170"/>
        <v>7.8241264107575299</v>
      </c>
      <c r="BH112" s="15">
        <f t="shared" si="171"/>
        <v>8.2284948488797482</v>
      </c>
      <c r="BI112" s="15">
        <f t="shared" si="172"/>
        <v>1.3713815431685183</v>
      </c>
      <c r="BJ112" s="18">
        <f t="shared" si="173"/>
        <v>0.22205669633357977</v>
      </c>
      <c r="BK112" s="18">
        <f t="shared" si="174"/>
        <v>0.3459912210190379</v>
      </c>
      <c r="BL112" s="18">
        <f t="shared" si="175"/>
        <v>0.36387282495824647</v>
      </c>
      <c r="BM112" s="18">
        <f t="shared" si="176"/>
        <v>6.0643955592469587E-2</v>
      </c>
      <c r="BN112" s="18">
        <f t="shared" si="177"/>
        <v>1.558121086784432</v>
      </c>
      <c r="BO112" s="18">
        <f t="shared" si="178"/>
        <v>1.6386482865242062</v>
      </c>
      <c r="BP112" s="18">
        <f t="shared" si="179"/>
        <v>0.27310122411876536</v>
      </c>
      <c r="BQ112" s="18">
        <f t="shared" si="180"/>
        <v>1.0516822475626473</v>
      </c>
      <c r="BR112" s="18">
        <f t="shared" si="181"/>
        <v>0.17527599519391476</v>
      </c>
      <c r="BS112" s="18">
        <f t="shared" si="182"/>
        <v>0.16666250248126754</v>
      </c>
      <c r="BT112" s="144">
        <f t="shared" si="183"/>
        <v>-1.5048225408260498</v>
      </c>
      <c r="BU112" s="144">
        <f t="shared" si="184"/>
        <v>-1.0613418770236542</v>
      </c>
      <c r="BV112" s="144">
        <f t="shared" si="185"/>
        <v>-1.0109508543763406</v>
      </c>
      <c r="BW112" s="144">
        <f t="shared" si="186"/>
        <v>-2.8027353090289235</v>
      </c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184"/>
      <c r="CJ112" s="185"/>
      <c r="CK112" s="181">
        <f t="shared" si="138"/>
        <v>0</v>
      </c>
      <c r="CL112" s="186">
        <f t="shared" si="139"/>
        <v>1.6869605330203814</v>
      </c>
      <c r="CM112" s="185">
        <f t="shared" si="140"/>
        <v>0.21794767009829122</v>
      </c>
      <c r="CN112" s="185">
        <f t="shared" si="141"/>
        <v>0.33338261171823103</v>
      </c>
      <c r="CO112" s="188">
        <f t="shared" si="142"/>
        <v>0.33810000000000001</v>
      </c>
      <c r="CP112" s="185">
        <f t="shared" si="143"/>
        <v>5.437864098510678E-2</v>
      </c>
      <c r="CQ112" s="187">
        <f t="shared" si="144"/>
        <v>1.5296452197349957</v>
      </c>
      <c r="CR112" s="187">
        <f t="shared" si="145"/>
        <v>1.5512898112079923</v>
      </c>
      <c r="CS112" s="187">
        <f t="shared" si="146"/>
        <v>0.24950319937158674</v>
      </c>
      <c r="CT112" s="187">
        <f t="shared" si="147"/>
        <v>1.0141500729670807</v>
      </c>
      <c r="CU112" s="187">
        <f t="shared" si="148"/>
        <v>0.16311180929576083</v>
      </c>
      <c r="CV112" s="187">
        <f t="shared" si="149"/>
        <v>0.16083596860427912</v>
      </c>
      <c r="CW112" s="184">
        <f t="shared" si="150"/>
        <v>-1.5235002904292441</v>
      </c>
      <c r="CX112" s="184">
        <f t="shared" si="151"/>
        <v>-1.0984644644399562</v>
      </c>
      <c r="CY112" s="184">
        <f t="shared" si="152"/>
        <v>-2.9117838311694109</v>
      </c>
      <c r="CZ112" s="184">
        <f t="shared" si="187"/>
        <v>0.42503582598928774</v>
      </c>
      <c r="DA112" s="184">
        <f t="shared" si="188"/>
        <v>0.4390867211609471</v>
      </c>
      <c r="DB112" s="184">
        <f t="shared" si="189"/>
        <v>-1.3882835407401672</v>
      </c>
      <c r="DC112" s="184">
        <f t="shared" si="190"/>
        <v>1.4050895171659274E-2</v>
      </c>
      <c r="DD112" s="184">
        <f t="shared" si="191"/>
        <v>-1.8133193667294547</v>
      </c>
      <c r="DE112" s="184">
        <f t="shared" si="192"/>
        <v>-1.8273702619011143</v>
      </c>
      <c r="DF112" s="15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3" t="str">
        <f>E112</f>
        <v>iRM_12</v>
      </c>
      <c r="DW112" s="43" t="str">
        <f>A112</f>
        <v>Lab 1</v>
      </c>
      <c r="DX112" s="43" t="str">
        <f>B112</f>
        <v>Jun 20, 2022</v>
      </c>
      <c r="DY112" s="125">
        <f>C112</f>
        <v>1</v>
      </c>
      <c r="DZ112" s="51">
        <f>BE112/AVERAGE(BE110,BE114)</f>
        <v>0.98976124815257971</v>
      </c>
      <c r="EA112" s="52">
        <f>(CM112/AVERAGE(CM110,CM114)-1)*10^6</f>
        <v>13.400998142731879</v>
      </c>
      <c r="EB112" s="52">
        <f>(CN112/AVERAGE(CN110,CN114)-1)*10^6</f>
        <v>4.2579723436020345</v>
      </c>
      <c r="EC112" s="52">
        <f>(CP112/AVERAGE(CP110,CP114)-1)*10^6</f>
        <v>15.319489107268325</v>
      </c>
      <c r="ED112" s="4"/>
      <c r="EE112" s="4"/>
      <c r="EF112" s="4"/>
      <c r="EG112" s="4"/>
      <c r="EH112" s="130"/>
      <c r="EI112" s="20"/>
      <c r="EJ112" s="20"/>
      <c r="EK112" s="52"/>
      <c r="EL112" s="52"/>
      <c r="EM112" s="44"/>
      <c r="EN112" t="str">
        <f t="shared" ref="EN112:EU112" si="225">EE188</f>
        <v>iRM_11</v>
      </c>
      <c r="EO112" t="str">
        <f t="shared" si="225"/>
        <v>Lab 1</v>
      </c>
      <c r="EP112" t="str">
        <f t="shared" si="225"/>
        <v>Jun 20, 2022</v>
      </c>
      <c r="EQ112" s="124">
        <f t="shared" si="225"/>
        <v>2</v>
      </c>
      <c r="ER112" s="117">
        <f t="shared" si="225"/>
        <v>1.0697156507789765</v>
      </c>
      <c r="ES112" s="44">
        <f t="shared" si="225"/>
        <v>1.8825394401122963</v>
      </c>
      <c r="ET112" s="44">
        <f t="shared" si="225"/>
        <v>-3.8237713565481002</v>
      </c>
      <c r="EU112" s="44">
        <f t="shared" si="225"/>
        <v>6.3693074965343044</v>
      </c>
      <c r="EV112" t="s">
        <v>27</v>
      </c>
      <c r="EY112" s="39"/>
      <c r="EZ112" s="39"/>
      <c r="FA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5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</row>
    <row r="113" spans="1:235">
      <c r="A113" s="4" t="s">
        <v>38</v>
      </c>
      <c r="B113" s="12" t="s">
        <v>33</v>
      </c>
      <c r="C113" s="20">
        <v>1</v>
      </c>
      <c r="D113" s="4" t="s">
        <v>62</v>
      </c>
      <c r="E113" s="4" t="s">
        <v>30</v>
      </c>
      <c r="F113" s="15"/>
      <c r="G113" s="15"/>
      <c r="H113" s="15">
        <v>1.9661622151033952E-3</v>
      </c>
      <c r="I113" s="15">
        <v>4.4898848864249896E-4</v>
      </c>
      <c r="J113" s="15">
        <v>6.7892103106714774E-4</v>
      </c>
      <c r="K113" s="15">
        <v>3.4563623103167629E-5</v>
      </c>
      <c r="L113" s="15">
        <v>7.2553563295514318E-4</v>
      </c>
      <c r="M113" s="15">
        <v>5.8445109175409019E-6</v>
      </c>
      <c r="N113" s="15">
        <v>2.6553659845376389E-4</v>
      </c>
      <c r="O113" s="15">
        <v>1.088024019626488E-5</v>
      </c>
      <c r="P113" s="15">
        <v>1.0848643228200689E-7</v>
      </c>
      <c r="Q113" s="15"/>
      <c r="R113" s="15"/>
      <c r="S113" s="15"/>
      <c r="T113" s="15"/>
      <c r="U113" s="15"/>
      <c r="V113" s="15">
        <v>22.965814437866211</v>
      </c>
      <c r="W113" s="15">
        <v>5.0997425270080567</v>
      </c>
      <c r="X113" s="15">
        <v>7.9461548137664799</v>
      </c>
      <c r="Y113" s="15">
        <v>9.4761024956824255E-5</v>
      </c>
      <c r="Z113" s="15">
        <v>8.3570425796508783</v>
      </c>
      <c r="AA113" s="15">
        <v>3.6160736526653637E-5</v>
      </c>
      <c r="AB113" s="15">
        <v>1.3929868245124817</v>
      </c>
      <c r="AC113" s="15">
        <v>1.1230383065878869E-5</v>
      </c>
      <c r="AD113" s="15">
        <v>1.6267725371221786E-6</v>
      </c>
      <c r="AE113" s="15"/>
      <c r="AF113" s="15"/>
      <c r="AG113" s="15"/>
      <c r="AH113" s="15"/>
      <c r="AI113" s="69">
        <f t="shared" si="132"/>
        <v>1</v>
      </c>
      <c r="AJ113" s="15">
        <f t="shared" si="154"/>
        <v>0</v>
      </c>
      <c r="AK113" s="15">
        <f t="shared" si="155"/>
        <v>0</v>
      </c>
      <c r="AL113" s="15">
        <f t="shared" si="156"/>
        <v>22.963848275651106</v>
      </c>
      <c r="AM113" s="15">
        <f t="shared" si="157"/>
        <v>5.0992935385194142</v>
      </c>
      <c r="AN113" s="15">
        <f t="shared" si="158"/>
        <v>7.9454758927354128</v>
      </c>
      <c r="AO113" s="15">
        <f t="shared" si="159"/>
        <v>6.0197401853656626E-5</v>
      </c>
      <c r="AP113" s="15">
        <f t="shared" si="160"/>
        <v>8.3563170440179224</v>
      </c>
      <c r="AQ113" s="15">
        <f t="shared" si="161"/>
        <v>3.0316225609112737E-5</v>
      </c>
      <c r="AR113" s="15">
        <f t="shared" si="162"/>
        <v>1.3927212879140278</v>
      </c>
      <c r="AS113" s="15">
        <f t="shared" si="163"/>
        <v>3.5014286961398858E-7</v>
      </c>
      <c r="AT113" s="15">
        <f t="shared" si="164"/>
        <v>1.5182861048401717E-6</v>
      </c>
      <c r="AU113" s="15">
        <f t="shared" si="165"/>
        <v>0</v>
      </c>
      <c r="AV113" s="15">
        <f t="shared" si="166"/>
        <v>0</v>
      </c>
      <c r="AW113" s="15">
        <f t="shared" si="167"/>
        <v>0</v>
      </c>
      <c r="AX113" s="15"/>
      <c r="AY113" s="4">
        <f t="shared" si="168"/>
        <v>0</v>
      </c>
      <c r="AZ113" s="4">
        <f t="shared" si="169"/>
        <v>1</v>
      </c>
      <c r="BA113" s="4"/>
      <c r="BB113" s="4">
        <f t="shared" si="133"/>
        <v>1</v>
      </c>
      <c r="BC113" s="4">
        <f t="shared" si="134"/>
        <v>1</v>
      </c>
      <c r="BD113" s="40">
        <f t="shared" si="135"/>
        <v>1.6880507064597574</v>
      </c>
      <c r="BE113" s="15">
        <f t="shared" si="136"/>
        <v>22.963848275651106</v>
      </c>
      <c r="BF113" s="15">
        <f t="shared" si="137"/>
        <v>5.0992935385194142</v>
      </c>
      <c r="BG113" s="15">
        <f t="shared" si="170"/>
        <v>7.9454750610073122</v>
      </c>
      <c r="BH113" s="15">
        <f t="shared" si="171"/>
        <v>8.3563165050796311</v>
      </c>
      <c r="BI113" s="15">
        <f t="shared" si="172"/>
        <v>1.3927202780074672</v>
      </c>
      <c r="BJ113" s="18">
        <f t="shared" si="173"/>
        <v>0.22205744774608477</v>
      </c>
      <c r="BK113" s="18">
        <f t="shared" si="174"/>
        <v>0.34599928398899987</v>
      </c>
      <c r="BL113" s="18">
        <f t="shared" si="175"/>
        <v>0.3638900764703254</v>
      </c>
      <c r="BM113" s="18">
        <f t="shared" si="176"/>
        <v>6.0648383550077199E-2</v>
      </c>
      <c r="BN113" s="18">
        <f t="shared" si="177"/>
        <v>1.5581521246008305</v>
      </c>
      <c r="BO113" s="18">
        <f t="shared" si="178"/>
        <v>1.6387204309689332</v>
      </c>
      <c r="BP113" s="18">
        <f t="shared" si="179"/>
        <v>0.2731202405758828</v>
      </c>
      <c r="BQ113" s="18">
        <f t="shared" si="180"/>
        <v>1.0517075997240917</v>
      </c>
      <c r="BR113" s="18">
        <f t="shared" si="181"/>
        <v>0.17528470825392042</v>
      </c>
      <c r="BS113" s="18">
        <f t="shared" si="182"/>
        <v>0.16666676964196622</v>
      </c>
      <c r="BT113" s="144">
        <f t="shared" si="183"/>
        <v>-1.5048191569549663</v>
      </c>
      <c r="BU113" s="144">
        <f t="shared" si="184"/>
        <v>-1.0613185733225081</v>
      </c>
      <c r="BV113" s="144">
        <f t="shared" si="185"/>
        <v>-1.010903444671756</v>
      </c>
      <c r="BW113" s="144">
        <f t="shared" si="186"/>
        <v>-2.8026622960482044</v>
      </c>
      <c r="BX113" s="44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184"/>
      <c r="CJ113" s="185"/>
      <c r="CK113" s="181">
        <f t="shared" si="138"/>
        <v>0</v>
      </c>
      <c r="CL113" s="186">
        <f t="shared" si="139"/>
        <v>1.6880492254357635</v>
      </c>
      <c r="CM113" s="185">
        <f t="shared" si="140"/>
        <v>0.21794578051057772</v>
      </c>
      <c r="CN113" s="185">
        <f t="shared" si="141"/>
        <v>0.33338239380799506</v>
      </c>
      <c r="CO113" s="188">
        <f t="shared" si="142"/>
        <v>0.33810000000000001</v>
      </c>
      <c r="CP113" s="185">
        <f t="shared" si="143"/>
        <v>5.4378784420549983E-2</v>
      </c>
      <c r="CQ113" s="187">
        <f t="shared" si="144"/>
        <v>1.5296574819066744</v>
      </c>
      <c r="CR113" s="187">
        <f t="shared" si="145"/>
        <v>1.5513032608749713</v>
      </c>
      <c r="CS113" s="187">
        <f t="shared" si="146"/>
        <v>0.24950602068623562</v>
      </c>
      <c r="CT113" s="187">
        <f t="shared" si="147"/>
        <v>1.0141507358505619</v>
      </c>
      <c r="CU113" s="187">
        <f t="shared" si="148"/>
        <v>0.16311234615427339</v>
      </c>
      <c r="CV113" s="187">
        <f t="shared" si="149"/>
        <v>0.16083639284398099</v>
      </c>
      <c r="CW113" s="184">
        <f t="shared" si="150"/>
        <v>-1.5235089603815493</v>
      </c>
      <c r="CX113" s="184">
        <f t="shared" si="151"/>
        <v>-1.0984651180742477</v>
      </c>
      <c r="CY113" s="184">
        <f t="shared" si="152"/>
        <v>-2.9117811934563047</v>
      </c>
      <c r="CZ113" s="184">
        <f t="shared" si="187"/>
        <v>0.42504384230730174</v>
      </c>
      <c r="DA113" s="184">
        <f t="shared" si="188"/>
        <v>0.43909539111325258</v>
      </c>
      <c r="DB113" s="184">
        <f t="shared" si="189"/>
        <v>-1.3882722330747554</v>
      </c>
      <c r="DC113" s="184">
        <f t="shared" si="190"/>
        <v>1.405154880595093E-2</v>
      </c>
      <c r="DD113" s="184">
        <f t="shared" si="191"/>
        <v>-1.813316075382057</v>
      </c>
      <c r="DE113" s="184">
        <f t="shared" si="192"/>
        <v>-1.8273676241880079</v>
      </c>
      <c r="DF113" s="15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125"/>
      <c r="DZ113" s="4"/>
      <c r="EA113" s="20"/>
      <c r="EB113" s="20"/>
      <c r="EC113" s="20"/>
      <c r="ED113" s="4"/>
      <c r="EE113" s="4" t="str">
        <f>E113</f>
        <v>iRM_10</v>
      </c>
      <c r="EF113" s="4" t="str">
        <f>A113</f>
        <v>Lab 1</v>
      </c>
      <c r="EG113" s="4" t="str">
        <f>B113</f>
        <v>Jun 20, 2022</v>
      </c>
      <c r="EH113" s="130">
        <f>C113</f>
        <v>1</v>
      </c>
      <c r="EI113" s="51">
        <f>BE113/AVERAGE(BE112,BE114)</f>
        <v>1.0099275625540034</v>
      </c>
      <c r="EJ113" s="52">
        <f>(CM113/AVERAGE(CM112,CM114)-1)*10^6</f>
        <v>-2.9173338176313734</v>
      </c>
      <c r="EK113" s="52">
        <f>(CN113/AVERAGE(CN112,CN114)-1)*10^6</f>
        <v>0.54313233732727895</v>
      </c>
      <c r="EL113" s="52">
        <f>(CP113/AVERAGE(CP112,CP114)-1)*10^6</f>
        <v>7.2901444576611851</v>
      </c>
      <c r="EM113" s="44"/>
      <c r="EQ113" s="124"/>
      <c r="EY113" s="39"/>
      <c r="EZ113" s="39"/>
      <c r="FA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5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</row>
    <row r="114" spans="1:235">
      <c r="A114" s="4" t="s">
        <v>38</v>
      </c>
      <c r="B114" s="12" t="s">
        <v>33</v>
      </c>
      <c r="C114" s="20">
        <v>1</v>
      </c>
      <c r="D114" s="4" t="s">
        <v>63</v>
      </c>
      <c r="E114" s="4" t="s">
        <v>27</v>
      </c>
      <c r="F114" s="15"/>
      <c r="G114" s="15"/>
      <c r="H114" s="15">
        <v>2.7840233233291658E-4</v>
      </c>
      <c r="I114" s="15">
        <v>6.6936390794580802E-5</v>
      </c>
      <c r="J114" s="15">
        <v>9.6442010544706136E-5</v>
      </c>
      <c r="K114" s="15">
        <v>3.7922651540611699E-5</v>
      </c>
      <c r="L114" s="15">
        <v>1.0562437091721222E-4</v>
      </c>
      <c r="M114" s="15">
        <v>4.6658243263664186E-6</v>
      </c>
      <c r="N114" s="15">
        <v>1.5938166034175084E-4</v>
      </c>
      <c r="O114" s="15">
        <v>1.4044113902400568E-5</v>
      </c>
      <c r="P114" s="15">
        <v>2.1231711912150787E-6</v>
      </c>
      <c r="Q114" s="15"/>
      <c r="R114" s="15"/>
      <c r="S114" s="15"/>
      <c r="T114" s="15"/>
      <c r="U114" s="15"/>
      <c r="V114" s="15">
        <v>22.862850967718629</v>
      </c>
      <c r="W114" s="15">
        <v>5.0768464633396695</v>
      </c>
      <c r="X114" s="15">
        <v>7.9104850632803778</v>
      </c>
      <c r="Y114" s="15">
        <v>9.814303885665437E-5</v>
      </c>
      <c r="Z114" s="15">
        <v>8.3195015751585668</v>
      </c>
      <c r="AA114" s="15">
        <v>3.7998100512539871E-5</v>
      </c>
      <c r="AB114" s="15">
        <v>1.3867057610531242</v>
      </c>
      <c r="AC114" s="15">
        <v>1.5177777367623793E-5</v>
      </c>
      <c r="AD114" s="15">
        <v>4.7655325305158282E-6</v>
      </c>
      <c r="AE114" s="15"/>
      <c r="AF114" s="15"/>
      <c r="AG114" s="15"/>
      <c r="AH114" s="15"/>
      <c r="AI114" s="69">
        <f t="shared" si="132"/>
        <v>1</v>
      </c>
      <c r="AJ114" s="15">
        <f t="shared" si="154"/>
        <v>0</v>
      </c>
      <c r="AK114" s="15">
        <f t="shared" si="155"/>
        <v>0</v>
      </c>
      <c r="AL114" s="15">
        <f t="shared" si="156"/>
        <v>22.862572565386294</v>
      </c>
      <c r="AM114" s="15">
        <f t="shared" si="157"/>
        <v>5.0767795269488749</v>
      </c>
      <c r="AN114" s="15">
        <f t="shared" si="158"/>
        <v>7.9103886212698331</v>
      </c>
      <c r="AO114" s="15">
        <f t="shared" si="159"/>
        <v>6.0220387316042671E-5</v>
      </c>
      <c r="AP114" s="15">
        <f t="shared" si="160"/>
        <v>8.3193959507876496</v>
      </c>
      <c r="AQ114" s="15">
        <f t="shared" si="161"/>
        <v>3.3332276186173451E-5</v>
      </c>
      <c r="AR114" s="15">
        <f t="shared" si="162"/>
        <v>1.3865463793927824</v>
      </c>
      <c r="AS114" s="15">
        <f t="shared" si="163"/>
        <v>1.1336634652232251E-6</v>
      </c>
      <c r="AT114" s="15">
        <f t="shared" si="164"/>
        <v>2.6423613393007496E-6</v>
      </c>
      <c r="AU114" s="15">
        <f t="shared" si="165"/>
        <v>0</v>
      </c>
      <c r="AV114" s="15">
        <f t="shared" si="166"/>
        <v>0</v>
      </c>
      <c r="AW114" s="15">
        <f t="shared" si="167"/>
        <v>0</v>
      </c>
      <c r="AX114" s="15"/>
      <c r="AY114" s="4">
        <f t="shared" si="168"/>
        <v>0</v>
      </c>
      <c r="AZ114" s="4">
        <f t="shared" si="169"/>
        <v>1</v>
      </c>
      <c r="BA114" s="4"/>
      <c r="BB114" s="4">
        <f t="shared" si="133"/>
        <v>1</v>
      </c>
      <c r="BC114" s="4">
        <f t="shared" si="134"/>
        <v>1</v>
      </c>
      <c r="BD114" s="40">
        <f t="shared" si="135"/>
        <v>1.6878633841088586</v>
      </c>
      <c r="BE114" s="15">
        <f t="shared" si="136"/>
        <v>22.862572565386294</v>
      </c>
      <c r="BF114" s="15">
        <f t="shared" si="137"/>
        <v>5.0767795269488749</v>
      </c>
      <c r="BG114" s="15">
        <f t="shared" si="170"/>
        <v>7.9103871737497666</v>
      </c>
      <c r="BH114" s="15">
        <f t="shared" si="171"/>
        <v>8.3193950128354963</v>
      </c>
      <c r="BI114" s="15">
        <f t="shared" si="172"/>
        <v>1.3865446217877222</v>
      </c>
      <c r="BJ114" s="18">
        <f t="shared" si="173"/>
        <v>0.22205635487561309</v>
      </c>
      <c r="BK114" s="18">
        <f t="shared" si="174"/>
        <v>0.34599724729692116</v>
      </c>
      <c r="BL114" s="18">
        <f t="shared" si="175"/>
        <v>0.36388709052939111</v>
      </c>
      <c r="BM114" s="18">
        <f t="shared" si="176"/>
        <v>6.0646920543269783E-2</v>
      </c>
      <c r="BN114" s="18">
        <f t="shared" si="177"/>
        <v>1.5581506212273668</v>
      </c>
      <c r="BO114" s="18">
        <f t="shared" si="178"/>
        <v>1.6387150493091081</v>
      </c>
      <c r="BP114" s="18">
        <f t="shared" si="179"/>
        <v>0.27311499631362368</v>
      </c>
      <c r="BQ114" s="18">
        <f t="shared" si="180"/>
        <v>1.0517051605821524</v>
      </c>
      <c r="BR114" s="18">
        <f t="shared" si="181"/>
        <v>0.17528151167984582</v>
      </c>
      <c r="BS114" s="18">
        <f t="shared" si="182"/>
        <v>0.16666411675951262</v>
      </c>
      <c r="BT114" s="144">
        <f t="shared" si="183"/>
        <v>-1.5048240785334679</v>
      </c>
      <c r="BU114" s="144">
        <f t="shared" si="184"/>
        <v>-1.0613244597453055</v>
      </c>
      <c r="BV114" s="144">
        <f t="shared" si="185"/>
        <v>-1.0109116503178512</v>
      </c>
      <c r="BW114" s="144">
        <f t="shared" si="186"/>
        <v>-2.8026864191058682</v>
      </c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184"/>
      <c r="CJ114" s="185"/>
      <c r="CK114" s="181">
        <f t="shared" si="138"/>
        <v>0</v>
      </c>
      <c r="CL114" s="186">
        <f t="shared" si="139"/>
        <v>1.6878607951397842</v>
      </c>
      <c r="CM114" s="185">
        <f t="shared" si="140"/>
        <v>0.21794516256776586</v>
      </c>
      <c r="CN114" s="185">
        <f t="shared" si="141"/>
        <v>0.33338181375643827</v>
      </c>
      <c r="CO114" s="188">
        <f t="shared" si="142"/>
        <v>0.33810000000000001</v>
      </c>
      <c r="CP114" s="185">
        <f t="shared" si="143"/>
        <v>5.4378135003385487E-2</v>
      </c>
      <c r="CQ114" s="187">
        <f t="shared" si="144"/>
        <v>1.529659157508392</v>
      </c>
      <c r="CR114" s="187">
        <f t="shared" si="145"/>
        <v>1.5513076593056945</v>
      </c>
      <c r="CS114" s="187">
        <f t="shared" si="146"/>
        <v>0.24950374838660455</v>
      </c>
      <c r="CT114" s="187">
        <f t="shared" si="147"/>
        <v>1.0141525003730669</v>
      </c>
      <c r="CU114" s="187">
        <f t="shared" si="148"/>
        <v>0.16311068198552967</v>
      </c>
      <c r="CV114" s="187">
        <f t="shared" si="149"/>
        <v>0.16083447205970269</v>
      </c>
      <c r="CW114" s="184">
        <f t="shared" si="150"/>
        <v>-1.5235117956908013</v>
      </c>
      <c r="CX114" s="184">
        <f t="shared" si="151"/>
        <v>-1.0984668579743508</v>
      </c>
      <c r="CY114" s="184">
        <f t="shared" si="152"/>
        <v>-2.9117931360006124</v>
      </c>
      <c r="CZ114" s="184">
        <f t="shared" si="187"/>
        <v>0.42504493771645036</v>
      </c>
      <c r="DA114" s="184">
        <f t="shared" si="188"/>
        <v>0.43909822642250429</v>
      </c>
      <c r="DB114" s="184">
        <f t="shared" si="189"/>
        <v>-1.3882813403098113</v>
      </c>
      <c r="DC114" s="184">
        <f t="shared" si="190"/>
        <v>1.4053288706054115E-2</v>
      </c>
      <c r="DD114" s="184">
        <f t="shared" si="191"/>
        <v>-1.8133262780262616</v>
      </c>
      <c r="DE114" s="184">
        <f t="shared" si="192"/>
        <v>-1.8273795667323158</v>
      </c>
      <c r="DF114" s="15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3" t="str">
        <f>E114</f>
        <v>iRM_12</v>
      </c>
      <c r="DW114" s="43" t="str">
        <f>A114</f>
        <v>Lab 1</v>
      </c>
      <c r="DX114" s="43" t="str">
        <f>B114</f>
        <v>Jun 20, 2022</v>
      </c>
      <c r="DY114" s="125">
        <f>C114</f>
        <v>1</v>
      </c>
      <c r="DZ114" s="51">
        <f>BE114/AVERAGE(BE112,BE116)</f>
        <v>1.0084738882281428</v>
      </c>
      <c r="EA114" s="52">
        <f>(CM114/AVERAGE(CM112,CM116)-1)*10^6</f>
        <v>-7.1557445932013408</v>
      </c>
      <c r="EB114" s="52">
        <f>(CN114/AVERAGE(CN112,CN116)-1)*10^6</f>
        <v>-2.7049500924691827</v>
      </c>
      <c r="EC114" s="52">
        <f>(CP114/AVERAGE(CP112,CP116)-1)*10^6</f>
        <v>-11.121363985955313</v>
      </c>
      <c r="ED114" s="4"/>
      <c r="EE114" s="4"/>
      <c r="EF114" s="4"/>
      <c r="EG114" s="4"/>
      <c r="EH114" s="130"/>
      <c r="EI114" s="20"/>
      <c r="EJ114" s="20"/>
      <c r="EK114" s="52"/>
      <c r="EL114" s="52"/>
      <c r="EM114" s="44"/>
      <c r="EN114" t="str">
        <f t="shared" ref="EN114:EU114" si="226">EE21</f>
        <v>iRM_12</v>
      </c>
      <c r="EO114" t="str">
        <f t="shared" si="226"/>
        <v>Lab 1</v>
      </c>
      <c r="EP114" t="str">
        <f t="shared" si="226"/>
        <v>Apr 4, 2022</v>
      </c>
      <c r="EQ114" s="124">
        <f t="shared" si="226"/>
        <v>1</v>
      </c>
      <c r="ER114" s="117">
        <f t="shared" si="226"/>
        <v>0.98913714077276449</v>
      </c>
      <c r="ES114" s="44">
        <f t="shared" si="226"/>
        <v>-9.2160730807977487</v>
      </c>
      <c r="ET114" s="44">
        <f t="shared" si="226"/>
        <v>-0.63120827487050946</v>
      </c>
      <c r="EU114" s="44">
        <f t="shared" si="226"/>
        <v>8.079719967302168</v>
      </c>
      <c r="EV114" t="s">
        <v>32</v>
      </c>
      <c r="EW114" s="108" t="s">
        <v>257</v>
      </c>
      <c r="EX114" s="109">
        <f>AVERAGE(ES114:ES147)</f>
        <v>-0.40694063676310571</v>
      </c>
      <c r="EY114" s="109">
        <f t="shared" ref="EY114:EZ114" si="227">AVERAGE(ET114:ET147)</f>
        <v>-9.91248747365049E-2</v>
      </c>
      <c r="EZ114" s="110">
        <f t="shared" si="227"/>
        <v>0.85021204616162738</v>
      </c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5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</row>
    <row r="115" spans="1:235">
      <c r="A115" s="4" t="s">
        <v>38</v>
      </c>
      <c r="B115" s="12" t="s">
        <v>33</v>
      </c>
      <c r="C115" s="20">
        <v>1</v>
      </c>
      <c r="D115" s="4" t="s">
        <v>64</v>
      </c>
      <c r="E115" s="4" t="s">
        <v>31</v>
      </c>
      <c r="F115" s="15"/>
      <c r="G115" s="15"/>
      <c r="H115" s="15">
        <v>2.7564786141738297E-4</v>
      </c>
      <c r="I115" s="15">
        <v>6.9165708191576419E-5</v>
      </c>
      <c r="J115" s="15">
        <v>9.3227752222446719E-5</v>
      </c>
      <c r="K115" s="15">
        <v>3.8201673305593431E-5</v>
      </c>
      <c r="L115" s="15">
        <v>1.0090407449752093E-4</v>
      </c>
      <c r="M115" s="15">
        <v>6.6249710698684782E-6</v>
      </c>
      <c r="N115" s="15">
        <v>1.4705699431942777E-4</v>
      </c>
      <c r="O115" s="15">
        <v>1.4650082653133722E-5</v>
      </c>
      <c r="P115" s="15">
        <v>8.4565579072659901E-8</v>
      </c>
      <c r="Q115" s="15"/>
      <c r="R115" s="15"/>
      <c r="S115" s="15"/>
      <c r="T115" s="15"/>
      <c r="U115" s="15"/>
      <c r="V115" s="15">
        <v>23.237296785627091</v>
      </c>
      <c r="W115" s="15">
        <v>5.1600494190138217</v>
      </c>
      <c r="X115" s="15">
        <v>8.0402361032914147</v>
      </c>
      <c r="Y115" s="15">
        <v>9.0244506207788928E-5</v>
      </c>
      <c r="Z115" s="15">
        <v>8.4562761734943006</v>
      </c>
      <c r="AA115" s="15">
        <v>3.7828939212533665E-5</v>
      </c>
      <c r="AB115" s="15">
        <v>1.4095253044245195</v>
      </c>
      <c r="AC115" s="15">
        <v>1.5036355715003956E-5</v>
      </c>
      <c r="AD115" s="15">
        <v>3.185510104695099E-6</v>
      </c>
      <c r="AE115" s="15"/>
      <c r="AF115" s="15"/>
      <c r="AG115" s="15"/>
      <c r="AH115" s="15"/>
      <c r="AI115" s="69">
        <f t="shared" si="132"/>
        <v>1</v>
      </c>
      <c r="AJ115" s="15">
        <f t="shared" si="154"/>
        <v>0</v>
      </c>
      <c r="AK115" s="15">
        <f t="shared" si="155"/>
        <v>0</v>
      </c>
      <c r="AL115" s="15">
        <f t="shared" si="156"/>
        <v>23.237021137765673</v>
      </c>
      <c r="AM115" s="15">
        <f t="shared" si="157"/>
        <v>5.1599802533056298</v>
      </c>
      <c r="AN115" s="15">
        <f t="shared" si="158"/>
        <v>8.0401428755391926</v>
      </c>
      <c r="AO115" s="15">
        <f t="shared" si="159"/>
        <v>5.2042832902195497E-5</v>
      </c>
      <c r="AP115" s="15">
        <f t="shared" si="160"/>
        <v>8.4561752694198038</v>
      </c>
      <c r="AQ115" s="15">
        <f t="shared" si="161"/>
        <v>3.1203968142665184E-5</v>
      </c>
      <c r="AR115" s="15">
        <f t="shared" si="162"/>
        <v>1.4093782474302001</v>
      </c>
      <c r="AS115" s="15">
        <f t="shared" si="163"/>
        <v>3.8627306187023362E-7</v>
      </c>
      <c r="AT115" s="15">
        <f t="shared" si="164"/>
        <v>3.1009445256224391E-6</v>
      </c>
      <c r="AU115" s="15">
        <f t="shared" si="165"/>
        <v>0</v>
      </c>
      <c r="AV115" s="15">
        <f t="shared" si="166"/>
        <v>0</v>
      </c>
      <c r="AW115" s="15">
        <f t="shared" si="167"/>
        <v>0</v>
      </c>
      <c r="AX115" s="15"/>
      <c r="AY115" s="4">
        <f t="shared" si="168"/>
        <v>0</v>
      </c>
      <c r="AZ115" s="4">
        <f t="shared" si="169"/>
        <v>1</v>
      </c>
      <c r="BA115" s="4"/>
      <c r="BB115" s="4">
        <f t="shared" si="133"/>
        <v>1</v>
      </c>
      <c r="BC115" s="4">
        <f t="shared" si="134"/>
        <v>1</v>
      </c>
      <c r="BD115" s="40">
        <f t="shared" si="135"/>
        <v>1.6892817844791002</v>
      </c>
      <c r="BE115" s="15">
        <f t="shared" si="136"/>
        <v>23.237021137765673</v>
      </c>
      <c r="BF115" s="15">
        <f t="shared" si="137"/>
        <v>5.1599802533056298</v>
      </c>
      <c r="BG115" s="15">
        <f t="shared" si="170"/>
        <v>8.0401411769383682</v>
      </c>
      <c r="BH115" s="15">
        <f t="shared" si="171"/>
        <v>8.4561741687441838</v>
      </c>
      <c r="BI115" s="15">
        <f t="shared" si="172"/>
        <v>1.4093761848462312</v>
      </c>
      <c r="BJ115" s="18">
        <f t="shared" si="173"/>
        <v>0.22205859446069176</v>
      </c>
      <c r="BK115" s="18">
        <f t="shared" si="174"/>
        <v>0.34600567470635168</v>
      </c>
      <c r="BL115" s="18">
        <f t="shared" si="175"/>
        <v>0.3639095613250054</v>
      </c>
      <c r="BM115" s="18">
        <f t="shared" si="176"/>
        <v>6.0652188440611279E-2</v>
      </c>
      <c r="BN115" s="18">
        <f t="shared" si="177"/>
        <v>1.5581728576941016</v>
      </c>
      <c r="BO115" s="18">
        <f t="shared" si="178"/>
        <v>1.6387997150428859</v>
      </c>
      <c r="BP115" s="18">
        <f t="shared" si="179"/>
        <v>0.27313596480206387</v>
      </c>
      <c r="BQ115" s="18">
        <f t="shared" si="180"/>
        <v>1.0517444883927074</v>
      </c>
      <c r="BR115" s="18">
        <f t="shared" si="181"/>
        <v>0.17529246736223508</v>
      </c>
      <c r="BS115" s="18">
        <f t="shared" si="182"/>
        <v>0.16666830137623997</v>
      </c>
      <c r="BT115" s="144">
        <f t="shared" si="183"/>
        <v>-1.5048139929235058</v>
      </c>
      <c r="BU115" s="144">
        <f t="shared" si="184"/>
        <v>-1.0613001031734963</v>
      </c>
      <c r="BV115" s="144">
        <f t="shared" si="185"/>
        <v>-1.0108499001145104</v>
      </c>
      <c r="BW115" s="144">
        <f t="shared" si="186"/>
        <v>-2.8025995611332264</v>
      </c>
      <c r="BX115" s="44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184"/>
      <c r="CJ115" s="185"/>
      <c r="CK115" s="181">
        <f t="shared" si="138"/>
        <v>0</v>
      </c>
      <c r="CL115" s="186">
        <f t="shared" si="139"/>
        <v>1.6892787954967703</v>
      </c>
      <c r="CM115" s="185">
        <f t="shared" si="140"/>
        <v>0.21794393897108924</v>
      </c>
      <c r="CN115" s="185">
        <f t="shared" si="141"/>
        <v>0.33337953097090023</v>
      </c>
      <c r="CO115" s="188">
        <f t="shared" si="142"/>
        <v>0.33810000000000001</v>
      </c>
      <c r="CP115" s="185">
        <f t="shared" si="143"/>
        <v>5.4377873748466241E-2</v>
      </c>
      <c r="CQ115" s="187">
        <f t="shared" si="144"/>
        <v>1.5296572712449867</v>
      </c>
      <c r="CR115" s="187">
        <f t="shared" si="145"/>
        <v>1.551316368769722</v>
      </c>
      <c r="CS115" s="187">
        <f t="shared" si="146"/>
        <v>0.24950395044332746</v>
      </c>
      <c r="CT115" s="187">
        <f t="shared" si="147"/>
        <v>1.0141594446886175</v>
      </c>
      <c r="CU115" s="187">
        <f t="shared" si="148"/>
        <v>0.16311101521470653</v>
      </c>
      <c r="CV115" s="187">
        <f t="shared" si="149"/>
        <v>0.16083369934476854</v>
      </c>
      <c r="CW115" s="184">
        <f t="shared" si="150"/>
        <v>-1.5235174099476032</v>
      </c>
      <c r="CX115" s="184">
        <f t="shared" si="151"/>
        <v>-1.0984737053585194</v>
      </c>
      <c r="CY115" s="184">
        <f t="shared" si="152"/>
        <v>-2.9117979404233241</v>
      </c>
      <c r="CZ115" s="184">
        <f t="shared" si="187"/>
        <v>0.42504370458908403</v>
      </c>
      <c r="DA115" s="184">
        <f t="shared" si="188"/>
        <v>0.43910384067930675</v>
      </c>
      <c r="DB115" s="184">
        <f t="shared" si="189"/>
        <v>-1.3882805304757211</v>
      </c>
      <c r="DC115" s="184">
        <f t="shared" si="190"/>
        <v>1.406013609022254E-2</v>
      </c>
      <c r="DD115" s="184">
        <f t="shared" si="191"/>
        <v>-1.8133242350648049</v>
      </c>
      <c r="DE115" s="184">
        <f t="shared" si="192"/>
        <v>-1.8273843711550275</v>
      </c>
      <c r="DF115" s="15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125"/>
      <c r="DZ115" s="4"/>
      <c r="EA115" s="20"/>
      <c r="EB115" s="20"/>
      <c r="EC115" s="20"/>
      <c r="ED115" s="4"/>
      <c r="EE115" s="4" t="str">
        <f>E115</f>
        <v>iRM_11</v>
      </c>
      <c r="EF115" s="4" t="str">
        <f>A115</f>
        <v>Lab 1</v>
      </c>
      <c r="EG115" s="4" t="str">
        <f>B115</f>
        <v>Jun 20, 2022</v>
      </c>
      <c r="EH115" s="130">
        <f>C115</f>
        <v>1</v>
      </c>
      <c r="EI115" s="51">
        <f>BE115/AVERAGE(BE114,BE116)</f>
        <v>1.0193945469755985</v>
      </c>
      <c r="EJ115" s="52">
        <f>(CM115/AVERAGE(CM114,CM116)-1)*10^6</f>
        <v>-7.0173631226966293</v>
      </c>
      <c r="EK115" s="52">
        <f>(CN115/AVERAGE(CN114,CN116)-1)*10^6</f>
        <v>-8.3555369033705418</v>
      </c>
      <c r="EL115" s="52">
        <f>(CP115/AVERAGE(CP114,CP116)-1)*10^6</f>
        <v>-11.273388668797679</v>
      </c>
      <c r="EM115" s="44"/>
      <c r="EN115" s="39" t="str">
        <f t="shared" ref="EN115:EU115" si="228">DV28</f>
        <v>iRM_12</v>
      </c>
      <c r="EO115" s="39" t="str">
        <f t="shared" si="228"/>
        <v>Lab 1</v>
      </c>
      <c r="EP115" s="39" t="str">
        <f t="shared" si="228"/>
        <v>Apr 5, 2022</v>
      </c>
      <c r="EQ115" s="124">
        <f t="shared" si="228"/>
        <v>2</v>
      </c>
      <c r="ER115" s="117">
        <f t="shared" si="228"/>
        <v>0.98553651476663107</v>
      </c>
      <c r="ES115" s="44">
        <f t="shared" si="228"/>
        <v>-7.5159085451970142</v>
      </c>
      <c r="ET115" s="44">
        <f t="shared" si="228"/>
        <v>-8.6024198124867723</v>
      </c>
      <c r="EU115" s="44">
        <f t="shared" si="228"/>
        <v>9.8499717136046883</v>
      </c>
      <c r="EV115" s="39" t="s">
        <v>27</v>
      </c>
      <c r="EW115" s="111" t="s">
        <v>258</v>
      </c>
      <c r="EX115" s="44">
        <f>2*STDEV(ES114:ES147)</f>
        <v>14.012377798037038</v>
      </c>
      <c r="EY115" s="44">
        <f t="shared" ref="EY115:EZ115" si="229">2*STDEV(ET114:ET147)</f>
        <v>9.3871819134924763</v>
      </c>
      <c r="EZ115" s="112">
        <f t="shared" si="229"/>
        <v>25.332623503271872</v>
      </c>
      <c r="FA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5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</row>
    <row r="116" spans="1:235">
      <c r="A116" s="4" t="s">
        <v>38</v>
      </c>
      <c r="B116" s="12" t="s">
        <v>33</v>
      </c>
      <c r="C116" s="20">
        <v>1</v>
      </c>
      <c r="D116" s="4" t="s">
        <v>65</v>
      </c>
      <c r="E116" s="4" t="s">
        <v>27</v>
      </c>
      <c r="F116" s="15"/>
      <c r="G116" s="15"/>
      <c r="H116" s="15">
        <v>2.860755397705361E-4</v>
      </c>
      <c r="I116" s="15">
        <v>7.5632980224327187E-5</v>
      </c>
      <c r="J116" s="15">
        <v>8.4230516222305596E-5</v>
      </c>
      <c r="K116" s="15">
        <v>3.273243873991305E-5</v>
      </c>
      <c r="L116" s="15">
        <v>9.9093202879885209E-5</v>
      </c>
      <c r="M116" s="15">
        <v>2.9630757381937655E-6</v>
      </c>
      <c r="N116" s="15">
        <v>1.40660166653106E-4</v>
      </c>
      <c r="O116" s="15">
        <v>1.6398350007307271E-5</v>
      </c>
      <c r="P116" s="15">
        <v>-7.2110064479602491E-7</v>
      </c>
      <c r="Q116" s="15"/>
      <c r="R116" s="15"/>
      <c r="S116" s="15"/>
      <c r="T116" s="15"/>
      <c r="U116" s="15"/>
      <c r="V116" s="15">
        <v>22.727561340332031</v>
      </c>
      <c r="W116" s="15">
        <v>5.0469322872161868</v>
      </c>
      <c r="X116" s="15">
        <v>7.8640160942077637</v>
      </c>
      <c r="Y116" s="15">
        <v>9.1248388198437172E-5</v>
      </c>
      <c r="Z116" s="15">
        <v>8.270950374603272</v>
      </c>
      <c r="AA116" s="15">
        <v>3.8294049136311512E-5</v>
      </c>
      <c r="AB116" s="15">
        <v>1.3786718106269837</v>
      </c>
      <c r="AC116" s="15">
        <v>1.6975315575109561E-5</v>
      </c>
      <c r="AD116" s="15">
        <v>5.4209981773567507E-6</v>
      </c>
      <c r="AE116" s="15"/>
      <c r="AF116" s="15"/>
      <c r="AG116" s="15"/>
      <c r="AH116" s="15"/>
      <c r="AI116" s="69">
        <f t="shared" si="132"/>
        <v>1</v>
      </c>
      <c r="AJ116" s="15">
        <f t="shared" si="154"/>
        <v>0</v>
      </c>
      <c r="AK116" s="15">
        <f t="shared" si="155"/>
        <v>0</v>
      </c>
      <c r="AL116" s="15">
        <f t="shared" si="156"/>
        <v>22.727275264792262</v>
      </c>
      <c r="AM116" s="15">
        <f t="shared" si="157"/>
        <v>5.0468566542359623</v>
      </c>
      <c r="AN116" s="15">
        <f t="shared" si="158"/>
        <v>7.8639318636915414</v>
      </c>
      <c r="AO116" s="15">
        <f t="shared" si="159"/>
        <v>5.8515949458524122E-5</v>
      </c>
      <c r="AP116" s="15">
        <f t="shared" si="160"/>
        <v>8.2708512814003914</v>
      </c>
      <c r="AQ116" s="15">
        <f t="shared" si="161"/>
        <v>3.5330973398117747E-5</v>
      </c>
      <c r="AR116" s="15">
        <f t="shared" si="162"/>
        <v>1.3785311504603306</v>
      </c>
      <c r="AS116" s="15">
        <f t="shared" si="163"/>
        <v>5.7696556780229084E-7</v>
      </c>
      <c r="AT116" s="15">
        <f t="shared" si="164"/>
        <v>6.1420988221527753E-6</v>
      </c>
      <c r="AU116" s="15">
        <f t="shared" si="165"/>
        <v>0</v>
      </c>
      <c r="AV116" s="15">
        <f t="shared" si="166"/>
        <v>0</v>
      </c>
      <c r="AW116" s="15">
        <f t="shared" si="167"/>
        <v>0</v>
      </c>
      <c r="AX116" s="15"/>
      <c r="AY116" s="4">
        <f t="shared" si="168"/>
        <v>0</v>
      </c>
      <c r="AZ116" s="4">
        <f t="shared" si="169"/>
        <v>1</v>
      </c>
      <c r="BA116" s="4"/>
      <c r="BB116" s="4">
        <f t="shared" si="133"/>
        <v>1</v>
      </c>
      <c r="BC116" s="4">
        <f t="shared" si="134"/>
        <v>1</v>
      </c>
      <c r="BD116" s="40">
        <f t="shared" si="135"/>
        <v>1.6897744216186079</v>
      </c>
      <c r="BE116" s="15">
        <f t="shared" si="136"/>
        <v>22.727275264792262</v>
      </c>
      <c r="BF116" s="15">
        <f t="shared" si="137"/>
        <v>5.0468566542359623</v>
      </c>
      <c r="BG116" s="15">
        <f t="shared" si="170"/>
        <v>7.8639284993354339</v>
      </c>
      <c r="BH116" s="15">
        <f t="shared" si="171"/>
        <v>8.2708491013119279</v>
      </c>
      <c r="BI116" s="15">
        <f t="shared" si="172"/>
        <v>1.3785270650990835</v>
      </c>
      <c r="BJ116" s="18">
        <f t="shared" si="173"/>
        <v>0.22206166799300625</v>
      </c>
      <c r="BK116" s="18">
        <f t="shared" si="174"/>
        <v>0.34601281533813089</v>
      </c>
      <c r="BL116" s="18">
        <f t="shared" si="175"/>
        <v>0.36391731982604325</v>
      </c>
      <c r="BM116" s="18">
        <f t="shared" si="176"/>
        <v>6.0655184092156235E-2</v>
      </c>
      <c r="BN116" s="18">
        <f t="shared" si="177"/>
        <v>1.5581834472621741</v>
      </c>
      <c r="BO116" s="18">
        <f t="shared" si="178"/>
        <v>1.6388119710850084</v>
      </c>
      <c r="BP116" s="18">
        <f t="shared" si="179"/>
        <v>0.27314567453427646</v>
      </c>
      <c r="BQ116" s="18">
        <f t="shared" si="180"/>
        <v>1.0517452062300519</v>
      </c>
      <c r="BR116" s="18">
        <f t="shared" si="181"/>
        <v>0.17529750750093676</v>
      </c>
      <c r="BS116" s="18">
        <f t="shared" si="182"/>
        <v>0.16667297978878862</v>
      </c>
      <c r="BT116" s="144">
        <f t="shared" si="183"/>
        <v>-1.5048001519323402</v>
      </c>
      <c r="BU116" s="144">
        <f t="shared" si="184"/>
        <v>-1.0612794660608118</v>
      </c>
      <c r="BV116" s="144">
        <f t="shared" si="185"/>
        <v>-1.0108285804813968</v>
      </c>
      <c r="BW116" s="144">
        <f t="shared" si="186"/>
        <v>-2.8025501716941013</v>
      </c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184"/>
      <c r="CJ116" s="185"/>
      <c r="CK116" s="181">
        <f t="shared" si="138"/>
        <v>0</v>
      </c>
      <c r="CL116" s="186">
        <f t="shared" si="139"/>
        <v>1.6897683687407477</v>
      </c>
      <c r="CM116" s="185">
        <f t="shared" si="140"/>
        <v>0.21794577417939762</v>
      </c>
      <c r="CN116" s="185">
        <f t="shared" si="141"/>
        <v>0.33338281936186004</v>
      </c>
      <c r="CO116" s="188">
        <f t="shared" si="142"/>
        <v>0.33810000000000001</v>
      </c>
      <c r="CP116" s="185">
        <f t="shared" si="143"/>
        <v>5.4378838553180334E-2</v>
      </c>
      <c r="CQ116" s="187">
        <f t="shared" si="144"/>
        <v>1.529659478909845</v>
      </c>
      <c r="CR116" s="187">
        <f t="shared" si="145"/>
        <v>1.5513033059393018</v>
      </c>
      <c r="CS116" s="187">
        <f t="shared" si="146"/>
        <v>0.2495062763108199</v>
      </c>
      <c r="CT116" s="187">
        <f t="shared" si="147"/>
        <v>1.0141494413154502</v>
      </c>
      <c r="CU116" s="187">
        <f t="shared" si="148"/>
        <v>0.16311230031970095</v>
      </c>
      <c r="CV116" s="187">
        <f t="shared" si="149"/>
        <v>0.16083655295232277</v>
      </c>
      <c r="CW116" s="184">
        <f t="shared" si="150"/>
        <v>-1.5235089894308853</v>
      </c>
      <c r="CX116" s="184">
        <f t="shared" si="151"/>
        <v>-1.0984638416013406</v>
      </c>
      <c r="CY116" s="184">
        <f t="shared" si="152"/>
        <v>-2.9117801979834566</v>
      </c>
      <c r="CZ116" s="184">
        <f t="shared" si="187"/>
        <v>0.42504514782954489</v>
      </c>
      <c r="DA116" s="184">
        <f t="shared" si="188"/>
        <v>0.43909542016258868</v>
      </c>
      <c r="DB116" s="184">
        <f t="shared" si="189"/>
        <v>-1.388271208552571</v>
      </c>
      <c r="DC116" s="184">
        <f t="shared" si="190"/>
        <v>1.4050272333043864E-2</v>
      </c>
      <c r="DD116" s="184">
        <f t="shared" si="191"/>
        <v>-1.813316356382116</v>
      </c>
      <c r="DE116" s="184">
        <f t="shared" si="192"/>
        <v>-1.8273666287151598</v>
      </c>
      <c r="DF116" s="15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3" t="str">
        <f>E116</f>
        <v>iRM_12</v>
      </c>
      <c r="DW116" s="43" t="str">
        <f>A116</f>
        <v>Lab 1</v>
      </c>
      <c r="DX116" s="43" t="str">
        <f>B116</f>
        <v>Jun 20, 2022</v>
      </c>
      <c r="DY116" s="125">
        <f>C116</f>
        <v>1</v>
      </c>
      <c r="DZ116" s="51">
        <f>BE116/AVERAGE(BE114,BE118)</f>
        <v>0.99685634200730044</v>
      </c>
      <c r="EA116" s="52">
        <f>(CM116/AVERAGE(CM114,CM118)-1)*10^6</f>
        <v>3.872287388961837</v>
      </c>
      <c r="EB116" s="52">
        <f>(CN116/AVERAGE(CN114,CN118)-1)*10^6</f>
        <v>3.7446100384919134</v>
      </c>
      <c r="EC116" s="52">
        <f>(CP116/AVERAGE(CP114,CP118)-1)*10^6</f>
        <v>3.1252244776514004</v>
      </c>
      <c r="ED116" s="4"/>
      <c r="EE116" s="4"/>
      <c r="EF116" s="4"/>
      <c r="EG116" s="4"/>
      <c r="EH116" s="130"/>
      <c r="EI116" s="20"/>
      <c r="EJ116" s="20"/>
      <c r="EK116" s="52"/>
      <c r="EL116" s="52"/>
      <c r="EM116" s="44"/>
      <c r="EN116" s="39" t="str">
        <f t="shared" ref="EN116:EU116" si="230">DV30</f>
        <v>iRM_12</v>
      </c>
      <c r="EO116" s="39" t="str">
        <f t="shared" si="230"/>
        <v>Lab 1</v>
      </c>
      <c r="EP116" s="39" t="str">
        <f t="shared" si="230"/>
        <v>Apr 5, 2022</v>
      </c>
      <c r="EQ116" s="124">
        <f t="shared" si="230"/>
        <v>2</v>
      </c>
      <c r="ER116" s="117">
        <f t="shared" si="230"/>
        <v>0.992486803588708</v>
      </c>
      <c r="ES116" s="44">
        <f t="shared" si="230"/>
        <v>-4.8911962162723199</v>
      </c>
      <c r="ET116" s="44">
        <f t="shared" si="230"/>
        <v>0.45561877226596437</v>
      </c>
      <c r="EU116" s="44">
        <f t="shared" si="230"/>
        <v>6.9415379460036064</v>
      </c>
      <c r="EV116" s="39" t="s">
        <v>27</v>
      </c>
      <c r="EW116" s="111" t="s">
        <v>233</v>
      </c>
      <c r="EX116">
        <f>COUNT(ES114:ES147)</f>
        <v>34</v>
      </c>
      <c r="EY116">
        <f t="shared" ref="EY116:EZ116" si="231">COUNT(ET114:ET147)</f>
        <v>34</v>
      </c>
      <c r="EZ116" s="113">
        <f t="shared" si="231"/>
        <v>34</v>
      </c>
      <c r="FA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5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</row>
    <row r="117" spans="1:235">
      <c r="A117" s="4" t="s">
        <v>38</v>
      </c>
      <c r="B117" s="12" t="s">
        <v>33</v>
      </c>
      <c r="C117" s="20">
        <v>1</v>
      </c>
      <c r="D117" s="4" t="s">
        <v>66</v>
      </c>
      <c r="E117" s="4" t="s">
        <v>32</v>
      </c>
      <c r="F117" s="15"/>
      <c r="G117" s="15"/>
      <c r="H117" s="15">
        <v>3.2413241569884121E-4</v>
      </c>
      <c r="I117" s="15">
        <v>6.9353046637843366E-5</v>
      </c>
      <c r="J117" s="15">
        <v>1.0868636381928809E-4</v>
      </c>
      <c r="K117" s="15">
        <v>2.9288901350810194E-5</v>
      </c>
      <c r="L117" s="15">
        <v>1.2412317882990465E-4</v>
      </c>
      <c r="M117" s="15">
        <v>6.1533798998425482E-6</v>
      </c>
      <c r="N117" s="15">
        <v>1.6883969365153462E-4</v>
      </c>
      <c r="O117" s="15">
        <v>6.4917488998617049E-6</v>
      </c>
      <c r="P117" s="15">
        <v>5.6054215519907309E-6</v>
      </c>
      <c r="Q117" s="15"/>
      <c r="R117" s="15"/>
      <c r="S117" s="15"/>
      <c r="T117" s="15"/>
      <c r="U117" s="15"/>
      <c r="V117" s="15">
        <v>23.653112995381257</v>
      </c>
      <c r="W117" s="15">
        <v>5.2525071708523496</v>
      </c>
      <c r="X117" s="15">
        <v>8.184387265419474</v>
      </c>
      <c r="Y117" s="15">
        <v>8.9192418105382357E-5</v>
      </c>
      <c r="Z117" s="15">
        <v>8.6081357294199421</v>
      </c>
      <c r="AA117" s="15">
        <v>4.0234780777720927E-5</v>
      </c>
      <c r="AB117" s="15">
        <v>1.4349107182755763</v>
      </c>
      <c r="AC117" s="15">
        <v>1.9408129410494461E-5</v>
      </c>
      <c r="AD117" s="15">
        <v>2.1837768313115684E-6</v>
      </c>
      <c r="AE117" s="15"/>
      <c r="AF117" s="15"/>
      <c r="AG117" s="15"/>
      <c r="AH117" s="15"/>
      <c r="AI117" s="69">
        <f t="shared" si="132"/>
        <v>1</v>
      </c>
      <c r="AJ117" s="15">
        <f t="shared" si="154"/>
        <v>0</v>
      </c>
      <c r="AK117" s="15">
        <f t="shared" si="155"/>
        <v>0</v>
      </c>
      <c r="AL117" s="15">
        <f t="shared" si="156"/>
        <v>23.652788862965558</v>
      </c>
      <c r="AM117" s="15">
        <f t="shared" si="157"/>
        <v>5.2524378178057116</v>
      </c>
      <c r="AN117" s="15">
        <f t="shared" si="158"/>
        <v>8.184278579055654</v>
      </c>
      <c r="AO117" s="15">
        <f t="shared" si="159"/>
        <v>5.9903516754572163E-5</v>
      </c>
      <c r="AP117" s="15">
        <f t="shared" si="160"/>
        <v>8.6080116062411118</v>
      </c>
      <c r="AQ117" s="15">
        <f t="shared" si="161"/>
        <v>3.4081400877878379E-5</v>
      </c>
      <c r="AR117" s="15">
        <f t="shared" si="162"/>
        <v>1.4347418785819248</v>
      </c>
      <c r="AS117" s="15">
        <f t="shared" si="163"/>
        <v>1.2916380510632756E-5</v>
      </c>
      <c r="AT117" s="15">
        <f t="shared" si="164"/>
        <v>-3.4216447206791625E-6</v>
      </c>
      <c r="AU117" s="15">
        <f t="shared" si="165"/>
        <v>0</v>
      </c>
      <c r="AV117" s="15">
        <f t="shared" si="166"/>
        <v>0</v>
      </c>
      <c r="AW117" s="15">
        <f t="shared" si="167"/>
        <v>0</v>
      </c>
      <c r="AX117" s="15"/>
      <c r="AY117" s="4">
        <f t="shared" si="168"/>
        <v>0</v>
      </c>
      <c r="AZ117" s="4">
        <f t="shared" si="169"/>
        <v>1</v>
      </c>
      <c r="BA117" s="4"/>
      <c r="BB117" s="4">
        <f t="shared" si="133"/>
        <v>1</v>
      </c>
      <c r="BC117" s="4">
        <f t="shared" si="134"/>
        <v>1</v>
      </c>
      <c r="BD117" s="40">
        <f t="shared" si="135"/>
        <v>1.6907076192045445</v>
      </c>
      <c r="BE117" s="15">
        <f t="shared" si="136"/>
        <v>23.652788862965558</v>
      </c>
      <c r="BF117" s="15">
        <f t="shared" si="137"/>
        <v>5.2524378178057116</v>
      </c>
      <c r="BG117" s="15">
        <f t="shared" si="170"/>
        <v>8.1842804531739919</v>
      </c>
      <c r="BH117" s="15">
        <f t="shared" si="171"/>
        <v>8.6080128206837703</v>
      </c>
      <c r="BI117" s="15">
        <f t="shared" si="172"/>
        <v>1.4347441544183688</v>
      </c>
      <c r="BJ117" s="18">
        <f t="shared" si="173"/>
        <v>0.22206420766008425</v>
      </c>
      <c r="BK117" s="18">
        <f t="shared" si="174"/>
        <v>0.34601756691738622</v>
      </c>
      <c r="BL117" s="18">
        <f t="shared" si="175"/>
        <v>0.36393225638443838</v>
      </c>
      <c r="BM117" s="18">
        <f t="shared" si="176"/>
        <v>6.0658561775978344E-2</v>
      </c>
      <c r="BN117" s="18">
        <f t="shared" si="177"/>
        <v>1.5581870242098561</v>
      </c>
      <c r="BO117" s="18">
        <f t="shared" si="178"/>
        <v>1.6388604909329327</v>
      </c>
      <c r="BP117" s="18">
        <f t="shared" si="179"/>
        <v>0.27315776105994066</v>
      </c>
      <c r="BQ117" s="18">
        <f t="shared" si="180"/>
        <v>1.0517739305164511</v>
      </c>
      <c r="BR117" s="18">
        <f t="shared" si="181"/>
        <v>0.17530486187847491</v>
      </c>
      <c r="BS117" s="18">
        <f t="shared" si="182"/>
        <v>0.16667542025156987</v>
      </c>
      <c r="BT117" s="144">
        <f t="shared" si="183"/>
        <v>-1.5047887152328943</v>
      </c>
      <c r="BU117" s="144">
        <f t="shared" si="184"/>
        <v>-1.0612657337757061</v>
      </c>
      <c r="BV117" s="144">
        <f t="shared" si="185"/>
        <v>-1.010787537499755</v>
      </c>
      <c r="BW117" s="144">
        <f t="shared" si="186"/>
        <v>-2.8024944865975967</v>
      </c>
      <c r="BX117" s="44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184"/>
      <c r="CJ117" s="185"/>
      <c r="CK117" s="181">
        <f t="shared" si="138"/>
        <v>0</v>
      </c>
      <c r="CL117" s="186">
        <f t="shared" si="139"/>
        <v>1.690710858958939</v>
      </c>
      <c r="CM117" s="185">
        <f t="shared" si="140"/>
        <v>0.21794599247459184</v>
      </c>
      <c r="CN117" s="185">
        <f t="shared" si="141"/>
        <v>0.33338048309575657</v>
      </c>
      <c r="CO117" s="188">
        <f t="shared" si="142"/>
        <v>0.33809999999999996</v>
      </c>
      <c r="CP117" s="185">
        <f t="shared" si="143"/>
        <v>5.4378553643234545E-2</v>
      </c>
      <c r="CQ117" s="187">
        <f t="shared" si="144"/>
        <v>1.5296472273268438</v>
      </c>
      <c r="CR117" s="187">
        <f t="shared" si="145"/>
        <v>1.5513017521504358</v>
      </c>
      <c r="CS117" s="187">
        <f t="shared" si="146"/>
        <v>0.24950471915455841</v>
      </c>
      <c r="CT117" s="187">
        <f t="shared" si="147"/>
        <v>1.014156548279066</v>
      </c>
      <c r="CU117" s="187">
        <f t="shared" si="148"/>
        <v>0.16311258877027732</v>
      </c>
      <c r="CV117" s="187">
        <f t="shared" si="149"/>
        <v>0.16083571027280255</v>
      </c>
      <c r="CW117" s="184">
        <f t="shared" si="150"/>
        <v>-1.5235079878281439</v>
      </c>
      <c r="CX117" s="184">
        <f t="shared" si="151"/>
        <v>-1.0984708493838471</v>
      </c>
      <c r="CY117" s="184">
        <f t="shared" si="152"/>
        <v>-2.9117854373504555</v>
      </c>
      <c r="CZ117" s="184">
        <f t="shared" si="187"/>
        <v>0.42503713844429675</v>
      </c>
      <c r="DA117" s="184">
        <f t="shared" si="188"/>
        <v>0.43909441855984715</v>
      </c>
      <c r="DB117" s="184">
        <f t="shared" si="189"/>
        <v>-1.3882774495223118</v>
      </c>
      <c r="DC117" s="184">
        <f t="shared" si="190"/>
        <v>1.4057280115550371E-2</v>
      </c>
      <c r="DD117" s="184">
        <f t="shared" si="191"/>
        <v>-1.8133145879666086</v>
      </c>
      <c r="DE117" s="184">
        <f t="shared" si="192"/>
        <v>-1.8273718680821587</v>
      </c>
      <c r="DF117" s="15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125"/>
      <c r="DZ117" s="4"/>
      <c r="EA117" s="20"/>
      <c r="EB117" s="20"/>
      <c r="EC117" s="20"/>
      <c r="ED117" s="4"/>
      <c r="EE117" s="4" t="str">
        <f>E117</f>
        <v>iRM</v>
      </c>
      <c r="EF117" s="4" t="str">
        <f>A117</f>
        <v>Lab 1</v>
      </c>
      <c r="EG117" s="4" t="str">
        <f>B117</f>
        <v>Jun 20, 2022</v>
      </c>
      <c r="EH117" s="130">
        <f>C117</f>
        <v>1</v>
      </c>
      <c r="EI117" s="51">
        <f>BE117/AVERAGE(BE116,BE118)</f>
        <v>1.0405383857401962</v>
      </c>
      <c r="EJ117" s="52">
        <f>(CM117/AVERAGE(CM116,CM118)-1)*10^6</f>
        <v>3.4707562179825402</v>
      </c>
      <c r="EK117" s="52">
        <f>(CN117/AVERAGE(CN116,CN118)-1)*10^6</f>
        <v>-4.7713568368523696</v>
      </c>
      <c r="EL117" s="52">
        <f>(CP117/AVERAGE(CP116,CP118)-1)*10^6</f>
        <v>-8.5830765933492259</v>
      </c>
      <c r="EM117" s="44"/>
      <c r="EN117" s="39" t="str">
        <f t="shared" ref="EN117:EU117" si="232">DV32</f>
        <v>iRM_12</v>
      </c>
      <c r="EO117" s="39" t="str">
        <f t="shared" si="232"/>
        <v>Lab 1</v>
      </c>
      <c r="EP117" s="39" t="str">
        <f t="shared" si="232"/>
        <v>Apr 5, 2022</v>
      </c>
      <c r="EQ117" s="124">
        <f t="shared" si="232"/>
        <v>2</v>
      </c>
      <c r="ER117" s="117">
        <f t="shared" si="232"/>
        <v>1.0036326241245583</v>
      </c>
      <c r="ES117" s="44">
        <f t="shared" si="232"/>
        <v>1.6110678093816944</v>
      </c>
      <c r="ET117" s="44">
        <f t="shared" si="232"/>
        <v>1.5564956401536989</v>
      </c>
      <c r="EU117" s="44">
        <f t="shared" si="232"/>
        <v>-17.586680653991493</v>
      </c>
      <c r="EV117" s="39" t="s">
        <v>27</v>
      </c>
      <c r="EW117" s="114" t="s">
        <v>274</v>
      </c>
      <c r="EX117" s="115">
        <f>EX115/SQRT(EX116)</f>
        <v>2.4031029668456552</v>
      </c>
      <c r="EY117" s="115">
        <f t="shared" ref="EY117:EZ117" si="233">EY115/SQRT(EY116)</f>
        <v>1.6098884166393084</v>
      </c>
      <c r="EZ117" s="116">
        <f t="shared" si="233"/>
        <v>4.3445090887589917</v>
      </c>
      <c r="FA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5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</row>
    <row r="118" spans="1:235">
      <c r="A118" s="4" t="s">
        <v>38</v>
      </c>
      <c r="B118" s="12" t="s">
        <v>33</v>
      </c>
      <c r="C118" s="20">
        <v>1</v>
      </c>
      <c r="D118" s="4" t="s">
        <v>67</v>
      </c>
      <c r="E118" s="4" t="s">
        <v>27</v>
      </c>
      <c r="F118" s="15"/>
      <c r="G118" s="15"/>
      <c r="H118" s="15">
        <v>2.7160566824022678E-4</v>
      </c>
      <c r="I118" s="15">
        <v>7.4487167148618033E-5</v>
      </c>
      <c r="J118" s="15">
        <v>9.3546012794831765E-5</v>
      </c>
      <c r="K118" s="15">
        <v>2.9613606659495418E-5</v>
      </c>
      <c r="L118" s="15">
        <v>1.0189798049395904E-4</v>
      </c>
      <c r="M118" s="15">
        <v>4.6542224936274579E-6</v>
      </c>
      <c r="N118" s="15">
        <v>1.4549070256180129E-4</v>
      </c>
      <c r="O118" s="15">
        <v>9.2900926574657209E-6</v>
      </c>
      <c r="P118" s="15">
        <v>1.1416620054660595E-6</v>
      </c>
      <c r="Q118" s="15"/>
      <c r="R118" s="15"/>
      <c r="S118" s="15"/>
      <c r="T118" s="15"/>
      <c r="U118" s="15"/>
      <c r="V118" s="15">
        <v>22.735593756039936</v>
      </c>
      <c r="W118" s="15">
        <v>5.0487663149833679</v>
      </c>
      <c r="X118" s="15">
        <v>7.8670003314812975</v>
      </c>
      <c r="Y118" s="15">
        <v>9.1069092680603106E-5</v>
      </c>
      <c r="Z118" s="15">
        <v>8.2743528286616002</v>
      </c>
      <c r="AA118" s="15">
        <v>3.9769247716018676E-5</v>
      </c>
      <c r="AB118" s="15">
        <v>1.3792895774046581</v>
      </c>
      <c r="AC118" s="15">
        <v>2.0146539950379367E-5</v>
      </c>
      <c r="AD118" s="15">
        <v>5.6116907624452024E-6</v>
      </c>
      <c r="AE118" s="15"/>
      <c r="AF118" s="15"/>
      <c r="AG118" s="15"/>
      <c r="AH118" s="15"/>
      <c r="AI118" s="69">
        <f t="shared" si="132"/>
        <v>1</v>
      </c>
      <c r="AJ118" s="15">
        <f t="shared" si="154"/>
        <v>0</v>
      </c>
      <c r="AK118" s="15">
        <f t="shared" si="155"/>
        <v>0</v>
      </c>
      <c r="AL118" s="15">
        <f t="shared" si="156"/>
        <v>22.735322150371697</v>
      </c>
      <c r="AM118" s="15">
        <f t="shared" si="157"/>
        <v>5.0486918278162189</v>
      </c>
      <c r="AN118" s="15">
        <f t="shared" si="158"/>
        <v>7.8669067854685029</v>
      </c>
      <c r="AO118" s="15">
        <f t="shared" si="159"/>
        <v>6.1455486021107691E-5</v>
      </c>
      <c r="AP118" s="15">
        <f t="shared" si="160"/>
        <v>8.2742509306811058</v>
      </c>
      <c r="AQ118" s="15">
        <f t="shared" si="161"/>
        <v>3.5115025222391218E-5</v>
      </c>
      <c r="AR118" s="15">
        <f t="shared" si="162"/>
        <v>1.3791440867020963</v>
      </c>
      <c r="AS118" s="15">
        <f t="shared" si="163"/>
        <v>1.0856447292913646E-5</v>
      </c>
      <c r="AT118" s="15">
        <f t="shared" si="164"/>
        <v>4.4700287569791431E-6</v>
      </c>
      <c r="AU118" s="15">
        <f t="shared" si="165"/>
        <v>0</v>
      </c>
      <c r="AV118" s="15">
        <f t="shared" si="166"/>
        <v>0</v>
      </c>
      <c r="AW118" s="15">
        <f t="shared" si="167"/>
        <v>0</v>
      </c>
      <c r="AX118" s="15"/>
      <c r="AY118" s="4">
        <f t="shared" si="168"/>
        <v>0</v>
      </c>
      <c r="AZ118" s="4">
        <f t="shared" si="169"/>
        <v>1</v>
      </c>
      <c r="BA118" s="4"/>
      <c r="BB118" s="4">
        <f t="shared" si="133"/>
        <v>1</v>
      </c>
      <c r="BC118" s="4">
        <f t="shared" si="134"/>
        <v>1</v>
      </c>
      <c r="BD118" s="40">
        <f t="shared" si="135"/>
        <v>1.6910823099502104</v>
      </c>
      <c r="BE118" s="15">
        <f t="shared" si="136"/>
        <v>22.735322150371697</v>
      </c>
      <c r="BF118" s="15">
        <f t="shared" si="137"/>
        <v>5.0486918278162189</v>
      </c>
      <c r="BG118" s="15">
        <f t="shared" si="170"/>
        <v>7.8669043371768392</v>
      </c>
      <c r="BH118" s="15">
        <f t="shared" si="171"/>
        <v>8.274249344158342</v>
      </c>
      <c r="BI118" s="15">
        <f t="shared" si="172"/>
        <v>1.3791411135753253</v>
      </c>
      <c r="BJ118" s="18">
        <f t="shared" si="173"/>
        <v>0.2220637910659066</v>
      </c>
      <c r="BK118" s="18">
        <f t="shared" si="174"/>
        <v>0.34602123889624425</v>
      </c>
      <c r="BL118" s="18">
        <f t="shared" si="175"/>
        <v>0.36393807351540286</v>
      </c>
      <c r="BM118" s="18">
        <f t="shared" si="176"/>
        <v>6.0660724508483727E-2</v>
      </c>
      <c r="BN118" s="18">
        <f t="shared" si="177"/>
        <v>1.5582064830801172</v>
      </c>
      <c r="BO118" s="18">
        <f t="shared" si="178"/>
        <v>1.6388897612190598</v>
      </c>
      <c r="BP118" s="18">
        <f t="shared" si="179"/>
        <v>0.27316801274675234</v>
      </c>
      <c r="BQ118" s="18">
        <f t="shared" si="180"/>
        <v>1.05177958057231</v>
      </c>
      <c r="BR118" s="18">
        <f t="shared" si="181"/>
        <v>0.17530925183084806</v>
      </c>
      <c r="BS118" s="18">
        <f t="shared" si="182"/>
        <v>0.16667869872074925</v>
      </c>
      <c r="BT118" s="144">
        <f t="shared" si="183"/>
        <v>-1.5047905912424178</v>
      </c>
      <c r="BU118" s="144">
        <f t="shared" si="184"/>
        <v>-1.0612551217151476</v>
      </c>
      <c r="BV118" s="144">
        <f t="shared" si="185"/>
        <v>-1.0107715535236932</v>
      </c>
      <c r="BW118" s="144">
        <f t="shared" si="186"/>
        <v>-2.8024588330329929</v>
      </c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184"/>
      <c r="CJ118" s="185"/>
      <c r="CK118" s="181">
        <f t="shared" si="138"/>
        <v>0</v>
      </c>
      <c r="CL118" s="186">
        <f t="shared" si="139"/>
        <v>1.6910779068800046</v>
      </c>
      <c r="CM118" s="185">
        <f t="shared" si="140"/>
        <v>0.21794469790021975</v>
      </c>
      <c r="CN118" s="185">
        <f t="shared" si="141"/>
        <v>0.33338132819932714</v>
      </c>
      <c r="CO118" s="188">
        <f t="shared" si="142"/>
        <v>0.33810000000000001</v>
      </c>
      <c r="CP118" s="185">
        <f t="shared" si="143"/>
        <v>5.4379202211882791E-2</v>
      </c>
      <c r="CQ118" s="187">
        <f t="shared" si="144"/>
        <v>1.5296601909166749</v>
      </c>
      <c r="CR118" s="187">
        <f t="shared" si="145"/>
        <v>1.5513109667608898</v>
      </c>
      <c r="CS118" s="187">
        <f t="shared" si="146"/>
        <v>0.24950917703342743</v>
      </c>
      <c r="CT118" s="187">
        <f t="shared" si="147"/>
        <v>1.0141539774472661</v>
      </c>
      <c r="CU118" s="187">
        <f t="shared" si="148"/>
        <v>0.1631141207145522</v>
      </c>
      <c r="CV118" s="187">
        <f t="shared" si="149"/>
        <v>0.16083762854742029</v>
      </c>
      <c r="CW118" s="184">
        <f t="shared" si="150"/>
        <v>-1.523513927731889</v>
      </c>
      <c r="CX118" s="184">
        <f t="shared" si="151"/>
        <v>-1.0984683144349157</v>
      </c>
      <c r="CY118" s="184">
        <f t="shared" si="152"/>
        <v>-2.9117735105017788</v>
      </c>
      <c r="CZ118" s="184">
        <f t="shared" si="187"/>
        <v>0.42504561329697349</v>
      </c>
      <c r="DA118" s="184">
        <f t="shared" si="188"/>
        <v>0.43910035846359208</v>
      </c>
      <c r="DB118" s="184">
        <f t="shared" si="189"/>
        <v>-1.3882595827698898</v>
      </c>
      <c r="DC118" s="184">
        <f t="shared" si="190"/>
        <v>1.4054745166618953E-2</v>
      </c>
      <c r="DD118" s="184">
        <f t="shared" si="191"/>
        <v>-1.8133051960668631</v>
      </c>
      <c r="DE118" s="184">
        <f t="shared" si="192"/>
        <v>-1.8273599412334818</v>
      </c>
      <c r="DF118" s="15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3" t="str">
        <f>E118</f>
        <v>iRM_12</v>
      </c>
      <c r="DW118" s="43" t="str">
        <f>A118</f>
        <v>Lab 1</v>
      </c>
      <c r="DX118" s="43" t="str">
        <f>B118</f>
        <v>Jun 20, 2022</v>
      </c>
      <c r="DY118" s="125">
        <f>C118</f>
        <v>1</v>
      </c>
      <c r="DZ118" s="51">
        <f>BE118/AVERAGE(BE116,BE120)</f>
        <v>1.0038330551614831</v>
      </c>
      <c r="EA118" s="52">
        <f>(CM118/AVERAGE(CM116,CM120)-1)*10^6</f>
        <v>-3.6808902931229071</v>
      </c>
      <c r="EB118" s="52">
        <f>(CN118/AVERAGE(CN116,CN120)-1)*10^6</f>
        <v>-2.0788214495359725</v>
      </c>
      <c r="EC118" s="52">
        <f>(CP118/AVERAGE(CP116,CP120)-1)*10^6</f>
        <v>3.8564825246556467</v>
      </c>
      <c r="ED118" s="4"/>
      <c r="EE118" s="4"/>
      <c r="EF118" s="4"/>
      <c r="EG118" s="4"/>
      <c r="EH118" s="130"/>
      <c r="EI118" s="20"/>
      <c r="EJ118" s="20"/>
      <c r="EK118" s="52"/>
      <c r="EL118" s="52"/>
      <c r="EM118" s="44"/>
      <c r="EN118" s="39" t="str">
        <f t="shared" ref="EN118:EU118" si="234">DV34</f>
        <v>iRM_12</v>
      </c>
      <c r="EO118" s="39" t="str">
        <f t="shared" si="234"/>
        <v>Lab 1</v>
      </c>
      <c r="EP118" s="39" t="str">
        <f t="shared" si="234"/>
        <v>Apr 5, 2022</v>
      </c>
      <c r="EQ118" s="124">
        <f t="shared" si="234"/>
        <v>2</v>
      </c>
      <c r="ER118" s="117">
        <f t="shared" si="234"/>
        <v>0.99390295894427971</v>
      </c>
      <c r="ES118" s="44">
        <f t="shared" si="234"/>
        <v>-4.8850282293733116</v>
      </c>
      <c r="ET118" s="44">
        <f t="shared" si="234"/>
        <v>-0.5547655006488128</v>
      </c>
      <c r="EU118" s="44">
        <f t="shared" si="234"/>
        <v>9.0958290834830535</v>
      </c>
      <c r="EV118" s="39" t="s">
        <v>27</v>
      </c>
      <c r="EY118" s="39"/>
      <c r="EZ118" s="39"/>
      <c r="FA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5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</row>
    <row r="119" spans="1:235">
      <c r="A119" s="4" t="s">
        <v>38</v>
      </c>
      <c r="B119" s="12" t="s">
        <v>33</v>
      </c>
      <c r="C119" s="20">
        <v>1</v>
      </c>
      <c r="D119" s="4" t="s">
        <v>68</v>
      </c>
      <c r="E119" s="4" t="s">
        <v>28</v>
      </c>
      <c r="F119" s="15"/>
      <c r="G119" s="15"/>
      <c r="H119" s="15">
        <v>2.767449681414291E-4</v>
      </c>
      <c r="I119" s="15">
        <v>4.6234059300331862E-5</v>
      </c>
      <c r="J119" s="15">
        <v>8.4787486775894644E-5</v>
      </c>
      <c r="K119" s="15">
        <v>2.7512431643117452E-5</v>
      </c>
      <c r="L119" s="15">
        <v>1.0688166948966682E-4</v>
      </c>
      <c r="M119" s="15">
        <v>6.3304607920144917E-6</v>
      </c>
      <c r="N119" s="15">
        <v>1.5262603410519658E-4</v>
      </c>
      <c r="O119" s="15">
        <v>1.673432427651278E-5</v>
      </c>
      <c r="P119" s="15">
        <v>4.013983641470987E-6</v>
      </c>
      <c r="Q119" s="15"/>
      <c r="R119" s="15"/>
      <c r="S119" s="15"/>
      <c r="T119" s="15"/>
      <c r="U119" s="15"/>
      <c r="V119" s="15">
        <v>23.076751823425294</v>
      </c>
      <c r="W119" s="15">
        <v>5.1246055698394777</v>
      </c>
      <c r="X119" s="15">
        <v>7.9852906227111813</v>
      </c>
      <c r="Y119" s="15">
        <v>9.0046769764740025E-5</v>
      </c>
      <c r="Z119" s="15">
        <v>8.3990310096740721</v>
      </c>
      <c r="AA119" s="15">
        <v>3.8904907487449233E-5</v>
      </c>
      <c r="AB119" s="15">
        <v>1.4000801157951355</v>
      </c>
      <c r="AC119" s="15">
        <v>1.5606514292585416E-5</v>
      </c>
      <c r="AD119" s="15">
        <v>7.2592741388177731E-6</v>
      </c>
      <c r="AE119" s="15"/>
      <c r="AF119" s="15"/>
      <c r="AG119" s="15"/>
      <c r="AH119" s="15"/>
      <c r="AI119" s="69">
        <f t="shared" si="132"/>
        <v>1</v>
      </c>
      <c r="AJ119" s="15">
        <f t="shared" si="154"/>
        <v>0</v>
      </c>
      <c r="AK119" s="15">
        <f t="shared" si="155"/>
        <v>0</v>
      </c>
      <c r="AL119" s="15">
        <f t="shared" si="156"/>
        <v>23.076475078457154</v>
      </c>
      <c r="AM119" s="15">
        <f t="shared" si="157"/>
        <v>5.1245593357801775</v>
      </c>
      <c r="AN119" s="15">
        <f t="shared" si="158"/>
        <v>7.9852058352244057</v>
      </c>
      <c r="AO119" s="15">
        <f t="shared" si="159"/>
        <v>6.2534338121622573E-5</v>
      </c>
      <c r="AP119" s="15">
        <f t="shared" si="160"/>
        <v>8.3989241280045821</v>
      </c>
      <c r="AQ119" s="15">
        <f t="shared" si="161"/>
        <v>3.2574446695434741E-5</v>
      </c>
      <c r="AR119" s="15">
        <f t="shared" si="162"/>
        <v>1.3999274897610303</v>
      </c>
      <c r="AS119" s="15">
        <f t="shared" si="163"/>
        <v>-1.1278099839273638E-6</v>
      </c>
      <c r="AT119" s="15">
        <f t="shared" si="164"/>
        <v>3.2452904973467861E-6</v>
      </c>
      <c r="AU119" s="15">
        <f t="shared" si="165"/>
        <v>0</v>
      </c>
      <c r="AV119" s="15">
        <f t="shared" si="166"/>
        <v>0</v>
      </c>
      <c r="AW119" s="15">
        <f t="shared" si="167"/>
        <v>0</v>
      </c>
      <c r="AX119" s="15"/>
      <c r="AY119" s="4">
        <f t="shared" si="168"/>
        <v>0</v>
      </c>
      <c r="AZ119" s="4">
        <f t="shared" si="169"/>
        <v>1</v>
      </c>
      <c r="BA119" s="4"/>
      <c r="BB119" s="4">
        <f t="shared" si="133"/>
        <v>1</v>
      </c>
      <c r="BC119" s="4">
        <f t="shared" si="134"/>
        <v>1</v>
      </c>
      <c r="BD119" s="40">
        <f t="shared" si="135"/>
        <v>1.6924894138008268</v>
      </c>
      <c r="BE119" s="15">
        <f t="shared" si="136"/>
        <v>23.076475078457154</v>
      </c>
      <c r="BF119" s="15">
        <f t="shared" si="137"/>
        <v>5.1245593357801775</v>
      </c>
      <c r="BG119" s="15">
        <f t="shared" si="170"/>
        <v>7.9852040578797974</v>
      </c>
      <c r="BH119" s="15">
        <f t="shared" si="171"/>
        <v>8.3989229762322939</v>
      </c>
      <c r="BI119" s="15">
        <f t="shared" si="172"/>
        <v>1.39992533129443</v>
      </c>
      <c r="BJ119" s="18">
        <f t="shared" si="173"/>
        <v>0.22206854895980913</v>
      </c>
      <c r="BK119" s="18">
        <f t="shared" si="174"/>
        <v>0.34603222679075091</v>
      </c>
      <c r="BL119" s="18">
        <f t="shared" si="175"/>
        <v>0.36396039463033231</v>
      </c>
      <c r="BM119" s="18">
        <f t="shared" si="176"/>
        <v>6.0664608720996487E-2</v>
      </c>
      <c r="BN119" s="18">
        <f t="shared" si="177"/>
        <v>1.5582225777202572</v>
      </c>
      <c r="BO119" s="18">
        <f t="shared" si="178"/>
        <v>1.6389551619765992</v>
      </c>
      <c r="BP119" s="18">
        <f t="shared" si="179"/>
        <v>0.27317965108141368</v>
      </c>
      <c r="BQ119" s="18">
        <f t="shared" si="180"/>
        <v>1.0518106882872003</v>
      </c>
      <c r="BR119" s="18">
        <f t="shared" si="181"/>
        <v>0.1753149100695785</v>
      </c>
      <c r="BS119" s="18">
        <f t="shared" si="182"/>
        <v>0.16667914865465619</v>
      </c>
      <c r="BT119" s="144">
        <f t="shared" si="183"/>
        <v>-1.5047691656740729</v>
      </c>
      <c r="BU119" s="144">
        <f t="shared" si="184"/>
        <v>-1.0612233672480367</v>
      </c>
      <c r="BV119" s="144">
        <f t="shared" si="185"/>
        <v>-1.0107102232258198</v>
      </c>
      <c r="BW119" s="144">
        <f t="shared" si="186"/>
        <v>-2.8023948033301984</v>
      </c>
      <c r="BX119" s="44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184"/>
      <c r="CJ119" s="185"/>
      <c r="CK119" s="181">
        <f t="shared" si="138"/>
        <v>0</v>
      </c>
      <c r="CL119" s="186">
        <f t="shared" si="139"/>
        <v>1.6924862647407586</v>
      </c>
      <c r="CM119" s="185">
        <f t="shared" si="140"/>
        <v>0.21794596905803282</v>
      </c>
      <c r="CN119" s="185">
        <f t="shared" si="141"/>
        <v>0.33338158246939575</v>
      </c>
      <c r="CO119" s="188">
        <f t="shared" si="142"/>
        <v>0.33810000000000001</v>
      </c>
      <c r="CP119" s="185">
        <f t="shared" si="143"/>
        <v>5.4377733483060971E-2</v>
      </c>
      <c r="CQ119" s="187">
        <f t="shared" si="144"/>
        <v>1.5296524359238126</v>
      </c>
      <c r="CR119" s="187">
        <f t="shared" si="145"/>
        <v>1.5513019188254569</v>
      </c>
      <c r="CS119" s="187">
        <f t="shared" si="146"/>
        <v>0.24950098282653582</v>
      </c>
      <c r="CT119" s="187">
        <f t="shared" si="147"/>
        <v>1.014153203952223</v>
      </c>
      <c r="CU119" s="187">
        <f t="shared" si="148"/>
        <v>0.1631095907586701</v>
      </c>
      <c r="CV119" s="187">
        <f t="shared" si="149"/>
        <v>0.16083328448110315</v>
      </c>
      <c r="CW119" s="184">
        <f t="shared" si="150"/>
        <v>-1.5235080952701758</v>
      </c>
      <c r="CX119" s="184">
        <f t="shared" si="151"/>
        <v>-1.0984675517348177</v>
      </c>
      <c r="CY119" s="184">
        <f t="shared" si="152"/>
        <v>-2.9118005198839856</v>
      </c>
      <c r="CZ119" s="184">
        <f t="shared" si="187"/>
        <v>0.4250405435353582</v>
      </c>
      <c r="DA119" s="184">
        <f t="shared" si="188"/>
        <v>0.43909452600187898</v>
      </c>
      <c r="DB119" s="184">
        <f t="shared" si="189"/>
        <v>-1.38829242461381</v>
      </c>
      <c r="DC119" s="184">
        <f t="shared" si="190"/>
        <v>1.4053982466520841E-2</v>
      </c>
      <c r="DD119" s="184">
        <f t="shared" si="191"/>
        <v>-1.8133329681491679</v>
      </c>
      <c r="DE119" s="184">
        <f t="shared" si="192"/>
        <v>-1.8273869506156886</v>
      </c>
      <c r="DF119" s="15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125"/>
      <c r="DZ119" s="4"/>
      <c r="EA119" s="20"/>
      <c r="EB119" s="20"/>
      <c r="EC119" s="20"/>
      <c r="ED119" s="4"/>
      <c r="EE119" s="4" t="str">
        <f>E119</f>
        <v>iRM_1</v>
      </c>
      <c r="EF119" s="4" t="str">
        <f>A119</f>
        <v>Lab 1</v>
      </c>
      <c r="EG119" s="4" t="str">
        <f>B119</f>
        <v>Jun 20, 2022</v>
      </c>
      <c r="EH119" s="130">
        <f>C119</f>
        <v>1</v>
      </c>
      <c r="EI119" s="51">
        <f>BE119/AVERAGE(BE118,BE120)</f>
        <v>1.0187150142363584</v>
      </c>
      <c r="EJ119" s="52">
        <f>(CM119/AVERAGE(CM118,CM120)-1)*10^6</f>
        <v>4.620725879034282</v>
      </c>
      <c r="EK119" s="52">
        <f>(CN119/AVERAGE(CN118,CN120)-1)*10^6</f>
        <v>0.92029655185399406</v>
      </c>
      <c r="EL119" s="52">
        <f>(CP119/AVERAGE(CP118,CP120)-1)*10^6</f>
        <v>-26.496293048405839</v>
      </c>
      <c r="EM119" s="44"/>
      <c r="EN119" s="39" t="str">
        <f t="shared" ref="EN119:EU119" si="235">DV36</f>
        <v>iRM_12</v>
      </c>
      <c r="EO119" s="39" t="str">
        <f t="shared" si="235"/>
        <v>Lab 1</v>
      </c>
      <c r="EP119" s="39" t="str">
        <f t="shared" si="235"/>
        <v>Apr 5, 2022</v>
      </c>
      <c r="EQ119" s="124">
        <f t="shared" si="235"/>
        <v>2</v>
      </c>
      <c r="ER119" s="117">
        <f t="shared" si="235"/>
        <v>0.99552441561817551</v>
      </c>
      <c r="ES119" s="44">
        <f t="shared" si="235"/>
        <v>9.8310267950818542</v>
      </c>
      <c r="ET119" s="44">
        <f t="shared" si="235"/>
        <v>3.5015428665463588</v>
      </c>
      <c r="EU119" s="44">
        <f t="shared" si="235"/>
        <v>-2.1286464210179545</v>
      </c>
      <c r="EV119" s="39" t="s">
        <v>27</v>
      </c>
      <c r="EY119" s="39"/>
      <c r="EZ119" s="39"/>
      <c r="FA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5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</row>
    <row r="120" spans="1:235">
      <c r="A120" s="4" t="s">
        <v>38</v>
      </c>
      <c r="B120" s="12" t="s">
        <v>33</v>
      </c>
      <c r="C120" s="20">
        <v>1</v>
      </c>
      <c r="D120" s="4" t="s">
        <v>69</v>
      </c>
      <c r="E120" s="4" t="s">
        <v>27</v>
      </c>
      <c r="F120" s="15"/>
      <c r="G120" s="15"/>
      <c r="H120" s="15">
        <v>2.716205461183563E-4</v>
      </c>
      <c r="I120" s="15">
        <v>7.4835327177424921E-5</v>
      </c>
      <c r="J120" s="15">
        <v>9.2830126232001933E-5</v>
      </c>
      <c r="K120" s="15">
        <v>2.777950321615208E-5</v>
      </c>
      <c r="L120" s="15">
        <v>1.0145500964426901E-4</v>
      </c>
      <c r="M120" s="15">
        <v>5.8574172044245644E-6</v>
      </c>
      <c r="N120" s="15">
        <v>1.3067929248791187E-4</v>
      </c>
      <c r="O120" s="15">
        <v>8.9131346499016217E-6</v>
      </c>
      <c r="P120" s="15">
        <v>4.3917791856529229E-6</v>
      </c>
      <c r="Q120" s="15"/>
      <c r="R120" s="15"/>
      <c r="S120" s="15"/>
      <c r="T120" s="15"/>
      <c r="U120" s="15"/>
      <c r="V120" s="15">
        <v>22.570014686584472</v>
      </c>
      <c r="W120" s="15">
        <v>5.0120774459838868</v>
      </c>
      <c r="X120" s="15">
        <v>7.8099110126495361</v>
      </c>
      <c r="Y120" s="15">
        <v>8.2531941661727611E-5</v>
      </c>
      <c r="Z120" s="15">
        <v>8.214527254104615</v>
      </c>
      <c r="AA120" s="15">
        <v>3.8761712930863722E-5</v>
      </c>
      <c r="AB120" s="15">
        <v>1.3693347287178039</v>
      </c>
      <c r="AC120" s="15">
        <v>1.8727462770584679E-5</v>
      </c>
      <c r="AD120" s="15">
        <v>5.0269582931150581E-6</v>
      </c>
      <c r="AE120" s="15"/>
      <c r="AF120" s="15"/>
      <c r="AG120" s="15"/>
      <c r="AH120" s="15"/>
      <c r="AI120" s="69">
        <f t="shared" si="132"/>
        <v>1</v>
      </c>
      <c r="AJ120" s="15">
        <f t="shared" si="154"/>
        <v>0</v>
      </c>
      <c r="AK120" s="15">
        <f t="shared" si="155"/>
        <v>0</v>
      </c>
      <c r="AL120" s="15">
        <f t="shared" si="156"/>
        <v>22.569743066038352</v>
      </c>
      <c r="AM120" s="15">
        <f t="shared" si="157"/>
        <v>5.012002610656709</v>
      </c>
      <c r="AN120" s="15">
        <f t="shared" si="158"/>
        <v>7.809818182523304</v>
      </c>
      <c r="AO120" s="15">
        <f t="shared" si="159"/>
        <v>5.4752438445575534E-5</v>
      </c>
      <c r="AP120" s="15">
        <f t="shared" si="160"/>
        <v>8.2144257990949701</v>
      </c>
      <c r="AQ120" s="15">
        <f t="shared" si="161"/>
        <v>3.2904295726439155E-5</v>
      </c>
      <c r="AR120" s="15">
        <f t="shared" si="162"/>
        <v>1.3692040494253159</v>
      </c>
      <c r="AS120" s="15">
        <f t="shared" si="163"/>
        <v>9.8143281206830573E-6</v>
      </c>
      <c r="AT120" s="15">
        <f t="shared" si="164"/>
        <v>6.3517910746213524E-7</v>
      </c>
      <c r="AU120" s="15">
        <f t="shared" si="165"/>
        <v>0</v>
      </c>
      <c r="AV120" s="15">
        <f t="shared" si="166"/>
        <v>0</v>
      </c>
      <c r="AW120" s="15">
        <f t="shared" si="167"/>
        <v>0</v>
      </c>
      <c r="AX120" s="15"/>
      <c r="AY120" s="4">
        <f t="shared" si="168"/>
        <v>0</v>
      </c>
      <c r="AZ120" s="4">
        <f t="shared" si="169"/>
        <v>1</v>
      </c>
      <c r="BA120" s="4"/>
      <c r="BB120" s="4">
        <f t="shared" si="133"/>
        <v>1</v>
      </c>
      <c r="BC120" s="4">
        <f t="shared" si="134"/>
        <v>1</v>
      </c>
      <c r="BD120" s="40">
        <f t="shared" si="135"/>
        <v>1.6922995425476481</v>
      </c>
      <c r="BE120" s="15">
        <f t="shared" si="136"/>
        <v>22.569743066038352</v>
      </c>
      <c r="BF120" s="15">
        <f t="shared" si="137"/>
        <v>5.012002610656709</v>
      </c>
      <c r="BG120" s="15">
        <f t="shared" si="170"/>
        <v>7.8098178346517155</v>
      </c>
      <c r="BH120" s="15">
        <f t="shared" si="171"/>
        <v>8.2144255736646397</v>
      </c>
      <c r="BI120" s="15">
        <f t="shared" si="172"/>
        <v>1.3692036269615251</v>
      </c>
      <c r="BJ120" s="18">
        <f t="shared" si="173"/>
        <v>0.2220673312935707</v>
      </c>
      <c r="BK120" s="18">
        <f t="shared" si="174"/>
        <v>0.34603042718742683</v>
      </c>
      <c r="BL120" s="18">
        <f t="shared" si="175"/>
        <v>0.36395742519662233</v>
      </c>
      <c r="BM120" s="18">
        <f t="shared" si="176"/>
        <v>6.066545033123677E-2</v>
      </c>
      <c r="BN120" s="18">
        <f t="shared" si="177"/>
        <v>1.5582230180898522</v>
      </c>
      <c r="BO120" s="18">
        <f t="shared" si="178"/>
        <v>1.6389507771202709</v>
      </c>
      <c r="BP120" s="18">
        <f t="shared" si="179"/>
        <v>0.27318493890052503</v>
      </c>
      <c r="BQ120" s="18">
        <f t="shared" si="180"/>
        <v>1.051807577024102</v>
      </c>
      <c r="BR120" s="18">
        <f t="shared" si="181"/>
        <v>0.17531825401694351</v>
      </c>
      <c r="BS120" s="18">
        <f t="shared" si="182"/>
        <v>0.16668282093286926</v>
      </c>
      <c r="BT120" s="144">
        <f t="shared" si="183"/>
        <v>-1.5047746489790368</v>
      </c>
      <c r="BU120" s="144">
        <f t="shared" si="184"/>
        <v>-1.0612285679428402</v>
      </c>
      <c r="BV120" s="144">
        <f t="shared" si="185"/>
        <v>-1.0107183819317318</v>
      </c>
      <c r="BW120" s="144">
        <f t="shared" si="186"/>
        <v>-2.8023809302595533</v>
      </c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184"/>
      <c r="CJ120" s="185"/>
      <c r="CK120" s="181">
        <f t="shared" si="138"/>
        <v>0</v>
      </c>
      <c r="CL120" s="186">
        <f t="shared" si="139"/>
        <v>1.6922989123553498</v>
      </c>
      <c r="CM120" s="185">
        <f t="shared" si="140"/>
        <v>0.21794522608799366</v>
      </c>
      <c r="CN120" s="185">
        <f t="shared" si="141"/>
        <v>0.33338122312018753</v>
      </c>
      <c r="CO120" s="188">
        <f t="shared" si="142"/>
        <v>0.33810000000000001</v>
      </c>
      <c r="CP120" s="185">
        <f t="shared" si="143"/>
        <v>5.4379146447316687E-2</v>
      </c>
      <c r="CQ120" s="187">
        <f t="shared" si="144"/>
        <v>1.5296560016670775</v>
      </c>
      <c r="CR120" s="187">
        <f t="shared" si="145"/>
        <v>1.5513072071764251</v>
      </c>
      <c r="CS120" s="187">
        <f t="shared" si="146"/>
        <v>0.24950831648572805</v>
      </c>
      <c r="CT120" s="187">
        <f t="shared" si="147"/>
        <v>1.0141542971006237</v>
      </c>
      <c r="CU120" s="187">
        <f t="shared" si="148"/>
        <v>0.16311400485717342</v>
      </c>
      <c r="CV120" s="187">
        <f t="shared" si="149"/>
        <v>0.16083746361229423</v>
      </c>
      <c r="CW120" s="184">
        <f t="shared" si="150"/>
        <v>-1.5235115042403382</v>
      </c>
      <c r="CX120" s="184">
        <f t="shared" si="151"/>
        <v>-1.0984686296270012</v>
      </c>
      <c r="CY120" s="184">
        <f t="shared" si="152"/>
        <v>-2.9117745359782923</v>
      </c>
      <c r="CZ120" s="184">
        <f t="shared" si="187"/>
        <v>0.42504287461333717</v>
      </c>
      <c r="DA120" s="184">
        <f t="shared" si="188"/>
        <v>0.43909793497204147</v>
      </c>
      <c r="DB120" s="184">
        <f t="shared" si="189"/>
        <v>-1.3882630317379543</v>
      </c>
      <c r="DC120" s="184">
        <f t="shared" si="190"/>
        <v>1.4055060358704468E-2</v>
      </c>
      <c r="DD120" s="184">
        <f t="shared" si="191"/>
        <v>-1.8133059063512911</v>
      </c>
      <c r="DE120" s="184">
        <f t="shared" si="192"/>
        <v>-1.8273609667099957</v>
      </c>
      <c r="DF120" s="15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3" t="str">
        <f>E120</f>
        <v>iRM_12</v>
      </c>
      <c r="DW120" s="43" t="str">
        <f>A120</f>
        <v>Lab 1</v>
      </c>
      <c r="DX120" s="43" t="str">
        <f>B120</f>
        <v>Jun 20, 2022</v>
      </c>
      <c r="DY120" s="125">
        <f>C120</f>
        <v>1</v>
      </c>
      <c r="DZ120" s="51">
        <f>BE120/AVERAGE(BE118,BE122)</f>
        <v>0.9939905533985921</v>
      </c>
      <c r="EA120" s="52">
        <f>(CM120/AVERAGE(CM118,CM122)-1)*10^6</f>
        <v>1.7402250611642245</v>
      </c>
      <c r="EB120" s="52">
        <f>(CN120/AVERAGE(CN118,CN122)-1)*10^6</f>
        <v>-0.38000822166761594</v>
      </c>
      <c r="EC120" s="52">
        <f>(CP120/AVERAGE(CP118,CP122)-1)*10^6</f>
        <v>15.59450045296451</v>
      </c>
      <c r="ED120" s="4"/>
      <c r="EE120" s="4"/>
      <c r="EF120" s="4"/>
      <c r="EG120" s="4"/>
      <c r="EH120" s="130"/>
      <c r="EI120" s="20"/>
      <c r="EJ120" s="20"/>
      <c r="EK120" s="52"/>
      <c r="EL120" s="52"/>
      <c r="EM120" s="44"/>
      <c r="EN120" s="39" t="str">
        <f t="shared" ref="EN120:EU120" si="236">DV38</f>
        <v>iRM_12</v>
      </c>
      <c r="EO120" s="39" t="str">
        <f t="shared" si="236"/>
        <v>Lab 1</v>
      </c>
      <c r="EP120" s="39" t="str">
        <f t="shared" si="236"/>
        <v>Apr 5, 2022</v>
      </c>
      <c r="EQ120" s="124">
        <f t="shared" si="236"/>
        <v>2</v>
      </c>
      <c r="ER120" s="117">
        <f t="shared" si="236"/>
        <v>1.0085711698278104</v>
      </c>
      <c r="ES120" s="44">
        <f t="shared" si="236"/>
        <v>-8.6840668277465838</v>
      </c>
      <c r="ET120" s="44">
        <f t="shared" si="236"/>
        <v>-5.4090515044791232</v>
      </c>
      <c r="EU120" s="44">
        <f t="shared" si="236"/>
        <v>9.5989931558904118E-2</v>
      </c>
      <c r="EV120" s="39" t="s">
        <v>27</v>
      </c>
      <c r="EY120" s="39"/>
      <c r="EZ120" s="39"/>
      <c r="FA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5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</row>
    <row r="121" spans="1:235">
      <c r="A121" s="4" t="s">
        <v>38</v>
      </c>
      <c r="B121" s="12" t="s">
        <v>33</v>
      </c>
      <c r="C121" s="20">
        <v>1</v>
      </c>
      <c r="D121" s="4" t="s">
        <v>70</v>
      </c>
      <c r="E121" s="4" t="s">
        <v>29</v>
      </c>
      <c r="F121" s="15"/>
      <c r="G121" s="15"/>
      <c r="H121" s="15">
        <v>2.7126288041472434E-4</v>
      </c>
      <c r="I121" s="15">
        <v>7.3243096267106012E-5</v>
      </c>
      <c r="J121" s="15">
        <v>9.4647779769729828E-5</v>
      </c>
      <c r="K121" s="15">
        <v>2.6272613376931984E-5</v>
      </c>
      <c r="L121" s="15">
        <v>9.599528821127023E-5</v>
      </c>
      <c r="M121" s="15">
        <v>5.2003812811562966E-6</v>
      </c>
      <c r="N121" s="15">
        <v>1.4624993491452187E-4</v>
      </c>
      <c r="O121" s="15">
        <v>1.2847610878452543E-5</v>
      </c>
      <c r="P121" s="15">
        <v>6.3844875626273279E-6</v>
      </c>
      <c r="Q121" s="15"/>
      <c r="R121" s="15"/>
      <c r="S121" s="15"/>
      <c r="T121" s="15"/>
      <c r="U121" s="15"/>
      <c r="V121" s="15">
        <v>23.318547891110789</v>
      </c>
      <c r="W121" s="15">
        <v>5.1784054113894094</v>
      </c>
      <c r="X121" s="15">
        <v>8.0692499900350771</v>
      </c>
      <c r="Y121" s="15">
        <v>8.5275563944786864E-5</v>
      </c>
      <c r="Z121" s="15">
        <v>8.4875899139715703</v>
      </c>
      <c r="AA121" s="15">
        <v>3.7463762324403768E-5</v>
      </c>
      <c r="AB121" s="15">
        <v>1.4149074749070771</v>
      </c>
      <c r="AC121" s="15">
        <v>1.1283849135612419E-5</v>
      </c>
      <c r="AD121" s="15">
        <v>4.2669167258708864E-6</v>
      </c>
      <c r="AE121" s="15"/>
      <c r="AF121" s="15"/>
      <c r="AG121" s="15"/>
      <c r="AH121" s="15"/>
      <c r="AI121" s="69">
        <f t="shared" si="132"/>
        <v>1</v>
      </c>
      <c r="AJ121" s="15">
        <f t="shared" si="154"/>
        <v>0</v>
      </c>
      <c r="AK121" s="15">
        <f t="shared" si="155"/>
        <v>0</v>
      </c>
      <c r="AL121" s="15">
        <f t="shared" si="156"/>
        <v>23.318276628230375</v>
      </c>
      <c r="AM121" s="15">
        <f t="shared" si="157"/>
        <v>5.1783321682931422</v>
      </c>
      <c r="AN121" s="15">
        <f t="shared" si="158"/>
        <v>8.0691553422553071</v>
      </c>
      <c r="AO121" s="15">
        <f t="shared" si="159"/>
        <v>5.900295056785488E-5</v>
      </c>
      <c r="AP121" s="15">
        <f t="shared" si="160"/>
        <v>8.4874939186833593</v>
      </c>
      <c r="AQ121" s="15">
        <f t="shared" si="161"/>
        <v>3.2263381043247471E-5</v>
      </c>
      <c r="AR121" s="15">
        <f t="shared" si="162"/>
        <v>1.4147612249721626</v>
      </c>
      <c r="AS121" s="15">
        <f t="shared" si="163"/>
        <v>-1.5637617428401242E-6</v>
      </c>
      <c r="AT121" s="15">
        <f t="shared" si="164"/>
        <v>-2.1175708367564414E-6</v>
      </c>
      <c r="AU121" s="15">
        <f t="shared" si="165"/>
        <v>0</v>
      </c>
      <c r="AV121" s="15">
        <f t="shared" si="166"/>
        <v>0</v>
      </c>
      <c r="AW121" s="15">
        <f t="shared" si="167"/>
        <v>0</v>
      </c>
      <c r="AX121" s="15"/>
      <c r="AY121" s="4">
        <f t="shared" si="168"/>
        <v>0</v>
      </c>
      <c r="AZ121" s="4">
        <f t="shared" si="169"/>
        <v>1</v>
      </c>
      <c r="BA121" s="4"/>
      <c r="BB121" s="4">
        <f t="shared" si="133"/>
        <v>1</v>
      </c>
      <c r="BC121" s="4">
        <f t="shared" si="134"/>
        <v>1</v>
      </c>
      <c r="BD121" s="40">
        <f t="shared" si="135"/>
        <v>1.6940142986270745</v>
      </c>
      <c r="BE121" s="15">
        <f t="shared" si="136"/>
        <v>23.318276628230375</v>
      </c>
      <c r="BF121" s="15">
        <f t="shared" si="137"/>
        <v>5.1783321682931422</v>
      </c>
      <c r="BG121" s="15">
        <f t="shared" si="170"/>
        <v>8.0691565018823255</v>
      </c>
      <c r="BH121" s="15">
        <f t="shared" si="171"/>
        <v>8.4874946701784193</v>
      </c>
      <c r="BI121" s="15">
        <f t="shared" si="172"/>
        <v>1.4147626333442069</v>
      </c>
      <c r="BJ121" s="18">
        <f t="shared" si="173"/>
        <v>0.22207182163813818</v>
      </c>
      <c r="BK121" s="18">
        <f t="shared" si="174"/>
        <v>0.34604429094529932</v>
      </c>
      <c r="BL121" s="18">
        <f t="shared" si="175"/>
        <v>0.36398464627111404</v>
      </c>
      <c r="BM121" s="18">
        <f t="shared" si="176"/>
        <v>6.0671835054543363E-2</v>
      </c>
      <c r="BN121" s="18">
        <f t="shared" si="177"/>
        <v>1.5582539396158597</v>
      </c>
      <c r="BO121" s="18">
        <f t="shared" si="178"/>
        <v>1.6390402149455059</v>
      </c>
      <c r="BP121" s="18">
        <f t="shared" si="179"/>
        <v>0.27320816575011919</v>
      </c>
      <c r="BQ121" s="18">
        <f t="shared" si="180"/>
        <v>1.0518441014495761</v>
      </c>
      <c r="BR121" s="18">
        <f t="shared" si="181"/>
        <v>0.17532968074348038</v>
      </c>
      <c r="BS121" s="18">
        <f t="shared" si="182"/>
        <v>0.16668789652559118</v>
      </c>
      <c r="BT121" s="144">
        <f t="shared" si="183"/>
        <v>-1.5047544285389427</v>
      </c>
      <c r="BU121" s="144">
        <f t="shared" si="184"/>
        <v>-1.0611885036043776</v>
      </c>
      <c r="BV121" s="144">
        <f t="shared" si="185"/>
        <v>-1.0106435928088844</v>
      </c>
      <c r="BW121" s="144">
        <f t="shared" si="186"/>
        <v>-2.8022756909954278</v>
      </c>
      <c r="BX121" s="44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184"/>
      <c r="CJ121" s="185"/>
      <c r="CK121" s="181">
        <f t="shared" si="138"/>
        <v>0</v>
      </c>
      <c r="CL121" s="186">
        <f t="shared" si="139"/>
        <v>1.694016331848059</v>
      </c>
      <c r="CM121" s="185">
        <f t="shared" si="140"/>
        <v>0.21794548881107434</v>
      </c>
      <c r="CN121" s="185">
        <f t="shared" si="141"/>
        <v>0.33338198039089706</v>
      </c>
      <c r="CO121" s="188">
        <f t="shared" si="142"/>
        <v>0.33810000000000001</v>
      </c>
      <c r="CP121" s="185">
        <f t="shared" si="143"/>
        <v>5.4378832235378025E-2</v>
      </c>
      <c r="CQ121" s="187">
        <f t="shared" si="144"/>
        <v>1.5296576323260749</v>
      </c>
      <c r="CR121" s="187">
        <f t="shared" si="145"/>
        <v>1.5513053371482319</v>
      </c>
      <c r="CS121" s="187">
        <f t="shared" si="146"/>
        <v>0.24950657401546958</v>
      </c>
      <c r="CT121" s="187">
        <f t="shared" si="147"/>
        <v>1.0141519934687859</v>
      </c>
      <c r="CU121" s="187">
        <f t="shared" si="148"/>
        <v>0.16311269184860488</v>
      </c>
      <c r="CV121" s="187">
        <f t="shared" si="149"/>
        <v>0.16083653426612848</v>
      </c>
      <c r="CW121" s="184">
        <f t="shared" si="150"/>
        <v>-1.5235102987864402</v>
      </c>
      <c r="CX121" s="184">
        <f t="shared" si="151"/>
        <v>-1.0984663581437955</v>
      </c>
      <c r="CY121" s="184">
        <f t="shared" si="152"/>
        <v>-2.9117803141647292</v>
      </c>
      <c r="CZ121" s="184">
        <f t="shared" si="187"/>
        <v>0.42504394064264472</v>
      </c>
      <c r="DA121" s="184">
        <f t="shared" si="188"/>
        <v>0.43909672951814321</v>
      </c>
      <c r="DB121" s="184">
        <f t="shared" si="189"/>
        <v>-1.388270015378289</v>
      </c>
      <c r="DC121" s="184">
        <f t="shared" si="190"/>
        <v>1.4052788875498563E-2</v>
      </c>
      <c r="DD121" s="184">
        <f t="shared" si="191"/>
        <v>-1.8133139560209337</v>
      </c>
      <c r="DE121" s="184">
        <f t="shared" si="192"/>
        <v>-1.8273667448964321</v>
      </c>
      <c r="DF121" s="15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125"/>
      <c r="DZ121" s="4"/>
      <c r="EA121" s="20"/>
      <c r="EB121" s="20"/>
      <c r="EC121" s="20"/>
      <c r="ED121" s="4"/>
      <c r="EE121" s="4" t="str">
        <f>E121</f>
        <v>iRM_2</v>
      </c>
      <c r="EF121" s="4" t="str">
        <f>A121</f>
        <v>Lab 1</v>
      </c>
      <c r="EG121" s="4" t="str">
        <f>B121</f>
        <v>Jun 20, 2022</v>
      </c>
      <c r="EH121" s="130">
        <f>C121</f>
        <v>1</v>
      </c>
      <c r="EI121" s="51">
        <f>BE121/AVERAGE(BE120,BE122)</f>
        <v>1.0307147148631772</v>
      </c>
      <c r="EJ121" s="52">
        <f>(CM121/AVERAGE(CM120,CM122)-1)*10^6</f>
        <v>1.7339332665233798</v>
      </c>
      <c r="EK121" s="52">
        <f>(CN121/AVERAGE(CN120,CN122)-1)*10^6</f>
        <v>2.0490730314737249</v>
      </c>
      <c r="EL121" s="52">
        <f>(CP121/AVERAGE(CP120,CP122)-1)*10^6</f>
        <v>10.32899241382168</v>
      </c>
      <c r="EM121" s="44"/>
      <c r="EN121" s="39" t="str">
        <f t="shared" ref="EN121:EU121" si="237">DV40</f>
        <v>iRM_12</v>
      </c>
      <c r="EO121" s="39" t="str">
        <f t="shared" si="237"/>
        <v>Lab 1</v>
      </c>
      <c r="EP121" s="39" t="str">
        <f t="shared" si="237"/>
        <v>Apr 5, 2022</v>
      </c>
      <c r="EQ121" s="124">
        <f t="shared" si="237"/>
        <v>2</v>
      </c>
      <c r="ER121" s="117">
        <f t="shared" si="237"/>
        <v>0.99298420169685264</v>
      </c>
      <c r="ES121" s="44">
        <f t="shared" si="237"/>
        <v>5.2606272045174762</v>
      </c>
      <c r="ET121" s="44">
        <f t="shared" si="237"/>
        <v>2.3573889134098636</v>
      </c>
      <c r="EU121" s="44">
        <f t="shared" si="237"/>
        <v>0.83387518179378617</v>
      </c>
      <c r="EV121" s="39" t="s">
        <v>27</v>
      </c>
      <c r="EW121" s="44"/>
      <c r="EX121" s="44"/>
      <c r="EY121" s="44"/>
      <c r="EZ121" s="39"/>
      <c r="FA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5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</row>
    <row r="122" spans="1:235">
      <c r="A122" s="4" t="s">
        <v>38</v>
      </c>
      <c r="B122" s="12" t="s">
        <v>33</v>
      </c>
      <c r="C122" s="20">
        <v>1</v>
      </c>
      <c r="D122" s="4" t="s">
        <v>71</v>
      </c>
      <c r="E122" s="4" t="s">
        <v>27</v>
      </c>
      <c r="F122" s="15"/>
      <c r="G122" s="15"/>
      <c r="H122" s="15">
        <v>2.7240156196057798E-4</v>
      </c>
      <c r="I122" s="15">
        <v>7.1528666376252664E-5</v>
      </c>
      <c r="J122" s="15">
        <v>9.8250915470998734E-5</v>
      </c>
      <c r="K122" s="15">
        <v>2.5972491221182283E-5</v>
      </c>
      <c r="L122" s="15">
        <v>9.2091962142148989E-5</v>
      </c>
      <c r="M122" s="15">
        <v>3.2873592999749243E-6</v>
      </c>
      <c r="N122" s="15">
        <v>1.6081061185104772E-4</v>
      </c>
      <c r="O122" s="15">
        <v>6.1776721054229711E-6</v>
      </c>
      <c r="P122" s="15">
        <v>5.5858019550214523E-6</v>
      </c>
      <c r="Q122" s="15"/>
      <c r="R122" s="15"/>
      <c r="S122" s="15"/>
      <c r="T122" s="15"/>
      <c r="U122" s="15"/>
      <c r="V122" s="15">
        <v>22.677339712778728</v>
      </c>
      <c r="W122" s="15">
        <v>5.0359827180703478</v>
      </c>
      <c r="X122" s="15">
        <v>7.8473069369792938</v>
      </c>
      <c r="Y122" s="15">
        <v>8.540891091494511E-5</v>
      </c>
      <c r="Z122" s="15">
        <v>8.2540992995103206</v>
      </c>
      <c r="AA122" s="15">
        <v>3.6931737156464806E-5</v>
      </c>
      <c r="AB122" s="15">
        <v>1.3759596943855286</v>
      </c>
      <c r="AC122" s="15">
        <v>1.4655856957072425E-5</v>
      </c>
      <c r="AD122" s="15">
        <v>5.5815294556597434E-6</v>
      </c>
      <c r="AE122" s="15"/>
      <c r="AF122" s="15"/>
      <c r="AG122" s="15"/>
      <c r="AH122" s="15"/>
      <c r="AI122" s="69">
        <f t="shared" si="132"/>
        <v>1</v>
      </c>
      <c r="AJ122" s="15">
        <f t="shared" si="154"/>
        <v>0</v>
      </c>
      <c r="AK122" s="15">
        <f t="shared" si="155"/>
        <v>0</v>
      </c>
      <c r="AL122" s="15">
        <f t="shared" si="156"/>
        <v>22.677067311216767</v>
      </c>
      <c r="AM122" s="15">
        <f t="shared" si="157"/>
        <v>5.0359111894039712</v>
      </c>
      <c r="AN122" s="15">
        <f t="shared" si="158"/>
        <v>7.8472086860638228</v>
      </c>
      <c r="AO122" s="15">
        <f t="shared" si="159"/>
        <v>5.9436419693762828E-5</v>
      </c>
      <c r="AP122" s="15">
        <f t="shared" si="160"/>
        <v>8.2540072075481792</v>
      </c>
      <c r="AQ122" s="15">
        <f t="shared" si="161"/>
        <v>3.3644377856489883E-5</v>
      </c>
      <c r="AR122" s="15">
        <f t="shared" si="162"/>
        <v>1.3757988837736774</v>
      </c>
      <c r="AS122" s="15">
        <f t="shared" si="163"/>
        <v>8.4781848516494538E-6</v>
      </c>
      <c r="AT122" s="15">
        <f t="shared" si="164"/>
        <v>-4.2724993617088868E-9</v>
      </c>
      <c r="AU122" s="15">
        <f t="shared" si="165"/>
        <v>0</v>
      </c>
      <c r="AV122" s="15">
        <f t="shared" si="166"/>
        <v>0</v>
      </c>
      <c r="AW122" s="15">
        <f t="shared" si="167"/>
        <v>0</v>
      </c>
      <c r="AX122" s="15"/>
      <c r="AY122" s="4">
        <f t="shared" si="168"/>
        <v>0</v>
      </c>
      <c r="AZ122" s="4">
        <f t="shared" si="169"/>
        <v>1</v>
      </c>
      <c r="BA122" s="4"/>
      <c r="BB122" s="4">
        <f t="shared" si="133"/>
        <v>1</v>
      </c>
      <c r="BC122" s="4">
        <f t="shared" si="134"/>
        <v>1</v>
      </c>
      <c r="BD122" s="40">
        <f t="shared" si="135"/>
        <v>1.6937461462527239</v>
      </c>
      <c r="BE122" s="15">
        <f t="shared" si="136"/>
        <v>22.677067311216767</v>
      </c>
      <c r="BF122" s="15">
        <f t="shared" si="137"/>
        <v>5.0359111894039712</v>
      </c>
      <c r="BG122" s="15">
        <f t="shared" si="170"/>
        <v>7.8472086884035708</v>
      </c>
      <c r="BH122" s="15">
        <f t="shared" si="171"/>
        <v>8.2540072090644419</v>
      </c>
      <c r="BI122" s="15">
        <f t="shared" si="172"/>
        <v>1.3757988866152819</v>
      </c>
      <c r="BJ122" s="18">
        <f t="shared" si="173"/>
        <v>0.22207065491722805</v>
      </c>
      <c r="BK122" s="18">
        <f t="shared" si="174"/>
        <v>0.34604160144297419</v>
      </c>
      <c r="BL122" s="18">
        <f t="shared" si="175"/>
        <v>0.36398036376519283</v>
      </c>
      <c r="BM122" s="18">
        <f t="shared" si="176"/>
        <v>6.0669171535014582E-2</v>
      </c>
      <c r="BN122" s="18">
        <f t="shared" si="177"/>
        <v>1.5582500153924146</v>
      </c>
      <c r="BO122" s="18">
        <f t="shared" si="178"/>
        <v>1.639029541750388</v>
      </c>
      <c r="BP122" s="18">
        <f t="shared" si="179"/>
        <v>0.27319760712025493</v>
      </c>
      <c r="BQ122" s="18">
        <f t="shared" si="180"/>
        <v>1.0518399008888382</v>
      </c>
      <c r="BR122" s="18">
        <f t="shared" si="181"/>
        <v>0.17532334633185004</v>
      </c>
      <c r="BS122" s="18">
        <f t="shared" si="182"/>
        <v>0.16668253997941723</v>
      </c>
      <c r="BT122" s="144">
        <f t="shared" si="183"/>
        <v>-1.5047596823526252</v>
      </c>
      <c r="BU122" s="144">
        <f t="shared" si="184"/>
        <v>-1.0611962757677889</v>
      </c>
      <c r="BV122" s="144">
        <f t="shared" si="185"/>
        <v>-1.0106553585005378</v>
      </c>
      <c r="BW122" s="144">
        <f t="shared" si="186"/>
        <v>-2.8023195923871183</v>
      </c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184"/>
      <c r="CJ122" s="185"/>
      <c r="CK122" s="181">
        <f t="shared" si="138"/>
        <v>0</v>
      </c>
      <c r="CL122" s="186">
        <f t="shared" si="139"/>
        <v>1.693746150471122</v>
      </c>
      <c r="CM122" s="185">
        <f t="shared" si="140"/>
        <v>0.21794499572959886</v>
      </c>
      <c r="CN122" s="185">
        <f t="shared" si="141"/>
        <v>0.33338137141635571</v>
      </c>
      <c r="CO122" s="188">
        <f t="shared" si="142"/>
        <v>0.33810000000000001</v>
      </c>
      <c r="CP122" s="185">
        <f t="shared" si="143"/>
        <v>5.4377394677951114E-2</v>
      </c>
      <c r="CQ122" s="187">
        <f t="shared" si="144"/>
        <v>1.5296582988763689</v>
      </c>
      <c r="CR122" s="187">
        <f t="shared" si="145"/>
        <v>1.5513088468407674</v>
      </c>
      <c r="CS122" s="187">
        <f t="shared" si="146"/>
        <v>0.24950054253788109</v>
      </c>
      <c r="CT122" s="187">
        <f t="shared" si="147"/>
        <v>1.0141538459800479</v>
      </c>
      <c r="CU122" s="187">
        <f t="shared" si="148"/>
        <v>0.16310867774924315</v>
      </c>
      <c r="CV122" s="187">
        <f t="shared" si="149"/>
        <v>0.16083228239559627</v>
      </c>
      <c r="CW122" s="184">
        <f t="shared" si="150"/>
        <v>-1.523512561196348</v>
      </c>
      <c r="CX122" s="184">
        <f t="shared" si="151"/>
        <v>-1.0984681848025033</v>
      </c>
      <c r="CY122" s="184">
        <f t="shared" si="152"/>
        <v>-2.9118067504887502</v>
      </c>
      <c r="CZ122" s="184">
        <f t="shared" si="187"/>
        <v>0.42504437639384468</v>
      </c>
      <c r="DA122" s="184">
        <f t="shared" si="188"/>
        <v>0.43909899192805135</v>
      </c>
      <c r="DB122" s="184">
        <f t="shared" si="189"/>
        <v>-1.3882941892924026</v>
      </c>
      <c r="DC122" s="184">
        <f t="shared" si="190"/>
        <v>1.4054615534206451E-2</v>
      </c>
      <c r="DD122" s="184">
        <f t="shared" si="191"/>
        <v>-1.8133385656862471</v>
      </c>
      <c r="DE122" s="184">
        <f t="shared" si="192"/>
        <v>-1.8273931812204538</v>
      </c>
      <c r="DF122" s="15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3" t="str">
        <f>E122</f>
        <v>iRM_12</v>
      </c>
      <c r="DW122" s="43" t="str">
        <f>A122</f>
        <v>Lab 1</v>
      </c>
      <c r="DX122" s="43" t="str">
        <f>B122</f>
        <v>Jun 20, 2022</v>
      </c>
      <c r="DY122" s="125">
        <f>C122</f>
        <v>1</v>
      </c>
      <c r="DZ122" s="51">
        <f>BE122/AVERAGE(BE120,BE124)</f>
        <v>1.0018522058260442</v>
      </c>
      <c r="EA122" s="52">
        <f>(CM122/AVERAGE(CM120,CM124)-1)*10^6</f>
        <v>-1.7481207214009586</v>
      </c>
      <c r="EB122" s="52">
        <f>(CN122/AVERAGE(CN120,CN124)-1)*10^6</f>
        <v>2.5403472718732445</v>
      </c>
      <c r="EC122" s="52">
        <f>(CP122/AVERAGE(CP120,CP124)-1)*10^6</f>
        <v>-26.966290575303198</v>
      </c>
      <c r="ED122" s="4"/>
      <c r="EE122" s="4"/>
      <c r="EF122" s="4"/>
      <c r="EG122" s="4"/>
      <c r="EH122" s="130"/>
      <c r="EI122" s="20"/>
      <c r="EJ122" s="20"/>
      <c r="EK122" s="52"/>
      <c r="EL122" s="52"/>
      <c r="EM122" s="44"/>
      <c r="EN122" s="39" t="str">
        <f t="shared" ref="EN122:EU122" si="238">DV42</f>
        <v>iRM_12</v>
      </c>
      <c r="EO122" s="39" t="str">
        <f t="shared" si="238"/>
        <v>Lab 1</v>
      </c>
      <c r="EP122" s="39" t="str">
        <f t="shared" si="238"/>
        <v>Apr 5, 2022</v>
      </c>
      <c r="EQ122" s="124">
        <f t="shared" si="238"/>
        <v>2</v>
      </c>
      <c r="ER122" s="117">
        <f t="shared" si="238"/>
        <v>0.99960824363867018</v>
      </c>
      <c r="ES122" s="44">
        <f t="shared" si="238"/>
        <v>-3.1594396067147201</v>
      </c>
      <c r="ET122" s="44">
        <f t="shared" si="238"/>
        <v>-1.1880867291091946</v>
      </c>
      <c r="EU122" s="44">
        <f t="shared" si="238"/>
        <v>6.2284170840865016</v>
      </c>
      <c r="EV122" s="39" t="s">
        <v>27</v>
      </c>
      <c r="EW122" s="44"/>
      <c r="EX122" s="44"/>
      <c r="EY122" s="44"/>
      <c r="EZ122" s="39"/>
      <c r="FA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5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</row>
    <row r="123" spans="1:235">
      <c r="A123" s="4" t="s">
        <v>38</v>
      </c>
      <c r="B123" s="12" t="s">
        <v>33</v>
      </c>
      <c r="C123" s="20">
        <v>1</v>
      </c>
      <c r="D123" s="4" t="s">
        <v>72</v>
      </c>
      <c r="E123" s="4" t="s">
        <v>30</v>
      </c>
      <c r="F123" s="15"/>
      <c r="G123" s="15"/>
      <c r="H123" s="15">
        <v>2.7322428941261022E-4</v>
      </c>
      <c r="I123" s="15">
        <v>7.4826587660936641E-5</v>
      </c>
      <c r="J123" s="15">
        <v>9.9673978547798475E-5</v>
      </c>
      <c r="K123" s="15">
        <v>2.3273999295270188E-5</v>
      </c>
      <c r="L123" s="15">
        <v>1.0759694851003587E-4</v>
      </c>
      <c r="M123" s="15">
        <v>6.3015454031756232E-6</v>
      </c>
      <c r="N123" s="15">
        <v>1.3906390304327943E-4</v>
      </c>
      <c r="O123" s="15">
        <v>2.5877539883367718E-6</v>
      </c>
      <c r="P123" s="15">
        <v>5.6630919146982704E-6</v>
      </c>
      <c r="Q123" s="15"/>
      <c r="R123" s="15"/>
      <c r="S123" s="15"/>
      <c r="T123" s="15"/>
      <c r="U123" s="15"/>
      <c r="V123" s="15">
        <v>23.035640794403697</v>
      </c>
      <c r="W123" s="15">
        <v>5.115685015308614</v>
      </c>
      <c r="X123" s="15">
        <v>7.9716498997746683</v>
      </c>
      <c r="Y123" s="15">
        <v>8.1527381701803554E-5</v>
      </c>
      <c r="Z123" s="15">
        <v>8.3852816211933998</v>
      </c>
      <c r="AA123" s="15">
        <v>3.8455666257579316E-5</v>
      </c>
      <c r="AB123" s="15">
        <v>1.3979295054260565</v>
      </c>
      <c r="AC123" s="15">
        <v>1.6478306372855698E-5</v>
      </c>
      <c r="AD123" s="15">
        <v>3.4543770838428493E-6</v>
      </c>
      <c r="AE123" s="15"/>
      <c r="AF123" s="15"/>
      <c r="AG123" s="15"/>
      <c r="AH123" s="15"/>
      <c r="AI123" s="69">
        <f t="shared" si="132"/>
        <v>1</v>
      </c>
      <c r="AJ123" s="15">
        <f t="shared" si="154"/>
        <v>0</v>
      </c>
      <c r="AK123" s="15">
        <f t="shared" si="155"/>
        <v>0</v>
      </c>
      <c r="AL123" s="15">
        <f t="shared" si="156"/>
        <v>23.035367570114285</v>
      </c>
      <c r="AM123" s="15">
        <f t="shared" si="157"/>
        <v>5.1156101887209529</v>
      </c>
      <c r="AN123" s="15">
        <f t="shared" si="158"/>
        <v>7.9715502257961202</v>
      </c>
      <c r="AO123" s="15">
        <f t="shared" si="159"/>
        <v>5.8253382406533366E-5</v>
      </c>
      <c r="AP123" s="15">
        <f t="shared" si="160"/>
        <v>8.3851740242448898</v>
      </c>
      <c r="AQ123" s="15">
        <f t="shared" si="161"/>
        <v>3.2154120854403691E-5</v>
      </c>
      <c r="AR123" s="15">
        <f t="shared" si="162"/>
        <v>1.3977904415230133</v>
      </c>
      <c r="AS123" s="15">
        <f t="shared" si="163"/>
        <v>1.3890552384518927E-5</v>
      </c>
      <c r="AT123" s="15">
        <f t="shared" si="164"/>
        <v>-2.208714830855421E-6</v>
      </c>
      <c r="AU123" s="15">
        <f t="shared" si="165"/>
        <v>0</v>
      </c>
      <c r="AV123" s="15">
        <f t="shared" si="166"/>
        <v>0</v>
      </c>
      <c r="AW123" s="15">
        <f t="shared" si="167"/>
        <v>0</v>
      </c>
      <c r="AX123" s="15"/>
      <c r="AY123" s="4">
        <f t="shared" si="168"/>
        <v>0</v>
      </c>
      <c r="AZ123" s="4">
        <f t="shared" si="169"/>
        <v>1</v>
      </c>
      <c r="BA123" s="4"/>
      <c r="BB123" s="4">
        <f t="shared" si="133"/>
        <v>1</v>
      </c>
      <c r="BC123" s="4">
        <f t="shared" si="134"/>
        <v>1</v>
      </c>
      <c r="BD123" s="40">
        <f t="shared" si="135"/>
        <v>1.6958071815075941</v>
      </c>
      <c r="BE123" s="15">
        <f t="shared" si="136"/>
        <v>23.035367570114285</v>
      </c>
      <c r="BF123" s="15">
        <f t="shared" si="137"/>
        <v>5.1156101887209529</v>
      </c>
      <c r="BG123" s="15">
        <f t="shared" si="170"/>
        <v>7.9715514352121426</v>
      </c>
      <c r="BH123" s="15">
        <f t="shared" si="171"/>
        <v>8.385174808032863</v>
      </c>
      <c r="BI123" s="15">
        <f t="shared" si="172"/>
        <v>1.3977919104649414</v>
      </c>
      <c r="BJ123" s="18">
        <f t="shared" si="173"/>
        <v>0.22207634296045978</v>
      </c>
      <c r="BK123" s="18">
        <f t="shared" si="174"/>
        <v>0.34605705383031549</v>
      </c>
      <c r="BL123" s="18">
        <f t="shared" si="175"/>
        <v>0.36401306740647166</v>
      </c>
      <c r="BM123" s="18">
        <f t="shared" si="176"/>
        <v>6.0680252060679687E-2</v>
      </c>
      <c r="BN123" s="18">
        <f t="shared" si="177"/>
        <v>1.5582796853419467</v>
      </c>
      <c r="BO123" s="18">
        <f t="shared" si="178"/>
        <v>1.6391348243305837</v>
      </c>
      <c r="BP123" s="18">
        <f t="shared" si="179"/>
        <v>0.27324050482713363</v>
      </c>
      <c r="BQ123" s="18">
        <f t="shared" si="180"/>
        <v>1.0518874369917068</v>
      </c>
      <c r="BR123" s="18">
        <f t="shared" si="181"/>
        <v>0.175347537029063</v>
      </c>
      <c r="BS123" s="18">
        <f t="shared" si="182"/>
        <v>0.16669800480794739</v>
      </c>
      <c r="BT123" s="144">
        <f t="shared" si="183"/>
        <v>-1.5047340690162334</v>
      </c>
      <c r="BU123" s="144">
        <f t="shared" si="184"/>
        <v>-1.0611516220548358</v>
      </c>
      <c r="BV123" s="144">
        <f t="shared" si="185"/>
        <v>-1.0105655125214381</v>
      </c>
      <c r="BW123" s="144">
        <f t="shared" si="186"/>
        <v>-2.8021369705770169</v>
      </c>
      <c r="BX123" s="44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184"/>
      <c r="CJ123" s="185"/>
      <c r="CK123" s="181">
        <f t="shared" si="138"/>
        <v>0</v>
      </c>
      <c r="CL123" s="186">
        <f t="shared" si="139"/>
        <v>1.6958093279757167</v>
      </c>
      <c r="CM123" s="185">
        <f t="shared" si="140"/>
        <v>0.21794559947607151</v>
      </c>
      <c r="CN123" s="185">
        <f t="shared" si="141"/>
        <v>0.3333811221283296</v>
      </c>
      <c r="CO123" s="188">
        <f t="shared" si="142"/>
        <v>0.33810000000000001</v>
      </c>
      <c r="CP123" s="185">
        <f t="shared" si="143"/>
        <v>5.4380073040830333E-2</v>
      </c>
      <c r="CQ123" s="187">
        <f t="shared" si="144"/>
        <v>1.5296529176535723</v>
      </c>
      <c r="CR123" s="187">
        <f t="shared" si="145"/>
        <v>1.5513045494507467</v>
      </c>
      <c r="CS123" s="187">
        <f t="shared" si="146"/>
        <v>0.24951214051376519</v>
      </c>
      <c r="CT123" s="187">
        <f t="shared" si="147"/>
        <v>1.0141546043205589</v>
      </c>
      <c r="CU123" s="187">
        <f t="shared" si="148"/>
        <v>0.16311683365171956</v>
      </c>
      <c r="CV123" s="187">
        <f t="shared" si="149"/>
        <v>0.16084020420239672</v>
      </c>
      <c r="CW123" s="184">
        <f t="shared" si="150"/>
        <v>-1.5235097910220003</v>
      </c>
      <c r="CX123" s="184">
        <f t="shared" si="151"/>
        <v>-1.0984689325590988</v>
      </c>
      <c r="CY123" s="184">
        <f t="shared" si="152"/>
        <v>-2.9117574966225845</v>
      </c>
      <c r="CZ123" s="184">
        <f t="shared" si="187"/>
        <v>0.42504085846290152</v>
      </c>
      <c r="DA123" s="184">
        <f t="shared" si="188"/>
        <v>0.43909622175370355</v>
      </c>
      <c r="DB123" s="184">
        <f t="shared" si="189"/>
        <v>-1.3882477056005842</v>
      </c>
      <c r="DC123" s="184">
        <f t="shared" si="190"/>
        <v>1.405536329080229E-2</v>
      </c>
      <c r="DD123" s="184">
        <f t="shared" si="191"/>
        <v>-1.8132885640634857</v>
      </c>
      <c r="DE123" s="184">
        <f t="shared" si="192"/>
        <v>-1.827343927354288</v>
      </c>
      <c r="DF123" s="15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125"/>
      <c r="DZ123" s="4"/>
      <c r="EA123" s="20"/>
      <c r="EB123" s="20"/>
      <c r="EC123" s="20"/>
      <c r="ED123" s="4"/>
      <c r="EE123" s="4" t="str">
        <f>E123</f>
        <v>iRM_10</v>
      </c>
      <c r="EF123" s="4" t="str">
        <f>A123</f>
        <v>Lab 1</v>
      </c>
      <c r="EG123" s="4" t="str">
        <f>B123</f>
        <v>Jun 20, 2022</v>
      </c>
      <c r="EH123" s="130">
        <f>C123</f>
        <v>1</v>
      </c>
      <c r="EI123" s="51">
        <f>BE123/AVERAGE(BE122,BE124)</f>
        <v>1.0152746293446491</v>
      </c>
      <c r="EJ123" s="52">
        <f>(CM123/AVERAGE(CM122,CM124)-1)*10^6</f>
        <v>1.5505308006424912</v>
      </c>
      <c r="EK123" s="52">
        <f>(CN123/AVERAGE(CN122,CN124)-1)*10^6</f>
        <v>1.5701759426001161</v>
      </c>
      <c r="EL123" s="52">
        <f>(CP123/AVERAGE(CP122,CP124)-1)*10^6</f>
        <v>38.395159104531729</v>
      </c>
      <c r="EM123" s="44"/>
      <c r="EN123" s="39" t="str">
        <f t="shared" ref="EN123:EU123" si="239">DV44</f>
        <v>iRM_12</v>
      </c>
      <c r="EO123" s="39" t="str">
        <f t="shared" si="239"/>
        <v>Lab 1</v>
      </c>
      <c r="EP123" s="39" t="str">
        <f t="shared" si="239"/>
        <v>Apr 5, 2022</v>
      </c>
      <c r="EQ123" s="124">
        <f t="shared" si="239"/>
        <v>2</v>
      </c>
      <c r="ER123" s="117">
        <f t="shared" si="239"/>
        <v>1.0030237240913806</v>
      </c>
      <c r="ES123" s="44">
        <f t="shared" si="239"/>
        <v>8.241977400791356</v>
      </c>
      <c r="ET123" s="44">
        <f t="shared" si="239"/>
        <v>2.0288778148636055</v>
      </c>
      <c r="EU123" s="44">
        <f t="shared" si="239"/>
        <v>-17.045154335981749</v>
      </c>
      <c r="EV123" s="39" t="s">
        <v>27</v>
      </c>
      <c r="EW123" s="120"/>
      <c r="EX123" s="120"/>
      <c r="EY123" s="120"/>
      <c r="EZ123" s="39"/>
      <c r="FA123" s="39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5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</row>
    <row r="124" spans="1:235">
      <c r="A124" s="4" t="s">
        <v>38</v>
      </c>
      <c r="B124" s="12" t="s">
        <v>33</v>
      </c>
      <c r="C124" s="20">
        <v>1</v>
      </c>
      <c r="D124" s="4" t="s">
        <v>73</v>
      </c>
      <c r="E124" s="4" t="s">
        <v>27</v>
      </c>
      <c r="F124" s="15"/>
      <c r="G124" s="15"/>
      <c r="H124" s="15">
        <v>2.6722361944848673E-4</v>
      </c>
      <c r="I124" s="15">
        <v>8.428794099017978E-5</v>
      </c>
      <c r="J124" s="15">
        <v>9.6126733114942906E-5</v>
      </c>
      <c r="K124" s="15">
        <v>2.6362834387327893E-5</v>
      </c>
      <c r="L124" s="15">
        <v>9.9392559059197089E-5</v>
      </c>
      <c r="M124" s="15">
        <v>3.2374847137361939E-6</v>
      </c>
      <c r="N124" s="15">
        <v>1.5820394764887172E-4</v>
      </c>
      <c r="O124" s="15">
        <v>3.3045392058284051E-6</v>
      </c>
      <c r="P124" s="15">
        <v>1.7039240248095672E-6</v>
      </c>
      <c r="Q124" s="15"/>
      <c r="R124" s="15"/>
      <c r="S124" s="15"/>
      <c r="T124" s="15"/>
      <c r="U124" s="15"/>
      <c r="V124" s="15">
        <v>22.700808894877532</v>
      </c>
      <c r="W124" s="15">
        <v>5.0413004622167472</v>
      </c>
      <c r="X124" s="15">
        <v>7.8556406060043642</v>
      </c>
      <c r="Y124" s="15">
        <v>7.7514524176023066E-5</v>
      </c>
      <c r="Z124" s="15">
        <v>8.2631661745966696</v>
      </c>
      <c r="AA124" s="15">
        <v>3.8913180644009786E-5</v>
      </c>
      <c r="AB124" s="15">
        <v>1.3775410092606837</v>
      </c>
      <c r="AC124" s="15">
        <v>1.5911525954194003E-5</v>
      </c>
      <c r="AD124" s="15">
        <v>5.7188085198546032E-6</v>
      </c>
      <c r="AE124" s="15"/>
      <c r="AF124" s="15"/>
      <c r="AG124" s="15"/>
      <c r="AH124" s="15"/>
      <c r="AI124" s="69">
        <f t="shared" si="132"/>
        <v>1</v>
      </c>
      <c r="AJ124" s="15">
        <f t="shared" si="154"/>
        <v>0</v>
      </c>
      <c r="AK124" s="15">
        <f t="shared" si="155"/>
        <v>0</v>
      </c>
      <c r="AL124" s="15">
        <f t="shared" si="156"/>
        <v>22.700541671258083</v>
      </c>
      <c r="AM124" s="15">
        <f t="shared" si="157"/>
        <v>5.0412161742757569</v>
      </c>
      <c r="AN124" s="15">
        <f t="shared" si="158"/>
        <v>7.8555444792712494</v>
      </c>
      <c r="AO124" s="15">
        <f t="shared" si="159"/>
        <v>5.1151689788695169E-5</v>
      </c>
      <c r="AP124" s="15">
        <f t="shared" si="160"/>
        <v>8.26306678203761</v>
      </c>
      <c r="AQ124" s="15">
        <f t="shared" si="161"/>
        <v>3.5675695930273593E-5</v>
      </c>
      <c r="AR124" s="15">
        <f t="shared" si="162"/>
        <v>1.3773828053130348</v>
      </c>
      <c r="AS124" s="15">
        <f t="shared" si="163"/>
        <v>1.2606986748365598E-5</v>
      </c>
      <c r="AT124" s="15">
        <f t="shared" si="164"/>
        <v>4.0148844950450355E-6</v>
      </c>
      <c r="AU124" s="15">
        <f t="shared" si="165"/>
        <v>0</v>
      </c>
      <c r="AV124" s="15">
        <f t="shared" si="166"/>
        <v>0</v>
      </c>
      <c r="AW124" s="15">
        <f t="shared" si="167"/>
        <v>0</v>
      </c>
      <c r="AX124" s="15"/>
      <c r="AY124" s="4">
        <f t="shared" si="168"/>
        <v>0</v>
      </c>
      <c r="AZ124" s="4">
        <f t="shared" si="169"/>
        <v>1</v>
      </c>
      <c r="BA124" s="4"/>
      <c r="BB124" s="4">
        <f t="shared" si="133"/>
        <v>1</v>
      </c>
      <c r="BC124" s="4">
        <f t="shared" si="134"/>
        <v>1</v>
      </c>
      <c r="BD124" s="40">
        <f t="shared" si="135"/>
        <v>1.6951784264977374</v>
      </c>
      <c r="BE124" s="15">
        <f t="shared" si="136"/>
        <v>22.700541671258083</v>
      </c>
      <c r="BF124" s="15">
        <f t="shared" si="137"/>
        <v>5.0412161742757569</v>
      </c>
      <c r="BG124" s="15">
        <f t="shared" si="170"/>
        <v>7.855542280780389</v>
      </c>
      <c r="BH124" s="15">
        <f t="shared" si="171"/>
        <v>8.2630653572758312</v>
      </c>
      <c r="BI124" s="15">
        <f t="shared" si="172"/>
        <v>1.377380135117229</v>
      </c>
      <c r="BJ124" s="18">
        <f t="shared" si="173"/>
        <v>0.22207470849290833</v>
      </c>
      <c r="BK124" s="18">
        <f t="shared" si="174"/>
        <v>0.34605087378714644</v>
      </c>
      <c r="BL124" s="18">
        <f t="shared" si="175"/>
        <v>0.36400300384629036</v>
      </c>
      <c r="BM124" s="18">
        <f t="shared" si="176"/>
        <v>6.0676091128749415E-2</v>
      </c>
      <c r="BN124" s="18">
        <f t="shared" si="177"/>
        <v>1.5582633255970124</v>
      </c>
      <c r="BO124" s="18">
        <f t="shared" si="178"/>
        <v>1.6391015722437134</v>
      </c>
      <c r="BP124" s="18">
        <f t="shared" si="179"/>
        <v>0.27322377924313263</v>
      </c>
      <c r="BQ124" s="18">
        <f t="shared" si="180"/>
        <v>1.0518771412500065</v>
      </c>
      <c r="BR124" s="18">
        <f t="shared" si="181"/>
        <v>0.17533864447361827</v>
      </c>
      <c r="BS124" s="18">
        <f t="shared" si="182"/>
        <v>0.16669118245620701</v>
      </c>
      <c r="BT124" s="144">
        <f t="shared" si="183"/>
        <v>-1.5047414289787782</v>
      </c>
      <c r="BU124" s="144">
        <f t="shared" si="184"/>
        <v>-1.0611694806659646</v>
      </c>
      <c r="BV124" s="144">
        <f t="shared" si="185"/>
        <v>-1.0105931590544732</v>
      </c>
      <c r="BW124" s="144">
        <f t="shared" si="186"/>
        <v>-2.8022055443626561</v>
      </c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184"/>
      <c r="CJ124" s="185"/>
      <c r="CK124" s="181">
        <f t="shared" si="138"/>
        <v>0</v>
      </c>
      <c r="CL124" s="186">
        <f t="shared" si="139"/>
        <v>1.6951744670102127</v>
      </c>
      <c r="CM124" s="185">
        <f t="shared" si="140"/>
        <v>0.2179455273608624</v>
      </c>
      <c r="CN124" s="185">
        <f t="shared" si="141"/>
        <v>0.33337982590791199</v>
      </c>
      <c r="CO124" s="188">
        <f t="shared" si="142"/>
        <v>0.33810000000000001</v>
      </c>
      <c r="CP124" s="185">
        <f t="shared" si="143"/>
        <v>5.4378575700923304E-2</v>
      </c>
      <c r="CQ124" s="187">
        <f t="shared" si="144"/>
        <v>1.5296474763435717</v>
      </c>
      <c r="CR124" s="187">
        <f t="shared" si="145"/>
        <v>1.5513050627563112</v>
      </c>
      <c r="CS124" s="187">
        <f t="shared" si="146"/>
        <v>0.24950535282555344</v>
      </c>
      <c r="CT124" s="187">
        <f t="shared" si="147"/>
        <v>1.0141585474742911</v>
      </c>
      <c r="CU124" s="187">
        <f t="shared" si="148"/>
        <v>0.16311297647609918</v>
      </c>
      <c r="CV124" s="187">
        <f t="shared" si="149"/>
        <v>0.1608357755129349</v>
      </c>
      <c r="CW124" s="184">
        <f t="shared" si="150"/>
        <v>-1.5235101219083371</v>
      </c>
      <c r="CX124" s="184">
        <f t="shared" si="151"/>
        <v>-1.098472820670487</v>
      </c>
      <c r="CY124" s="184">
        <f t="shared" si="152"/>
        <v>-2.9117850317184035</v>
      </c>
      <c r="CZ124" s="184">
        <f t="shared" si="187"/>
        <v>0.42503730123785016</v>
      </c>
      <c r="DA124" s="184">
        <f t="shared" si="188"/>
        <v>0.43909655264004033</v>
      </c>
      <c r="DB124" s="184">
        <f t="shared" si="189"/>
        <v>-1.3882749098100668</v>
      </c>
      <c r="DC124" s="184">
        <f t="shared" si="190"/>
        <v>1.4059251402190529E-2</v>
      </c>
      <c r="DD124" s="184">
        <f t="shared" si="191"/>
        <v>-1.813312211047917</v>
      </c>
      <c r="DE124" s="184">
        <f t="shared" si="192"/>
        <v>-1.8273714624501072</v>
      </c>
      <c r="DF124" s="15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3" t="str">
        <f>E124</f>
        <v>iRM_12</v>
      </c>
      <c r="DW124" s="43" t="str">
        <f>A124</f>
        <v>Lab 1</v>
      </c>
      <c r="DX124" s="43" t="str">
        <f>B124</f>
        <v>Jun 20, 2022</v>
      </c>
      <c r="DY124" s="125">
        <f>C124</f>
        <v>1</v>
      </c>
      <c r="DZ124" s="51">
        <f>BE124/AVERAGE(BE122,BE126)</f>
        <v>1.0037504086008733</v>
      </c>
      <c r="EA124" s="52">
        <f>(CM124/AVERAGE(CM122,CM126)-1)*10^6</f>
        <v>6.0204767564631112</v>
      </c>
      <c r="EB124" s="52">
        <f>(CN124/AVERAGE(CN122,CN126)-1)*10^6</f>
        <v>-2.7476355187738832</v>
      </c>
      <c r="EC124" s="52">
        <f>(CP124/AVERAGE(CP122,CP126)-1)*10^6</f>
        <v>4.0693824565618542</v>
      </c>
      <c r="ED124" s="4"/>
      <c r="EE124" s="4"/>
      <c r="EF124" s="4"/>
      <c r="EG124" s="4"/>
      <c r="EH124" s="130"/>
      <c r="EI124" s="20"/>
      <c r="EJ124" s="20"/>
      <c r="EK124" s="52"/>
      <c r="EL124" s="52"/>
      <c r="EM124" s="44"/>
      <c r="EN124" s="39" t="str">
        <f t="shared" ref="EN124:EU124" si="240">DV49</f>
        <v>iRM_12</v>
      </c>
      <c r="EO124" s="39" t="str">
        <f t="shared" si="240"/>
        <v>Lab 1</v>
      </c>
      <c r="EP124" s="39" t="str">
        <f t="shared" si="240"/>
        <v>Apr 5, 2022</v>
      </c>
      <c r="EQ124" s="124">
        <f t="shared" si="240"/>
        <v>3</v>
      </c>
      <c r="ER124" s="117">
        <f t="shared" si="240"/>
        <v>0.99987749036812734</v>
      </c>
      <c r="ES124" s="44">
        <f t="shared" si="240"/>
        <v>11.698381254587886</v>
      </c>
      <c r="ET124" s="44">
        <f t="shared" si="240"/>
        <v>10.404839483335593</v>
      </c>
      <c r="EU124" s="44">
        <f t="shared" si="240"/>
        <v>22.764939946240403</v>
      </c>
      <c r="EV124" s="39" t="s">
        <v>27</v>
      </c>
      <c r="EW124" s="120"/>
      <c r="EX124" s="120"/>
      <c r="EY124" s="120"/>
      <c r="EZ124" s="39"/>
      <c r="FA124" s="39"/>
      <c r="FB124" s="44"/>
      <c r="FC124" s="44"/>
      <c r="FD124" s="44"/>
      <c r="FE124" s="44"/>
      <c r="FF124" s="44"/>
      <c r="FG124" s="44"/>
      <c r="FH124" s="44"/>
      <c r="FK124" s="44"/>
      <c r="FN124" s="44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5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</row>
    <row r="125" spans="1:235">
      <c r="A125" s="4" t="s">
        <v>38</v>
      </c>
      <c r="B125" s="12" t="s">
        <v>33</v>
      </c>
      <c r="C125" s="20">
        <v>1</v>
      </c>
      <c r="D125" s="4" t="s">
        <v>74</v>
      </c>
      <c r="E125" s="4" t="s">
        <v>31</v>
      </c>
      <c r="F125" s="15"/>
      <c r="G125" s="15"/>
      <c r="H125" s="15">
        <v>2.7139409357914703E-4</v>
      </c>
      <c r="I125" s="15">
        <v>7.8897909043007536E-5</v>
      </c>
      <c r="J125" s="15">
        <v>9.2959669564152131E-5</v>
      </c>
      <c r="K125" s="15">
        <v>2.9736675014646607E-5</v>
      </c>
      <c r="L125" s="15">
        <v>9.2226698325248438E-5</v>
      </c>
      <c r="M125" s="15">
        <v>3.5790227514098661E-6</v>
      </c>
      <c r="N125" s="15">
        <v>1.5852984215598555E-4</v>
      </c>
      <c r="O125" s="15">
        <v>6.2464842585541193E-6</v>
      </c>
      <c r="P125" s="15">
        <v>5.4056229430443636E-6</v>
      </c>
      <c r="Q125" s="15"/>
      <c r="R125" s="15"/>
      <c r="S125" s="15"/>
      <c r="T125" s="15"/>
      <c r="U125" s="15"/>
      <c r="V125" s="15">
        <v>23.168929855028789</v>
      </c>
      <c r="W125" s="15">
        <v>5.1452794770399732</v>
      </c>
      <c r="X125" s="15">
        <v>8.0178231199582424</v>
      </c>
      <c r="Y125" s="15">
        <v>7.5315598375406509E-5</v>
      </c>
      <c r="Z125" s="15">
        <v>8.433898826440176</v>
      </c>
      <c r="AA125" s="15">
        <v>3.6811048213773269E-5</v>
      </c>
      <c r="AB125" s="15">
        <v>1.4060334414243698</v>
      </c>
      <c r="AC125" s="15">
        <v>1.4323483033910437E-5</v>
      </c>
      <c r="AD125" s="15">
        <v>3.0717232332537017E-6</v>
      </c>
      <c r="AE125" s="15"/>
      <c r="AF125" s="15"/>
      <c r="AG125" s="15"/>
      <c r="AH125" s="15"/>
      <c r="AI125" s="69">
        <f t="shared" si="132"/>
        <v>1</v>
      </c>
      <c r="AJ125" s="15">
        <f t="shared" si="154"/>
        <v>0</v>
      </c>
      <c r="AK125" s="15">
        <f t="shared" si="155"/>
        <v>0</v>
      </c>
      <c r="AL125" s="15">
        <f t="shared" si="156"/>
        <v>23.168658460935209</v>
      </c>
      <c r="AM125" s="15">
        <f t="shared" si="157"/>
        <v>5.1452005791309299</v>
      </c>
      <c r="AN125" s="15">
        <f t="shared" si="158"/>
        <v>8.0177301602886786</v>
      </c>
      <c r="AO125" s="15">
        <f t="shared" si="159"/>
        <v>4.5578923360759899E-5</v>
      </c>
      <c r="AP125" s="15">
        <f t="shared" si="160"/>
        <v>8.4338065997418514</v>
      </c>
      <c r="AQ125" s="15">
        <f t="shared" si="161"/>
        <v>3.3232025462363402E-5</v>
      </c>
      <c r="AR125" s="15">
        <f t="shared" si="162"/>
        <v>1.4058749115822138</v>
      </c>
      <c r="AS125" s="15">
        <f t="shared" si="163"/>
        <v>8.0769987753563165E-6</v>
      </c>
      <c r="AT125" s="15">
        <f t="shared" si="164"/>
        <v>-2.333899709790662E-6</v>
      </c>
      <c r="AU125" s="15">
        <f t="shared" si="165"/>
        <v>0</v>
      </c>
      <c r="AV125" s="15">
        <f t="shared" si="166"/>
        <v>0</v>
      </c>
      <c r="AW125" s="15">
        <f t="shared" si="167"/>
        <v>0</v>
      </c>
      <c r="AX125" s="15"/>
      <c r="AY125" s="4">
        <f t="shared" si="168"/>
        <v>0</v>
      </c>
      <c r="AZ125" s="4">
        <f t="shared" si="169"/>
        <v>1</v>
      </c>
      <c r="BA125" s="4"/>
      <c r="BB125" s="4">
        <f t="shared" si="133"/>
        <v>1</v>
      </c>
      <c r="BC125" s="4">
        <f t="shared" si="134"/>
        <v>1</v>
      </c>
      <c r="BD125" s="40">
        <f t="shared" si="135"/>
        <v>1.696114733724094</v>
      </c>
      <c r="BE125" s="15">
        <f t="shared" si="136"/>
        <v>23.168658460935209</v>
      </c>
      <c r="BF125" s="15">
        <f t="shared" si="137"/>
        <v>5.1452005791309299</v>
      </c>
      <c r="BG125" s="15">
        <f t="shared" si="170"/>
        <v>8.017731438229255</v>
      </c>
      <c r="BH125" s="15">
        <f t="shared" si="171"/>
        <v>8.4338074279435613</v>
      </c>
      <c r="BI125" s="15">
        <f t="shared" si="172"/>
        <v>1.4058764637715224</v>
      </c>
      <c r="BJ125" s="18">
        <f t="shared" si="173"/>
        <v>0.22207589566768737</v>
      </c>
      <c r="BK125" s="18">
        <f t="shared" si="174"/>
        <v>0.34605937377634499</v>
      </c>
      <c r="BL125" s="18">
        <f t="shared" si="175"/>
        <v>0.3640179444210741</v>
      </c>
      <c r="BM125" s="18">
        <f t="shared" si="176"/>
        <v>6.0680097906487672E-2</v>
      </c>
      <c r="BN125" s="18">
        <f t="shared" si="177"/>
        <v>1.5582932705771251</v>
      </c>
      <c r="BO125" s="18">
        <f t="shared" si="178"/>
        <v>1.6391600868100864</v>
      </c>
      <c r="BP125" s="18">
        <f t="shared" si="179"/>
        <v>0.27324036102184135</v>
      </c>
      <c r="BQ125" s="18">
        <f t="shared" si="180"/>
        <v>1.0518944782473529</v>
      </c>
      <c r="BR125" s="18">
        <f t="shared" si="181"/>
        <v>0.1753459160615157</v>
      </c>
      <c r="BS125" s="18">
        <f t="shared" si="182"/>
        <v>0.16669534795322227</v>
      </c>
      <c r="BT125" s="144">
        <f t="shared" si="183"/>
        <v>-1.5047360831579331</v>
      </c>
      <c r="BU125" s="144">
        <f t="shared" si="184"/>
        <v>-1.0611449181364285</v>
      </c>
      <c r="BV125" s="144">
        <f t="shared" si="185"/>
        <v>-1.0105521147004022</v>
      </c>
      <c r="BW125" s="144">
        <f t="shared" si="186"/>
        <v>-2.8021395110145169</v>
      </c>
      <c r="BX125" s="44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184"/>
      <c r="CJ125" s="185"/>
      <c r="CK125" s="181">
        <f t="shared" si="138"/>
        <v>0</v>
      </c>
      <c r="CL125" s="186">
        <f t="shared" si="139"/>
        <v>1.6961169887441629</v>
      </c>
      <c r="CM125" s="185">
        <f t="shared" si="140"/>
        <v>0.21794441810272486</v>
      </c>
      <c r="CN125" s="185">
        <f t="shared" si="141"/>
        <v>0.33338110001083066</v>
      </c>
      <c r="CO125" s="188">
        <f t="shared" si="142"/>
        <v>0.33810000000000007</v>
      </c>
      <c r="CP125" s="185">
        <f t="shared" si="143"/>
        <v>5.4378853404719991E-2</v>
      </c>
      <c r="CQ125" s="187">
        <f t="shared" si="144"/>
        <v>1.5296611076944233</v>
      </c>
      <c r="CR125" s="187">
        <f t="shared" si="145"/>
        <v>1.551312958337119</v>
      </c>
      <c r="CS125" s="187">
        <f t="shared" si="146"/>
        <v>0.24950789691291528</v>
      </c>
      <c r="CT125" s="187">
        <f t="shared" si="147"/>
        <v>1.0141546716026073</v>
      </c>
      <c r="CU125" s="187">
        <f t="shared" si="148"/>
        <v>0.16311318608929348</v>
      </c>
      <c r="CV125" s="187">
        <f t="shared" si="149"/>
        <v>0.16083659687879323</v>
      </c>
      <c r="CW125" s="184">
        <f t="shared" si="150"/>
        <v>-1.5235152115331339</v>
      </c>
      <c r="CX125" s="184">
        <f t="shared" si="151"/>
        <v>-1.0984689989020866</v>
      </c>
      <c r="CY125" s="184">
        <f t="shared" si="152"/>
        <v>-2.9117799248710101</v>
      </c>
      <c r="CZ125" s="184">
        <f t="shared" si="187"/>
        <v>0.42504621263104719</v>
      </c>
      <c r="DA125" s="184">
        <f t="shared" si="188"/>
        <v>0.43910164226483733</v>
      </c>
      <c r="DB125" s="184">
        <f t="shared" si="189"/>
        <v>-1.3882647133378763</v>
      </c>
      <c r="DC125" s="184">
        <f t="shared" si="190"/>
        <v>1.4055429633789699E-2</v>
      </c>
      <c r="DD125" s="184">
        <f t="shared" si="191"/>
        <v>-1.8133109259689235</v>
      </c>
      <c r="DE125" s="184">
        <f t="shared" si="192"/>
        <v>-1.8273663556027133</v>
      </c>
      <c r="DF125" s="15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125"/>
      <c r="DZ125" s="4"/>
      <c r="EA125" s="20"/>
      <c r="EB125" s="20"/>
      <c r="EC125" s="20"/>
      <c r="ED125" s="4"/>
      <c r="EE125" s="4" t="str">
        <f>E125</f>
        <v>iRM_11</v>
      </c>
      <c r="EF125" s="4" t="str">
        <f>A125</f>
        <v>Lab 1</v>
      </c>
      <c r="EG125" s="4" t="str">
        <f>B125</f>
        <v>Jun 20, 2022</v>
      </c>
      <c r="EH125" s="130">
        <f>C125</f>
        <v>1</v>
      </c>
      <c r="EI125" s="51">
        <f>BE125/AVERAGE(BE124,BE126)</f>
        <v>1.0239177441028604</v>
      </c>
      <c r="EJ125" s="52">
        <f>(CM125/AVERAGE(CM124,CM126)-1)*10^6</f>
        <v>-0.28881523850277091</v>
      </c>
      <c r="EK125" s="52">
        <f>(CN125/AVERAGE(CN124,CN126)-1)*10^6</f>
        <v>3.3920705420076303</v>
      </c>
      <c r="EL125" s="52">
        <f>(CP125/AVERAGE(CP124,CP126)-1)*10^6</f>
        <v>-1.6830294897740572</v>
      </c>
      <c r="EM125" s="44"/>
      <c r="EN125" s="39" t="str">
        <f t="shared" ref="EN125:EU125" si="241">DV51</f>
        <v>iRM_12</v>
      </c>
      <c r="EO125" s="39" t="str">
        <f t="shared" si="241"/>
        <v>Lab 1</v>
      </c>
      <c r="EP125" s="39" t="str">
        <f t="shared" si="241"/>
        <v>Apr 5, 2022</v>
      </c>
      <c r="EQ125" s="124">
        <f t="shared" si="241"/>
        <v>3</v>
      </c>
      <c r="ER125" s="117">
        <f t="shared" si="241"/>
        <v>1.0025277451576458</v>
      </c>
      <c r="ES125" s="44">
        <f t="shared" si="241"/>
        <v>-14.627121116883579</v>
      </c>
      <c r="ET125" s="44">
        <f t="shared" si="241"/>
        <v>-5.0899919187274989</v>
      </c>
      <c r="EU125" s="44">
        <f t="shared" si="241"/>
        <v>-20.021934120206808</v>
      </c>
      <c r="EV125" s="39" t="s">
        <v>27</v>
      </c>
      <c r="EW125" s="44"/>
      <c r="EX125" s="44"/>
      <c r="EY125" s="44"/>
      <c r="EZ125" s="39"/>
      <c r="FA125" s="39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5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</row>
    <row r="126" spans="1:235">
      <c r="A126" s="4" t="s">
        <v>38</v>
      </c>
      <c r="B126" s="12" t="s">
        <v>33</v>
      </c>
      <c r="C126" s="20">
        <v>1</v>
      </c>
      <c r="D126" s="4" t="s">
        <v>75</v>
      </c>
      <c r="E126" s="4" t="s">
        <v>27</v>
      </c>
      <c r="F126" s="15"/>
      <c r="G126" s="15"/>
      <c r="H126" s="15">
        <v>2.694623137358576E-4</v>
      </c>
      <c r="I126" s="15">
        <v>7.4850145756499836E-5</v>
      </c>
      <c r="J126" s="15">
        <v>8.5158598812995473E-5</v>
      </c>
      <c r="K126" s="15">
        <v>2.0854608817444386E-5</v>
      </c>
      <c r="L126" s="15">
        <v>9.9865411175414944E-5</v>
      </c>
      <c r="M126" s="15">
        <v>8.0849463302001823E-6</v>
      </c>
      <c r="N126" s="15">
        <v>1.5293378819478676E-4</v>
      </c>
      <c r="O126" s="15">
        <v>-3.6532543909117977E-6</v>
      </c>
      <c r="P126" s="15">
        <v>4.4048372387806014E-6</v>
      </c>
      <c r="Q126" s="15"/>
      <c r="R126" s="15"/>
      <c r="S126" s="15"/>
      <c r="T126" s="15"/>
      <c r="U126" s="15"/>
      <c r="V126" s="15">
        <v>22.554649085998534</v>
      </c>
      <c r="W126" s="15">
        <v>5.0088294601440433</v>
      </c>
      <c r="X126" s="15">
        <v>7.8051963615417481</v>
      </c>
      <c r="Y126" s="15">
        <v>7.9116049309959632E-5</v>
      </c>
      <c r="Z126" s="15">
        <v>8.210255308151245</v>
      </c>
      <c r="AA126" s="15">
        <v>3.696864170706249E-5</v>
      </c>
      <c r="AB126" s="15">
        <v>1.3687568354606627</v>
      </c>
      <c r="AC126" s="15">
        <v>9.1778771832196074E-6</v>
      </c>
      <c r="AD126" s="15">
        <v>6.3055819396140574E-6</v>
      </c>
      <c r="AE126" s="15"/>
      <c r="AF126" s="15"/>
      <c r="AG126" s="15"/>
      <c r="AH126" s="15"/>
      <c r="AI126" s="69">
        <f t="shared" si="132"/>
        <v>1</v>
      </c>
      <c r="AJ126" s="15">
        <f t="shared" si="154"/>
        <v>0</v>
      </c>
      <c r="AK126" s="15">
        <f t="shared" si="155"/>
        <v>0</v>
      </c>
      <c r="AL126" s="15">
        <f t="shared" si="156"/>
        <v>22.554379623684799</v>
      </c>
      <c r="AM126" s="15">
        <f t="shared" si="157"/>
        <v>5.0087546099982871</v>
      </c>
      <c r="AN126" s="15">
        <f t="shared" si="158"/>
        <v>7.8051112029429355</v>
      </c>
      <c r="AO126" s="15">
        <f t="shared" si="159"/>
        <v>5.8261440492515243E-5</v>
      </c>
      <c r="AP126" s="15">
        <f t="shared" si="160"/>
        <v>8.2101554427400689</v>
      </c>
      <c r="AQ126" s="15">
        <f t="shared" si="161"/>
        <v>2.8883695376862308E-5</v>
      </c>
      <c r="AR126" s="15">
        <f t="shared" si="162"/>
        <v>1.368603901672468</v>
      </c>
      <c r="AS126" s="15">
        <f t="shared" si="163"/>
        <v>1.2831131574131405E-5</v>
      </c>
      <c r="AT126" s="15">
        <f t="shared" si="164"/>
        <v>1.9007447008334561E-6</v>
      </c>
      <c r="AU126" s="15">
        <f t="shared" si="165"/>
        <v>0</v>
      </c>
      <c r="AV126" s="15">
        <f t="shared" si="166"/>
        <v>0</v>
      </c>
      <c r="AW126" s="15">
        <f t="shared" si="167"/>
        <v>0</v>
      </c>
      <c r="AX126" s="15"/>
      <c r="AY126" s="4">
        <f t="shared" si="168"/>
        <v>0</v>
      </c>
      <c r="AZ126" s="4">
        <f t="shared" si="169"/>
        <v>1</v>
      </c>
      <c r="BA126" s="4"/>
      <c r="BB126" s="4">
        <f t="shared" si="133"/>
        <v>1</v>
      </c>
      <c r="BC126" s="4">
        <f t="shared" si="134"/>
        <v>1</v>
      </c>
      <c r="BD126" s="40">
        <f t="shared" si="135"/>
        <v>1.6959954175282326</v>
      </c>
      <c r="BE126" s="15">
        <f t="shared" si="136"/>
        <v>22.554379623684799</v>
      </c>
      <c r="BF126" s="15">
        <f t="shared" si="137"/>
        <v>5.0087546099982871</v>
      </c>
      <c r="BG126" s="15">
        <f t="shared" si="170"/>
        <v>7.8051101621718768</v>
      </c>
      <c r="BH126" s="15">
        <f t="shared" si="171"/>
        <v>8.2101547682436209</v>
      </c>
      <c r="BI126" s="15">
        <f t="shared" si="172"/>
        <v>1.3686026375555345</v>
      </c>
      <c r="BJ126" s="18">
        <f t="shared" si="173"/>
        <v>0.22207459010481917</v>
      </c>
      <c r="BK126" s="18">
        <f t="shared" si="174"/>
        <v>0.3460574084678249</v>
      </c>
      <c r="BL126" s="18">
        <f t="shared" si="175"/>
        <v>0.36401598737045177</v>
      </c>
      <c r="BM126" s="18">
        <f t="shared" si="176"/>
        <v>6.068012777963256E-2</v>
      </c>
      <c r="BN126" s="18">
        <f t="shared" si="177"/>
        <v>1.5582935819198669</v>
      </c>
      <c r="BO126" s="18">
        <f t="shared" si="178"/>
        <v>1.639160910749115</v>
      </c>
      <c r="BP126" s="18">
        <f t="shared" si="179"/>
        <v>0.27324210190365117</v>
      </c>
      <c r="BQ126" s="18">
        <f t="shared" si="180"/>
        <v>1.0518947968261649</v>
      </c>
      <c r="BR126" s="18">
        <f t="shared" si="181"/>
        <v>0.17534699819979252</v>
      </c>
      <c r="BS126" s="18">
        <f t="shared" si="182"/>
        <v>0.16669632621898994</v>
      </c>
      <c r="BT126" s="144">
        <f t="shared" si="183"/>
        <v>-1.5047419620791997</v>
      </c>
      <c r="BU126" s="144">
        <f t="shared" si="184"/>
        <v>-1.0611505972604449</v>
      </c>
      <c r="BV126" s="144">
        <f t="shared" si="185"/>
        <v>-1.0105574909625155</v>
      </c>
      <c r="BW126" s="144">
        <f t="shared" si="186"/>
        <v>-2.802139018709155</v>
      </c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184"/>
      <c r="CJ126" s="185"/>
      <c r="CK126" s="181">
        <f t="shared" si="138"/>
        <v>0</v>
      </c>
      <c r="CL126" s="186">
        <f t="shared" si="139"/>
        <v>1.6959935309872112</v>
      </c>
      <c r="CM126" s="185">
        <f t="shared" si="140"/>
        <v>0.21794343473596189</v>
      </c>
      <c r="CN126" s="185">
        <f t="shared" si="141"/>
        <v>0.33338011241700383</v>
      </c>
      <c r="CO126" s="188">
        <f t="shared" si="142"/>
        <v>0.33810000000000001</v>
      </c>
      <c r="CP126" s="185">
        <f t="shared" si="143"/>
        <v>5.4379314151252543E-2</v>
      </c>
      <c r="CQ126" s="187">
        <f t="shared" si="144"/>
        <v>1.5296634781446539</v>
      </c>
      <c r="CR126" s="187">
        <f t="shared" si="145"/>
        <v>1.5513199579037908</v>
      </c>
      <c r="CS126" s="187">
        <f t="shared" si="146"/>
        <v>0.24951113676414702</v>
      </c>
      <c r="CT126" s="187">
        <f t="shared" si="147"/>
        <v>1.0141576758996722</v>
      </c>
      <c r="CU126" s="187">
        <f t="shared" si="148"/>
        <v>0.16311505133585452</v>
      </c>
      <c r="CV126" s="187">
        <f t="shared" si="149"/>
        <v>0.16083795963103381</v>
      </c>
      <c r="CW126" s="184">
        <f t="shared" si="150"/>
        <v>-1.5235197235504179</v>
      </c>
      <c r="CX126" s="184">
        <f t="shared" si="151"/>
        <v>-1.098471961263449</v>
      </c>
      <c r="CY126" s="184">
        <f t="shared" si="152"/>
        <v>-2.9117714520079061</v>
      </c>
      <c r="CZ126" s="184">
        <f t="shared" si="187"/>
        <v>0.425047762286969</v>
      </c>
      <c r="DA126" s="184">
        <f t="shared" si="188"/>
        <v>0.43910615428212119</v>
      </c>
      <c r="DB126" s="184">
        <f t="shared" si="189"/>
        <v>-1.3882517284574885</v>
      </c>
      <c r="DC126" s="184">
        <f t="shared" si="190"/>
        <v>1.4058391995152438E-2</v>
      </c>
      <c r="DD126" s="184">
        <f t="shared" si="191"/>
        <v>-1.8132994907444575</v>
      </c>
      <c r="DE126" s="184">
        <f t="shared" si="192"/>
        <v>-1.8273578827396098</v>
      </c>
      <c r="DF126" s="15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3" t="str">
        <f>E126</f>
        <v>iRM_12</v>
      </c>
      <c r="DW126" s="43" t="str">
        <f>A126</f>
        <v>Lab 1</v>
      </c>
      <c r="DX126" s="43" t="str">
        <f>B126</f>
        <v>Jun 20, 2022</v>
      </c>
      <c r="DY126" s="125">
        <f>C126</f>
        <v>1</v>
      </c>
      <c r="DZ126" s="51">
        <f>BE126/AVERAGE(BE124,BE128)</f>
        <v>0.99638600045132442</v>
      </c>
      <c r="EA126" s="52">
        <f>(CM126/AVERAGE(CM124,CM128)-1)*10^6</f>
        <v>-11.406946390790651</v>
      </c>
      <c r="EB126" s="52">
        <f>(CN126/AVERAGE(CN124,CN128)-1)*10^6</f>
        <v>-2.8357153906144461</v>
      </c>
      <c r="EC126" s="52">
        <f>(CP126/AVERAGE(CP124,CP128)-1)*10^6</f>
        <v>11.236829298599815</v>
      </c>
      <c r="ED126" s="4"/>
      <c r="EE126" s="4"/>
      <c r="EF126" s="4"/>
      <c r="EG126" s="4"/>
      <c r="EH126" s="130"/>
      <c r="EI126" s="20"/>
      <c r="EJ126" s="20"/>
      <c r="EK126" s="52"/>
      <c r="EL126" s="52"/>
      <c r="EM126" s="44"/>
      <c r="EN126" s="39" t="str">
        <f t="shared" ref="EN126:EU126" si="242">DV53</f>
        <v>iRM_12</v>
      </c>
      <c r="EO126" s="39" t="str">
        <f t="shared" si="242"/>
        <v>Lab 1</v>
      </c>
      <c r="EP126" s="39" t="str">
        <f t="shared" si="242"/>
        <v>Apr 5, 2022</v>
      </c>
      <c r="EQ126" s="124">
        <f t="shared" si="242"/>
        <v>3</v>
      </c>
      <c r="ER126" s="117">
        <f t="shared" si="242"/>
        <v>0.99574631236904032</v>
      </c>
      <c r="ES126" s="44">
        <f t="shared" si="242"/>
        <v>7.5591037471678391</v>
      </c>
      <c r="ET126" s="44">
        <f t="shared" si="242"/>
        <v>0.42347162931832827</v>
      </c>
      <c r="EU126" s="44">
        <f t="shared" si="242"/>
        <v>-3.2581709743517706</v>
      </c>
      <c r="EV126" s="39" t="s">
        <v>27</v>
      </c>
      <c r="EW126" s="44"/>
      <c r="EX126" s="44"/>
      <c r="EY126" s="44"/>
      <c r="EZ126" s="39"/>
      <c r="FA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5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</row>
    <row r="127" spans="1:235">
      <c r="A127" s="4" t="s">
        <v>38</v>
      </c>
      <c r="B127" s="12" t="s">
        <v>33</v>
      </c>
      <c r="C127" s="20">
        <v>1</v>
      </c>
      <c r="D127" s="4" t="s">
        <v>76</v>
      </c>
      <c r="E127" s="4" t="s">
        <v>32</v>
      </c>
      <c r="F127" s="15"/>
      <c r="G127" s="15"/>
      <c r="H127" s="15">
        <v>2.7479896234581245E-4</v>
      </c>
      <c r="I127" s="15">
        <v>6.7609014877234586E-5</v>
      </c>
      <c r="J127" s="15">
        <v>9.364326542709023E-5</v>
      </c>
      <c r="K127" s="15">
        <v>2.9139393711830051E-5</v>
      </c>
      <c r="L127" s="15">
        <v>1.0170635796384886E-4</v>
      </c>
      <c r="M127" s="15">
        <v>5.8467414078222643E-6</v>
      </c>
      <c r="N127" s="15">
        <v>1.618507332750596E-4</v>
      </c>
      <c r="O127" s="15">
        <v>-5.9956606946798278E-6</v>
      </c>
      <c r="P127" s="15">
        <v>5.7020514418582023E-6</v>
      </c>
      <c r="Q127" s="15"/>
      <c r="R127" s="15"/>
      <c r="S127" s="15"/>
      <c r="T127" s="15"/>
      <c r="U127" s="15"/>
      <c r="V127" s="15">
        <v>23.494568061828613</v>
      </c>
      <c r="W127" s="15">
        <v>5.2176243019104005</v>
      </c>
      <c r="X127" s="15">
        <v>8.1305547428131106</v>
      </c>
      <c r="Y127" s="15">
        <v>7.7564605162478984E-5</v>
      </c>
      <c r="Z127" s="15">
        <v>8.5526197433471687</v>
      </c>
      <c r="AA127" s="15">
        <v>3.5299313494761009E-5</v>
      </c>
      <c r="AB127" s="15">
        <v>1.4258458852767943</v>
      </c>
      <c r="AC127" s="15">
        <v>6.3881732612003364E-6</v>
      </c>
      <c r="AD127" s="15">
        <v>1.6670495830339862E-6</v>
      </c>
      <c r="AE127" s="15"/>
      <c r="AF127" s="15"/>
      <c r="AG127" s="15"/>
      <c r="AH127" s="15"/>
      <c r="AI127" s="69">
        <f t="shared" si="132"/>
        <v>1</v>
      </c>
      <c r="AJ127" s="15">
        <f t="shared" si="154"/>
        <v>0</v>
      </c>
      <c r="AK127" s="15">
        <f t="shared" si="155"/>
        <v>0</v>
      </c>
      <c r="AL127" s="15">
        <f t="shared" si="156"/>
        <v>23.494293262866268</v>
      </c>
      <c r="AM127" s="15">
        <f t="shared" si="157"/>
        <v>5.2175566928955233</v>
      </c>
      <c r="AN127" s="15">
        <f t="shared" si="158"/>
        <v>8.1304610995476843</v>
      </c>
      <c r="AO127" s="15">
        <f t="shared" si="159"/>
        <v>4.8425211450648933E-5</v>
      </c>
      <c r="AP127" s="15">
        <f t="shared" si="160"/>
        <v>8.5525180369892055</v>
      </c>
      <c r="AQ127" s="15">
        <f t="shared" si="161"/>
        <v>2.9452572086938743E-5</v>
      </c>
      <c r="AR127" s="15">
        <f t="shared" si="162"/>
        <v>1.4256840345435193</v>
      </c>
      <c r="AS127" s="15">
        <f t="shared" si="163"/>
        <v>1.2383833955880164E-5</v>
      </c>
      <c r="AT127" s="15">
        <f t="shared" si="164"/>
        <v>-4.0350018588242157E-6</v>
      </c>
      <c r="AU127" s="15">
        <f t="shared" si="165"/>
        <v>0</v>
      </c>
      <c r="AV127" s="15">
        <f t="shared" si="166"/>
        <v>0</v>
      </c>
      <c r="AW127" s="15">
        <f t="shared" si="167"/>
        <v>0</v>
      </c>
      <c r="AX127" s="15"/>
      <c r="AY127" s="4">
        <f t="shared" si="168"/>
        <v>0</v>
      </c>
      <c r="AZ127" s="4">
        <f t="shared" si="169"/>
        <v>1</v>
      </c>
      <c r="BA127" s="4"/>
      <c r="BB127" s="4">
        <f t="shared" si="133"/>
        <v>1</v>
      </c>
      <c r="BC127" s="4">
        <f t="shared" si="134"/>
        <v>1</v>
      </c>
      <c r="BD127" s="40">
        <f t="shared" si="135"/>
        <v>1.6965833717469241</v>
      </c>
      <c r="BE127" s="15">
        <f t="shared" si="136"/>
        <v>23.494293262866268</v>
      </c>
      <c r="BF127" s="15">
        <f t="shared" si="137"/>
        <v>5.2175566928955233</v>
      </c>
      <c r="BG127" s="15">
        <f t="shared" si="170"/>
        <v>8.1304633088778768</v>
      </c>
      <c r="BH127" s="15">
        <f t="shared" si="171"/>
        <v>8.5525194688145021</v>
      </c>
      <c r="BI127" s="15">
        <f t="shared" si="172"/>
        <v>1.4256867180488038</v>
      </c>
      <c r="BJ127" s="18">
        <f t="shared" si="173"/>
        <v>0.22207761836114023</v>
      </c>
      <c r="BK127" s="18">
        <f t="shared" si="174"/>
        <v>0.34606119953939712</v>
      </c>
      <c r="BL127" s="18">
        <f t="shared" si="175"/>
        <v>0.36402539855634319</v>
      </c>
      <c r="BM127" s="18">
        <f t="shared" si="176"/>
        <v>6.06822559886133E-2</v>
      </c>
      <c r="BN127" s="18">
        <f t="shared" si="177"/>
        <v>1.5582894039174904</v>
      </c>
      <c r="BO127" s="18">
        <f t="shared" si="178"/>
        <v>1.6391809370198172</v>
      </c>
      <c r="BP127" s="18">
        <f t="shared" si="179"/>
        <v>0.27324795914342198</v>
      </c>
      <c r="BQ127" s="18">
        <f t="shared" si="180"/>
        <v>1.0519104685554352</v>
      </c>
      <c r="BR127" s="18">
        <f t="shared" si="181"/>
        <v>0.17535122709330195</v>
      </c>
      <c r="BS127" s="18">
        <f t="shared" si="182"/>
        <v>0.16669786292183952</v>
      </c>
      <c r="BT127" s="144">
        <f t="shared" si="183"/>
        <v>-1.5047283259595838</v>
      </c>
      <c r="BU127" s="144">
        <f t="shared" si="184"/>
        <v>-1.0611396422838602</v>
      </c>
      <c r="BV127" s="144">
        <f t="shared" si="185"/>
        <v>-1.0105316375259559</v>
      </c>
      <c r="BW127" s="144">
        <f t="shared" si="186"/>
        <v>-2.802103946738502</v>
      </c>
      <c r="BX127" s="44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184"/>
      <c r="CJ127" s="185"/>
      <c r="CK127" s="181">
        <f t="shared" si="138"/>
        <v>0</v>
      </c>
      <c r="CL127" s="186">
        <f t="shared" si="139"/>
        <v>1.6965872161945097</v>
      </c>
      <c r="CM127" s="185">
        <f t="shared" si="140"/>
        <v>0.2179449740616308</v>
      </c>
      <c r="CN127" s="185">
        <f t="shared" si="141"/>
        <v>0.33337940917717568</v>
      </c>
      <c r="CO127" s="188">
        <f t="shared" si="142"/>
        <v>0.33810000000000001</v>
      </c>
      <c r="CP127" s="185">
        <f t="shared" si="143"/>
        <v>5.4379134425994929E-2</v>
      </c>
      <c r="CQ127" s="187">
        <f t="shared" si="144"/>
        <v>1.5296494475844262</v>
      </c>
      <c r="CR127" s="187">
        <f t="shared" si="145"/>
        <v>1.5513090010710295</v>
      </c>
      <c r="CS127" s="187">
        <f t="shared" si="146"/>
        <v>0.24950854985358606</v>
      </c>
      <c r="CT127" s="187">
        <f t="shared" si="147"/>
        <v>1.014159815192172</v>
      </c>
      <c r="CU127" s="187">
        <f t="shared" si="148"/>
        <v>0.16311485631404113</v>
      </c>
      <c r="CV127" s="187">
        <f t="shared" si="149"/>
        <v>0.16083742805677295</v>
      </c>
      <c r="CW127" s="184">
        <f t="shared" si="150"/>
        <v>-1.5235126606157867</v>
      </c>
      <c r="CX127" s="184">
        <f t="shared" si="151"/>
        <v>-1.0984740706891276</v>
      </c>
      <c r="CY127" s="184">
        <f t="shared" si="152"/>
        <v>-2.9117747570432386</v>
      </c>
      <c r="CZ127" s="184">
        <f t="shared" si="187"/>
        <v>0.4250385899266591</v>
      </c>
      <c r="DA127" s="184">
        <f t="shared" si="188"/>
        <v>0.43909909134748981</v>
      </c>
      <c r="DB127" s="184">
        <f t="shared" si="189"/>
        <v>-1.3882620964274517</v>
      </c>
      <c r="DC127" s="184">
        <f t="shared" si="190"/>
        <v>1.4060501420830825E-2</v>
      </c>
      <c r="DD127" s="184">
        <f t="shared" si="191"/>
        <v>-1.8133006863541108</v>
      </c>
      <c r="DE127" s="184">
        <f t="shared" si="192"/>
        <v>-1.8273611877749416</v>
      </c>
      <c r="DF127" s="15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125"/>
      <c r="DZ127" s="4"/>
      <c r="EA127" s="20"/>
      <c r="EB127" s="20"/>
      <c r="EC127" s="20"/>
      <c r="ED127" s="4"/>
      <c r="EE127" s="4" t="str">
        <f>E127</f>
        <v>iRM</v>
      </c>
      <c r="EF127" s="4" t="str">
        <f>A127</f>
        <v>Lab 1</v>
      </c>
      <c r="EG127" s="4" t="str">
        <f>B127</f>
        <v>Jun 20, 2022</v>
      </c>
      <c r="EH127" s="130">
        <f>C127</f>
        <v>1</v>
      </c>
      <c r="EI127" s="51">
        <f>BE127/AVERAGE(BE126,BE128)</f>
        <v>1.0412703598369797</v>
      </c>
      <c r="EJ127" s="52">
        <f>(CM127/AVERAGE(CM126,CM128)-1)*10^6</f>
        <v>0.4567241340680539</v>
      </c>
      <c r="EK127" s="52">
        <f>(CN127/AVERAGE(CN126,CN128)-1)*10^6</f>
        <v>-5.3748326690472581</v>
      </c>
      <c r="EL127" s="52">
        <f>(CP127/AVERAGE(CP126,CP128)-1)*10^6</f>
        <v>1.1418690941678022</v>
      </c>
      <c r="EM127" s="44"/>
      <c r="EN127" s="39" t="str">
        <f t="shared" ref="EN127:EU127" si="243">DV55</f>
        <v>iRM_12</v>
      </c>
      <c r="EO127" s="39" t="str">
        <f t="shared" si="243"/>
        <v>Lab 1</v>
      </c>
      <c r="EP127" s="39" t="str">
        <f t="shared" si="243"/>
        <v>Apr 5, 2022</v>
      </c>
      <c r="EQ127" s="124">
        <f t="shared" si="243"/>
        <v>3</v>
      </c>
      <c r="ER127" s="117">
        <f t="shared" si="243"/>
        <v>1.0027320632840566</v>
      </c>
      <c r="ES127" s="44">
        <f t="shared" si="243"/>
        <v>-2.1985595477502784</v>
      </c>
      <c r="ET127" s="44">
        <f t="shared" si="243"/>
        <v>0.67950245763448436</v>
      </c>
      <c r="EU127" s="44">
        <f t="shared" si="243"/>
        <v>31.316722232777039</v>
      </c>
      <c r="EV127" s="39" t="s">
        <v>27</v>
      </c>
      <c r="EW127" s="120"/>
      <c r="EX127" s="120"/>
      <c r="EY127" s="120"/>
      <c r="EZ127" s="39"/>
      <c r="FA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5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</row>
    <row r="128" spans="1:235">
      <c r="A128" s="4" t="s">
        <v>38</v>
      </c>
      <c r="B128" s="12" t="s">
        <v>33</v>
      </c>
      <c r="C128" s="20">
        <v>1</v>
      </c>
      <c r="D128" s="4" t="s">
        <v>77</v>
      </c>
      <c r="E128" s="4" t="s">
        <v>27</v>
      </c>
      <c r="F128" s="15"/>
      <c r="G128" s="15"/>
      <c r="H128" s="15">
        <v>2.6486879040021451E-3</v>
      </c>
      <c r="I128" s="15">
        <v>5.8861423931375599E-4</v>
      </c>
      <c r="J128" s="15">
        <v>9.1874209028901537E-4</v>
      </c>
      <c r="K128" s="15">
        <v>1.8804371529768103E-5</v>
      </c>
      <c r="L128" s="15">
        <v>9.5963967251009306E-4</v>
      </c>
      <c r="M128" s="15">
        <v>-8.6894959281380507E-7</v>
      </c>
      <c r="N128" s="15">
        <v>2.9670295771211386E-4</v>
      </c>
      <c r="O128" s="15">
        <v>-5.2836442137049846E-7</v>
      </c>
      <c r="P128" s="15">
        <v>2.9922322596576128E-6</v>
      </c>
      <c r="Q128" s="15"/>
      <c r="R128" s="15"/>
      <c r="S128" s="15"/>
      <c r="T128" s="15"/>
      <c r="U128" s="15"/>
      <c r="V128" s="15">
        <v>22.574480601719447</v>
      </c>
      <c r="W128" s="15">
        <v>5.0133460200562769</v>
      </c>
      <c r="X128" s="15">
        <v>7.8123093916445363</v>
      </c>
      <c r="Y128" s="15">
        <v>7.3856699155116145E-5</v>
      </c>
      <c r="Z128" s="15">
        <v>8.2178606403117271</v>
      </c>
      <c r="AA128" s="15">
        <v>3.6931318001214617E-5</v>
      </c>
      <c r="AB128" s="15">
        <v>1.370045070745507</v>
      </c>
      <c r="AC128" s="15">
        <v>1.375648207381253E-5</v>
      </c>
      <c r="AD128" s="15">
        <v>5.7280015847036522E-6</v>
      </c>
      <c r="AE128" s="15"/>
      <c r="AF128" s="15"/>
      <c r="AG128" s="15"/>
      <c r="AH128" s="15"/>
      <c r="AI128" s="69">
        <f t="shared" si="132"/>
        <v>1</v>
      </c>
      <c r="AJ128" s="15">
        <f t="shared" si="154"/>
        <v>0</v>
      </c>
      <c r="AK128" s="15">
        <f t="shared" si="155"/>
        <v>0</v>
      </c>
      <c r="AL128" s="15">
        <f t="shared" si="156"/>
        <v>22.571831913815444</v>
      </c>
      <c r="AM128" s="15">
        <f t="shared" si="157"/>
        <v>5.0127574058169628</v>
      </c>
      <c r="AN128" s="15">
        <f t="shared" si="158"/>
        <v>7.8113906495542471</v>
      </c>
      <c r="AO128" s="15">
        <f t="shared" si="159"/>
        <v>5.5052327625348042E-5</v>
      </c>
      <c r="AP128" s="15">
        <f t="shared" si="160"/>
        <v>8.2169010006392167</v>
      </c>
      <c r="AQ128" s="15">
        <f t="shared" si="161"/>
        <v>3.7800267594028422E-5</v>
      </c>
      <c r="AR128" s="15">
        <f t="shared" si="162"/>
        <v>1.3697483677877949</v>
      </c>
      <c r="AS128" s="15">
        <f t="shared" si="163"/>
        <v>1.4284846495183028E-5</v>
      </c>
      <c r="AT128" s="15">
        <f t="shared" si="164"/>
        <v>2.7357693250460393E-6</v>
      </c>
      <c r="AU128" s="15">
        <f t="shared" si="165"/>
        <v>0</v>
      </c>
      <c r="AV128" s="15">
        <f t="shared" si="166"/>
        <v>0</v>
      </c>
      <c r="AW128" s="15">
        <f t="shared" si="167"/>
        <v>0</v>
      </c>
      <c r="AX128" s="15"/>
      <c r="AY128" s="4">
        <f t="shared" si="168"/>
        <v>0</v>
      </c>
      <c r="AZ128" s="4">
        <f t="shared" si="169"/>
        <v>1</v>
      </c>
      <c r="BA128" s="4"/>
      <c r="BB128" s="4">
        <f t="shared" si="133"/>
        <v>1</v>
      </c>
      <c r="BC128" s="4">
        <f t="shared" si="134"/>
        <v>1</v>
      </c>
      <c r="BD128" s="40">
        <f t="shared" si="135"/>
        <v>1.6970927546444063</v>
      </c>
      <c r="BE128" s="15">
        <f t="shared" si="136"/>
        <v>22.571831913815444</v>
      </c>
      <c r="BF128" s="15">
        <f t="shared" si="137"/>
        <v>5.0127574058169628</v>
      </c>
      <c r="BG128" s="15">
        <f t="shared" si="170"/>
        <v>7.8113891516509533</v>
      </c>
      <c r="BH128" s="15">
        <f t="shared" si="171"/>
        <v>8.216900029866725</v>
      </c>
      <c r="BI128" s="15">
        <f t="shared" si="172"/>
        <v>1.3697465483631186</v>
      </c>
      <c r="BJ128" s="18">
        <f t="shared" si="173"/>
        <v>0.22208022038073152</v>
      </c>
      <c r="BK128" s="18">
        <f t="shared" si="174"/>
        <v>0.34606801882437682</v>
      </c>
      <c r="BL128" s="18">
        <f t="shared" si="175"/>
        <v>0.36403336961044097</v>
      </c>
      <c r="BM128" s="18">
        <f t="shared" si="176"/>
        <v>6.0683889264864836E-2</v>
      </c>
      <c r="BN128" s="18">
        <f t="shared" si="177"/>
        <v>1.5583018525066403</v>
      </c>
      <c r="BO128" s="18">
        <f t="shared" si="178"/>
        <v>1.6391976241123445</v>
      </c>
      <c r="BP128" s="18">
        <f t="shared" si="179"/>
        <v>0.27325211205585598</v>
      </c>
      <c r="BQ128" s="18">
        <f t="shared" si="180"/>
        <v>1.051912773815662</v>
      </c>
      <c r="BR128" s="18">
        <f t="shared" si="181"/>
        <v>0.17535249131374026</v>
      </c>
      <c r="BS128" s="18">
        <f t="shared" si="182"/>
        <v>0.16669869943462551</v>
      </c>
      <c r="BT128" s="144">
        <f t="shared" si="183"/>
        <v>-1.5047166093157949</v>
      </c>
      <c r="BU128" s="144">
        <f t="shared" si="184"/>
        <v>-1.0611199370473263</v>
      </c>
      <c r="BV128" s="144">
        <f t="shared" si="185"/>
        <v>-1.0105097407933112</v>
      </c>
      <c r="BW128" s="144">
        <f t="shared" si="186"/>
        <v>-2.8020770318810149</v>
      </c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184"/>
      <c r="CJ128" s="185"/>
      <c r="CK128" s="181">
        <f t="shared" si="138"/>
        <v>0</v>
      </c>
      <c r="CL128" s="186">
        <f t="shared" si="139"/>
        <v>1.6970900416594827</v>
      </c>
      <c r="CM128" s="185">
        <f t="shared" si="140"/>
        <v>0.21794631430593148</v>
      </c>
      <c r="CN128" s="185">
        <f t="shared" si="141"/>
        <v>0.33338228967368871</v>
      </c>
      <c r="CO128" s="188">
        <f t="shared" si="142"/>
        <v>0.33809999999999996</v>
      </c>
      <c r="CP128" s="185">
        <f t="shared" si="143"/>
        <v>5.4378830513173194E-2</v>
      </c>
      <c r="CQ128" s="187">
        <f t="shared" si="144"/>
        <v>1.5296532576628925</v>
      </c>
      <c r="CR128" s="187">
        <f t="shared" si="145"/>
        <v>1.5512994614141928</v>
      </c>
      <c r="CS128" s="187">
        <f t="shared" si="146"/>
        <v>0.24950562108080232</v>
      </c>
      <c r="CT128" s="187">
        <f t="shared" si="147"/>
        <v>1.0141510526276871</v>
      </c>
      <c r="CU128" s="187">
        <f t="shared" si="148"/>
        <v>0.16311253536112744</v>
      </c>
      <c r="CV128" s="187">
        <f t="shared" si="149"/>
        <v>0.16083652917235491</v>
      </c>
      <c r="CW128" s="184">
        <f t="shared" si="150"/>
        <v>-1.5235065111728572</v>
      </c>
      <c r="CX128" s="184">
        <f t="shared" si="151"/>
        <v>-1.0984654304312422</v>
      </c>
      <c r="CY128" s="184">
        <f t="shared" si="152"/>
        <v>-2.91178034583523</v>
      </c>
      <c r="CZ128" s="184">
        <f t="shared" si="187"/>
        <v>0.4250410807416149</v>
      </c>
      <c r="DA128" s="184">
        <f t="shared" si="188"/>
        <v>0.43909294190456005</v>
      </c>
      <c r="DB128" s="184">
        <f t="shared" si="189"/>
        <v>-1.3882738346623731</v>
      </c>
      <c r="DC128" s="184">
        <f t="shared" si="190"/>
        <v>1.4051861162945335E-2</v>
      </c>
      <c r="DD128" s="184">
        <f t="shared" si="191"/>
        <v>-1.813314915403988</v>
      </c>
      <c r="DE128" s="184">
        <f t="shared" si="192"/>
        <v>-1.8273667765669332</v>
      </c>
      <c r="DF128" s="15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3" t="str">
        <f>E128</f>
        <v>iRM_12</v>
      </c>
      <c r="DW128" s="43" t="str">
        <f>A128</f>
        <v>Lab 1</v>
      </c>
      <c r="DX128" s="43" t="str">
        <f>B128</f>
        <v>Jun 20, 2022</v>
      </c>
      <c r="DY128" s="125">
        <f>C128</f>
        <v>1</v>
      </c>
      <c r="DZ128" s="51">
        <f>BE128/AVERAGE(BE126,BE130)</f>
        <v>1.0011392254256606</v>
      </c>
      <c r="EA128" s="52">
        <f>(CM128/AVERAGE(CM126,CM130)-1)*10^6</f>
        <v>10.515473739536318</v>
      </c>
      <c r="EB128" s="52">
        <f>(CN128/AVERAGE(CN126,CN130)-1)*10^6</f>
        <v>6.3549615147984184</v>
      </c>
      <c r="EC128" s="52">
        <f>(CP128/AVERAGE(CP126,CP130)-1)*10^6</f>
        <v>3.4458245885549132</v>
      </c>
      <c r="ED128" s="4"/>
      <c r="EE128" s="4"/>
      <c r="EF128" s="4"/>
      <c r="EG128" s="4"/>
      <c r="EH128" s="130"/>
      <c r="EI128" s="20"/>
      <c r="EJ128" s="20"/>
      <c r="EK128" s="52"/>
      <c r="EL128" s="52"/>
      <c r="EM128" s="44"/>
      <c r="EN128" s="39" t="str">
        <f t="shared" ref="EN128:EU128" si="244">DV57</f>
        <v>iRM_12</v>
      </c>
      <c r="EO128" s="39" t="str">
        <f t="shared" si="244"/>
        <v>Lab 1</v>
      </c>
      <c r="EP128" s="39" t="str">
        <f t="shared" si="244"/>
        <v>Apr 5, 2022</v>
      </c>
      <c r="EQ128" s="124">
        <f t="shared" si="244"/>
        <v>3</v>
      </c>
      <c r="ER128" s="117">
        <f t="shared" si="244"/>
        <v>0.99842986631186692</v>
      </c>
      <c r="ES128" s="44">
        <f t="shared" si="244"/>
        <v>-1.3617554502909357</v>
      </c>
      <c r="ET128" s="44">
        <f t="shared" si="244"/>
        <v>-4.2492305171171196</v>
      </c>
      <c r="EU128" s="44">
        <f t="shared" si="244"/>
        <v>-28.270633589566607</v>
      </c>
      <c r="EV128" s="39" t="s">
        <v>27</v>
      </c>
      <c r="EW128" s="120"/>
      <c r="EX128" s="120"/>
      <c r="EY128" s="120"/>
      <c r="EZ128" s="39"/>
      <c r="FA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5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</row>
    <row r="129" spans="1:235">
      <c r="A129" s="4" t="s">
        <v>38</v>
      </c>
      <c r="B129" s="12" t="s">
        <v>33</v>
      </c>
      <c r="C129" s="20">
        <v>1</v>
      </c>
      <c r="D129" s="4" t="s">
        <v>78</v>
      </c>
      <c r="E129" s="4" t="s">
        <v>28</v>
      </c>
      <c r="F129" s="15"/>
      <c r="G129" s="15"/>
      <c r="H129" s="15">
        <v>2.7684920059982686E-4</v>
      </c>
      <c r="I129" s="15">
        <v>5.4891768832021627E-5</v>
      </c>
      <c r="J129" s="15">
        <v>9.8189053824171429E-5</v>
      </c>
      <c r="K129" s="15">
        <v>2.2529588113684441E-5</v>
      </c>
      <c r="L129" s="15">
        <v>1.029724022373557E-4</v>
      </c>
      <c r="M129" s="15">
        <v>7.6436678057234527E-6</v>
      </c>
      <c r="N129" s="15">
        <v>1.5498451830353588E-4</v>
      </c>
      <c r="O129" s="15">
        <v>9.6144152848864909E-6</v>
      </c>
      <c r="P129" s="15">
        <v>1.2928195602057709E-6</v>
      </c>
      <c r="Q129" s="15"/>
      <c r="R129" s="15"/>
      <c r="S129" s="15"/>
      <c r="T129" s="15"/>
      <c r="U129" s="15"/>
      <c r="V129" s="15">
        <v>23.101303918021067</v>
      </c>
      <c r="W129" s="15">
        <v>5.1303894373835348</v>
      </c>
      <c r="X129" s="15">
        <v>7.994788228249063</v>
      </c>
      <c r="Y129" s="15">
        <v>7.3456762261137521E-5</v>
      </c>
      <c r="Z129" s="15">
        <v>8.4101083327312853</v>
      </c>
      <c r="AA129" s="15">
        <v>3.7138466426285401E-5</v>
      </c>
      <c r="AB129" s="15">
        <v>1.4021334429176486</v>
      </c>
      <c r="AC129" s="15">
        <v>1.2137017926520178E-5</v>
      </c>
      <c r="AD129" s="15">
        <v>4.85291878925293E-6</v>
      </c>
      <c r="AE129" s="15"/>
      <c r="AF129" s="15"/>
      <c r="AG129" s="15"/>
      <c r="AH129" s="15"/>
      <c r="AI129" s="69">
        <f t="shared" si="132"/>
        <v>1</v>
      </c>
      <c r="AJ129" s="15">
        <f t="shared" si="154"/>
        <v>0</v>
      </c>
      <c r="AK129" s="15">
        <f t="shared" si="155"/>
        <v>0</v>
      </c>
      <c r="AL129" s="15">
        <f t="shared" si="156"/>
        <v>23.101027068820468</v>
      </c>
      <c r="AM129" s="15">
        <f t="shared" si="157"/>
        <v>5.1303345456147031</v>
      </c>
      <c r="AN129" s="15">
        <f t="shared" si="158"/>
        <v>7.9946900391952385</v>
      </c>
      <c r="AO129" s="15">
        <f t="shared" si="159"/>
        <v>5.0927174147453079E-5</v>
      </c>
      <c r="AP129" s="15">
        <f t="shared" si="160"/>
        <v>8.4100053603290483</v>
      </c>
      <c r="AQ129" s="15">
        <f t="shared" si="161"/>
        <v>2.9494798620561947E-5</v>
      </c>
      <c r="AR129" s="15">
        <f t="shared" si="162"/>
        <v>1.4019784583993451</v>
      </c>
      <c r="AS129" s="15">
        <f t="shared" si="163"/>
        <v>2.5226026416336873E-6</v>
      </c>
      <c r="AT129" s="15">
        <f t="shared" si="164"/>
        <v>3.5600992290471591E-6</v>
      </c>
      <c r="AU129" s="15">
        <f t="shared" si="165"/>
        <v>0</v>
      </c>
      <c r="AV129" s="15">
        <f t="shared" si="166"/>
        <v>0</v>
      </c>
      <c r="AW129" s="15">
        <f t="shared" si="167"/>
        <v>0</v>
      </c>
      <c r="AX129" s="15"/>
      <c r="AY129" s="4">
        <f t="shared" si="168"/>
        <v>0</v>
      </c>
      <c r="AZ129" s="4">
        <f t="shared" si="169"/>
        <v>1</v>
      </c>
      <c r="BA129" s="4"/>
      <c r="BB129" s="4">
        <f t="shared" si="133"/>
        <v>1</v>
      </c>
      <c r="BC129" s="4">
        <f t="shared" si="134"/>
        <v>1</v>
      </c>
      <c r="BD129" s="40">
        <f t="shared" si="135"/>
        <v>1.698347838521763</v>
      </c>
      <c r="BE129" s="15">
        <f t="shared" si="136"/>
        <v>23.101027068820468</v>
      </c>
      <c r="BF129" s="15">
        <f t="shared" si="137"/>
        <v>5.1303345456147031</v>
      </c>
      <c r="BG129" s="15">
        <f t="shared" si="170"/>
        <v>7.9946880900895625</v>
      </c>
      <c r="BH129" s="15">
        <f t="shared" si="171"/>
        <v>8.4100040971072136</v>
      </c>
      <c r="BI129" s="15">
        <f t="shared" si="172"/>
        <v>1.401976090808897</v>
      </c>
      <c r="BJ129" s="18">
        <f t="shared" si="173"/>
        <v>0.22208253037109041</v>
      </c>
      <c r="BK129" s="18">
        <f t="shared" si="174"/>
        <v>0.34607500637406807</v>
      </c>
      <c r="BL129" s="18">
        <f t="shared" si="175"/>
        <v>0.36405325495065211</v>
      </c>
      <c r="BM129" s="18">
        <f t="shared" si="176"/>
        <v>6.0688907321404278E-2</v>
      </c>
      <c r="BN129" s="18">
        <f t="shared" si="177"/>
        <v>1.5583171075896494</v>
      </c>
      <c r="BO129" s="18">
        <f t="shared" si="178"/>
        <v>1.6392701143234216</v>
      </c>
      <c r="BP129" s="18">
        <f t="shared" si="179"/>
        <v>0.27327186528357594</v>
      </c>
      <c r="BQ129" s="18">
        <f t="shared" si="180"/>
        <v>1.0519489944244964</v>
      </c>
      <c r="BR129" s="18">
        <f t="shared" si="181"/>
        <v>0.17536345070757989</v>
      </c>
      <c r="BS129" s="18">
        <f t="shared" si="182"/>
        <v>0.16670337786055708</v>
      </c>
      <c r="BT129" s="144">
        <f t="shared" si="183"/>
        <v>-1.5047062077665656</v>
      </c>
      <c r="BU129" s="144">
        <f t="shared" si="184"/>
        <v>-1.0610997459901688</v>
      </c>
      <c r="BV129" s="144">
        <f t="shared" si="185"/>
        <v>-1.0104551172374174</v>
      </c>
      <c r="BW129" s="144">
        <f t="shared" si="186"/>
        <v>-2.80199434355738</v>
      </c>
      <c r="BX129" s="44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184"/>
      <c r="CJ129" s="185"/>
      <c r="CK129" s="181">
        <f t="shared" si="138"/>
        <v>0</v>
      </c>
      <c r="CL129" s="186">
        <f t="shared" si="139"/>
        <v>1.6983443892982983</v>
      </c>
      <c r="CM129" s="185">
        <f t="shared" si="140"/>
        <v>0.21794555446324662</v>
      </c>
      <c r="CN129" s="185">
        <f t="shared" si="141"/>
        <v>0.33337981877942613</v>
      </c>
      <c r="CO129" s="188">
        <f t="shared" si="142"/>
        <v>0.33810000000000001</v>
      </c>
      <c r="CP129" s="185">
        <f t="shared" si="143"/>
        <v>5.4378917778713801E-2</v>
      </c>
      <c r="CQ129" s="187">
        <f t="shared" si="144"/>
        <v>1.5296472534182657</v>
      </c>
      <c r="CR129" s="187">
        <f t="shared" si="145"/>
        <v>1.5513048698454446</v>
      </c>
      <c r="CS129" s="187">
        <f t="shared" si="146"/>
        <v>0.24950689135475818</v>
      </c>
      <c r="CT129" s="187">
        <f t="shared" si="147"/>
        <v>1.0141585691595112</v>
      </c>
      <c r="CU129" s="187">
        <f t="shared" si="148"/>
        <v>0.16311400605413515</v>
      </c>
      <c r="CV129" s="187">
        <f t="shared" si="149"/>
        <v>0.16083678727806508</v>
      </c>
      <c r="CW129" s="184">
        <f t="shared" si="150"/>
        <v>-1.5235099975544086</v>
      </c>
      <c r="CX129" s="184">
        <f t="shared" si="151"/>
        <v>-1.0984728420529626</v>
      </c>
      <c r="CY129" s="184">
        <f t="shared" si="152"/>
        <v>-2.9117787410660623</v>
      </c>
      <c r="CZ129" s="184">
        <f t="shared" si="187"/>
        <v>0.42503715550144638</v>
      </c>
      <c r="DA129" s="184">
        <f t="shared" si="188"/>
        <v>0.43909642828611201</v>
      </c>
      <c r="DB129" s="184">
        <f t="shared" si="189"/>
        <v>-1.3882687435116536</v>
      </c>
      <c r="DC129" s="184">
        <f t="shared" si="190"/>
        <v>1.4059272784665573E-2</v>
      </c>
      <c r="DD129" s="184">
        <f t="shared" si="191"/>
        <v>-1.8133058990131001</v>
      </c>
      <c r="DE129" s="184">
        <f t="shared" si="192"/>
        <v>-1.8273651717977655</v>
      </c>
      <c r="DF129" s="15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125"/>
      <c r="DZ129" s="4"/>
      <c r="EA129" s="20"/>
      <c r="EB129" s="20"/>
      <c r="EC129" s="20"/>
      <c r="ED129" s="4"/>
      <c r="EE129" s="4" t="str">
        <f>E129</f>
        <v>iRM_1</v>
      </c>
      <c r="EF129" s="4" t="str">
        <f>A129</f>
        <v>Lab 1</v>
      </c>
      <c r="EG129" s="4" t="str">
        <f>B129</f>
        <v>Jun 20, 2022</v>
      </c>
      <c r="EH129" s="130">
        <f>C129</f>
        <v>1</v>
      </c>
      <c r="EI129" s="51">
        <f>BE129/AVERAGE(BE128,BE130)</f>
        <v>1.0242144637943038</v>
      </c>
      <c r="EJ129" s="52">
        <f>(CM129/AVERAGE(CM128,CM130)-1)*10^6</f>
        <v>0.42284420542770818</v>
      </c>
      <c r="EK129" s="52">
        <f>(CN129/AVERAGE(CN128,CN130)-1)*10^6</f>
        <v>-4.3220919183628581</v>
      </c>
      <c r="EL129" s="52">
        <f>(CP129/AVERAGE(CP128,CP130)-1)*10^6</f>
        <v>9.497591569429531</v>
      </c>
      <c r="EM129" s="44"/>
      <c r="EN129" s="39" t="str">
        <f t="shared" ref="EN129:EU129" si="245">DV59</f>
        <v>iRM_12</v>
      </c>
      <c r="EO129" s="39" t="str">
        <f t="shared" si="245"/>
        <v>Lab 1</v>
      </c>
      <c r="EP129" s="39" t="str">
        <f t="shared" si="245"/>
        <v>Apr 5, 2022</v>
      </c>
      <c r="EQ129" s="124">
        <f t="shared" si="245"/>
        <v>3</v>
      </c>
      <c r="ER129" s="117">
        <f t="shared" si="245"/>
        <v>1.0044172741882846</v>
      </c>
      <c r="ES129" s="44">
        <f t="shared" si="245"/>
        <v>1.7773252922737015</v>
      </c>
      <c r="ET129" s="44">
        <f t="shared" si="245"/>
        <v>5.6028509389793868</v>
      </c>
      <c r="EU129" s="44">
        <f t="shared" si="245"/>
        <v>0.85659034998464278</v>
      </c>
      <c r="EV129" s="39" t="s">
        <v>27</v>
      </c>
      <c r="EW129" s="44"/>
      <c r="EX129" s="44"/>
      <c r="EY129" s="44"/>
      <c r="EZ129" s="39"/>
      <c r="FA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5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</row>
    <row r="130" spans="1:235">
      <c r="A130" s="4" t="s">
        <v>38</v>
      </c>
      <c r="B130" s="12" t="s">
        <v>33</v>
      </c>
      <c r="C130" s="20">
        <v>1</v>
      </c>
      <c r="D130" s="4" t="s">
        <v>79</v>
      </c>
      <c r="E130" s="4" t="s">
        <v>27</v>
      </c>
      <c r="F130" s="15"/>
      <c r="G130" s="15"/>
      <c r="H130" s="15">
        <v>2.8413480904418973E-4</v>
      </c>
      <c r="I130" s="15">
        <v>6.5091165924968661E-5</v>
      </c>
      <c r="J130" s="15">
        <v>9.3295557599049067E-5</v>
      </c>
      <c r="K130" s="15">
        <v>1.9467840184006489E-5</v>
      </c>
      <c r="L130" s="15">
        <v>9.7614550759317348E-5</v>
      </c>
      <c r="M130" s="15">
        <v>3.6777370439722288E-6</v>
      </c>
      <c r="N130" s="15">
        <v>1.5016278048278763E-4</v>
      </c>
      <c r="O130" s="15">
        <v>1.4693415650413055E-6</v>
      </c>
      <c r="P130" s="15">
        <v>3.9906046595206132E-6</v>
      </c>
      <c r="Q130" s="15"/>
      <c r="R130" s="15"/>
      <c r="S130" s="15"/>
      <c r="T130" s="15"/>
      <c r="U130" s="15"/>
      <c r="V130" s="15">
        <v>22.538198051452635</v>
      </c>
      <c r="W130" s="15">
        <v>5.0052835273742673</v>
      </c>
      <c r="X130" s="15">
        <v>7.7997985935211185</v>
      </c>
      <c r="Y130" s="15">
        <v>7.1673910715617235E-5</v>
      </c>
      <c r="Z130" s="15">
        <v>8.20486174583435</v>
      </c>
      <c r="AA130" s="15">
        <v>3.7300574040273207E-5</v>
      </c>
      <c r="AB130" s="15">
        <v>1.3678702688217164</v>
      </c>
      <c r="AC130" s="15">
        <v>1.6142952273412447E-5</v>
      </c>
      <c r="AD130" s="15">
        <v>5.9257858276851036E-6</v>
      </c>
      <c r="AE130" s="15"/>
      <c r="AF130" s="15"/>
      <c r="AG130" s="15"/>
      <c r="AH130" s="15"/>
      <c r="AI130" s="69">
        <f t="shared" si="132"/>
        <v>1</v>
      </c>
      <c r="AJ130" s="15">
        <f t="shared" si="154"/>
        <v>0</v>
      </c>
      <c r="AK130" s="15">
        <f t="shared" si="155"/>
        <v>0</v>
      </c>
      <c r="AL130" s="15">
        <f t="shared" si="156"/>
        <v>22.537913916643593</v>
      </c>
      <c r="AM130" s="15">
        <f t="shared" si="157"/>
        <v>5.0052184362083425</v>
      </c>
      <c r="AN130" s="15">
        <f t="shared" si="158"/>
        <v>7.7997052979635191</v>
      </c>
      <c r="AO130" s="15">
        <f t="shared" si="159"/>
        <v>5.2206070531610745E-5</v>
      </c>
      <c r="AP130" s="15">
        <f t="shared" si="160"/>
        <v>8.2047641312835911</v>
      </c>
      <c r="AQ130" s="15">
        <f t="shared" si="161"/>
        <v>3.3622836996300981E-5</v>
      </c>
      <c r="AR130" s="15">
        <f t="shared" si="162"/>
        <v>1.3677201060412336</v>
      </c>
      <c r="AS130" s="15">
        <f t="shared" si="163"/>
        <v>1.4673610708371142E-5</v>
      </c>
      <c r="AT130" s="15">
        <f t="shared" si="164"/>
        <v>1.9351811681644904E-6</v>
      </c>
      <c r="AU130" s="15">
        <f t="shared" si="165"/>
        <v>0</v>
      </c>
      <c r="AV130" s="15">
        <f t="shared" si="166"/>
        <v>0</v>
      </c>
      <c r="AW130" s="15">
        <f t="shared" si="167"/>
        <v>0</v>
      </c>
      <c r="AX130" s="15"/>
      <c r="AY130" s="4">
        <f t="shared" si="168"/>
        <v>0</v>
      </c>
      <c r="AZ130" s="4">
        <f t="shared" si="169"/>
        <v>1</v>
      </c>
      <c r="BA130" s="4"/>
      <c r="BB130" s="4">
        <f t="shared" si="133"/>
        <v>1</v>
      </c>
      <c r="BC130" s="4">
        <f t="shared" si="134"/>
        <v>1</v>
      </c>
      <c r="BD130" s="40">
        <f t="shared" si="135"/>
        <v>1.6976816714053948</v>
      </c>
      <c r="BE130" s="15">
        <f t="shared" si="136"/>
        <v>22.537913916643593</v>
      </c>
      <c r="BF130" s="15">
        <f t="shared" si="137"/>
        <v>5.0052184362083425</v>
      </c>
      <c r="BG130" s="15">
        <f t="shared" si="170"/>
        <v>7.7997042384381121</v>
      </c>
      <c r="BH130" s="15">
        <f t="shared" si="171"/>
        <v>8.204763444610526</v>
      </c>
      <c r="BI130" s="15">
        <f t="shared" si="172"/>
        <v>1.3677188190621716</v>
      </c>
      <c r="BJ130" s="18">
        <f t="shared" si="173"/>
        <v>0.22207993404891543</v>
      </c>
      <c r="BK130" s="18">
        <f t="shared" si="174"/>
        <v>0.34607037134338586</v>
      </c>
      <c r="BL130" s="18">
        <f t="shared" si="175"/>
        <v>0.36404271819281142</v>
      </c>
      <c r="BM130" s="18">
        <f t="shared" si="176"/>
        <v>6.068524461139907E-2</v>
      </c>
      <c r="BN130" s="18">
        <f t="shared" si="177"/>
        <v>1.5583144547726686</v>
      </c>
      <c r="BO130" s="18">
        <f t="shared" si="178"/>
        <v>1.6392418331348531</v>
      </c>
      <c r="BP130" s="18">
        <f t="shared" si="179"/>
        <v>0.2732585673320333</v>
      </c>
      <c r="BQ130" s="18">
        <f t="shared" si="180"/>
        <v>1.051932636647454</v>
      </c>
      <c r="BR130" s="18">
        <f t="shared" si="181"/>
        <v>0.17535521569162177</v>
      </c>
      <c r="BS130" s="18">
        <f t="shared" si="182"/>
        <v>0.16669814167044475</v>
      </c>
      <c r="BT130" s="144">
        <f t="shared" si="183"/>
        <v>-1.5047178986336829</v>
      </c>
      <c r="BU130" s="144">
        <f t="shared" si="184"/>
        <v>-1.0611131392189082</v>
      </c>
      <c r="BV130" s="144">
        <f t="shared" si="185"/>
        <v>-1.0104840605587104</v>
      </c>
      <c r="BW130" s="144">
        <f t="shared" si="186"/>
        <v>-2.8020546975940177</v>
      </c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184"/>
      <c r="CJ130" s="185"/>
      <c r="CK130" s="181">
        <f t="shared" si="138"/>
        <v>0</v>
      </c>
      <c r="CL130" s="186">
        <f t="shared" si="139"/>
        <v>1.697679749544817</v>
      </c>
      <c r="CM130" s="185">
        <f t="shared" si="140"/>
        <v>0.21794461030661003</v>
      </c>
      <c r="CN130" s="185">
        <f t="shared" si="141"/>
        <v>0.33338022969405995</v>
      </c>
      <c r="CO130" s="188">
        <f t="shared" si="142"/>
        <v>0.33810000000000001</v>
      </c>
      <c r="CP130" s="185">
        <f t="shared" si="143"/>
        <v>5.4377972116562638E-2</v>
      </c>
      <c r="CQ130" s="187">
        <f t="shared" si="144"/>
        <v>1.5296557654032015</v>
      </c>
      <c r="CR130" s="187">
        <f t="shared" si="145"/>
        <v>1.5513115902446604</v>
      </c>
      <c r="CS130" s="187">
        <f t="shared" si="146"/>
        <v>0.24950363323994251</v>
      </c>
      <c r="CT130" s="187">
        <f t="shared" si="147"/>
        <v>1.0141573191375843</v>
      </c>
      <c r="CU130" s="187">
        <f t="shared" si="148"/>
        <v>0.16311096841724776</v>
      </c>
      <c r="CV130" s="187">
        <f t="shared" si="149"/>
        <v>0.16083399028856149</v>
      </c>
      <c r="CW130" s="184">
        <f t="shared" si="150"/>
        <v>-1.5235143296394746</v>
      </c>
      <c r="CX130" s="184">
        <f t="shared" si="151"/>
        <v>-1.0984716094817106</v>
      </c>
      <c r="CY130" s="184">
        <f t="shared" si="152"/>
        <v>-2.9117961314521263</v>
      </c>
      <c r="CZ130" s="184">
        <f t="shared" si="187"/>
        <v>0.42504272015776418</v>
      </c>
      <c r="DA130" s="184">
        <f t="shared" si="188"/>
        <v>0.43910076037117779</v>
      </c>
      <c r="DB130" s="184">
        <f t="shared" si="189"/>
        <v>-1.3882818018126519</v>
      </c>
      <c r="DC130" s="184">
        <f t="shared" si="190"/>
        <v>1.4058040213413661E-2</v>
      </c>
      <c r="DD130" s="184">
        <f t="shared" si="191"/>
        <v>-1.8133245219704159</v>
      </c>
      <c r="DE130" s="184">
        <f t="shared" si="192"/>
        <v>-1.8273825621838293</v>
      </c>
      <c r="DF130" s="15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3" t="str">
        <f>E130</f>
        <v>iRM_12</v>
      </c>
      <c r="DW130" s="43" t="str">
        <f>A130</f>
        <v>Lab 1</v>
      </c>
      <c r="DX130" s="43" t="str">
        <f>B130</f>
        <v>Jun 20, 2022</v>
      </c>
      <c r="DY130" s="125">
        <f>C130</f>
        <v>1</v>
      </c>
      <c r="DZ130" s="51">
        <f>BE130/AVERAGE(BE128,BE132)</f>
        <v>0.99912682679993003</v>
      </c>
      <c r="EA130" s="52">
        <f>(CM130/AVERAGE(CM128,CM132)-1)*10^6</f>
        <v>0.64259661236576449</v>
      </c>
      <c r="EB130" s="52">
        <f>(CN130/AVERAGE(CN128,CN132)-1)*10^6</f>
        <v>-2.6768276123467771</v>
      </c>
      <c r="EC130" s="52">
        <f>(CP130/AVERAGE(CP128,CP132)-1)*10^6</f>
        <v>-17.092492847869956</v>
      </c>
      <c r="ED130" s="4"/>
      <c r="EE130" s="4"/>
      <c r="EF130" s="4"/>
      <c r="EG130" s="4"/>
      <c r="EH130" s="130"/>
      <c r="EI130" s="20"/>
      <c r="EJ130" s="20"/>
      <c r="EK130" s="52"/>
      <c r="EL130" s="52"/>
      <c r="EM130" s="44"/>
      <c r="EN130" s="39" t="str">
        <f t="shared" ref="EN130:EU130" si="246">DV61</f>
        <v>iRM_12</v>
      </c>
      <c r="EO130" s="39" t="str">
        <f t="shared" si="246"/>
        <v>Lab 1</v>
      </c>
      <c r="EP130" s="39" t="str">
        <f t="shared" si="246"/>
        <v>Apr 5, 2022</v>
      </c>
      <c r="EQ130" s="124">
        <f t="shared" si="246"/>
        <v>3</v>
      </c>
      <c r="ER130" s="117">
        <f t="shared" si="246"/>
        <v>0.99212372196983789</v>
      </c>
      <c r="ES130" s="44">
        <f t="shared" si="246"/>
        <v>4.1596123758758097</v>
      </c>
      <c r="ET130" s="44">
        <f t="shared" si="246"/>
        <v>-3.8484816133887989</v>
      </c>
      <c r="EU130" s="44">
        <f t="shared" si="246"/>
        <v>8.8859970444055136</v>
      </c>
      <c r="EV130" s="39" t="s">
        <v>27</v>
      </c>
      <c r="EW130" s="44"/>
      <c r="EX130" s="44"/>
      <c r="EY130" s="44"/>
      <c r="EZ130" s="39"/>
      <c r="FA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5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</row>
    <row r="131" spans="1:235">
      <c r="A131" s="4" t="s">
        <v>38</v>
      </c>
      <c r="B131" s="12" t="s">
        <v>33</v>
      </c>
      <c r="C131" s="20">
        <v>1</v>
      </c>
      <c r="D131" s="4" t="s">
        <v>80</v>
      </c>
      <c r="E131" s="4" t="s">
        <v>29</v>
      </c>
      <c r="F131" s="15"/>
      <c r="G131" s="15"/>
      <c r="H131" s="15">
        <v>2.7142102189827713E-4</v>
      </c>
      <c r="I131" s="15">
        <v>6.0733926147804596E-5</v>
      </c>
      <c r="J131" s="15">
        <v>9.62416990660131E-5</v>
      </c>
      <c r="K131" s="15">
        <v>1.5529550455539721E-5</v>
      </c>
      <c r="L131" s="15">
        <v>1.006108352157753E-4</v>
      </c>
      <c r="M131" s="15">
        <v>5.9344870919630938E-6</v>
      </c>
      <c r="N131" s="15">
        <v>1.4848884748062119E-4</v>
      </c>
      <c r="O131" s="15">
        <v>5.9407136632216878E-6</v>
      </c>
      <c r="P131" s="15">
        <v>3.9697545176409216E-6</v>
      </c>
      <c r="Q131" s="15"/>
      <c r="R131" s="15"/>
      <c r="S131" s="15"/>
      <c r="T131" s="15"/>
      <c r="U131" s="15"/>
      <c r="V131" s="15">
        <v>23.29495502471924</v>
      </c>
      <c r="W131" s="15">
        <v>5.1734026908874515</v>
      </c>
      <c r="X131" s="15">
        <v>8.0619396495819089</v>
      </c>
      <c r="Y131" s="15">
        <v>7.435700939822709E-5</v>
      </c>
      <c r="Z131" s="15">
        <v>8.480889358520507</v>
      </c>
      <c r="AA131" s="15">
        <v>3.722186587765464E-5</v>
      </c>
      <c r="AB131" s="15">
        <v>1.4139464259147645</v>
      </c>
      <c r="AC131" s="15">
        <v>1.2401347984578592E-5</v>
      </c>
      <c r="AD131" s="15">
        <v>2.2587298157461521E-6</v>
      </c>
      <c r="AE131" s="15"/>
      <c r="AF131" s="15"/>
      <c r="AG131" s="15"/>
      <c r="AH131" s="15"/>
      <c r="AI131" s="69">
        <f t="shared" si="132"/>
        <v>1</v>
      </c>
      <c r="AJ131" s="15">
        <f t="shared" si="154"/>
        <v>0</v>
      </c>
      <c r="AK131" s="15">
        <f t="shared" si="155"/>
        <v>0</v>
      </c>
      <c r="AL131" s="15">
        <f t="shared" si="156"/>
        <v>23.29468360369734</v>
      </c>
      <c r="AM131" s="15">
        <f t="shared" si="157"/>
        <v>5.1733419569613037</v>
      </c>
      <c r="AN131" s="15">
        <f t="shared" si="158"/>
        <v>8.0618434078828436</v>
      </c>
      <c r="AO131" s="15">
        <f t="shared" si="159"/>
        <v>5.8827458942687372E-5</v>
      </c>
      <c r="AP131" s="15">
        <f t="shared" si="160"/>
        <v>8.4807887476852919</v>
      </c>
      <c r="AQ131" s="15">
        <f t="shared" si="161"/>
        <v>3.1287378785691547E-5</v>
      </c>
      <c r="AR131" s="15">
        <f t="shared" si="162"/>
        <v>1.413797937067284</v>
      </c>
      <c r="AS131" s="15">
        <f t="shared" si="163"/>
        <v>6.460634321356904E-6</v>
      </c>
      <c r="AT131" s="15">
        <f t="shared" si="164"/>
        <v>-1.7110247018947695E-6</v>
      </c>
      <c r="AU131" s="15">
        <f t="shared" si="165"/>
        <v>0</v>
      </c>
      <c r="AV131" s="15">
        <f t="shared" si="166"/>
        <v>0</v>
      </c>
      <c r="AW131" s="15">
        <f t="shared" si="167"/>
        <v>0</v>
      </c>
      <c r="AX131" s="15"/>
      <c r="AY131" s="4">
        <f t="shared" si="168"/>
        <v>0</v>
      </c>
      <c r="AZ131" s="4">
        <f t="shared" si="169"/>
        <v>1</v>
      </c>
      <c r="BA131" s="4"/>
      <c r="BB131" s="4">
        <f t="shared" si="133"/>
        <v>1</v>
      </c>
      <c r="BC131" s="4">
        <f t="shared" si="134"/>
        <v>1</v>
      </c>
      <c r="BD131" s="40">
        <f t="shared" si="135"/>
        <v>1.699111654550904</v>
      </c>
      <c r="BE131" s="15">
        <f t="shared" si="136"/>
        <v>23.29468360369734</v>
      </c>
      <c r="BF131" s="15">
        <f t="shared" si="137"/>
        <v>5.1733419569613037</v>
      </c>
      <c r="BG131" s="15">
        <f t="shared" si="170"/>
        <v>8.0618443446047703</v>
      </c>
      <c r="BH131" s="15">
        <f t="shared" si="171"/>
        <v>8.4807893547868467</v>
      </c>
      <c r="BI131" s="15">
        <f t="shared" si="172"/>
        <v>1.4137990749423774</v>
      </c>
      <c r="BJ131" s="18">
        <f t="shared" si="173"/>
        <v>0.22208251655069439</v>
      </c>
      <c r="BK131" s="18">
        <f t="shared" si="174"/>
        <v>0.34608086899816021</v>
      </c>
      <c r="BL131" s="18">
        <f t="shared" si="175"/>
        <v>0.36406544510614314</v>
      </c>
      <c r="BM131" s="18">
        <f t="shared" si="176"/>
        <v>6.0691920053293998E-2</v>
      </c>
      <c r="BN131" s="18">
        <f t="shared" si="177"/>
        <v>1.558343602969579</v>
      </c>
      <c r="BO131" s="18">
        <f t="shared" si="178"/>
        <v>1.6393251065445242</v>
      </c>
      <c r="BP131" s="18">
        <f t="shared" si="179"/>
        <v>0.27328544811153543</v>
      </c>
      <c r="BQ131" s="18">
        <f t="shared" si="180"/>
        <v>1.0519663977961131</v>
      </c>
      <c r="BR131" s="18">
        <f t="shared" si="181"/>
        <v>0.17536918532649845</v>
      </c>
      <c r="BS131" s="18">
        <f t="shared" si="182"/>
        <v>0.16670607130978687</v>
      </c>
      <c r="BT131" s="144">
        <f t="shared" si="183"/>
        <v>-1.5047062699974687</v>
      </c>
      <c r="BU131" s="144">
        <f t="shared" si="184"/>
        <v>-1.0610828058057369</v>
      </c>
      <c r="BV131" s="144">
        <f t="shared" si="185"/>
        <v>-1.010421633258799</v>
      </c>
      <c r="BW131" s="144">
        <f t="shared" si="186"/>
        <v>-2.8019447025727944</v>
      </c>
      <c r="BX131" s="44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184"/>
      <c r="CJ131" s="185"/>
      <c r="CK131" s="181">
        <f t="shared" si="138"/>
        <v>0</v>
      </c>
      <c r="CL131" s="186">
        <f t="shared" si="139"/>
        <v>1.6991132984041069</v>
      </c>
      <c r="CM131" s="185">
        <f t="shared" si="140"/>
        <v>0.21794368548655141</v>
      </c>
      <c r="CN131" s="185">
        <f t="shared" si="141"/>
        <v>0.3333798254050977</v>
      </c>
      <c r="CO131" s="188">
        <f t="shared" si="142"/>
        <v>0.33810000000000001</v>
      </c>
      <c r="CP131" s="185">
        <f t="shared" si="143"/>
        <v>5.4378914361180627E-2</v>
      </c>
      <c r="CQ131" s="187">
        <f t="shared" si="144"/>
        <v>1.5296604013134831</v>
      </c>
      <c r="CR131" s="187">
        <f t="shared" si="145"/>
        <v>1.5513181730647709</v>
      </c>
      <c r="CS131" s="187">
        <f t="shared" si="146"/>
        <v>0.24950901532100664</v>
      </c>
      <c r="CT131" s="187">
        <f t="shared" si="147"/>
        <v>1.0141585490038776</v>
      </c>
      <c r="CU131" s="187">
        <f t="shared" si="148"/>
        <v>0.16311399256119805</v>
      </c>
      <c r="CV131" s="187">
        <f t="shared" si="149"/>
        <v>0.16083677717001071</v>
      </c>
      <c r="CW131" s="184">
        <f t="shared" si="150"/>
        <v>-1.5235185730204854</v>
      </c>
      <c r="CX131" s="184">
        <f t="shared" si="151"/>
        <v>-1.0984728221787197</v>
      </c>
      <c r="CY131" s="184">
        <f t="shared" si="152"/>
        <v>-2.9117788039127208</v>
      </c>
      <c r="CZ131" s="184">
        <f t="shared" si="187"/>
        <v>0.4250457508417661</v>
      </c>
      <c r="DA131" s="184">
        <f t="shared" si="188"/>
        <v>0.43910500375218858</v>
      </c>
      <c r="DB131" s="184">
        <f t="shared" si="189"/>
        <v>-1.3882602308922358</v>
      </c>
      <c r="DC131" s="184">
        <f t="shared" si="190"/>
        <v>1.405925291042261E-2</v>
      </c>
      <c r="DD131" s="184">
        <f t="shared" si="191"/>
        <v>-1.8133059817340018</v>
      </c>
      <c r="DE131" s="184">
        <f t="shared" si="192"/>
        <v>-1.8273652346444242</v>
      </c>
      <c r="DF131" s="15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125"/>
      <c r="DZ131" s="4"/>
      <c r="EA131" s="20"/>
      <c r="EB131" s="20"/>
      <c r="EC131" s="20"/>
      <c r="ED131" s="4"/>
      <c r="EE131" s="4" t="str">
        <f>E131</f>
        <v>iRM_2</v>
      </c>
      <c r="EF131" s="4" t="str">
        <f>A131</f>
        <v>Lab 1</v>
      </c>
      <c r="EG131" s="4" t="str">
        <f>B131</f>
        <v>Jun 20, 2022</v>
      </c>
      <c r="EH131" s="130">
        <f>C131</f>
        <v>1</v>
      </c>
      <c r="EI131" s="51">
        <f>BE131/AVERAGE(BE130,BE132)</f>
        <v>1.0334520934590701</v>
      </c>
      <c r="EJ131" s="52">
        <f>(CM131/AVERAGE(CM130,CM132)-1)*10^6</f>
        <v>0.30847418663881854</v>
      </c>
      <c r="EK131" s="52">
        <f>(CN131/AVERAGE(CN130,CN132)-1)*10^6</f>
        <v>-0.79999660229645997</v>
      </c>
      <c r="EL131" s="52">
        <f>(CP131/AVERAGE(CP130,CP132)-1)*10^6</f>
        <v>8.1277004921886942</v>
      </c>
      <c r="EM131" s="44"/>
      <c r="EN131" s="39" t="str">
        <f t="shared" ref="EN131:EU131" si="247">DV63</f>
        <v>iRM_12</v>
      </c>
      <c r="EO131" s="39" t="str">
        <f t="shared" si="247"/>
        <v>Lab 1</v>
      </c>
      <c r="EP131" s="39" t="str">
        <f t="shared" si="247"/>
        <v>Apr 5, 2022</v>
      </c>
      <c r="EQ131" s="124">
        <f t="shared" si="247"/>
        <v>3</v>
      </c>
      <c r="ER131" s="117">
        <f t="shared" si="247"/>
        <v>1.004726559554876</v>
      </c>
      <c r="ES131" s="44">
        <f t="shared" si="247"/>
        <v>-3.7754438781956168</v>
      </c>
      <c r="ET131" s="44">
        <f t="shared" si="247"/>
        <v>1.7839857588963781</v>
      </c>
      <c r="EU131" s="44">
        <f t="shared" si="247"/>
        <v>0.87041846286162183</v>
      </c>
      <c r="EV131" s="39" t="s">
        <v>27</v>
      </c>
      <c r="EW131" s="120"/>
      <c r="EX131" s="120"/>
      <c r="EY131" s="120"/>
      <c r="EZ131" s="39"/>
      <c r="FA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5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</row>
    <row r="132" spans="1:235">
      <c r="A132" s="4" t="s">
        <v>38</v>
      </c>
      <c r="B132" s="12" t="s">
        <v>33</v>
      </c>
      <c r="C132" s="20">
        <v>1</v>
      </c>
      <c r="D132" s="4" t="s">
        <v>81</v>
      </c>
      <c r="E132" s="4" t="s">
        <v>27</v>
      </c>
      <c r="F132" s="15"/>
      <c r="G132" s="15"/>
      <c r="H132" s="15">
        <v>2.9201387951616198E-4</v>
      </c>
      <c r="I132" s="15">
        <v>6.9626840922865088E-5</v>
      </c>
      <c r="J132" s="15">
        <v>1.0391325922682884E-4</v>
      </c>
      <c r="K132" s="15">
        <v>1.5850653477400555E-5</v>
      </c>
      <c r="L132" s="15">
        <v>1.0243980432278477E-4</v>
      </c>
      <c r="M132" s="15">
        <v>6.4888574684118792E-6</v>
      </c>
      <c r="N132" s="15">
        <v>1.5715764748165385E-4</v>
      </c>
      <c r="O132" s="15">
        <v>1.3666092854691669E-5</v>
      </c>
      <c r="P132" s="15">
        <v>1.6139649744673076E-6</v>
      </c>
      <c r="Q132" s="15"/>
      <c r="R132" s="15"/>
      <c r="S132" s="15"/>
      <c r="T132" s="15"/>
      <c r="U132" s="15"/>
      <c r="V132" s="15">
        <v>22.543681335449218</v>
      </c>
      <c r="W132" s="15">
        <v>5.0065133190155029</v>
      </c>
      <c r="X132" s="15">
        <v>7.8018688106536862</v>
      </c>
      <c r="Y132" s="15">
        <v>7.0359224118874414E-5</v>
      </c>
      <c r="Z132" s="15">
        <v>8.20721435546875</v>
      </c>
      <c r="AA132" s="15">
        <v>3.4193564915767637E-5</v>
      </c>
      <c r="AB132" s="15">
        <v>1.3683237671852111</v>
      </c>
      <c r="AC132" s="15">
        <v>1.0919196822669619E-5</v>
      </c>
      <c r="AD132" s="15">
        <v>5.8563582451398591E-6</v>
      </c>
      <c r="AE132" s="15"/>
      <c r="AF132" s="15"/>
      <c r="AG132" s="15"/>
      <c r="AH132" s="15"/>
      <c r="AI132" s="69">
        <f t="shared" si="132"/>
        <v>1</v>
      </c>
      <c r="AJ132" s="15">
        <f t="shared" si="154"/>
        <v>0</v>
      </c>
      <c r="AK132" s="15">
        <f t="shared" si="155"/>
        <v>0</v>
      </c>
      <c r="AL132" s="15">
        <f t="shared" si="156"/>
        <v>22.543389321569702</v>
      </c>
      <c r="AM132" s="15">
        <f t="shared" si="157"/>
        <v>5.0064436921745799</v>
      </c>
      <c r="AN132" s="15">
        <f t="shared" si="158"/>
        <v>7.8017648973944596</v>
      </c>
      <c r="AO132" s="15">
        <f t="shared" si="159"/>
        <v>5.450857064147386E-5</v>
      </c>
      <c r="AP132" s="15">
        <f t="shared" si="160"/>
        <v>8.2071119156644272</v>
      </c>
      <c r="AQ132" s="15">
        <f t="shared" si="161"/>
        <v>2.7704707447355757E-5</v>
      </c>
      <c r="AR132" s="15">
        <f t="shared" si="162"/>
        <v>1.3681666095377294</v>
      </c>
      <c r="AS132" s="15">
        <f t="shared" si="163"/>
        <v>-2.7468960320220499E-6</v>
      </c>
      <c r="AT132" s="15">
        <f t="shared" si="164"/>
        <v>4.2423932706725515E-6</v>
      </c>
      <c r="AU132" s="15">
        <f t="shared" si="165"/>
        <v>0</v>
      </c>
      <c r="AV132" s="15">
        <f t="shared" si="166"/>
        <v>0</v>
      </c>
      <c r="AW132" s="15">
        <f t="shared" si="167"/>
        <v>0</v>
      </c>
      <c r="AX132" s="15"/>
      <c r="AY132" s="4">
        <f t="shared" si="168"/>
        <v>0</v>
      </c>
      <c r="AZ132" s="4">
        <f t="shared" si="169"/>
        <v>1</v>
      </c>
      <c r="BA132" s="4"/>
      <c r="BB132" s="4">
        <f t="shared" si="133"/>
        <v>1</v>
      </c>
      <c r="BC132" s="4">
        <f t="shared" si="134"/>
        <v>1</v>
      </c>
      <c r="BD132" s="40">
        <f t="shared" si="135"/>
        <v>1.69867359173389</v>
      </c>
      <c r="BE132" s="15">
        <f t="shared" si="136"/>
        <v>22.543389321569702</v>
      </c>
      <c r="BF132" s="15">
        <f t="shared" si="137"/>
        <v>5.0064436921745799</v>
      </c>
      <c r="BG132" s="15">
        <f t="shared" si="170"/>
        <v>7.8017625747851742</v>
      </c>
      <c r="BH132" s="15">
        <f t="shared" si="171"/>
        <v>8.2071104103641765</v>
      </c>
      <c r="BI132" s="15">
        <f t="shared" si="172"/>
        <v>1.3681637882149689</v>
      </c>
      <c r="BJ132" s="18">
        <f t="shared" si="173"/>
        <v>0.22208034562861287</v>
      </c>
      <c r="BK132" s="18">
        <f t="shared" si="174"/>
        <v>0.34607762229082312</v>
      </c>
      <c r="BL132" s="18">
        <f t="shared" si="175"/>
        <v>0.36405840724719885</v>
      </c>
      <c r="BM132" s="18">
        <f t="shared" si="176"/>
        <v>6.0690243543187999E-2</v>
      </c>
      <c r="BN132" s="18">
        <f t="shared" si="177"/>
        <v>1.5583442168699255</v>
      </c>
      <c r="BO132" s="18">
        <f t="shared" si="178"/>
        <v>1.6393094409895115</v>
      </c>
      <c r="BP132" s="18">
        <f t="shared" si="179"/>
        <v>0.2732805704683155</v>
      </c>
      <c r="BQ132" s="18">
        <f t="shared" si="180"/>
        <v>1.0519559306879014</v>
      </c>
      <c r="BR132" s="18">
        <f t="shared" si="181"/>
        <v>0.17536598622429136</v>
      </c>
      <c r="BS132" s="18">
        <f t="shared" si="182"/>
        <v>0.16670468895937016</v>
      </c>
      <c r="BT132" s="144">
        <f t="shared" si="183"/>
        <v>-1.5047160453401027</v>
      </c>
      <c r="BU132" s="144">
        <f t="shared" si="184"/>
        <v>-1.061092187204298</v>
      </c>
      <c r="BV132" s="144">
        <f t="shared" si="185"/>
        <v>-1.0104409647473138</v>
      </c>
      <c r="BW132" s="144">
        <f t="shared" si="186"/>
        <v>-2.8019723262376961</v>
      </c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184"/>
      <c r="CJ132" s="185"/>
      <c r="CK132" s="181">
        <f t="shared" si="138"/>
        <v>0</v>
      </c>
      <c r="CL132" s="186">
        <f t="shared" si="139"/>
        <v>1.6986693799045403</v>
      </c>
      <c r="CM132" s="185">
        <f t="shared" si="140"/>
        <v>0.21794262620653204</v>
      </c>
      <c r="CN132" s="185">
        <f t="shared" si="141"/>
        <v>0.33337995452201735</v>
      </c>
      <c r="CO132" s="188">
        <f t="shared" si="142"/>
        <v>0.33810000000000001</v>
      </c>
      <c r="CP132" s="185">
        <f t="shared" si="143"/>
        <v>5.4378972661925012E-2</v>
      </c>
      <c r="CQ132" s="187">
        <f t="shared" si="144"/>
        <v>1.5296684284518614</v>
      </c>
      <c r="CR132" s="187">
        <f t="shared" si="145"/>
        <v>1.5513257130323901</v>
      </c>
      <c r="CS132" s="187">
        <f t="shared" si="146"/>
        <v>0.24951049553010843</v>
      </c>
      <c r="CT132" s="187">
        <f t="shared" si="147"/>
        <v>1.0141581562237296</v>
      </c>
      <c r="CU132" s="187">
        <f t="shared" si="148"/>
        <v>0.16311410426547909</v>
      </c>
      <c r="CV132" s="187">
        <f t="shared" si="149"/>
        <v>0.16083694960640346</v>
      </c>
      <c r="CW132" s="184">
        <f t="shared" si="150"/>
        <v>-1.5235234333704939</v>
      </c>
      <c r="CX132" s="184">
        <f t="shared" si="151"/>
        <v>-1.0984724348820543</v>
      </c>
      <c r="CY132" s="184">
        <f t="shared" si="152"/>
        <v>-2.9117777317928777</v>
      </c>
      <c r="CZ132" s="184">
        <f t="shared" si="187"/>
        <v>0.42505099848843952</v>
      </c>
      <c r="DA132" s="184">
        <f t="shared" si="188"/>
        <v>0.4391098641021971</v>
      </c>
      <c r="DB132" s="184">
        <f t="shared" si="189"/>
        <v>-1.388254298422384</v>
      </c>
      <c r="DC132" s="184">
        <f t="shared" si="190"/>
        <v>1.4058865613757401E-2</v>
      </c>
      <c r="DD132" s="184">
        <f t="shared" si="191"/>
        <v>-1.8133052969108234</v>
      </c>
      <c r="DE132" s="184">
        <f t="shared" si="192"/>
        <v>-1.8273641625245811</v>
      </c>
      <c r="DF132" s="15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3" t="str">
        <f>E132</f>
        <v>iRM_12</v>
      </c>
      <c r="DW132" s="43" t="str">
        <f>A132</f>
        <v>Lab 1</v>
      </c>
      <c r="DX132" s="43" t="str">
        <f>B132</f>
        <v>Jun 20, 2022</v>
      </c>
      <c r="DY132" s="125">
        <f>C132</f>
        <v>1</v>
      </c>
      <c r="DZ132" s="51">
        <f>BE132/AVERAGE(BE130,BE134)</f>
        <v>1.0005008783257576</v>
      </c>
      <c r="EA132" s="52">
        <f>(CM132/AVERAGE(CM130,CM134)-1)*10^6</f>
        <v>-8.4933512166651681</v>
      </c>
      <c r="EB132" s="52">
        <f>(CN132/AVERAGE(CN130,CN134)-1)*10^6</f>
        <v>-1.5921775519123216</v>
      </c>
      <c r="EC132" s="52">
        <f>(CP132/AVERAGE(CP130,CP134)-1)*10^6</f>
        <v>7.9727045250166384</v>
      </c>
      <c r="ED132" s="4"/>
      <c r="EE132" s="4"/>
      <c r="EF132" s="4"/>
      <c r="EG132" s="4"/>
      <c r="EH132" s="130"/>
      <c r="EI132" s="20"/>
      <c r="EJ132" s="20"/>
      <c r="EK132" s="52"/>
      <c r="EL132" s="52"/>
      <c r="EM132" s="44"/>
      <c r="EN132" s="39" t="str">
        <f t="shared" ref="EN132:EU132" si="248">DV65</f>
        <v>iRM_12</v>
      </c>
      <c r="EO132" s="39" t="str">
        <f t="shared" si="248"/>
        <v>Lab 1</v>
      </c>
      <c r="EP132" s="39" t="str">
        <f t="shared" si="248"/>
        <v>Apr 5, 2022</v>
      </c>
      <c r="EQ132" s="124">
        <f t="shared" si="248"/>
        <v>3</v>
      </c>
      <c r="ER132" s="117">
        <f t="shared" si="248"/>
        <v>1.0039385082620182</v>
      </c>
      <c r="ES132" s="44">
        <f t="shared" si="248"/>
        <v>-3.1975117738003433</v>
      </c>
      <c r="ET132" s="44">
        <f t="shared" si="248"/>
        <v>0.91126883217107491</v>
      </c>
      <c r="EU132" s="44">
        <f t="shared" si="248"/>
        <v>-11.372385422370179</v>
      </c>
      <c r="EV132" s="39" t="s">
        <v>27</v>
      </c>
      <c r="EW132" s="120"/>
      <c r="EX132" s="120"/>
      <c r="EY132" s="120"/>
      <c r="EZ132" s="39"/>
      <c r="FA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5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</row>
    <row r="133" spans="1:235">
      <c r="A133" s="4" t="s">
        <v>38</v>
      </c>
      <c r="B133" s="12" t="s">
        <v>33</v>
      </c>
      <c r="C133" s="20">
        <v>1</v>
      </c>
      <c r="D133" s="4" t="s">
        <v>82</v>
      </c>
      <c r="E133" s="4" t="s">
        <v>30</v>
      </c>
      <c r="F133" s="15"/>
      <c r="G133" s="15"/>
      <c r="H133" s="15">
        <v>2.791088045341894E-4</v>
      </c>
      <c r="I133" s="15">
        <v>6.3260762181016611E-5</v>
      </c>
      <c r="J133" s="15">
        <v>8.6864543845877038E-5</v>
      </c>
      <c r="K133" s="15">
        <v>1.4043666659802057E-5</v>
      </c>
      <c r="L133" s="15">
        <v>9.5342746499227365E-5</v>
      </c>
      <c r="M133" s="15">
        <v>2.9292735348462884E-6</v>
      </c>
      <c r="N133" s="15">
        <v>1.5090724045876413E-4</v>
      </c>
      <c r="O133" s="15">
        <v>1.122808029663247E-5</v>
      </c>
      <c r="P133" s="15">
        <v>3.207511076652736E-6</v>
      </c>
      <c r="Q133" s="15"/>
      <c r="R133" s="15"/>
      <c r="S133" s="15"/>
      <c r="T133" s="15"/>
      <c r="U133" s="15"/>
      <c r="V133" s="15">
        <v>23.090757914951869</v>
      </c>
      <c r="W133" s="15">
        <v>5.1280852045331686</v>
      </c>
      <c r="X133" s="15">
        <v>7.9913341561142275</v>
      </c>
      <c r="Y133" s="15">
        <v>7.3228456000963752E-5</v>
      </c>
      <c r="Z133" s="15">
        <v>8.4066355763649447</v>
      </c>
      <c r="AA133" s="15">
        <v>3.3487874950841779E-5</v>
      </c>
      <c r="AB133" s="15">
        <v>1.4015470986463585</v>
      </c>
      <c r="AC133" s="15">
        <v>1.4947647485416606E-5</v>
      </c>
      <c r="AD133" s="15">
        <v>4.1408702700221291E-6</v>
      </c>
      <c r="AE133" s="15"/>
      <c r="AF133" s="15"/>
      <c r="AG133" s="15"/>
      <c r="AH133" s="15"/>
      <c r="AI133" s="69">
        <f t="shared" si="132"/>
        <v>1</v>
      </c>
      <c r="AJ133" s="15">
        <f t="shared" si="154"/>
        <v>0</v>
      </c>
      <c r="AK133" s="15">
        <f t="shared" si="155"/>
        <v>0</v>
      </c>
      <c r="AL133" s="15">
        <f t="shared" si="156"/>
        <v>23.090478806147335</v>
      </c>
      <c r="AM133" s="15">
        <f t="shared" si="157"/>
        <v>5.128021943770988</v>
      </c>
      <c r="AN133" s="15">
        <f t="shared" si="158"/>
        <v>7.9912472915703816</v>
      </c>
      <c r="AO133" s="15">
        <f t="shared" si="159"/>
        <v>5.9184789341161696E-5</v>
      </c>
      <c r="AP133" s="15">
        <f t="shared" si="160"/>
        <v>8.4065402336184452</v>
      </c>
      <c r="AQ133" s="15">
        <f t="shared" si="161"/>
        <v>3.055860141599549E-5</v>
      </c>
      <c r="AR133" s="15">
        <f t="shared" si="162"/>
        <v>1.4013961914058997</v>
      </c>
      <c r="AS133" s="15">
        <f t="shared" si="163"/>
        <v>3.7195671887841356E-6</v>
      </c>
      <c r="AT133" s="15">
        <f t="shared" si="164"/>
        <v>9.3335919336939311E-7</v>
      </c>
      <c r="AU133" s="15">
        <f t="shared" si="165"/>
        <v>0</v>
      </c>
      <c r="AV133" s="15">
        <f t="shared" si="166"/>
        <v>0</v>
      </c>
      <c r="AW133" s="15">
        <f t="shared" si="167"/>
        <v>0</v>
      </c>
      <c r="AX133" s="15"/>
      <c r="AY133" s="4">
        <f t="shared" si="168"/>
        <v>0</v>
      </c>
      <c r="AZ133" s="4">
        <f t="shared" si="169"/>
        <v>1</v>
      </c>
      <c r="BA133" s="4"/>
      <c r="BB133" s="4">
        <f t="shared" si="133"/>
        <v>1</v>
      </c>
      <c r="BC133" s="4">
        <f t="shared" si="134"/>
        <v>1</v>
      </c>
      <c r="BD133" s="40">
        <f t="shared" si="135"/>
        <v>1.6993722285526871</v>
      </c>
      <c r="BE133" s="15">
        <f t="shared" si="136"/>
        <v>23.090478806147335</v>
      </c>
      <c r="BF133" s="15">
        <f t="shared" si="137"/>
        <v>5.128021943770988</v>
      </c>
      <c r="BG133" s="15">
        <f t="shared" si="170"/>
        <v>7.9912467805987646</v>
      </c>
      <c r="BH133" s="15">
        <f t="shared" si="171"/>
        <v>8.4065399024494827</v>
      </c>
      <c r="BI133" s="15">
        <f t="shared" si="172"/>
        <v>1.4013955707012216</v>
      </c>
      <c r="BJ133" s="18">
        <f t="shared" si="173"/>
        <v>0.22208382887260719</v>
      </c>
      <c r="BK133" s="18">
        <f t="shared" si="174"/>
        <v>0.34608406554442128</v>
      </c>
      <c r="BL133" s="18">
        <f t="shared" si="175"/>
        <v>0.36406953589075969</v>
      </c>
      <c r="BM133" s="18">
        <f t="shared" si="176"/>
        <v>6.0691490309336099E-2</v>
      </c>
      <c r="BN133" s="18">
        <f t="shared" si="177"/>
        <v>1.5583487879387368</v>
      </c>
      <c r="BO133" s="18">
        <f t="shared" si="178"/>
        <v>1.6393338395637937</v>
      </c>
      <c r="BP133" s="18">
        <f t="shared" si="179"/>
        <v>0.27328189817976456</v>
      </c>
      <c r="BQ133" s="18">
        <f t="shared" si="180"/>
        <v>1.0519685016934994</v>
      </c>
      <c r="BR133" s="18">
        <f t="shared" si="181"/>
        <v>0.17536632382615749</v>
      </c>
      <c r="BS133" s="18">
        <f t="shared" si="182"/>
        <v>0.16670301776511945</v>
      </c>
      <c r="BT133" s="144">
        <f t="shared" si="183"/>
        <v>-1.5047003608513736</v>
      </c>
      <c r="BU133" s="144">
        <f t="shared" si="184"/>
        <v>-1.0610735694341682</v>
      </c>
      <c r="BV133" s="144">
        <f t="shared" si="185"/>
        <v>-1.0104103969228906</v>
      </c>
      <c r="BW133" s="144">
        <f t="shared" si="186"/>
        <v>-2.8019517833420133</v>
      </c>
      <c r="BX133" s="44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184"/>
      <c r="CJ133" s="185"/>
      <c r="CK133" s="181">
        <f t="shared" si="138"/>
        <v>0</v>
      </c>
      <c r="CL133" s="186">
        <f t="shared" si="139"/>
        <v>1.6993713239241446</v>
      </c>
      <c r="CM133" s="185">
        <f t="shared" si="140"/>
        <v>0.21794435072360946</v>
      </c>
      <c r="CN133" s="185">
        <f t="shared" si="141"/>
        <v>0.33338101169392825</v>
      </c>
      <c r="CO133" s="188">
        <f t="shared" si="142"/>
        <v>0.33810000000000001</v>
      </c>
      <c r="CP133" s="185">
        <f t="shared" si="143"/>
        <v>5.4377622330379155E-2</v>
      </c>
      <c r="CQ133" s="187">
        <f t="shared" si="144"/>
        <v>1.5296611753736717</v>
      </c>
      <c r="CR133" s="187">
        <f t="shared" si="145"/>
        <v>1.5513134379370459</v>
      </c>
      <c r="CS133" s="187">
        <f t="shared" si="146"/>
        <v>0.24950232547820989</v>
      </c>
      <c r="CT133" s="187">
        <f t="shared" si="147"/>
        <v>1.0141549402651768</v>
      </c>
      <c r="CU133" s="187">
        <f t="shared" si="148"/>
        <v>0.16310953660522926</v>
      </c>
      <c r="CV133" s="187">
        <f t="shared" si="149"/>
        <v>0.16083295572428027</v>
      </c>
      <c r="CW133" s="184">
        <f t="shared" si="150"/>
        <v>-1.5235155206905162</v>
      </c>
      <c r="CX133" s="184">
        <f t="shared" si="151"/>
        <v>-1.098469263814867</v>
      </c>
      <c r="CY133" s="184">
        <f t="shared" si="152"/>
        <v>-2.9118025639705682</v>
      </c>
      <c r="CZ133" s="184">
        <f t="shared" si="187"/>
        <v>0.42504625687564923</v>
      </c>
      <c r="DA133" s="184">
        <f t="shared" si="188"/>
        <v>0.43910195142221925</v>
      </c>
      <c r="DB133" s="184">
        <f t="shared" si="189"/>
        <v>-1.3882870432800523</v>
      </c>
      <c r="DC133" s="184">
        <f t="shared" si="190"/>
        <v>1.4055694546570227E-2</v>
      </c>
      <c r="DD133" s="184">
        <f t="shared" si="191"/>
        <v>-1.8133333001557015</v>
      </c>
      <c r="DE133" s="184">
        <f t="shared" si="192"/>
        <v>-1.8273889947022715</v>
      </c>
      <c r="DF133" s="15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125"/>
      <c r="DZ133" s="4"/>
      <c r="EA133" s="20"/>
      <c r="EB133" s="20"/>
      <c r="EC133" s="20"/>
      <c r="ED133" s="4"/>
      <c r="EE133" s="4" t="str">
        <f>E133</f>
        <v>iRM_10</v>
      </c>
      <c r="EF133" s="4" t="str">
        <f>A133</f>
        <v>Lab 1</v>
      </c>
      <c r="EG133" s="4" t="str">
        <f>B133</f>
        <v>Jun 20, 2022</v>
      </c>
      <c r="EH133" s="130">
        <f>C133</f>
        <v>1</v>
      </c>
      <c r="EI133" s="51">
        <f>BE133/AVERAGE(BE132,BE134)</f>
        <v>1.0246568245100693</v>
      </c>
      <c r="EJ133" s="52">
        <f>(CM133/AVERAGE(CM132,CM134)-1)*10^6</f>
        <v>3.9711585055890453</v>
      </c>
      <c r="EK133" s="52">
        <f>(CN133/AVERAGE(CN132,CN134)-1)*10^6</f>
        <v>1.9915901212641529</v>
      </c>
      <c r="EL133" s="52">
        <f>(CP133/AVERAGE(CP132,CP134)-1)*10^6</f>
        <v>-26.058941423601212</v>
      </c>
      <c r="EM133" s="44"/>
      <c r="EN133" s="39" t="str">
        <f t="shared" ref="EN133:EU133" si="249">DV67</f>
        <v>iRM_12</v>
      </c>
      <c r="EO133" s="39" t="str">
        <f t="shared" si="249"/>
        <v>Lab 1</v>
      </c>
      <c r="EP133" s="39" t="str">
        <f t="shared" si="249"/>
        <v>Apr 5, 2022</v>
      </c>
      <c r="EQ133" s="124">
        <f t="shared" si="249"/>
        <v>3</v>
      </c>
      <c r="ER133" s="117">
        <f t="shared" si="249"/>
        <v>0.99458340198225881</v>
      </c>
      <c r="ES133" s="44">
        <f t="shared" si="249"/>
        <v>7.0652758248357372</v>
      </c>
      <c r="ET133" s="44">
        <f t="shared" si="249"/>
        <v>0.5643179834535772</v>
      </c>
      <c r="EU133" s="44">
        <f t="shared" si="249"/>
        <v>3.4117918044085371</v>
      </c>
      <c r="EV133" s="39" t="s">
        <v>27</v>
      </c>
      <c r="EY133" s="39"/>
      <c r="EZ133" s="39"/>
      <c r="FA133" s="39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5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</row>
    <row r="134" spans="1:235">
      <c r="A134" s="4" t="s">
        <v>38</v>
      </c>
      <c r="B134" s="12" t="s">
        <v>33</v>
      </c>
      <c r="C134" s="20">
        <v>1</v>
      </c>
      <c r="D134" s="4" t="s">
        <v>83</v>
      </c>
      <c r="E134" s="4" t="s">
        <v>27</v>
      </c>
      <c r="F134" s="15"/>
      <c r="G134" s="15"/>
      <c r="H134" s="15">
        <v>2.7144167979713528E-4</v>
      </c>
      <c r="I134" s="15">
        <v>5.4989897034829485E-5</v>
      </c>
      <c r="J134" s="15">
        <v>9.3027429102221504E-5</v>
      </c>
      <c r="K134" s="15">
        <v>1.6697090131856385E-5</v>
      </c>
      <c r="L134" s="15">
        <v>9.9599018722074109E-5</v>
      </c>
      <c r="M134" s="15">
        <v>3.3096196375481667E-6</v>
      </c>
      <c r="N134" s="15">
        <v>1.4123698492767288E-4</v>
      </c>
      <c r="O134" s="15">
        <v>1.2880702524853404E-5</v>
      </c>
      <c r="P134" s="15">
        <v>2.2544521470990736E-6</v>
      </c>
      <c r="Q134" s="15"/>
      <c r="R134" s="15"/>
      <c r="S134" s="15"/>
      <c r="T134" s="15"/>
      <c r="U134" s="15"/>
      <c r="V134" s="15">
        <v>22.526564483642577</v>
      </c>
      <c r="W134" s="15">
        <v>5.0027419948577885</v>
      </c>
      <c r="X134" s="15">
        <v>7.7959610080718997</v>
      </c>
      <c r="Y134" s="15">
        <v>7.0279669507726788E-5</v>
      </c>
      <c r="Z134" s="15">
        <v>8.2009911060333245</v>
      </c>
      <c r="AA134" s="15">
        <v>3.6007892231282315E-5</v>
      </c>
      <c r="AB134" s="15">
        <v>1.3672738909721374</v>
      </c>
      <c r="AC134" s="15">
        <v>1.4093906761445396E-5</v>
      </c>
      <c r="AD134" s="15">
        <v>5.4001080718535377E-6</v>
      </c>
      <c r="AE134" s="15"/>
      <c r="AF134" s="15"/>
      <c r="AG134" s="15"/>
      <c r="AH134" s="15"/>
      <c r="AI134" s="69">
        <f t="shared" si="132"/>
        <v>1</v>
      </c>
      <c r="AJ134" s="15">
        <f t="shared" si="154"/>
        <v>0</v>
      </c>
      <c r="AK134" s="15">
        <f t="shared" si="155"/>
        <v>0</v>
      </c>
      <c r="AL134" s="15">
        <f t="shared" si="156"/>
        <v>22.526293041962781</v>
      </c>
      <c r="AM134" s="15">
        <f t="shared" si="157"/>
        <v>5.0026870049607535</v>
      </c>
      <c r="AN134" s="15">
        <f t="shared" si="158"/>
        <v>7.7958679806427975</v>
      </c>
      <c r="AO134" s="15">
        <f t="shared" si="159"/>
        <v>5.3582579375870403E-5</v>
      </c>
      <c r="AP134" s="15">
        <f t="shared" si="160"/>
        <v>8.2008915070146031</v>
      </c>
      <c r="AQ134" s="15">
        <f t="shared" si="161"/>
        <v>3.269827259373415E-5</v>
      </c>
      <c r="AR134" s="15">
        <f t="shared" si="162"/>
        <v>1.3671326539872097</v>
      </c>
      <c r="AS134" s="15">
        <f t="shared" si="163"/>
        <v>1.2132042365919924E-6</v>
      </c>
      <c r="AT134" s="15">
        <f t="shared" si="164"/>
        <v>3.1456559247544641E-6</v>
      </c>
      <c r="AU134" s="15">
        <f t="shared" si="165"/>
        <v>0</v>
      </c>
      <c r="AV134" s="15">
        <f t="shared" si="166"/>
        <v>0</v>
      </c>
      <c r="AW134" s="15">
        <f t="shared" si="167"/>
        <v>0</v>
      </c>
      <c r="AX134" s="15"/>
      <c r="AY134" s="4">
        <f t="shared" si="168"/>
        <v>0</v>
      </c>
      <c r="AZ134" s="4">
        <f t="shared" si="169"/>
        <v>1</v>
      </c>
      <c r="BA134" s="4"/>
      <c r="BB134" s="4">
        <f t="shared" si="133"/>
        <v>1</v>
      </c>
      <c r="BC134" s="4">
        <f t="shared" si="134"/>
        <v>1</v>
      </c>
      <c r="BD134" s="40">
        <f t="shared" si="135"/>
        <v>1.6986837752609929</v>
      </c>
      <c r="BE134" s="15">
        <f t="shared" si="136"/>
        <v>22.526293041962781</v>
      </c>
      <c r="BF134" s="15">
        <f t="shared" si="137"/>
        <v>5.0026870049607535</v>
      </c>
      <c r="BG134" s="15">
        <f t="shared" si="170"/>
        <v>7.7958662584720884</v>
      </c>
      <c r="BH134" s="15">
        <f t="shared" si="171"/>
        <v>8.2008903908628135</v>
      </c>
      <c r="BI134" s="15">
        <f t="shared" si="172"/>
        <v>1.367130562029107</v>
      </c>
      <c r="BJ134" s="18">
        <f t="shared" si="173"/>
        <v>0.22208212401576993</v>
      </c>
      <c r="BK134" s="18">
        <f t="shared" si="174"/>
        <v>0.34607852450244125</v>
      </c>
      <c r="BL134" s="18">
        <f t="shared" si="175"/>
        <v>0.36405858591939216</v>
      </c>
      <c r="BM134" s="18">
        <f t="shared" si="176"/>
        <v>6.0690436703560925E-2</v>
      </c>
      <c r="BN134" s="18">
        <f t="shared" si="177"/>
        <v>1.5583358004891308</v>
      </c>
      <c r="BO134" s="18">
        <f t="shared" si="178"/>
        <v>1.639297118274772</v>
      </c>
      <c r="BP134" s="18">
        <f t="shared" si="179"/>
        <v>0.27327925186473506</v>
      </c>
      <c r="BQ134" s="18">
        <f t="shared" si="180"/>
        <v>1.051953704561128</v>
      </c>
      <c r="BR134" s="18">
        <f t="shared" si="181"/>
        <v>0.17536608719311853</v>
      </c>
      <c r="BS134" s="18">
        <f t="shared" si="182"/>
        <v>0.16670513771923143</v>
      </c>
      <c r="BT134" s="144">
        <f t="shared" si="183"/>
        <v>-1.5047080375173865</v>
      </c>
      <c r="BU134" s="144">
        <f t="shared" si="184"/>
        <v>-1.0610895802445177</v>
      </c>
      <c r="BV134" s="144">
        <f t="shared" si="185"/>
        <v>-1.0104404739685104</v>
      </c>
      <c r="BW134" s="144">
        <f t="shared" si="186"/>
        <v>-2.8019691435174718</v>
      </c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184"/>
      <c r="CJ134" s="185"/>
      <c r="CK134" s="181">
        <f t="shared" si="138"/>
        <v>0</v>
      </c>
      <c r="CL134" s="186">
        <f t="shared" si="139"/>
        <v>1.6986806499001164</v>
      </c>
      <c r="CM134" s="185">
        <f t="shared" si="140"/>
        <v>0.21794434426443665</v>
      </c>
      <c r="CN134" s="185">
        <f t="shared" si="141"/>
        <v>0.33338074095182474</v>
      </c>
      <c r="CO134" s="188">
        <f t="shared" si="142"/>
        <v>0.33810000000000001</v>
      </c>
      <c r="CP134" s="185">
        <f t="shared" si="143"/>
        <v>5.4379106119237609E-2</v>
      </c>
      <c r="CQ134" s="187">
        <f t="shared" si="144"/>
        <v>1.5296599784545295</v>
      </c>
      <c r="CR134" s="187">
        <f t="shared" si="145"/>
        <v>1.5513134839130116</v>
      </c>
      <c r="CS134" s="187">
        <f t="shared" si="146"/>
        <v>0.2495091409816913</v>
      </c>
      <c r="CT134" s="187">
        <f t="shared" si="147"/>
        <v>1.0141557638713667</v>
      </c>
      <c r="CU134" s="187">
        <f t="shared" si="148"/>
        <v>0.16311411980182638</v>
      </c>
      <c r="CV134" s="187">
        <f t="shared" si="149"/>
        <v>0.16083734433374033</v>
      </c>
      <c r="CW134" s="184">
        <f t="shared" si="150"/>
        <v>-1.5235155503273152</v>
      </c>
      <c r="CX134" s="184">
        <f t="shared" si="151"/>
        <v>-1.098470075925347</v>
      </c>
      <c r="CY134" s="184">
        <f t="shared" si="152"/>
        <v>-2.9117752775878367</v>
      </c>
      <c r="CZ134" s="184">
        <f t="shared" si="187"/>
        <v>0.42504547440196827</v>
      </c>
      <c r="DA134" s="184">
        <f t="shared" si="188"/>
        <v>0.43910198105901854</v>
      </c>
      <c r="DB134" s="184">
        <f t="shared" si="189"/>
        <v>-1.3882597272605219</v>
      </c>
      <c r="DC134" s="184">
        <f t="shared" si="190"/>
        <v>1.4056506657050376E-2</v>
      </c>
      <c r="DD134" s="184">
        <f t="shared" si="191"/>
        <v>-1.8133052016624904</v>
      </c>
      <c r="DE134" s="184">
        <f t="shared" si="192"/>
        <v>-1.8273617083195401</v>
      </c>
      <c r="DF134" s="15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3" t="str">
        <f>E134</f>
        <v>iRM_12</v>
      </c>
      <c r="DW134" s="43" t="str">
        <f>A134</f>
        <v>Lab 1</v>
      </c>
      <c r="DX134" s="43" t="str">
        <f>B134</f>
        <v>Jun 20, 2022</v>
      </c>
      <c r="DY134" s="125">
        <f>C134</f>
        <v>1</v>
      </c>
      <c r="DZ134" s="51">
        <f>BE134/AVERAGE(BE132,BE136)</f>
        <v>1.0019421596936318</v>
      </c>
      <c r="EA134" s="52">
        <f>(CM134/AVERAGE(CM132,CM136)-1)*10^6</f>
        <v>2.7902349932773518</v>
      </c>
      <c r="EB134" s="52">
        <f>(CN134/AVERAGE(CN132,CN136)-1)*10^6</f>
        <v>-1.8929176643922574</v>
      </c>
      <c r="EC134" s="52">
        <f>(CP134/AVERAGE(CP132,CP136)-1)*10^6</f>
        <v>1.805699519907833</v>
      </c>
      <c r="ED134" s="4"/>
      <c r="EE134" s="4"/>
      <c r="EF134" s="4"/>
      <c r="EG134" s="4"/>
      <c r="EH134" s="130"/>
      <c r="EI134" s="20"/>
      <c r="EJ134" s="20"/>
      <c r="EK134" s="52"/>
      <c r="EL134" s="52"/>
      <c r="EM134" s="44"/>
      <c r="EN134" s="39" t="str">
        <f t="shared" ref="EN134:EU134" si="250">DV69</f>
        <v>iRM_12</v>
      </c>
      <c r="EO134" s="39" t="str">
        <f t="shared" si="250"/>
        <v>Lab 1</v>
      </c>
      <c r="EP134" s="39" t="str">
        <f t="shared" si="250"/>
        <v>Apr 5, 2022</v>
      </c>
      <c r="EQ134" s="124">
        <f t="shared" si="250"/>
        <v>3</v>
      </c>
      <c r="ER134" s="117">
        <f t="shared" si="250"/>
        <v>1.000403480056913</v>
      </c>
      <c r="ES134" s="44">
        <f t="shared" si="250"/>
        <v>-6.2409105593408398</v>
      </c>
      <c r="ET134" s="44">
        <f t="shared" si="250"/>
        <v>-6.1191295893658904</v>
      </c>
      <c r="EU134" s="44">
        <f t="shared" si="250"/>
        <v>-1.2318126180188571</v>
      </c>
      <c r="EV134" s="39" t="s">
        <v>27</v>
      </c>
      <c r="EY134" s="39"/>
      <c r="EZ134" s="39"/>
      <c r="FA134" s="39"/>
      <c r="FB134" s="44"/>
      <c r="FC134" s="44"/>
      <c r="FD134" s="44"/>
      <c r="FE134" s="44"/>
      <c r="FF134" s="44"/>
      <c r="FG134" s="44"/>
      <c r="FH134" s="44"/>
      <c r="FK134" s="44"/>
      <c r="FN134" s="44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5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</row>
    <row r="135" spans="1:235">
      <c r="A135" s="4" t="s">
        <v>38</v>
      </c>
      <c r="B135" s="12" t="s">
        <v>33</v>
      </c>
      <c r="C135" s="20">
        <v>1</v>
      </c>
      <c r="D135" s="4" t="s">
        <v>84</v>
      </c>
      <c r="E135" s="4" t="s">
        <v>31</v>
      </c>
      <c r="F135" s="15"/>
      <c r="G135" s="15"/>
      <c r="H135" s="15">
        <v>2.7534710534382612E-4</v>
      </c>
      <c r="I135" s="15">
        <v>6.7338178632780915E-5</v>
      </c>
      <c r="J135" s="15">
        <v>1.032975509588141E-4</v>
      </c>
      <c r="K135" s="15">
        <v>2.0629368827940196E-5</v>
      </c>
      <c r="L135" s="15">
        <v>1.0528926795814187E-4</v>
      </c>
      <c r="M135" s="15">
        <v>2.7808384231775557E-6</v>
      </c>
      <c r="N135" s="15">
        <v>1.3544106113840825E-4</v>
      </c>
      <c r="O135" s="15">
        <v>9.0989649493167228E-6</v>
      </c>
      <c r="P135" s="15">
        <v>3.0375619076039598E-6</v>
      </c>
      <c r="Q135" s="15"/>
      <c r="R135" s="15"/>
      <c r="S135" s="15"/>
      <c r="T135" s="15"/>
      <c r="U135" s="15"/>
      <c r="V135" s="15">
        <v>23.205944917639908</v>
      </c>
      <c r="W135" s="15">
        <v>5.1537451646765886</v>
      </c>
      <c r="X135" s="15">
        <v>8.0313324052460331</v>
      </c>
      <c r="Y135" s="15">
        <v>6.6973456415901327E-5</v>
      </c>
      <c r="Z135" s="15">
        <v>8.4488964470065362</v>
      </c>
      <c r="AA135" s="15">
        <v>3.5176127892332355E-5</v>
      </c>
      <c r="AB135" s="15">
        <v>1.408636239110207</v>
      </c>
      <c r="AC135" s="15">
        <v>8.3363779977770147E-6</v>
      </c>
      <c r="AD135" s="15">
        <v>1.6521140749699377E-6</v>
      </c>
      <c r="AE135" s="15"/>
      <c r="AF135" s="15"/>
      <c r="AG135" s="15"/>
      <c r="AH135" s="15"/>
      <c r="AI135" s="69">
        <f t="shared" si="132"/>
        <v>1</v>
      </c>
      <c r="AJ135" s="15">
        <f t="shared" si="154"/>
        <v>0</v>
      </c>
      <c r="AK135" s="15">
        <f t="shared" si="155"/>
        <v>0</v>
      </c>
      <c r="AL135" s="15">
        <f t="shared" si="156"/>
        <v>23.205669570534564</v>
      </c>
      <c r="AM135" s="15">
        <f t="shared" si="157"/>
        <v>5.1536778264979555</v>
      </c>
      <c r="AN135" s="15">
        <f t="shared" si="158"/>
        <v>8.0312291076950739</v>
      </c>
      <c r="AO135" s="15">
        <f t="shared" si="159"/>
        <v>4.6344087587961131E-5</v>
      </c>
      <c r="AP135" s="15">
        <f t="shared" si="160"/>
        <v>8.4487911577385777</v>
      </c>
      <c r="AQ135" s="15">
        <f t="shared" si="161"/>
        <v>3.23952894691548E-5</v>
      </c>
      <c r="AR135" s="15">
        <f t="shared" si="162"/>
        <v>1.4085007980490685</v>
      </c>
      <c r="AS135" s="15">
        <f t="shared" si="163"/>
        <v>-7.6258695153970812E-7</v>
      </c>
      <c r="AT135" s="15">
        <f t="shared" si="164"/>
        <v>-1.3854478326340221E-6</v>
      </c>
      <c r="AU135" s="15">
        <f t="shared" si="165"/>
        <v>0</v>
      </c>
      <c r="AV135" s="15">
        <f t="shared" si="166"/>
        <v>0</v>
      </c>
      <c r="AW135" s="15">
        <f t="shared" si="167"/>
        <v>0</v>
      </c>
      <c r="AX135" s="15"/>
      <c r="AY135" s="4">
        <f t="shared" si="168"/>
        <v>0</v>
      </c>
      <c r="AZ135" s="4">
        <f t="shared" si="169"/>
        <v>1</v>
      </c>
      <c r="BA135" s="4"/>
      <c r="BB135" s="4">
        <f t="shared" si="133"/>
        <v>1</v>
      </c>
      <c r="BC135" s="4">
        <f t="shared" si="134"/>
        <v>1</v>
      </c>
      <c r="BD135" s="40">
        <f t="shared" si="135"/>
        <v>1.7002242556849048</v>
      </c>
      <c r="BE135" s="15">
        <f t="shared" si="136"/>
        <v>23.205669570534564</v>
      </c>
      <c r="BF135" s="15">
        <f t="shared" si="137"/>
        <v>5.1536778264979555</v>
      </c>
      <c r="BG135" s="15">
        <f t="shared" si="170"/>
        <v>8.031229866127843</v>
      </c>
      <c r="BH135" s="15">
        <f t="shared" si="171"/>
        <v>8.4487916492992188</v>
      </c>
      <c r="BI135" s="15">
        <f t="shared" si="172"/>
        <v>1.4085017193881864</v>
      </c>
      <c r="BJ135" s="18">
        <f t="shared" si="173"/>
        <v>0.22208701243604045</v>
      </c>
      <c r="BK135" s="18">
        <f t="shared" si="174"/>
        <v>0.34608912454418078</v>
      </c>
      <c r="BL135" s="18">
        <f t="shared" si="175"/>
        <v>0.36408307993952849</v>
      </c>
      <c r="BM135" s="18">
        <f t="shared" si="176"/>
        <v>6.0696448129065564E-2</v>
      </c>
      <c r="BN135" s="18">
        <f t="shared" si="177"/>
        <v>1.5583492287458822</v>
      </c>
      <c r="BO135" s="18">
        <f t="shared" si="178"/>
        <v>1.6393713254366096</v>
      </c>
      <c r="BP135" s="18">
        <f t="shared" si="179"/>
        <v>0.27330030452161502</v>
      </c>
      <c r="BQ135" s="18">
        <f t="shared" si="180"/>
        <v>1.0519922589854471</v>
      </c>
      <c r="BR135" s="18">
        <f t="shared" si="181"/>
        <v>0.17537808565642238</v>
      </c>
      <c r="BS135" s="18">
        <f t="shared" si="182"/>
        <v>0.16671043361626914</v>
      </c>
      <c r="BT135" s="144">
        <f t="shared" si="183"/>
        <v>-1.5046860259912826</v>
      </c>
      <c r="BU135" s="144">
        <f t="shared" si="184"/>
        <v>-1.0610589517060272</v>
      </c>
      <c r="BV135" s="144">
        <f t="shared" si="185"/>
        <v>-1.0103731957964346</v>
      </c>
      <c r="BW135" s="144">
        <f t="shared" si="186"/>
        <v>-2.8018700978006659</v>
      </c>
      <c r="BX135" s="44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184"/>
      <c r="CJ135" s="185"/>
      <c r="CK135" s="181">
        <f t="shared" si="138"/>
        <v>0</v>
      </c>
      <c r="CL135" s="186">
        <f t="shared" si="139"/>
        <v>1.7002255917279854</v>
      </c>
      <c r="CM135" s="185">
        <f t="shared" si="140"/>
        <v>0.21794541354216868</v>
      </c>
      <c r="CN135" s="185">
        <f t="shared" si="141"/>
        <v>0.33337961784688297</v>
      </c>
      <c r="CO135" s="188">
        <f t="shared" si="142"/>
        <v>0.33810000000000001</v>
      </c>
      <c r="CP135" s="185">
        <f t="shared" si="143"/>
        <v>5.4379061396216989E-2</v>
      </c>
      <c r="CQ135" s="187">
        <f t="shared" si="144"/>
        <v>1.5296473205313852</v>
      </c>
      <c r="CR135" s="187">
        <f t="shared" si="145"/>
        <v>1.5513058729019016</v>
      </c>
      <c r="CS135" s="187">
        <f t="shared" si="146"/>
        <v>0.24950771164402391</v>
      </c>
      <c r="CT135" s="187">
        <f t="shared" si="147"/>
        <v>1.0141591804070189</v>
      </c>
      <c r="CU135" s="187">
        <f t="shared" si="148"/>
        <v>0.16311453515791299</v>
      </c>
      <c r="CV135" s="187">
        <f t="shared" si="149"/>
        <v>0.16083721205624665</v>
      </c>
      <c r="CW135" s="184">
        <f t="shared" si="150"/>
        <v>-1.5235106441430664</v>
      </c>
      <c r="CX135" s="184">
        <f t="shared" si="151"/>
        <v>-1.0984734447667213</v>
      </c>
      <c r="CY135" s="184">
        <f t="shared" si="152"/>
        <v>-2.9117761000184026</v>
      </c>
      <c r="CZ135" s="184">
        <f t="shared" si="187"/>
        <v>0.42503719937634493</v>
      </c>
      <c r="DA135" s="184">
        <f t="shared" si="188"/>
        <v>0.43909707487476923</v>
      </c>
      <c r="DB135" s="184">
        <f t="shared" si="189"/>
        <v>-1.3882654558753369</v>
      </c>
      <c r="DC135" s="184">
        <f t="shared" si="190"/>
        <v>1.405987549842465E-2</v>
      </c>
      <c r="DD135" s="184">
        <f t="shared" si="191"/>
        <v>-1.8133026552516813</v>
      </c>
      <c r="DE135" s="184">
        <f t="shared" si="192"/>
        <v>-1.8273625307501058</v>
      </c>
      <c r="DF135" s="15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125"/>
      <c r="DZ135" s="4"/>
      <c r="EA135" s="20"/>
      <c r="EB135" s="20"/>
      <c r="EC135" s="20"/>
      <c r="ED135" s="4"/>
      <c r="EE135" s="4" t="str">
        <f>E135</f>
        <v>iRM_11</v>
      </c>
      <c r="EF135" s="4" t="str">
        <f>A135</f>
        <v>Lab 1</v>
      </c>
      <c r="EG135" s="4" t="str">
        <f>B135</f>
        <v>Jun 20, 2022</v>
      </c>
      <c r="EH135" s="130">
        <f>C135</f>
        <v>1</v>
      </c>
      <c r="EI135" s="51">
        <f>BE135/AVERAGE(BE134,BE136)</f>
        <v>1.032552590410351</v>
      </c>
      <c r="EJ135" s="52">
        <f>(CM135/AVERAGE(CM134,CM136)-1)*10^6</f>
        <v>3.7549131155500959</v>
      </c>
      <c r="EK135" s="52">
        <f>(CN135/AVERAGE(CN134,CN136)-1)*10^6</f>
        <v>-6.4412141200786976</v>
      </c>
      <c r="EL135" s="52">
        <f>(CP135/AVERAGE(CP134,CP136)-1)*10^6</f>
        <v>-0.24383512398085117</v>
      </c>
      <c r="EM135" s="44"/>
      <c r="EN135" s="39" t="str">
        <f t="shared" ref="EN135:EU135" si="251">DV71</f>
        <v>iRM_12</v>
      </c>
      <c r="EO135" s="39" t="str">
        <f t="shared" si="251"/>
        <v>Lab 1</v>
      </c>
      <c r="EP135" s="39" t="str">
        <f t="shared" si="251"/>
        <v>Apr 5, 2022</v>
      </c>
      <c r="EQ135" s="124">
        <f t="shared" si="251"/>
        <v>3</v>
      </c>
      <c r="ER135" s="117">
        <f t="shared" si="251"/>
        <v>0.99564155209962313</v>
      </c>
      <c r="ES135" s="44">
        <f t="shared" si="251"/>
        <v>-2.8011424311191746</v>
      </c>
      <c r="ET135" s="44">
        <f t="shared" si="251"/>
        <v>7.3850502468886248</v>
      </c>
      <c r="EU135" s="44">
        <f t="shared" si="251"/>
        <v>14.011000530222972</v>
      </c>
      <c r="EV135" s="39" t="s">
        <v>27</v>
      </c>
      <c r="EY135" s="39"/>
      <c r="EZ135" s="39"/>
      <c r="FA135" s="39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5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</row>
    <row r="136" spans="1:235">
      <c r="A136" s="4" t="s">
        <v>38</v>
      </c>
      <c r="B136" s="12" t="s">
        <v>33</v>
      </c>
      <c r="C136" s="20">
        <v>1</v>
      </c>
      <c r="D136" s="4" t="s">
        <v>85</v>
      </c>
      <c r="E136" s="4" t="s">
        <v>27</v>
      </c>
      <c r="F136" s="15"/>
      <c r="G136" s="15"/>
      <c r="H136" s="15">
        <v>2.8455232386477293E-4</v>
      </c>
      <c r="I136" s="15">
        <v>5.7302700770378576E-5</v>
      </c>
      <c r="J136" s="15">
        <v>8.7588989117648453E-5</v>
      </c>
      <c r="K136" s="15">
        <v>9.9281724530442261E-6</v>
      </c>
      <c r="L136" s="15">
        <v>1.0520242212805898E-4</v>
      </c>
      <c r="M136" s="15">
        <v>7.2577765024561813E-6</v>
      </c>
      <c r="N136" s="15">
        <v>1.3982910895720123E-4</v>
      </c>
      <c r="O136" s="15">
        <v>1.8839678546100913E-5</v>
      </c>
      <c r="P136" s="15">
        <v>5.5590299098184901E-6</v>
      </c>
      <c r="Q136" s="15"/>
      <c r="R136" s="15"/>
      <c r="S136" s="15"/>
      <c r="T136" s="15"/>
      <c r="U136" s="15"/>
      <c r="V136" s="15">
        <v>22.422151606133642</v>
      </c>
      <c r="W136" s="15">
        <v>4.9796081806751005</v>
      </c>
      <c r="X136" s="15">
        <v>7.7599963025843843</v>
      </c>
      <c r="Y136" s="15">
        <v>6.7419098953944335E-5</v>
      </c>
      <c r="Z136" s="15">
        <v>8.1632588873518266</v>
      </c>
      <c r="AA136" s="15">
        <v>3.5930558875948683E-5</v>
      </c>
      <c r="AB136" s="15">
        <v>1.3610000052350633</v>
      </c>
      <c r="AC136" s="15">
        <v>1.2377577217014907E-5</v>
      </c>
      <c r="AD136" s="15">
        <v>4.5925333021135341E-6</v>
      </c>
      <c r="AE136" s="15"/>
      <c r="AF136" s="15"/>
      <c r="AG136" s="15"/>
      <c r="AH136" s="15"/>
      <c r="AI136" s="69">
        <f t="shared" si="132"/>
        <v>1</v>
      </c>
      <c r="AJ136" s="15">
        <f t="shared" si="154"/>
        <v>0</v>
      </c>
      <c r="AK136" s="15">
        <f t="shared" si="155"/>
        <v>0</v>
      </c>
      <c r="AL136" s="15">
        <f t="shared" si="156"/>
        <v>22.421867053809777</v>
      </c>
      <c r="AM136" s="15">
        <f t="shared" si="157"/>
        <v>4.9795508779743303</v>
      </c>
      <c r="AN136" s="15">
        <f t="shared" si="158"/>
        <v>7.7599087135952667</v>
      </c>
      <c r="AO136" s="15">
        <f t="shared" si="159"/>
        <v>5.7490926500900109E-5</v>
      </c>
      <c r="AP136" s="15">
        <f t="shared" si="160"/>
        <v>8.1631536849296982</v>
      </c>
      <c r="AQ136" s="15">
        <f t="shared" si="161"/>
        <v>2.8672782373492502E-5</v>
      </c>
      <c r="AR136" s="15">
        <f t="shared" si="162"/>
        <v>1.3608601761261061</v>
      </c>
      <c r="AS136" s="15">
        <f t="shared" si="163"/>
        <v>-6.4621013290860064E-6</v>
      </c>
      <c r="AT136" s="15">
        <f t="shared" si="164"/>
        <v>-9.6649660770495593E-7</v>
      </c>
      <c r="AU136" s="15">
        <f t="shared" si="165"/>
        <v>0</v>
      </c>
      <c r="AV136" s="15">
        <f t="shared" si="166"/>
        <v>0</v>
      </c>
      <c r="AW136" s="15">
        <f t="shared" si="167"/>
        <v>0</v>
      </c>
      <c r="AX136" s="15"/>
      <c r="AY136" s="4">
        <f t="shared" si="168"/>
        <v>0</v>
      </c>
      <c r="AZ136" s="4">
        <f t="shared" si="169"/>
        <v>1</v>
      </c>
      <c r="BA136" s="4"/>
      <c r="BB136" s="4">
        <f t="shared" si="133"/>
        <v>1</v>
      </c>
      <c r="BC136" s="4">
        <f t="shared" si="134"/>
        <v>1</v>
      </c>
      <c r="BD136" s="40">
        <f t="shared" si="135"/>
        <v>1.6994696488062435</v>
      </c>
      <c r="BE136" s="15">
        <f t="shared" si="136"/>
        <v>22.421867053809777</v>
      </c>
      <c r="BF136" s="15">
        <f t="shared" si="137"/>
        <v>4.9795508779743303</v>
      </c>
      <c r="BG136" s="15">
        <f t="shared" si="170"/>
        <v>7.7599092427051746</v>
      </c>
      <c r="BH136" s="15">
        <f t="shared" si="171"/>
        <v>8.1631540278550254</v>
      </c>
      <c r="BI136" s="15">
        <f t="shared" si="172"/>
        <v>1.3608608188667404</v>
      </c>
      <c r="BJ136" s="18">
        <f t="shared" si="173"/>
        <v>0.22208457779292012</v>
      </c>
      <c r="BK136" s="18">
        <f t="shared" si="174"/>
        <v>0.34608666727361859</v>
      </c>
      <c r="BL136" s="18">
        <f t="shared" si="175"/>
        <v>0.36407111005807147</v>
      </c>
      <c r="BM136" s="18">
        <f t="shared" si="176"/>
        <v>6.0693465695824463E-2</v>
      </c>
      <c r="BN136" s="18">
        <f t="shared" si="177"/>
        <v>1.5583552478656244</v>
      </c>
      <c r="BO136" s="18">
        <f t="shared" si="178"/>
        <v>1.639335399496064</v>
      </c>
      <c r="BP136" s="18">
        <f t="shared" si="179"/>
        <v>0.27328987135890764</v>
      </c>
      <c r="BQ136" s="18">
        <f t="shared" si="180"/>
        <v>1.0519651419285512</v>
      </c>
      <c r="BR136" s="18">
        <f t="shared" si="181"/>
        <v>0.17537071327812745</v>
      </c>
      <c r="BS136" s="18">
        <f t="shared" si="182"/>
        <v>0.16670772280212923</v>
      </c>
      <c r="BT136" s="144">
        <f t="shared" si="183"/>
        <v>-1.5046969886155204</v>
      </c>
      <c r="BU136" s="144">
        <f t="shared" si="184"/>
        <v>-1.0610660518403898</v>
      </c>
      <c r="BV136" s="144">
        <f t="shared" si="185"/>
        <v>-1.0104060731227551</v>
      </c>
      <c r="BW136" s="144">
        <f t="shared" si="186"/>
        <v>-2.8019192358739655</v>
      </c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184"/>
      <c r="CJ136" s="185"/>
      <c r="CK136" s="181">
        <f t="shared" si="138"/>
        <v>0</v>
      </c>
      <c r="CL136" s="186">
        <f t="shared" si="139"/>
        <v>1.6994706134779225</v>
      </c>
      <c r="CM136" s="185">
        <f t="shared" si="140"/>
        <v>0.21794484609386292</v>
      </c>
      <c r="CN136" s="185">
        <f t="shared" si="141"/>
        <v>0.33338278950860833</v>
      </c>
      <c r="CO136" s="188">
        <f t="shared" si="142"/>
        <v>0.33810000000000001</v>
      </c>
      <c r="CP136" s="185">
        <f t="shared" si="143"/>
        <v>5.4379043192253201E-2</v>
      </c>
      <c r="CQ136" s="187">
        <f t="shared" si="144"/>
        <v>1.5296658557598071</v>
      </c>
      <c r="CR136" s="187">
        <f t="shared" si="145"/>
        <v>1.5513099119324412</v>
      </c>
      <c r="CS136" s="187">
        <f t="shared" si="146"/>
        <v>0.24950827774488235</v>
      </c>
      <c r="CT136" s="187">
        <f t="shared" si="147"/>
        <v>1.014149532128952</v>
      </c>
      <c r="CU136" s="187">
        <f t="shared" si="148"/>
        <v>0.16311292875197766</v>
      </c>
      <c r="CV136" s="187">
        <f t="shared" si="149"/>
        <v>0.16083715821429517</v>
      </c>
      <c r="CW136" s="184">
        <f t="shared" si="150"/>
        <v>-1.5235132477722744</v>
      </c>
      <c r="CX136" s="184">
        <f t="shared" si="151"/>
        <v>-1.0984639311478059</v>
      </c>
      <c r="CY136" s="184">
        <f t="shared" si="152"/>
        <v>-2.9117764347789956</v>
      </c>
      <c r="CZ136" s="184">
        <f t="shared" si="187"/>
        <v>0.42504931662446832</v>
      </c>
      <c r="DA136" s="184">
        <f t="shared" si="188"/>
        <v>0.43909967850397741</v>
      </c>
      <c r="DB136" s="184">
        <f t="shared" si="189"/>
        <v>-1.3882631870067215</v>
      </c>
      <c r="DC136" s="184">
        <f t="shared" si="190"/>
        <v>1.4050361879509173E-2</v>
      </c>
      <c r="DD136" s="184">
        <f t="shared" si="191"/>
        <v>-1.8133125036311897</v>
      </c>
      <c r="DE136" s="184">
        <f t="shared" si="192"/>
        <v>-1.8273628655106988</v>
      </c>
      <c r="DF136" s="15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3" t="str">
        <f>E136</f>
        <v>iRM_12</v>
      </c>
      <c r="DW136" s="43" t="str">
        <f>A136</f>
        <v>Lab 1</v>
      </c>
      <c r="DX136" s="43" t="str">
        <f>B136</f>
        <v>Jun 20, 2022</v>
      </c>
      <c r="DY136" s="125">
        <f>C136</f>
        <v>1</v>
      </c>
      <c r="DZ136" s="51">
        <f>BE136/AVERAGE(BE134,BE138)</f>
        <v>0.99468655994546606</v>
      </c>
      <c r="EA136" s="52">
        <f>(CM136/AVERAGE(CM134,CM138)-1)*10^6</f>
        <v>6.5833774482992879</v>
      </c>
      <c r="EB136" s="52">
        <f>(CN136/AVERAGE(CN134,CN138)-1)*10^6</f>
        <v>8.1805151286307165</v>
      </c>
      <c r="EC136" s="52">
        <f>(CP136/AVERAGE(CP134,CP138)-1)*10^6</f>
        <v>3.335856226582834</v>
      </c>
      <c r="ED136" s="4"/>
      <c r="EE136" s="4"/>
      <c r="EF136" s="4"/>
      <c r="EG136" s="4"/>
      <c r="EH136" s="130"/>
      <c r="EI136" s="20"/>
      <c r="EJ136" s="20"/>
      <c r="EK136" s="52"/>
      <c r="EL136" s="52"/>
      <c r="EM136" s="44"/>
      <c r="EN136" s="39" t="str">
        <f t="shared" ref="EN136:EU136" si="252">DV73</f>
        <v>iRM_12</v>
      </c>
      <c r="EO136" s="39" t="str">
        <f t="shared" si="252"/>
        <v>Lab 1</v>
      </c>
      <c r="EP136" s="39" t="str">
        <f t="shared" si="252"/>
        <v>Apr 5, 2022</v>
      </c>
      <c r="EQ136" s="124">
        <f t="shared" si="252"/>
        <v>3</v>
      </c>
      <c r="ER136" s="117">
        <f t="shared" si="252"/>
        <v>1.0105052662622591</v>
      </c>
      <c r="ES136" s="44">
        <f t="shared" si="252"/>
        <v>11.163513827350258</v>
      </c>
      <c r="ET136" s="44">
        <f t="shared" si="252"/>
        <v>-3.3327796888915628</v>
      </c>
      <c r="EU136" s="44">
        <f t="shared" si="252"/>
        <v>-12.225355139672267</v>
      </c>
      <c r="EV136" s="39" t="s">
        <v>27</v>
      </c>
      <c r="EY136" s="39"/>
      <c r="EZ136" s="39"/>
      <c r="FA136" s="39"/>
      <c r="FB136" s="44"/>
      <c r="FC136" s="44"/>
      <c r="FD136" s="44"/>
      <c r="FE136" s="44"/>
      <c r="FF136" s="44"/>
      <c r="FG136" s="44"/>
      <c r="FH136" s="44"/>
      <c r="FK136" s="44"/>
      <c r="FN136" s="44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5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</row>
    <row r="137" spans="1:235">
      <c r="A137" s="4" t="s">
        <v>38</v>
      </c>
      <c r="B137" s="12" t="s">
        <v>33</v>
      </c>
      <c r="C137" s="20">
        <v>1</v>
      </c>
      <c r="D137" s="4" t="s">
        <v>86</v>
      </c>
      <c r="E137" s="4" t="s">
        <v>32</v>
      </c>
      <c r="F137" s="15"/>
      <c r="G137" s="15"/>
      <c r="H137" s="15">
        <v>2.7649744879454374E-4</v>
      </c>
      <c r="I137" s="15">
        <v>6.5105950488941739E-5</v>
      </c>
      <c r="J137" s="15">
        <v>9.024644459714182E-5</v>
      </c>
      <c r="K137" s="15">
        <v>1.1558256016996892E-5</v>
      </c>
      <c r="L137" s="15">
        <v>9.5884386973921201E-5</v>
      </c>
      <c r="M137" s="15">
        <v>4.3742429966187043E-6</v>
      </c>
      <c r="N137" s="15">
        <v>1.3085562677588313E-4</v>
      </c>
      <c r="O137" s="15">
        <v>1.2128005869271874E-5</v>
      </c>
      <c r="P137" s="15">
        <v>5.4441859447251768E-7</v>
      </c>
      <c r="Q137" s="15"/>
      <c r="R137" s="15"/>
      <c r="S137" s="15"/>
      <c r="T137" s="15"/>
      <c r="U137" s="15"/>
      <c r="V137" s="15">
        <v>23.61158561706543</v>
      </c>
      <c r="W137" s="15">
        <v>5.2437483406066896</v>
      </c>
      <c r="X137" s="15">
        <v>8.1715425872802729</v>
      </c>
      <c r="Y137" s="15">
        <v>6.5168315340997655E-5</v>
      </c>
      <c r="Z137" s="15">
        <v>8.596272525787354</v>
      </c>
      <c r="AA137" s="15">
        <v>3.3067114727600711E-5</v>
      </c>
      <c r="AB137" s="15">
        <v>1.4331762313842773</v>
      </c>
      <c r="AC137" s="15">
        <v>7.8870858760637937E-6</v>
      </c>
      <c r="AD137" s="15">
        <v>2.4935887472565808E-6</v>
      </c>
      <c r="AE137" s="15"/>
      <c r="AF137" s="15"/>
      <c r="AG137" s="15"/>
      <c r="AH137" s="15"/>
      <c r="AI137" s="69">
        <f t="shared" si="132"/>
        <v>1</v>
      </c>
      <c r="AJ137" s="15">
        <f t="shared" si="154"/>
        <v>0</v>
      </c>
      <c r="AK137" s="15">
        <f t="shared" si="155"/>
        <v>0</v>
      </c>
      <c r="AL137" s="15">
        <f t="shared" si="156"/>
        <v>23.611309119616635</v>
      </c>
      <c r="AM137" s="15">
        <f t="shared" si="157"/>
        <v>5.243683234656201</v>
      </c>
      <c r="AN137" s="15">
        <f t="shared" si="158"/>
        <v>8.1714523408356765</v>
      </c>
      <c r="AO137" s="15">
        <f t="shared" si="159"/>
        <v>5.3610059324000759E-5</v>
      </c>
      <c r="AP137" s="15">
        <f t="shared" si="160"/>
        <v>8.5961766414003797</v>
      </c>
      <c r="AQ137" s="15">
        <f t="shared" si="161"/>
        <v>2.8692871730982005E-5</v>
      </c>
      <c r="AR137" s="15">
        <f t="shared" si="162"/>
        <v>1.4330453757575015</v>
      </c>
      <c r="AS137" s="15">
        <f t="shared" si="163"/>
        <v>-4.2409199932080799E-6</v>
      </c>
      <c r="AT137" s="15">
        <f t="shared" si="164"/>
        <v>1.9491701527840629E-6</v>
      </c>
      <c r="AU137" s="15">
        <f t="shared" si="165"/>
        <v>0</v>
      </c>
      <c r="AV137" s="15">
        <f t="shared" si="166"/>
        <v>0</v>
      </c>
      <c r="AW137" s="15">
        <f t="shared" si="167"/>
        <v>0</v>
      </c>
      <c r="AX137" s="15"/>
      <c r="AY137" s="4">
        <f t="shared" si="168"/>
        <v>0</v>
      </c>
      <c r="AZ137" s="4">
        <f t="shared" si="169"/>
        <v>1</v>
      </c>
      <c r="BA137" s="4"/>
      <c r="BB137" s="4">
        <f t="shared" si="133"/>
        <v>1</v>
      </c>
      <c r="BC137" s="4">
        <f t="shared" si="134"/>
        <v>1</v>
      </c>
      <c r="BD137" s="40">
        <f t="shared" si="135"/>
        <v>1.6994201790276398</v>
      </c>
      <c r="BE137" s="15">
        <f t="shared" si="136"/>
        <v>23.611309119616635</v>
      </c>
      <c r="BF137" s="15">
        <f t="shared" si="137"/>
        <v>5.243683234656201</v>
      </c>
      <c r="BG137" s="15">
        <f t="shared" si="170"/>
        <v>8.1714512737567713</v>
      </c>
      <c r="BH137" s="15">
        <f t="shared" si="171"/>
        <v>8.5961759498086554</v>
      </c>
      <c r="BI137" s="15">
        <f t="shared" si="172"/>
        <v>1.4330440795170369</v>
      </c>
      <c r="BJ137" s="18">
        <f t="shared" si="173"/>
        <v>0.22208354513895501</v>
      </c>
      <c r="BK137" s="18">
        <f t="shared" si="174"/>
        <v>0.34608209279543101</v>
      </c>
      <c r="BL137" s="18">
        <f t="shared" si="175"/>
        <v>0.36407028116314066</v>
      </c>
      <c r="BM137" s="18">
        <f t="shared" si="176"/>
        <v>6.0693122615824893E-2</v>
      </c>
      <c r="BN137" s="18">
        <f t="shared" si="177"/>
        <v>1.5583418959693371</v>
      </c>
      <c r="BO137" s="18">
        <f t="shared" si="178"/>
        <v>1.6393392897945063</v>
      </c>
      <c r="BP137" s="18">
        <f t="shared" si="179"/>
        <v>0.27328959729028973</v>
      </c>
      <c r="BQ137" s="18">
        <f t="shared" si="180"/>
        <v>1.051976651615842</v>
      </c>
      <c r="BR137" s="18">
        <f t="shared" si="181"/>
        <v>0.17537203998503492</v>
      </c>
      <c r="BS137" s="18">
        <f t="shared" si="182"/>
        <v>0.16670716000746069</v>
      </c>
      <c r="BT137" s="144">
        <f t="shared" si="183"/>
        <v>-1.5047016384492737</v>
      </c>
      <c r="BU137" s="144">
        <f t="shared" si="184"/>
        <v>-1.0610792696521476</v>
      </c>
      <c r="BV137" s="144">
        <f t="shared" si="185"/>
        <v>-1.0104083498644452</v>
      </c>
      <c r="BW137" s="144">
        <f t="shared" si="186"/>
        <v>-2.8019248885577479</v>
      </c>
      <c r="BX137" s="44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184"/>
      <c r="CJ137" s="185"/>
      <c r="CK137" s="181">
        <f t="shared" si="138"/>
        <v>0</v>
      </c>
      <c r="CL137" s="186">
        <f t="shared" si="139"/>
        <v>1.6994183315362543</v>
      </c>
      <c r="CM137" s="185">
        <f t="shared" si="140"/>
        <v>0.21794395884728007</v>
      </c>
      <c r="CN137" s="185">
        <f t="shared" si="141"/>
        <v>0.33337876649741444</v>
      </c>
      <c r="CO137" s="188">
        <f t="shared" si="142"/>
        <v>0.33810000000000001</v>
      </c>
      <c r="CP137" s="185">
        <f t="shared" si="143"/>
        <v>5.4378919584809414E-2</v>
      </c>
      <c r="CQ137" s="187">
        <f t="shared" si="144"/>
        <v>1.5296536240815144</v>
      </c>
      <c r="CR137" s="187">
        <f t="shared" si="145"/>
        <v>1.5513162272917913</v>
      </c>
      <c r="CS137" s="187">
        <f t="shared" si="146"/>
        <v>0.24950872633691287</v>
      </c>
      <c r="CT137" s="187">
        <f t="shared" si="147"/>
        <v>1.01416177026566</v>
      </c>
      <c r="CU137" s="187">
        <f t="shared" si="148"/>
        <v>0.1631145263273123</v>
      </c>
      <c r="CV137" s="187">
        <f t="shared" si="149"/>
        <v>0.16083679261996278</v>
      </c>
      <c r="CW137" s="184">
        <f t="shared" si="150"/>
        <v>-1.5235173187489675</v>
      </c>
      <c r="CX137" s="184">
        <f t="shared" si="151"/>
        <v>-1.0984759984637982</v>
      </c>
      <c r="CY137" s="184">
        <f t="shared" si="152"/>
        <v>-2.9117787078529043</v>
      </c>
      <c r="CZ137" s="184">
        <f t="shared" si="187"/>
        <v>0.42504132028516911</v>
      </c>
      <c r="DA137" s="184">
        <f t="shared" si="188"/>
        <v>0.43910374948067055</v>
      </c>
      <c r="DB137" s="184">
        <f t="shared" si="189"/>
        <v>-1.3882613891039373</v>
      </c>
      <c r="DC137" s="184">
        <f t="shared" si="190"/>
        <v>1.4062429195501281E-2</v>
      </c>
      <c r="DD137" s="184">
        <f t="shared" si="191"/>
        <v>-1.8133027093891063</v>
      </c>
      <c r="DE137" s="184">
        <f t="shared" si="192"/>
        <v>-1.8273651385846077</v>
      </c>
      <c r="DF137" s="15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125"/>
      <c r="DZ137" s="4"/>
      <c r="EA137" s="20"/>
      <c r="EB137" s="20"/>
      <c r="EC137" s="20"/>
      <c r="ED137" s="4"/>
      <c r="EE137" s="4" t="str">
        <f>E137</f>
        <v>iRM</v>
      </c>
      <c r="EF137" s="4" t="str">
        <f>A137</f>
        <v>Lab 1</v>
      </c>
      <c r="EG137" s="4" t="str">
        <f>B137</f>
        <v>Jun 20, 2022</v>
      </c>
      <c r="EH137" s="130">
        <f>C137</f>
        <v>1</v>
      </c>
      <c r="EI137" s="51">
        <f>BE137/AVERAGE(BE136,BE138)</f>
        <v>1.0498848355496588</v>
      </c>
      <c r="EJ137" s="52">
        <f>(CM137/AVERAGE(CM136,CM138)-1)*10^6</f>
        <v>1.3610968994104411</v>
      </c>
      <c r="EK137" s="52">
        <f>(CN137/AVERAGE(CN136,CN138)-1)*10^6</f>
        <v>-6.9592098533854951</v>
      </c>
      <c r="EL137" s="52">
        <f>(CP137/AVERAGE(CP136,CP138)-1)*10^6</f>
        <v>1.6413761123601489</v>
      </c>
      <c r="EM137" s="44"/>
      <c r="EN137" s="39" t="str">
        <f t="shared" ref="EN137:EU137" si="253">DV75</f>
        <v>iRM_12</v>
      </c>
      <c r="EO137" s="39" t="str">
        <f t="shared" si="253"/>
        <v>Lab 1</v>
      </c>
      <c r="EP137" s="39" t="str">
        <f t="shared" si="253"/>
        <v>Apr 5, 2022</v>
      </c>
      <c r="EQ137" s="124">
        <f t="shared" si="253"/>
        <v>3</v>
      </c>
      <c r="ER137" s="117">
        <f t="shared" si="253"/>
        <v>0.99707097378755083</v>
      </c>
      <c r="ES137" s="44">
        <f t="shared" si="253"/>
        <v>-8.2804221305243786</v>
      </c>
      <c r="ET137" s="44">
        <f t="shared" si="253"/>
        <v>0.21230283220319279</v>
      </c>
      <c r="EU137" s="44">
        <f t="shared" si="253"/>
        <v>2.2106983468273</v>
      </c>
      <c r="EV137" s="39" t="s">
        <v>27</v>
      </c>
      <c r="EY137" s="39"/>
      <c r="EZ137" s="39"/>
      <c r="FA137" s="39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5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</row>
    <row r="138" spans="1:235">
      <c r="A138" s="4" t="s">
        <v>38</v>
      </c>
      <c r="B138" s="12" t="s">
        <v>33</v>
      </c>
      <c r="C138" s="20">
        <v>1</v>
      </c>
      <c r="D138" s="4" t="s">
        <v>87</v>
      </c>
      <c r="E138" s="4" t="s">
        <v>27</v>
      </c>
      <c r="F138" s="15"/>
      <c r="G138" s="15"/>
      <c r="H138" s="15">
        <v>3.1818320276215671E-4</v>
      </c>
      <c r="I138" s="15">
        <v>6.5537557384232065E-5</v>
      </c>
      <c r="J138" s="15">
        <v>1.0865653239306994E-4</v>
      </c>
      <c r="K138" s="15">
        <v>1.7705725804262328E-5</v>
      </c>
      <c r="L138" s="15">
        <v>1.1726819502655417E-4</v>
      </c>
      <c r="M138" s="15">
        <v>4.9208762220587232E-6</v>
      </c>
      <c r="N138" s="15">
        <v>1.358773974061478E-4</v>
      </c>
      <c r="O138" s="15">
        <v>2.3900386167952101E-6</v>
      </c>
      <c r="P138" s="15">
        <v>3.3479065223218639E-6</v>
      </c>
      <c r="Q138" s="15"/>
      <c r="R138" s="15"/>
      <c r="S138" s="15"/>
      <c r="T138" s="15"/>
      <c r="U138" s="15"/>
      <c r="V138" s="15">
        <v>22.557306562151229</v>
      </c>
      <c r="W138" s="15">
        <v>5.0095622296236</v>
      </c>
      <c r="X138" s="15">
        <v>7.8066776528650399</v>
      </c>
      <c r="Y138" s="15">
        <v>6.7845289016318295E-5</v>
      </c>
      <c r="Z138" s="15">
        <v>8.2124133207360099</v>
      </c>
      <c r="AA138" s="15">
        <v>3.4021162700439017E-5</v>
      </c>
      <c r="AB138" s="15">
        <v>1.3691751883954417</v>
      </c>
      <c r="AC138" s="15">
        <v>7.5882353566417549E-6</v>
      </c>
      <c r="AD138" s="15">
        <v>5.1391257555882923E-6</v>
      </c>
      <c r="AE138" s="15"/>
      <c r="AF138" s="15"/>
      <c r="AG138" s="15"/>
      <c r="AH138" s="15"/>
      <c r="AI138" s="69">
        <f t="shared" si="132"/>
        <v>1</v>
      </c>
      <c r="AJ138" s="15">
        <f t="shared" si="154"/>
        <v>0</v>
      </c>
      <c r="AK138" s="15">
        <f t="shared" si="155"/>
        <v>0</v>
      </c>
      <c r="AL138" s="15">
        <f t="shared" si="156"/>
        <v>22.556988378948468</v>
      </c>
      <c r="AM138" s="15">
        <f t="shared" si="157"/>
        <v>5.0094966920662154</v>
      </c>
      <c r="AN138" s="15">
        <f t="shared" si="158"/>
        <v>7.806568996332647</v>
      </c>
      <c r="AO138" s="15">
        <f t="shared" si="159"/>
        <v>5.0139563212055968E-5</v>
      </c>
      <c r="AP138" s="15">
        <f t="shared" si="160"/>
        <v>8.2122960525409834</v>
      </c>
      <c r="AQ138" s="15">
        <f t="shared" si="161"/>
        <v>2.9100286478380293E-5</v>
      </c>
      <c r="AR138" s="15">
        <f t="shared" si="162"/>
        <v>1.3690393109980357</v>
      </c>
      <c r="AS138" s="15">
        <f t="shared" si="163"/>
        <v>5.1981967398465448E-6</v>
      </c>
      <c r="AT138" s="15">
        <f t="shared" si="164"/>
        <v>1.7912192332664284E-6</v>
      </c>
      <c r="AU138" s="15">
        <f t="shared" si="165"/>
        <v>0</v>
      </c>
      <c r="AV138" s="15">
        <f t="shared" si="166"/>
        <v>0</v>
      </c>
      <c r="AW138" s="15">
        <f t="shared" si="167"/>
        <v>0</v>
      </c>
      <c r="AX138" s="15"/>
      <c r="AY138" s="4">
        <f t="shared" si="168"/>
        <v>0</v>
      </c>
      <c r="AZ138" s="4">
        <f t="shared" si="169"/>
        <v>1</v>
      </c>
      <c r="BA138" s="4"/>
      <c r="BB138" s="4">
        <f t="shared" si="133"/>
        <v>1</v>
      </c>
      <c r="BC138" s="4">
        <f t="shared" si="134"/>
        <v>1</v>
      </c>
      <c r="BD138" s="40">
        <f t="shared" si="135"/>
        <v>1.6993259196440433</v>
      </c>
      <c r="BE138" s="15">
        <f t="shared" si="136"/>
        <v>22.556988378948468</v>
      </c>
      <c r="BF138" s="15">
        <f t="shared" si="137"/>
        <v>5.0094966920662154</v>
      </c>
      <c r="BG138" s="15">
        <f t="shared" si="170"/>
        <v>7.8065680157191748</v>
      </c>
      <c r="BH138" s="15">
        <f t="shared" si="171"/>
        <v>8.2122954169901163</v>
      </c>
      <c r="BI138" s="15">
        <f t="shared" si="172"/>
        <v>1.3690381197962749</v>
      </c>
      <c r="BJ138" s="18">
        <f t="shared" si="173"/>
        <v>0.22208180488940527</v>
      </c>
      <c r="BK138" s="18">
        <f t="shared" si="174"/>
        <v>0.34608201611721945</v>
      </c>
      <c r="BL138" s="18">
        <f t="shared" si="175"/>
        <v>0.3640687878641779</v>
      </c>
      <c r="BM138" s="18">
        <f t="shared" si="176"/>
        <v>6.0692415884469011E-2</v>
      </c>
      <c r="BN138" s="18">
        <f t="shared" si="177"/>
        <v>1.5583537619822803</v>
      </c>
      <c r="BO138" s="18">
        <f t="shared" si="178"/>
        <v>1.6393454116850361</v>
      </c>
      <c r="BP138" s="18">
        <f t="shared" si="179"/>
        <v>0.27328855650598338</v>
      </c>
      <c r="BQ138" s="18">
        <f t="shared" si="180"/>
        <v>1.0519725698224849</v>
      </c>
      <c r="BR138" s="18">
        <f t="shared" si="181"/>
        <v>0.17537003674849211</v>
      </c>
      <c r="BS138" s="18">
        <f t="shared" si="182"/>
        <v>0.16670590258649515</v>
      </c>
      <c r="BT138" s="144">
        <f t="shared" si="183"/>
        <v>-1.5047094744929888</v>
      </c>
      <c r="BU138" s="144">
        <f t="shared" si="184"/>
        <v>-1.0610794912129324</v>
      </c>
      <c r="BV138" s="144">
        <f t="shared" si="185"/>
        <v>-1.0104124515505826</v>
      </c>
      <c r="BW138" s="144">
        <f t="shared" si="186"/>
        <v>-2.8019365329655517</v>
      </c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184"/>
      <c r="CJ138" s="185"/>
      <c r="CK138" s="181">
        <f t="shared" si="138"/>
        <v>0</v>
      </c>
      <c r="CL138" s="186">
        <f t="shared" si="139"/>
        <v>1.6993241424956933</v>
      </c>
      <c r="CM138" s="185">
        <f t="shared" si="140"/>
        <v>0.21794247831581143</v>
      </c>
      <c r="CN138" s="185">
        <f t="shared" si="141"/>
        <v>0.33337938362410563</v>
      </c>
      <c r="CO138" s="188">
        <f t="shared" si="142"/>
        <v>0.33810000000000001</v>
      </c>
      <c r="CP138" s="185">
        <f t="shared" si="143"/>
        <v>5.4378617465139382E-2</v>
      </c>
      <c r="CQ138" s="187">
        <f t="shared" si="144"/>
        <v>1.5296668469605057</v>
      </c>
      <c r="CR138" s="187">
        <f t="shared" si="145"/>
        <v>1.5513267657261069</v>
      </c>
      <c r="CS138" s="187">
        <f t="shared" si="146"/>
        <v>0.24950903506906794</v>
      </c>
      <c r="CT138" s="187">
        <f t="shared" si="147"/>
        <v>1.0141598929261235</v>
      </c>
      <c r="CU138" s="187">
        <f t="shared" si="148"/>
        <v>0.16311331814822946</v>
      </c>
      <c r="CV138" s="187">
        <f t="shared" si="149"/>
        <v>0.16083589903915818</v>
      </c>
      <c r="CW138" s="184">
        <f t="shared" si="150"/>
        <v>-1.5235241119471146</v>
      </c>
      <c r="CX138" s="184">
        <f t="shared" si="151"/>
        <v>-1.0984741473377457</v>
      </c>
      <c r="CY138" s="184">
        <f t="shared" si="152"/>
        <v>-2.9117842636916671</v>
      </c>
      <c r="CZ138" s="184">
        <f t="shared" si="187"/>
        <v>0.42504996460936889</v>
      </c>
      <c r="DA138" s="184">
        <f t="shared" si="188"/>
        <v>0.43911054267881766</v>
      </c>
      <c r="DB138" s="184">
        <f t="shared" si="189"/>
        <v>-1.3882601517445528</v>
      </c>
      <c r="DC138" s="184">
        <f t="shared" si="190"/>
        <v>1.4060578069449074E-2</v>
      </c>
      <c r="DD138" s="184">
        <f t="shared" si="191"/>
        <v>-1.8133101163539214</v>
      </c>
      <c r="DE138" s="184">
        <f t="shared" si="192"/>
        <v>-1.8273706944233703</v>
      </c>
      <c r="DF138" s="15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3" t="str">
        <f>E138</f>
        <v>iRM_12</v>
      </c>
      <c r="DW138" s="43" t="str">
        <f>A138</f>
        <v>Lab 1</v>
      </c>
      <c r="DX138" s="43" t="str">
        <f>B138</f>
        <v>Jun 20, 2022</v>
      </c>
      <c r="DY138" s="125">
        <f>C138</f>
        <v>1</v>
      </c>
      <c r="DZ138" s="51">
        <f>BE138/AVERAGE(BE136,BE140)</f>
        <v>1.0042370850249873</v>
      </c>
      <c r="EA138" s="52">
        <f>(CM138/AVERAGE(CM136,CM140)-1)*10^6</f>
        <v>-10.553185260442355</v>
      </c>
      <c r="EB138" s="52">
        <f>(CN138/AVERAGE(CN136,CN140)-1)*10^6</f>
        <v>-6.6984651979629106</v>
      </c>
      <c r="EC138" s="52">
        <f>(CP138/AVERAGE(CP136,CP140)-1)*10^6</f>
        <v>3.7207533387650926</v>
      </c>
      <c r="ED138" s="4"/>
      <c r="EE138" s="4"/>
      <c r="EF138" s="4"/>
      <c r="EG138" s="4"/>
      <c r="EH138" s="130"/>
      <c r="EI138" s="20"/>
      <c r="EJ138" s="20"/>
      <c r="EK138" s="52"/>
      <c r="EL138" s="52"/>
      <c r="EM138" s="44"/>
      <c r="EN138" s="39" t="str">
        <f t="shared" ref="EN138:EU138" si="254">DV77</f>
        <v>iRM_12</v>
      </c>
      <c r="EO138" s="39" t="str">
        <f t="shared" si="254"/>
        <v>Lab 1</v>
      </c>
      <c r="EP138" s="39" t="str">
        <f t="shared" si="254"/>
        <v>Apr 5, 2022</v>
      </c>
      <c r="EQ138" s="124">
        <f t="shared" si="254"/>
        <v>3</v>
      </c>
      <c r="ER138" s="117">
        <f t="shared" si="254"/>
        <v>0.99273012811801087</v>
      </c>
      <c r="ES138" s="44">
        <f t="shared" si="254"/>
        <v>-4.3362935575608219E-2</v>
      </c>
      <c r="ET138" s="44">
        <f t="shared" si="254"/>
        <v>-1.0138124707514962</v>
      </c>
      <c r="EU138" s="44">
        <f t="shared" si="254"/>
        <v>-2.9812035348131261</v>
      </c>
      <c r="EV138" s="39" t="s">
        <v>27</v>
      </c>
      <c r="EY138" s="39"/>
      <c r="EZ138" s="39"/>
      <c r="FA138" s="39"/>
      <c r="FB138" s="44"/>
      <c r="FC138" s="44"/>
      <c r="FD138" s="44"/>
      <c r="FE138" s="44"/>
      <c r="FF138" s="44"/>
      <c r="FG138" s="44"/>
      <c r="FH138" s="44"/>
      <c r="FK138" s="44"/>
      <c r="FN138" s="44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5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</row>
    <row r="139" spans="1:235">
      <c r="A139" s="4" t="s">
        <v>38</v>
      </c>
      <c r="B139" s="12" t="s">
        <v>33</v>
      </c>
      <c r="C139" s="20">
        <v>1</v>
      </c>
      <c r="D139" s="4" t="s">
        <v>88</v>
      </c>
      <c r="E139" s="4" t="s">
        <v>28</v>
      </c>
      <c r="F139" s="15"/>
      <c r="G139" s="15"/>
      <c r="H139" s="15">
        <v>3.0845770379528403E-4</v>
      </c>
      <c r="I139" s="15">
        <v>6.8662830926768947E-5</v>
      </c>
      <c r="J139" s="15">
        <v>1.040193936205469E-4</v>
      </c>
      <c r="K139" s="15">
        <v>1.240469094909713E-5</v>
      </c>
      <c r="L139" s="15">
        <v>1.0044031114375684E-4</v>
      </c>
      <c r="M139" s="15">
        <v>5.1098761787216066E-6</v>
      </c>
      <c r="N139" s="15">
        <v>1.3433209969662129E-4</v>
      </c>
      <c r="O139" s="15">
        <v>9.4428060037898831E-7</v>
      </c>
      <c r="P139" s="15">
        <v>-2.8564533067765227E-7</v>
      </c>
      <c r="Q139" s="15"/>
      <c r="R139" s="15"/>
      <c r="S139" s="15"/>
      <c r="T139" s="15"/>
      <c r="U139" s="15"/>
      <c r="V139" s="15">
        <v>23.250460319519043</v>
      </c>
      <c r="W139" s="15">
        <v>5.1636762523651125</v>
      </c>
      <c r="X139" s="15">
        <v>8.0469033718109131</v>
      </c>
      <c r="Y139" s="15">
        <v>6.8665967664855994E-5</v>
      </c>
      <c r="Z139" s="15">
        <v>8.4654153442382807</v>
      </c>
      <c r="AA139" s="15">
        <v>3.598231016439968E-5</v>
      </c>
      <c r="AB139" s="15">
        <v>1.4113935732841492</v>
      </c>
      <c r="AC139" s="15">
        <v>8.6772203445661947E-6</v>
      </c>
      <c r="AD139" s="15">
        <v>3.0632820924836323E-6</v>
      </c>
      <c r="AE139" s="15"/>
      <c r="AF139" s="15"/>
      <c r="AG139" s="15"/>
      <c r="AH139" s="15"/>
      <c r="AI139" s="69">
        <f t="shared" si="132"/>
        <v>1</v>
      </c>
      <c r="AJ139" s="15">
        <f t="shared" si="154"/>
        <v>0</v>
      </c>
      <c r="AK139" s="15">
        <f t="shared" si="155"/>
        <v>0</v>
      </c>
      <c r="AL139" s="15">
        <f t="shared" si="156"/>
        <v>23.250151861815247</v>
      </c>
      <c r="AM139" s="15">
        <f t="shared" si="157"/>
        <v>5.1636075895341857</v>
      </c>
      <c r="AN139" s="15">
        <f t="shared" si="158"/>
        <v>8.0467993524172918</v>
      </c>
      <c r="AO139" s="15">
        <f t="shared" si="159"/>
        <v>5.6261276715758863E-5</v>
      </c>
      <c r="AP139" s="15">
        <f t="shared" si="160"/>
        <v>8.4653149039271369</v>
      </c>
      <c r="AQ139" s="15">
        <f t="shared" si="161"/>
        <v>3.0872433985678075E-5</v>
      </c>
      <c r="AR139" s="15">
        <f t="shared" si="162"/>
        <v>1.4112592411844525</v>
      </c>
      <c r="AS139" s="15">
        <f t="shared" si="163"/>
        <v>7.7329397441872064E-6</v>
      </c>
      <c r="AT139" s="15">
        <f t="shared" si="164"/>
        <v>3.3489274231612847E-6</v>
      </c>
      <c r="AU139" s="15">
        <f t="shared" si="165"/>
        <v>0</v>
      </c>
      <c r="AV139" s="15">
        <f t="shared" si="166"/>
        <v>0</v>
      </c>
      <c r="AW139" s="15">
        <f t="shared" si="167"/>
        <v>0</v>
      </c>
      <c r="AX139" s="15"/>
      <c r="AY139" s="4">
        <f t="shared" si="168"/>
        <v>0</v>
      </c>
      <c r="AZ139" s="4">
        <f t="shared" si="169"/>
        <v>1</v>
      </c>
      <c r="BA139" s="4"/>
      <c r="BB139" s="4">
        <f t="shared" si="133"/>
        <v>1</v>
      </c>
      <c r="BC139" s="4">
        <f t="shared" si="134"/>
        <v>1</v>
      </c>
      <c r="BD139" s="40">
        <f t="shared" si="135"/>
        <v>1.7011153739590001</v>
      </c>
      <c r="BE139" s="15">
        <f t="shared" si="136"/>
        <v>23.250151861815247</v>
      </c>
      <c r="BF139" s="15">
        <f t="shared" si="137"/>
        <v>5.1636075895341857</v>
      </c>
      <c r="BG139" s="15">
        <f t="shared" si="170"/>
        <v>8.0467975192140173</v>
      </c>
      <c r="BH139" s="15">
        <f t="shared" si="171"/>
        <v>8.4653137157583771</v>
      </c>
      <c r="BI139" s="15">
        <f t="shared" si="172"/>
        <v>1.4112570141451712</v>
      </c>
      <c r="BJ139" s="18">
        <f t="shared" si="173"/>
        <v>0.22208919839420949</v>
      </c>
      <c r="BK139" s="18">
        <f t="shared" si="174"/>
        <v>0.34609655743494855</v>
      </c>
      <c r="BL139" s="18">
        <f t="shared" si="175"/>
        <v>0.36409713648629266</v>
      </c>
      <c r="BM139" s="18">
        <f t="shared" si="176"/>
        <v>6.0698829948846102E-2</v>
      </c>
      <c r="BN139" s="18">
        <f t="shared" si="177"/>
        <v>1.55836735841887</v>
      </c>
      <c r="BO139" s="18">
        <f t="shared" si="178"/>
        <v>1.639418481938137</v>
      </c>
      <c r="BP139" s="18">
        <f t="shared" si="179"/>
        <v>0.27330833911654434</v>
      </c>
      <c r="BQ139" s="18">
        <f t="shared" si="180"/>
        <v>1.0520102805550946</v>
      </c>
      <c r="BR139" s="18">
        <f t="shared" si="181"/>
        <v>0.17538120112695688</v>
      </c>
      <c r="BS139" s="18">
        <f t="shared" si="182"/>
        <v>0.16671053921109666</v>
      </c>
      <c r="BT139" s="144">
        <f t="shared" si="183"/>
        <v>-1.5046761832391689</v>
      </c>
      <c r="BU139" s="144">
        <f t="shared" si="184"/>
        <v>-1.0610374751255038</v>
      </c>
      <c r="BV139" s="144">
        <f t="shared" si="185"/>
        <v>-1.0103345884669608</v>
      </c>
      <c r="BW139" s="144">
        <f t="shared" si="186"/>
        <v>-2.8018308570687598</v>
      </c>
      <c r="BX139" s="44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184"/>
      <c r="CJ139" s="185"/>
      <c r="CK139" s="181">
        <f t="shared" si="138"/>
        <v>0</v>
      </c>
      <c r="CL139" s="186">
        <f t="shared" si="139"/>
        <v>1.7011121508648659</v>
      </c>
      <c r="CM139" s="185">
        <f t="shared" si="140"/>
        <v>0.21794541940820092</v>
      </c>
      <c r="CN139" s="185">
        <f t="shared" si="141"/>
        <v>0.3333802737086517</v>
      </c>
      <c r="CO139" s="188">
        <f t="shared" si="142"/>
        <v>0.33810000000000001</v>
      </c>
      <c r="CP139" s="185">
        <f t="shared" si="143"/>
        <v>5.4378078871487392E-2</v>
      </c>
      <c r="CQ139" s="187">
        <f t="shared" si="144"/>
        <v>1.5296502886543677</v>
      </c>
      <c r="CR139" s="187">
        <f t="shared" si="145"/>
        <v>1.5513058311482815</v>
      </c>
      <c r="CS139" s="187">
        <f t="shared" si="146"/>
        <v>0.2495031968056183</v>
      </c>
      <c r="CT139" s="187">
        <f t="shared" si="147"/>
        <v>1.0141571852432785</v>
      </c>
      <c r="CU139" s="187">
        <f t="shared" si="148"/>
        <v>0.16311126710217283</v>
      </c>
      <c r="CV139" s="187">
        <f t="shared" si="149"/>
        <v>0.16083430603811708</v>
      </c>
      <c r="CW139" s="184">
        <f t="shared" si="150"/>
        <v>-1.5235106172279225</v>
      </c>
      <c r="CX139" s="184">
        <f t="shared" si="151"/>
        <v>-1.0984714774565185</v>
      </c>
      <c r="CY139" s="184">
        <f t="shared" si="152"/>
        <v>-2.9117941682524</v>
      </c>
      <c r="CZ139" s="184">
        <f t="shared" si="187"/>
        <v>0.42503913977140395</v>
      </c>
      <c r="DA139" s="184">
        <f t="shared" si="188"/>
        <v>0.4390970479596254</v>
      </c>
      <c r="DB139" s="184">
        <f t="shared" si="189"/>
        <v>-1.388283551024478</v>
      </c>
      <c r="DC139" s="184">
        <f t="shared" si="190"/>
        <v>1.4057908188221733E-2</v>
      </c>
      <c r="DD139" s="184">
        <f t="shared" si="191"/>
        <v>-1.8133226907958817</v>
      </c>
      <c r="DE139" s="184">
        <f t="shared" si="192"/>
        <v>-1.8273805989841034</v>
      </c>
      <c r="DF139" s="15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125"/>
      <c r="DZ139" s="4"/>
      <c r="EA139" s="20"/>
      <c r="EB139" s="20"/>
      <c r="EC139" s="20"/>
      <c r="ED139" s="4"/>
      <c r="EE139" s="4" t="str">
        <f>E139</f>
        <v>iRM_1</v>
      </c>
      <c r="EF139" s="4" t="str">
        <f>A139</f>
        <v>Lab 1</v>
      </c>
      <c r="EG139" s="4" t="str">
        <f>B139</f>
        <v>Jun 20, 2022</v>
      </c>
      <c r="EH139" s="130">
        <f>C139</f>
        <v>1</v>
      </c>
      <c r="EI139" s="51">
        <f>BE139/AVERAGE(BE138,BE140)</f>
        <v>1.0319926938982362</v>
      </c>
      <c r="EJ139" s="52">
        <f>(CM139/AVERAGE(CM138,CM140)-1)*10^6</f>
        <v>8.3735876601487291</v>
      </c>
      <c r="EK139" s="52">
        <f>(CN139/AVERAGE(CN138,CN140)-1)*10^6</f>
        <v>1.0794940694669464</v>
      </c>
      <c r="EL139" s="52">
        <f>(CP139/AVERAGE(CP138,CP140)-1)*10^6</f>
        <v>-2.269317856296027</v>
      </c>
      <c r="EM139" s="44"/>
      <c r="EN139" s="39" t="str">
        <f t="shared" ref="EN139:EU139" si="255">DV79</f>
        <v>iRM_12</v>
      </c>
      <c r="EO139" s="39" t="str">
        <f t="shared" si="255"/>
        <v>Lab 1</v>
      </c>
      <c r="EP139" s="39" t="str">
        <f t="shared" si="255"/>
        <v>Apr 5, 2022</v>
      </c>
      <c r="EQ139" s="124">
        <f t="shared" si="255"/>
        <v>3</v>
      </c>
      <c r="ER139" s="117">
        <f t="shared" si="255"/>
        <v>1.0005900016854421</v>
      </c>
      <c r="ES139" s="44">
        <f t="shared" si="255"/>
        <v>6.8238669865827717</v>
      </c>
      <c r="ET139" s="44">
        <f t="shared" si="255"/>
        <v>2.8429256977435813</v>
      </c>
      <c r="EU139" s="44">
        <f t="shared" si="255"/>
        <v>10.354218869190746</v>
      </c>
      <c r="EV139" s="39" t="s">
        <v>27</v>
      </c>
      <c r="EY139" s="39"/>
      <c r="EZ139" s="39"/>
      <c r="FA139" s="39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5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</row>
    <row r="140" spans="1:235">
      <c r="A140" s="4" t="s">
        <v>38</v>
      </c>
      <c r="B140" s="12" t="s">
        <v>33</v>
      </c>
      <c r="C140" s="20">
        <v>1</v>
      </c>
      <c r="D140" s="4" t="s">
        <v>89</v>
      </c>
      <c r="E140" s="4" t="s">
        <v>27</v>
      </c>
      <c r="F140" s="15"/>
      <c r="G140" s="15"/>
      <c r="H140" s="15">
        <v>2.818603126797825E-4</v>
      </c>
      <c r="I140" s="15">
        <v>6.0370894061634317E-5</v>
      </c>
      <c r="J140" s="15">
        <v>9.1000695829279723E-5</v>
      </c>
      <c r="K140" s="15">
        <v>1.3407378901320044E-5</v>
      </c>
      <c r="L140" s="15">
        <v>9.5240976952482009E-5</v>
      </c>
      <c r="M140" s="15">
        <v>7.9005581464175481E-6</v>
      </c>
      <c r="N140" s="15">
        <v>1.441993888875004E-4</v>
      </c>
      <c r="O140" s="15">
        <v>4.0153870941139756E-6</v>
      </c>
      <c r="P140" s="15">
        <v>4.0257021510115011E-6</v>
      </c>
      <c r="Q140" s="15"/>
      <c r="R140" s="15"/>
      <c r="S140" s="15"/>
      <c r="T140" s="15"/>
      <c r="U140" s="15"/>
      <c r="V140" s="15">
        <v>22.502046318054198</v>
      </c>
      <c r="W140" s="15">
        <v>4.9974348163604736</v>
      </c>
      <c r="X140" s="15">
        <v>7.7878535175323487</v>
      </c>
      <c r="Y140" s="15">
        <v>6.287332485953812E-5</v>
      </c>
      <c r="Z140" s="15">
        <v>8.1928711414337165</v>
      </c>
      <c r="AA140" s="15">
        <v>3.408292766835075E-5</v>
      </c>
      <c r="AB140" s="15">
        <v>1.3659552884101869</v>
      </c>
      <c r="AC140" s="15">
        <v>1.5695525901264775E-5</v>
      </c>
      <c r="AD140" s="15">
        <v>4.9571961773153814E-6</v>
      </c>
      <c r="AE140" s="15"/>
      <c r="AF140" s="15"/>
      <c r="AG140" s="15"/>
      <c r="AH140" s="15"/>
      <c r="AI140" s="69">
        <f t="shared" ref="AI140:AI203" si="256">$AJ$3</f>
        <v>1</v>
      </c>
      <c r="AJ140" s="15">
        <f t="shared" si="154"/>
        <v>0</v>
      </c>
      <c r="AK140" s="15">
        <f t="shared" si="155"/>
        <v>0</v>
      </c>
      <c r="AL140" s="15">
        <f t="shared" si="156"/>
        <v>22.501764457741519</v>
      </c>
      <c r="AM140" s="15">
        <f t="shared" si="157"/>
        <v>4.997374445466412</v>
      </c>
      <c r="AN140" s="15">
        <f t="shared" si="158"/>
        <v>7.7877625168365192</v>
      </c>
      <c r="AO140" s="15">
        <f t="shared" si="159"/>
        <v>4.9465945958218076E-5</v>
      </c>
      <c r="AP140" s="15">
        <f t="shared" si="160"/>
        <v>8.1927759004567644</v>
      </c>
      <c r="AQ140" s="15">
        <f t="shared" si="161"/>
        <v>2.6182369521933202E-5</v>
      </c>
      <c r="AR140" s="15">
        <f t="shared" si="162"/>
        <v>1.3658110890212993</v>
      </c>
      <c r="AS140" s="15">
        <f t="shared" si="163"/>
        <v>1.1680138807150798E-5</v>
      </c>
      <c r="AT140" s="15">
        <f t="shared" si="164"/>
        <v>9.314940263038803E-7</v>
      </c>
      <c r="AU140" s="15">
        <f t="shared" si="165"/>
        <v>0</v>
      </c>
      <c r="AV140" s="15">
        <f t="shared" si="166"/>
        <v>0</v>
      </c>
      <c r="AW140" s="15">
        <f t="shared" si="167"/>
        <v>0</v>
      </c>
      <c r="AX140" s="15"/>
      <c r="AY140" s="4">
        <f t="shared" si="168"/>
        <v>0</v>
      </c>
      <c r="AZ140" s="4">
        <f t="shared" si="169"/>
        <v>1</v>
      </c>
      <c r="BA140" s="4"/>
      <c r="BB140" s="4">
        <f t="shared" ref="BB140:BB203" si="257">$BB$7</f>
        <v>1</v>
      </c>
      <c r="BC140" s="4">
        <f t="shared" ref="BC140:BC203" si="258">$BB$8</f>
        <v>1</v>
      </c>
      <c r="BD140" s="40">
        <f t="shared" ref="BD140:BD203" si="259">LN(AP140/AL140/$CM$7)/LN($BG$4/$BD$4)</f>
        <v>1.7009661078833891</v>
      </c>
      <c r="BE140" s="15">
        <f t="shared" ref="BE140:BE203" si="260">AL140</f>
        <v>22.501764457741519</v>
      </c>
      <c r="BF140" s="15">
        <f t="shared" ref="BF140:BF203" si="261">AM140</f>
        <v>4.997374445466412</v>
      </c>
      <c r="BG140" s="15">
        <f t="shared" si="170"/>
        <v>7.7877620069322457</v>
      </c>
      <c r="BH140" s="15">
        <f t="shared" si="171"/>
        <v>8.1927755699693687</v>
      </c>
      <c r="BI140" s="15">
        <f t="shared" si="172"/>
        <v>1.3658104695753459</v>
      </c>
      <c r="BJ140" s="18">
        <f t="shared" si="173"/>
        <v>0.22208811468325154</v>
      </c>
      <c r="BK140" s="18">
        <f t="shared" si="174"/>
        <v>0.34609561492645258</v>
      </c>
      <c r="BL140" s="18">
        <f t="shared" si="175"/>
        <v>0.36409480622532792</v>
      </c>
      <c r="BM140" s="18">
        <f t="shared" si="176"/>
        <v>6.0697927584316691E-2</v>
      </c>
      <c r="BN140" s="18">
        <f t="shared" si="177"/>
        <v>1.5583707188476255</v>
      </c>
      <c r="BO140" s="18">
        <f t="shared" si="178"/>
        <v>1.6394159892104554</v>
      </c>
      <c r="BP140" s="18">
        <f t="shared" si="179"/>
        <v>0.27330560967157486</v>
      </c>
      <c r="BQ140" s="18">
        <f t="shared" si="180"/>
        <v>1.0520064124554143</v>
      </c>
      <c r="BR140" s="18">
        <f t="shared" si="181"/>
        <v>0.17537907146617668</v>
      </c>
      <c r="BS140" s="18">
        <f t="shared" si="182"/>
        <v>0.16670912780544439</v>
      </c>
      <c r="BT140" s="144">
        <f t="shared" si="183"/>
        <v>-1.5046810628713609</v>
      </c>
      <c r="BU140" s="144">
        <f t="shared" si="184"/>
        <v>-1.0610401983822342</v>
      </c>
      <c r="BV140" s="144">
        <f t="shared" si="185"/>
        <v>-1.0103409885953558</v>
      </c>
      <c r="BW140" s="144">
        <f t="shared" si="186"/>
        <v>-2.8018457234383032</v>
      </c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184"/>
      <c r="CJ140" s="185"/>
      <c r="CK140" s="181">
        <f t="shared" ref="CK140:CK203" si="262">$CM$3</f>
        <v>0</v>
      </c>
      <c r="CL140" s="186">
        <f t="shared" ref="CL140:CL203" si="263">IF(CK140=0,LN(BL140/$CM$7)/LN($BG$4/$BD$4),(BL140/$CM$7)^(1/($BG$4^(CK140)-$BD$4^(CK140))))</f>
        <v>1.7009651815618083</v>
      </c>
      <c r="CM140" s="185">
        <f t="shared" ref="CM140:CM203" si="264">IF($CK140=0,BJ140/((BE$4/$BD$4)^(LN($BL140/$CM$7)/LN($BG$4/$BD$4))),BJ140/(($BL140/$CM$7)^((BE$4^$CK140-$BD$4^$CK140)/($BG$4^$CK140-$BD$4^$CK140))))</f>
        <v>0.21794471056100442</v>
      </c>
      <c r="CN140" s="185">
        <f t="shared" ref="CN140:CN203" si="265">IF($CK140=0,BK140/((BF$4/$BD$4)^(LN($BL140/$CM$7)/LN($BG$4/$BD$4))),BK140/(($BL140/$CM$7)^((BF$4^$CK140-$BD$4^$CK140)/($BG$4^$CK140-$BD$4^$CK140))))</f>
        <v>0.33338044402991807</v>
      </c>
      <c r="CO140" s="188">
        <f t="shared" ref="CO140:CO203" si="266">IF($CK140=0,BL140/((BG$4/$BD$4)^(LN($BL140/$CM$7)/LN($BG$4/$BD$4))),BL140/(($BL140/$CM$7)^((BG$4^$CK140-$BD$4^$CK140)/($BG$4^$CK140-$BD$4^$CK140))))</f>
        <v>0.33810000000000001</v>
      </c>
      <c r="CP140" s="185">
        <f t="shared" ref="CP140:CP203" si="267">IF($CK140=0,BM140/((BH$4/$BD$4)^(LN($BL140/$CM$7)/LN($BG$4/$BD$4))),BM140/(($BL140/$CM$7)^((BH$4^$CK140-$BD$4^$CK140)/($BG$4^$CK140-$BD$4^$CK140))))</f>
        <v>5.4377787080686218E-2</v>
      </c>
      <c r="CQ140" s="187">
        <f t="shared" ref="CQ140:CQ203" si="268">IF($CK140=0,BN140/((BF$4/$BE$4)^(LN($BL140/$CM$7)/LN($BG$4/$BD$4))),BN140/(($BL140/$CM$7)^((BF$4^$CK140-$BE$4^$CK140)/($BG$4^$CK140-$BD$4^$CK140))))</f>
        <v>1.5296560452041907</v>
      </c>
      <c r="CR140" s="187">
        <f t="shared" ref="CR140:CR203" si="269">IF($CK140=0,BO140/((BG$4/$BE$4)^(LN($BL140/$CM$7)/LN($BG$4/$BD$4))),BO140/(($BL140/$CM$7)^((BG$4^$CK140-$BE$4^$CK140)/($BG$4^$CK140-$BD$4^$CK140))))</f>
        <v>1.5513108766425561</v>
      </c>
      <c r="CS140" s="187">
        <f t="shared" ref="CS140:CS203" si="270">IF($CK140=0,BP140/((BH$4/$BE$4)^(LN($BL140/$CM$7)/LN($BG$4/$BD$4))),BP140/(($BL140/$CM$7)^((BH$4^$CK140-$BE$4^$CK140)/($BG$4^$CK140-$BD$4^$CK140))))</f>
        <v>0.24950266946471933</v>
      </c>
      <c r="CT140" s="187">
        <f t="shared" ref="CT140:CT203" si="271">IF($CK140=0,BQ140/((BG$4/$BF$4)^(LN($BL140/$CM$7)/LN($BG$4/$BD$4))),BQ140/(($BL140/$CM$7)^((BG$4^$CK140-$BF$4^$CK140)/($BG$4^$CK140-$BD$4^$CK140))))</f>
        <v>1.0141566671188977</v>
      </c>
      <c r="CU140" s="187">
        <f t="shared" ref="CU140:CU203" si="272">IF($CK140=0,BR140/((BH$4/$BF$4)^(LN($BL140/$CM$7)/LN($BG$4/$BD$4))),BR140/(($BL140/$CM$7)^((BH$4^$CK140-$BF$4^$CK140)/($BG$4^$CK140-$BD$4^$CK140))))</f>
        <v>0.16311030852129488</v>
      </c>
      <c r="CV140" s="187">
        <f t="shared" ref="CV140:CV203" si="273">IF($CK140=0,BS140/((BH$4/$BG$4)^(LN($BL140/$CM$7)/LN($BG$4/$BD$4))),BS140/(($BL140/$CM$7)^((BH$4^$CK140-$BG$4^$CK140)/($BG$4^$CK140-$BD$4^$CK140))))</f>
        <v>0.16083344300705776</v>
      </c>
      <c r="CW140" s="184">
        <f t="shared" ref="CW140:CW203" si="274">LN(CM140)</f>
        <v>-1.52351386964016</v>
      </c>
      <c r="CX140" s="184">
        <f t="shared" ref="CX140:CX203" si="275">LN(CN140)</f>
        <v>-1.0984709665647943</v>
      </c>
      <c r="CY140" s="184">
        <f t="shared" ref="CY140:CY203" si="276">LN(CP140)</f>
        <v>-2.911799534230568</v>
      </c>
      <c r="CZ140" s="184">
        <f t="shared" si="187"/>
        <v>0.42504290307536563</v>
      </c>
      <c r="DA140" s="184">
        <f t="shared" si="188"/>
        <v>0.43910030037186304</v>
      </c>
      <c r="DB140" s="184">
        <f t="shared" si="189"/>
        <v>-1.3882856645904083</v>
      </c>
      <c r="DC140" s="184">
        <f t="shared" si="190"/>
        <v>1.4057397296497428E-2</v>
      </c>
      <c r="DD140" s="184">
        <f t="shared" si="191"/>
        <v>-1.8133285676657738</v>
      </c>
      <c r="DE140" s="184">
        <f t="shared" si="192"/>
        <v>-1.8273859649622712</v>
      </c>
      <c r="DF140" s="15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125"/>
      <c r="DZ140" s="4"/>
      <c r="EA140" s="20"/>
      <c r="EB140" s="20"/>
      <c r="EC140" s="20"/>
      <c r="ED140" s="4"/>
      <c r="EE140" s="4"/>
      <c r="EF140" s="4"/>
      <c r="EG140" s="4"/>
      <c r="EH140" s="130"/>
      <c r="EI140" s="20"/>
      <c r="EJ140" s="20"/>
      <c r="EK140" s="20"/>
      <c r="EL140" s="20"/>
      <c r="EN140" s="39" t="str">
        <f t="shared" ref="EN140:EU140" si="277">DV81</f>
        <v>iRM_12</v>
      </c>
      <c r="EO140" s="39" t="str">
        <f t="shared" si="277"/>
        <v>Lab 1</v>
      </c>
      <c r="EP140" s="39" t="str">
        <f t="shared" si="277"/>
        <v>Apr 5, 2022</v>
      </c>
      <c r="EQ140" s="124">
        <f t="shared" si="277"/>
        <v>3</v>
      </c>
      <c r="ER140" s="117">
        <f t="shared" si="277"/>
        <v>1.0114543768753519</v>
      </c>
      <c r="ES140" s="44">
        <f t="shared" si="277"/>
        <v>-7.0287941386082409</v>
      </c>
      <c r="ET140" s="44">
        <f t="shared" si="277"/>
        <v>-2.804160702307712</v>
      </c>
      <c r="EU140" s="44">
        <f t="shared" si="277"/>
        <v>-10.675136355553505</v>
      </c>
      <c r="EV140" s="39" t="s">
        <v>27</v>
      </c>
      <c r="EY140" s="39"/>
      <c r="EZ140" s="39"/>
      <c r="FA140" s="39"/>
      <c r="FB140" s="44"/>
      <c r="FC140" s="44"/>
      <c r="FD140" s="44"/>
      <c r="FE140" s="44"/>
      <c r="FF140" s="44"/>
      <c r="FG140" s="44"/>
      <c r="FH140" s="44"/>
      <c r="FK140" s="44"/>
      <c r="FN140" s="44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5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</row>
    <row r="141" spans="1:235">
      <c r="A141" t="s">
        <v>38</v>
      </c>
      <c r="B141" s="3" t="s">
        <v>33</v>
      </c>
      <c r="C141" s="19">
        <v>2</v>
      </c>
      <c r="D141" t="s">
        <v>47</v>
      </c>
      <c r="E141" t="s">
        <v>27</v>
      </c>
      <c r="F141" s="13"/>
      <c r="G141" s="13"/>
      <c r="H141" s="13">
        <v>2.5826904020505027E-4</v>
      </c>
      <c r="I141" s="13">
        <v>7.0367948501370842E-5</v>
      </c>
      <c r="J141" s="13">
        <v>8.6334080333472232E-5</v>
      </c>
      <c r="K141" s="13">
        <v>6.5603293478488926E-6</v>
      </c>
      <c r="L141" s="13">
        <v>9.6126991047640337E-5</v>
      </c>
      <c r="M141" s="13">
        <v>6.3555236238244106E-6</v>
      </c>
      <c r="N141" s="13">
        <v>1.2960918393218891E-4</v>
      </c>
      <c r="O141" s="13">
        <v>4.3001546600862654E-6</v>
      </c>
      <c r="P141" s="13">
        <v>3.4714853143213986E-6</v>
      </c>
      <c r="Q141" s="13"/>
      <c r="R141" s="13"/>
      <c r="S141" s="13"/>
      <c r="T141" s="13"/>
      <c r="U141" s="13"/>
      <c r="V141" s="13">
        <v>22.568925102551777</v>
      </c>
      <c r="W141" s="13">
        <v>5.0123152732849121</v>
      </c>
      <c r="X141" s="13">
        <v>7.8110246658325195</v>
      </c>
      <c r="Y141" s="13">
        <v>6.233260334435424E-5</v>
      </c>
      <c r="Z141" s="13">
        <v>8.2173417409261074</v>
      </c>
      <c r="AA141" s="13">
        <v>3.5966623386229912E-5</v>
      </c>
      <c r="AB141" s="13">
        <v>1.3700477009018261</v>
      </c>
      <c r="AC141" s="13">
        <v>1.2556621823497002E-5</v>
      </c>
      <c r="AD141" s="13">
        <v>4.0707064107673814E-6</v>
      </c>
      <c r="AE141" s="13"/>
      <c r="AF141" s="13"/>
      <c r="AG141" s="13"/>
      <c r="AH141" s="13"/>
      <c r="AI141" s="68">
        <f t="shared" si="256"/>
        <v>1</v>
      </c>
      <c r="AJ141" s="13">
        <f t="shared" ref="AJ141:AJ204" si="278">T141-F141*$AI141</f>
        <v>0</v>
      </c>
      <c r="AK141" s="13">
        <f t="shared" ref="AK141:AK204" si="279">U141-G141*$AI141</f>
        <v>0</v>
      </c>
      <c r="AL141" s="13">
        <f t="shared" ref="AL141:AL204" si="280">V141-H141*$AI141</f>
        <v>22.568666833511571</v>
      </c>
      <c r="AM141" s="13">
        <f t="shared" ref="AM141:AM204" si="281">W141-I141*$AI141</f>
        <v>5.0122449053364111</v>
      </c>
      <c r="AN141" s="13">
        <f t="shared" ref="AN141:AN204" si="282">X141-J141*$AI141</f>
        <v>7.8109383317521859</v>
      </c>
      <c r="AO141" s="13">
        <f t="shared" ref="AO141:AO204" si="283">Y141-K141*$AI141</f>
        <v>5.5772273996505349E-5</v>
      </c>
      <c r="AP141" s="13">
        <f t="shared" ref="AP141:AP204" si="284">Z141-L141*$AI141</f>
        <v>8.2172456139350594</v>
      </c>
      <c r="AQ141" s="13">
        <f t="shared" ref="AQ141:AQ204" si="285">AA141-M141*$AI141</f>
        <v>2.9611099762405502E-5</v>
      </c>
      <c r="AR141" s="13">
        <f t="shared" ref="AR141:AR204" si="286">AB141-N141*$AI141</f>
        <v>1.3699180917178939</v>
      </c>
      <c r="AS141" s="13">
        <f t="shared" ref="AS141:AS204" si="287">AC141-O141*$AI141</f>
        <v>8.2564671634107357E-6</v>
      </c>
      <c r="AT141" s="13">
        <f t="shared" ref="AT141:AT204" si="288">AD141-P141*$AI141</f>
        <v>5.9922109644598275E-7</v>
      </c>
      <c r="AU141" s="13">
        <f t="shared" ref="AU141:AU204" si="289">AE141-Q141*$AI141</f>
        <v>0</v>
      </c>
      <c r="AV141" s="13">
        <f t="shared" ref="AV141:AV204" si="290">AF141-R141*$AI141</f>
        <v>0</v>
      </c>
      <c r="AW141" s="13">
        <f t="shared" ref="AW141:AW204" si="291">AG141-S141*$AI141</f>
        <v>0</v>
      </c>
      <c r="AX141" s="13"/>
      <c r="AY141">
        <f t="shared" ref="AY141:AY204" si="292">$BB$2</f>
        <v>0</v>
      </c>
      <c r="AZ141">
        <f t="shared" ref="AZ141:AZ204" si="293">$BB$3</f>
        <v>1</v>
      </c>
      <c r="BB141">
        <f t="shared" si="257"/>
        <v>1</v>
      </c>
      <c r="BC141">
        <f t="shared" si="258"/>
        <v>1</v>
      </c>
      <c r="BD141" s="41">
        <f t="shared" si="259"/>
        <v>1.7012760392672428</v>
      </c>
      <c r="BE141" s="13">
        <f t="shared" si="260"/>
        <v>22.568666833511571</v>
      </c>
      <c r="BF141" s="13">
        <f t="shared" si="261"/>
        <v>5.0122449053364111</v>
      </c>
      <c r="BG141" s="13">
        <f t="shared" ref="BG141:BG204" si="294">IF(BC141=0,IF(OR(AND(AY141=1,AZ141=1),AND(AY141=1,BA141=1),AND(AZ141=1,BA141=1)),"Error",AN141-$AY141*($AQ141*$BD$6/$BF$6)-$AZ141*($AT141*$BD$6/$BI$6)-$BA141*($AV141*$BD$6/$BJ$6)),IF(OR(AND(AY141=1,AZ141=1),AND(AY141=1,BA141=1),AND(AZ141=1,BA141=1)),"Error",AN141-$AY141*($AQ141*$BD$6/$BF$6*($BD$7/$BF$7)^($BD141*$BB$9))-$AZ141*($AT141*$BD$6/$BI$6*($BD$7/$BI$7)^($BD141*$BB$9))-$BA141*($AV141*$BD$6/$BJ$6*($BD$7/$BJ$7)^($BD141*$BB$9))))</f>
        <v>7.8109380037414846</v>
      </c>
      <c r="BH141" s="13">
        <f t="shared" ref="BH141:BH204" si="295">IF(BC141=0,IF(OR(AND(AY141=1,AZ141=1),AND(AY141=1,BA141=1),AND(AZ141=1,BA141=1)),"Error",AP141-$AY141*($AQ141*$BE$6/$BF$6)-$AZ141*($AT141*$BE$6/$BI$6)-$BA141*($AV141*$BE$6/$BJ$6)),IF(OR(AND(AY141=1,AZ141=1),AND(AY141=1,BA141=1),AND(AZ141=1,BA141=1)),"Error",AP141-$AY141*($AQ141*$BE$6/$BF$6*($BE$7/$BF$7)^($BD141*$BB$9))-$AZ141*($AT141*$BE$6/$BI$6*($BE$7/$BI$7)^($BD141*$BB$9))-$BA141*($AV141*$BE$6/$BJ$6*($BE$7/$BJ$7)^($BD141*$BB$9))))</f>
        <v>8.2172454013381877</v>
      </c>
      <c r="BI141" s="13">
        <f t="shared" ref="BI141:BI204" si="296">IF(BC141=0,IF(OR(AND(AY141=1,AZ141=1),AND(AY141=1,BA141=1),AND(AZ141=1,BA141=1)),"Error",AR141-$AY141*($AQ141*$BG$6/$BF$6)-$AZ141*($AT141*$BG$6/$BI$6)-$BA141*($AV141*$BG$6/$BJ$6)-$BB141*($AU141*$BK$6/$BL$6)),IF(OR(AND(AY141=1,AZ141=1),AND(AY141=1,BA141=1),AND(AZ141=1,BA141=1)),"Error",AR141-$AY141*($AQ141*$BG$6/$BF$6*($BG$7/$BF$7)^($BD141*$BB$9))-$AZ141*($AT141*$BG$6/$BI$6*($BG$7/$BI$7)^($BD141*$BB$9))-$BA141*($AV141*$BG$6/$BJ$6*($BG$7/$BJ$7)^($BD141*$BB$9))-$BB141*($AU141*$BK$6/$BL$6*($BK$7/$BL$7)^($BD141*$BB$9))))</f>
        <v>1.3699176932365991</v>
      </c>
      <c r="BJ141" s="17">
        <f t="shared" ref="BJ141:BJ204" si="297">BF141/$BE141</f>
        <v>0.22208865691144286</v>
      </c>
      <c r="BK141" s="17">
        <f t="shared" ref="BK141:BK204" si="298">BG141/$BE141</f>
        <v>0.34609656216570334</v>
      </c>
      <c r="BL141" s="17">
        <f t="shared" ref="BL141:BL204" si="299">BH141/$BE141</f>
        <v>0.36409972560437792</v>
      </c>
      <c r="BM141" s="17">
        <f t="shared" ref="BM141:BM204" si="300">BI141/$BE141</f>
        <v>6.0699983004864393E-2</v>
      </c>
      <c r="BN141" s="17">
        <f t="shared" ref="BN141:BN204" si="301">BG141/BF141</f>
        <v>1.5583711792345531</v>
      </c>
      <c r="BO141" s="17">
        <f t="shared" ref="BO141:BO204" si="302">BH141/BF141</f>
        <v>1.6394341371048118</v>
      </c>
      <c r="BP141" s="17">
        <f t="shared" ref="BP141:BP204" si="303">BI141/BF141</f>
        <v>0.27331419735258389</v>
      </c>
      <c r="BQ141" s="17">
        <f t="shared" ref="BQ141:BQ204" si="304">BH141/BG141</f>
        <v>1.0520177470877479</v>
      </c>
      <c r="BR141" s="17">
        <f t="shared" ref="BR141:BR204" si="305">BI141/BG141</f>
        <v>0.17538453033174767</v>
      </c>
      <c r="BS141" s="17">
        <f t="shared" ref="BS141:BS204" si="306">BI141/BH141</f>
        <v>0.16671252059887445</v>
      </c>
      <c r="BT141" s="96">
        <f t="shared" ref="BT141:BT204" si="307">LN(BJ141)</f>
        <v>-1.5046786213740742</v>
      </c>
      <c r="BU141" s="96">
        <f t="shared" ref="BU141:BU204" si="308">LN(BK141)</f>
        <v>-1.0610374614566169</v>
      </c>
      <c r="BV141" s="96">
        <f t="shared" ref="BV141:BV204" si="309">LN(BL141)</f>
        <v>-1.0103274774281195</v>
      </c>
      <c r="BW141" s="96">
        <f t="shared" ref="BW141:BW204" si="310">LN(BM141)</f>
        <v>-2.8018118609024834</v>
      </c>
      <c r="BX141" s="44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184"/>
      <c r="CJ141" s="185" t="s">
        <v>212</v>
      </c>
      <c r="CK141" s="181">
        <f t="shared" si="262"/>
        <v>0</v>
      </c>
      <c r="CL141" s="186">
        <f t="shared" si="263"/>
        <v>1.7012754451549292</v>
      </c>
      <c r="CM141" s="185">
        <f t="shared" si="264"/>
        <v>0.21794449399159035</v>
      </c>
      <c r="CN141" s="185">
        <f t="shared" si="265"/>
        <v>0.33337908030249247</v>
      </c>
      <c r="CO141" s="188">
        <f t="shared" si="266"/>
        <v>0.33810000000000001</v>
      </c>
      <c r="CP141" s="185">
        <f t="shared" si="267"/>
        <v>5.4378537851321997E-2</v>
      </c>
      <c r="CQ141" s="187">
        <f t="shared" si="268"/>
        <v>1.529651307985584</v>
      </c>
      <c r="CR141" s="187">
        <f t="shared" si="269"/>
        <v>1.5513124181657278</v>
      </c>
      <c r="CS141" s="187">
        <f t="shared" si="270"/>
        <v>0.24950636217228886</v>
      </c>
      <c r="CT141" s="187">
        <f t="shared" si="271"/>
        <v>1.014160815649332</v>
      </c>
      <c r="CU141" s="187">
        <f t="shared" si="272"/>
        <v>0.16311322774656842</v>
      </c>
      <c r="CV141" s="187">
        <f t="shared" si="273"/>
        <v>0.16083566356498669</v>
      </c>
      <c r="CW141" s="184">
        <f t="shared" si="274"/>
        <v>-1.5235148633303539</v>
      </c>
      <c r="CX141" s="184">
        <f t="shared" si="275"/>
        <v>-1.0984750571773041</v>
      </c>
      <c r="CY141" s="184">
        <f t="shared" si="276"/>
        <v>-2.9117857277574961</v>
      </c>
      <c r="CZ141" s="184">
        <f t="shared" ref="CZ141:CZ204" si="311">LN(CQ141)</f>
        <v>0.42503980615304965</v>
      </c>
      <c r="DA141" s="184">
        <f t="shared" ref="DA141:DA204" si="312">LN(CR141)</f>
        <v>0.439101294062057</v>
      </c>
      <c r="DB141" s="184">
        <f t="shared" ref="DB141:DB204" si="313">LN(CS141)</f>
        <v>-1.3882708644271426</v>
      </c>
      <c r="DC141" s="184">
        <f t="shared" ref="DC141:DC204" si="314">LN(CT141)</f>
        <v>1.4061487909007096E-2</v>
      </c>
      <c r="DD141" s="184">
        <f t="shared" ref="DD141:DD204" si="315">LN(CU141)</f>
        <v>-1.8133106705801925</v>
      </c>
      <c r="DE141" s="184">
        <f t="shared" ref="DE141:DE204" si="316">LN(CV141)</f>
        <v>-1.8273721584891993</v>
      </c>
      <c r="DF141" s="15"/>
      <c r="DY141" s="124"/>
      <c r="EA141" s="46"/>
      <c r="EB141" s="46"/>
      <c r="EC141" s="46"/>
      <c r="EH141" s="50"/>
      <c r="EN141" s="39" t="str">
        <f t="shared" ref="EN141:EU141" si="317">DV83</f>
        <v>iRM_12</v>
      </c>
      <c r="EO141" s="39" t="str">
        <f t="shared" si="317"/>
        <v>Lab 1</v>
      </c>
      <c r="EP141" s="39" t="str">
        <f t="shared" si="317"/>
        <v>Apr 5, 2022</v>
      </c>
      <c r="EQ141" s="124">
        <f t="shared" si="317"/>
        <v>3</v>
      </c>
      <c r="ER141" s="117">
        <f t="shared" si="317"/>
        <v>0.99322065521592662</v>
      </c>
      <c r="ES141" s="44">
        <f t="shared" si="317"/>
        <v>4.2492441805208614</v>
      </c>
      <c r="ET141" s="44">
        <f t="shared" si="317"/>
        <v>6.2924090655780418</v>
      </c>
      <c r="EU141" s="44">
        <f t="shared" si="317"/>
        <v>11.245557486772029</v>
      </c>
      <c r="EV141" s="39" t="s">
        <v>27</v>
      </c>
      <c r="EY141" s="39"/>
      <c r="EZ141" s="39"/>
      <c r="FA141" s="39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44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</row>
    <row r="142" spans="1:235">
      <c r="A142" t="s">
        <v>38</v>
      </c>
      <c r="B142" s="3" t="s">
        <v>33</v>
      </c>
      <c r="C142" s="19">
        <v>2</v>
      </c>
      <c r="D142" t="s">
        <v>48</v>
      </c>
      <c r="E142" t="s">
        <v>28</v>
      </c>
      <c r="F142" s="13"/>
      <c r="G142" s="13"/>
      <c r="H142" s="13">
        <v>2.8233140765223654E-4</v>
      </c>
      <c r="I142" s="13">
        <v>6.3079265601118095E-5</v>
      </c>
      <c r="J142" s="13">
        <v>9.4391558741335762E-5</v>
      </c>
      <c r="K142" s="13">
        <v>9.7482674888738078E-6</v>
      </c>
      <c r="L142" s="13">
        <v>1.0033539801952429E-4</v>
      </c>
      <c r="M142" s="13">
        <v>6.6916861626964434E-6</v>
      </c>
      <c r="N142" s="13">
        <v>1.4871606181259266E-4</v>
      </c>
      <c r="O142" s="13">
        <v>-8.9229191644335515E-6</v>
      </c>
      <c r="P142" s="13">
        <v>4.4083107809456127E-6</v>
      </c>
      <c r="Q142" s="13"/>
      <c r="R142" s="13"/>
      <c r="S142" s="13"/>
      <c r="T142" s="13"/>
      <c r="U142" s="13"/>
      <c r="V142" s="13">
        <v>23.323853434348592</v>
      </c>
      <c r="W142" s="13">
        <v>5.180075635715407</v>
      </c>
      <c r="X142" s="13">
        <v>8.0726652242699455</v>
      </c>
      <c r="Y142" s="13">
        <v>6.904869758504994E-5</v>
      </c>
      <c r="Z142" s="13">
        <v>8.4929167299854509</v>
      </c>
      <c r="AA142" s="13">
        <v>3.5323333243152827E-5</v>
      </c>
      <c r="AB142" s="13">
        <v>1.4160756067353852</v>
      </c>
      <c r="AC142" s="13">
        <v>9.0486730699718025E-6</v>
      </c>
      <c r="AD142" s="13">
        <v>7.3892927892242076E-6</v>
      </c>
      <c r="AE142" s="13"/>
      <c r="AF142" s="13"/>
      <c r="AG142" s="13"/>
      <c r="AH142" s="13"/>
      <c r="AI142" s="68">
        <f t="shared" si="256"/>
        <v>1</v>
      </c>
      <c r="AJ142" s="13">
        <f t="shared" si="278"/>
        <v>0</v>
      </c>
      <c r="AK142" s="13">
        <f t="shared" si="279"/>
        <v>0</v>
      </c>
      <c r="AL142" s="13">
        <f t="shared" si="280"/>
        <v>23.323571102940939</v>
      </c>
      <c r="AM142" s="13">
        <f t="shared" si="281"/>
        <v>5.1800125564498058</v>
      </c>
      <c r="AN142" s="13">
        <f t="shared" si="282"/>
        <v>8.0725708327112038</v>
      </c>
      <c r="AO142" s="13">
        <f t="shared" si="283"/>
        <v>5.9300430096176133E-5</v>
      </c>
      <c r="AP142" s="13">
        <f t="shared" si="284"/>
        <v>8.4928163945874307</v>
      </c>
      <c r="AQ142" s="13">
        <f t="shared" si="285"/>
        <v>2.8631647080456384E-5</v>
      </c>
      <c r="AR142" s="13">
        <f t="shared" si="286"/>
        <v>1.4159268906735727</v>
      </c>
      <c r="AS142" s="13">
        <f t="shared" si="287"/>
        <v>1.7971592234405354E-5</v>
      </c>
      <c r="AT142" s="13">
        <f t="shared" si="288"/>
        <v>2.9809820082785949E-6</v>
      </c>
      <c r="AU142" s="13">
        <f t="shared" si="289"/>
        <v>0</v>
      </c>
      <c r="AV142" s="13">
        <f t="shared" si="290"/>
        <v>0</v>
      </c>
      <c r="AW142" s="13">
        <f t="shared" si="291"/>
        <v>0</v>
      </c>
      <c r="AX142" s="13"/>
      <c r="AY142">
        <f t="shared" si="292"/>
        <v>0</v>
      </c>
      <c r="AZ142">
        <f t="shared" si="293"/>
        <v>1</v>
      </c>
      <c r="BB142">
        <f t="shared" si="257"/>
        <v>1</v>
      </c>
      <c r="BC142">
        <f t="shared" si="258"/>
        <v>1</v>
      </c>
      <c r="BD142" s="41">
        <f t="shared" si="259"/>
        <v>1.7031967780863209</v>
      </c>
      <c r="BE142" s="13">
        <f t="shared" si="260"/>
        <v>23.323571102940939</v>
      </c>
      <c r="BF142" s="13">
        <f t="shared" si="261"/>
        <v>5.1800125564498058</v>
      </c>
      <c r="BG142" s="13">
        <f t="shared" si="294"/>
        <v>8.0725692011145505</v>
      </c>
      <c r="BH142" s="13">
        <f t="shared" si="295"/>
        <v>8.4928153370449788</v>
      </c>
      <c r="BI142" s="13">
        <f t="shared" si="296"/>
        <v>1.4159249083949426</v>
      </c>
      <c r="BJ142" s="17">
        <f t="shared" si="297"/>
        <v>0.22209345788375617</v>
      </c>
      <c r="BK142" s="17">
        <f t="shared" si="298"/>
        <v>0.34611205829010705</v>
      </c>
      <c r="BL142" s="17">
        <f t="shared" si="299"/>
        <v>0.36413014540359534</v>
      </c>
      <c r="BM142" s="17">
        <f t="shared" si="300"/>
        <v>6.0707895122304165E-2</v>
      </c>
      <c r="BN142" s="17">
        <f t="shared" si="301"/>
        <v>1.5584072650679439</v>
      </c>
      <c r="BO142" s="17">
        <f t="shared" si="302"/>
        <v>1.6395356660806337</v>
      </c>
      <c r="BP142" s="17">
        <f t="shared" si="303"/>
        <v>0.27334391431772254</v>
      </c>
      <c r="BQ142" s="17">
        <f t="shared" si="304"/>
        <v>1.0520585361934596</v>
      </c>
      <c r="BR142" s="17">
        <f t="shared" si="305"/>
        <v>0.1753995380057505</v>
      </c>
      <c r="BS142" s="17">
        <f t="shared" si="306"/>
        <v>0.16672032208433776</v>
      </c>
      <c r="BT142" s="96">
        <f t="shared" si="307"/>
        <v>-1.504657004239329</v>
      </c>
      <c r="BU142" s="96">
        <f t="shared" si="308"/>
        <v>-1.0609926884678145</v>
      </c>
      <c r="BV142" s="96">
        <f t="shared" si="309"/>
        <v>-1.0102439329308497</v>
      </c>
      <c r="BW142" s="96">
        <f t="shared" si="310"/>
        <v>-2.8016815214620281</v>
      </c>
      <c r="BX142" s="44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184"/>
      <c r="CJ142" s="185"/>
      <c r="CK142" s="181">
        <f t="shared" si="262"/>
        <v>0</v>
      </c>
      <c r="CL142" s="186">
        <f t="shared" si="263"/>
        <v>1.7031939186261633</v>
      </c>
      <c r="CM142" s="185">
        <f t="shared" si="264"/>
        <v>0.21794457596313707</v>
      </c>
      <c r="CN142" s="185">
        <f t="shared" si="265"/>
        <v>0.33337993236019481</v>
      </c>
      <c r="CO142" s="188">
        <f t="shared" si="266"/>
        <v>0.33810000000000001</v>
      </c>
      <c r="CP142" s="185">
        <f t="shared" si="267"/>
        <v>5.4378881821474989E-2</v>
      </c>
      <c r="CQ142" s="187">
        <f t="shared" si="268"/>
        <v>1.5296546421810582</v>
      </c>
      <c r="CR142" s="187">
        <f t="shared" si="269"/>
        <v>1.5513118346986801</v>
      </c>
      <c r="CS142" s="187">
        <f t="shared" si="270"/>
        <v>0.24950784657596881</v>
      </c>
      <c r="CT142" s="187">
        <f t="shared" si="271"/>
        <v>1.0141582236410844</v>
      </c>
      <c r="CU142" s="187">
        <f t="shared" si="272"/>
        <v>0.16311384262542303</v>
      </c>
      <c r="CV142" s="187">
        <f t="shared" si="273"/>
        <v>0.16083668092716646</v>
      </c>
      <c r="CW142" s="184">
        <f t="shared" si="274"/>
        <v>-1.5235144872183914</v>
      </c>
      <c r="CX142" s="184">
        <f t="shared" si="275"/>
        <v>-1.0984725013582266</v>
      </c>
      <c r="CY142" s="184">
        <f t="shared" si="276"/>
        <v>-2.9117794023011911</v>
      </c>
      <c r="CZ142" s="184">
        <f t="shared" si="311"/>
        <v>0.42504198586016523</v>
      </c>
      <c r="DA142" s="184">
        <f t="shared" si="312"/>
        <v>0.43910091795009487</v>
      </c>
      <c r="DB142" s="184">
        <f t="shared" si="313"/>
        <v>-1.3882649150827997</v>
      </c>
      <c r="DC142" s="184">
        <f t="shared" si="314"/>
        <v>1.4058932089929935E-2</v>
      </c>
      <c r="DD142" s="184">
        <f t="shared" si="315"/>
        <v>-1.8133069009429645</v>
      </c>
      <c r="DE142" s="184">
        <f t="shared" si="316"/>
        <v>-1.8273658330328946</v>
      </c>
      <c r="DF142" s="15"/>
      <c r="DY142" s="124"/>
      <c r="EE142" t="str">
        <f>E142</f>
        <v>iRM_1</v>
      </c>
      <c r="EF142" t="str">
        <f>A142</f>
        <v>Lab 1</v>
      </c>
      <c r="EG142" t="str">
        <f>B142</f>
        <v>Jun 20, 2022</v>
      </c>
      <c r="EH142" s="50">
        <f>C142</f>
        <v>2</v>
      </c>
      <c r="EI142" s="48">
        <f>BE142/AVERAGE(BE141,BE143)</f>
        <v>1.0367113290837298</v>
      </c>
      <c r="EJ142" s="46">
        <f>(CM142/AVERAGE(CM141,CM143)-1)*10^6</f>
        <v>2.2829716599392924</v>
      </c>
      <c r="EK142" s="46">
        <f>(CN142/AVERAGE(CN141,CN143)-1)*10^6</f>
        <v>-0.5951972171791553</v>
      </c>
      <c r="EL142" s="46">
        <f>(CP142/AVERAGE(CP141,CP143)-1)*10^6</f>
        <v>-8.2763439990252152E-2</v>
      </c>
      <c r="EN142" s="39" t="str">
        <f t="shared" ref="EN142:EU142" si="318">DV85</f>
        <v>iRM_12</v>
      </c>
      <c r="EO142" s="39" t="str">
        <f t="shared" si="318"/>
        <v>Lab 1</v>
      </c>
      <c r="EP142" s="39" t="str">
        <f t="shared" si="318"/>
        <v>Apr 5, 2022</v>
      </c>
      <c r="EQ142" s="124">
        <f t="shared" si="318"/>
        <v>3</v>
      </c>
      <c r="ER142" s="117">
        <f t="shared" si="318"/>
        <v>0.99672227675876091</v>
      </c>
      <c r="ES142" s="44">
        <f t="shared" si="318"/>
        <v>-9.6411491093961743</v>
      </c>
      <c r="ET142" s="44">
        <f t="shared" si="318"/>
        <v>-10.428203813916959</v>
      </c>
      <c r="EU142" s="44">
        <f t="shared" si="318"/>
        <v>-9.7696548928549731</v>
      </c>
      <c r="EV142" s="39" t="s">
        <v>27</v>
      </c>
      <c r="EY142" s="39"/>
      <c r="EZ142" s="39"/>
      <c r="FA142" s="39"/>
      <c r="FB142" s="44"/>
      <c r="FC142" s="44"/>
      <c r="FD142" s="44"/>
      <c r="FE142" s="44"/>
      <c r="FF142" s="44"/>
      <c r="FG142" s="44"/>
      <c r="FH142" s="44"/>
      <c r="FK142" s="44"/>
      <c r="FN142" s="44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44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</row>
    <row r="143" spans="1:235">
      <c r="A143" t="s">
        <v>38</v>
      </c>
      <c r="B143" s="3" t="s">
        <v>33</v>
      </c>
      <c r="C143" s="19">
        <v>2</v>
      </c>
      <c r="D143" t="s">
        <v>49</v>
      </c>
      <c r="E143" t="s">
        <v>27</v>
      </c>
      <c r="F143" s="13"/>
      <c r="G143" s="13"/>
      <c r="H143" s="13">
        <v>2.8887168446090072E-4</v>
      </c>
      <c r="I143" s="13">
        <v>7.2728130544419403E-5</v>
      </c>
      <c r="J143" s="13">
        <v>1.000538824882824E-4</v>
      </c>
      <c r="K143" s="13">
        <v>1.3623403563656212E-5</v>
      </c>
      <c r="L143" s="13">
        <v>1.0673190772649832E-4</v>
      </c>
      <c r="M143" s="13">
        <v>5.9427767951092392E-6</v>
      </c>
      <c r="N143" s="13">
        <v>1.3406312718871048E-4</v>
      </c>
      <c r="O143" s="13">
        <v>-4.2081811216121425E-6</v>
      </c>
      <c r="P143" s="13">
        <v>6.6262875520806123E-6</v>
      </c>
      <c r="Q143" s="13"/>
      <c r="R143" s="13"/>
      <c r="S143" s="13"/>
      <c r="T143" s="13"/>
      <c r="U143" s="13"/>
      <c r="V143" s="13">
        <v>22.426926803588866</v>
      </c>
      <c r="W143" s="13">
        <v>4.9808032321929936</v>
      </c>
      <c r="X143" s="13">
        <v>7.7620800209045413</v>
      </c>
      <c r="Y143" s="13">
        <v>6.5999756734527176E-5</v>
      </c>
      <c r="Z143" s="13">
        <v>8.1659472560882573</v>
      </c>
      <c r="AA143" s="13">
        <v>3.3894567422976252E-5</v>
      </c>
      <c r="AB143" s="13">
        <v>1.3615256214141847</v>
      </c>
      <c r="AC143" s="13">
        <v>1.2787631564208367E-5</v>
      </c>
      <c r="AD143" s="13">
        <v>9.0441186000589375E-6</v>
      </c>
      <c r="AE143" s="13"/>
      <c r="AF143" s="13"/>
      <c r="AG143" s="13"/>
      <c r="AH143" s="13"/>
      <c r="AI143" s="68">
        <f t="shared" si="256"/>
        <v>1</v>
      </c>
      <c r="AJ143" s="13">
        <f t="shared" si="278"/>
        <v>0</v>
      </c>
      <c r="AK143" s="13">
        <f t="shared" si="279"/>
        <v>0</v>
      </c>
      <c r="AL143" s="13">
        <f t="shared" si="280"/>
        <v>22.426637931904406</v>
      </c>
      <c r="AM143" s="13">
        <f t="shared" si="281"/>
        <v>4.980730504062449</v>
      </c>
      <c r="AN143" s="13">
        <f t="shared" si="282"/>
        <v>7.7619799670220528</v>
      </c>
      <c r="AO143" s="13">
        <f t="shared" si="283"/>
        <v>5.2376353170870967E-5</v>
      </c>
      <c r="AP143" s="13">
        <f t="shared" si="284"/>
        <v>8.1658405241805312</v>
      </c>
      <c r="AQ143" s="13">
        <f t="shared" si="285"/>
        <v>2.7951790627867013E-5</v>
      </c>
      <c r="AR143" s="13">
        <f t="shared" si="286"/>
        <v>1.361391558286996</v>
      </c>
      <c r="AS143" s="13">
        <f t="shared" si="287"/>
        <v>1.6995812685820511E-5</v>
      </c>
      <c r="AT143" s="13">
        <f t="shared" si="288"/>
        <v>2.4178310479783252E-6</v>
      </c>
      <c r="AU143" s="13">
        <f t="shared" si="289"/>
        <v>0</v>
      </c>
      <c r="AV143" s="13">
        <f t="shared" si="290"/>
        <v>0</v>
      </c>
      <c r="AW143" s="13">
        <f t="shared" si="291"/>
        <v>0</v>
      </c>
      <c r="AX143" s="13"/>
      <c r="AY143">
        <f t="shared" si="292"/>
        <v>0</v>
      </c>
      <c r="AZ143">
        <f t="shared" si="293"/>
        <v>1</v>
      </c>
      <c r="BB143">
        <f t="shared" si="257"/>
        <v>1</v>
      </c>
      <c r="BC143">
        <f t="shared" si="258"/>
        <v>1</v>
      </c>
      <c r="BD143" s="41">
        <f t="shared" si="259"/>
        <v>1.7021410579244964</v>
      </c>
      <c r="BE143" s="13">
        <f t="shared" si="260"/>
        <v>22.426637931904406</v>
      </c>
      <c r="BF143" s="13">
        <f t="shared" si="261"/>
        <v>4.980730504062449</v>
      </c>
      <c r="BG143" s="13">
        <f t="shared" si="294"/>
        <v>7.7619786435782911</v>
      </c>
      <c r="BH143" s="13">
        <f t="shared" si="295"/>
        <v>8.1658396663892656</v>
      </c>
      <c r="BI143" s="13">
        <f t="shared" si="296"/>
        <v>1.3613899504581566</v>
      </c>
      <c r="BJ143" s="17">
        <f t="shared" si="297"/>
        <v>0.22208993248055259</v>
      </c>
      <c r="BK143" s="17">
        <f t="shared" si="298"/>
        <v>0.34610531757575697</v>
      </c>
      <c r="BL143" s="17">
        <f t="shared" si="299"/>
        <v>0.36411341241535111</v>
      </c>
      <c r="BM143" s="17">
        <f t="shared" si="300"/>
        <v>6.0704148102441464E-2</v>
      </c>
      <c r="BN143" s="17">
        <f t="shared" si="301"/>
        <v>1.5584016515744756</v>
      </c>
      <c r="BO143" s="17">
        <f t="shared" si="302"/>
        <v>1.6394863483838236</v>
      </c>
      <c r="BP143" s="17">
        <f t="shared" si="303"/>
        <v>0.27333138168141435</v>
      </c>
      <c r="BQ143" s="17">
        <f t="shared" si="304"/>
        <v>1.0520306794640695</v>
      </c>
      <c r="BR143" s="17">
        <f t="shared" si="305"/>
        <v>0.17539212782870431</v>
      </c>
      <c r="BS143" s="17">
        <f t="shared" si="306"/>
        <v>0.16671769298406147</v>
      </c>
      <c r="BT143" s="96">
        <f t="shared" si="307"/>
        <v>-1.5046728778774709</v>
      </c>
      <c r="BU143" s="96">
        <f t="shared" si="308"/>
        <v>-1.0610121641833492</v>
      </c>
      <c r="BV143" s="96">
        <f t="shared" si="309"/>
        <v>-1.0102898873044037</v>
      </c>
      <c r="BW143" s="96">
        <f t="shared" si="310"/>
        <v>-2.8017432454848574</v>
      </c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184"/>
      <c r="CJ143" s="185"/>
      <c r="CK143" s="181">
        <f t="shared" si="262"/>
        <v>0</v>
      </c>
      <c r="CL143" s="186">
        <f t="shared" si="263"/>
        <v>1.7021386456945908</v>
      </c>
      <c r="CM143" s="185">
        <f t="shared" si="264"/>
        <v>0.21794366281437486</v>
      </c>
      <c r="CN143" s="185">
        <f t="shared" si="265"/>
        <v>0.33338118127174932</v>
      </c>
      <c r="CO143" s="188">
        <f t="shared" si="266"/>
        <v>0.33810000000000001</v>
      </c>
      <c r="CP143" s="185">
        <f t="shared" si="267"/>
        <v>5.437923479279537E-2</v>
      </c>
      <c r="CQ143" s="187">
        <f t="shared" si="268"/>
        <v>1.5296667816200462</v>
      </c>
      <c r="CR143" s="187">
        <f t="shared" si="269"/>
        <v>1.551318334444822</v>
      </c>
      <c r="CS143" s="187">
        <f t="shared" si="270"/>
        <v>0.24951051152659934</v>
      </c>
      <c r="CT143" s="187">
        <f t="shared" si="271"/>
        <v>1.0141544244046703</v>
      </c>
      <c r="CU143" s="187">
        <f t="shared" si="272"/>
        <v>0.16311429033083052</v>
      </c>
      <c r="CV143" s="187">
        <f t="shared" si="273"/>
        <v>0.16083772491214249</v>
      </c>
      <c r="CW143" s="184">
        <f t="shared" si="274"/>
        <v>-1.5235186770481735</v>
      </c>
      <c r="CX143" s="184">
        <f t="shared" si="275"/>
        <v>-1.0984687551542893</v>
      </c>
      <c r="CY143" s="184">
        <f t="shared" si="276"/>
        <v>-2.9117729113590642</v>
      </c>
      <c r="CZ143" s="184">
        <f t="shared" si="311"/>
        <v>0.42504992189388413</v>
      </c>
      <c r="DA143" s="184">
        <f t="shared" si="312"/>
        <v>0.43910510777987644</v>
      </c>
      <c r="DB143" s="184">
        <f t="shared" si="313"/>
        <v>-1.388254234310891</v>
      </c>
      <c r="DC143" s="184">
        <f t="shared" si="314"/>
        <v>1.4055185885992586E-2</v>
      </c>
      <c r="DD143" s="184">
        <f t="shared" si="315"/>
        <v>-1.8133041562047751</v>
      </c>
      <c r="DE143" s="184">
        <f t="shared" si="316"/>
        <v>-1.8273593420907674</v>
      </c>
      <c r="DF143" s="15"/>
      <c r="DV143" s="39" t="str">
        <f>E143</f>
        <v>iRM_12</v>
      </c>
      <c r="DW143" s="39" t="str">
        <f>A143</f>
        <v>Lab 1</v>
      </c>
      <c r="DX143" s="39" t="str">
        <f>B143</f>
        <v>Jun 20, 2022</v>
      </c>
      <c r="DY143" s="124">
        <f>C143</f>
        <v>2</v>
      </c>
      <c r="DZ143" s="48">
        <f>BE143/AVERAGE(BE141,BE145)</f>
        <v>1.0006151043839246</v>
      </c>
      <c r="EA143" s="46">
        <f>(CM143/AVERAGE(CM141,CM145)-1)*10^6</f>
        <v>-5.8750995959311325</v>
      </c>
      <c r="EB143" s="46">
        <f>(CN143/AVERAGE(CN141,CN145)-1)*10^6</f>
        <v>0.24910397122823724</v>
      </c>
      <c r="EC143" s="46">
        <f>(CP143/AVERAGE(CP141,CP145)-1)*10^6</f>
        <v>18.134118942692012</v>
      </c>
      <c r="EH143" s="50"/>
      <c r="EK143" s="46"/>
      <c r="EL143" s="46"/>
      <c r="EN143" s="39" t="str">
        <f t="shared" ref="EN143:EU143" si="319">DV87</f>
        <v>iRM_12</v>
      </c>
      <c r="EO143" s="39" t="str">
        <f t="shared" si="319"/>
        <v>Lab 1</v>
      </c>
      <c r="EP143" s="39" t="str">
        <f t="shared" si="319"/>
        <v>Apr 5, 2022</v>
      </c>
      <c r="EQ143" s="124">
        <f t="shared" si="319"/>
        <v>3</v>
      </c>
      <c r="ER143" s="117">
        <f t="shared" si="319"/>
        <v>0.99935460434895829</v>
      </c>
      <c r="ES143" s="44">
        <f t="shared" si="319"/>
        <v>11.418465384993581</v>
      </c>
      <c r="ET143" s="44">
        <f t="shared" si="319"/>
        <v>6.045096816453821</v>
      </c>
      <c r="EU143" s="44">
        <f t="shared" si="319"/>
        <v>-4.5778174643240632</v>
      </c>
      <c r="EV143" s="39" t="s">
        <v>27</v>
      </c>
      <c r="EY143" s="39"/>
      <c r="EZ143" s="39"/>
      <c r="FA143" s="39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44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</row>
    <row r="144" spans="1:235">
      <c r="A144" t="s">
        <v>38</v>
      </c>
      <c r="B144" s="3" t="s">
        <v>33</v>
      </c>
      <c r="C144" s="19">
        <v>2</v>
      </c>
      <c r="D144" t="s">
        <v>50</v>
      </c>
      <c r="E144" t="s">
        <v>29</v>
      </c>
      <c r="F144" s="13"/>
      <c r="G144" s="13"/>
      <c r="H144" s="13">
        <v>2.8928308165632188E-4</v>
      </c>
      <c r="I144" s="13">
        <v>7.3338235597475429E-5</v>
      </c>
      <c r="J144" s="13">
        <v>9.276242708438075E-5</v>
      </c>
      <c r="K144" s="13">
        <v>2.0431267660114828E-5</v>
      </c>
      <c r="L144" s="13">
        <v>1.0665112349670381E-4</v>
      </c>
      <c r="M144" s="13">
        <v>5.1815928969745073E-6</v>
      </c>
      <c r="N144" s="13">
        <v>1.3553669632528911E-4</v>
      </c>
      <c r="O144" s="13">
        <v>8.3929022594020452E-7</v>
      </c>
      <c r="P144" s="13">
        <v>3.8890659425305781E-6</v>
      </c>
      <c r="Q144" s="13"/>
      <c r="R144" s="13"/>
      <c r="S144" s="13"/>
      <c r="T144" s="13"/>
      <c r="U144" s="13"/>
      <c r="V144" s="13">
        <v>23.433857078552247</v>
      </c>
      <c r="W144" s="13">
        <v>5.2045624160766604</v>
      </c>
      <c r="X144" s="13">
        <v>8.110860443115234</v>
      </c>
      <c r="Y144" s="13">
        <v>5.9153743122806191E-5</v>
      </c>
      <c r="Z144" s="13">
        <v>8.5332253646850589</v>
      </c>
      <c r="AA144" s="13">
        <v>3.4531656601757278E-5</v>
      </c>
      <c r="AB144" s="13">
        <v>1.4228030943870544</v>
      </c>
      <c r="AC144" s="13">
        <v>9.1321338459238174E-6</v>
      </c>
      <c r="AD144" s="13">
        <v>5.319212582008959E-6</v>
      </c>
      <c r="AE144" s="13"/>
      <c r="AF144" s="13"/>
      <c r="AG144" s="13"/>
      <c r="AH144" s="13"/>
      <c r="AI144" s="68">
        <f t="shared" si="256"/>
        <v>1</v>
      </c>
      <c r="AJ144" s="13">
        <f t="shared" si="278"/>
        <v>0</v>
      </c>
      <c r="AK144" s="13">
        <f t="shared" si="279"/>
        <v>0</v>
      </c>
      <c r="AL144" s="13">
        <f t="shared" si="280"/>
        <v>23.433567795470591</v>
      </c>
      <c r="AM144" s="13">
        <f t="shared" si="281"/>
        <v>5.2044890778410631</v>
      </c>
      <c r="AN144" s="13">
        <f t="shared" si="282"/>
        <v>8.1107676806881503</v>
      </c>
      <c r="AO144" s="13">
        <f t="shared" si="283"/>
        <v>3.8722475462691367E-5</v>
      </c>
      <c r="AP144" s="13">
        <f t="shared" si="284"/>
        <v>8.5331187135615618</v>
      </c>
      <c r="AQ144" s="13">
        <f t="shared" si="285"/>
        <v>2.935006370478277E-5</v>
      </c>
      <c r="AR144" s="13">
        <f t="shared" si="286"/>
        <v>1.4226675576907291</v>
      </c>
      <c r="AS144" s="13">
        <f t="shared" si="287"/>
        <v>8.2928436199836132E-6</v>
      </c>
      <c r="AT144" s="13">
        <f t="shared" si="288"/>
        <v>1.4301466394783809E-6</v>
      </c>
      <c r="AU144" s="13">
        <f t="shared" si="289"/>
        <v>0</v>
      </c>
      <c r="AV144" s="13">
        <f t="shared" si="290"/>
        <v>0</v>
      </c>
      <c r="AW144" s="13">
        <f t="shared" si="291"/>
        <v>0</v>
      </c>
      <c r="AX144" s="13"/>
      <c r="AY144">
        <f t="shared" si="292"/>
        <v>0</v>
      </c>
      <c r="AZ144">
        <f t="shared" si="293"/>
        <v>1</v>
      </c>
      <c r="BB144">
        <f t="shared" si="257"/>
        <v>1</v>
      </c>
      <c r="BC144">
        <f t="shared" si="258"/>
        <v>1</v>
      </c>
      <c r="BD144" s="41">
        <f t="shared" si="259"/>
        <v>1.7038674168021073</v>
      </c>
      <c r="BE144" s="13">
        <f t="shared" si="260"/>
        <v>23.433567795470591</v>
      </c>
      <c r="BF144" s="13">
        <f t="shared" si="261"/>
        <v>5.2044890778410631</v>
      </c>
      <c r="BG144" s="13">
        <f t="shared" si="294"/>
        <v>8.1107668979482952</v>
      </c>
      <c r="BH144" s="13">
        <f t="shared" si="295"/>
        <v>8.533118206211066</v>
      </c>
      <c r="BI144" s="13">
        <f t="shared" si="296"/>
        <v>1.4226666066907618</v>
      </c>
      <c r="BJ144" s="17">
        <f t="shared" si="297"/>
        <v>0.22209546251198781</v>
      </c>
      <c r="BK144" s="17">
        <f t="shared" si="298"/>
        <v>0.34611745717679415</v>
      </c>
      <c r="BL144" s="17">
        <f t="shared" si="299"/>
        <v>0.36414080351266054</v>
      </c>
      <c r="BM144" s="17">
        <f t="shared" si="300"/>
        <v>6.0710627553937607E-2</v>
      </c>
      <c r="BN144" s="17">
        <f t="shared" si="301"/>
        <v>1.5584175077782698</v>
      </c>
      <c r="BO144" s="17">
        <f t="shared" si="302"/>
        <v>1.6395688565362101</v>
      </c>
      <c r="BP144" s="17">
        <f t="shared" si="303"/>
        <v>0.27335375008240298</v>
      </c>
      <c r="BQ144" s="17">
        <f t="shared" si="304"/>
        <v>1.052072919068801</v>
      </c>
      <c r="BR144" s="17">
        <f t="shared" si="305"/>
        <v>0.17540469657075713</v>
      </c>
      <c r="BS144" s="17">
        <f t="shared" si="306"/>
        <v>0.16672294609199656</v>
      </c>
      <c r="BT144" s="96">
        <f t="shared" si="307"/>
        <v>-1.5046479782229669</v>
      </c>
      <c r="BU144" s="96">
        <f t="shared" si="308"/>
        <v>-1.060977089922631</v>
      </c>
      <c r="BV144" s="96">
        <f t="shared" si="309"/>
        <v>-1.0102146633050824</v>
      </c>
      <c r="BW144" s="96">
        <f t="shared" si="310"/>
        <v>-2.8016365129810539</v>
      </c>
      <c r="BX144" s="44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184"/>
      <c r="CJ144" s="185"/>
      <c r="CK144" s="181">
        <f t="shared" si="262"/>
        <v>0</v>
      </c>
      <c r="CL144" s="186">
        <f t="shared" si="263"/>
        <v>1.70386605147013</v>
      </c>
      <c r="CM144" s="185">
        <f t="shared" si="264"/>
        <v>0.21794492124690962</v>
      </c>
      <c r="CN144" s="185">
        <f t="shared" si="265"/>
        <v>0.33338020168301613</v>
      </c>
      <c r="CO144" s="188">
        <f t="shared" si="266"/>
        <v>0.33809999999999996</v>
      </c>
      <c r="CP144" s="185">
        <f t="shared" si="267"/>
        <v>5.4378966677717661E-2</v>
      </c>
      <c r="CQ144" s="187">
        <f t="shared" si="268"/>
        <v>1.5296534545318907</v>
      </c>
      <c r="CR144" s="187">
        <f t="shared" si="269"/>
        <v>1.5513093770006541</v>
      </c>
      <c r="CS144" s="187">
        <f t="shared" si="270"/>
        <v>0.24950784063516568</v>
      </c>
      <c r="CT144" s="187">
        <f t="shared" si="271"/>
        <v>1.0141574043484187</v>
      </c>
      <c r="CU144" s="187">
        <f t="shared" si="272"/>
        <v>0.16311396538604936</v>
      </c>
      <c r="CV144" s="187">
        <f t="shared" si="273"/>
        <v>0.16083693190688456</v>
      </c>
      <c r="CW144" s="184">
        <f t="shared" si="274"/>
        <v>-1.5235129029463466</v>
      </c>
      <c r="CX144" s="184">
        <f t="shared" si="275"/>
        <v>-1.0984716935030248</v>
      </c>
      <c r="CY144" s="184">
        <f t="shared" si="276"/>
        <v>-2.9117778418392319</v>
      </c>
      <c r="CZ144" s="184">
        <f t="shared" si="311"/>
        <v>0.42504120944332202</v>
      </c>
      <c r="DA144" s="184">
        <f t="shared" si="312"/>
        <v>0.43909933367804982</v>
      </c>
      <c r="DB144" s="184">
        <f t="shared" si="313"/>
        <v>-1.3882649388928854</v>
      </c>
      <c r="DC144" s="184">
        <f t="shared" si="314"/>
        <v>1.4058124234727909E-2</v>
      </c>
      <c r="DD144" s="184">
        <f t="shared" si="315"/>
        <v>-1.8133061483362074</v>
      </c>
      <c r="DE144" s="184">
        <f t="shared" si="316"/>
        <v>-1.8273642725709351</v>
      </c>
      <c r="DF144" s="15"/>
      <c r="DY144" s="124"/>
      <c r="EE144" t="str">
        <f>E144</f>
        <v>iRM_2</v>
      </c>
      <c r="EF144" t="str">
        <f>A144</f>
        <v>Lab 1</v>
      </c>
      <c r="EG144" t="str">
        <f>B144</f>
        <v>Jun 20, 2022</v>
      </c>
      <c r="EH144" s="50">
        <f>C144</f>
        <v>2</v>
      </c>
      <c r="EI144" s="48">
        <f>BE144/AVERAGE(BE143,BE145)</f>
        <v>1.0488648514480263</v>
      </c>
      <c r="EJ144" s="46">
        <f>(CM144/AVERAGE(CM143,CM145)-1)*10^6</f>
        <v>1.8058397639464374</v>
      </c>
      <c r="EK144" s="46">
        <f>(CN144/AVERAGE(CN143,CN145)-1)*10^6</f>
        <v>-5.8402251401634686</v>
      </c>
      <c r="EL144" s="46">
        <f>(CP144/AVERAGE(CP143,CP145)-1)*10^6</f>
        <v>6.7952436169083086</v>
      </c>
      <c r="EN144" s="39" t="str">
        <f t="shared" ref="EN144:EU144" si="320">DV89</f>
        <v>iRM_12</v>
      </c>
      <c r="EO144" s="39" t="str">
        <f t="shared" si="320"/>
        <v>Lab 1</v>
      </c>
      <c r="EP144" s="39" t="str">
        <f t="shared" si="320"/>
        <v>Apr 5, 2022</v>
      </c>
      <c r="EQ144" s="124">
        <f t="shared" si="320"/>
        <v>3</v>
      </c>
      <c r="ER144" s="117">
        <f t="shared" si="320"/>
        <v>1.0102998797173657</v>
      </c>
      <c r="ES144" s="44">
        <f t="shared" si="320"/>
        <v>-4.9752186893625705</v>
      </c>
      <c r="ET144" s="44">
        <f t="shared" si="320"/>
        <v>-0.14260497727125454</v>
      </c>
      <c r="EU144" s="44">
        <f t="shared" si="320"/>
        <v>11.975357041338341</v>
      </c>
      <c r="EV144" s="39" t="s">
        <v>27</v>
      </c>
      <c r="EY144" s="39"/>
      <c r="EZ144" s="39"/>
      <c r="FA144" s="39"/>
      <c r="FB144" s="44"/>
      <c r="FC144" s="44"/>
      <c r="FD144" s="44"/>
      <c r="FE144" s="44"/>
      <c r="FF144" s="44"/>
      <c r="FG144" s="44"/>
      <c r="FH144" s="44"/>
      <c r="FK144" s="44"/>
      <c r="FN144" s="44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44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</row>
    <row r="145" spans="1:235">
      <c r="A145" t="s">
        <v>38</v>
      </c>
      <c r="B145" s="3" t="s">
        <v>33</v>
      </c>
      <c r="C145" s="19">
        <v>2</v>
      </c>
      <c r="D145" t="s">
        <v>51</v>
      </c>
      <c r="E145" t="s">
        <v>27</v>
      </c>
      <c r="F145" s="13"/>
      <c r="G145" s="13"/>
      <c r="H145" s="13">
        <v>3.0242787033785135E-4</v>
      </c>
      <c r="I145" s="13">
        <v>8.5692797074443658E-5</v>
      </c>
      <c r="J145" s="13">
        <v>9.9120067898184064E-5</v>
      </c>
      <c r="K145" s="13">
        <v>1.2960126525740634E-5</v>
      </c>
      <c r="L145" s="13">
        <v>1.1211403616471217E-4</v>
      </c>
      <c r="M145" s="13">
        <v>5.1696399168577055E-6</v>
      </c>
      <c r="N145" s="13">
        <v>1.4263904595281928E-4</v>
      </c>
      <c r="O145" s="13">
        <v>5.8510991010507481E-6</v>
      </c>
      <c r="P145" s="13">
        <v>8.1869777886822724E-6</v>
      </c>
      <c r="Q145" s="13"/>
      <c r="R145" s="13"/>
      <c r="S145" s="13"/>
      <c r="T145" s="13"/>
      <c r="U145" s="13"/>
      <c r="V145" s="13">
        <v>22.257338971507792</v>
      </c>
      <c r="W145" s="13">
        <v>4.9432698366593337</v>
      </c>
      <c r="X145" s="13">
        <v>7.703674345600362</v>
      </c>
      <c r="Y145" s="13">
        <v>6.4803725911829408E-5</v>
      </c>
      <c r="Z145" s="13">
        <v>8.1047213223515726</v>
      </c>
      <c r="AA145" s="13">
        <v>3.394401403279424E-5</v>
      </c>
      <c r="AB145" s="13">
        <v>1.351335418467619</v>
      </c>
      <c r="AC145" s="13">
        <v>1.2306582141379796E-5</v>
      </c>
      <c r="AD145" s="13">
        <v>8.920638785989654E-6</v>
      </c>
      <c r="AE145" s="13"/>
      <c r="AF145" s="13"/>
      <c r="AG145" s="13"/>
      <c r="AH145" s="13"/>
      <c r="AI145" s="68">
        <f t="shared" si="256"/>
        <v>1</v>
      </c>
      <c r="AJ145" s="13">
        <f t="shared" si="278"/>
        <v>0</v>
      </c>
      <c r="AK145" s="13">
        <f t="shared" si="279"/>
        <v>0</v>
      </c>
      <c r="AL145" s="13">
        <f t="shared" si="280"/>
        <v>22.257036543637454</v>
      </c>
      <c r="AM145" s="13">
        <f t="shared" si="281"/>
        <v>4.9431841438622595</v>
      </c>
      <c r="AN145" s="13">
        <f t="shared" si="282"/>
        <v>7.7035752255324637</v>
      </c>
      <c r="AO145" s="13">
        <f t="shared" si="283"/>
        <v>5.1843599386088775E-5</v>
      </c>
      <c r="AP145" s="13">
        <f t="shared" si="284"/>
        <v>8.1046092083154075</v>
      </c>
      <c r="AQ145" s="13">
        <f t="shared" si="285"/>
        <v>2.8774374115936533E-5</v>
      </c>
      <c r="AR145" s="13">
        <f t="shared" si="286"/>
        <v>1.351192779421666</v>
      </c>
      <c r="AS145" s="13">
        <f t="shared" si="287"/>
        <v>6.4554830403290483E-6</v>
      </c>
      <c r="AT145" s="13">
        <f t="shared" si="288"/>
        <v>7.3366099730738162E-7</v>
      </c>
      <c r="AU145" s="13">
        <f t="shared" si="289"/>
        <v>0</v>
      </c>
      <c r="AV145" s="13">
        <f t="shared" si="290"/>
        <v>0</v>
      </c>
      <c r="AW145" s="13">
        <f t="shared" si="291"/>
        <v>0</v>
      </c>
      <c r="AX145" s="13"/>
      <c r="AY145">
        <f t="shared" si="292"/>
        <v>0</v>
      </c>
      <c r="AZ145">
        <f t="shared" si="293"/>
        <v>1</v>
      </c>
      <c r="BB145">
        <f t="shared" si="257"/>
        <v>1</v>
      </c>
      <c r="BC145">
        <f t="shared" si="258"/>
        <v>1</v>
      </c>
      <c r="BD145" s="41">
        <f t="shared" si="259"/>
        <v>1.7036224877603436</v>
      </c>
      <c r="BE145" s="13">
        <f t="shared" si="260"/>
        <v>22.257036543637454</v>
      </c>
      <c r="BF145" s="13">
        <f t="shared" si="261"/>
        <v>4.9431841438622595</v>
      </c>
      <c r="BG145" s="13">
        <f t="shared" si="294"/>
        <v>7.7035748239836366</v>
      </c>
      <c r="BH145" s="13">
        <f t="shared" si="295"/>
        <v>8.10460894804371</v>
      </c>
      <c r="BI145" s="13">
        <f t="shared" si="296"/>
        <v>1.3511922915592744</v>
      </c>
      <c r="BJ145" s="17">
        <f t="shared" si="297"/>
        <v>0.22209534203579098</v>
      </c>
      <c r="BK145" s="17">
        <f t="shared" si="298"/>
        <v>0.34611862225592799</v>
      </c>
      <c r="BL145" s="17">
        <f t="shared" si="299"/>
        <v>0.36413692955725269</v>
      </c>
      <c r="BM145" s="17">
        <f t="shared" si="300"/>
        <v>6.0708544415160937E-2</v>
      </c>
      <c r="BN145" s="17">
        <f t="shared" si="301"/>
        <v>1.5584235989971842</v>
      </c>
      <c r="BO145" s="17">
        <f t="shared" si="302"/>
        <v>1.6395523031661396</v>
      </c>
      <c r="BP145" s="17">
        <f t="shared" si="303"/>
        <v>0.27334451888404604</v>
      </c>
      <c r="BQ145" s="17">
        <f t="shared" si="304"/>
        <v>1.0520581850923976</v>
      </c>
      <c r="BR145" s="17">
        <f t="shared" si="305"/>
        <v>0.17539808756742264</v>
      </c>
      <c r="BS145" s="17">
        <f t="shared" si="306"/>
        <v>0.16671899905613893</v>
      </c>
      <c r="BT145" s="96">
        <f t="shared" si="307"/>
        <v>-1.5046485206754248</v>
      </c>
      <c r="BU145" s="96">
        <f t="shared" si="308"/>
        <v>-1.060973723790271</v>
      </c>
      <c r="BV145" s="96">
        <f t="shared" si="309"/>
        <v>-1.010225301981049</v>
      </c>
      <c r="BW145" s="96">
        <f t="shared" si="310"/>
        <v>-2.8016708261581753</v>
      </c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184"/>
      <c r="CJ145" s="185"/>
      <c r="CK145" s="181">
        <f t="shared" si="262"/>
        <v>0</v>
      </c>
      <c r="CL145" s="186">
        <f t="shared" si="263"/>
        <v>1.7036217503099345</v>
      </c>
      <c r="CM145" s="185">
        <f t="shared" si="264"/>
        <v>0.21794539253365555</v>
      </c>
      <c r="CN145" s="185">
        <f t="shared" si="265"/>
        <v>0.33338311614789523</v>
      </c>
      <c r="CO145" s="188">
        <f t="shared" si="266"/>
        <v>0.33810000000000001</v>
      </c>
      <c r="CP145" s="185">
        <f t="shared" si="267"/>
        <v>5.4377959531009427E-2</v>
      </c>
      <c r="CQ145" s="187">
        <f t="shared" si="268"/>
        <v>1.5296635192524823</v>
      </c>
      <c r="CR145" s="187">
        <f t="shared" si="269"/>
        <v>1.5513060224376614</v>
      </c>
      <c r="CS145" s="187">
        <f t="shared" si="270"/>
        <v>0.24950268000096523</v>
      </c>
      <c r="CT145" s="187">
        <f t="shared" si="271"/>
        <v>1.0141485384941098</v>
      </c>
      <c r="CU145" s="187">
        <f t="shared" si="272"/>
        <v>0.16310951844029886</v>
      </c>
      <c r="CV145" s="187">
        <f t="shared" si="273"/>
        <v>0.16083395306421008</v>
      </c>
      <c r="CW145" s="184">
        <f t="shared" si="274"/>
        <v>-1.5235107405365338</v>
      </c>
      <c r="CX145" s="184">
        <f t="shared" si="275"/>
        <v>-1.0984629513757926</v>
      </c>
      <c r="CY145" s="184">
        <f t="shared" si="276"/>
        <v>-2.911796362897952</v>
      </c>
      <c r="CZ145" s="184">
        <f t="shared" si="311"/>
        <v>0.42504778916074126</v>
      </c>
      <c r="DA145" s="184">
        <f t="shared" si="312"/>
        <v>0.43909717126823694</v>
      </c>
      <c r="DB145" s="184">
        <f t="shared" si="313"/>
        <v>-1.3882856223614184</v>
      </c>
      <c r="DC145" s="184">
        <f t="shared" si="314"/>
        <v>1.4049382107495803E-2</v>
      </c>
      <c r="DD145" s="184">
        <f t="shared" si="315"/>
        <v>-1.8133334115221598</v>
      </c>
      <c r="DE145" s="184">
        <f t="shared" si="316"/>
        <v>-1.8273827936296552</v>
      </c>
      <c r="DF145" s="15"/>
      <c r="DV145" s="39" t="str">
        <f>E145</f>
        <v>iRM_12</v>
      </c>
      <c r="DW145" s="39" t="str">
        <f>A145</f>
        <v>Lab 1</v>
      </c>
      <c r="DX145" s="39" t="str">
        <f>B145</f>
        <v>Jun 20, 2022</v>
      </c>
      <c r="DY145" s="124">
        <f>C145</f>
        <v>2</v>
      </c>
      <c r="DZ145" s="48">
        <f>BE145/AVERAGE(BE143,BE147)</f>
        <v>0.99497324262412379</v>
      </c>
      <c r="EA145" s="46">
        <f>(CM145/AVERAGE(CM143,CM147)-1)*10^6</f>
        <v>9.1072118275636882</v>
      </c>
      <c r="EB145" s="46">
        <f>(CN145/AVERAGE(CN143,CN147)-1)*10^6</f>
        <v>6.8641690111892473</v>
      </c>
      <c r="EC145" s="46">
        <f>(CP145/AVERAGE(CP143,CP147)-1)*10^6</f>
        <v>-20.687264027929864</v>
      </c>
      <c r="EH145" s="50"/>
      <c r="EK145" s="46"/>
      <c r="EL145" s="46"/>
      <c r="EN145" s="39" t="str">
        <f t="shared" ref="EN145:EU145" si="321">DV91</f>
        <v>iRM_12</v>
      </c>
      <c r="EO145" s="39" t="str">
        <f t="shared" si="321"/>
        <v>Lab 1</v>
      </c>
      <c r="EP145" s="39" t="str">
        <f t="shared" si="321"/>
        <v>Apr 5, 2022</v>
      </c>
      <c r="EQ145" s="124">
        <f t="shared" si="321"/>
        <v>3</v>
      </c>
      <c r="ER145" s="117">
        <f t="shared" si="321"/>
        <v>0.99090151642514879</v>
      </c>
      <c r="ES145" s="44">
        <f t="shared" si="321"/>
        <v>3.689309471255342</v>
      </c>
      <c r="ET145" s="44">
        <f t="shared" si="321"/>
        <v>-3.1905617819960597</v>
      </c>
      <c r="EU145" s="44">
        <f t="shared" si="321"/>
        <v>-1.2966305333872441</v>
      </c>
      <c r="EV145" s="39" t="s">
        <v>27</v>
      </c>
      <c r="EY145" s="39"/>
      <c r="EZ145" s="39"/>
      <c r="FA145" s="39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44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</row>
    <row r="146" spans="1:235">
      <c r="A146" t="s">
        <v>38</v>
      </c>
      <c r="B146" s="3" t="s">
        <v>33</v>
      </c>
      <c r="C146" s="19">
        <v>2</v>
      </c>
      <c r="D146" t="s">
        <v>52</v>
      </c>
      <c r="E146" t="s">
        <v>30</v>
      </c>
      <c r="F146" s="13"/>
      <c r="G146" s="13"/>
      <c r="H146" s="13">
        <v>2.9141468985471874E-4</v>
      </c>
      <c r="I146" s="13">
        <v>6.8915637893951501E-5</v>
      </c>
      <c r="J146" s="13">
        <v>9.4105695461621513E-5</v>
      </c>
      <c r="K146" s="13">
        <v>2.024231473569671E-5</v>
      </c>
      <c r="L146" s="13">
        <v>9.1143226745771239E-5</v>
      </c>
      <c r="M146" s="13">
        <v>7.255047216148114E-6</v>
      </c>
      <c r="N146" s="13">
        <v>1.4737685705767944E-4</v>
      </c>
      <c r="O146" s="13">
        <v>2.8697816560452345E-6</v>
      </c>
      <c r="P146" s="13">
        <v>4.1991769535343348E-6</v>
      </c>
      <c r="Q146" s="13"/>
      <c r="R146" s="13"/>
      <c r="S146" s="13"/>
      <c r="T146" s="13"/>
      <c r="U146" s="13"/>
      <c r="V146" s="13">
        <v>23.285037060173192</v>
      </c>
      <c r="W146" s="13">
        <v>5.1715563851959852</v>
      </c>
      <c r="X146" s="13">
        <v>8.0595090145967436</v>
      </c>
      <c r="Y146" s="13">
        <v>6.3007713871062444E-5</v>
      </c>
      <c r="Z146" s="13">
        <v>8.479448668810786</v>
      </c>
      <c r="AA146" s="13">
        <v>3.3754676335273853E-5</v>
      </c>
      <c r="AB146" s="13">
        <v>1.4138788325445992</v>
      </c>
      <c r="AC146" s="13">
        <v>1.1626613727179463E-5</v>
      </c>
      <c r="AD146" s="13">
        <v>5.7714877680653869E-6</v>
      </c>
      <c r="AE146" s="13"/>
      <c r="AF146" s="13"/>
      <c r="AG146" s="13"/>
      <c r="AH146" s="13"/>
      <c r="AI146" s="68">
        <f t="shared" si="256"/>
        <v>1</v>
      </c>
      <c r="AJ146" s="13">
        <f t="shared" si="278"/>
        <v>0</v>
      </c>
      <c r="AK146" s="13">
        <f t="shared" si="279"/>
        <v>0</v>
      </c>
      <c r="AL146" s="13">
        <f t="shared" si="280"/>
        <v>23.284745645483337</v>
      </c>
      <c r="AM146" s="13">
        <f t="shared" si="281"/>
        <v>5.171487469558091</v>
      </c>
      <c r="AN146" s="13">
        <f t="shared" si="282"/>
        <v>8.0594149089012816</v>
      </c>
      <c r="AO146" s="13">
        <f t="shared" si="283"/>
        <v>4.2765399135365737E-5</v>
      </c>
      <c r="AP146" s="13">
        <f t="shared" si="284"/>
        <v>8.4793575255840405</v>
      </c>
      <c r="AQ146" s="13">
        <f t="shared" si="285"/>
        <v>2.649962911912574E-5</v>
      </c>
      <c r="AR146" s="13">
        <f t="shared" si="286"/>
        <v>1.4137314556875415</v>
      </c>
      <c r="AS146" s="13">
        <f t="shared" si="287"/>
        <v>8.7568320711342282E-6</v>
      </c>
      <c r="AT146" s="13">
        <f t="shared" si="288"/>
        <v>1.5723108145310522E-6</v>
      </c>
      <c r="AU146" s="13">
        <f t="shared" si="289"/>
        <v>0</v>
      </c>
      <c r="AV146" s="13">
        <f t="shared" si="290"/>
        <v>0</v>
      </c>
      <c r="AW146" s="13">
        <f t="shared" si="291"/>
        <v>0</v>
      </c>
      <c r="AX146" s="13"/>
      <c r="AY146">
        <f t="shared" si="292"/>
        <v>0</v>
      </c>
      <c r="AZ146">
        <f t="shared" si="293"/>
        <v>1</v>
      </c>
      <c r="BB146">
        <f t="shared" si="257"/>
        <v>1</v>
      </c>
      <c r="BC146">
        <f t="shared" si="258"/>
        <v>1</v>
      </c>
      <c r="BD146" s="41">
        <f t="shared" si="259"/>
        <v>1.7050347533372363</v>
      </c>
      <c r="BE146" s="13">
        <f t="shared" si="260"/>
        <v>23.284745645483337</v>
      </c>
      <c r="BF146" s="13">
        <f t="shared" si="261"/>
        <v>5.171487469558091</v>
      </c>
      <c r="BG146" s="13">
        <f t="shared" si="294"/>
        <v>8.0594140484100869</v>
      </c>
      <c r="BH146" s="13">
        <f t="shared" si="295"/>
        <v>8.4793569678246552</v>
      </c>
      <c r="BI146" s="13">
        <f t="shared" si="296"/>
        <v>1.4137304101758037</v>
      </c>
      <c r="BJ146" s="17">
        <f t="shared" si="297"/>
        <v>0.22209765776682347</v>
      </c>
      <c r="BK146" s="17">
        <f t="shared" si="298"/>
        <v>0.34612420385074782</v>
      </c>
      <c r="BL146" s="17">
        <f t="shared" si="299"/>
        <v>0.36415931257850953</v>
      </c>
      <c r="BM146" s="17">
        <f t="shared" si="300"/>
        <v>6.0714874523442874E-2</v>
      </c>
      <c r="BN146" s="17">
        <f t="shared" si="301"/>
        <v>1.55843248114817</v>
      </c>
      <c r="BO146" s="17">
        <f t="shared" si="302"/>
        <v>1.6396359882409663</v>
      </c>
      <c r="BP146" s="17">
        <f t="shared" si="303"/>
        <v>0.27337017028421967</v>
      </c>
      <c r="BQ146" s="17">
        <f t="shared" si="304"/>
        <v>1.0521058872136508</v>
      </c>
      <c r="BR146" s="17">
        <f t="shared" si="305"/>
        <v>0.17541354764552591</v>
      </c>
      <c r="BS146" s="17">
        <f t="shared" si="306"/>
        <v>0.16672613448640911</v>
      </c>
      <c r="BT146" s="96">
        <f t="shared" si="307"/>
        <v>-1.5046380939868749</v>
      </c>
      <c r="BU146" s="96">
        <f t="shared" si="308"/>
        <v>-1.0609575976720667</v>
      </c>
      <c r="BV146" s="96">
        <f t="shared" si="309"/>
        <v>-1.0101638351768314</v>
      </c>
      <c r="BW146" s="96">
        <f t="shared" si="310"/>
        <v>-2.8015665611268825</v>
      </c>
      <c r="BX146" s="44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184"/>
      <c r="CJ146" s="185"/>
      <c r="CK146" s="181">
        <f t="shared" si="262"/>
        <v>0</v>
      </c>
      <c r="CL146" s="186">
        <f t="shared" si="263"/>
        <v>1.7050332428331614</v>
      </c>
      <c r="CM146" s="185">
        <f t="shared" si="264"/>
        <v>0.21794425897547196</v>
      </c>
      <c r="CN146" s="185">
        <f t="shared" si="265"/>
        <v>0.33337813723193549</v>
      </c>
      <c r="CO146" s="188">
        <f t="shared" si="266"/>
        <v>0.33810000000000001</v>
      </c>
      <c r="CP146" s="185">
        <f t="shared" si="267"/>
        <v>5.4378667716938868E-2</v>
      </c>
      <c r="CQ146" s="187">
        <f t="shared" si="268"/>
        <v>1.5296486303383419</v>
      </c>
      <c r="CR146" s="187">
        <f t="shared" si="269"/>
        <v>1.5513140909944807</v>
      </c>
      <c r="CS146" s="187">
        <f t="shared" si="270"/>
        <v>0.24950722708900899</v>
      </c>
      <c r="CT146" s="187">
        <f t="shared" si="271"/>
        <v>1.0141636845393358</v>
      </c>
      <c r="CU146" s="187">
        <f t="shared" si="272"/>
        <v>0.16311407871088715</v>
      </c>
      <c r="CV146" s="187">
        <f t="shared" si="273"/>
        <v>0.16083604766914777</v>
      </c>
      <c r="CW146" s="184">
        <f t="shared" si="274"/>
        <v>-1.5235159416610828</v>
      </c>
      <c r="CX146" s="184">
        <f t="shared" si="275"/>
        <v>-1.0984778860047459</v>
      </c>
      <c r="CY146" s="184">
        <f t="shared" si="276"/>
        <v>-2.9117833395825481</v>
      </c>
      <c r="CZ146" s="184">
        <f t="shared" si="311"/>
        <v>0.42503805565633729</v>
      </c>
      <c r="DA146" s="184">
        <f t="shared" si="312"/>
        <v>0.4391023723927861</v>
      </c>
      <c r="DB146" s="184">
        <f t="shared" si="313"/>
        <v>-1.3882673979214653</v>
      </c>
      <c r="DC146" s="184">
        <f t="shared" si="314"/>
        <v>1.4064316736449171E-2</v>
      </c>
      <c r="DD146" s="184">
        <f t="shared" si="315"/>
        <v>-1.8133054535778026</v>
      </c>
      <c r="DE146" s="184">
        <f t="shared" si="316"/>
        <v>-1.8273697703142515</v>
      </c>
      <c r="DF146" s="15"/>
      <c r="DY146" s="124"/>
      <c r="EE146" t="str">
        <f>E146</f>
        <v>iRM_10</v>
      </c>
      <c r="EF146" t="str">
        <f>A146</f>
        <v>Lab 1</v>
      </c>
      <c r="EG146" t="str">
        <f>B146</f>
        <v>Jun 20, 2022</v>
      </c>
      <c r="EH146" s="50">
        <f>C146</f>
        <v>2</v>
      </c>
      <c r="EI146" s="48">
        <f>BE146/AVERAGE(BE145,BE147)</f>
        <v>1.0448767383487831</v>
      </c>
      <c r="EJ146" s="46">
        <f>(CM146/AVERAGE(CM145,CM147)-1)*10^6</f>
        <v>-6.2222529018107764E-2</v>
      </c>
      <c r="EK146" s="46">
        <f>(CN146/AVERAGE(CN145,CN147)-1)*10^6</f>
        <v>-10.972319840041322</v>
      </c>
      <c r="EL146" s="46">
        <f>(CP146/AVERAGE(CP145,CP147)-1)*10^6</f>
        <v>4.0615787473274878</v>
      </c>
      <c r="EN146" s="39" t="str">
        <f t="shared" ref="EN146:EU146" si="322">DV93</f>
        <v>iRM_12</v>
      </c>
      <c r="EO146" s="39" t="str">
        <f t="shared" si="322"/>
        <v>Lab 1</v>
      </c>
      <c r="EP146" s="39" t="str">
        <f t="shared" si="322"/>
        <v>Apr 5, 2022</v>
      </c>
      <c r="EQ146" s="124">
        <f t="shared" si="322"/>
        <v>3</v>
      </c>
      <c r="ER146" s="117">
        <f t="shared" si="322"/>
        <v>0.99774357889174725</v>
      </c>
      <c r="ES146" s="44">
        <f t="shared" si="322"/>
        <v>-0.3177968297407574</v>
      </c>
      <c r="ET146" s="44">
        <f t="shared" si="322"/>
        <v>6.3686776654581223</v>
      </c>
      <c r="EU146" s="44">
        <f t="shared" si="322"/>
        <v>-8.0645380882149453</v>
      </c>
      <c r="EV146" s="39" t="s">
        <v>27</v>
      </c>
      <c r="EY146" s="39"/>
      <c r="EZ146" s="39"/>
      <c r="FA146" s="39"/>
      <c r="FB146" s="44"/>
      <c r="FC146" s="44"/>
      <c r="FD146" s="44"/>
      <c r="FE146" s="44"/>
      <c r="FF146" s="44"/>
      <c r="FG146" s="44"/>
      <c r="FH146" s="44"/>
      <c r="FK146" s="44"/>
      <c r="FN146" s="44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44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</row>
    <row r="147" spans="1:235">
      <c r="A147" t="s">
        <v>38</v>
      </c>
      <c r="B147" s="3" t="s">
        <v>33</v>
      </c>
      <c r="C147" s="19">
        <v>2</v>
      </c>
      <c r="D147" t="s">
        <v>53</v>
      </c>
      <c r="E147" t="s">
        <v>27</v>
      </c>
      <c r="F147" s="13"/>
      <c r="G147" s="13"/>
      <c r="H147" s="13">
        <v>2.8022971237078308E-4</v>
      </c>
      <c r="I147" s="13">
        <v>6.9007857018732469E-5</v>
      </c>
      <c r="J147" s="13">
        <v>9.4647862715646619E-5</v>
      </c>
      <c r="K147" s="13">
        <v>1.5682536678696123E-5</v>
      </c>
      <c r="L147" s="13">
        <v>1.0354128098697402E-4</v>
      </c>
      <c r="M147" s="13">
        <v>4.7344156541839766E-6</v>
      </c>
      <c r="N147" s="13">
        <v>1.4376600447576492E-4</v>
      </c>
      <c r="O147" s="13">
        <v>-2.7504377186460259E-6</v>
      </c>
      <c r="P147" s="13">
        <v>9.3398248196763214E-6</v>
      </c>
      <c r="Q147" s="13"/>
      <c r="R147" s="13"/>
      <c r="S147" s="13"/>
      <c r="T147" s="13"/>
      <c r="U147" s="13"/>
      <c r="V147" s="13">
        <v>22.312607307434082</v>
      </c>
      <c r="W147" s="13">
        <v>4.9555943107604978</v>
      </c>
      <c r="X147" s="13">
        <v>7.7230923461914065</v>
      </c>
      <c r="Y147" s="13">
        <v>6.2487982177117374E-5</v>
      </c>
      <c r="Z147" s="13">
        <v>8.1255695629119877</v>
      </c>
      <c r="AA147" s="13">
        <v>3.428005641580967E-5</v>
      </c>
      <c r="AB147" s="13">
        <v>1.3548950958251953</v>
      </c>
      <c r="AC147" s="13">
        <v>1.2491181359735038E-5</v>
      </c>
      <c r="AD147" s="13">
        <v>7.6637927190859041E-6</v>
      </c>
      <c r="AE147" s="13"/>
      <c r="AF147" s="13"/>
      <c r="AG147" s="13"/>
      <c r="AH147" s="13"/>
      <c r="AI147" s="68">
        <f t="shared" si="256"/>
        <v>1</v>
      </c>
      <c r="AJ147" s="13">
        <f t="shared" si="278"/>
        <v>0</v>
      </c>
      <c r="AK147" s="13">
        <f t="shared" si="279"/>
        <v>0</v>
      </c>
      <c r="AL147" s="13">
        <f t="shared" si="280"/>
        <v>22.312327077721712</v>
      </c>
      <c r="AM147" s="13">
        <f t="shared" si="281"/>
        <v>4.9555253029034789</v>
      </c>
      <c r="AN147" s="13">
        <f t="shared" si="282"/>
        <v>7.7229976983286912</v>
      </c>
      <c r="AO147" s="13">
        <f t="shared" si="283"/>
        <v>4.6805445498421251E-5</v>
      </c>
      <c r="AP147" s="13">
        <f t="shared" si="284"/>
        <v>8.1254660216310004</v>
      </c>
      <c r="AQ147" s="13">
        <f t="shared" si="285"/>
        <v>2.9545640761625694E-5</v>
      </c>
      <c r="AR147" s="13">
        <f t="shared" si="286"/>
        <v>1.3547513298207194</v>
      </c>
      <c r="AS147" s="13">
        <f t="shared" si="287"/>
        <v>1.5241619078381063E-5</v>
      </c>
      <c r="AT147" s="13">
        <f t="shared" si="288"/>
        <v>-1.6760321005904172E-6</v>
      </c>
      <c r="AU147" s="13">
        <f t="shared" si="289"/>
        <v>0</v>
      </c>
      <c r="AV147" s="13">
        <f t="shared" si="290"/>
        <v>0</v>
      </c>
      <c r="AW147" s="13">
        <f t="shared" si="291"/>
        <v>0</v>
      </c>
      <c r="AX147" s="13"/>
      <c r="AY147">
        <f t="shared" si="292"/>
        <v>0</v>
      </c>
      <c r="AZ147">
        <f t="shared" si="293"/>
        <v>1</v>
      </c>
      <c r="BB147">
        <f t="shared" si="257"/>
        <v>1</v>
      </c>
      <c r="BC147">
        <f t="shared" si="258"/>
        <v>1</v>
      </c>
      <c r="BD147" s="41">
        <f t="shared" si="259"/>
        <v>1.7056672365009495</v>
      </c>
      <c r="BE147" s="13">
        <f t="shared" si="260"/>
        <v>22.312327077721712</v>
      </c>
      <c r="BF147" s="13">
        <f t="shared" si="261"/>
        <v>4.9555253029034789</v>
      </c>
      <c r="BG147" s="13">
        <f t="shared" si="294"/>
        <v>7.7229986155512567</v>
      </c>
      <c r="BH147" s="13">
        <f t="shared" si="295"/>
        <v>8.1254666161702147</v>
      </c>
      <c r="BI147" s="13">
        <f t="shared" si="296"/>
        <v>1.3547524442890697</v>
      </c>
      <c r="BJ147" s="17">
        <f t="shared" si="297"/>
        <v>0.22209809338316147</v>
      </c>
      <c r="BK147" s="17">
        <f t="shared" si="298"/>
        <v>0.34613147201765759</v>
      </c>
      <c r="BL147" s="17">
        <f t="shared" si="299"/>
        <v>0.36416939335221943</v>
      </c>
      <c r="BM147" s="17">
        <f t="shared" si="300"/>
        <v>6.071766694571968E-2</v>
      </c>
      <c r="BN147" s="17">
        <f t="shared" si="301"/>
        <v>1.558462149517488</v>
      </c>
      <c r="BO147" s="17">
        <f t="shared" si="302"/>
        <v>1.6396781611445801</v>
      </c>
      <c r="BP147" s="17">
        <f t="shared" si="303"/>
        <v>0.27338220702764049</v>
      </c>
      <c r="BQ147" s="17">
        <f t="shared" si="304"/>
        <v>1.0521129189131972</v>
      </c>
      <c r="BR147" s="17">
        <f t="shared" si="305"/>
        <v>0.17541793178119966</v>
      </c>
      <c r="BS147" s="17">
        <f t="shared" si="306"/>
        <v>0.16672918716975871</v>
      </c>
      <c r="BT147" s="96">
        <f t="shared" si="307"/>
        <v>-1.5046361326158493</v>
      </c>
      <c r="BU147" s="96">
        <f t="shared" si="308"/>
        <v>-1.060936599167718</v>
      </c>
      <c r="BV147" s="96">
        <f t="shared" si="309"/>
        <v>-1.0101361532424837</v>
      </c>
      <c r="BW147" s="96">
        <f t="shared" si="310"/>
        <v>-2.8015205697930354</v>
      </c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184"/>
      <c r="CJ147" s="185"/>
      <c r="CK147" s="181">
        <f t="shared" si="262"/>
        <v>0</v>
      </c>
      <c r="CL147" s="186">
        <f t="shared" si="263"/>
        <v>1.705668916736456</v>
      </c>
      <c r="CM147" s="185">
        <f t="shared" si="264"/>
        <v>0.21794315253937596</v>
      </c>
      <c r="CN147" s="185">
        <f t="shared" si="265"/>
        <v>0.33338047425934736</v>
      </c>
      <c r="CO147" s="188">
        <f t="shared" si="266"/>
        <v>0.33810000000000001</v>
      </c>
      <c r="CP147" s="185">
        <f t="shared" si="267"/>
        <v>5.4378934178180183E-2</v>
      </c>
      <c r="CQ147" s="187">
        <f t="shared" si="268"/>
        <v>1.5296671190397473</v>
      </c>
      <c r="CR147" s="187">
        <f t="shared" si="269"/>
        <v>1.5513219665798641</v>
      </c>
      <c r="CS147" s="187">
        <f t="shared" si="270"/>
        <v>0.24950971638512706</v>
      </c>
      <c r="CT147" s="187">
        <f t="shared" si="271"/>
        <v>1.0141565751597712</v>
      </c>
      <c r="CU147" s="187">
        <f t="shared" si="272"/>
        <v>0.16311373453706546</v>
      </c>
      <c r="CV147" s="187">
        <f t="shared" si="273"/>
        <v>0.16083683578284583</v>
      </c>
      <c r="CW147" s="184">
        <f t="shared" si="274"/>
        <v>-1.523521018366979</v>
      </c>
      <c r="CX147" s="184">
        <f t="shared" si="275"/>
        <v>-1.098470875889326</v>
      </c>
      <c r="CY147" s="184">
        <f t="shared" si="276"/>
        <v>-2.9117784394884549</v>
      </c>
      <c r="CZ147" s="184">
        <f t="shared" si="311"/>
        <v>0.42505014247765305</v>
      </c>
      <c r="DA147" s="184">
        <f t="shared" si="312"/>
        <v>0.43910744909868216</v>
      </c>
      <c r="DB147" s="184">
        <f t="shared" si="313"/>
        <v>-1.3882574211214762</v>
      </c>
      <c r="DC147" s="184">
        <f t="shared" si="314"/>
        <v>1.4057306621029143E-2</v>
      </c>
      <c r="DD147" s="184">
        <f t="shared" si="315"/>
        <v>-1.8133075635991294</v>
      </c>
      <c r="DE147" s="184">
        <f t="shared" si="316"/>
        <v>-1.8273648702201586</v>
      </c>
      <c r="DF147" s="15"/>
      <c r="DV147" s="39" t="str">
        <f>E147</f>
        <v>iRM_12</v>
      </c>
      <c r="DW147" s="39" t="str">
        <f>A147</f>
        <v>Lab 1</v>
      </c>
      <c r="DX147" s="39" t="str">
        <f>B147</f>
        <v>Jun 20, 2022</v>
      </c>
      <c r="DY147" s="124">
        <f>C147</f>
        <v>2</v>
      </c>
      <c r="DZ147" s="48">
        <f>BE147/AVERAGE(BE145,BE149)</f>
        <v>0.99890856236848979</v>
      </c>
      <c r="EA147" s="46">
        <f>(CM147/AVERAGE(CM145,CM149)-1)*10^6</f>
        <v>-5.2450768661671532</v>
      </c>
      <c r="EB147" s="46">
        <f>(CN147/AVERAGE(CN145,CN149)-1)*10^6</f>
        <v>-4.8403518545514501</v>
      </c>
      <c r="EC147" s="46">
        <f>(CP147/AVERAGE(CP145,CP149)-1)*10^6</f>
        <v>16.355672821211087</v>
      </c>
      <c r="EH147" s="50"/>
      <c r="EK147" s="46"/>
      <c r="EL147" s="46"/>
      <c r="EN147" s="39" t="str">
        <f t="shared" ref="EN147:EU147" si="323">DV95</f>
        <v>iRM_12</v>
      </c>
      <c r="EO147" s="39" t="str">
        <f t="shared" si="323"/>
        <v>Lab 1</v>
      </c>
      <c r="EP147" s="39" t="str">
        <f t="shared" si="323"/>
        <v>Apr 5, 2022</v>
      </c>
      <c r="EQ147" s="124">
        <f t="shared" si="323"/>
        <v>3</v>
      </c>
      <c r="ER147" s="117">
        <f t="shared" si="323"/>
        <v>1.005207617027102</v>
      </c>
      <c r="ES147" s="44">
        <f t="shared" si="323"/>
        <v>-5.5438781084715671</v>
      </c>
      <c r="ET147" s="44">
        <f t="shared" si="323"/>
        <v>-6.1823802610661005</v>
      </c>
      <c r="EU147" s="44">
        <f t="shared" si="323"/>
        <v>20.384330690959018</v>
      </c>
      <c r="EV147" s="39" t="s">
        <v>27</v>
      </c>
      <c r="EY147" s="39"/>
      <c r="EZ147" s="39"/>
      <c r="FA147" s="39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44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</row>
    <row r="148" spans="1:235">
      <c r="A148" t="s">
        <v>38</v>
      </c>
      <c r="B148" s="3" t="s">
        <v>33</v>
      </c>
      <c r="C148" s="19">
        <v>2</v>
      </c>
      <c r="D148" t="s">
        <v>54</v>
      </c>
      <c r="E148" t="s">
        <v>31</v>
      </c>
      <c r="F148" s="13"/>
      <c r="G148" s="13"/>
      <c r="H148" s="13">
        <v>2.9609469347633419E-4</v>
      </c>
      <c r="I148" s="13">
        <v>7.2243152317241766E-5</v>
      </c>
      <c r="J148" s="13">
        <v>8.9203485549660394E-5</v>
      </c>
      <c r="K148" s="13">
        <v>1.7483560293385379E-5</v>
      </c>
      <c r="L148" s="13">
        <v>9.3489876599051064E-5</v>
      </c>
      <c r="M148" s="13">
        <v>7.8527720972942909E-6</v>
      </c>
      <c r="N148" s="13">
        <v>1.5502634341828524E-4</v>
      </c>
      <c r="O148" s="13">
        <v>1.1060335282309096E-5</v>
      </c>
      <c r="P148" s="13">
        <v>5.1043822622887087E-6</v>
      </c>
      <c r="Q148" s="13"/>
      <c r="R148" s="13"/>
      <c r="S148" s="13"/>
      <c r="T148" s="13"/>
      <c r="U148" s="13"/>
      <c r="V148" s="13">
        <v>23.295179444916393</v>
      </c>
      <c r="W148" s="13">
        <v>5.1738929748535156</v>
      </c>
      <c r="X148" s="13">
        <v>8.0632876863284988</v>
      </c>
      <c r="Y148" s="13">
        <v>6.1189973742014497E-5</v>
      </c>
      <c r="Z148" s="13">
        <v>8.4836041586739679</v>
      </c>
      <c r="AA148" s="13">
        <v>3.3360718533709141E-5</v>
      </c>
      <c r="AB148" s="13">
        <v>1.4146394364687862</v>
      </c>
      <c r="AC148" s="13">
        <v>1.2678653429154983E-5</v>
      </c>
      <c r="AD148" s="13">
        <v>3.6982485065269727E-6</v>
      </c>
      <c r="AE148" s="13"/>
      <c r="AF148" s="13"/>
      <c r="AG148" s="13"/>
      <c r="AH148" s="13"/>
      <c r="AI148" s="68">
        <f t="shared" si="256"/>
        <v>1</v>
      </c>
      <c r="AJ148" s="13">
        <f t="shared" si="278"/>
        <v>0</v>
      </c>
      <c r="AK148" s="13">
        <f t="shared" si="279"/>
        <v>0</v>
      </c>
      <c r="AL148" s="13">
        <f t="shared" si="280"/>
        <v>23.294883350222918</v>
      </c>
      <c r="AM148" s="13">
        <f t="shared" si="281"/>
        <v>5.1738207317011984</v>
      </c>
      <c r="AN148" s="13">
        <f t="shared" si="282"/>
        <v>8.0631984828429495</v>
      </c>
      <c r="AO148" s="13">
        <f t="shared" si="283"/>
        <v>4.3706413448629118E-5</v>
      </c>
      <c r="AP148" s="13">
        <f t="shared" si="284"/>
        <v>8.4835106687973685</v>
      </c>
      <c r="AQ148" s="13">
        <f t="shared" si="285"/>
        <v>2.550794643641485E-5</v>
      </c>
      <c r="AR148" s="13">
        <f t="shared" si="286"/>
        <v>1.414484410125368</v>
      </c>
      <c r="AS148" s="13">
        <f t="shared" si="287"/>
        <v>1.6183181468458875E-6</v>
      </c>
      <c r="AT148" s="13">
        <f t="shared" si="288"/>
        <v>-1.406133755761736E-6</v>
      </c>
      <c r="AU148" s="13">
        <f t="shared" si="289"/>
        <v>0</v>
      </c>
      <c r="AV148" s="13">
        <f t="shared" si="290"/>
        <v>0</v>
      </c>
      <c r="AW148" s="13">
        <f t="shared" si="291"/>
        <v>0</v>
      </c>
      <c r="AX148" s="13"/>
      <c r="AY148">
        <f t="shared" si="292"/>
        <v>0</v>
      </c>
      <c r="AZ148">
        <f t="shared" si="293"/>
        <v>1</v>
      </c>
      <c r="BB148">
        <f t="shared" si="257"/>
        <v>1</v>
      </c>
      <c r="BC148">
        <f t="shared" si="258"/>
        <v>1</v>
      </c>
      <c r="BD148" s="41">
        <f t="shared" si="259"/>
        <v>1.7062837317187121</v>
      </c>
      <c r="BE148" s="13">
        <f t="shared" si="260"/>
        <v>23.294883350222918</v>
      </c>
      <c r="BF148" s="13">
        <f t="shared" si="261"/>
        <v>5.1738207317011984</v>
      </c>
      <c r="BG148" s="13">
        <f t="shared" si="294"/>
        <v>8.063199252334396</v>
      </c>
      <c r="BH148" s="13">
        <f t="shared" si="295"/>
        <v>8.4835111675839414</v>
      </c>
      <c r="BI148" s="13">
        <f t="shared" si="296"/>
        <v>1.4144853451155832</v>
      </c>
      <c r="BJ148" s="17">
        <f t="shared" si="297"/>
        <v>0.22210116504625846</v>
      </c>
      <c r="BK148" s="17">
        <f t="shared" si="298"/>
        <v>0.34613606477910247</v>
      </c>
      <c r="BL148" s="17">
        <f t="shared" si="299"/>
        <v>0.36417916501405273</v>
      </c>
      <c r="BM148" s="17">
        <f t="shared" si="300"/>
        <v>6.0720859763483105E-2</v>
      </c>
      <c r="BN148" s="17">
        <f t="shared" si="301"/>
        <v>1.558461274649372</v>
      </c>
      <c r="BO148" s="17">
        <f t="shared" si="302"/>
        <v>1.6396994808118308</v>
      </c>
      <c r="BP148" s="17">
        <f t="shared" si="303"/>
        <v>0.27339280165791285</v>
      </c>
      <c r="BQ148" s="17">
        <f t="shared" si="304"/>
        <v>1.0521271894810065</v>
      </c>
      <c r="BR148" s="17">
        <f t="shared" si="305"/>
        <v>0.17542482839005524</v>
      </c>
      <c r="BS148" s="17">
        <f t="shared" si="306"/>
        <v>0.16673348065131635</v>
      </c>
      <c r="BT148" s="96">
        <f t="shared" si="307"/>
        <v>-1.504622302502274</v>
      </c>
      <c r="BU148" s="96">
        <f t="shared" si="308"/>
        <v>-1.0609233304205912</v>
      </c>
      <c r="BV148" s="96">
        <f t="shared" si="309"/>
        <v>-1.0101093208647116</v>
      </c>
      <c r="BW148" s="96">
        <f t="shared" si="310"/>
        <v>-2.8014679865173537</v>
      </c>
      <c r="BX148" s="44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184"/>
      <c r="CJ148" s="185"/>
      <c r="CK148" s="181">
        <f t="shared" si="262"/>
        <v>0</v>
      </c>
      <c r="CL148" s="186">
        <f t="shared" si="263"/>
        <v>1.7062850818533479</v>
      </c>
      <c r="CM148" s="185">
        <f t="shared" si="264"/>
        <v>0.21794467989790964</v>
      </c>
      <c r="CN148" s="185">
        <f t="shared" si="265"/>
        <v>0.33338037746595756</v>
      </c>
      <c r="CO148" s="188">
        <f t="shared" si="266"/>
        <v>0.33810000000000001</v>
      </c>
      <c r="CP148" s="185">
        <f t="shared" si="267"/>
        <v>5.4379627683845203E-2</v>
      </c>
      <c r="CQ148" s="187">
        <f t="shared" si="268"/>
        <v>1.5296559549979414</v>
      </c>
      <c r="CR148" s="187">
        <f t="shared" si="269"/>
        <v>1.5513110948997417</v>
      </c>
      <c r="CS148" s="187">
        <f t="shared" si="270"/>
        <v>0.2495111498446205</v>
      </c>
      <c r="CT148" s="187">
        <f t="shared" si="271"/>
        <v>1.014156869609173</v>
      </c>
      <c r="CU148" s="187">
        <f t="shared" si="272"/>
        <v>0.16311586211878368</v>
      </c>
      <c r="CV148" s="187">
        <f t="shared" si="273"/>
        <v>0.1608388869678947</v>
      </c>
      <c r="CW148" s="184">
        <f t="shared" si="274"/>
        <v>-1.5235140103322506</v>
      </c>
      <c r="CX148" s="184">
        <f t="shared" si="275"/>
        <v>-1.098471166228477</v>
      </c>
      <c r="CY148" s="184">
        <f t="shared" si="276"/>
        <v>-2.9117656863653325</v>
      </c>
      <c r="CZ148" s="184">
        <f t="shared" si="311"/>
        <v>0.42504284410377374</v>
      </c>
      <c r="DA148" s="184">
        <f t="shared" si="312"/>
        <v>0.43910044106395357</v>
      </c>
      <c r="DB148" s="184">
        <f t="shared" si="313"/>
        <v>-1.3882516760330825</v>
      </c>
      <c r="DC148" s="184">
        <f t="shared" si="314"/>
        <v>1.4057596960180135E-2</v>
      </c>
      <c r="DD148" s="184">
        <f t="shared" si="315"/>
        <v>-1.8132945201368558</v>
      </c>
      <c r="DE148" s="184">
        <f t="shared" si="316"/>
        <v>-1.8273521170970359</v>
      </c>
      <c r="DF148" s="15"/>
      <c r="DY148" s="124"/>
      <c r="EE148" t="str">
        <f>E148</f>
        <v>iRM_11</v>
      </c>
      <c r="EF148" t="str">
        <f>A148</f>
        <v>Lab 1</v>
      </c>
      <c r="EG148" t="str">
        <f>B148</f>
        <v>Jun 20, 2022</v>
      </c>
      <c r="EH148" s="50">
        <f>C148</f>
        <v>2</v>
      </c>
      <c r="EI148" s="48">
        <f>BE148/AVERAGE(BE147,BE149)</f>
        <v>1.0416078188157603</v>
      </c>
      <c r="EJ148" s="46">
        <f>(CM148/AVERAGE(CM147,CM149)-1)*10^6</f>
        <v>6.9018958057665003</v>
      </c>
      <c r="EK148" s="46">
        <f>(CN148/AVERAGE(CN147,CN149)-1)*10^6</f>
        <v>-1.1684409003676066</v>
      </c>
      <c r="EL148" s="46">
        <f>(CP148/AVERAGE(CP147,CP149)-1)*10^6</f>
        <v>20.147134288217572</v>
      </c>
      <c r="EQ148" s="124"/>
      <c r="EY148" s="39"/>
      <c r="EZ148" s="39"/>
      <c r="FA148" s="39"/>
      <c r="FB148" s="44"/>
      <c r="FC148" s="44"/>
      <c r="FD148" s="44"/>
      <c r="FE148" s="44"/>
      <c r="FF148" s="44"/>
      <c r="FG148" s="44"/>
      <c r="FH148" s="44"/>
      <c r="FK148" s="44"/>
      <c r="FN148" s="44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44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</row>
    <row r="149" spans="1:235">
      <c r="A149" t="s">
        <v>38</v>
      </c>
      <c r="B149" s="3" t="s">
        <v>33</v>
      </c>
      <c r="C149" s="19">
        <v>2</v>
      </c>
      <c r="D149" t="s">
        <v>55</v>
      </c>
      <c r="E149" t="s">
        <v>27</v>
      </c>
      <c r="F149" s="13"/>
      <c r="G149" s="13"/>
      <c r="H149" s="13">
        <v>6.7454455420374866E-4</v>
      </c>
      <c r="I149" s="13">
        <v>1.5807348754606209E-4</v>
      </c>
      <c r="J149" s="13">
        <v>2.2366658231476322E-4</v>
      </c>
      <c r="K149" s="13">
        <v>1.1288116570540297E-5</v>
      </c>
      <c r="L149" s="13">
        <v>2.6063776240334844E-4</v>
      </c>
      <c r="M149" s="13">
        <v>5.4672275382472435E-6</v>
      </c>
      <c r="N149" s="13">
        <v>1.7141455100500028E-4</v>
      </c>
      <c r="O149" s="13">
        <v>1.934244525614304E-6</v>
      </c>
      <c r="P149" s="13">
        <v>5.0528906740510136E-6</v>
      </c>
      <c r="Q149" s="13"/>
      <c r="R149" s="13"/>
      <c r="S149" s="13"/>
      <c r="T149" s="13"/>
      <c r="U149" s="13"/>
      <c r="V149" s="13">
        <v>22.417050399780273</v>
      </c>
      <c r="W149" s="13">
        <v>4.9788613319396973</v>
      </c>
      <c r="X149" s="13">
        <v>7.7594616127014158</v>
      </c>
      <c r="Y149" s="13">
        <v>6.178007646667538E-5</v>
      </c>
      <c r="Z149" s="13">
        <v>8.1640569114685064</v>
      </c>
      <c r="AA149" s="13">
        <v>3.2289123337250205E-5</v>
      </c>
      <c r="AB149" s="13">
        <v>1.3613307929039002</v>
      </c>
      <c r="AC149" s="13">
        <v>1.5028889116024402E-5</v>
      </c>
      <c r="AD149" s="13">
        <v>6.7703089916903991E-6</v>
      </c>
      <c r="AE149" s="13"/>
      <c r="AF149" s="13"/>
      <c r="AG149" s="13"/>
      <c r="AH149" s="13"/>
      <c r="AI149" s="68">
        <f t="shared" si="256"/>
        <v>1</v>
      </c>
      <c r="AJ149" s="13">
        <f t="shared" si="278"/>
        <v>0</v>
      </c>
      <c r="AK149" s="13">
        <f t="shared" si="279"/>
        <v>0</v>
      </c>
      <c r="AL149" s="13">
        <f t="shared" si="280"/>
        <v>22.416375855226068</v>
      </c>
      <c r="AM149" s="13">
        <f t="shared" si="281"/>
        <v>4.9787032584521516</v>
      </c>
      <c r="AN149" s="13">
        <f t="shared" si="282"/>
        <v>7.759237946119101</v>
      </c>
      <c r="AO149" s="13">
        <f t="shared" si="283"/>
        <v>5.0491959896135086E-5</v>
      </c>
      <c r="AP149" s="13">
        <f t="shared" si="284"/>
        <v>8.1637962737061027</v>
      </c>
      <c r="AQ149" s="13">
        <f t="shared" si="285"/>
        <v>2.6821895799002962E-5</v>
      </c>
      <c r="AR149" s="13">
        <f t="shared" si="286"/>
        <v>1.3611593783528952</v>
      </c>
      <c r="AS149" s="13">
        <f t="shared" si="287"/>
        <v>1.3094644590410098E-5</v>
      </c>
      <c r="AT149" s="13">
        <f t="shared" si="288"/>
        <v>1.7174183176393855E-6</v>
      </c>
      <c r="AU149" s="13">
        <f t="shared" si="289"/>
        <v>0</v>
      </c>
      <c r="AV149" s="13">
        <f t="shared" si="290"/>
        <v>0</v>
      </c>
      <c r="AW149" s="13">
        <f t="shared" si="291"/>
        <v>0</v>
      </c>
      <c r="AX149" s="13"/>
      <c r="AY149">
        <f t="shared" si="292"/>
        <v>0</v>
      </c>
      <c r="AZ149">
        <f t="shared" si="293"/>
        <v>1</v>
      </c>
      <c r="BB149">
        <f t="shared" si="257"/>
        <v>1</v>
      </c>
      <c r="BC149">
        <f t="shared" si="258"/>
        <v>1</v>
      </c>
      <c r="BD149" s="41">
        <f t="shared" si="259"/>
        <v>1.7069017560578541</v>
      </c>
      <c r="BE149" s="13">
        <f t="shared" si="260"/>
        <v>22.416375855226068</v>
      </c>
      <c r="BF149" s="13">
        <f t="shared" si="261"/>
        <v>4.9787032584521516</v>
      </c>
      <c r="BG149" s="13">
        <f t="shared" si="294"/>
        <v>7.7592370063136062</v>
      </c>
      <c r="BH149" s="13">
        <f t="shared" si="295"/>
        <v>8.1637956645141845</v>
      </c>
      <c r="BI149" s="13">
        <f t="shared" si="296"/>
        <v>1.3611582363912043</v>
      </c>
      <c r="BJ149" s="17">
        <f t="shared" si="297"/>
        <v>0.22210116794108964</v>
      </c>
      <c r="BK149" s="17">
        <f t="shared" si="298"/>
        <v>0.34614145731789414</v>
      </c>
      <c r="BL149" s="17">
        <f t="shared" si="299"/>
        <v>0.36418891783574858</v>
      </c>
      <c r="BM149" s="17">
        <f t="shared" si="300"/>
        <v>6.0721601260708205E-2</v>
      </c>
      <c r="BN149" s="17">
        <f t="shared" si="301"/>
        <v>1.5584855339873993</v>
      </c>
      <c r="BO149" s="17">
        <f t="shared" si="302"/>
        <v>1.639743371058483</v>
      </c>
      <c r="BP149" s="17">
        <f t="shared" si="303"/>
        <v>0.27339613665072698</v>
      </c>
      <c r="BQ149" s="17">
        <f t="shared" si="304"/>
        <v>1.0521389742150411</v>
      </c>
      <c r="BR149" s="17">
        <f t="shared" si="305"/>
        <v>0.17542423762589604</v>
      </c>
      <c r="BS149" s="17">
        <f t="shared" si="306"/>
        <v>0.16673105162440452</v>
      </c>
      <c r="BT149" s="96">
        <f t="shared" si="307"/>
        <v>-1.5046222894684336</v>
      </c>
      <c r="BU149" s="96">
        <f t="shared" si="308"/>
        <v>-1.060907751296267</v>
      </c>
      <c r="BV149" s="96">
        <f t="shared" si="309"/>
        <v>-1.0100825409386658</v>
      </c>
      <c r="BW149" s="96">
        <f t="shared" si="310"/>
        <v>-2.8014557750186926</v>
      </c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184"/>
      <c r="CJ149" s="185"/>
      <c r="CK149" s="181">
        <f t="shared" si="262"/>
        <v>0</v>
      </c>
      <c r="CL149" s="186">
        <f t="shared" si="263"/>
        <v>1.706900042495394</v>
      </c>
      <c r="CM149" s="185">
        <f t="shared" si="264"/>
        <v>0.21794319881426308</v>
      </c>
      <c r="CN149" s="185">
        <f t="shared" si="265"/>
        <v>0.33338105974401488</v>
      </c>
      <c r="CO149" s="188">
        <f t="shared" si="266"/>
        <v>0.33810000000000001</v>
      </c>
      <c r="CP149" s="185">
        <f t="shared" si="267"/>
        <v>5.437813004633249E-2</v>
      </c>
      <c r="CQ149" s="187">
        <f t="shared" si="268"/>
        <v>1.529669480661936</v>
      </c>
      <c r="CR149" s="187">
        <f t="shared" si="269"/>
        <v>1.5513216371947338</v>
      </c>
      <c r="CS149" s="187">
        <f t="shared" si="270"/>
        <v>0.24950597376830716</v>
      </c>
      <c r="CT149" s="187">
        <f t="shared" si="271"/>
        <v>1.014154794095407</v>
      </c>
      <c r="CU149" s="187">
        <f t="shared" si="272"/>
        <v>0.16311103602612126</v>
      </c>
      <c r="CV149" s="187">
        <f t="shared" si="273"/>
        <v>0.16083445739820318</v>
      </c>
      <c r="CW149" s="184">
        <f t="shared" si="274"/>
        <v>-1.5235208060415093</v>
      </c>
      <c r="CX149" s="184">
        <f t="shared" si="275"/>
        <v>-1.098469119685233</v>
      </c>
      <c r="CY149" s="184">
        <f t="shared" si="276"/>
        <v>-2.9117932271595537</v>
      </c>
      <c r="CZ149" s="184">
        <f t="shared" si="311"/>
        <v>0.42505168635627621</v>
      </c>
      <c r="DA149" s="184">
        <f t="shared" si="312"/>
        <v>0.43910723677321245</v>
      </c>
      <c r="DB149" s="184">
        <f t="shared" si="313"/>
        <v>-1.3882724211180448</v>
      </c>
      <c r="DC149" s="184">
        <f t="shared" si="314"/>
        <v>1.405555041693621E-2</v>
      </c>
      <c r="DD149" s="184">
        <f t="shared" si="315"/>
        <v>-1.8133241074743207</v>
      </c>
      <c r="DE149" s="184">
        <f t="shared" si="316"/>
        <v>-1.8273796578912571</v>
      </c>
      <c r="DF149" s="15"/>
      <c r="DV149" s="39" t="str">
        <f>E149</f>
        <v>iRM_12</v>
      </c>
      <c r="DW149" s="39" t="str">
        <f>A149</f>
        <v>Lab 1</v>
      </c>
      <c r="DX149" s="39" t="str">
        <f>B149</f>
        <v>Jun 20, 2022</v>
      </c>
      <c r="DY149" s="124">
        <f>C149</f>
        <v>2</v>
      </c>
      <c r="DZ149" s="48">
        <f>BE149/AVERAGE(BE147,BE151)</f>
        <v>1.0031018985923543</v>
      </c>
      <c r="EA149" s="46">
        <f>(CM149/AVERAGE(CM147,CM151)-1)*10^6</f>
        <v>-4.7490086841905921</v>
      </c>
      <c r="EB149" s="46">
        <f>(CN149/AVERAGE(CN147,CN151)-1)*10^6</f>
        <v>-0.58938474667424856</v>
      </c>
      <c r="EC149" s="46">
        <f>(CP149/AVERAGE(CP147,CP151)-1)*10^6</f>
        <v>-14.265047739603354</v>
      </c>
      <c r="EH149" s="50"/>
      <c r="EK149" s="46"/>
      <c r="EL149" s="46"/>
      <c r="EN149" s="39" t="str">
        <f t="shared" ref="EN149:EU149" si="324">DV100</f>
        <v>iRM_12</v>
      </c>
      <c r="EO149" s="39" t="str">
        <f t="shared" si="324"/>
        <v>Lab 1</v>
      </c>
      <c r="EP149" s="39" t="str">
        <f t="shared" si="324"/>
        <v>Jun 20, 2022</v>
      </c>
      <c r="EQ149" s="124">
        <f t="shared" si="324"/>
        <v>1</v>
      </c>
      <c r="ER149" s="117">
        <f t="shared" si="324"/>
        <v>0.99505611780205427</v>
      </c>
      <c r="ES149" s="44">
        <f t="shared" si="324"/>
        <v>-3.7237983125937291</v>
      </c>
      <c r="ET149" s="44">
        <f t="shared" si="324"/>
        <v>-0.81393766293569314</v>
      </c>
      <c r="EU149" s="44">
        <f t="shared" si="324"/>
        <v>-10.283821690437733</v>
      </c>
      <c r="EV149" s="39" t="s">
        <v>27</v>
      </c>
      <c r="EW149" s="108" t="s">
        <v>257</v>
      </c>
      <c r="EX149" s="109">
        <f>AVERAGE(ES149:ES299)</f>
        <v>-0.17554707003715153</v>
      </c>
      <c r="EY149" s="109">
        <f t="shared" ref="EY149:EZ149" si="325">AVERAGE(ET149:ET299)</f>
        <v>5.0545749609378687E-2</v>
      </c>
      <c r="EZ149" s="110">
        <f t="shared" si="325"/>
        <v>0.21684425648691896</v>
      </c>
      <c r="FA149" s="39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44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</row>
    <row r="150" spans="1:235">
      <c r="A150" t="s">
        <v>38</v>
      </c>
      <c r="B150" s="3" t="s">
        <v>33</v>
      </c>
      <c r="C150" s="19">
        <v>2</v>
      </c>
      <c r="D150" t="s">
        <v>56</v>
      </c>
      <c r="E150" t="s">
        <v>32</v>
      </c>
      <c r="F150" s="13"/>
      <c r="G150" s="13"/>
      <c r="H150" s="13">
        <v>2.761396986898035E-4</v>
      </c>
      <c r="I150" s="13">
        <v>5.5225096457434122E-5</v>
      </c>
      <c r="J150" s="13">
        <v>9.253250755136834E-5</v>
      </c>
      <c r="K150" s="13">
        <v>5.8669328268479164E-6</v>
      </c>
      <c r="L150" s="13">
        <v>9.9640909320442011E-5</v>
      </c>
      <c r="M150" s="13">
        <v>7.5820296842721306E-6</v>
      </c>
      <c r="N150" s="13">
        <v>1.304491590417456E-4</v>
      </c>
      <c r="O150" s="13">
        <v>1.4934980197267577E-5</v>
      </c>
      <c r="P150" s="13">
        <v>4.1482226578182235E-6</v>
      </c>
      <c r="Q150" s="13"/>
      <c r="R150" s="13"/>
      <c r="S150" s="13"/>
      <c r="T150" s="13"/>
      <c r="U150" s="13"/>
      <c r="V150" s="13">
        <v>23.496918907165526</v>
      </c>
      <c r="W150" s="13">
        <v>5.2187401199340817</v>
      </c>
      <c r="X150" s="13">
        <v>8.1332282924652102</v>
      </c>
      <c r="Y150" s="13">
        <v>5.7868150688591415E-5</v>
      </c>
      <c r="Z150" s="13">
        <v>8.55736951828003</v>
      </c>
      <c r="AA150" s="13">
        <v>3.3866033954836891E-5</v>
      </c>
      <c r="AB150" s="13">
        <v>1.4268832802772522</v>
      </c>
      <c r="AC150" s="13">
        <v>1.4207935912970982E-5</v>
      </c>
      <c r="AD150" s="13">
        <v>4.4219267448397658E-6</v>
      </c>
      <c r="AE150" s="13"/>
      <c r="AF150" s="13"/>
      <c r="AG150" s="13"/>
      <c r="AH150" s="13"/>
      <c r="AI150" s="68">
        <f t="shared" si="256"/>
        <v>1</v>
      </c>
      <c r="AJ150" s="13">
        <f t="shared" si="278"/>
        <v>0</v>
      </c>
      <c r="AK150" s="13">
        <f t="shared" si="279"/>
        <v>0</v>
      </c>
      <c r="AL150" s="13">
        <f t="shared" si="280"/>
        <v>23.496642767466835</v>
      </c>
      <c r="AM150" s="13">
        <f t="shared" si="281"/>
        <v>5.2186848948376241</v>
      </c>
      <c r="AN150" s="13">
        <f t="shared" si="282"/>
        <v>8.1331357599576588</v>
      </c>
      <c r="AO150" s="13">
        <f t="shared" si="283"/>
        <v>5.2001217861743496E-5</v>
      </c>
      <c r="AP150" s="13">
        <f t="shared" si="284"/>
        <v>8.5572698773707092</v>
      </c>
      <c r="AQ150" s="13">
        <f t="shared" si="285"/>
        <v>2.6284004270564762E-5</v>
      </c>
      <c r="AR150" s="13">
        <f t="shared" si="286"/>
        <v>1.4267528311182105</v>
      </c>
      <c r="AS150" s="13">
        <f t="shared" si="287"/>
        <v>-7.2704428429659548E-7</v>
      </c>
      <c r="AT150" s="13">
        <f t="shared" si="288"/>
        <v>2.737040870215423E-7</v>
      </c>
      <c r="AU150" s="13">
        <f t="shared" si="289"/>
        <v>0</v>
      </c>
      <c r="AV150" s="13">
        <f t="shared" si="290"/>
        <v>0</v>
      </c>
      <c r="AW150" s="13">
        <f t="shared" si="291"/>
        <v>0</v>
      </c>
      <c r="AX150" s="13"/>
      <c r="AY150">
        <f t="shared" si="292"/>
        <v>0</v>
      </c>
      <c r="AZ150">
        <f t="shared" si="293"/>
        <v>1</v>
      </c>
      <c r="BB150">
        <f t="shared" si="257"/>
        <v>1</v>
      </c>
      <c r="BC150">
        <f t="shared" si="258"/>
        <v>1</v>
      </c>
      <c r="BD150" s="41">
        <f t="shared" si="259"/>
        <v>1.707042202019778</v>
      </c>
      <c r="BE150" s="13">
        <f t="shared" si="260"/>
        <v>23.496642767466835</v>
      </c>
      <c r="BF150" s="13">
        <f t="shared" si="261"/>
        <v>5.2186848948376241</v>
      </c>
      <c r="BG150" s="13">
        <f t="shared" si="294"/>
        <v>8.1331356101825296</v>
      </c>
      <c r="BH150" s="13">
        <f t="shared" si="295"/>
        <v>8.5572697802846136</v>
      </c>
      <c r="BI150" s="13">
        <f t="shared" si="296"/>
        <v>1.4267526491248295</v>
      </c>
      <c r="BJ150" s="17">
        <f t="shared" si="297"/>
        <v>0.22210342756129192</v>
      </c>
      <c r="BK150" s="17">
        <f t="shared" si="298"/>
        <v>0.34614032696805391</v>
      </c>
      <c r="BL150" s="17">
        <f t="shared" si="299"/>
        <v>0.36419116828608833</v>
      </c>
      <c r="BM150" s="17">
        <f t="shared" si="300"/>
        <v>6.0721553425508674E-2</v>
      </c>
      <c r="BN150" s="17">
        <f t="shared" si="301"/>
        <v>1.5584645890821862</v>
      </c>
      <c r="BO150" s="17">
        <f t="shared" si="302"/>
        <v>1.6397368211959973</v>
      </c>
      <c r="BP150" s="17">
        <f t="shared" si="303"/>
        <v>0.27339313981884356</v>
      </c>
      <c r="BQ150" s="17">
        <f t="shared" si="304"/>
        <v>1.0521489116167049</v>
      </c>
      <c r="BR150" s="17">
        <f t="shared" si="305"/>
        <v>0.17542467229226605</v>
      </c>
      <c r="BS150" s="17">
        <f t="shared" si="306"/>
        <v>0.1667298899950512</v>
      </c>
      <c r="BT150" s="96">
        <f t="shared" si="307"/>
        <v>-1.504612115687139</v>
      </c>
      <c r="BU150" s="96">
        <f t="shared" si="308"/>
        <v>-1.0609110168735676</v>
      </c>
      <c r="BV150" s="96">
        <f t="shared" si="309"/>
        <v>-1.0100763616089927</v>
      </c>
      <c r="BW150" s="96">
        <f t="shared" si="310"/>
        <v>-2.8014565627979571</v>
      </c>
      <c r="BX150" s="44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184"/>
      <c r="CJ150" s="185"/>
      <c r="CK150" s="181">
        <f t="shared" si="262"/>
        <v>0</v>
      </c>
      <c r="CL150" s="186">
        <f t="shared" si="263"/>
        <v>1.7070419414885731</v>
      </c>
      <c r="CM150" s="185">
        <f t="shared" si="264"/>
        <v>0.21794507372206118</v>
      </c>
      <c r="CN150" s="185">
        <f t="shared" si="265"/>
        <v>0.33337893006242786</v>
      </c>
      <c r="CO150" s="188">
        <f t="shared" si="266"/>
        <v>0.33810000000000001</v>
      </c>
      <c r="CP150" s="185">
        <f t="shared" si="267"/>
        <v>5.437758842025453E-2</v>
      </c>
      <c r="CQ150" s="187">
        <f t="shared" si="268"/>
        <v>1.5296465497888518</v>
      </c>
      <c r="CR150" s="187">
        <f t="shared" si="269"/>
        <v>1.5513082916990757</v>
      </c>
      <c r="CS150" s="187">
        <f t="shared" si="270"/>
        <v>0.24950134220331419</v>
      </c>
      <c r="CT150" s="187">
        <f t="shared" si="271"/>
        <v>1.0141612726895728</v>
      </c>
      <c r="CU150" s="187">
        <f t="shared" si="272"/>
        <v>0.16311045335130175</v>
      </c>
      <c r="CV150" s="187">
        <f t="shared" si="273"/>
        <v>0.16083285542814121</v>
      </c>
      <c r="CW150" s="184">
        <f t="shared" si="274"/>
        <v>-1.5235122033425323</v>
      </c>
      <c r="CX150" s="184">
        <f t="shared" si="275"/>
        <v>-1.0984755078357507</v>
      </c>
      <c r="CY150" s="184">
        <f t="shared" si="276"/>
        <v>-2.9118031875751642</v>
      </c>
      <c r="CZ150" s="184">
        <f t="shared" si="311"/>
        <v>0.42503669550678153</v>
      </c>
      <c r="DA150" s="184">
        <f t="shared" si="312"/>
        <v>0.43909863407423505</v>
      </c>
      <c r="DB150" s="184">
        <f t="shared" si="313"/>
        <v>-1.3882909842326321</v>
      </c>
      <c r="DC150" s="184">
        <f t="shared" si="314"/>
        <v>1.4061938567453693E-2</v>
      </c>
      <c r="DD150" s="184">
        <f t="shared" si="315"/>
        <v>-1.8133276797394136</v>
      </c>
      <c r="DE150" s="184">
        <f t="shared" si="316"/>
        <v>-1.8273896183068672</v>
      </c>
      <c r="DF150" s="15"/>
      <c r="DY150" s="124"/>
      <c r="EE150" t="str">
        <f>E150</f>
        <v>iRM</v>
      </c>
      <c r="EF150" t="str">
        <f>A150</f>
        <v>Lab 1</v>
      </c>
      <c r="EG150" t="str">
        <f>B150</f>
        <v>Jun 20, 2022</v>
      </c>
      <c r="EH150" s="50">
        <f>C150</f>
        <v>2</v>
      </c>
      <c r="EI150" s="48">
        <f>BE150/AVERAGE(BE149,BE151)</f>
        <v>1.0490002596043502</v>
      </c>
      <c r="EJ150" s="46">
        <f>(CM150/AVERAGE(CM149,CM151)-1)*10^6</f>
        <v>3.7475238243711573</v>
      </c>
      <c r="EK150" s="46">
        <f>(CN150/AVERAGE(CN149,CN151)-1)*10^6</f>
        <v>-7.8556049549760587</v>
      </c>
      <c r="EL150" s="46">
        <f>(CP150/AVERAGE(CP149,CP151)-1)*10^6</f>
        <v>-16.831611365120125</v>
      </c>
      <c r="EN150" s="39" t="str">
        <f t="shared" ref="EN150:EU150" si="326">DV102</f>
        <v>iRM_12</v>
      </c>
      <c r="EO150" s="39" t="str">
        <f t="shared" si="326"/>
        <v>Lab 1</v>
      </c>
      <c r="EP150" s="39" t="str">
        <f t="shared" si="326"/>
        <v>Jun 20, 2022</v>
      </c>
      <c r="EQ150" s="124">
        <f t="shared" si="326"/>
        <v>1</v>
      </c>
      <c r="ER150" s="117">
        <f t="shared" si="326"/>
        <v>0.99957330504434638</v>
      </c>
      <c r="ES150" s="44">
        <f t="shared" si="326"/>
        <v>11.576721226091991</v>
      </c>
      <c r="ET150" s="44">
        <f t="shared" si="326"/>
        <v>-1.3463815685677005</v>
      </c>
      <c r="EU150" s="44">
        <f t="shared" si="326"/>
        <v>8.42886490337591</v>
      </c>
      <c r="EV150" s="39" t="s">
        <v>27</v>
      </c>
      <c r="EW150" s="111" t="s">
        <v>258</v>
      </c>
      <c r="EX150" s="44">
        <f>2*STDEV(ES149:ES299)</f>
        <v>13.868619139703018</v>
      </c>
      <c r="EY150" s="44">
        <f t="shared" ref="EY150:EZ150" si="327">2*STDEV(ET149:ET299)</f>
        <v>10.161753875688891</v>
      </c>
      <c r="EZ150" s="112">
        <f t="shared" si="327"/>
        <v>27.131434576381046</v>
      </c>
      <c r="FA150" s="39"/>
      <c r="FB150" s="44"/>
      <c r="FC150" s="44"/>
      <c r="FD150" s="44"/>
      <c r="FE150" s="44"/>
      <c r="FF150" s="44"/>
      <c r="FG150" s="44"/>
      <c r="FH150" s="44"/>
      <c r="FK150" s="44"/>
      <c r="FN150" s="44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44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</row>
    <row r="151" spans="1:235">
      <c r="A151" t="s">
        <v>38</v>
      </c>
      <c r="B151" s="3" t="s">
        <v>33</v>
      </c>
      <c r="C151" s="19">
        <v>2</v>
      </c>
      <c r="D151" t="s">
        <v>57</v>
      </c>
      <c r="E151" t="s">
        <v>27</v>
      </c>
      <c r="F151" s="13"/>
      <c r="G151" s="13"/>
      <c r="H151" s="13">
        <v>2.8004180639982221E-4</v>
      </c>
      <c r="I151" s="13">
        <v>5.6605940335430206E-5</v>
      </c>
      <c r="J151" s="13">
        <v>9.0859245028696028E-5</v>
      </c>
      <c r="K151" s="13">
        <v>1.6457008950965246E-5</v>
      </c>
      <c r="L151" s="13">
        <v>9.9521174706751505E-5</v>
      </c>
      <c r="M151" s="13">
        <v>4.1996919350140157E-6</v>
      </c>
      <c r="N151" s="13">
        <v>1.3972765736980364E-4</v>
      </c>
      <c r="O151" s="13">
        <v>1.2304665455076247E-5</v>
      </c>
      <c r="P151" s="13">
        <v>1.6374198651192272E-6</v>
      </c>
      <c r="Q151" s="13"/>
      <c r="R151" s="13"/>
      <c r="S151" s="13"/>
      <c r="T151" s="13"/>
      <c r="U151" s="13"/>
      <c r="V151" s="13">
        <v>22.382068061828612</v>
      </c>
      <c r="W151" s="13">
        <v>4.9711415195465092</v>
      </c>
      <c r="X151" s="13">
        <v>7.7474290370941166</v>
      </c>
      <c r="Y151" s="13">
        <v>6.352617168886354E-5</v>
      </c>
      <c r="Z151" s="13">
        <v>8.1513998794555658</v>
      </c>
      <c r="AA151" s="13">
        <v>3.4232514899485977E-5</v>
      </c>
      <c r="AB151" s="13">
        <v>1.3592446947097778</v>
      </c>
      <c r="AC151" s="13">
        <v>1.5669108772584651E-5</v>
      </c>
      <c r="AD151" s="13">
        <v>7.2429651820016264E-6</v>
      </c>
      <c r="AE151" s="13"/>
      <c r="AF151" s="13"/>
      <c r="AG151" s="13"/>
      <c r="AH151" s="13"/>
      <c r="AI151" s="68">
        <f t="shared" si="256"/>
        <v>1</v>
      </c>
      <c r="AJ151" s="13">
        <f t="shared" si="278"/>
        <v>0</v>
      </c>
      <c r="AK151" s="13">
        <f t="shared" si="279"/>
        <v>0</v>
      </c>
      <c r="AL151" s="13">
        <f t="shared" si="280"/>
        <v>22.381788020022213</v>
      </c>
      <c r="AM151" s="13">
        <f t="shared" si="281"/>
        <v>4.9710849136061741</v>
      </c>
      <c r="AN151" s="13">
        <f t="shared" si="282"/>
        <v>7.7473381778490875</v>
      </c>
      <c r="AO151" s="13">
        <f t="shared" si="283"/>
        <v>4.7069162737898291E-5</v>
      </c>
      <c r="AP151" s="13">
        <f t="shared" si="284"/>
        <v>8.1513003582808583</v>
      </c>
      <c r="AQ151" s="13">
        <f t="shared" si="285"/>
        <v>3.003282296447196E-5</v>
      </c>
      <c r="AR151" s="13">
        <f t="shared" si="286"/>
        <v>1.359104967052408</v>
      </c>
      <c r="AS151" s="13">
        <f t="shared" si="287"/>
        <v>3.3644433175084034E-6</v>
      </c>
      <c r="AT151" s="13">
        <f t="shared" si="288"/>
        <v>5.6055453168823987E-6</v>
      </c>
      <c r="AU151" s="13">
        <f t="shared" si="289"/>
        <v>0</v>
      </c>
      <c r="AV151" s="13">
        <f t="shared" si="290"/>
        <v>0</v>
      </c>
      <c r="AW151" s="13">
        <f t="shared" si="291"/>
        <v>0</v>
      </c>
      <c r="AX151" s="13"/>
      <c r="AY151">
        <f t="shared" si="292"/>
        <v>0</v>
      </c>
      <c r="AZ151">
        <f t="shared" si="293"/>
        <v>1</v>
      </c>
      <c r="BB151">
        <f t="shared" si="257"/>
        <v>1</v>
      </c>
      <c r="BC151">
        <f t="shared" si="258"/>
        <v>1</v>
      </c>
      <c r="BD151" s="41">
        <f t="shared" si="259"/>
        <v>1.7071851406664833</v>
      </c>
      <c r="BE151" s="13">
        <f t="shared" si="260"/>
        <v>22.381788020022213</v>
      </c>
      <c r="BF151" s="13">
        <f t="shared" si="261"/>
        <v>4.9710849136061741</v>
      </c>
      <c r="BG151" s="13">
        <f t="shared" si="294"/>
        <v>7.7473351104325552</v>
      </c>
      <c r="BH151" s="13">
        <f t="shared" si="295"/>
        <v>8.1512983699379298</v>
      </c>
      <c r="BI151" s="13">
        <f t="shared" si="296"/>
        <v>1.3591012397809366</v>
      </c>
      <c r="BJ151" s="17">
        <f t="shared" si="297"/>
        <v>0.22210401193859758</v>
      </c>
      <c r="BK151" s="17">
        <f t="shared" si="298"/>
        <v>0.34614460218736653</v>
      </c>
      <c r="BL151" s="17">
        <f t="shared" si="299"/>
        <v>0.36419335053329843</v>
      </c>
      <c r="BM151" s="17">
        <f t="shared" si="300"/>
        <v>6.0723532836836673E-2</v>
      </c>
      <c r="BN151" s="17">
        <f t="shared" si="301"/>
        <v>1.5584797373361312</v>
      </c>
      <c r="BO151" s="17">
        <f t="shared" si="302"/>
        <v>1.6397423322275808</v>
      </c>
      <c r="BP151" s="17">
        <f t="shared" si="303"/>
        <v>0.2734013325865729</v>
      </c>
      <c r="BQ151" s="17">
        <f t="shared" si="304"/>
        <v>1.0521422210020834</v>
      </c>
      <c r="BR151" s="17">
        <f t="shared" si="305"/>
        <v>0.17542822408066122</v>
      </c>
      <c r="BS151" s="17">
        <f t="shared" si="306"/>
        <v>0.16673432600545154</v>
      </c>
      <c r="BT151" s="96">
        <f t="shared" si="307"/>
        <v>-1.5046094845861999</v>
      </c>
      <c r="BU151" s="96">
        <f t="shared" si="308"/>
        <v>-1.0608986658338941</v>
      </c>
      <c r="BV151" s="96">
        <f t="shared" si="309"/>
        <v>-1.0100703695892457</v>
      </c>
      <c r="BW151" s="96">
        <f t="shared" si="310"/>
        <v>-2.801423965162448</v>
      </c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184"/>
      <c r="CJ151" s="185"/>
      <c r="CK151" s="181">
        <f t="shared" si="262"/>
        <v>0</v>
      </c>
      <c r="CL151" s="186">
        <f t="shared" si="263"/>
        <v>1.7071795391915867</v>
      </c>
      <c r="CM151" s="185">
        <f t="shared" si="264"/>
        <v>0.21794531512726847</v>
      </c>
      <c r="CN151" s="185">
        <f t="shared" si="265"/>
        <v>0.33338203820833689</v>
      </c>
      <c r="CO151" s="188">
        <f t="shared" si="266"/>
        <v>0.33810000000000001</v>
      </c>
      <c r="CP151" s="185">
        <f t="shared" si="267"/>
        <v>5.4378877349858301E-2</v>
      </c>
      <c r="CQ151" s="187">
        <f t="shared" si="268"/>
        <v>1.5296591166167508</v>
      </c>
      <c r="CR151" s="187">
        <f t="shared" si="269"/>
        <v>1.5513065734061204</v>
      </c>
      <c r="CS151" s="187">
        <f t="shared" si="270"/>
        <v>0.24950697984998627</v>
      </c>
      <c r="CT151" s="187">
        <f t="shared" si="271"/>
        <v>1.0141518175874693</v>
      </c>
      <c r="CU151" s="187">
        <f t="shared" si="272"/>
        <v>0.16311279888413149</v>
      </c>
      <c r="CV151" s="187">
        <f t="shared" si="273"/>
        <v>0.16083666770144422</v>
      </c>
      <c r="CW151" s="184">
        <f t="shared" si="274"/>
        <v>-1.523511095700733</v>
      </c>
      <c r="CX151" s="184">
        <f t="shared" si="275"/>
        <v>-1.0984661847168011</v>
      </c>
      <c r="CY151" s="184">
        <f t="shared" si="276"/>
        <v>-2.9117794845319529</v>
      </c>
      <c r="CZ151" s="184">
        <f t="shared" si="311"/>
        <v>0.42504491098393182</v>
      </c>
      <c r="DA151" s="184">
        <f t="shared" si="312"/>
        <v>0.43909752643243616</v>
      </c>
      <c r="DB151" s="184">
        <f t="shared" si="313"/>
        <v>-1.3882683888312202</v>
      </c>
      <c r="DC151" s="184">
        <f t="shared" si="314"/>
        <v>1.4052615448504377E-2</v>
      </c>
      <c r="DD151" s="184">
        <f t="shared" si="315"/>
        <v>-1.8133132998151518</v>
      </c>
      <c r="DE151" s="184">
        <f t="shared" si="316"/>
        <v>-1.8273659152636563</v>
      </c>
      <c r="DF151" s="15"/>
      <c r="DV151" s="39" t="str">
        <f>E151</f>
        <v>iRM_12</v>
      </c>
      <c r="DW151" s="39" t="str">
        <f>A151</f>
        <v>Lab 1</v>
      </c>
      <c r="DX151" s="39" t="str">
        <f>B151</f>
        <v>Jun 20, 2022</v>
      </c>
      <c r="DY151" s="124">
        <f>C151</f>
        <v>2</v>
      </c>
      <c r="DZ151" s="48">
        <f>BE151/AVERAGE(BE149,BE153)</f>
        <v>1.0021092173598802</v>
      </c>
      <c r="EA151" s="46">
        <f>(CM151/AVERAGE(CM149,CM153)-1)*10^6</f>
        <v>9.5289947710242018</v>
      </c>
      <c r="EB151" s="46">
        <f>(CN151/AVERAGE(CN149,CN153)-1)*10^6</f>
        <v>6.4929390446444302</v>
      </c>
      <c r="EC151" s="46">
        <f>(CP151/AVERAGE(CP149,CP153)-1)*10^6</f>
        <v>1.1168306728315258</v>
      </c>
      <c r="EH151" s="50"/>
      <c r="EK151" s="46"/>
      <c r="EL151" s="46"/>
      <c r="EN151" s="39" t="str">
        <f t="shared" ref="EN151:EU151" si="328">DV104</f>
        <v>iRM_12</v>
      </c>
      <c r="EO151" s="39" t="str">
        <f t="shared" si="328"/>
        <v>Lab 1</v>
      </c>
      <c r="EP151" s="39" t="str">
        <f t="shared" si="328"/>
        <v>Jun 20, 2022</v>
      </c>
      <c r="EQ151" s="124">
        <f t="shared" si="328"/>
        <v>1</v>
      </c>
      <c r="ER151" s="117">
        <f t="shared" si="328"/>
        <v>0.99901641661063068</v>
      </c>
      <c r="ES151" s="44">
        <f t="shared" si="328"/>
        <v>-5.7184584680847195</v>
      </c>
      <c r="ET151" s="44">
        <f t="shared" si="328"/>
        <v>1.3635327544836429</v>
      </c>
      <c r="EU151" s="44">
        <f t="shared" si="328"/>
        <v>-3.3013131333081702</v>
      </c>
      <c r="EV151" s="39" t="s">
        <v>27</v>
      </c>
      <c r="EW151" s="111" t="s">
        <v>233</v>
      </c>
      <c r="EX151">
        <f>COUNT(ES149:ES299)</f>
        <v>151</v>
      </c>
      <c r="EY151">
        <f t="shared" ref="EY151:EZ151" si="329">COUNT(ET149:ET299)</f>
        <v>151</v>
      </c>
      <c r="EZ151" s="113">
        <f t="shared" si="329"/>
        <v>151</v>
      </c>
      <c r="FA151" s="39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44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</row>
    <row r="152" spans="1:235">
      <c r="A152" t="s">
        <v>38</v>
      </c>
      <c r="B152" s="3" t="s">
        <v>33</v>
      </c>
      <c r="C152" s="19">
        <v>2</v>
      </c>
      <c r="D152" t="s">
        <v>58</v>
      </c>
      <c r="E152" t="s">
        <v>28</v>
      </c>
      <c r="F152" s="13"/>
      <c r="G152" s="13"/>
      <c r="H152" s="13">
        <v>2.8371444495860486E-4</v>
      </c>
      <c r="I152" s="13">
        <v>3.0025961223145714E-5</v>
      </c>
      <c r="J152" s="13">
        <v>1.0470875349710695E-4</v>
      </c>
      <c r="K152" s="13">
        <v>8.7155539517880239E-6</v>
      </c>
      <c r="L152" s="13">
        <v>1.0078443738166243E-4</v>
      </c>
      <c r="M152" s="13">
        <v>7.9819171105555149E-6</v>
      </c>
      <c r="N152" s="13">
        <v>1.4213376416591928E-4</v>
      </c>
      <c r="O152" s="13">
        <v>1.1863707004522441E-5</v>
      </c>
      <c r="P152" s="13">
        <v>7.2893278115770971E-6</v>
      </c>
      <c r="Q152" s="13"/>
      <c r="R152" s="13"/>
      <c r="S152" s="13"/>
      <c r="T152" s="13"/>
      <c r="U152" s="13"/>
      <c r="V152" s="13">
        <v>23.276331103577906</v>
      </c>
      <c r="W152" s="13">
        <v>5.1698474202837259</v>
      </c>
      <c r="X152" s="13">
        <v>8.057323183332171</v>
      </c>
      <c r="Y152" s="13">
        <v>6.115443636877082E-5</v>
      </c>
      <c r="Z152" s="13">
        <v>8.477985712946678</v>
      </c>
      <c r="AA152" s="13">
        <v>3.4604433513239347E-5</v>
      </c>
      <c r="AB152" s="13">
        <v>1.4137599030319525</v>
      </c>
      <c r="AC152" s="13">
        <v>1.5551606519674888E-5</v>
      </c>
      <c r="AD152" s="13">
        <v>7.6822504672227105E-6</v>
      </c>
      <c r="AE152" s="13"/>
      <c r="AF152" s="13"/>
      <c r="AG152" s="13"/>
      <c r="AH152" s="13"/>
      <c r="AI152" s="68">
        <f t="shared" si="256"/>
        <v>1</v>
      </c>
      <c r="AJ152" s="13">
        <f t="shared" si="278"/>
        <v>0</v>
      </c>
      <c r="AK152" s="13">
        <f t="shared" si="279"/>
        <v>0</v>
      </c>
      <c r="AL152" s="13">
        <f t="shared" si="280"/>
        <v>23.276047389132948</v>
      </c>
      <c r="AM152" s="13">
        <f t="shared" si="281"/>
        <v>5.1698173943225028</v>
      </c>
      <c r="AN152" s="13">
        <f t="shared" si="282"/>
        <v>8.0572184745786739</v>
      </c>
      <c r="AO152" s="13">
        <f t="shared" si="283"/>
        <v>5.2438882416982795E-5</v>
      </c>
      <c r="AP152" s="13">
        <f t="shared" si="284"/>
        <v>8.4778849285092956</v>
      </c>
      <c r="AQ152" s="13">
        <f t="shared" si="285"/>
        <v>2.6622516402683832E-5</v>
      </c>
      <c r="AR152" s="13">
        <f t="shared" si="286"/>
        <v>1.4136177692677867</v>
      </c>
      <c r="AS152" s="13">
        <f t="shared" si="287"/>
        <v>3.6878995151524464E-6</v>
      </c>
      <c r="AT152" s="13">
        <f t="shared" si="288"/>
        <v>3.9292265564561338E-7</v>
      </c>
      <c r="AU152" s="13">
        <f t="shared" si="289"/>
        <v>0</v>
      </c>
      <c r="AV152" s="13">
        <f t="shared" si="290"/>
        <v>0</v>
      </c>
      <c r="AW152" s="13">
        <f t="shared" si="291"/>
        <v>0</v>
      </c>
      <c r="AX152" s="13"/>
      <c r="AY152">
        <f t="shared" si="292"/>
        <v>0</v>
      </c>
      <c r="AZ152">
        <f t="shared" si="293"/>
        <v>1</v>
      </c>
      <c r="BB152">
        <f t="shared" si="257"/>
        <v>1</v>
      </c>
      <c r="BC152">
        <f t="shared" si="258"/>
        <v>1</v>
      </c>
      <c r="BD152" s="41">
        <f t="shared" si="259"/>
        <v>1.7096262239794897</v>
      </c>
      <c r="BE152" s="13">
        <f t="shared" si="260"/>
        <v>23.276047389132948</v>
      </c>
      <c r="BF152" s="13">
        <f t="shared" si="261"/>
        <v>5.1698173943225028</v>
      </c>
      <c r="BG152" s="13">
        <f t="shared" si="294"/>
        <v>8.0572182595969064</v>
      </c>
      <c r="BH152" s="13">
        <f t="shared" si="295"/>
        <v>8.4778847891484777</v>
      </c>
      <c r="BI152" s="13">
        <f t="shared" si="296"/>
        <v>1.4136175080152429</v>
      </c>
      <c r="BJ152" s="17">
        <f t="shared" si="297"/>
        <v>0.22210890482789494</v>
      </c>
      <c r="BK152" s="17">
        <f t="shared" si="298"/>
        <v>0.3461592135853202</v>
      </c>
      <c r="BL152" s="17">
        <f t="shared" si="299"/>
        <v>0.36423215021922523</v>
      </c>
      <c r="BM152" s="17">
        <f t="shared" si="300"/>
        <v>6.0732713092654572E-2</v>
      </c>
      <c r="BN152" s="17">
        <f t="shared" si="301"/>
        <v>1.5585111900558324</v>
      </c>
      <c r="BO152" s="17">
        <f t="shared" si="302"/>
        <v>1.6398808976229793</v>
      </c>
      <c r="BP152" s="17">
        <f t="shared" si="303"/>
        <v>0.27343664199197415</v>
      </c>
      <c r="BQ152" s="17">
        <f t="shared" si="304"/>
        <v>1.0522098962691644</v>
      </c>
      <c r="BR152" s="17">
        <f t="shared" si="305"/>
        <v>0.17544733957423719</v>
      </c>
      <c r="BS152" s="17">
        <f t="shared" si="306"/>
        <v>0.16674176910550198</v>
      </c>
      <c r="BT152" s="96">
        <f t="shared" si="307"/>
        <v>-1.5045874551083847</v>
      </c>
      <c r="BU152" s="96">
        <f t="shared" si="308"/>
        <v>-1.0608564548923309</v>
      </c>
      <c r="BV152" s="96">
        <f t="shared" si="309"/>
        <v>-1.0099638393101069</v>
      </c>
      <c r="BW152" s="96">
        <f t="shared" si="310"/>
        <v>-2.8012727954014345</v>
      </c>
      <c r="BX152" s="44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184"/>
      <c r="CJ152" s="185"/>
      <c r="CK152" s="181">
        <f t="shared" si="262"/>
        <v>0</v>
      </c>
      <c r="CL152" s="186">
        <f t="shared" si="263"/>
        <v>1.709625846501944</v>
      </c>
      <c r="CM152" s="185">
        <f t="shared" si="264"/>
        <v>0.21794421327821409</v>
      </c>
      <c r="CN152" s="185">
        <f t="shared" si="265"/>
        <v>0.33337816382108576</v>
      </c>
      <c r="CO152" s="188">
        <f t="shared" si="266"/>
        <v>0.33809999999999996</v>
      </c>
      <c r="CP152" s="185">
        <f t="shared" si="267"/>
        <v>5.4378498631431231E-2</v>
      </c>
      <c r="CQ152" s="187">
        <f t="shared" si="268"/>
        <v>1.5296490730658485</v>
      </c>
      <c r="CR152" s="187">
        <f t="shared" si="269"/>
        <v>1.5513144162648744</v>
      </c>
      <c r="CS152" s="187">
        <f t="shared" si="270"/>
        <v>0.24950650358408458</v>
      </c>
      <c r="CT152" s="187">
        <f t="shared" si="271"/>
        <v>1.0141636036529624</v>
      </c>
      <c r="CU152" s="187">
        <f t="shared" si="272"/>
        <v>0.16311355851313217</v>
      </c>
      <c r="CV152" s="187">
        <f t="shared" si="273"/>
        <v>0.16083554756412666</v>
      </c>
      <c r="CW152" s="184">
        <f t="shared" si="274"/>
        <v>-1.523516151335166</v>
      </c>
      <c r="CX152" s="184">
        <f t="shared" si="275"/>
        <v>-1.0984778062480185</v>
      </c>
      <c r="CY152" s="184">
        <f t="shared" si="276"/>
        <v>-2.9117864489961769</v>
      </c>
      <c r="CZ152" s="184">
        <f t="shared" si="311"/>
        <v>0.42503834508714761</v>
      </c>
      <c r="DA152" s="184">
        <f t="shared" si="312"/>
        <v>0.4391025820668692</v>
      </c>
      <c r="DB152" s="184">
        <f t="shared" si="313"/>
        <v>-1.3882702976610113</v>
      </c>
      <c r="DC152" s="184">
        <f t="shared" si="314"/>
        <v>1.4064236979721697E-2</v>
      </c>
      <c r="DD152" s="184">
        <f t="shared" si="315"/>
        <v>-1.8133086427481586</v>
      </c>
      <c r="DE152" s="184">
        <f t="shared" si="316"/>
        <v>-1.8273728797278805</v>
      </c>
      <c r="DF152" s="15"/>
      <c r="DY152" s="124"/>
      <c r="EE152" t="str">
        <f>E152</f>
        <v>iRM_1</v>
      </c>
      <c r="EF152" t="str">
        <f>A152</f>
        <v>Lab 1</v>
      </c>
      <c r="EG152" t="str">
        <f>B152</f>
        <v>Jun 20, 2022</v>
      </c>
      <c r="EH152" s="50">
        <f>C152</f>
        <v>2</v>
      </c>
      <c r="EI152" s="48">
        <f>BE152/AVERAGE(BE151,BE153)</f>
        <v>1.0429558374560648</v>
      </c>
      <c r="EJ152" s="46">
        <f>(CM152/AVERAGE(CM151,CM153)-1)*10^6</f>
        <v>-0.38186628348313434</v>
      </c>
      <c r="EK152" s="46">
        <f>(CN152/AVERAGE(CN151,CN153)-1)*10^6</f>
        <v>-6.5960820113675211</v>
      </c>
      <c r="EL152" s="46">
        <f>(CP152/AVERAGE(CP151,CP153)-1)*10^6</f>
        <v>-12.718803943156942</v>
      </c>
      <c r="EN152" s="39" t="str">
        <f t="shared" ref="EN152:EU152" si="330">DV106</f>
        <v>iRM_12</v>
      </c>
      <c r="EO152" s="39" t="str">
        <f t="shared" si="330"/>
        <v>Lab 1</v>
      </c>
      <c r="EP152" s="39" t="str">
        <f t="shared" si="330"/>
        <v>Jun 20, 2022</v>
      </c>
      <c r="EQ152" s="124">
        <f t="shared" si="330"/>
        <v>1</v>
      </c>
      <c r="ER152" s="117">
        <f t="shared" si="330"/>
        <v>1.0016331262748348</v>
      </c>
      <c r="ES152" s="44">
        <f t="shared" si="330"/>
        <v>-0.77211193760806651</v>
      </c>
      <c r="ET152" s="44">
        <f t="shared" si="330"/>
        <v>-0.91059999385301182</v>
      </c>
      <c r="EU152" s="44">
        <f t="shared" si="330"/>
        <v>-1.1851447109245683</v>
      </c>
      <c r="EV152" s="39" t="s">
        <v>27</v>
      </c>
      <c r="EW152" s="114" t="s">
        <v>274</v>
      </c>
      <c r="EX152" s="115">
        <f>EX150/SQRT(EX151)</f>
        <v>1.1286122194983121</v>
      </c>
      <c r="EY152" s="115">
        <f t="shared" ref="EY152:EZ152" si="331">EY150/SQRT(EY151)</f>
        <v>0.82695180249087186</v>
      </c>
      <c r="EZ152" s="116">
        <f t="shared" si="331"/>
        <v>2.2079248328163676</v>
      </c>
      <c r="FA152" s="39"/>
      <c r="FB152" s="44"/>
      <c r="FC152" s="44"/>
      <c r="FD152" s="44"/>
      <c r="FE152" s="44"/>
      <c r="FF152" s="44"/>
      <c r="FG152" s="44"/>
      <c r="FH152" s="44"/>
      <c r="FK152" s="44"/>
      <c r="FN152" s="44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44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</row>
    <row r="153" spans="1:235">
      <c r="A153" t="s">
        <v>38</v>
      </c>
      <c r="B153" s="3" t="s">
        <v>33</v>
      </c>
      <c r="C153" s="19">
        <v>2</v>
      </c>
      <c r="D153" t="s">
        <v>59</v>
      </c>
      <c r="E153" t="s">
        <v>27</v>
      </c>
      <c r="F153" s="13"/>
      <c r="G153" s="13"/>
      <c r="H153" s="13">
        <v>2.7449726767372342E-4</v>
      </c>
      <c r="I153" s="13">
        <v>6.468042665801477E-5</v>
      </c>
      <c r="J153" s="13">
        <v>9.4232438277686009E-5</v>
      </c>
      <c r="K153" s="13">
        <v>2.3135798664952743E-5</v>
      </c>
      <c r="L153" s="13">
        <v>1.0606140785967E-4</v>
      </c>
      <c r="M153" s="13">
        <v>9.6744118991409778E-6</v>
      </c>
      <c r="N153" s="13">
        <v>1.3023689680267126E-4</v>
      </c>
      <c r="O153" s="13">
        <v>1.4626101685166758E-5</v>
      </c>
      <c r="P153" s="13">
        <v>7.9413483263124356E-6</v>
      </c>
      <c r="Q153" s="13"/>
      <c r="R153" s="13"/>
      <c r="S153" s="13"/>
      <c r="T153" s="13"/>
      <c r="U153" s="13"/>
      <c r="V153" s="13">
        <v>22.253257295359735</v>
      </c>
      <c r="W153" s="13">
        <v>4.9425544946090039</v>
      </c>
      <c r="X153" s="13">
        <v>7.7029495135597559</v>
      </c>
      <c r="Y153" s="13">
        <v>6.0078637310969341E-5</v>
      </c>
      <c r="Z153" s="13">
        <v>8.104876134706581</v>
      </c>
      <c r="AA153" s="13">
        <v>3.4077686351615149E-5</v>
      </c>
      <c r="AB153" s="13">
        <v>1.3515192270278931</v>
      </c>
      <c r="AC153" s="13">
        <v>2.0455498442921137E-5</v>
      </c>
      <c r="AD153" s="13">
        <v>6.6090908580485532E-6</v>
      </c>
      <c r="AE153" s="13"/>
      <c r="AF153" s="13"/>
      <c r="AG153" s="13"/>
      <c r="AH153" s="13"/>
      <c r="AI153" s="68">
        <f t="shared" si="256"/>
        <v>1</v>
      </c>
      <c r="AJ153" s="13">
        <f t="shared" si="278"/>
        <v>0</v>
      </c>
      <c r="AK153" s="13">
        <f t="shared" si="279"/>
        <v>0</v>
      </c>
      <c r="AL153" s="13">
        <f t="shared" si="280"/>
        <v>22.252982798092059</v>
      </c>
      <c r="AM153" s="13">
        <f t="shared" si="281"/>
        <v>4.9424898141823457</v>
      </c>
      <c r="AN153" s="13">
        <f t="shared" si="282"/>
        <v>7.7028552811214785</v>
      </c>
      <c r="AO153" s="13">
        <f t="shared" si="283"/>
        <v>3.6942838646016598E-5</v>
      </c>
      <c r="AP153" s="13">
        <f t="shared" si="284"/>
        <v>8.104770073298722</v>
      </c>
      <c r="AQ153" s="13">
        <f t="shared" si="285"/>
        <v>2.4403274452474171E-5</v>
      </c>
      <c r="AR153" s="13">
        <f t="shared" si="286"/>
        <v>1.3513889901310905</v>
      </c>
      <c r="AS153" s="13">
        <f t="shared" si="287"/>
        <v>5.8293967577543782E-6</v>
      </c>
      <c r="AT153" s="13">
        <f t="shared" si="288"/>
        <v>-1.3322574682638823E-6</v>
      </c>
      <c r="AU153" s="13">
        <f t="shared" si="289"/>
        <v>0</v>
      </c>
      <c r="AV153" s="13">
        <f t="shared" si="290"/>
        <v>0</v>
      </c>
      <c r="AW153" s="13">
        <f t="shared" si="291"/>
        <v>0</v>
      </c>
      <c r="AX153" s="13"/>
      <c r="AY153">
        <f t="shared" si="292"/>
        <v>0</v>
      </c>
      <c r="AZ153">
        <f t="shared" si="293"/>
        <v>1</v>
      </c>
      <c r="BB153">
        <f t="shared" si="257"/>
        <v>1</v>
      </c>
      <c r="BC153">
        <f t="shared" si="258"/>
        <v>1</v>
      </c>
      <c r="BD153" s="41">
        <f t="shared" si="259"/>
        <v>1.7082610715984916</v>
      </c>
      <c r="BE153" s="13">
        <f t="shared" si="260"/>
        <v>22.252982798092059</v>
      </c>
      <c r="BF153" s="13">
        <f t="shared" si="261"/>
        <v>4.9424898141823457</v>
      </c>
      <c r="BG153" s="13">
        <f t="shared" si="294"/>
        <v>7.7028560101028996</v>
      </c>
      <c r="BH153" s="13">
        <f t="shared" si="295"/>
        <v>8.1047705458446675</v>
      </c>
      <c r="BI153" s="13">
        <f t="shared" si="296"/>
        <v>1.351389875965687</v>
      </c>
      <c r="BJ153" s="17">
        <f t="shared" si="297"/>
        <v>0.22210459869703886</v>
      </c>
      <c r="BK153" s="17">
        <f t="shared" si="298"/>
        <v>0.34614937152440223</v>
      </c>
      <c r="BL153" s="17">
        <f t="shared" si="299"/>
        <v>0.36421052491621753</v>
      </c>
      <c r="BM153" s="17">
        <f t="shared" si="300"/>
        <v>6.0728482479281538E-2</v>
      </c>
      <c r="BN153" s="17">
        <f t="shared" si="301"/>
        <v>1.5584970935093796</v>
      </c>
      <c r="BO153" s="17">
        <f t="shared" si="302"/>
        <v>1.6398153259897956</v>
      </c>
      <c r="BP153" s="17">
        <f t="shared" si="303"/>
        <v>0.27342289549852161</v>
      </c>
      <c r="BQ153" s="17">
        <f t="shared" si="304"/>
        <v>1.052177339835332</v>
      </c>
      <c r="BR153" s="17">
        <f t="shared" si="305"/>
        <v>0.17544010613637764</v>
      </c>
      <c r="BS153" s="17">
        <f t="shared" si="306"/>
        <v>0.1667400536907917</v>
      </c>
      <c r="BT153" s="96">
        <f t="shared" si="307"/>
        <v>-1.5046068427713983</v>
      </c>
      <c r="BU153" s="96">
        <f t="shared" si="308"/>
        <v>-1.0608848874760957</v>
      </c>
      <c r="BV153" s="96">
        <f t="shared" si="309"/>
        <v>-1.0100232133796176</v>
      </c>
      <c r="BW153" s="96">
        <f t="shared" si="310"/>
        <v>-2.8013424573762702</v>
      </c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184"/>
      <c r="CJ153" s="185"/>
      <c r="CK153" s="181">
        <f t="shared" si="262"/>
        <v>0</v>
      </c>
      <c r="CL153" s="186">
        <f t="shared" si="263"/>
        <v>1.7082624104773281</v>
      </c>
      <c r="CM153" s="185">
        <f t="shared" si="264"/>
        <v>0.21794327788031673</v>
      </c>
      <c r="CN153" s="185">
        <f t="shared" si="265"/>
        <v>0.33337868744226296</v>
      </c>
      <c r="CO153" s="188">
        <f t="shared" si="266"/>
        <v>0.33810000000000007</v>
      </c>
      <c r="CP153" s="185">
        <f t="shared" si="267"/>
        <v>5.437950318952342E-2</v>
      </c>
      <c r="CQ153" s="187">
        <f t="shared" si="268"/>
        <v>1.5296580407739733</v>
      </c>
      <c r="CR153" s="187">
        <f t="shared" si="269"/>
        <v>1.5513210744020614</v>
      </c>
      <c r="CS153" s="187">
        <f t="shared" si="270"/>
        <v>0.24951218371316705</v>
      </c>
      <c r="CT153" s="187">
        <f t="shared" si="271"/>
        <v>1.0141620107570757</v>
      </c>
      <c r="CU153" s="187">
        <f t="shared" si="272"/>
        <v>0.1631163155831348</v>
      </c>
      <c r="CV153" s="187">
        <f t="shared" si="273"/>
        <v>0.16083851875043897</v>
      </c>
      <c r="CW153" s="184">
        <f t="shared" si="274"/>
        <v>-1.5235204432587304</v>
      </c>
      <c r="CX153" s="184">
        <f t="shared" si="275"/>
        <v>-1.0984762355969597</v>
      </c>
      <c r="CY153" s="184">
        <f t="shared" si="276"/>
        <v>-2.9117679757238588</v>
      </c>
      <c r="CZ153" s="184">
        <f t="shared" si="311"/>
        <v>0.42504420766177059</v>
      </c>
      <c r="DA153" s="184">
        <f t="shared" si="312"/>
        <v>0.43910687399043352</v>
      </c>
      <c r="DB153" s="184">
        <f t="shared" si="313"/>
        <v>-1.3882475324651287</v>
      </c>
      <c r="DC153" s="184">
        <f t="shared" si="314"/>
        <v>1.4062666328663077E-2</v>
      </c>
      <c r="DD153" s="184">
        <f t="shared" si="315"/>
        <v>-1.8132917401268991</v>
      </c>
      <c r="DE153" s="184">
        <f t="shared" si="316"/>
        <v>-1.827354406455562</v>
      </c>
      <c r="DF153" s="15"/>
      <c r="DV153" s="39" t="str">
        <f>E153</f>
        <v>iRM_12</v>
      </c>
      <c r="DW153" s="39" t="str">
        <f>A153</f>
        <v>Lab 1</v>
      </c>
      <c r="DX153" s="39" t="str">
        <f>B153</f>
        <v>Jun 20, 2022</v>
      </c>
      <c r="DY153" s="124">
        <f>C153</f>
        <v>2</v>
      </c>
      <c r="DZ153" s="48">
        <f>BE153/AVERAGE(BE151,BE155)</f>
        <v>0.99923849519883645</v>
      </c>
      <c r="EA153" s="46">
        <f>(CM153/AVERAGE(CM151,CM155)-1)*10^6</f>
        <v>-3.9396472204522581</v>
      </c>
      <c r="EB153" s="46">
        <f>(CN153/AVERAGE(CN151,CN155)-1)*10^6</f>
        <v>-7.7845621389016628</v>
      </c>
      <c r="EC153" s="46">
        <f>(CP153/AVERAGE(CP151,CP155)-1)*10^6</f>
        <v>9.224450274958329</v>
      </c>
      <c r="EH153" s="50"/>
      <c r="EK153" s="46"/>
      <c r="EL153" s="46"/>
      <c r="EN153" s="39" t="str">
        <f t="shared" ref="EN153:EU153" si="332">DV108</f>
        <v>iRM_12</v>
      </c>
      <c r="EO153" s="39" t="str">
        <f t="shared" si="332"/>
        <v>Lab 1</v>
      </c>
      <c r="EP153" s="39" t="str">
        <f t="shared" si="332"/>
        <v>Jun 20, 2022</v>
      </c>
      <c r="EQ153" s="124">
        <f t="shared" si="332"/>
        <v>1</v>
      </c>
      <c r="ER153" s="117">
        <f t="shared" si="332"/>
        <v>0.99848072439048619</v>
      </c>
      <c r="ES153" s="44">
        <f t="shared" si="332"/>
        <v>-0.47219171128709547</v>
      </c>
      <c r="ET153" s="44">
        <f t="shared" si="332"/>
        <v>3.0238440444918524</v>
      </c>
      <c r="EU153" s="44">
        <f t="shared" si="332"/>
        <v>8.6109726737948478</v>
      </c>
      <c r="EV153" s="39" t="s">
        <v>27</v>
      </c>
      <c r="EY153" s="39"/>
      <c r="EZ153" s="39"/>
      <c r="FA153" s="39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44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</row>
    <row r="154" spans="1:235">
      <c r="A154" t="s">
        <v>38</v>
      </c>
      <c r="B154" s="3" t="s">
        <v>33</v>
      </c>
      <c r="C154" s="19">
        <v>2</v>
      </c>
      <c r="D154" t="s">
        <v>60</v>
      </c>
      <c r="E154" t="s">
        <v>29</v>
      </c>
      <c r="F154" s="13"/>
      <c r="G154" s="13"/>
      <c r="H154" s="13">
        <v>2.9133706120774148E-4</v>
      </c>
      <c r="I154" s="13">
        <v>6.2811352108838037E-5</v>
      </c>
      <c r="J154" s="13">
        <v>8.9053303963737565E-5</v>
      </c>
      <c r="K154" s="13">
        <v>2.1628948616125854E-5</v>
      </c>
      <c r="L154" s="13">
        <v>1.0480425044079314E-4</v>
      </c>
      <c r="M154" s="13">
        <v>5.8873279613180783E-6</v>
      </c>
      <c r="N154" s="13">
        <v>1.4315911685116589E-4</v>
      </c>
      <c r="O154" s="13">
        <v>1.2964675636339962E-5</v>
      </c>
      <c r="P154" s="13">
        <v>7.9797091046884819E-6</v>
      </c>
      <c r="Q154" s="13"/>
      <c r="R154" s="13"/>
      <c r="S154" s="13"/>
      <c r="T154" s="13"/>
      <c r="U154" s="13"/>
      <c r="V154" s="13">
        <v>23.633096122741698</v>
      </c>
      <c r="W154" s="13">
        <v>5.2491872596740725</v>
      </c>
      <c r="X154" s="13">
        <v>8.1810936260223386</v>
      </c>
      <c r="Y154" s="13">
        <v>5.9361088278819804E-5</v>
      </c>
      <c r="Z154" s="13">
        <v>8.6084373474121101</v>
      </c>
      <c r="AA154" s="13">
        <v>3.4817062987713145E-5</v>
      </c>
      <c r="AB154" s="13">
        <v>1.4355527639389039</v>
      </c>
      <c r="AC154" s="13">
        <v>1.4893529216806201E-5</v>
      </c>
      <c r="AD154" s="13">
        <v>6.1958319886912251E-6</v>
      </c>
      <c r="AE154" s="13"/>
      <c r="AF154" s="13"/>
      <c r="AG154" s="13"/>
      <c r="AH154" s="13"/>
      <c r="AI154" s="68">
        <f t="shared" si="256"/>
        <v>1</v>
      </c>
      <c r="AJ154" s="13">
        <f t="shared" si="278"/>
        <v>0</v>
      </c>
      <c r="AK154" s="13">
        <f t="shared" si="279"/>
        <v>0</v>
      </c>
      <c r="AL154" s="13">
        <f t="shared" si="280"/>
        <v>23.632804785680491</v>
      </c>
      <c r="AM154" s="13">
        <f t="shared" si="281"/>
        <v>5.2491244483219637</v>
      </c>
      <c r="AN154" s="13">
        <f t="shared" si="282"/>
        <v>8.1810045727183756</v>
      </c>
      <c r="AO154" s="13">
        <f t="shared" si="283"/>
        <v>3.773213966269395E-5</v>
      </c>
      <c r="AP154" s="13">
        <f t="shared" si="284"/>
        <v>8.6083325431616693</v>
      </c>
      <c r="AQ154" s="13">
        <f t="shared" si="285"/>
        <v>2.8929735026395065E-5</v>
      </c>
      <c r="AR154" s="13">
        <f t="shared" si="286"/>
        <v>1.4354096048220526</v>
      </c>
      <c r="AS154" s="13">
        <f t="shared" si="287"/>
        <v>1.9288535804662383E-6</v>
      </c>
      <c r="AT154" s="13">
        <f t="shared" si="288"/>
        <v>-1.7838771159972569E-6</v>
      </c>
      <c r="AU154" s="13">
        <f t="shared" si="289"/>
        <v>0</v>
      </c>
      <c r="AV154" s="13">
        <f t="shared" si="290"/>
        <v>0</v>
      </c>
      <c r="AW154" s="13">
        <f t="shared" si="291"/>
        <v>0</v>
      </c>
      <c r="AX154" s="13"/>
      <c r="AY154">
        <f t="shared" si="292"/>
        <v>0</v>
      </c>
      <c r="AZ154">
        <f t="shared" si="293"/>
        <v>1</v>
      </c>
      <c r="BB154">
        <f t="shared" si="257"/>
        <v>1</v>
      </c>
      <c r="BC154">
        <f t="shared" si="258"/>
        <v>1</v>
      </c>
      <c r="BD154" s="41">
        <f t="shared" si="259"/>
        <v>1.7109736596707796</v>
      </c>
      <c r="BE154" s="13">
        <f t="shared" si="260"/>
        <v>23.632804785680491</v>
      </c>
      <c r="BF154" s="13">
        <f t="shared" si="261"/>
        <v>5.2491244483219637</v>
      </c>
      <c r="BG154" s="13">
        <f t="shared" si="294"/>
        <v>8.1810055486652882</v>
      </c>
      <c r="BH154" s="13">
        <f t="shared" si="295"/>
        <v>8.6083331758307065</v>
      </c>
      <c r="BI154" s="13">
        <f t="shared" si="296"/>
        <v>1.4354107908843958</v>
      </c>
      <c r="BJ154" s="17">
        <f t="shared" si="297"/>
        <v>0.22211178469609733</v>
      </c>
      <c r="BK154" s="17">
        <f t="shared" si="298"/>
        <v>0.34617158745466792</v>
      </c>
      <c r="BL154" s="17">
        <f t="shared" si="299"/>
        <v>0.36425355576273527</v>
      </c>
      <c r="BM154" s="17">
        <f t="shared" si="300"/>
        <v>6.0738063209244422E-2</v>
      </c>
      <c r="BN154" s="17">
        <f t="shared" si="301"/>
        <v>1.5585466927309346</v>
      </c>
      <c r="BO154" s="17">
        <f t="shared" si="302"/>
        <v>1.6399560080124624</v>
      </c>
      <c r="BP154" s="17">
        <f t="shared" si="303"/>
        <v>0.27345718414873299</v>
      </c>
      <c r="BQ154" s="17">
        <f t="shared" si="304"/>
        <v>1.0522341201975025</v>
      </c>
      <c r="BR154" s="17">
        <f t="shared" si="305"/>
        <v>0.1754565233265952</v>
      </c>
      <c r="BS154" s="17">
        <f t="shared" si="306"/>
        <v>0.16674665833271241</v>
      </c>
      <c r="BT154" s="96">
        <f t="shared" si="307"/>
        <v>-1.5045744891737924</v>
      </c>
      <c r="BU154" s="96">
        <f t="shared" si="308"/>
        <v>-1.0608207093518163</v>
      </c>
      <c r="BV154" s="96">
        <f t="shared" si="309"/>
        <v>-1.0099050720801106</v>
      </c>
      <c r="BW154" s="96">
        <f t="shared" si="310"/>
        <v>-2.8011847064510516</v>
      </c>
      <c r="BX154" s="44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184"/>
      <c r="CJ154" s="185"/>
      <c r="CK154" s="181">
        <f t="shared" si="262"/>
        <v>0</v>
      </c>
      <c r="CL154" s="186">
        <f t="shared" si="263"/>
        <v>1.7109753473716613</v>
      </c>
      <c r="CM154" s="185">
        <f t="shared" si="264"/>
        <v>0.21794378272611617</v>
      </c>
      <c r="CN154" s="185">
        <f t="shared" si="265"/>
        <v>0.33338018041743184</v>
      </c>
      <c r="CO154" s="188">
        <f t="shared" si="266"/>
        <v>0.33810000000000001</v>
      </c>
      <c r="CP154" s="185">
        <f t="shared" si="267"/>
        <v>5.437854509786029E-2</v>
      </c>
      <c r="CQ154" s="187">
        <f t="shared" si="268"/>
        <v>1.5296613477448051</v>
      </c>
      <c r="CR154" s="187">
        <f t="shared" si="269"/>
        <v>1.5513174809160799</v>
      </c>
      <c r="CS154" s="187">
        <f t="shared" si="270"/>
        <v>0.2495072096926769</v>
      </c>
      <c r="CT154" s="187">
        <f t="shared" si="271"/>
        <v>1.0141574690392765</v>
      </c>
      <c r="CU154" s="187">
        <f t="shared" si="272"/>
        <v>0.16311271122887946</v>
      </c>
      <c r="CV154" s="187">
        <f t="shared" si="273"/>
        <v>0.16083568499810794</v>
      </c>
      <c r="CW154" s="184">
        <f t="shared" si="274"/>
        <v>-1.5235181268522799</v>
      </c>
      <c r="CX154" s="184">
        <f t="shared" si="275"/>
        <v>-1.0984717572908107</v>
      </c>
      <c r="CY154" s="184">
        <f t="shared" si="276"/>
        <v>-2.9117855944965059</v>
      </c>
      <c r="CZ154" s="184">
        <f t="shared" si="311"/>
        <v>0.42504636956146907</v>
      </c>
      <c r="DA154" s="184">
        <f t="shared" si="312"/>
        <v>0.43910455758398309</v>
      </c>
      <c r="DB154" s="184">
        <f t="shared" si="313"/>
        <v>-1.3882674676442261</v>
      </c>
      <c r="DC154" s="184">
        <f t="shared" si="314"/>
        <v>1.4058188022514144E-2</v>
      </c>
      <c r="DD154" s="184">
        <f t="shared" si="315"/>
        <v>-1.8133138372056949</v>
      </c>
      <c r="DE154" s="184">
        <f t="shared" si="316"/>
        <v>-1.8273720252282091</v>
      </c>
      <c r="DF154" s="15"/>
      <c r="DY154" s="124"/>
      <c r="EE154" t="str">
        <f>E154</f>
        <v>iRM_2</v>
      </c>
      <c r="EF154" t="str">
        <f>A154</f>
        <v>Lab 1</v>
      </c>
      <c r="EG154" t="str">
        <f>B154</f>
        <v>Jun 20, 2022</v>
      </c>
      <c r="EH154" s="50">
        <f>C154</f>
        <v>2</v>
      </c>
      <c r="EI154" s="48">
        <f>BE154/AVERAGE(BE153,BE155)</f>
        <v>1.0642752216264431</v>
      </c>
      <c r="EJ154" s="46">
        <f>(CM154/AVERAGE(CM153,CM155)-1)*10^6</f>
        <v>3.0505494745813877</v>
      </c>
      <c r="EK154" s="46">
        <f>(CN154/AVERAGE(CN153,CN155)-1)*10^6</f>
        <v>1.7191540286898288</v>
      </c>
      <c r="EL154" s="46">
        <f>(CP154/AVERAGE(CP153,CP155)-1)*10^6</f>
        <v>-14.14867228188843</v>
      </c>
      <c r="EN154" s="39" t="str">
        <f t="shared" ref="EN154:EU154" si="333">DV110</f>
        <v>iRM_12</v>
      </c>
      <c r="EO154" s="39" t="str">
        <f t="shared" si="333"/>
        <v>Lab 1</v>
      </c>
      <c r="EP154" s="39" t="str">
        <f t="shared" si="333"/>
        <v>Jun 20, 2022</v>
      </c>
      <c r="EQ154" s="124">
        <f t="shared" si="333"/>
        <v>1</v>
      </c>
      <c r="ER154" s="117">
        <f t="shared" si="333"/>
        <v>1.0046304598916536</v>
      </c>
      <c r="ES154" s="44">
        <f t="shared" si="333"/>
        <v>-7.6962689911086457</v>
      </c>
      <c r="ET154" s="44">
        <f t="shared" si="333"/>
        <v>-5.7943258624515437</v>
      </c>
      <c r="EU154" s="44">
        <f t="shared" si="333"/>
        <v>-18.048810773718671</v>
      </c>
      <c r="EV154" s="39" t="s">
        <v>27</v>
      </c>
      <c r="EY154" s="39"/>
      <c r="EZ154" s="39"/>
      <c r="FA154" s="39"/>
      <c r="FB154" s="44"/>
      <c r="FC154" s="44"/>
      <c r="FD154" s="44"/>
      <c r="FE154" s="44"/>
      <c r="FF154" s="44"/>
      <c r="FG154" s="44"/>
      <c r="FH154" s="44"/>
      <c r="FK154" s="44"/>
      <c r="FN154" s="44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44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</row>
    <row r="155" spans="1:235">
      <c r="A155" t="s">
        <v>38</v>
      </c>
      <c r="B155" s="3" t="s">
        <v>33</v>
      </c>
      <c r="C155" s="19">
        <v>2</v>
      </c>
      <c r="D155" t="s">
        <v>61</v>
      </c>
      <c r="E155" t="s">
        <v>27</v>
      </c>
      <c r="F155" s="13"/>
      <c r="G155" s="13"/>
      <c r="H155" s="13">
        <v>2.8628421132452785E-4</v>
      </c>
      <c r="I155" s="13">
        <v>5.5736968624842122E-5</v>
      </c>
      <c r="J155" s="13">
        <v>9.2214428150327876E-5</v>
      </c>
      <c r="K155" s="13">
        <v>1.1041907487197023E-5</v>
      </c>
      <c r="L155" s="13">
        <v>9.9964246328454467E-5</v>
      </c>
      <c r="M155" s="13">
        <v>6.5543524669919861E-6</v>
      </c>
      <c r="N155" s="13">
        <v>1.2730451417155563E-4</v>
      </c>
      <c r="O155" s="13">
        <v>9.9805769309568886E-6</v>
      </c>
      <c r="P155" s="13">
        <v>3.1529313787359569E-6</v>
      </c>
      <c r="Q155" s="13"/>
      <c r="R155" s="13"/>
      <c r="S155" s="13"/>
      <c r="T155" s="13"/>
      <c r="U155" s="13"/>
      <c r="V155" s="13">
        <v>22.158381195068358</v>
      </c>
      <c r="W155" s="13">
        <v>4.9215937042236328</v>
      </c>
      <c r="X155" s="13">
        <v>7.6705513572692867</v>
      </c>
      <c r="Y155" s="13">
        <v>5.7984766299341574E-5</v>
      </c>
      <c r="Z155" s="13">
        <v>8.0711539459228518</v>
      </c>
      <c r="AA155" s="13">
        <v>3.4706803435256004E-5</v>
      </c>
      <c r="AB155" s="13">
        <v>1.345956335067749</v>
      </c>
      <c r="AC155" s="13">
        <v>1.388885902997572E-5</v>
      </c>
      <c r="AD155" s="13">
        <v>7.1975235297117027E-6</v>
      </c>
      <c r="AE155" s="13"/>
      <c r="AF155" s="13"/>
      <c r="AG155" s="13"/>
      <c r="AH155" s="13"/>
      <c r="AI155" s="68">
        <f t="shared" si="256"/>
        <v>1</v>
      </c>
      <c r="AJ155" s="13">
        <f t="shared" si="278"/>
        <v>0</v>
      </c>
      <c r="AK155" s="13">
        <f t="shared" si="279"/>
        <v>0</v>
      </c>
      <c r="AL155" s="13">
        <f t="shared" si="280"/>
        <v>22.158094910857034</v>
      </c>
      <c r="AM155" s="13">
        <f t="shared" si="281"/>
        <v>4.9215379672550084</v>
      </c>
      <c r="AN155" s="13">
        <f t="shared" si="282"/>
        <v>7.6704591428411364</v>
      </c>
      <c r="AO155" s="13">
        <f t="shared" si="283"/>
        <v>4.6942858812144554E-5</v>
      </c>
      <c r="AP155" s="13">
        <f t="shared" si="284"/>
        <v>8.0710539816765241</v>
      </c>
      <c r="AQ155" s="13">
        <f t="shared" si="285"/>
        <v>2.8152450968264018E-5</v>
      </c>
      <c r="AR155" s="13">
        <f t="shared" si="286"/>
        <v>1.3458290305535774</v>
      </c>
      <c r="AS155" s="13">
        <f t="shared" si="287"/>
        <v>3.9082820990188311E-6</v>
      </c>
      <c r="AT155" s="13">
        <f t="shared" si="288"/>
        <v>4.0445921509757454E-6</v>
      </c>
      <c r="AU155" s="13">
        <f t="shared" si="289"/>
        <v>0</v>
      </c>
      <c r="AV155" s="13">
        <f t="shared" si="290"/>
        <v>0</v>
      </c>
      <c r="AW155" s="13">
        <f t="shared" si="291"/>
        <v>0</v>
      </c>
      <c r="AX155" s="13"/>
      <c r="AY155">
        <f t="shared" si="292"/>
        <v>0</v>
      </c>
      <c r="AZ155">
        <f t="shared" si="293"/>
        <v>1</v>
      </c>
      <c r="BB155">
        <f t="shared" si="257"/>
        <v>1</v>
      </c>
      <c r="BC155">
        <f t="shared" si="258"/>
        <v>1</v>
      </c>
      <c r="BD155" s="41">
        <f t="shared" si="259"/>
        <v>1.7106598816487046</v>
      </c>
      <c r="BE155" s="13">
        <f t="shared" si="260"/>
        <v>22.158094910857034</v>
      </c>
      <c r="BF155" s="13">
        <f t="shared" si="261"/>
        <v>4.9215379672550084</v>
      </c>
      <c r="BG155" s="13">
        <f t="shared" si="294"/>
        <v>7.670456930033053</v>
      </c>
      <c r="BH155" s="13">
        <f t="shared" si="295"/>
        <v>8.0710525472064329</v>
      </c>
      <c r="BI155" s="13">
        <f t="shared" si="296"/>
        <v>1.3458263413737162</v>
      </c>
      <c r="BJ155" s="17">
        <f t="shared" si="297"/>
        <v>0.22211015825388267</v>
      </c>
      <c r="BK155" s="17">
        <f t="shared" si="298"/>
        <v>0.34616951325877204</v>
      </c>
      <c r="BL155" s="17">
        <f t="shared" si="299"/>
        <v>0.36424848705074253</v>
      </c>
      <c r="BM155" s="17">
        <f t="shared" si="300"/>
        <v>6.0737457204151947E-2</v>
      </c>
      <c r="BN155" s="17">
        <f t="shared" si="301"/>
        <v>1.5585487668829783</v>
      </c>
      <c r="BO155" s="17">
        <f t="shared" si="302"/>
        <v>1.6399451961777851</v>
      </c>
      <c r="BP155" s="17">
        <f t="shared" si="303"/>
        <v>0.27345645819011161</v>
      </c>
      <c r="BQ155" s="17">
        <f t="shared" si="304"/>
        <v>1.0522257827437738</v>
      </c>
      <c r="BR155" s="17">
        <f t="shared" si="305"/>
        <v>0.17545582403366899</v>
      </c>
      <c r="BS155" s="17">
        <f t="shared" si="306"/>
        <v>0.16674731498799819</v>
      </c>
      <c r="BT155" s="96">
        <f t="shared" si="307"/>
        <v>-1.5045818118296876</v>
      </c>
      <c r="BU155" s="96">
        <f t="shared" si="308"/>
        <v>-1.0608267011841479</v>
      </c>
      <c r="BV155" s="96">
        <f t="shared" si="309"/>
        <v>-1.0099189875167049</v>
      </c>
      <c r="BW155" s="96">
        <f t="shared" si="310"/>
        <v>-2.801194683853748</v>
      </c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184"/>
      <c r="CJ155" s="185"/>
      <c r="CK155" s="181">
        <f t="shared" si="262"/>
        <v>0</v>
      </c>
      <c r="CL155" s="186">
        <f t="shared" si="263"/>
        <v>1.7106558003420032</v>
      </c>
      <c r="CM155" s="185">
        <f t="shared" si="264"/>
        <v>0.21794295787938814</v>
      </c>
      <c r="CN155" s="185">
        <f t="shared" si="265"/>
        <v>0.33338052713081079</v>
      </c>
      <c r="CO155" s="188">
        <f t="shared" si="266"/>
        <v>0.33809999999999996</v>
      </c>
      <c r="CP155" s="185">
        <f t="shared" si="267"/>
        <v>5.4379125796396512E-2</v>
      </c>
      <c r="CQ155" s="187">
        <f t="shared" si="268"/>
        <v>1.5296687278847845</v>
      </c>
      <c r="CR155" s="187">
        <f t="shared" si="269"/>
        <v>1.551323352173223</v>
      </c>
      <c r="CS155" s="187">
        <f t="shared" si="270"/>
        <v>0.24951081845227804</v>
      </c>
      <c r="CT155" s="187">
        <f t="shared" si="271"/>
        <v>1.0141564143227157</v>
      </c>
      <c r="CU155" s="187">
        <f t="shared" si="272"/>
        <v>0.1631142834418142</v>
      </c>
      <c r="CV155" s="187">
        <f t="shared" si="273"/>
        <v>0.1608374025329681</v>
      </c>
      <c r="CW155" s="184">
        <f t="shared" si="274"/>
        <v>-1.5235219115360117</v>
      </c>
      <c r="CX155" s="184">
        <f t="shared" si="275"/>
        <v>-1.0984707172973767</v>
      </c>
      <c r="CY155" s="184">
        <f t="shared" si="276"/>
        <v>-2.911774915736443</v>
      </c>
      <c r="CZ155" s="184">
        <f t="shared" si="311"/>
        <v>0.42505119423863497</v>
      </c>
      <c r="DA155" s="184">
        <f t="shared" si="312"/>
        <v>0.43910834226771478</v>
      </c>
      <c r="DB155" s="184">
        <f t="shared" si="313"/>
        <v>-1.3882530042004317</v>
      </c>
      <c r="DC155" s="184">
        <f t="shared" si="314"/>
        <v>1.4057148029079787E-2</v>
      </c>
      <c r="DD155" s="184">
        <f t="shared" si="315"/>
        <v>-1.8133041984390665</v>
      </c>
      <c r="DE155" s="184">
        <f t="shared" si="316"/>
        <v>-1.8273613464681462</v>
      </c>
      <c r="DF155" s="15"/>
      <c r="DV155" s="39" t="str">
        <f>E155</f>
        <v>iRM_12</v>
      </c>
      <c r="DW155" s="39" t="str">
        <f>A155</f>
        <v>Lab 1</v>
      </c>
      <c r="DX155" s="39" t="str">
        <f>B155</f>
        <v>Jun 20, 2022</v>
      </c>
      <c r="DY155" s="124">
        <f>C155</f>
        <v>2</v>
      </c>
      <c r="DZ155" s="48">
        <f>BE155/AVERAGE(BE153,BE157)</f>
        <v>0.99310236958660691</v>
      </c>
      <c r="EA155" s="46">
        <f>(CM155/AVERAGE(CM153,CM157)-1)*10^6</f>
        <v>2.0424201503388417</v>
      </c>
      <c r="EB155" s="46">
        <f>(CN155/AVERAGE(CN153,CN157)-1)*10^6</f>
        <v>4.3805732770074712</v>
      </c>
      <c r="EC155" s="46">
        <f>(CP155/AVERAGE(CP153,CP157)-1)*10^6</f>
        <v>-1.333977527329111</v>
      </c>
      <c r="EH155" s="50"/>
      <c r="EK155" s="46"/>
      <c r="EL155" s="46"/>
      <c r="EN155" s="39" t="str">
        <f t="shared" ref="EN155:EU155" si="334">DV112</f>
        <v>iRM_12</v>
      </c>
      <c r="EO155" s="39" t="str">
        <f t="shared" si="334"/>
        <v>Lab 1</v>
      </c>
      <c r="EP155" s="39" t="str">
        <f t="shared" si="334"/>
        <v>Jun 20, 2022</v>
      </c>
      <c r="EQ155" s="124">
        <f t="shared" si="334"/>
        <v>1</v>
      </c>
      <c r="ER155" s="117">
        <f t="shared" si="334"/>
        <v>0.98976124815257971</v>
      </c>
      <c r="ES155" s="44">
        <f t="shared" si="334"/>
        <v>13.400998142731879</v>
      </c>
      <c r="ET155" s="44">
        <f t="shared" si="334"/>
        <v>4.2579723436020345</v>
      </c>
      <c r="EU155" s="44">
        <f t="shared" si="334"/>
        <v>15.319489107268325</v>
      </c>
      <c r="EV155" s="39" t="s">
        <v>27</v>
      </c>
      <c r="EY155" s="39"/>
      <c r="EZ155" s="39"/>
      <c r="FA155" s="39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44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</row>
    <row r="156" spans="1:235">
      <c r="A156" t="s">
        <v>38</v>
      </c>
      <c r="B156" s="3" t="s">
        <v>33</v>
      </c>
      <c r="C156" s="19">
        <v>2</v>
      </c>
      <c r="D156" t="s">
        <v>62</v>
      </c>
      <c r="E156" t="s">
        <v>30</v>
      </c>
      <c r="F156" s="13"/>
      <c r="G156" s="13"/>
      <c r="H156" s="13">
        <v>2.8758093831129374E-4</v>
      </c>
      <c r="I156" s="13">
        <v>5.4725042355130425E-5</v>
      </c>
      <c r="J156" s="13">
        <v>9.3213026411831384E-5</v>
      </c>
      <c r="K156" s="13">
        <v>1.4340733559947694E-5</v>
      </c>
      <c r="L156" s="13">
        <v>1.0366385249653831E-4</v>
      </c>
      <c r="M156" s="13">
        <v>3.0384783400450029E-6</v>
      </c>
      <c r="N156" s="13">
        <v>1.2638390689971858E-4</v>
      </c>
      <c r="O156" s="13">
        <v>5.3340151850989091E-7</v>
      </c>
      <c r="P156" s="13">
        <v>9.8325333055981894E-6</v>
      </c>
      <c r="Q156" s="13"/>
      <c r="R156" s="13"/>
      <c r="S156" s="13"/>
      <c r="T156" s="13"/>
      <c r="U156" s="13"/>
      <c r="V156" s="13">
        <v>23.133814544677733</v>
      </c>
      <c r="W156" s="13">
        <v>5.1382797431945804</v>
      </c>
      <c r="X156" s="13">
        <v>8.0082169723510734</v>
      </c>
      <c r="Y156" s="13">
        <v>5.9800210310640976E-5</v>
      </c>
      <c r="Z156" s="13">
        <v>8.4265212440490718</v>
      </c>
      <c r="AA156" s="13">
        <v>3.3441198975197037E-5</v>
      </c>
      <c r="AB156" s="13">
        <v>1.405223741531372</v>
      </c>
      <c r="AC156" s="13">
        <v>9.7105002123498703E-6</v>
      </c>
      <c r="AD156" s="13">
        <v>6.5205354070485552E-6</v>
      </c>
      <c r="AE156" s="13"/>
      <c r="AF156" s="13"/>
      <c r="AG156" s="13"/>
      <c r="AH156" s="13"/>
      <c r="AI156" s="68">
        <f t="shared" si="256"/>
        <v>1</v>
      </c>
      <c r="AJ156" s="13">
        <f t="shared" si="278"/>
        <v>0</v>
      </c>
      <c r="AK156" s="13">
        <f t="shared" si="279"/>
        <v>0</v>
      </c>
      <c r="AL156" s="13">
        <f t="shared" si="280"/>
        <v>23.133526963739421</v>
      </c>
      <c r="AM156" s="13">
        <f t="shared" si="281"/>
        <v>5.1382250181522249</v>
      </c>
      <c r="AN156" s="13">
        <f t="shared" si="282"/>
        <v>8.0081237593246613</v>
      </c>
      <c r="AO156" s="13">
        <f t="shared" si="283"/>
        <v>4.5459476750693285E-5</v>
      </c>
      <c r="AP156" s="13">
        <f t="shared" si="284"/>
        <v>8.4264175801965759</v>
      </c>
      <c r="AQ156" s="13">
        <f t="shared" si="285"/>
        <v>3.0402720635152034E-5</v>
      </c>
      <c r="AR156" s="13">
        <f t="shared" si="286"/>
        <v>1.4050973576244723</v>
      </c>
      <c r="AS156" s="13">
        <f t="shared" si="287"/>
        <v>9.1770986938399797E-6</v>
      </c>
      <c r="AT156" s="13">
        <f t="shared" si="288"/>
        <v>-3.3119978985496342E-6</v>
      </c>
      <c r="AU156" s="13">
        <f t="shared" si="289"/>
        <v>0</v>
      </c>
      <c r="AV156" s="13">
        <f t="shared" si="290"/>
        <v>0</v>
      </c>
      <c r="AW156" s="13">
        <f t="shared" si="291"/>
        <v>0</v>
      </c>
      <c r="AX156" s="13"/>
      <c r="AY156">
        <f t="shared" si="292"/>
        <v>0</v>
      </c>
      <c r="AZ156">
        <f t="shared" si="293"/>
        <v>1</v>
      </c>
      <c r="BB156">
        <f t="shared" si="257"/>
        <v>1</v>
      </c>
      <c r="BC156">
        <f t="shared" si="258"/>
        <v>1</v>
      </c>
      <c r="BD156" s="41">
        <f t="shared" si="259"/>
        <v>1.7108339827675885</v>
      </c>
      <c r="BE156" s="13">
        <f t="shared" si="260"/>
        <v>23.133526963739421</v>
      </c>
      <c r="BF156" s="13">
        <f t="shared" si="261"/>
        <v>5.1382250181522249</v>
      </c>
      <c r="BG156" s="13">
        <f t="shared" si="294"/>
        <v>8.0081255713103552</v>
      </c>
      <c r="BH156" s="13">
        <f t="shared" si="295"/>
        <v>8.426418754834387</v>
      </c>
      <c r="BI156" s="13">
        <f t="shared" si="296"/>
        <v>1.4050995597078721</v>
      </c>
      <c r="BJ156" s="17">
        <f t="shared" si="297"/>
        <v>0.22211161429064064</v>
      </c>
      <c r="BK156" s="17">
        <f t="shared" si="298"/>
        <v>0.34616967762255485</v>
      </c>
      <c r="BL156" s="17">
        <f t="shared" si="299"/>
        <v>0.36425136417989146</v>
      </c>
      <c r="BM156" s="17">
        <f t="shared" si="300"/>
        <v>6.0738665656572446E-2</v>
      </c>
      <c r="BN156" s="17">
        <f t="shared" si="301"/>
        <v>1.5585392899336639</v>
      </c>
      <c r="BO156" s="17">
        <f t="shared" si="302"/>
        <v>1.63994739916327</v>
      </c>
      <c r="BP156" s="17">
        <f t="shared" si="303"/>
        <v>0.27346010630985657</v>
      </c>
      <c r="BQ156" s="17">
        <f t="shared" si="304"/>
        <v>1.0522335944659253</v>
      </c>
      <c r="BR156" s="17">
        <f t="shared" si="305"/>
        <v>0.17545923165112884</v>
      </c>
      <c r="BS156" s="17">
        <f t="shared" si="306"/>
        <v>0.16674931552644964</v>
      </c>
      <c r="BT156" s="96">
        <f t="shared" si="307"/>
        <v>-1.5045752563799193</v>
      </c>
      <c r="BU156" s="96">
        <f t="shared" si="308"/>
        <v>-1.0608262263770447</v>
      </c>
      <c r="BV156" s="96">
        <f t="shared" si="309"/>
        <v>-1.0099110887391167</v>
      </c>
      <c r="BW156" s="96">
        <f t="shared" si="310"/>
        <v>-2.8011747877228528</v>
      </c>
      <c r="BX156" s="44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184"/>
      <c r="CJ156" s="185"/>
      <c r="CK156" s="181">
        <f t="shared" si="262"/>
        <v>0</v>
      </c>
      <c r="CL156" s="186">
        <f t="shared" si="263"/>
        <v>1.7108371838651941</v>
      </c>
      <c r="CM156" s="185">
        <f t="shared" si="264"/>
        <v>0.21794394891212701</v>
      </c>
      <c r="CN156" s="185">
        <f t="shared" si="265"/>
        <v>0.33337935475121122</v>
      </c>
      <c r="CO156" s="188">
        <f t="shared" si="266"/>
        <v>0.33810000000000001</v>
      </c>
      <c r="CP156" s="185">
        <f t="shared" si="267"/>
        <v>5.4379570137395777E-2</v>
      </c>
      <c r="CQ156" s="187">
        <f t="shared" si="268"/>
        <v>1.5296563929179183</v>
      </c>
      <c r="CR156" s="187">
        <f t="shared" si="269"/>
        <v>1.5513162980098101</v>
      </c>
      <c r="CS156" s="187">
        <f t="shared" si="270"/>
        <v>0.24951172266462465</v>
      </c>
      <c r="CT156" s="187">
        <f t="shared" si="271"/>
        <v>1.0141599807591914</v>
      </c>
      <c r="CU156" s="187">
        <f t="shared" si="272"/>
        <v>0.16311618989717355</v>
      </c>
      <c r="CV156" s="187">
        <f t="shared" si="273"/>
        <v>0.16083871676248379</v>
      </c>
      <c r="CW156" s="184">
        <f t="shared" si="274"/>
        <v>-1.5235173643347839</v>
      </c>
      <c r="CX156" s="184">
        <f t="shared" si="275"/>
        <v>-1.098474233944468</v>
      </c>
      <c r="CY156" s="184">
        <f t="shared" si="276"/>
        <v>-2.9117667446013362</v>
      </c>
      <c r="CZ156" s="184">
        <f t="shared" si="311"/>
        <v>0.42504313039031605</v>
      </c>
      <c r="DA156" s="184">
        <f t="shared" si="312"/>
        <v>0.43910379506648722</v>
      </c>
      <c r="DB156" s="184">
        <f t="shared" si="313"/>
        <v>-1.3882493802665525</v>
      </c>
      <c r="DC156" s="184">
        <f t="shared" si="314"/>
        <v>1.4060664676171288E-2</v>
      </c>
      <c r="DD156" s="184">
        <f t="shared" si="315"/>
        <v>-1.8132925106568685</v>
      </c>
      <c r="DE156" s="184">
        <f t="shared" si="316"/>
        <v>-1.8273531753330394</v>
      </c>
      <c r="DF156" s="15"/>
      <c r="DY156" s="124"/>
      <c r="EE156" t="str">
        <f>E156</f>
        <v>iRM_10</v>
      </c>
      <c r="EF156" t="str">
        <f>A156</f>
        <v>Lab 1</v>
      </c>
      <c r="EG156" t="str">
        <f>B156</f>
        <v>Jun 20, 2022</v>
      </c>
      <c r="EH156" s="50">
        <f>C156</f>
        <v>2</v>
      </c>
      <c r="EI156" s="48">
        <f>BE156/AVERAGE(BE155,BE157)</f>
        <v>1.0390295815068784</v>
      </c>
      <c r="EJ156" s="46">
        <f>(CM156/AVERAGE(CM155,CM157)-1)*10^6</f>
        <v>7.3237870596987165</v>
      </c>
      <c r="EK156" s="46">
        <f>(CN156/AVERAGE(CN155,CN157)-1)*10^6</f>
        <v>-1.8952320713916393</v>
      </c>
      <c r="EL156" s="46">
        <f>(CP156/AVERAGE(CP155,CP157)-1)*10^6</f>
        <v>10.307229533657036</v>
      </c>
      <c r="EN156" s="39" t="str">
        <f t="shared" ref="EN156:EU156" si="335">DV114</f>
        <v>iRM_12</v>
      </c>
      <c r="EO156" s="39" t="str">
        <f t="shared" si="335"/>
        <v>Lab 1</v>
      </c>
      <c r="EP156" s="39" t="str">
        <f t="shared" si="335"/>
        <v>Jun 20, 2022</v>
      </c>
      <c r="EQ156" s="124">
        <f t="shared" si="335"/>
        <v>1</v>
      </c>
      <c r="ER156" s="117">
        <f t="shared" si="335"/>
        <v>1.0084738882281428</v>
      </c>
      <c r="ES156" s="44">
        <f t="shared" si="335"/>
        <v>-7.1557445932013408</v>
      </c>
      <c r="ET156" s="44">
        <f t="shared" si="335"/>
        <v>-2.7049500924691827</v>
      </c>
      <c r="EU156" s="44">
        <f t="shared" si="335"/>
        <v>-11.121363985955313</v>
      </c>
      <c r="EV156" s="39" t="s">
        <v>27</v>
      </c>
      <c r="EY156" s="39"/>
      <c r="EZ156" s="39"/>
      <c r="FA156" s="39"/>
      <c r="FB156" s="44"/>
      <c r="FC156" s="44"/>
      <c r="FD156" s="44"/>
      <c r="FE156" s="44"/>
      <c r="FF156" s="44"/>
      <c r="FG156" s="44"/>
      <c r="FK156" s="44"/>
      <c r="FN156" s="44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44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</row>
    <row r="157" spans="1:235">
      <c r="A157" t="s">
        <v>38</v>
      </c>
      <c r="B157" s="3" t="s">
        <v>33</v>
      </c>
      <c r="C157" s="19">
        <v>2</v>
      </c>
      <c r="D157" t="s">
        <v>63</v>
      </c>
      <c r="E157" t="s">
        <v>27</v>
      </c>
      <c r="F157" s="13"/>
      <c r="G157" s="13"/>
      <c r="H157" s="13">
        <v>2.8507385577540844E-4</v>
      </c>
      <c r="I157" s="13">
        <v>6.5692386851878839E-5</v>
      </c>
      <c r="J157" s="13">
        <v>9.4786276895320038E-5</v>
      </c>
      <c r="K157" s="13">
        <v>7.2026582074613545E-6</v>
      </c>
      <c r="L157" s="13">
        <v>1.0809088125824928E-4</v>
      </c>
      <c r="M157" s="13">
        <v>5.6099529956554751E-6</v>
      </c>
      <c r="N157" s="13">
        <v>1.3077492694719696E-4</v>
      </c>
      <c r="O157" s="13">
        <v>1.2958643173988093E-5</v>
      </c>
      <c r="P157" s="13">
        <v>4.8690413450458438E-6</v>
      </c>
      <c r="Q157" s="13"/>
      <c r="R157" s="13"/>
      <c r="S157" s="13"/>
      <c r="T157" s="13"/>
      <c r="U157" s="13"/>
      <c r="V157" s="13">
        <v>22.371291885375978</v>
      </c>
      <c r="W157" s="13">
        <v>4.9689213752746584</v>
      </c>
      <c r="X157" s="13">
        <v>7.7444030094146727</v>
      </c>
      <c r="Y157" s="13">
        <v>6.3622117377235557E-5</v>
      </c>
      <c r="Z157" s="13">
        <v>8.1490716457366936</v>
      </c>
      <c r="AA157" s="13">
        <v>3.356789142344496E-5</v>
      </c>
      <c r="AB157" s="13">
        <v>1.3589729046821595</v>
      </c>
      <c r="AC157" s="13">
        <v>1.0633010065816961E-5</v>
      </c>
      <c r="AD157" s="13">
        <v>6.9667822305063962E-6</v>
      </c>
      <c r="AE157" s="13"/>
      <c r="AF157" s="13"/>
      <c r="AG157" s="13"/>
      <c r="AH157" s="13"/>
      <c r="AI157" s="68">
        <f t="shared" si="256"/>
        <v>1</v>
      </c>
      <c r="AJ157" s="13">
        <f t="shared" si="278"/>
        <v>0</v>
      </c>
      <c r="AK157" s="13">
        <f t="shared" si="279"/>
        <v>0</v>
      </c>
      <c r="AL157" s="13">
        <f t="shared" si="280"/>
        <v>22.371006811520203</v>
      </c>
      <c r="AM157" s="13">
        <f t="shared" si="281"/>
        <v>4.9688556828878063</v>
      </c>
      <c r="AN157" s="13">
        <f t="shared" si="282"/>
        <v>7.7443082231377778</v>
      </c>
      <c r="AO157" s="13">
        <f t="shared" si="283"/>
        <v>5.64194591697742E-5</v>
      </c>
      <c r="AP157" s="13">
        <f t="shared" si="284"/>
        <v>8.1489635548554347</v>
      </c>
      <c r="AQ157" s="13">
        <f t="shared" si="285"/>
        <v>2.7957938427789487E-5</v>
      </c>
      <c r="AR157" s="13">
        <f t="shared" si="286"/>
        <v>1.3588421297552122</v>
      </c>
      <c r="AS157" s="13">
        <f t="shared" si="287"/>
        <v>-2.3256331081711325E-6</v>
      </c>
      <c r="AT157" s="13">
        <f t="shared" si="288"/>
        <v>2.0977408854605524E-6</v>
      </c>
      <c r="AU157" s="13">
        <f t="shared" si="289"/>
        <v>0</v>
      </c>
      <c r="AV157" s="13">
        <f t="shared" si="290"/>
        <v>0</v>
      </c>
      <c r="AW157" s="13">
        <f t="shared" si="291"/>
        <v>0</v>
      </c>
      <c r="AX157" s="13"/>
      <c r="AY157">
        <f t="shared" si="292"/>
        <v>0</v>
      </c>
      <c r="AZ157">
        <f t="shared" si="293"/>
        <v>1</v>
      </c>
      <c r="BB157">
        <f t="shared" si="257"/>
        <v>1</v>
      </c>
      <c r="BC157">
        <f t="shared" si="258"/>
        <v>1</v>
      </c>
      <c r="BD157" s="41">
        <f t="shared" si="259"/>
        <v>1.7116651328761978</v>
      </c>
      <c r="BE157" s="13">
        <f t="shared" si="260"/>
        <v>22.371006811520203</v>
      </c>
      <c r="BF157" s="13">
        <f t="shared" si="261"/>
        <v>4.9688556828878063</v>
      </c>
      <c r="BG157" s="13">
        <f t="shared" si="294"/>
        <v>7.7443070755233103</v>
      </c>
      <c r="BH157" s="13">
        <f t="shared" si="295"/>
        <v>8.1489628108909322</v>
      </c>
      <c r="BI157" s="13">
        <f t="shared" si="296"/>
        <v>1.3588407350293767</v>
      </c>
      <c r="BJ157" s="17">
        <f t="shared" si="297"/>
        <v>0.22211140181357586</v>
      </c>
      <c r="BK157" s="17">
        <f t="shared" si="298"/>
        <v>0.34617606354378705</v>
      </c>
      <c r="BL157" s="17">
        <f t="shared" si="299"/>
        <v>0.36426446424818626</v>
      </c>
      <c r="BM157" s="17">
        <f t="shared" si="300"/>
        <v>6.0741152442438412E-2</v>
      </c>
      <c r="BN157" s="17">
        <f t="shared" si="301"/>
        <v>1.5585695318529484</v>
      </c>
      <c r="BO157" s="17">
        <f t="shared" si="302"/>
        <v>1.6400079476960996</v>
      </c>
      <c r="BP157" s="17">
        <f t="shared" si="303"/>
        <v>0.27347156402812728</v>
      </c>
      <c r="BQ157" s="17">
        <f t="shared" si="304"/>
        <v>1.0522520260910855</v>
      </c>
      <c r="BR157" s="17">
        <f t="shared" si="305"/>
        <v>0.17546317853589954</v>
      </c>
      <c r="BS157" s="17">
        <f t="shared" si="306"/>
        <v>0.16675014557844248</v>
      </c>
      <c r="BT157" s="96">
        <f t="shared" si="307"/>
        <v>-1.5045762130033138</v>
      </c>
      <c r="BU157" s="96">
        <f t="shared" si="308"/>
        <v>-1.0608077791739996</v>
      </c>
      <c r="BV157" s="96">
        <f t="shared" si="309"/>
        <v>-1.0098751250227911</v>
      </c>
      <c r="BW157" s="96">
        <f t="shared" si="310"/>
        <v>-2.8011338461754383</v>
      </c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184"/>
      <c r="CJ157" s="185"/>
      <c r="CK157" s="181">
        <f t="shared" si="262"/>
        <v>0</v>
      </c>
      <c r="CL157" s="186">
        <f t="shared" si="263"/>
        <v>1.7116630364102765</v>
      </c>
      <c r="CM157" s="185">
        <f t="shared" si="264"/>
        <v>0.21794174761810026</v>
      </c>
      <c r="CN157" s="185">
        <f t="shared" si="265"/>
        <v>0.33337944603649677</v>
      </c>
      <c r="CO157" s="188">
        <f t="shared" si="266"/>
        <v>0.33810000000000001</v>
      </c>
      <c r="CP157" s="185">
        <f t="shared" si="267"/>
        <v>5.4378893484526687E-2</v>
      </c>
      <c r="CQ157" s="187">
        <f t="shared" si="268"/>
        <v>1.5296722618774179</v>
      </c>
      <c r="CR157" s="187">
        <f t="shared" si="269"/>
        <v>1.5513319668907735</v>
      </c>
      <c r="CS157" s="187">
        <f t="shared" si="270"/>
        <v>0.24951113808546183</v>
      </c>
      <c r="CT157" s="187">
        <f t="shared" si="271"/>
        <v>1.0141597030639569</v>
      </c>
      <c r="CU157" s="187">
        <f t="shared" si="272"/>
        <v>0.16311411555520294</v>
      </c>
      <c r="CV157" s="187">
        <f t="shared" si="273"/>
        <v>0.16083671542303074</v>
      </c>
      <c r="CW157" s="184">
        <f t="shared" si="274"/>
        <v>-1.5235274646617469</v>
      </c>
      <c r="CX157" s="184">
        <f t="shared" si="275"/>
        <v>-1.0984739601264533</v>
      </c>
      <c r="CY157" s="184">
        <f t="shared" si="276"/>
        <v>-2.9117791878236208</v>
      </c>
      <c r="CZ157" s="184">
        <f t="shared" si="311"/>
        <v>0.42505350453529378</v>
      </c>
      <c r="DA157" s="184">
        <f t="shared" si="312"/>
        <v>0.43911389539345036</v>
      </c>
      <c r="DB157" s="184">
        <f t="shared" si="313"/>
        <v>-1.3882517231618738</v>
      </c>
      <c r="DC157" s="184">
        <f t="shared" si="314"/>
        <v>1.4060390858156505E-2</v>
      </c>
      <c r="DD157" s="184">
        <f t="shared" si="315"/>
        <v>-1.8133052276971677</v>
      </c>
      <c r="DE157" s="184">
        <f t="shared" si="316"/>
        <v>-1.827365618555324</v>
      </c>
      <c r="DF157" s="15"/>
      <c r="DV157" s="39" t="str">
        <f>E157</f>
        <v>iRM_12</v>
      </c>
      <c r="DW157" s="39" t="str">
        <f>A157</f>
        <v>Lab 1</v>
      </c>
      <c r="DX157" s="39" t="str">
        <f>B157</f>
        <v>Jun 20, 2022</v>
      </c>
      <c r="DY157" s="124">
        <f>C157</f>
        <v>2</v>
      </c>
      <c r="DZ157" s="48">
        <f>BE157/AVERAGE(BE155,BE159)</f>
        <v>1.0026910509469966</v>
      </c>
      <c r="EA157" s="46">
        <f>(CM157/AVERAGE(CM155,CM159)-1)*10^6</f>
        <v>-5.1854552850505442</v>
      </c>
      <c r="EB157" s="46">
        <f>(CN157/AVERAGE(CN155,CN159)-1)*10^6</f>
        <v>-0.37098372673849411</v>
      </c>
      <c r="EC157" s="46">
        <f>(CP157/AVERAGE(CP155,CP159)-1)*10^6</f>
        <v>3.2147754880362811</v>
      </c>
      <c r="EH157" s="50"/>
      <c r="EK157" s="46"/>
      <c r="EL157" s="46"/>
      <c r="EN157" s="39" t="str">
        <f t="shared" ref="EN157:EU157" si="336">DV116</f>
        <v>iRM_12</v>
      </c>
      <c r="EO157" s="39" t="str">
        <f t="shared" si="336"/>
        <v>Lab 1</v>
      </c>
      <c r="EP157" s="39" t="str">
        <f t="shared" si="336"/>
        <v>Jun 20, 2022</v>
      </c>
      <c r="EQ157" s="124">
        <f t="shared" si="336"/>
        <v>1</v>
      </c>
      <c r="ER157" s="117">
        <f t="shared" si="336"/>
        <v>0.99685634200730044</v>
      </c>
      <c r="ES157" s="44">
        <f t="shared" si="336"/>
        <v>3.872287388961837</v>
      </c>
      <c r="ET157" s="44">
        <f t="shared" si="336"/>
        <v>3.7446100384919134</v>
      </c>
      <c r="EU157" s="44">
        <f t="shared" si="336"/>
        <v>3.1252244776514004</v>
      </c>
      <c r="EV157" s="39" t="s">
        <v>27</v>
      </c>
      <c r="EY157" s="39"/>
      <c r="EZ157" s="39"/>
      <c r="FA157" s="39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44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</row>
    <row r="158" spans="1:235">
      <c r="A158" t="s">
        <v>38</v>
      </c>
      <c r="B158" s="3" t="s">
        <v>33</v>
      </c>
      <c r="C158" s="19">
        <v>2</v>
      </c>
      <c r="D158" t="s">
        <v>64</v>
      </c>
      <c r="E158" t="s">
        <v>31</v>
      </c>
      <c r="F158" s="13"/>
      <c r="G158" s="13"/>
      <c r="H158" s="13">
        <v>2.8722317365463822E-4</v>
      </c>
      <c r="I158" s="13">
        <v>7.5868078056373633E-5</v>
      </c>
      <c r="J158" s="13">
        <v>1.050682862114627E-4</v>
      </c>
      <c r="K158" s="13">
        <v>1.0375526744610394E-5</v>
      </c>
      <c r="L158" s="13">
        <v>9.1858585801674069E-5</v>
      </c>
      <c r="M158" s="13">
        <v>8.4614999764198735E-6</v>
      </c>
      <c r="N158" s="13">
        <v>1.4113546349108218E-4</v>
      </c>
      <c r="O158" s="13">
        <v>-1.7938877306278287E-6</v>
      </c>
      <c r="P158" s="13">
        <v>4.5068633767186839E-6</v>
      </c>
      <c r="Q158" s="13"/>
      <c r="R158" s="13"/>
      <c r="S158" s="13"/>
      <c r="T158" s="13"/>
      <c r="U158" s="13"/>
      <c r="V158" s="13">
        <v>23.351794028768733</v>
      </c>
      <c r="W158" s="13">
        <v>5.1867821654494932</v>
      </c>
      <c r="X158" s="13">
        <v>8.0839872652170612</v>
      </c>
      <c r="Y158" s="13">
        <v>6.0343617962866935E-5</v>
      </c>
      <c r="Z158" s="13">
        <v>8.5066605782022275</v>
      </c>
      <c r="AA158" s="13">
        <v>3.243404425658661E-5</v>
      </c>
      <c r="AB158" s="13">
        <v>1.4186305926770579</v>
      </c>
      <c r="AC158" s="13">
        <v>8.2172475570086121E-6</v>
      </c>
      <c r="AD158" s="13">
        <v>2.8959859838086954E-6</v>
      </c>
      <c r="AE158" s="13"/>
      <c r="AF158" s="13"/>
      <c r="AG158" s="13"/>
      <c r="AH158" s="13"/>
      <c r="AI158" s="68">
        <f t="shared" si="256"/>
        <v>1</v>
      </c>
      <c r="AJ158" s="13">
        <f t="shared" si="278"/>
        <v>0</v>
      </c>
      <c r="AK158" s="13">
        <f t="shared" si="279"/>
        <v>0</v>
      </c>
      <c r="AL158" s="13">
        <f t="shared" si="280"/>
        <v>23.351506805595079</v>
      </c>
      <c r="AM158" s="13">
        <f t="shared" si="281"/>
        <v>5.1867062973714368</v>
      </c>
      <c r="AN158" s="13">
        <f t="shared" si="282"/>
        <v>8.0838821969308494</v>
      </c>
      <c r="AO158" s="13">
        <f t="shared" si="283"/>
        <v>4.996809121825654E-5</v>
      </c>
      <c r="AP158" s="13">
        <f t="shared" si="284"/>
        <v>8.5065687196164266</v>
      </c>
      <c r="AQ158" s="13">
        <f t="shared" si="285"/>
        <v>2.3972544280166737E-5</v>
      </c>
      <c r="AR158" s="13">
        <f t="shared" si="286"/>
        <v>1.4184894572135669</v>
      </c>
      <c r="AS158" s="13">
        <f t="shared" si="287"/>
        <v>1.0011135287636441E-5</v>
      </c>
      <c r="AT158" s="13">
        <f t="shared" si="288"/>
        <v>-1.6108773929099885E-6</v>
      </c>
      <c r="AU158" s="13">
        <f t="shared" si="289"/>
        <v>0</v>
      </c>
      <c r="AV158" s="13">
        <f t="shared" si="290"/>
        <v>0</v>
      </c>
      <c r="AW158" s="13">
        <f t="shared" si="291"/>
        <v>0</v>
      </c>
      <c r="AX158" s="13"/>
      <c r="AY158">
        <f t="shared" si="292"/>
        <v>0</v>
      </c>
      <c r="AZ158">
        <f t="shared" si="293"/>
        <v>1</v>
      </c>
      <c r="BB158">
        <f t="shared" si="257"/>
        <v>1</v>
      </c>
      <c r="BC158">
        <f t="shared" si="258"/>
        <v>1</v>
      </c>
      <c r="BD158" s="41">
        <f t="shared" si="259"/>
        <v>1.7128632759903863</v>
      </c>
      <c r="BE158" s="13">
        <f t="shared" si="260"/>
        <v>23.351506805595079</v>
      </c>
      <c r="BF158" s="13">
        <f t="shared" si="261"/>
        <v>5.1867062973714368</v>
      </c>
      <c r="BG158" s="13">
        <f t="shared" si="294"/>
        <v>8.0838830781360436</v>
      </c>
      <c r="BH158" s="13">
        <f t="shared" si="295"/>
        <v>8.5065692908889314</v>
      </c>
      <c r="BI158" s="13">
        <f t="shared" si="296"/>
        <v>1.4184905282144289</v>
      </c>
      <c r="BJ158" s="17">
        <f t="shared" si="297"/>
        <v>0.22211441602255358</v>
      </c>
      <c r="BK158" s="17">
        <f t="shared" si="298"/>
        <v>0.34618250314361404</v>
      </c>
      <c r="BL158" s="17">
        <f t="shared" si="299"/>
        <v>0.36428352832677746</v>
      </c>
      <c r="BM158" s="17">
        <f t="shared" si="300"/>
        <v>6.0745139062056371E-2</v>
      </c>
      <c r="BN158" s="17">
        <f t="shared" si="301"/>
        <v>1.5585773735121387</v>
      </c>
      <c r="BO158" s="17">
        <f t="shared" si="302"/>
        <v>1.6400715219213324</v>
      </c>
      <c r="BP158" s="17">
        <f t="shared" si="303"/>
        <v>0.27348580137134498</v>
      </c>
      <c r="BQ158" s="17">
        <f t="shared" si="304"/>
        <v>1.0522875218094259</v>
      </c>
      <c r="BR158" s="17">
        <f t="shared" si="305"/>
        <v>0.17547143056174683</v>
      </c>
      <c r="BS158" s="17">
        <f t="shared" si="306"/>
        <v>0.16675236275730113</v>
      </c>
      <c r="BT158" s="96">
        <f t="shared" si="307"/>
        <v>-1.5045626423873939</v>
      </c>
      <c r="BU158" s="96">
        <f t="shared" si="308"/>
        <v>-1.0607891772525762</v>
      </c>
      <c r="BV158" s="96">
        <f t="shared" si="309"/>
        <v>-1.0098227905745738</v>
      </c>
      <c r="BW158" s="96">
        <f t="shared" si="310"/>
        <v>-2.8010682154022866</v>
      </c>
      <c r="BX158" s="44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184"/>
      <c r="CJ158" s="185"/>
      <c r="CK158" s="181">
        <f t="shared" si="262"/>
        <v>0</v>
      </c>
      <c r="CL158" s="186">
        <f t="shared" si="263"/>
        <v>1.7128648181411807</v>
      </c>
      <c r="CM158" s="185">
        <f t="shared" si="264"/>
        <v>0.2179418053042867</v>
      </c>
      <c r="CN158" s="185">
        <f t="shared" si="265"/>
        <v>0.33337683101409765</v>
      </c>
      <c r="CO158" s="188">
        <f t="shared" si="266"/>
        <v>0.33810000000000001</v>
      </c>
      <c r="CP158" s="185">
        <f t="shared" si="267"/>
        <v>5.4378237960961015E-2</v>
      </c>
      <c r="CQ158" s="187">
        <f t="shared" si="268"/>
        <v>1.5296598582756649</v>
      </c>
      <c r="CR158" s="187">
        <f t="shared" si="269"/>
        <v>1.5513315562746228</v>
      </c>
      <c r="CS158" s="187">
        <f t="shared" si="270"/>
        <v>0.24950806425155111</v>
      </c>
      <c r="CT158" s="187">
        <f t="shared" si="271"/>
        <v>1.0141676581768888</v>
      </c>
      <c r="CU158" s="187">
        <f t="shared" si="272"/>
        <v>0.1631134287153311</v>
      </c>
      <c r="CV158" s="187">
        <f t="shared" si="273"/>
        <v>0.16083477657782025</v>
      </c>
      <c r="CW158" s="184">
        <f t="shared" si="274"/>
        <v>-1.5235271999755204</v>
      </c>
      <c r="CX158" s="184">
        <f t="shared" si="275"/>
        <v>-1.0984818041392932</v>
      </c>
      <c r="CY158" s="184">
        <f t="shared" si="276"/>
        <v>-2.9117912426389139</v>
      </c>
      <c r="CZ158" s="184">
        <f t="shared" si="311"/>
        <v>0.42504539583622747</v>
      </c>
      <c r="DA158" s="184">
        <f t="shared" si="312"/>
        <v>0.43911363070722342</v>
      </c>
      <c r="DB158" s="184">
        <f t="shared" si="313"/>
        <v>-1.3882640426633934</v>
      </c>
      <c r="DC158" s="184">
        <f t="shared" si="314"/>
        <v>1.4068234870995852E-2</v>
      </c>
      <c r="DD158" s="184">
        <f t="shared" si="315"/>
        <v>-1.8133094384996209</v>
      </c>
      <c r="DE158" s="184">
        <f t="shared" si="316"/>
        <v>-1.8273776733706169</v>
      </c>
      <c r="DF158" s="15"/>
      <c r="DY158" s="124"/>
      <c r="EE158" t="str">
        <f>E158</f>
        <v>iRM_11</v>
      </c>
      <c r="EF158" t="str">
        <f>A158</f>
        <v>Lab 1</v>
      </c>
      <c r="EG158" t="str">
        <f>B158</f>
        <v>Jun 20, 2022</v>
      </c>
      <c r="EH158" s="50">
        <f>C158</f>
        <v>2</v>
      </c>
      <c r="EI158" s="48">
        <f>BE158/AVERAGE(BE157,BE159)</f>
        <v>1.0416677688611151</v>
      </c>
      <c r="EJ158" s="46">
        <f>(CM158/AVERAGE(CM157,CM159)-1)*10^6</f>
        <v>-2.1442201701971086</v>
      </c>
      <c r="EK158" s="46">
        <f>(CN158/AVERAGE(CN157,CN159)-1)*10^6</f>
        <v>-6.5935570177089176</v>
      </c>
      <c r="EL158" s="46">
        <f>(CP158/AVERAGE(CP157,CP159)-1)*10^6</f>
        <v>-6.7039652006384287</v>
      </c>
      <c r="EN158" s="39" t="str">
        <f t="shared" ref="EN158:EU158" si="337">DV118</f>
        <v>iRM_12</v>
      </c>
      <c r="EO158" s="39" t="str">
        <f t="shared" si="337"/>
        <v>Lab 1</v>
      </c>
      <c r="EP158" s="39" t="str">
        <f t="shared" si="337"/>
        <v>Jun 20, 2022</v>
      </c>
      <c r="EQ158" s="124">
        <f t="shared" si="337"/>
        <v>1</v>
      </c>
      <c r="ER158" s="117">
        <f t="shared" si="337"/>
        <v>1.0038330551614831</v>
      </c>
      <c r="ES158" s="44">
        <f t="shared" si="337"/>
        <v>-3.6808902931229071</v>
      </c>
      <c r="ET158" s="44">
        <f t="shared" si="337"/>
        <v>-2.0788214495359725</v>
      </c>
      <c r="EU158" s="44">
        <f t="shared" si="337"/>
        <v>3.8564825246556467</v>
      </c>
      <c r="EV158" s="39" t="s">
        <v>27</v>
      </c>
      <c r="EY158" s="39"/>
      <c r="EZ158" s="39"/>
      <c r="FA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44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</row>
    <row r="159" spans="1:235">
      <c r="A159" t="s">
        <v>38</v>
      </c>
      <c r="B159" s="3" t="s">
        <v>33</v>
      </c>
      <c r="C159" s="19">
        <v>2</v>
      </c>
      <c r="D159" t="s">
        <v>65</v>
      </c>
      <c r="E159" t="s">
        <v>27</v>
      </c>
      <c r="F159" s="13"/>
      <c r="G159" s="13"/>
      <c r="H159" s="13">
        <v>2.864093490643427E-4</v>
      </c>
      <c r="I159" s="13">
        <v>7.2100109173334209E-5</v>
      </c>
      <c r="J159" s="13">
        <v>1.0541580559220165E-4</v>
      </c>
      <c r="K159" s="13">
        <v>8.1872680084416061E-6</v>
      </c>
      <c r="L159" s="13">
        <v>1.1225457928958349E-4</v>
      </c>
      <c r="M159" s="13">
        <v>5.7465343388685152E-6</v>
      </c>
      <c r="N159" s="13">
        <v>1.4191860100254416E-4</v>
      </c>
      <c r="O159" s="13">
        <v>3.981967603294834E-6</v>
      </c>
      <c r="P159" s="13">
        <v>2.3735016014825301E-6</v>
      </c>
      <c r="Q159" s="13"/>
      <c r="R159" s="13"/>
      <c r="S159" s="13"/>
      <c r="T159" s="13"/>
      <c r="U159" s="13"/>
      <c r="V159" s="13">
        <v>22.464125224522181</v>
      </c>
      <c r="W159" s="13">
        <v>4.9896168124919038</v>
      </c>
      <c r="X159" s="13">
        <v>7.7766741538534356</v>
      </c>
      <c r="Y159" s="13">
        <v>6.2083270658687826E-5</v>
      </c>
      <c r="Z159" s="13">
        <v>8.1831884968037514</v>
      </c>
      <c r="AA159" s="13">
        <v>3.4285639490657817E-5</v>
      </c>
      <c r="AB159" s="13">
        <v>1.364683255857351</v>
      </c>
      <c r="AC159" s="13">
        <v>1.316837460183019E-5</v>
      </c>
      <c r="AD159" s="13">
        <v>7.0720897817446543E-6</v>
      </c>
      <c r="AE159" s="13"/>
      <c r="AF159" s="13"/>
      <c r="AG159" s="13"/>
      <c r="AH159" s="13"/>
      <c r="AI159" s="68">
        <f t="shared" si="256"/>
        <v>1</v>
      </c>
      <c r="AJ159" s="13">
        <f t="shared" si="278"/>
        <v>0</v>
      </c>
      <c r="AK159" s="13">
        <f t="shared" si="279"/>
        <v>0</v>
      </c>
      <c r="AL159" s="13">
        <f t="shared" si="280"/>
        <v>22.463838815173116</v>
      </c>
      <c r="AM159" s="13">
        <f t="shared" si="281"/>
        <v>4.9895447123827301</v>
      </c>
      <c r="AN159" s="13">
        <f t="shared" si="282"/>
        <v>7.7765687380478434</v>
      </c>
      <c r="AO159" s="13">
        <f t="shared" si="283"/>
        <v>5.389600265024622E-5</v>
      </c>
      <c r="AP159" s="13">
        <f t="shared" si="284"/>
        <v>8.1830762422244625</v>
      </c>
      <c r="AQ159" s="13">
        <f t="shared" si="285"/>
        <v>2.85391051517893E-5</v>
      </c>
      <c r="AR159" s="13">
        <f t="shared" si="286"/>
        <v>1.3645413372563484</v>
      </c>
      <c r="AS159" s="13">
        <f t="shared" si="287"/>
        <v>9.1864069985353562E-6</v>
      </c>
      <c r="AT159" s="13">
        <f t="shared" si="288"/>
        <v>4.6985881802621246E-6</v>
      </c>
      <c r="AU159" s="13">
        <f t="shared" si="289"/>
        <v>0</v>
      </c>
      <c r="AV159" s="13">
        <f t="shared" si="290"/>
        <v>0</v>
      </c>
      <c r="AW159" s="13">
        <f t="shared" si="291"/>
        <v>0</v>
      </c>
      <c r="AX159" s="13"/>
      <c r="AY159">
        <f t="shared" si="292"/>
        <v>0</v>
      </c>
      <c r="AZ159">
        <f t="shared" si="293"/>
        <v>1</v>
      </c>
      <c r="BB159">
        <f t="shared" si="257"/>
        <v>1</v>
      </c>
      <c r="BC159">
        <f t="shared" si="258"/>
        <v>1</v>
      </c>
      <c r="BD159" s="41">
        <f t="shared" si="259"/>
        <v>1.7124993922141207</v>
      </c>
      <c r="BE159" s="13">
        <f t="shared" si="260"/>
        <v>22.463838815173116</v>
      </c>
      <c r="BF159" s="13">
        <f t="shared" si="261"/>
        <v>4.9895447123827301</v>
      </c>
      <c r="BG159" s="13">
        <f t="shared" si="294"/>
        <v>7.7765661677057034</v>
      </c>
      <c r="BH159" s="13">
        <f t="shared" si="295"/>
        <v>8.183074575920795</v>
      </c>
      <c r="BI159" s="13">
        <f t="shared" si="296"/>
        <v>1.364538213352543</v>
      </c>
      <c r="BJ159" s="17">
        <f t="shared" si="297"/>
        <v>0.22211451717738293</v>
      </c>
      <c r="BK159" s="17">
        <f t="shared" si="298"/>
        <v>0.34618153342753916</v>
      </c>
      <c r="BL159" s="17">
        <f t="shared" si="299"/>
        <v>0.36427765722720412</v>
      </c>
      <c r="BM159" s="17">
        <f t="shared" si="300"/>
        <v>6.0743767998854711E-2</v>
      </c>
      <c r="BN159" s="17">
        <f t="shared" si="301"/>
        <v>1.5585722978704497</v>
      </c>
      <c r="BO159" s="17">
        <f t="shared" si="302"/>
        <v>1.6400443422448081</v>
      </c>
      <c r="BP159" s="17">
        <f t="shared" si="303"/>
        <v>0.27347950404495225</v>
      </c>
      <c r="BQ159" s="17">
        <f t="shared" si="304"/>
        <v>1.0522735098562175</v>
      </c>
      <c r="BR159" s="17">
        <f t="shared" si="305"/>
        <v>0.17546796155598307</v>
      </c>
      <c r="BS159" s="17">
        <f t="shared" si="306"/>
        <v>0.1667512865357211</v>
      </c>
      <c r="BT159" s="96">
        <f t="shared" si="307"/>
        <v>-1.5045621869698298</v>
      </c>
      <c r="BU159" s="96">
        <f t="shared" si="308"/>
        <v>-1.0607919784265933</v>
      </c>
      <c r="BV159" s="96">
        <f t="shared" si="309"/>
        <v>-1.0098389075450902</v>
      </c>
      <c r="BW159" s="96">
        <f t="shared" si="310"/>
        <v>-2.8010907864046093</v>
      </c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184"/>
      <c r="CJ159" s="185"/>
      <c r="CK159" s="181">
        <f t="shared" si="262"/>
        <v>0</v>
      </c>
      <c r="CL159" s="186">
        <f t="shared" si="263"/>
        <v>1.7124947162028987</v>
      </c>
      <c r="CM159" s="185">
        <f t="shared" si="264"/>
        <v>0.21794279762290694</v>
      </c>
      <c r="CN159" s="185">
        <f t="shared" si="265"/>
        <v>0.33337861229897314</v>
      </c>
      <c r="CO159" s="188">
        <f t="shared" si="266"/>
        <v>0.33810000000000001</v>
      </c>
      <c r="CP159" s="185">
        <f t="shared" si="267"/>
        <v>5.4378311541913159E-2</v>
      </c>
      <c r="CQ159" s="187">
        <f t="shared" si="268"/>
        <v>1.5296610667345738</v>
      </c>
      <c r="CR159" s="187">
        <f t="shared" si="269"/>
        <v>1.5513244928836494</v>
      </c>
      <c r="CS159" s="187">
        <f t="shared" si="270"/>
        <v>0.24950726582853455</v>
      </c>
      <c r="CT159" s="187">
        <f t="shared" si="271"/>
        <v>1.014162239348434</v>
      </c>
      <c r="CU159" s="187">
        <f t="shared" si="272"/>
        <v>0.16311277789214271</v>
      </c>
      <c r="CV159" s="187">
        <f t="shared" si="273"/>
        <v>0.16083499420855712</v>
      </c>
      <c r="CW159" s="184">
        <f t="shared" si="274"/>
        <v>-1.5235226468501584</v>
      </c>
      <c r="CX159" s="184">
        <f t="shared" si="275"/>
        <v>-1.0984764609961861</v>
      </c>
      <c r="CY159" s="184">
        <f t="shared" si="276"/>
        <v>-2.9117898895074936</v>
      </c>
      <c r="CZ159" s="184">
        <f t="shared" si="311"/>
        <v>0.4250461858539723</v>
      </c>
      <c r="DA159" s="184">
        <f t="shared" si="312"/>
        <v>0.43910907758186146</v>
      </c>
      <c r="DB159" s="184">
        <f t="shared" si="313"/>
        <v>-1.3882672426573353</v>
      </c>
      <c r="DC159" s="184">
        <f t="shared" si="314"/>
        <v>1.4062891727889335E-2</v>
      </c>
      <c r="DD159" s="184">
        <f t="shared" si="315"/>
        <v>-1.8133134285113073</v>
      </c>
      <c r="DE159" s="184">
        <f t="shared" si="316"/>
        <v>-1.8273763202391966</v>
      </c>
      <c r="DF159" s="15"/>
      <c r="DV159" s="39" t="str">
        <f>E159</f>
        <v>iRM_12</v>
      </c>
      <c r="DW159" s="39" t="str">
        <f>A159</f>
        <v>Lab 1</v>
      </c>
      <c r="DX159" s="39" t="str">
        <f>B159</f>
        <v>Jun 20, 2022</v>
      </c>
      <c r="DY159" s="124">
        <f>C159</f>
        <v>2</v>
      </c>
      <c r="DZ159" s="48">
        <f>BE159/AVERAGE(BE157,BE161)</f>
        <v>1.0104551148123708</v>
      </c>
      <c r="EA159" s="46">
        <f>(CM159/AVERAGE(CM157,CM161)-1)*10^6</f>
        <v>-2.1665053047126293</v>
      </c>
      <c r="EB159" s="46">
        <f>(CN159/AVERAGE(CN157,CN161)-1)*10^6</f>
        <v>-3.7596219349955717</v>
      </c>
      <c r="EC159" s="46">
        <f>(CP159/AVERAGE(CP157,CP161)-1)*10^6</f>
        <v>-22.140518224578187</v>
      </c>
      <c r="EH159" s="50"/>
      <c r="EK159" s="46"/>
      <c r="EL159" s="46"/>
      <c r="EN159" s="39" t="str">
        <f t="shared" ref="EN159:EU159" si="338">DV120</f>
        <v>iRM_12</v>
      </c>
      <c r="EO159" s="39" t="str">
        <f t="shared" si="338"/>
        <v>Lab 1</v>
      </c>
      <c r="EP159" s="39" t="str">
        <f t="shared" si="338"/>
        <v>Jun 20, 2022</v>
      </c>
      <c r="EQ159" s="124">
        <f t="shared" si="338"/>
        <v>1</v>
      </c>
      <c r="ER159" s="117">
        <f t="shared" si="338"/>
        <v>0.9939905533985921</v>
      </c>
      <c r="ES159" s="44">
        <f t="shared" si="338"/>
        <v>1.7402250611642245</v>
      </c>
      <c r="ET159" s="44">
        <f t="shared" si="338"/>
        <v>-0.38000822166761594</v>
      </c>
      <c r="EU159" s="44">
        <f t="shared" si="338"/>
        <v>15.59450045296451</v>
      </c>
      <c r="EV159" s="39" t="s">
        <v>27</v>
      </c>
      <c r="EY159" s="39"/>
      <c r="EZ159" s="39"/>
      <c r="FA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44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</row>
    <row r="160" spans="1:235">
      <c r="A160" t="s">
        <v>38</v>
      </c>
      <c r="B160" s="3" t="s">
        <v>33</v>
      </c>
      <c r="C160" s="19">
        <v>2</v>
      </c>
      <c r="D160" t="s">
        <v>66</v>
      </c>
      <c r="E160" t="s">
        <v>32</v>
      </c>
      <c r="F160" s="13"/>
      <c r="G160" s="13"/>
      <c r="H160" s="13">
        <v>9.2078752641100436E-4</v>
      </c>
      <c r="I160" s="13">
        <v>2.1218097826931627E-4</v>
      </c>
      <c r="J160" s="13">
        <v>3.1498702082899399E-4</v>
      </c>
      <c r="K160" s="13">
        <v>1.4766983463232464E-5</v>
      </c>
      <c r="L160" s="13">
        <v>3.3764454419724646E-4</v>
      </c>
      <c r="M160" s="13">
        <v>3.4199228053921628E-6</v>
      </c>
      <c r="N160" s="13">
        <v>1.7494960629846901E-4</v>
      </c>
      <c r="O160" s="13">
        <v>6.0818447536803436E-6</v>
      </c>
      <c r="P160" s="13">
        <v>5.5248829539777934E-6</v>
      </c>
      <c r="Q160" s="13"/>
      <c r="R160" s="13"/>
      <c r="S160" s="13"/>
      <c r="T160" s="13"/>
      <c r="U160" s="13"/>
      <c r="V160" s="13">
        <v>23.62420551300049</v>
      </c>
      <c r="W160" s="13">
        <v>5.2474202823638914</v>
      </c>
      <c r="X160" s="13">
        <v>8.1786159324646004</v>
      </c>
      <c r="Y160" s="13">
        <v>5.8588588944985529E-5</v>
      </c>
      <c r="Z160" s="13">
        <v>8.6065297889709473</v>
      </c>
      <c r="AA160" s="13">
        <v>3.3340070167469094E-5</v>
      </c>
      <c r="AB160" s="13">
        <v>1.4353341746330261</v>
      </c>
      <c r="AC160" s="13">
        <v>1.4814926296367047E-5</v>
      </c>
      <c r="AD160" s="13">
        <v>4.4872540806295544E-6</v>
      </c>
      <c r="AE160" s="13"/>
      <c r="AF160" s="13"/>
      <c r="AG160" s="13"/>
      <c r="AH160" s="13"/>
      <c r="AI160" s="68">
        <f t="shared" si="256"/>
        <v>1</v>
      </c>
      <c r="AJ160" s="13">
        <f t="shared" si="278"/>
        <v>0</v>
      </c>
      <c r="AK160" s="13">
        <f t="shared" si="279"/>
        <v>0</v>
      </c>
      <c r="AL160" s="13">
        <f t="shared" si="280"/>
        <v>23.623284725474079</v>
      </c>
      <c r="AM160" s="13">
        <f t="shared" si="281"/>
        <v>5.2472081013856222</v>
      </c>
      <c r="AN160" s="13">
        <f t="shared" si="282"/>
        <v>8.1783009454437714</v>
      </c>
      <c r="AO160" s="13">
        <f t="shared" si="283"/>
        <v>4.3821605481753066E-5</v>
      </c>
      <c r="AP160" s="13">
        <f t="shared" si="284"/>
        <v>8.6061921444267497</v>
      </c>
      <c r="AQ160" s="13">
        <f t="shared" si="285"/>
        <v>2.9920147362076932E-5</v>
      </c>
      <c r="AR160" s="13">
        <f t="shared" si="286"/>
        <v>1.4351592250267278</v>
      </c>
      <c r="AS160" s="13">
        <f t="shared" si="287"/>
        <v>8.7330815426867036E-6</v>
      </c>
      <c r="AT160" s="13">
        <f t="shared" si="288"/>
        <v>-1.037628873348239E-6</v>
      </c>
      <c r="AU160" s="13">
        <f t="shared" si="289"/>
        <v>0</v>
      </c>
      <c r="AV160" s="13">
        <f t="shared" si="290"/>
        <v>0</v>
      </c>
      <c r="AW160" s="13">
        <f t="shared" si="291"/>
        <v>0</v>
      </c>
      <c r="AX160" s="13"/>
      <c r="AY160">
        <f t="shared" si="292"/>
        <v>0</v>
      </c>
      <c r="AZ160">
        <f t="shared" si="293"/>
        <v>1</v>
      </c>
      <c r="BB160">
        <f t="shared" si="257"/>
        <v>1</v>
      </c>
      <c r="BC160">
        <f t="shared" si="258"/>
        <v>1</v>
      </c>
      <c r="BD160" s="41">
        <f t="shared" si="259"/>
        <v>1.7145155490327817</v>
      </c>
      <c r="BE160" s="13">
        <f t="shared" si="260"/>
        <v>23.623284725474079</v>
      </c>
      <c r="BF160" s="13">
        <f t="shared" si="261"/>
        <v>5.2472081013856222</v>
      </c>
      <c r="BG160" s="13">
        <f t="shared" si="294"/>
        <v>8.1783015130089947</v>
      </c>
      <c r="BH160" s="13">
        <f t="shared" si="295"/>
        <v>8.606192512382794</v>
      </c>
      <c r="BI160" s="13">
        <f t="shared" si="296"/>
        <v>1.435159914878918</v>
      </c>
      <c r="BJ160" s="17">
        <f t="shared" si="297"/>
        <v>0.22212017347982582</v>
      </c>
      <c r="BK160" s="17">
        <f t="shared" si="298"/>
        <v>0.34619662794776185</v>
      </c>
      <c r="BL160" s="17">
        <f t="shared" si="299"/>
        <v>0.36430973136865846</v>
      </c>
      <c r="BM160" s="17">
        <f t="shared" si="300"/>
        <v>6.0751920469862469E-2</v>
      </c>
      <c r="BN160" s="17">
        <f t="shared" si="301"/>
        <v>1.5586005652890655</v>
      </c>
      <c r="BO160" s="17">
        <f t="shared" si="302"/>
        <v>1.6401469783731599</v>
      </c>
      <c r="BP160" s="17">
        <f t="shared" si="303"/>
        <v>0.2735092428485803</v>
      </c>
      <c r="BQ160" s="17">
        <f t="shared" si="304"/>
        <v>1.0523202768561619</v>
      </c>
      <c r="BR160" s="17">
        <f t="shared" si="305"/>
        <v>0.17548385964934765</v>
      </c>
      <c r="BS160" s="17">
        <f t="shared" si="306"/>
        <v>0.1667589834661467</v>
      </c>
      <c r="BT160" s="96">
        <f t="shared" si="307"/>
        <v>-1.504536721590551</v>
      </c>
      <c r="BU160" s="96">
        <f t="shared" si="308"/>
        <v>-1.0607483764730163</v>
      </c>
      <c r="BV160" s="96">
        <f t="shared" si="309"/>
        <v>-1.0097508628109182</v>
      </c>
      <c r="BW160" s="96">
        <f t="shared" si="310"/>
        <v>-2.800956584588516</v>
      </c>
      <c r="BX160" s="44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184"/>
      <c r="CJ160" s="185"/>
      <c r="CK160" s="181">
        <f t="shared" si="262"/>
        <v>0</v>
      </c>
      <c r="CL160" s="186">
        <f t="shared" si="263"/>
        <v>1.7145165308323631</v>
      </c>
      <c r="CM160" s="185">
        <f t="shared" si="264"/>
        <v>0.21794346892702779</v>
      </c>
      <c r="CN160" s="185">
        <f t="shared" si="265"/>
        <v>0.33337831582521399</v>
      </c>
      <c r="CO160" s="188">
        <f t="shared" si="266"/>
        <v>0.33810000000000001</v>
      </c>
      <c r="CP160" s="185">
        <f t="shared" si="267"/>
        <v>5.4378502282419527E-2</v>
      </c>
      <c r="CQ160" s="187">
        <f t="shared" si="268"/>
        <v>1.5296549947859939</v>
      </c>
      <c r="CR160" s="187">
        <f t="shared" si="269"/>
        <v>1.5513197145320432</v>
      </c>
      <c r="CS160" s="187">
        <f t="shared" si="270"/>
        <v>0.24950737248578264</v>
      </c>
      <c r="CT160" s="187">
        <f t="shared" si="271"/>
        <v>1.0141631412441996</v>
      </c>
      <c r="CU160" s="187">
        <f t="shared" si="272"/>
        <v>0.16311349509285261</v>
      </c>
      <c r="CV160" s="187">
        <f t="shared" si="273"/>
        <v>0.16083555836267235</v>
      </c>
      <c r="CW160" s="184">
        <f t="shared" si="274"/>
        <v>-1.5235195666699721</v>
      </c>
      <c r="CX160" s="184">
        <f t="shared" si="275"/>
        <v>-1.0984773502970593</v>
      </c>
      <c r="CY160" s="184">
        <f t="shared" si="276"/>
        <v>-2.9117863818558871</v>
      </c>
      <c r="CZ160" s="184">
        <f t="shared" si="311"/>
        <v>0.42504221637291323</v>
      </c>
      <c r="DA160" s="184">
        <f t="shared" si="312"/>
        <v>0.43910599740167533</v>
      </c>
      <c r="DB160" s="184">
        <f t="shared" si="313"/>
        <v>-1.388266815185915</v>
      </c>
      <c r="DC160" s="184">
        <f t="shared" si="314"/>
        <v>1.4063781028762119E-2</v>
      </c>
      <c r="DD160" s="184">
        <f t="shared" si="315"/>
        <v>-1.8133090315588281</v>
      </c>
      <c r="DE160" s="184">
        <f t="shared" si="316"/>
        <v>-1.8273728125875903</v>
      </c>
      <c r="DF160" s="15"/>
      <c r="DY160" s="124"/>
      <c r="EE160" t="str">
        <f>E160</f>
        <v>iRM</v>
      </c>
      <c r="EF160" t="str">
        <f>A160</f>
        <v>Lab 1</v>
      </c>
      <c r="EG160" t="str">
        <f>B160</f>
        <v>Jun 20, 2022</v>
      </c>
      <c r="EH160" s="50">
        <f>C160</f>
        <v>2</v>
      </c>
      <c r="EI160" s="48">
        <f>BE160/AVERAGE(BE159,BE161)</f>
        <v>1.0603946725766749</v>
      </c>
      <c r="EJ160" s="46">
        <f>(CM160/AVERAGE(CM159,CM161)-1)*10^6</f>
        <v>-1.4952182186833696</v>
      </c>
      <c r="EK160" s="46">
        <f>(CN160/AVERAGE(CN159,CN161)-1)*10^6</f>
        <v>-3.3984915900342472</v>
      </c>
      <c r="EL160" s="46">
        <f>(CP160/AVERAGE(CP159,CP161)-1)*10^6</f>
        <v>-13.282257100843964</v>
      </c>
      <c r="EN160" s="39" t="str">
        <f t="shared" ref="EN160:EU160" si="339">DV122</f>
        <v>iRM_12</v>
      </c>
      <c r="EO160" s="39" t="str">
        <f t="shared" si="339"/>
        <v>Lab 1</v>
      </c>
      <c r="EP160" s="39" t="str">
        <f t="shared" si="339"/>
        <v>Jun 20, 2022</v>
      </c>
      <c r="EQ160" s="124">
        <f t="shared" si="339"/>
        <v>1</v>
      </c>
      <c r="ER160" s="117">
        <f t="shared" si="339"/>
        <v>1.0018522058260442</v>
      </c>
      <c r="ES160" s="44">
        <f t="shared" si="339"/>
        <v>-1.7481207214009586</v>
      </c>
      <c r="ET160" s="44">
        <f t="shared" si="339"/>
        <v>2.5403472718732445</v>
      </c>
      <c r="EU160" s="44">
        <f t="shared" si="339"/>
        <v>-26.966290575303198</v>
      </c>
      <c r="EV160" s="39" t="s">
        <v>27</v>
      </c>
      <c r="EY160" s="39"/>
      <c r="EZ160" s="39"/>
      <c r="FA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44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</row>
    <row r="161" spans="1:235">
      <c r="A161" t="s">
        <v>38</v>
      </c>
      <c r="B161" s="3" t="s">
        <v>33</v>
      </c>
      <c r="C161" s="19">
        <v>2</v>
      </c>
      <c r="D161" t="s">
        <v>67</v>
      </c>
      <c r="E161" t="s">
        <v>27</v>
      </c>
      <c r="F161" s="13"/>
      <c r="G161" s="13"/>
      <c r="H161" s="13">
        <v>2.7823237469419836E-4</v>
      </c>
      <c r="I161" s="13">
        <v>5.2034626060049048E-5</v>
      </c>
      <c r="J161" s="13">
        <v>1.0410771647002548E-4</v>
      </c>
      <c r="K161" s="13">
        <v>1.4869130802708242E-5</v>
      </c>
      <c r="L161" s="13">
        <v>1.2421579158399253E-4</v>
      </c>
      <c r="M161" s="13">
        <v>7.2767143592500359E-6</v>
      </c>
      <c r="N161" s="13">
        <v>1.2611789206857794E-4</v>
      </c>
      <c r="O161" s="13">
        <v>2.6296269425074573E-6</v>
      </c>
      <c r="P161" s="13">
        <v>8.6087770341691787E-6</v>
      </c>
      <c r="Q161" s="13"/>
      <c r="R161" s="13"/>
      <c r="S161" s="13"/>
      <c r="T161" s="13"/>
      <c r="U161" s="13"/>
      <c r="V161" s="13">
        <v>22.092085227966308</v>
      </c>
      <c r="W161" s="13">
        <v>4.9070441627502444</v>
      </c>
      <c r="X161" s="13">
        <v>7.6480291652679444</v>
      </c>
      <c r="Y161" s="13">
        <v>5.5584599249414171E-5</v>
      </c>
      <c r="Z161" s="13">
        <v>8.0479086399078366</v>
      </c>
      <c r="AA161" s="13">
        <v>3.4267959108547075E-5</v>
      </c>
      <c r="AB161" s="13">
        <v>1.3421673083305359</v>
      </c>
      <c r="AC161" s="13">
        <v>8.2253332539039545E-6</v>
      </c>
      <c r="AD161" s="13">
        <v>6.7376497077020756E-6</v>
      </c>
      <c r="AE161" s="13"/>
      <c r="AF161" s="13"/>
      <c r="AG161" s="13"/>
      <c r="AH161" s="13"/>
      <c r="AI161" s="68">
        <f t="shared" si="256"/>
        <v>1</v>
      </c>
      <c r="AJ161" s="13">
        <f t="shared" si="278"/>
        <v>0</v>
      </c>
      <c r="AK161" s="13">
        <f t="shared" si="279"/>
        <v>0</v>
      </c>
      <c r="AL161" s="13">
        <f t="shared" si="280"/>
        <v>22.091806995591615</v>
      </c>
      <c r="AM161" s="13">
        <f t="shared" si="281"/>
        <v>4.9069921281241839</v>
      </c>
      <c r="AN161" s="13">
        <f t="shared" si="282"/>
        <v>7.6479250575514746</v>
      </c>
      <c r="AO161" s="13">
        <f t="shared" si="283"/>
        <v>4.0715468446705931E-5</v>
      </c>
      <c r="AP161" s="13">
        <f t="shared" si="284"/>
        <v>8.0477844241162533</v>
      </c>
      <c r="AQ161" s="13">
        <f t="shared" si="285"/>
        <v>2.6991244749297038E-5</v>
      </c>
      <c r="AR161" s="13">
        <f t="shared" si="286"/>
        <v>1.3420411904384673</v>
      </c>
      <c r="AS161" s="13">
        <f t="shared" si="287"/>
        <v>5.5957063113964972E-6</v>
      </c>
      <c r="AT161" s="13">
        <f t="shared" si="288"/>
        <v>-1.8711273264671031E-6</v>
      </c>
      <c r="AU161" s="13">
        <f t="shared" si="289"/>
        <v>0</v>
      </c>
      <c r="AV161" s="13">
        <f t="shared" si="290"/>
        <v>0</v>
      </c>
      <c r="AW161" s="13">
        <f t="shared" si="291"/>
        <v>0</v>
      </c>
      <c r="AX161" s="13"/>
      <c r="AY161">
        <f t="shared" si="292"/>
        <v>0</v>
      </c>
      <c r="AZ161">
        <f t="shared" si="293"/>
        <v>1</v>
      </c>
      <c r="BB161">
        <f t="shared" si="257"/>
        <v>1</v>
      </c>
      <c r="BC161">
        <f t="shared" si="258"/>
        <v>1</v>
      </c>
      <c r="BD161" s="41">
        <f t="shared" si="259"/>
        <v>1.7131587898471834</v>
      </c>
      <c r="BE161" s="13">
        <f t="shared" si="260"/>
        <v>22.091806995591615</v>
      </c>
      <c r="BF161" s="13">
        <f t="shared" si="261"/>
        <v>4.9069921281241839</v>
      </c>
      <c r="BG161" s="13">
        <f t="shared" si="294"/>
        <v>7.6479260811050978</v>
      </c>
      <c r="BH161" s="13">
        <f t="shared" si="295"/>
        <v>8.0477850876749688</v>
      </c>
      <c r="BI161" s="13">
        <f t="shared" si="296"/>
        <v>1.3420424344611246</v>
      </c>
      <c r="BJ161" s="17">
        <f t="shared" si="297"/>
        <v>0.22211818748477055</v>
      </c>
      <c r="BK161" s="17">
        <f t="shared" si="298"/>
        <v>0.34618834406036725</v>
      </c>
      <c r="BL161" s="17">
        <f t="shared" si="299"/>
        <v>0.36428822184083409</v>
      </c>
      <c r="BM161" s="17">
        <f t="shared" si="300"/>
        <v>6.0748422921172864E-2</v>
      </c>
      <c r="BN161" s="17">
        <f t="shared" si="301"/>
        <v>1.5585772060385803</v>
      </c>
      <c r="BO161" s="17">
        <f t="shared" si="302"/>
        <v>1.6400648049850099</v>
      </c>
      <c r="BP161" s="17">
        <f t="shared" si="303"/>
        <v>0.27349594199861754</v>
      </c>
      <c r="BQ161" s="17">
        <f t="shared" si="304"/>
        <v>1.052283325221691</v>
      </c>
      <c r="BR161" s="17">
        <f t="shared" si="305"/>
        <v>0.17547795575283651</v>
      </c>
      <c r="BS161" s="17">
        <f t="shared" si="306"/>
        <v>0.16675922876176669</v>
      </c>
      <c r="BT161" s="96">
        <f t="shared" si="307"/>
        <v>-1.50454566271419</v>
      </c>
      <c r="BU161" s="96">
        <f t="shared" si="308"/>
        <v>-1.0607723050322135</v>
      </c>
      <c r="BV161" s="96">
        <f t="shared" si="309"/>
        <v>-1.0098099064240269</v>
      </c>
      <c r="BW161" s="96">
        <f t="shared" si="310"/>
        <v>-2.8010141572437521</v>
      </c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184"/>
      <c r="CJ161" s="185"/>
      <c r="CK161" s="181">
        <f t="shared" si="262"/>
        <v>0</v>
      </c>
      <c r="CL161" s="186">
        <f t="shared" si="263"/>
        <v>1.7131606832409969</v>
      </c>
      <c r="CM161" s="185">
        <f t="shared" si="264"/>
        <v>0.21794479197821393</v>
      </c>
      <c r="CN161" s="185">
        <f t="shared" si="265"/>
        <v>0.33338028532596092</v>
      </c>
      <c r="CO161" s="188">
        <f t="shared" si="266"/>
        <v>0.33809999999999996</v>
      </c>
      <c r="CP161" s="185">
        <f t="shared" si="267"/>
        <v>5.4380137580609028E-2</v>
      </c>
      <c r="CQ161" s="187">
        <f t="shared" si="268"/>
        <v>1.5296547455893608</v>
      </c>
      <c r="CR161" s="187">
        <f t="shared" si="269"/>
        <v>1.5513102971223871</v>
      </c>
      <c r="CS161" s="187">
        <f t="shared" si="270"/>
        <v>0.24951336109947023</v>
      </c>
      <c r="CT161" s="187">
        <f t="shared" si="271"/>
        <v>1.0141571499029234</v>
      </c>
      <c r="CU161" s="187">
        <f t="shared" si="272"/>
        <v>0.16311743667577433</v>
      </c>
      <c r="CV161" s="187">
        <f t="shared" si="273"/>
        <v>0.16084039509201134</v>
      </c>
      <c r="CW161" s="184">
        <f t="shared" si="274"/>
        <v>-1.5235134960720469</v>
      </c>
      <c r="CX161" s="184">
        <f t="shared" si="275"/>
        <v>-1.0984714426094988</v>
      </c>
      <c r="CY161" s="184">
        <f t="shared" si="276"/>
        <v>-2.9117563097955581</v>
      </c>
      <c r="CZ161" s="184">
        <f t="shared" si="311"/>
        <v>0.42504205346254831</v>
      </c>
      <c r="DA161" s="184">
        <f t="shared" si="312"/>
        <v>0.43909992680374982</v>
      </c>
      <c r="DB161" s="184">
        <f t="shared" si="313"/>
        <v>-1.3882428137235114</v>
      </c>
      <c r="DC161" s="184">
        <f t="shared" si="314"/>
        <v>1.4057873341201748E-2</v>
      </c>
      <c r="DD161" s="184">
        <f t="shared" si="315"/>
        <v>-1.8132848671860597</v>
      </c>
      <c r="DE161" s="184">
        <f t="shared" si="316"/>
        <v>-1.8273427405272613</v>
      </c>
      <c r="DF161" s="15"/>
      <c r="DV161" s="39" t="str">
        <f>E161</f>
        <v>iRM_12</v>
      </c>
      <c r="DW161" s="39" t="str">
        <f>A161</f>
        <v>Lab 1</v>
      </c>
      <c r="DX161" s="39" t="str">
        <f>B161</f>
        <v>Jun 20, 2022</v>
      </c>
      <c r="DY161" s="124">
        <f>C161</f>
        <v>2</v>
      </c>
      <c r="DZ161" s="48">
        <f>BE161/AVERAGE(BE159,BE163)</f>
        <v>0.99003346907773593</v>
      </c>
      <c r="EA161" s="46">
        <f>(CM161/AVERAGE(CM159,CM163)-1)*10^6</f>
        <v>6.9037725869414146</v>
      </c>
      <c r="EB161" s="46">
        <f>(CN161/AVERAGE(CN159,CN163)-1)*10^6</f>
        <v>2.4545078163296097</v>
      </c>
      <c r="EC161" s="46">
        <f>(CP161/AVERAGE(CP159,CP163)-1)*10^6</f>
        <v>23.73275213196635</v>
      </c>
      <c r="EH161" s="50"/>
      <c r="EK161" s="46"/>
      <c r="EL161" s="46"/>
      <c r="EN161" s="39" t="str">
        <f t="shared" ref="EN161:EU161" si="340">DV124</f>
        <v>iRM_12</v>
      </c>
      <c r="EO161" s="39" t="str">
        <f t="shared" si="340"/>
        <v>Lab 1</v>
      </c>
      <c r="EP161" s="39" t="str">
        <f t="shared" si="340"/>
        <v>Jun 20, 2022</v>
      </c>
      <c r="EQ161" s="124">
        <f t="shared" si="340"/>
        <v>1</v>
      </c>
      <c r="ER161" s="117">
        <f t="shared" si="340"/>
        <v>1.0037504086008733</v>
      </c>
      <c r="ES161" s="44">
        <f t="shared" si="340"/>
        <v>6.0204767564631112</v>
      </c>
      <c r="ET161" s="44">
        <f t="shared" si="340"/>
        <v>-2.7476355187738832</v>
      </c>
      <c r="EU161" s="44">
        <f t="shared" si="340"/>
        <v>4.0693824565618542</v>
      </c>
      <c r="EV161" s="39" t="s">
        <v>27</v>
      </c>
      <c r="EY161" s="39"/>
      <c r="EZ161" s="39"/>
      <c r="FA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44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</row>
    <row r="162" spans="1:235">
      <c r="A162" t="s">
        <v>38</v>
      </c>
      <c r="B162" s="3" t="s">
        <v>33</v>
      </c>
      <c r="C162" s="19">
        <v>2</v>
      </c>
      <c r="D162" t="s">
        <v>68</v>
      </c>
      <c r="E162" t="s">
        <v>28</v>
      </c>
      <c r="F162" s="13"/>
      <c r="G162" s="13"/>
      <c r="H162" s="13">
        <v>3.4905151405837385E-4</v>
      </c>
      <c r="I162" s="13">
        <v>8.8227533706231045E-5</v>
      </c>
      <c r="J162" s="13">
        <v>1.2223865560372362E-4</v>
      </c>
      <c r="K162" s="13">
        <v>1.840819043081865E-5</v>
      </c>
      <c r="L162" s="13">
        <v>1.4084760041441772E-4</v>
      </c>
      <c r="M162" s="13">
        <v>7.1313952304308262E-6</v>
      </c>
      <c r="N162" s="13">
        <v>1.3024599466007202E-4</v>
      </c>
      <c r="O162" s="13">
        <v>9.8335683674122258E-6</v>
      </c>
      <c r="P162" s="13">
        <v>4.4979898120800495E-6</v>
      </c>
      <c r="Q162" s="13"/>
      <c r="R162" s="13"/>
      <c r="S162" s="13"/>
      <c r="T162" s="13"/>
      <c r="U162" s="13"/>
      <c r="V162" s="13">
        <v>23.564224014282228</v>
      </c>
      <c r="W162" s="13">
        <v>5.2341729068756102</v>
      </c>
      <c r="X162" s="13">
        <v>8.1581067180633546</v>
      </c>
      <c r="Y162" s="13">
        <v>6.2771805896773007E-5</v>
      </c>
      <c r="Z162" s="13">
        <v>8.5851544952392587</v>
      </c>
      <c r="AA162" s="13">
        <v>3.5002283657377123E-5</v>
      </c>
      <c r="AB162" s="13">
        <v>1.4318234252929687</v>
      </c>
      <c r="AC162" s="13">
        <v>1.2151803573487996E-5</v>
      </c>
      <c r="AD162" s="13">
        <v>7.8775417171073064E-6</v>
      </c>
      <c r="AE162" s="13"/>
      <c r="AF162" s="13"/>
      <c r="AG162" s="13"/>
      <c r="AH162" s="13"/>
      <c r="AI162" s="68">
        <f t="shared" si="256"/>
        <v>1</v>
      </c>
      <c r="AJ162" s="13">
        <f t="shared" si="278"/>
        <v>0</v>
      </c>
      <c r="AK162" s="13">
        <f t="shared" si="279"/>
        <v>0</v>
      </c>
      <c r="AL162" s="13">
        <f t="shared" si="280"/>
        <v>23.563874962768171</v>
      </c>
      <c r="AM162" s="13">
        <f t="shared" si="281"/>
        <v>5.2340846793419038</v>
      </c>
      <c r="AN162" s="13">
        <f t="shared" si="282"/>
        <v>8.1579844794077516</v>
      </c>
      <c r="AO162" s="13">
        <f t="shared" si="283"/>
        <v>4.436361546595436E-5</v>
      </c>
      <c r="AP162" s="13">
        <f t="shared" si="284"/>
        <v>8.5850136476388439</v>
      </c>
      <c r="AQ162" s="13">
        <f t="shared" si="285"/>
        <v>2.7870888426946298E-5</v>
      </c>
      <c r="AR162" s="13">
        <f t="shared" si="286"/>
        <v>1.4316931792983085</v>
      </c>
      <c r="AS162" s="13">
        <f t="shared" si="287"/>
        <v>2.3182352060757706E-6</v>
      </c>
      <c r="AT162" s="13">
        <f t="shared" si="288"/>
        <v>3.3795519050272568E-6</v>
      </c>
      <c r="AU162" s="13">
        <f t="shared" si="289"/>
        <v>0</v>
      </c>
      <c r="AV162" s="13">
        <f t="shared" si="290"/>
        <v>0</v>
      </c>
      <c r="AW162" s="13">
        <f t="shared" si="291"/>
        <v>0</v>
      </c>
      <c r="AX162" s="13"/>
      <c r="AY162">
        <f t="shared" si="292"/>
        <v>0</v>
      </c>
      <c r="AZ162">
        <f t="shared" si="293"/>
        <v>1</v>
      </c>
      <c r="BB162">
        <f t="shared" si="257"/>
        <v>1</v>
      </c>
      <c r="BC162">
        <f t="shared" si="258"/>
        <v>1</v>
      </c>
      <c r="BD162" s="41">
        <f t="shared" si="259"/>
        <v>1.7157595332989506</v>
      </c>
      <c r="BE162" s="13">
        <f t="shared" si="260"/>
        <v>23.563874962768171</v>
      </c>
      <c r="BF162" s="13">
        <f t="shared" si="261"/>
        <v>5.2340846793419038</v>
      </c>
      <c r="BG162" s="13">
        <f t="shared" si="294"/>
        <v>8.1579826309815875</v>
      </c>
      <c r="BH162" s="13">
        <f t="shared" si="295"/>
        <v>8.5850124492638731</v>
      </c>
      <c r="BI162" s="13">
        <f t="shared" si="296"/>
        <v>1.4316909325052094</v>
      </c>
      <c r="BJ162" s="17">
        <f t="shared" si="297"/>
        <v>0.22212325806396269</v>
      </c>
      <c r="BK162" s="17">
        <f t="shared" si="298"/>
        <v>0.34620717703991866</v>
      </c>
      <c r="BL162" s="17">
        <f t="shared" si="299"/>
        <v>0.36432940095075717</v>
      </c>
      <c r="BM162" s="17">
        <f t="shared" si="300"/>
        <v>6.0757873429872468E-2</v>
      </c>
      <c r="BN162" s="17">
        <f t="shared" si="301"/>
        <v>1.5586264133593104</v>
      </c>
      <c r="BO162" s="17">
        <f t="shared" si="302"/>
        <v>1.6402127545141838</v>
      </c>
      <c r="BP162" s="17">
        <f t="shared" si="303"/>
        <v>0.27353224493212058</v>
      </c>
      <c r="BQ162" s="17">
        <f t="shared" si="304"/>
        <v>1.0523450266565355</v>
      </c>
      <c r="BR162" s="17">
        <f t="shared" si="305"/>
        <v>0.1754957073661905</v>
      </c>
      <c r="BS162" s="17">
        <f t="shared" si="306"/>
        <v>0.16676631990533347</v>
      </c>
      <c r="BT162" s="96">
        <f t="shared" si="307"/>
        <v>-1.504522834681177</v>
      </c>
      <c r="BU162" s="96">
        <f t="shared" si="308"/>
        <v>-1.0607179055481553</v>
      </c>
      <c r="BV162" s="96">
        <f t="shared" si="309"/>
        <v>-1.0096968728967588</v>
      </c>
      <c r="BW162" s="96">
        <f t="shared" si="310"/>
        <v>-2.8008586013754151</v>
      </c>
      <c r="BX162" s="44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184"/>
      <c r="CJ162" s="185"/>
      <c r="CK162" s="181">
        <f t="shared" si="262"/>
        <v>0</v>
      </c>
      <c r="CL162" s="186">
        <f t="shared" si="263"/>
        <v>1.7157563278437014</v>
      </c>
      <c r="CM162" s="185">
        <f t="shared" si="264"/>
        <v>0.21794350381558397</v>
      </c>
      <c r="CN162" s="185">
        <f t="shared" si="265"/>
        <v>0.33337937878411478</v>
      </c>
      <c r="CO162" s="188">
        <f t="shared" si="266"/>
        <v>0.33810000000000001</v>
      </c>
      <c r="CP162" s="185">
        <f t="shared" si="267"/>
        <v>5.4379472416629902E-2</v>
      </c>
      <c r="CQ162" s="187">
        <f t="shared" si="268"/>
        <v>1.5296596271399245</v>
      </c>
      <c r="CR162" s="187">
        <f t="shared" si="269"/>
        <v>1.5513194661956435</v>
      </c>
      <c r="CS162" s="187">
        <f t="shared" si="270"/>
        <v>0.24951178385497494</v>
      </c>
      <c r="CT162" s="187">
        <f t="shared" si="271"/>
        <v>1.014159907649663</v>
      </c>
      <c r="CU162" s="187">
        <f t="shared" si="272"/>
        <v>0.16311588501652405</v>
      </c>
      <c r="CV162" s="187">
        <f t="shared" si="273"/>
        <v>0.16083842773330351</v>
      </c>
      <c r="CW162" s="184">
        <f t="shared" si="274"/>
        <v>-1.5235194065892248</v>
      </c>
      <c r="CX162" s="184">
        <f t="shared" si="275"/>
        <v>-1.0984741618557128</v>
      </c>
      <c r="CY162" s="184">
        <f t="shared" si="276"/>
        <v>-2.9117685416154249</v>
      </c>
      <c r="CZ162" s="184">
        <f t="shared" si="311"/>
        <v>0.42504524473351235</v>
      </c>
      <c r="DA162" s="184">
        <f t="shared" si="312"/>
        <v>0.43910583732092778</v>
      </c>
      <c r="DB162" s="184">
        <f t="shared" si="313"/>
        <v>-1.3882491350262003</v>
      </c>
      <c r="DC162" s="184">
        <f t="shared" si="314"/>
        <v>1.4060592587415615E-2</v>
      </c>
      <c r="DD162" s="184">
        <f t="shared" si="315"/>
        <v>-1.8132943797597125</v>
      </c>
      <c r="DE162" s="184">
        <f t="shared" si="316"/>
        <v>-1.8273549723471278</v>
      </c>
      <c r="DF162" s="15"/>
      <c r="DY162" s="124"/>
      <c r="EE162" t="str">
        <f>E162</f>
        <v>iRM_1</v>
      </c>
      <c r="EF162" t="str">
        <f>A162</f>
        <v>Lab 1</v>
      </c>
      <c r="EG162" t="str">
        <f>B162</f>
        <v>Jun 20, 2022</v>
      </c>
      <c r="EH162" s="50">
        <f>C162</f>
        <v>2</v>
      </c>
      <c r="EI162" s="48">
        <f>BE162/AVERAGE(BE161,BE163)</f>
        <v>1.064880540740238</v>
      </c>
      <c r="EJ162" s="46">
        <f>(CM162/AVERAGE(CM161,CM163)-1)*10^6</f>
        <v>-3.5821512477385298</v>
      </c>
      <c r="EK162" s="46">
        <f>(CN162/AVERAGE(CN161,CN163)-1)*10^6</f>
        <v>-2.773927621047001</v>
      </c>
      <c r="EL162" s="46">
        <f>(CP162/AVERAGE(CP161,CP163)-1)*10^6</f>
        <v>-5.2891669488630555</v>
      </c>
      <c r="EN162" s="39" t="str">
        <f t="shared" ref="EN162:EU162" si="341">DV126</f>
        <v>iRM_12</v>
      </c>
      <c r="EO162" s="39" t="str">
        <f t="shared" si="341"/>
        <v>Lab 1</v>
      </c>
      <c r="EP162" s="39" t="str">
        <f t="shared" si="341"/>
        <v>Jun 20, 2022</v>
      </c>
      <c r="EQ162" s="124">
        <f t="shared" si="341"/>
        <v>1</v>
      </c>
      <c r="ER162" s="117">
        <f t="shared" si="341"/>
        <v>0.99638600045132442</v>
      </c>
      <c r="ES162" s="44">
        <f t="shared" si="341"/>
        <v>-11.406946390790651</v>
      </c>
      <c r="ET162" s="44">
        <f t="shared" si="341"/>
        <v>-2.8357153906144461</v>
      </c>
      <c r="EU162" s="44">
        <f t="shared" si="341"/>
        <v>11.236829298599815</v>
      </c>
      <c r="EV162" s="39" t="s">
        <v>27</v>
      </c>
      <c r="EY162" s="39"/>
      <c r="EZ162" s="39"/>
      <c r="FA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44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</row>
    <row r="163" spans="1:235">
      <c r="A163" t="s">
        <v>38</v>
      </c>
      <c r="B163" s="3" t="s">
        <v>33</v>
      </c>
      <c r="C163" s="19">
        <v>2</v>
      </c>
      <c r="D163" t="s">
        <v>69</v>
      </c>
      <c r="E163" t="s">
        <v>27</v>
      </c>
      <c r="F163" s="13"/>
      <c r="G163" s="13"/>
      <c r="H163" s="13">
        <v>2.7581186732277273E-4</v>
      </c>
      <c r="I163" s="13">
        <v>7.0543614492635248E-5</v>
      </c>
      <c r="J163" s="13">
        <v>9.7679277678253124E-5</v>
      </c>
      <c r="K163" s="13">
        <v>8.682656323344418E-6</v>
      </c>
      <c r="L163" s="13">
        <v>1.0436729207867757E-4</v>
      </c>
      <c r="M163" s="13">
        <v>2.3818752424631392E-6</v>
      </c>
      <c r="N163" s="13">
        <v>1.2677547783823684E-4</v>
      </c>
      <c r="O163" s="13">
        <v>-1.0985922926920479E-6</v>
      </c>
      <c r="P163" s="13">
        <v>3.6739973097166256E-6</v>
      </c>
      <c r="Q163" s="13"/>
      <c r="R163" s="13"/>
      <c r="S163" s="13"/>
      <c r="T163" s="13"/>
      <c r="U163" s="13"/>
      <c r="V163" s="13">
        <v>22.164841359975387</v>
      </c>
      <c r="W163" s="13">
        <v>4.9233016091950086</v>
      </c>
      <c r="X163" s="13">
        <v>7.6735277078589617</v>
      </c>
      <c r="Y163" s="13">
        <v>6.3398431532788187E-5</v>
      </c>
      <c r="Z163" s="13">
        <v>8.0750468215163878</v>
      </c>
      <c r="AA163" s="13">
        <v>3.3778745462917199E-5</v>
      </c>
      <c r="AB163" s="13">
        <v>1.3467345724300461</v>
      </c>
      <c r="AC163" s="13">
        <v>1.0698859039955411E-5</v>
      </c>
      <c r="AD163" s="13">
        <v>8.2231937612994677E-6</v>
      </c>
      <c r="AE163" s="13"/>
      <c r="AF163" s="13"/>
      <c r="AG163" s="13"/>
      <c r="AH163" s="13"/>
      <c r="AI163" s="68">
        <f t="shared" si="256"/>
        <v>1</v>
      </c>
      <c r="AJ163" s="13">
        <f t="shared" si="278"/>
        <v>0</v>
      </c>
      <c r="AK163" s="13">
        <f t="shared" si="279"/>
        <v>0</v>
      </c>
      <c r="AL163" s="13">
        <f t="shared" si="280"/>
        <v>22.164565548108065</v>
      </c>
      <c r="AM163" s="13">
        <f t="shared" si="281"/>
        <v>4.9232310655805156</v>
      </c>
      <c r="AN163" s="13">
        <f t="shared" si="282"/>
        <v>7.6734300285812838</v>
      </c>
      <c r="AO163" s="13">
        <f t="shared" si="283"/>
        <v>5.4715775209443771E-5</v>
      </c>
      <c r="AP163" s="13">
        <f t="shared" si="284"/>
        <v>8.0749424542243098</v>
      </c>
      <c r="AQ163" s="13">
        <f t="shared" si="285"/>
        <v>3.1396870220454062E-5</v>
      </c>
      <c r="AR163" s="13">
        <f t="shared" si="286"/>
        <v>1.3466077969522079</v>
      </c>
      <c r="AS163" s="13">
        <f t="shared" si="287"/>
        <v>1.1797451332647459E-5</v>
      </c>
      <c r="AT163" s="13">
        <f t="shared" si="288"/>
        <v>4.549196451582842E-6</v>
      </c>
      <c r="AU163" s="13">
        <f t="shared" si="289"/>
        <v>0</v>
      </c>
      <c r="AV163" s="13">
        <f t="shared" si="290"/>
        <v>0</v>
      </c>
      <c r="AW163" s="13">
        <f t="shared" si="291"/>
        <v>0</v>
      </c>
      <c r="AX163" s="13"/>
      <c r="AY163">
        <f t="shared" si="292"/>
        <v>0</v>
      </c>
      <c r="AZ163">
        <f t="shared" si="293"/>
        <v>1</v>
      </c>
      <c r="BB163">
        <f t="shared" si="257"/>
        <v>1</v>
      </c>
      <c r="BC163">
        <f t="shared" si="258"/>
        <v>1</v>
      </c>
      <c r="BD163" s="41">
        <f t="shared" si="259"/>
        <v>1.7150157177789049</v>
      </c>
      <c r="BE163" s="13">
        <f t="shared" si="260"/>
        <v>22.164565548108065</v>
      </c>
      <c r="BF163" s="13">
        <f t="shared" si="261"/>
        <v>4.9232310655805156</v>
      </c>
      <c r="BG163" s="13">
        <f t="shared" si="294"/>
        <v>7.6734275403195538</v>
      </c>
      <c r="BH163" s="13">
        <f t="shared" si="295"/>
        <v>8.0749408410532233</v>
      </c>
      <c r="BI163" s="13">
        <f t="shared" si="296"/>
        <v>1.3466047725144255</v>
      </c>
      <c r="BJ163" s="17">
        <f t="shared" si="297"/>
        <v>0.22212170389239844</v>
      </c>
      <c r="BK163" s="17">
        <f t="shared" si="298"/>
        <v>0.34620247907248269</v>
      </c>
      <c r="BL163" s="17">
        <f t="shared" si="299"/>
        <v>0.36431757814185933</v>
      </c>
      <c r="BM163" s="17">
        <f t="shared" si="300"/>
        <v>6.0754846269899916E-2</v>
      </c>
      <c r="BN163" s="17">
        <f t="shared" si="301"/>
        <v>1.5586161685496174</v>
      </c>
      <c r="BO163" s="17">
        <f t="shared" si="302"/>
        <v>1.6401710042632498</v>
      </c>
      <c r="BP163" s="17">
        <f t="shared" si="303"/>
        <v>0.27352053043556318</v>
      </c>
      <c r="BQ163" s="17">
        <f t="shared" si="304"/>
        <v>1.0523251569945689</v>
      </c>
      <c r="BR163" s="17">
        <f t="shared" si="305"/>
        <v>0.17548934494250104</v>
      </c>
      <c r="BS163" s="17">
        <f t="shared" si="306"/>
        <v>0.16676342267032465</v>
      </c>
      <c r="BT163" s="96">
        <f t="shared" si="307"/>
        <v>-1.5045298315936795</v>
      </c>
      <c r="BU163" s="96">
        <f t="shared" si="308"/>
        <v>-1.0607314754554913</v>
      </c>
      <c r="BV163" s="96">
        <f t="shared" si="309"/>
        <v>-1.0097293243011787</v>
      </c>
      <c r="BW163" s="96">
        <f t="shared" si="310"/>
        <v>-2.8009084259531325</v>
      </c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184"/>
      <c r="CJ163" s="185"/>
      <c r="CK163" s="181">
        <f t="shared" si="262"/>
        <v>0</v>
      </c>
      <c r="CL163" s="186">
        <f t="shared" si="263"/>
        <v>1.7150111302481903</v>
      </c>
      <c r="CM163" s="185">
        <f t="shared" si="264"/>
        <v>0.21794377707173548</v>
      </c>
      <c r="CN163" s="185">
        <f t="shared" si="265"/>
        <v>0.33338032178793336</v>
      </c>
      <c r="CO163" s="188">
        <f t="shared" si="266"/>
        <v>0.33810000000000001</v>
      </c>
      <c r="CP163" s="185">
        <f t="shared" si="267"/>
        <v>5.4379382499909763E-2</v>
      </c>
      <c r="CQ163" s="187">
        <f t="shared" si="268"/>
        <v>1.5296620360865005</v>
      </c>
      <c r="CR163" s="187">
        <f t="shared" si="269"/>
        <v>1.5513175211637973</v>
      </c>
      <c r="CS163" s="187">
        <f t="shared" si="270"/>
        <v>0.24951105845068908</v>
      </c>
      <c r="CT163" s="187">
        <f t="shared" si="271"/>
        <v>1.0141570389840491</v>
      </c>
      <c r="CU163" s="187">
        <f t="shared" si="272"/>
        <v>0.16311515391271666</v>
      </c>
      <c r="CV163" s="187">
        <f t="shared" si="273"/>
        <v>0.16083816178618682</v>
      </c>
      <c r="CW163" s="184">
        <f t="shared" si="274"/>
        <v>-1.5235181527964967</v>
      </c>
      <c r="CX163" s="184">
        <f t="shared" si="275"/>
        <v>-1.0984713332389928</v>
      </c>
      <c r="CY163" s="184">
        <f t="shared" si="276"/>
        <v>-2.9117701951216191</v>
      </c>
      <c r="CZ163" s="184">
        <f t="shared" si="311"/>
        <v>0.42504681955750356</v>
      </c>
      <c r="DA163" s="184">
        <f t="shared" si="312"/>
        <v>0.43910458352819975</v>
      </c>
      <c r="DB163" s="184">
        <f t="shared" si="313"/>
        <v>-1.3882520423251228</v>
      </c>
      <c r="DC163" s="184">
        <f t="shared" si="314"/>
        <v>1.4057763970696019E-2</v>
      </c>
      <c r="DD163" s="184">
        <f t="shared" si="315"/>
        <v>-1.8132988618826262</v>
      </c>
      <c r="DE163" s="184">
        <f t="shared" si="316"/>
        <v>-1.8273566258533223</v>
      </c>
      <c r="DF163" s="15"/>
      <c r="DV163" s="39" t="str">
        <f>E163</f>
        <v>iRM_12</v>
      </c>
      <c r="DW163" s="39" t="str">
        <f>A163</f>
        <v>Lab 1</v>
      </c>
      <c r="DX163" s="39" t="str">
        <f>B163</f>
        <v>Jun 20, 2022</v>
      </c>
      <c r="DY163" s="124">
        <f>C163</f>
        <v>2</v>
      </c>
      <c r="DZ163" s="48">
        <f>BE163/AVERAGE(BE161,BE165)</f>
        <v>0.99981916708220919</v>
      </c>
      <c r="EA163" s="46">
        <f>(CM163/AVERAGE(CM161,CM165)-1)*10^6</f>
        <v>-1.4263746408449407</v>
      </c>
      <c r="EB163" s="46">
        <f>(CN163/AVERAGE(CN161,CN165)-1)*10^6</f>
        <v>-1.1332981975087364</v>
      </c>
      <c r="EC163" s="46">
        <f>(CP163/AVERAGE(CP161,CP165)-1)*10^6</f>
        <v>-5.660299671084168</v>
      </c>
      <c r="EH163" s="50"/>
      <c r="EK163" s="46"/>
      <c r="EL163" s="46"/>
      <c r="EN163" s="39" t="str">
        <f t="shared" ref="EN163:EU163" si="342">DV128</f>
        <v>iRM_12</v>
      </c>
      <c r="EO163" s="39" t="str">
        <f t="shared" si="342"/>
        <v>Lab 1</v>
      </c>
      <c r="EP163" s="39" t="str">
        <f t="shared" si="342"/>
        <v>Jun 20, 2022</v>
      </c>
      <c r="EQ163" s="124">
        <f t="shared" si="342"/>
        <v>1</v>
      </c>
      <c r="ER163" s="117">
        <f t="shared" si="342"/>
        <v>1.0011392254256606</v>
      </c>
      <c r="ES163" s="44">
        <f t="shared" si="342"/>
        <v>10.515473739536318</v>
      </c>
      <c r="ET163" s="44">
        <f t="shared" si="342"/>
        <v>6.3549615147984184</v>
      </c>
      <c r="EU163" s="44">
        <f t="shared" si="342"/>
        <v>3.4458245885549132</v>
      </c>
      <c r="EV163" s="39" t="s">
        <v>27</v>
      </c>
      <c r="EY163" s="39"/>
      <c r="EZ163" s="39"/>
      <c r="FA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44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</row>
    <row r="164" spans="1:235">
      <c r="A164" t="s">
        <v>38</v>
      </c>
      <c r="B164" s="3" t="s">
        <v>33</v>
      </c>
      <c r="C164" s="19">
        <v>2</v>
      </c>
      <c r="D164" t="s">
        <v>70</v>
      </c>
      <c r="E164" t="s">
        <v>29</v>
      </c>
      <c r="F164" s="13"/>
      <c r="G164" s="13"/>
      <c r="H164" s="13">
        <v>2.8242971166037023E-4</v>
      </c>
      <c r="I164" s="13">
        <v>7.2147707032854666E-5</v>
      </c>
      <c r="J164" s="13">
        <v>9.3752194516127929E-5</v>
      </c>
      <c r="K164" s="13">
        <v>6.7014402247878009E-6</v>
      </c>
      <c r="L164" s="13">
        <v>1.1008441215381027E-4</v>
      </c>
      <c r="M164" s="13">
        <v>5.671902351878089E-6</v>
      </c>
      <c r="N164" s="13">
        <v>1.4294990032794888E-4</v>
      </c>
      <c r="O164" s="13">
        <v>7.0986442551657095E-6</v>
      </c>
      <c r="P164" s="13">
        <v>4.3199675019423012E-6</v>
      </c>
      <c r="Q164" s="13"/>
      <c r="R164" s="13"/>
      <c r="S164" s="13"/>
      <c r="T164" s="13"/>
      <c r="U164" s="13"/>
      <c r="V164" s="13">
        <v>23.731259910427795</v>
      </c>
      <c r="W164" s="13">
        <v>5.2712594538318864</v>
      </c>
      <c r="X164" s="13">
        <v>8.2158958473984072</v>
      </c>
      <c r="Y164" s="13">
        <v>6.0406044769701927E-5</v>
      </c>
      <c r="Z164" s="13">
        <v>8.645881010561574</v>
      </c>
      <c r="AA164" s="13">
        <v>3.4948733776459724E-5</v>
      </c>
      <c r="AB164" s="13">
        <v>1.4419405241401828</v>
      </c>
      <c r="AC164" s="13">
        <v>1.65523521334354E-5</v>
      </c>
      <c r="AD164" s="13">
        <v>3.6054864632920465E-6</v>
      </c>
      <c r="AE164" s="13"/>
      <c r="AF164" s="13"/>
      <c r="AG164" s="13"/>
      <c r="AH164" s="13"/>
      <c r="AI164" s="68">
        <f t="shared" si="256"/>
        <v>1</v>
      </c>
      <c r="AJ164" s="13">
        <f t="shared" si="278"/>
        <v>0</v>
      </c>
      <c r="AK164" s="13">
        <f t="shared" si="279"/>
        <v>0</v>
      </c>
      <c r="AL164" s="13">
        <f t="shared" si="280"/>
        <v>23.730977480716135</v>
      </c>
      <c r="AM164" s="13">
        <f t="shared" si="281"/>
        <v>5.2711873061248538</v>
      </c>
      <c r="AN164" s="13">
        <f t="shared" si="282"/>
        <v>8.215802095203891</v>
      </c>
      <c r="AO164" s="13">
        <f t="shared" si="283"/>
        <v>5.3704604544914128E-5</v>
      </c>
      <c r="AP164" s="13">
        <f t="shared" si="284"/>
        <v>8.6457709261494209</v>
      </c>
      <c r="AQ164" s="13">
        <f t="shared" si="285"/>
        <v>2.9276831424581637E-5</v>
      </c>
      <c r="AR164" s="13">
        <f t="shared" si="286"/>
        <v>1.4417975742398548</v>
      </c>
      <c r="AS164" s="13">
        <f t="shared" si="287"/>
        <v>9.4537078782696908E-6</v>
      </c>
      <c r="AT164" s="13">
        <f t="shared" si="288"/>
        <v>-7.1448103865025463E-7</v>
      </c>
      <c r="AU164" s="13">
        <f t="shared" si="289"/>
        <v>0</v>
      </c>
      <c r="AV164" s="13">
        <f t="shared" si="290"/>
        <v>0</v>
      </c>
      <c r="AW164" s="13">
        <f t="shared" si="291"/>
        <v>0</v>
      </c>
      <c r="AX164" s="13"/>
      <c r="AY164">
        <f t="shared" si="292"/>
        <v>0</v>
      </c>
      <c r="AZ164">
        <f t="shared" si="293"/>
        <v>1</v>
      </c>
      <c r="BB164">
        <f t="shared" si="257"/>
        <v>1</v>
      </c>
      <c r="BC164">
        <f t="shared" si="258"/>
        <v>1</v>
      </c>
      <c r="BD164" s="41">
        <f t="shared" si="259"/>
        <v>1.7154326032930109</v>
      </c>
      <c r="BE164" s="13">
        <f t="shared" si="260"/>
        <v>23.730977480716135</v>
      </c>
      <c r="BF164" s="13">
        <f t="shared" si="261"/>
        <v>5.2711873061248538</v>
      </c>
      <c r="BG164" s="13">
        <f t="shared" si="294"/>
        <v>8.2158024859923895</v>
      </c>
      <c r="BH164" s="13">
        <f t="shared" si="295"/>
        <v>8.6457711795045196</v>
      </c>
      <c r="BI164" s="13">
        <f t="shared" si="296"/>
        <v>1.441798049243898</v>
      </c>
      <c r="BJ164" s="17">
        <f t="shared" si="297"/>
        <v>0.2221226374011874</v>
      </c>
      <c r="BK164" s="17">
        <f t="shared" si="298"/>
        <v>0.34620581864647487</v>
      </c>
      <c r="BL164" s="17">
        <f t="shared" si="299"/>
        <v>0.36432427558157265</v>
      </c>
      <c r="BM164" s="17">
        <f t="shared" si="300"/>
        <v>6.0755948650472048E-2</v>
      </c>
      <c r="BN164" s="17">
        <f t="shared" si="301"/>
        <v>1.5586246530162269</v>
      </c>
      <c r="BO164" s="17">
        <f t="shared" si="302"/>
        <v>1.6401942631517892</v>
      </c>
      <c r="BP164" s="17">
        <f t="shared" si="303"/>
        <v>0.27352434385486574</v>
      </c>
      <c r="BQ164" s="17">
        <f t="shared" si="304"/>
        <v>1.0523343512998529</v>
      </c>
      <c r="BR164" s="17">
        <f t="shared" si="305"/>
        <v>0.17549083631235113</v>
      </c>
      <c r="BS164" s="17">
        <f t="shared" si="306"/>
        <v>0.16676338285031111</v>
      </c>
      <c r="BT164" s="96">
        <f t="shared" si="307"/>
        <v>-1.5045256289119471</v>
      </c>
      <c r="BU164" s="96">
        <f t="shared" si="308"/>
        <v>-1.0607218291990752</v>
      </c>
      <c r="BV164" s="96">
        <f t="shared" si="309"/>
        <v>-1.0097109409495244</v>
      </c>
      <c r="BW164" s="96">
        <f t="shared" si="310"/>
        <v>-2.800890281382967</v>
      </c>
      <c r="BX164" s="44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184"/>
      <c r="CJ164" s="185"/>
      <c r="CK164" s="181">
        <f t="shared" si="262"/>
        <v>0</v>
      </c>
      <c r="CL164" s="186">
        <f t="shared" si="263"/>
        <v>1.7154332762136757</v>
      </c>
      <c r="CM164" s="185">
        <f t="shared" si="264"/>
        <v>0.21794367436597795</v>
      </c>
      <c r="CN164" s="185">
        <f t="shared" si="265"/>
        <v>0.33338044069770706</v>
      </c>
      <c r="CO164" s="188">
        <f t="shared" si="266"/>
        <v>0.33810000000000001</v>
      </c>
      <c r="CP164" s="185">
        <f t="shared" si="267"/>
        <v>5.4378885268301778E-2</v>
      </c>
      <c r="CQ164" s="187">
        <f t="shared" si="268"/>
        <v>1.5296633025369852</v>
      </c>
      <c r="CR164" s="187">
        <f t="shared" si="269"/>
        <v>1.5513182522207629</v>
      </c>
      <c r="CS164" s="187">
        <f t="shared" si="270"/>
        <v>0.24950889456413866</v>
      </c>
      <c r="CT164" s="187">
        <f t="shared" si="271"/>
        <v>1.0141566772556174</v>
      </c>
      <c r="CU164" s="187">
        <f t="shared" si="272"/>
        <v>0.16311360424893631</v>
      </c>
      <c r="CV164" s="187">
        <f t="shared" si="273"/>
        <v>0.16083669112186272</v>
      </c>
      <c r="CW164" s="184">
        <f t="shared" si="274"/>
        <v>-1.5235186240454726</v>
      </c>
      <c r="CX164" s="184">
        <f t="shared" si="275"/>
        <v>-1.0984709765600147</v>
      </c>
      <c r="CY164" s="184">
        <f t="shared" si="276"/>
        <v>-2.9117793389158004</v>
      </c>
      <c r="CZ164" s="184">
        <f t="shared" si="311"/>
        <v>0.42504764748545792</v>
      </c>
      <c r="DA164" s="184">
        <f t="shared" si="312"/>
        <v>0.43910505477717582</v>
      </c>
      <c r="DB164" s="184">
        <f t="shared" si="313"/>
        <v>-1.3882607148703281</v>
      </c>
      <c r="DC164" s="184">
        <f t="shared" si="314"/>
        <v>1.4057407291718052E-2</v>
      </c>
      <c r="DD164" s="184">
        <f t="shared" si="315"/>
        <v>-1.8133083623557855</v>
      </c>
      <c r="DE164" s="184">
        <f t="shared" si="316"/>
        <v>-1.8273657696475034</v>
      </c>
      <c r="DF164" s="15"/>
      <c r="DY164" s="124"/>
      <c r="EE164" t="str">
        <f>E164</f>
        <v>iRM_2</v>
      </c>
      <c r="EF164" t="str">
        <f>A164</f>
        <v>Lab 1</v>
      </c>
      <c r="EG164" t="str">
        <f>B164</f>
        <v>Jun 20, 2022</v>
      </c>
      <c r="EH164" s="50">
        <f>C164</f>
        <v>2</v>
      </c>
      <c r="EI164" s="48">
        <f>BE164/AVERAGE(BE163,BE165)</f>
        <v>1.0687244780436067</v>
      </c>
      <c r="EJ164" s="46">
        <f>(CM164/AVERAGE(CM163,CM165)-1)*10^6</f>
        <v>0.43074249433949774</v>
      </c>
      <c r="EK164" s="46">
        <f>(CN164/AVERAGE(CN163,CN165)-1)*10^6</f>
        <v>-0.83130470251990829</v>
      </c>
      <c r="EL164" s="46">
        <f>(CP164/AVERAGE(CP163,CP165)-1)*10^6</f>
        <v>-7.8613829370688393</v>
      </c>
      <c r="EN164" s="39" t="str">
        <f t="shared" ref="EN164:EU164" si="343">DV130</f>
        <v>iRM_12</v>
      </c>
      <c r="EO164" s="39" t="str">
        <f t="shared" si="343"/>
        <v>Lab 1</v>
      </c>
      <c r="EP164" s="39" t="str">
        <f t="shared" si="343"/>
        <v>Jun 20, 2022</v>
      </c>
      <c r="EQ164" s="124">
        <f t="shared" si="343"/>
        <v>1</v>
      </c>
      <c r="ER164" s="117">
        <f t="shared" si="343"/>
        <v>0.99912682679993003</v>
      </c>
      <c r="ES164" s="44">
        <f t="shared" si="343"/>
        <v>0.64259661236576449</v>
      </c>
      <c r="ET164" s="44">
        <f t="shared" si="343"/>
        <v>-2.6768276123467771</v>
      </c>
      <c r="EU164" s="44">
        <f t="shared" si="343"/>
        <v>-17.092492847869956</v>
      </c>
      <c r="EV164" s="39" t="s">
        <v>27</v>
      </c>
      <c r="EY164" s="39"/>
      <c r="EZ164" s="39"/>
      <c r="FA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44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</row>
    <row r="165" spans="1:235">
      <c r="A165" t="s">
        <v>38</v>
      </c>
      <c r="B165" s="3" t="s">
        <v>33</v>
      </c>
      <c r="C165" s="19">
        <v>2</v>
      </c>
      <c r="D165" t="s">
        <v>71</v>
      </c>
      <c r="E165" t="s">
        <v>27</v>
      </c>
      <c r="F165" s="13"/>
      <c r="G165" s="13"/>
      <c r="H165" s="13">
        <v>3.4763735020533205E-4</v>
      </c>
      <c r="I165" s="13">
        <v>8.7708768478478302E-5</v>
      </c>
      <c r="J165" s="13">
        <v>1.1300898258923553E-4</v>
      </c>
      <c r="K165" s="13">
        <v>1.0132548550245701E-5</v>
      </c>
      <c r="L165" s="13">
        <v>1.2451967704691925E-4</v>
      </c>
      <c r="M165" s="13">
        <v>3.3205235808964067E-6</v>
      </c>
      <c r="N165" s="13">
        <v>1.387888507451862E-4</v>
      </c>
      <c r="O165" s="13">
        <v>5.9139192217116944E-6</v>
      </c>
      <c r="P165" s="13">
        <v>6.1233266706040013E-6</v>
      </c>
      <c r="Q165" s="13"/>
      <c r="R165" s="13"/>
      <c r="S165" s="13"/>
      <c r="T165" s="13"/>
      <c r="U165" s="13"/>
      <c r="V165" s="13">
        <v>22.245689353942872</v>
      </c>
      <c r="W165" s="13">
        <v>4.941358394622803</v>
      </c>
      <c r="X165" s="13">
        <v>7.7018540763854979</v>
      </c>
      <c r="Y165" s="13">
        <v>5.9809915328514762E-5</v>
      </c>
      <c r="Z165" s="13">
        <v>8.105180387496949</v>
      </c>
      <c r="AA165" s="13">
        <v>3.4520869521657003E-5</v>
      </c>
      <c r="AB165" s="13">
        <v>1.3518184351921081</v>
      </c>
      <c r="AC165" s="13">
        <v>1.1744567493678917E-5</v>
      </c>
      <c r="AD165" s="13">
        <v>7.4536501643507338E-6</v>
      </c>
      <c r="AE165" s="13"/>
      <c r="AF165" s="13"/>
      <c r="AG165" s="13"/>
      <c r="AH165" s="13"/>
      <c r="AI165" s="68">
        <f t="shared" si="256"/>
        <v>1</v>
      </c>
      <c r="AJ165" s="13">
        <f t="shared" si="278"/>
        <v>0</v>
      </c>
      <c r="AK165" s="13">
        <f t="shared" si="279"/>
        <v>0</v>
      </c>
      <c r="AL165" s="13">
        <f t="shared" si="280"/>
        <v>22.245341716592666</v>
      </c>
      <c r="AM165" s="13">
        <f t="shared" si="281"/>
        <v>4.9412706858543247</v>
      </c>
      <c r="AN165" s="13">
        <f t="shared" si="282"/>
        <v>7.7017410674029083</v>
      </c>
      <c r="AO165" s="13">
        <f t="shared" si="283"/>
        <v>4.9677366778269058E-5</v>
      </c>
      <c r="AP165" s="13">
        <f t="shared" si="284"/>
        <v>8.1050558678199014</v>
      </c>
      <c r="AQ165" s="13">
        <f t="shared" si="285"/>
        <v>3.1200345940760595E-5</v>
      </c>
      <c r="AR165" s="13">
        <f t="shared" si="286"/>
        <v>1.351679646341363</v>
      </c>
      <c r="AS165" s="13">
        <f t="shared" si="287"/>
        <v>5.8306482719672227E-6</v>
      </c>
      <c r="AT165" s="13">
        <f t="shared" si="288"/>
        <v>1.3303234937467326E-6</v>
      </c>
      <c r="AU165" s="13">
        <f t="shared" si="289"/>
        <v>0</v>
      </c>
      <c r="AV165" s="13">
        <f t="shared" si="290"/>
        <v>0</v>
      </c>
      <c r="AW165" s="13">
        <f t="shared" si="291"/>
        <v>0</v>
      </c>
      <c r="AX165" s="13"/>
      <c r="AY165">
        <f t="shared" si="292"/>
        <v>0</v>
      </c>
      <c r="AZ165">
        <f t="shared" si="293"/>
        <v>1</v>
      </c>
      <c r="BB165">
        <f t="shared" si="257"/>
        <v>1</v>
      </c>
      <c r="BC165">
        <f t="shared" si="258"/>
        <v>1</v>
      </c>
      <c r="BD165" s="41">
        <f t="shared" si="259"/>
        <v>1.7169572134942963</v>
      </c>
      <c r="BE165" s="13">
        <f t="shared" si="260"/>
        <v>22.245341716592666</v>
      </c>
      <c r="BF165" s="13">
        <f t="shared" si="261"/>
        <v>4.9412706858543247</v>
      </c>
      <c r="BG165" s="13">
        <f t="shared" si="294"/>
        <v>7.7017403398398345</v>
      </c>
      <c r="BH165" s="13">
        <f t="shared" si="295"/>
        <v>8.1050553961139666</v>
      </c>
      <c r="BI165" s="13">
        <f t="shared" si="296"/>
        <v>1.3516787619356168</v>
      </c>
      <c r="BJ165" s="17">
        <f t="shared" si="297"/>
        <v>0.22212608593774313</v>
      </c>
      <c r="BK165" s="17">
        <f t="shared" si="298"/>
        <v>0.3462181178406063</v>
      </c>
      <c r="BL165" s="17">
        <f t="shared" si="299"/>
        <v>0.36434843300556963</v>
      </c>
      <c r="BM165" s="17">
        <f t="shared" si="300"/>
        <v>6.0762328543031902E-2</v>
      </c>
      <c r="BN165" s="17">
        <f t="shared" si="301"/>
        <v>1.5586558254920286</v>
      </c>
      <c r="BO165" s="17">
        <f t="shared" si="302"/>
        <v>1.6402775543782291</v>
      </c>
      <c r="BP165" s="17">
        <f t="shared" si="303"/>
        <v>0.27354881929564179</v>
      </c>
      <c r="BQ165" s="17">
        <f t="shared" si="304"/>
        <v>1.0523667429019712</v>
      </c>
      <c r="BR165" s="17">
        <f t="shared" si="305"/>
        <v>0.1755030294832981</v>
      </c>
      <c r="BS165" s="17">
        <f t="shared" si="306"/>
        <v>0.16676983633988363</v>
      </c>
      <c r="BT165" s="96">
        <f t="shared" si="307"/>
        <v>-1.5045101036605524</v>
      </c>
      <c r="BU165" s="96">
        <f t="shared" si="308"/>
        <v>-1.0606863041587506</v>
      </c>
      <c r="BV165" s="96">
        <f t="shared" si="309"/>
        <v>-1.0096446356694688</v>
      </c>
      <c r="BW165" s="96">
        <f t="shared" si="310"/>
        <v>-2.8007852783708596</v>
      </c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184"/>
      <c r="CJ165" s="185"/>
      <c r="CK165" s="181">
        <f t="shared" si="262"/>
        <v>0</v>
      </c>
      <c r="CL165" s="186">
        <f t="shared" si="263"/>
        <v>1.7169558770425344</v>
      </c>
      <c r="CM165" s="185">
        <f t="shared" si="264"/>
        <v>0.2179433839050974</v>
      </c>
      <c r="CN165" s="185">
        <f t="shared" si="265"/>
        <v>0.33338111388939767</v>
      </c>
      <c r="CO165" s="188">
        <f t="shared" si="266"/>
        <v>0.33809999999999996</v>
      </c>
      <c r="CP165" s="185">
        <f t="shared" si="267"/>
        <v>5.4379243029896801E-2</v>
      </c>
      <c r="CQ165" s="187">
        <f t="shared" si="268"/>
        <v>1.5296684300110126</v>
      </c>
      <c r="CR165" s="187">
        <f t="shared" si="269"/>
        <v>1.5513203197176395</v>
      </c>
      <c r="CS165" s="187">
        <f t="shared" si="270"/>
        <v>0.24951086862804706</v>
      </c>
      <c r="CT165" s="187">
        <f t="shared" si="271"/>
        <v>1.0141546293836186</v>
      </c>
      <c r="CU165" s="187">
        <f t="shared" si="272"/>
        <v>0.16311434800694083</v>
      </c>
      <c r="CV165" s="187">
        <f t="shared" si="273"/>
        <v>0.16083774927505706</v>
      </c>
      <c r="CW165" s="184">
        <f t="shared" si="274"/>
        <v>-1.5235199567800652</v>
      </c>
      <c r="CX165" s="184">
        <f t="shared" si="275"/>
        <v>-1.0984689572723521</v>
      </c>
      <c r="CY165" s="184">
        <f t="shared" si="276"/>
        <v>-2.91177275988395</v>
      </c>
      <c r="CZ165" s="184">
        <f t="shared" si="311"/>
        <v>0.42505099950771352</v>
      </c>
      <c r="DA165" s="184">
        <f t="shared" si="312"/>
        <v>0.43910638751176839</v>
      </c>
      <c r="DB165" s="184">
        <f t="shared" si="313"/>
        <v>-1.388252803103885</v>
      </c>
      <c r="DC165" s="184">
        <f t="shared" si="314"/>
        <v>1.4055388004055291E-2</v>
      </c>
      <c r="DD165" s="184">
        <f t="shared" si="315"/>
        <v>-1.8133038026115984</v>
      </c>
      <c r="DE165" s="184">
        <f t="shared" si="316"/>
        <v>-1.8273591906156534</v>
      </c>
      <c r="DF165" s="15"/>
      <c r="DV165" s="39" t="str">
        <f>E165</f>
        <v>iRM_12</v>
      </c>
      <c r="DW165" s="39" t="str">
        <f>A165</f>
        <v>Lab 1</v>
      </c>
      <c r="DX165" s="39" t="str">
        <f>B165</f>
        <v>Jun 20, 2022</v>
      </c>
      <c r="DY165" s="124">
        <f>C165</f>
        <v>2</v>
      </c>
      <c r="DZ165" s="48">
        <f>BE165/AVERAGE(BE163,BE167)</f>
        <v>1.0015257900893524</v>
      </c>
      <c r="EA165" s="46">
        <f>(CM165/AVERAGE(CM163,CM167)-1)*10^6</f>
        <v>3.6163301651015445</v>
      </c>
      <c r="EB165" s="46">
        <f>(CN165/AVERAGE(CN163,CN167)-1)*10^6</f>
        <v>5.5872707303006308</v>
      </c>
      <c r="EC165" s="46">
        <f>(CP165/AVERAGE(CP163,CP167)-1)*10^6</f>
        <v>3.2154392135552712</v>
      </c>
      <c r="EH165" s="50"/>
      <c r="EK165" s="46"/>
      <c r="EL165" s="46"/>
      <c r="EN165" s="39" t="str">
        <f t="shared" ref="EN165:EU165" si="344">DV132</f>
        <v>iRM_12</v>
      </c>
      <c r="EO165" s="39" t="str">
        <f t="shared" si="344"/>
        <v>Lab 1</v>
      </c>
      <c r="EP165" s="39" t="str">
        <f t="shared" si="344"/>
        <v>Jun 20, 2022</v>
      </c>
      <c r="EQ165" s="124">
        <f t="shared" si="344"/>
        <v>1</v>
      </c>
      <c r="ER165" s="117">
        <f t="shared" si="344"/>
        <v>1.0005008783257576</v>
      </c>
      <c r="ES165" s="44">
        <f t="shared" si="344"/>
        <v>-8.4933512166651681</v>
      </c>
      <c r="ET165" s="44">
        <f t="shared" si="344"/>
        <v>-1.5921775519123216</v>
      </c>
      <c r="EU165" s="44">
        <f t="shared" si="344"/>
        <v>7.9727045250166384</v>
      </c>
      <c r="EV165" s="39" t="s">
        <v>27</v>
      </c>
      <c r="EY165" s="39"/>
      <c r="EZ165" s="39"/>
      <c r="FA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44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</row>
    <row r="166" spans="1:235">
      <c r="A166" t="s">
        <v>38</v>
      </c>
      <c r="B166" s="3" t="s">
        <v>33</v>
      </c>
      <c r="C166" s="19">
        <v>2</v>
      </c>
      <c r="D166" t="s">
        <v>72</v>
      </c>
      <c r="E166" t="s">
        <v>30</v>
      </c>
      <c r="F166" s="13"/>
      <c r="G166" s="13"/>
      <c r="H166" s="13">
        <v>2.8476698789745567E-4</v>
      </c>
      <c r="I166" s="13">
        <v>7.9079512579482975E-5</v>
      </c>
      <c r="J166" s="13">
        <v>9.830102062551305E-5</v>
      </c>
      <c r="K166" s="13">
        <v>1.8348093422559942E-5</v>
      </c>
      <c r="L166" s="13">
        <v>1.0500197822693735E-4</v>
      </c>
      <c r="M166" s="13">
        <v>1.4030546708454497E-6</v>
      </c>
      <c r="N166" s="13">
        <v>1.3606293432530948E-4</v>
      </c>
      <c r="O166" s="13">
        <v>1.0139730567715333E-5</v>
      </c>
      <c r="P166" s="13">
        <v>5.6414749451505484E-6</v>
      </c>
      <c r="Q166" s="13"/>
      <c r="R166" s="13"/>
      <c r="S166" s="13"/>
      <c r="T166" s="13"/>
      <c r="U166" s="13"/>
      <c r="V166" s="13">
        <v>23.268146008861308</v>
      </c>
      <c r="W166" s="13">
        <v>5.1684667528892048</v>
      </c>
      <c r="X166" s="13">
        <v>8.0558098968194454</v>
      </c>
      <c r="Y166" s="13">
        <v>5.3550024543311543E-5</v>
      </c>
      <c r="Z166" s="13">
        <v>8.4778258459908624</v>
      </c>
      <c r="AA166" s="13">
        <v>3.5135467516404471E-5</v>
      </c>
      <c r="AB166" s="13">
        <v>1.4139504238050811</v>
      </c>
      <c r="AC166" s="13">
        <v>1.1122285291766998E-5</v>
      </c>
      <c r="AD166" s="13">
        <v>5.5226039479544404E-6</v>
      </c>
      <c r="AE166" s="13"/>
      <c r="AF166" s="13"/>
      <c r="AG166" s="13"/>
      <c r="AH166" s="13"/>
      <c r="AI166" s="68">
        <f t="shared" si="256"/>
        <v>1</v>
      </c>
      <c r="AJ166" s="13">
        <f t="shared" si="278"/>
        <v>0</v>
      </c>
      <c r="AK166" s="13">
        <f t="shared" si="279"/>
        <v>0</v>
      </c>
      <c r="AL166" s="13">
        <f t="shared" si="280"/>
        <v>23.267861241873412</v>
      </c>
      <c r="AM166" s="13">
        <f t="shared" si="281"/>
        <v>5.1683876733766256</v>
      </c>
      <c r="AN166" s="13">
        <f t="shared" si="282"/>
        <v>8.0557115957988206</v>
      </c>
      <c r="AO166" s="13">
        <f t="shared" si="283"/>
        <v>3.5201931120751605E-5</v>
      </c>
      <c r="AP166" s="13">
        <f t="shared" si="284"/>
        <v>8.4777208440126355</v>
      </c>
      <c r="AQ166" s="13">
        <f t="shared" si="285"/>
        <v>3.3732412845559024E-5</v>
      </c>
      <c r="AR166" s="13">
        <f t="shared" si="286"/>
        <v>1.4138143608707558</v>
      </c>
      <c r="AS166" s="13">
        <f t="shared" si="287"/>
        <v>9.8255472405166499E-7</v>
      </c>
      <c r="AT166" s="13">
        <f t="shared" si="288"/>
        <v>-1.18870997196108E-7</v>
      </c>
      <c r="AU166" s="13">
        <f t="shared" si="289"/>
        <v>0</v>
      </c>
      <c r="AV166" s="13">
        <f t="shared" si="290"/>
        <v>0</v>
      </c>
      <c r="AW166" s="13">
        <f t="shared" si="291"/>
        <v>0</v>
      </c>
      <c r="AX166" s="13"/>
      <c r="AY166">
        <f t="shared" si="292"/>
        <v>0</v>
      </c>
      <c r="AZ166">
        <f t="shared" si="293"/>
        <v>1</v>
      </c>
      <c r="BB166">
        <f t="shared" si="257"/>
        <v>1</v>
      </c>
      <c r="BC166">
        <f t="shared" si="258"/>
        <v>1</v>
      </c>
      <c r="BD166" s="41">
        <f t="shared" si="259"/>
        <v>1.7172594176243694</v>
      </c>
      <c r="BE166" s="13">
        <f t="shared" si="260"/>
        <v>23.267861241873412</v>
      </c>
      <c r="BF166" s="13">
        <f t="shared" si="261"/>
        <v>5.1683876733766256</v>
      </c>
      <c r="BG166" s="13">
        <f t="shared" si="294"/>
        <v>8.0557116608090684</v>
      </c>
      <c r="BH166" s="13">
        <f t="shared" si="295"/>
        <v>8.4777208861614195</v>
      </c>
      <c r="BI166" s="13">
        <f t="shared" si="296"/>
        <v>1.4138144398963486</v>
      </c>
      <c r="BJ166" s="17">
        <f t="shared" si="297"/>
        <v>0.22212560147451235</v>
      </c>
      <c r="BK166" s="17">
        <f t="shared" si="298"/>
        <v>0.3462162498335607</v>
      </c>
      <c r="BL166" s="17">
        <f t="shared" si="299"/>
        <v>0.3643532509513468</v>
      </c>
      <c r="BM166" s="17">
        <f t="shared" si="300"/>
        <v>6.0762543888306056E-2</v>
      </c>
      <c r="BN166" s="17">
        <f t="shared" si="301"/>
        <v>1.5586508152833838</v>
      </c>
      <c r="BO166" s="17">
        <f t="shared" si="302"/>
        <v>1.6403028220641838</v>
      </c>
      <c r="BP166" s="17">
        <f t="shared" si="303"/>
        <v>0.27355038538985432</v>
      </c>
      <c r="BQ166" s="17">
        <f t="shared" si="304"/>
        <v>1.0523863369397171</v>
      </c>
      <c r="BR166" s="17">
        <f t="shared" si="305"/>
        <v>0.17550459840494756</v>
      </c>
      <c r="BS166" s="17">
        <f t="shared" si="306"/>
        <v>0.16676822212962733</v>
      </c>
      <c r="BT166" s="96">
        <f t="shared" si="307"/>
        <v>-1.5045122846910111</v>
      </c>
      <c r="BU166" s="96">
        <f t="shared" si="308"/>
        <v>-1.0606916996363087</v>
      </c>
      <c r="BV166" s="96">
        <f t="shared" si="309"/>
        <v>-1.0096314123000618</v>
      </c>
      <c r="BW166" s="96">
        <f t="shared" si="310"/>
        <v>-2.8007817343181918</v>
      </c>
      <c r="BX166" s="44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184"/>
      <c r="CJ166" s="185"/>
      <c r="CK166" s="181">
        <f t="shared" si="262"/>
        <v>0</v>
      </c>
      <c r="CL166" s="186">
        <f t="shared" si="263"/>
        <v>1.7172595317922372</v>
      </c>
      <c r="CM166" s="185">
        <f t="shared" si="264"/>
        <v>0.21794217583826245</v>
      </c>
      <c r="CN166" s="185">
        <f t="shared" si="265"/>
        <v>0.33337708747527667</v>
      </c>
      <c r="CO166" s="188">
        <f t="shared" si="266"/>
        <v>0.33810000000000001</v>
      </c>
      <c r="CP166" s="185">
        <f t="shared" si="267"/>
        <v>5.4378368357620534E-2</v>
      </c>
      <c r="CQ166" s="187">
        <f t="shared" si="268"/>
        <v>1.5296584343669211</v>
      </c>
      <c r="CR166" s="187">
        <f t="shared" si="269"/>
        <v>1.5513289187812282</v>
      </c>
      <c r="CS166" s="187">
        <f t="shared" si="270"/>
        <v>0.24950823835940492</v>
      </c>
      <c r="CT166" s="187">
        <f t="shared" si="271"/>
        <v>1.0141668779953978</v>
      </c>
      <c r="CU166" s="187">
        <f t="shared" si="272"/>
        <v>0.163113694373652</v>
      </c>
      <c r="CV166" s="187">
        <f t="shared" si="273"/>
        <v>0.16083516225264871</v>
      </c>
      <c r="CW166" s="184">
        <f t="shared" si="274"/>
        <v>-1.5235254998259771</v>
      </c>
      <c r="CX166" s="184">
        <f t="shared" si="275"/>
        <v>-1.098481034856438</v>
      </c>
      <c r="CY166" s="184">
        <f t="shared" si="276"/>
        <v>-2.9117888446850988</v>
      </c>
      <c r="CZ166" s="184">
        <f t="shared" si="311"/>
        <v>0.42504446496953918</v>
      </c>
      <c r="DA166" s="184">
        <f t="shared" si="312"/>
        <v>0.43911193055768033</v>
      </c>
      <c r="DB166" s="184">
        <f t="shared" si="313"/>
        <v>-1.3882633448591217</v>
      </c>
      <c r="DC166" s="184">
        <f t="shared" si="314"/>
        <v>1.406746558814132E-2</v>
      </c>
      <c r="DD166" s="184">
        <f t="shared" si="315"/>
        <v>-1.8133078098286608</v>
      </c>
      <c r="DE166" s="184">
        <f t="shared" si="316"/>
        <v>-1.827375275416802</v>
      </c>
      <c r="DF166" s="15"/>
      <c r="DY166" s="124"/>
      <c r="EE166" t="str">
        <f>E166</f>
        <v>iRM_10</v>
      </c>
      <c r="EF166" t="str">
        <f>A166</f>
        <v>Lab 1</v>
      </c>
      <c r="EG166" t="str">
        <f>B166</f>
        <v>Jun 20, 2022</v>
      </c>
      <c r="EH166" s="50">
        <f>C166</f>
        <v>2</v>
      </c>
      <c r="EI166" s="48">
        <f>BE166/AVERAGE(BE165,BE167)</f>
        <v>1.045660110067306</v>
      </c>
      <c r="EJ166" s="46">
        <f>(CM166/AVERAGE(CM165,CM167)-1)*10^6</f>
        <v>-1.0247254937922889</v>
      </c>
      <c r="EK166" s="46">
        <f>(CN166/AVERAGE(CN165,CN167)-1)*10^6</f>
        <v>-7.6782873275060837</v>
      </c>
      <c r="EL166" s="46">
        <f>(CP166/AVERAGE(CP165,CP167)-1)*10^6</f>
        <v>-11.586912220140633</v>
      </c>
      <c r="EN166" s="39" t="str">
        <f t="shared" ref="EN166:EU166" si="345">DV134</f>
        <v>iRM_12</v>
      </c>
      <c r="EO166" s="39" t="str">
        <f t="shared" si="345"/>
        <v>Lab 1</v>
      </c>
      <c r="EP166" s="39" t="str">
        <f t="shared" si="345"/>
        <v>Jun 20, 2022</v>
      </c>
      <c r="EQ166" s="124">
        <f t="shared" si="345"/>
        <v>1</v>
      </c>
      <c r="ER166" s="117">
        <f t="shared" si="345"/>
        <v>1.0019421596936318</v>
      </c>
      <c r="ES166" s="44">
        <f t="shared" si="345"/>
        <v>2.7902349932773518</v>
      </c>
      <c r="ET166" s="44">
        <f t="shared" si="345"/>
        <v>-1.8929176643922574</v>
      </c>
      <c r="EU166" s="44">
        <f t="shared" si="345"/>
        <v>1.805699519907833</v>
      </c>
      <c r="EV166" s="39" t="s">
        <v>27</v>
      </c>
      <c r="EY166" s="39"/>
      <c r="EZ166" s="39"/>
      <c r="FA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44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</row>
    <row r="167" spans="1:235">
      <c r="A167" t="s">
        <v>38</v>
      </c>
      <c r="B167" s="3" t="s">
        <v>33</v>
      </c>
      <c r="C167" s="19">
        <v>2</v>
      </c>
      <c r="D167" t="s">
        <v>73</v>
      </c>
      <c r="E167" t="s">
        <v>27</v>
      </c>
      <c r="F167" s="13"/>
      <c r="G167" s="13"/>
      <c r="H167" s="13">
        <v>2.8880606987513602E-4</v>
      </c>
      <c r="I167" s="13">
        <v>5.7323183136759325E-5</v>
      </c>
      <c r="J167" s="13">
        <v>9.9111058079870415E-5</v>
      </c>
      <c r="K167" s="13">
        <v>6.0860466305712176E-6</v>
      </c>
      <c r="L167" s="13">
        <v>1.0723483319452501E-4</v>
      </c>
      <c r="M167" s="13">
        <v>1.874902943654888E-6</v>
      </c>
      <c r="N167" s="13">
        <v>1.3781753514194862E-4</v>
      </c>
      <c r="O167" s="13">
        <v>5.1342582622737624E-6</v>
      </c>
      <c r="P167" s="13">
        <v>5.4882759172869555E-6</v>
      </c>
      <c r="Q167" s="13"/>
      <c r="R167" s="13"/>
      <c r="S167" s="13"/>
      <c r="T167" s="13"/>
      <c r="U167" s="13"/>
      <c r="V167" s="13">
        <v>22.258626665387833</v>
      </c>
      <c r="W167" s="13">
        <v>4.9441502337553063</v>
      </c>
      <c r="X167" s="13">
        <v>7.7062109830428147</v>
      </c>
      <c r="Y167" s="13">
        <v>6.0961553108241711E-5</v>
      </c>
      <c r="Z167" s="13">
        <v>8.1097704245119679</v>
      </c>
      <c r="AA167" s="13">
        <v>3.2597463313304246E-5</v>
      </c>
      <c r="AB167" s="13">
        <v>1.3525640648238513</v>
      </c>
      <c r="AC167" s="13">
        <v>8.9389530934479867E-6</v>
      </c>
      <c r="AD167" s="13">
        <v>8.0818858599374776E-6</v>
      </c>
      <c r="AE167" s="13"/>
      <c r="AF167" s="13"/>
      <c r="AG167" s="13"/>
      <c r="AH167" s="13"/>
      <c r="AI167" s="68">
        <f t="shared" si="256"/>
        <v>1</v>
      </c>
      <c r="AJ167" s="13">
        <f t="shared" si="278"/>
        <v>0</v>
      </c>
      <c r="AK167" s="13">
        <f t="shared" si="279"/>
        <v>0</v>
      </c>
      <c r="AL167" s="13">
        <f t="shared" si="280"/>
        <v>22.258337859317958</v>
      </c>
      <c r="AM167" s="13">
        <f t="shared" si="281"/>
        <v>4.9440929105721692</v>
      </c>
      <c r="AN167" s="13">
        <f t="shared" si="282"/>
        <v>7.706111871984735</v>
      </c>
      <c r="AO167" s="13">
        <f t="shared" si="283"/>
        <v>5.4875506477670491E-5</v>
      </c>
      <c r="AP167" s="13">
        <f t="shared" si="284"/>
        <v>8.1096631896787734</v>
      </c>
      <c r="AQ167" s="13">
        <f t="shared" si="285"/>
        <v>3.0722560369649359E-5</v>
      </c>
      <c r="AR167" s="13">
        <f t="shared" si="286"/>
        <v>1.3524262472887094</v>
      </c>
      <c r="AS167" s="13">
        <f t="shared" si="287"/>
        <v>3.8046948311742243E-6</v>
      </c>
      <c r="AT167" s="13">
        <f t="shared" si="288"/>
        <v>2.593609942650522E-6</v>
      </c>
      <c r="AU167" s="13">
        <f t="shared" si="289"/>
        <v>0</v>
      </c>
      <c r="AV167" s="13">
        <f t="shared" si="290"/>
        <v>0</v>
      </c>
      <c r="AW167" s="13">
        <f t="shared" si="291"/>
        <v>0</v>
      </c>
      <c r="AX167" s="13"/>
      <c r="AY167">
        <f t="shared" si="292"/>
        <v>0</v>
      </c>
      <c r="AZ167">
        <f t="shared" si="293"/>
        <v>1</v>
      </c>
      <c r="BB167">
        <f t="shared" si="257"/>
        <v>1</v>
      </c>
      <c r="BC167">
        <f t="shared" si="258"/>
        <v>1</v>
      </c>
      <c r="BD167" s="41">
        <f t="shared" si="259"/>
        <v>1.7165953276623853</v>
      </c>
      <c r="BE167" s="13">
        <f t="shared" si="260"/>
        <v>22.258337859317958</v>
      </c>
      <c r="BF167" s="13">
        <f t="shared" si="261"/>
        <v>4.9440929105721692</v>
      </c>
      <c r="BG167" s="13">
        <f t="shared" si="294"/>
        <v>7.706110453492399</v>
      </c>
      <c r="BH167" s="13">
        <f t="shared" si="295"/>
        <v>8.1096622700243941</v>
      </c>
      <c r="BI167" s="13">
        <f t="shared" si="296"/>
        <v>1.3524245230321863</v>
      </c>
      <c r="BJ167" s="17">
        <f t="shared" si="297"/>
        <v>0.22212318555953783</v>
      </c>
      <c r="BK167" s="17">
        <f t="shared" si="298"/>
        <v>0.34621230489887667</v>
      </c>
      <c r="BL167" s="17">
        <f t="shared" si="299"/>
        <v>0.36434267110513213</v>
      </c>
      <c r="BM167" s="17">
        <f t="shared" si="300"/>
        <v>6.0760355583605444E-2</v>
      </c>
      <c r="BN167" s="17">
        <f t="shared" si="301"/>
        <v>1.5586500077727277</v>
      </c>
      <c r="BO167" s="17">
        <f t="shared" si="302"/>
        <v>1.6402730322246069</v>
      </c>
      <c r="BP167" s="17">
        <f t="shared" si="303"/>
        <v>0.27354350888921164</v>
      </c>
      <c r="BQ167" s="17">
        <f t="shared" si="304"/>
        <v>1.0523677695729245</v>
      </c>
      <c r="BR167" s="17">
        <f t="shared" si="305"/>
        <v>0.17550027749982086</v>
      </c>
      <c r="BS167" s="17">
        <f t="shared" si="306"/>
        <v>0.16676705860256721</v>
      </c>
      <c r="BT167" s="96">
        <f t="shared" si="307"/>
        <v>-1.5045231610965073</v>
      </c>
      <c r="BU167" s="96">
        <f t="shared" si="308"/>
        <v>-1.0607030941250457</v>
      </c>
      <c r="BV167" s="96">
        <f t="shared" si="309"/>
        <v>-1.009660450053383</v>
      </c>
      <c r="BW167" s="96">
        <f t="shared" si="310"/>
        <v>-2.8008177490069519</v>
      </c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184"/>
      <c r="CJ167" s="185"/>
      <c r="CK167" s="181">
        <f t="shared" si="262"/>
        <v>0</v>
      </c>
      <c r="CL167" s="186">
        <f t="shared" si="263"/>
        <v>1.7165927235495451</v>
      </c>
      <c r="CM167" s="185">
        <f t="shared" si="264"/>
        <v>0.21794141443369275</v>
      </c>
      <c r="CN167" s="185">
        <f t="shared" si="265"/>
        <v>0.33337818063059727</v>
      </c>
      <c r="CO167" s="188">
        <f t="shared" si="266"/>
        <v>0.33810000000000001</v>
      </c>
      <c r="CP167" s="185">
        <f t="shared" si="267"/>
        <v>5.4378753854707404E-2</v>
      </c>
      <c r="CQ167" s="187">
        <f t="shared" si="268"/>
        <v>1.5296687942347251</v>
      </c>
      <c r="CR167" s="187">
        <f t="shared" si="269"/>
        <v>1.5513343385355731</v>
      </c>
      <c r="CS167" s="187">
        <f t="shared" si="270"/>
        <v>0.24951087885708739</v>
      </c>
      <c r="CT167" s="187">
        <f t="shared" si="271"/>
        <v>1.014163552517058</v>
      </c>
      <c r="CU167" s="187">
        <f t="shared" si="272"/>
        <v>0.16311431585548866</v>
      </c>
      <c r="CV167" s="187">
        <f t="shared" si="273"/>
        <v>0.16083630243924102</v>
      </c>
      <c r="CW167" s="184">
        <f t="shared" si="274"/>
        <v>-1.5235289934402663</v>
      </c>
      <c r="CX167" s="184">
        <f t="shared" si="275"/>
        <v>-1.0984777558262664</v>
      </c>
      <c r="CY167" s="184">
        <f t="shared" si="276"/>
        <v>-2.9117817555477798</v>
      </c>
      <c r="CZ167" s="184">
        <f t="shared" si="311"/>
        <v>0.42505123761399982</v>
      </c>
      <c r="DA167" s="184">
        <f t="shared" si="312"/>
        <v>0.4391154241719693</v>
      </c>
      <c r="DB167" s="184">
        <f t="shared" si="313"/>
        <v>-1.388252762107514</v>
      </c>
      <c r="DC167" s="184">
        <f t="shared" si="314"/>
        <v>1.4064186557969718E-2</v>
      </c>
      <c r="DD167" s="184">
        <f t="shared" si="315"/>
        <v>-1.8133039997215137</v>
      </c>
      <c r="DE167" s="184">
        <f t="shared" si="316"/>
        <v>-1.8273681862794835</v>
      </c>
      <c r="DF167" s="15"/>
      <c r="DV167" s="39" t="str">
        <f>E167</f>
        <v>iRM_12</v>
      </c>
      <c r="DW167" s="39" t="str">
        <f>A167</f>
        <v>Lab 1</v>
      </c>
      <c r="DX167" s="39" t="str">
        <f>B167</f>
        <v>Jun 20, 2022</v>
      </c>
      <c r="DY167" s="124">
        <f>C167</f>
        <v>2</v>
      </c>
      <c r="DZ167" s="48">
        <f>BE167/AVERAGE(BE165,BE169)</f>
        <v>1.0057424780274571</v>
      </c>
      <c r="EA167" s="46">
        <f>(CM167/AVERAGE(CM165,CM169)-1)*10^6</f>
        <v>-6.6396870256335561</v>
      </c>
      <c r="EB167" s="46">
        <f>(CN167/AVERAGE(CN165,CN169)-1)*10^6</f>
        <v>-5.3088486204888596</v>
      </c>
      <c r="EC167" s="46">
        <f>(CP167/AVERAGE(CP165,CP169)-1)*10^6</f>
        <v>-9.059107442199732</v>
      </c>
      <c r="EH167" s="50"/>
      <c r="EK167" s="46"/>
      <c r="EL167" s="46"/>
      <c r="EN167" s="39" t="str">
        <f t="shared" ref="EN167:EU167" si="346">DV136</f>
        <v>iRM_12</v>
      </c>
      <c r="EO167" s="39" t="str">
        <f t="shared" si="346"/>
        <v>Lab 1</v>
      </c>
      <c r="EP167" s="39" t="str">
        <f t="shared" si="346"/>
        <v>Jun 20, 2022</v>
      </c>
      <c r="EQ167" s="124">
        <f t="shared" si="346"/>
        <v>1</v>
      </c>
      <c r="ER167" s="117">
        <f t="shared" si="346"/>
        <v>0.99468655994546606</v>
      </c>
      <c r="ES167" s="44">
        <f t="shared" si="346"/>
        <v>6.5833774482992879</v>
      </c>
      <c r="ET167" s="44">
        <f t="shared" si="346"/>
        <v>8.1805151286307165</v>
      </c>
      <c r="EU167" s="44">
        <f t="shared" si="346"/>
        <v>3.335856226582834</v>
      </c>
      <c r="EV167" s="39" t="s">
        <v>27</v>
      </c>
      <c r="EY167" s="39"/>
      <c r="EZ167" s="39"/>
      <c r="FA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44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</row>
    <row r="168" spans="1:235">
      <c r="A168" t="s">
        <v>38</v>
      </c>
      <c r="B168" s="3" t="s">
        <v>33</v>
      </c>
      <c r="C168" s="19">
        <v>2</v>
      </c>
      <c r="D168" t="s">
        <v>74</v>
      </c>
      <c r="E168" t="s">
        <v>31</v>
      </c>
      <c r="F168" s="13"/>
      <c r="G168" s="13"/>
      <c r="H168" s="13">
        <v>2.8547327674459665E-4</v>
      </c>
      <c r="I168" s="13">
        <v>7.9055691094254138E-5</v>
      </c>
      <c r="J168" s="13">
        <v>9.8822543441201555E-5</v>
      </c>
      <c r="K168" s="13">
        <v>1.4430837012469055E-5</v>
      </c>
      <c r="L168" s="13">
        <v>1.1233535697101617E-4</v>
      </c>
      <c r="M168" s="13">
        <v>8.2111307193599714E-6</v>
      </c>
      <c r="N168" s="13">
        <v>1.1449913799879141E-4</v>
      </c>
      <c r="O168" s="13">
        <v>9.518617093817739E-6</v>
      </c>
      <c r="P168" s="13">
        <v>8.4505939810242126E-6</v>
      </c>
      <c r="Q168" s="13"/>
      <c r="R168" s="13"/>
      <c r="S168" s="13"/>
      <c r="T168" s="13"/>
      <c r="U168" s="13"/>
      <c r="V168" s="13">
        <v>23.453207015991211</v>
      </c>
      <c r="W168" s="13">
        <v>5.2096656036376956</v>
      </c>
      <c r="X168" s="13">
        <v>8.1202005195617684</v>
      </c>
      <c r="Y168" s="13">
        <v>6.0018782460247169E-5</v>
      </c>
      <c r="Z168" s="13">
        <v>8.5458881759643557</v>
      </c>
      <c r="AA168" s="13">
        <v>3.3354899933328852E-5</v>
      </c>
      <c r="AB168" s="13">
        <v>1.4253518319129943</v>
      </c>
      <c r="AC168" s="13">
        <v>1.2078999288860359E-5</v>
      </c>
      <c r="AD168" s="13">
        <v>3.1103594261594479E-6</v>
      </c>
      <c r="AE168" s="13"/>
      <c r="AF168" s="13"/>
      <c r="AG168" s="13"/>
      <c r="AH168" s="13"/>
      <c r="AI168" s="68">
        <f t="shared" si="256"/>
        <v>1</v>
      </c>
      <c r="AJ168" s="13">
        <f t="shared" si="278"/>
        <v>0</v>
      </c>
      <c r="AK168" s="13">
        <f t="shared" si="279"/>
        <v>0</v>
      </c>
      <c r="AL168" s="13">
        <f t="shared" si="280"/>
        <v>23.452921542714467</v>
      </c>
      <c r="AM168" s="13">
        <f t="shared" si="281"/>
        <v>5.2095865479466017</v>
      </c>
      <c r="AN168" s="13">
        <f t="shared" si="282"/>
        <v>8.1201016970183275</v>
      </c>
      <c r="AO168" s="13">
        <f t="shared" si="283"/>
        <v>4.5587945447778114E-5</v>
      </c>
      <c r="AP168" s="13">
        <f t="shared" si="284"/>
        <v>8.5457758406073854</v>
      </c>
      <c r="AQ168" s="13">
        <f t="shared" si="285"/>
        <v>2.5143769213968881E-5</v>
      </c>
      <c r="AR168" s="13">
        <f t="shared" si="286"/>
        <v>1.4252373327749954</v>
      </c>
      <c r="AS168" s="13">
        <f t="shared" si="287"/>
        <v>2.5603821950426201E-6</v>
      </c>
      <c r="AT168" s="13">
        <f t="shared" si="288"/>
        <v>-5.3402345548647646E-6</v>
      </c>
      <c r="AU168" s="13">
        <f t="shared" si="289"/>
        <v>0</v>
      </c>
      <c r="AV168" s="13">
        <f t="shared" si="290"/>
        <v>0</v>
      </c>
      <c r="AW168" s="13">
        <f t="shared" si="291"/>
        <v>0</v>
      </c>
      <c r="AX168" s="13"/>
      <c r="AY168">
        <f t="shared" si="292"/>
        <v>0</v>
      </c>
      <c r="AZ168">
        <f t="shared" si="293"/>
        <v>1</v>
      </c>
      <c r="BB168">
        <f t="shared" si="257"/>
        <v>1</v>
      </c>
      <c r="BC168">
        <f t="shared" si="258"/>
        <v>1</v>
      </c>
      <c r="BD168" s="41">
        <f t="shared" si="259"/>
        <v>1.7189461144288074</v>
      </c>
      <c r="BE168" s="13">
        <f t="shared" si="260"/>
        <v>23.452921542714467</v>
      </c>
      <c r="BF168" s="13">
        <f t="shared" si="261"/>
        <v>5.2095865479466017</v>
      </c>
      <c r="BG168" s="13">
        <f t="shared" si="294"/>
        <v>8.1201046172988285</v>
      </c>
      <c r="BH168" s="13">
        <f t="shared" si="295"/>
        <v>8.5457777340056804</v>
      </c>
      <c r="BI168" s="13">
        <f t="shared" si="296"/>
        <v>1.4252408828585654</v>
      </c>
      <c r="BJ168" s="17">
        <f t="shared" si="297"/>
        <v>0.22212953462784826</v>
      </c>
      <c r="BK168" s="17">
        <f t="shared" si="298"/>
        <v>0.34622998258489029</v>
      </c>
      <c r="BL168" s="17">
        <f t="shared" si="299"/>
        <v>0.36438009304902075</v>
      </c>
      <c r="BM168" s="17">
        <f t="shared" si="300"/>
        <v>6.0770291678279603E-2</v>
      </c>
      <c r="BN168" s="17">
        <f t="shared" si="301"/>
        <v>1.5586850400823899</v>
      </c>
      <c r="BO168" s="17">
        <f t="shared" si="302"/>
        <v>1.6403946177598421</v>
      </c>
      <c r="BP168" s="17">
        <f t="shared" si="303"/>
        <v>0.27358042135231153</v>
      </c>
      <c r="BQ168" s="17">
        <f t="shared" si="304"/>
        <v>1.052422122222417</v>
      </c>
      <c r="BR168" s="17">
        <f t="shared" si="305"/>
        <v>0.17552001483112359</v>
      </c>
      <c r="BS168" s="17">
        <f t="shared" si="306"/>
        <v>0.16677720006538355</v>
      </c>
      <c r="BT168" s="96">
        <f t="shared" si="307"/>
        <v>-1.5044945779589267</v>
      </c>
      <c r="BU168" s="96">
        <f t="shared" si="308"/>
        <v>-1.0606520351809663</v>
      </c>
      <c r="BV168" s="96">
        <f t="shared" si="309"/>
        <v>-1.0095577444820401</v>
      </c>
      <c r="BW168" s="96">
        <f t="shared" si="310"/>
        <v>-2.8006542331379896</v>
      </c>
      <c r="BX168" s="44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184"/>
      <c r="CJ168" s="185"/>
      <c r="CK168" s="181">
        <f t="shared" si="262"/>
        <v>0</v>
      </c>
      <c r="CL168" s="186">
        <f t="shared" si="263"/>
        <v>1.7189512022095259</v>
      </c>
      <c r="CM168" s="185">
        <f t="shared" si="264"/>
        <v>0.21794195284766102</v>
      </c>
      <c r="CN168" s="185">
        <f t="shared" si="265"/>
        <v>0.33337790032430753</v>
      </c>
      <c r="CO168" s="188">
        <f t="shared" si="266"/>
        <v>0.33810000000000001</v>
      </c>
      <c r="CP168" s="185">
        <f t="shared" si="267"/>
        <v>5.4379355236170934E-2</v>
      </c>
      <c r="CQ168" s="187">
        <f t="shared" si="268"/>
        <v>1.5296637291184365</v>
      </c>
      <c r="CR168" s="187">
        <f t="shared" si="269"/>
        <v>1.5513305060468467</v>
      </c>
      <c r="CS168" s="187">
        <f t="shared" si="270"/>
        <v>0.24951302181907803</v>
      </c>
      <c r="CT168" s="187">
        <f t="shared" si="271"/>
        <v>1.0141644052323167</v>
      </c>
      <c r="CU168" s="187">
        <f t="shared" si="272"/>
        <v>0.16311625690626491</v>
      </c>
      <c r="CV168" s="187">
        <f t="shared" si="273"/>
        <v>0.16083808114809506</v>
      </c>
      <c r="CW168" s="184">
        <f t="shared" si="274"/>
        <v>-1.5235265229905601</v>
      </c>
      <c r="CX168" s="184">
        <f t="shared" si="275"/>
        <v>-1.0984785966323656</v>
      </c>
      <c r="CY168" s="184">
        <f t="shared" si="276"/>
        <v>-2.9117706964834293</v>
      </c>
      <c r="CZ168" s="184">
        <f t="shared" si="311"/>
        <v>0.42504792635819488</v>
      </c>
      <c r="DA168" s="184">
        <f t="shared" si="312"/>
        <v>0.43911295372226344</v>
      </c>
      <c r="DB168" s="184">
        <f t="shared" si="313"/>
        <v>-1.3882441734928697</v>
      </c>
      <c r="DC168" s="184">
        <f t="shared" si="314"/>
        <v>1.4065027364068523E-2</v>
      </c>
      <c r="DD168" s="184">
        <f t="shared" si="315"/>
        <v>-1.8132920998510642</v>
      </c>
      <c r="DE168" s="184">
        <f t="shared" si="316"/>
        <v>-1.8273571272151328</v>
      </c>
      <c r="DF168" s="15"/>
      <c r="DY168" s="124"/>
      <c r="EE168" t="str">
        <f>E168</f>
        <v>iRM_11</v>
      </c>
      <c r="EF168" t="str">
        <f>A168</f>
        <v>Lab 1</v>
      </c>
      <c r="EG168" t="str">
        <f>B168</f>
        <v>Jun 20, 2022</v>
      </c>
      <c r="EH168" s="50">
        <f>C168</f>
        <v>2</v>
      </c>
      <c r="EI168" s="48">
        <f>BE168/AVERAGE(BE167,BE169)</f>
        <v>1.0594086554656337</v>
      </c>
      <c r="EJ168" s="46">
        <f>(CM168/AVERAGE(CM167,CM169)-1)*10^6</f>
        <v>0.34907142154594339</v>
      </c>
      <c r="EK168" s="46">
        <f>(CN168/AVERAGE(CN167,CN169)-1)*10^6</f>
        <v>-1.7503846470035</v>
      </c>
      <c r="EL168" s="46">
        <f>(CP168/AVERAGE(CP167,CP169)-1)*10^6</f>
        <v>6.4977584988135106</v>
      </c>
      <c r="EN168" s="39" t="str">
        <f t="shared" ref="EN168:EU168" si="347">DV138</f>
        <v>iRM_12</v>
      </c>
      <c r="EO168" s="39" t="str">
        <f t="shared" si="347"/>
        <v>Lab 1</v>
      </c>
      <c r="EP168" s="39" t="str">
        <f t="shared" si="347"/>
        <v>Jun 20, 2022</v>
      </c>
      <c r="EQ168" s="124">
        <f t="shared" si="347"/>
        <v>1</v>
      </c>
      <c r="ER168" s="117">
        <f t="shared" si="347"/>
        <v>1.0042370850249873</v>
      </c>
      <c r="ES168" s="44">
        <f t="shared" si="347"/>
        <v>-10.553185260442355</v>
      </c>
      <c r="ET168" s="44">
        <f t="shared" si="347"/>
        <v>-6.6984651979629106</v>
      </c>
      <c r="EU168" s="44">
        <f t="shared" si="347"/>
        <v>3.7207533387650926</v>
      </c>
      <c r="EV168" s="39" t="s">
        <v>27</v>
      </c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44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</row>
    <row r="169" spans="1:235">
      <c r="A169" t="s">
        <v>38</v>
      </c>
      <c r="B169" s="3" t="s">
        <v>33</v>
      </c>
      <c r="C169" s="19">
        <v>2</v>
      </c>
      <c r="D169" t="s">
        <v>75</v>
      </c>
      <c r="E169" t="s">
        <v>27</v>
      </c>
      <c r="F169" s="13"/>
      <c r="G169" s="13"/>
      <c r="H169" s="13">
        <v>2.8421528404578569E-4</v>
      </c>
      <c r="I169" s="13">
        <v>7.3270342009124073E-5</v>
      </c>
      <c r="J169" s="13">
        <v>9.6486206166446204E-5</v>
      </c>
      <c r="K169" s="13">
        <v>1.4481819334832838E-5</v>
      </c>
      <c r="L169" s="13">
        <v>1.0574716870905831E-4</v>
      </c>
      <c r="M169" s="13">
        <v>7.6310500546128427E-6</v>
      </c>
      <c r="N169" s="13">
        <v>9.7658525191945955E-5</v>
      </c>
      <c r="O169" s="13">
        <v>8.6008020957706335E-6</v>
      </c>
      <c r="P169" s="13">
        <v>8.8109817625081636E-6</v>
      </c>
      <c r="Q169" s="13"/>
      <c r="R169" s="13"/>
      <c r="S169" s="13"/>
      <c r="T169" s="13"/>
      <c r="U169" s="13"/>
      <c r="V169" s="13">
        <v>22.017441787719726</v>
      </c>
      <c r="W169" s="13">
        <v>4.8906968975067135</v>
      </c>
      <c r="X169" s="13">
        <v>7.6229745864868166</v>
      </c>
      <c r="Y169" s="13">
        <v>5.8849725865002258E-5</v>
      </c>
      <c r="Z169" s="13">
        <v>8.0224230194091799</v>
      </c>
      <c r="AA169" s="13">
        <v>3.1114905386857575E-5</v>
      </c>
      <c r="AB169" s="13">
        <v>1.3380109930038453</v>
      </c>
      <c r="AC169" s="13">
        <v>1.3130476046399054E-5</v>
      </c>
      <c r="AD169" s="13">
        <v>9.2925257234810484E-6</v>
      </c>
      <c r="AE169" s="13"/>
      <c r="AF169" s="13"/>
      <c r="AG169" s="13"/>
      <c r="AH169" s="13"/>
      <c r="AI169" s="68">
        <f t="shared" si="256"/>
        <v>1</v>
      </c>
      <c r="AJ169" s="13">
        <f t="shared" si="278"/>
        <v>0</v>
      </c>
      <c r="AK169" s="13">
        <f t="shared" si="279"/>
        <v>0</v>
      </c>
      <c r="AL169" s="13">
        <f t="shared" si="280"/>
        <v>22.017157572435679</v>
      </c>
      <c r="AM169" s="13">
        <f t="shared" si="281"/>
        <v>4.8906236271647048</v>
      </c>
      <c r="AN169" s="13">
        <f t="shared" si="282"/>
        <v>7.6228781002806505</v>
      </c>
      <c r="AO169" s="13">
        <f t="shared" si="283"/>
        <v>4.4367906530169417E-5</v>
      </c>
      <c r="AP169" s="13">
        <f t="shared" si="284"/>
        <v>8.0223172722404712</v>
      </c>
      <c r="AQ169" s="13">
        <f t="shared" si="285"/>
        <v>2.3483855332244734E-5</v>
      </c>
      <c r="AR169" s="13">
        <f t="shared" si="286"/>
        <v>1.3379133344786533</v>
      </c>
      <c r="AS169" s="13">
        <f t="shared" si="287"/>
        <v>4.5296739506284203E-6</v>
      </c>
      <c r="AT169" s="13">
        <f t="shared" si="288"/>
        <v>4.8154396097288487E-7</v>
      </c>
      <c r="AU169" s="13">
        <f t="shared" si="289"/>
        <v>0</v>
      </c>
      <c r="AV169" s="13">
        <f t="shared" si="290"/>
        <v>0</v>
      </c>
      <c r="AW169" s="13">
        <f t="shared" si="291"/>
        <v>0</v>
      </c>
      <c r="AX169" s="13"/>
      <c r="AY169">
        <f t="shared" si="292"/>
        <v>0</v>
      </c>
      <c r="AZ169">
        <f t="shared" si="293"/>
        <v>1</v>
      </c>
      <c r="BB169">
        <f t="shared" si="257"/>
        <v>1</v>
      </c>
      <c r="BC169">
        <f t="shared" si="258"/>
        <v>1</v>
      </c>
      <c r="BD169" s="41">
        <f t="shared" si="259"/>
        <v>1.7181020640486351</v>
      </c>
      <c r="BE169" s="13">
        <f t="shared" si="260"/>
        <v>22.017157572435679</v>
      </c>
      <c r="BF169" s="13">
        <f t="shared" si="261"/>
        <v>4.8906236271647048</v>
      </c>
      <c r="BG169" s="13">
        <f t="shared" si="294"/>
        <v>7.6228778369381009</v>
      </c>
      <c r="BH169" s="13">
        <f t="shared" si="295"/>
        <v>8.0223171015020132</v>
      </c>
      <c r="BI169" s="13">
        <f t="shared" si="296"/>
        <v>1.3379130143526177</v>
      </c>
      <c r="BJ169" s="17">
        <f t="shared" si="297"/>
        <v>0.22212783875823772</v>
      </c>
      <c r="BK169" s="17">
        <f t="shared" si="298"/>
        <v>0.346224430281661</v>
      </c>
      <c r="BL169" s="17">
        <f t="shared" si="299"/>
        <v>0.36436661158956918</v>
      </c>
      <c r="BM169" s="17">
        <f t="shared" si="300"/>
        <v>6.0766836497896271E-2</v>
      </c>
      <c r="BN169" s="17">
        <f t="shared" si="301"/>
        <v>1.5586719441253336</v>
      </c>
      <c r="BO169" s="17">
        <f t="shared" si="302"/>
        <v>1.6403464492631341</v>
      </c>
      <c r="BP169" s="17">
        <f t="shared" si="303"/>
        <v>0.27356695512638757</v>
      </c>
      <c r="BQ169" s="17">
        <f t="shared" si="304"/>
        <v>1.0524000611197457</v>
      </c>
      <c r="BR169" s="17">
        <f t="shared" si="305"/>
        <v>0.17551284999865882</v>
      </c>
      <c r="BS169" s="17">
        <f t="shared" si="306"/>
        <v>0.16677388807058263</v>
      </c>
      <c r="BT169" s="96">
        <f t="shared" si="307"/>
        <v>-1.504502212585664</v>
      </c>
      <c r="BU169" s="96">
        <f t="shared" si="308"/>
        <v>-1.0606680717694441</v>
      </c>
      <c r="BV169" s="96">
        <f t="shared" si="309"/>
        <v>-1.0095947435089099</v>
      </c>
      <c r="BW169" s="96">
        <f t="shared" si="310"/>
        <v>-2.8007110911604904</v>
      </c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184"/>
      <c r="CJ169" s="185"/>
      <c r="CK169" s="181">
        <f t="shared" si="262"/>
        <v>0</v>
      </c>
      <c r="CL169" s="186">
        <f t="shared" si="263"/>
        <v>1.7181015753180966</v>
      </c>
      <c r="CM169" s="185">
        <f t="shared" si="264"/>
        <v>0.21794233910706784</v>
      </c>
      <c r="CN169" s="185">
        <f t="shared" si="265"/>
        <v>0.3333787870991774</v>
      </c>
      <c r="CO169" s="188">
        <f t="shared" si="266"/>
        <v>0.33810000000000001</v>
      </c>
      <c r="CP169" s="185">
        <f t="shared" si="267"/>
        <v>5.4379249934391027E-2</v>
      </c>
      <c r="CQ169" s="187">
        <f t="shared" si="268"/>
        <v>1.5296650869448525</v>
      </c>
      <c r="CR169" s="187">
        <f t="shared" si="269"/>
        <v>1.5513277566223731</v>
      </c>
      <c r="CS169" s="187">
        <f t="shared" si="270"/>
        <v>0.24951209644343728</v>
      </c>
      <c r="CT169" s="187">
        <f t="shared" si="271"/>
        <v>1.0141617075936449</v>
      </c>
      <c r="CU169" s="187">
        <f t="shared" si="272"/>
        <v>0.16311550716096898</v>
      </c>
      <c r="CV169" s="187">
        <f t="shared" si="273"/>
        <v>0.16083776969651295</v>
      </c>
      <c r="CW169" s="184">
        <f t="shared" si="274"/>
        <v>-1.5235247506880756</v>
      </c>
      <c r="CX169" s="184">
        <f t="shared" si="275"/>
        <v>-1.0984759366669341</v>
      </c>
      <c r="CY169" s="184">
        <f t="shared" si="276"/>
        <v>-2.9117726329146616</v>
      </c>
      <c r="CZ169" s="184">
        <f t="shared" si="311"/>
        <v>0.42504881402114164</v>
      </c>
      <c r="DA169" s="184">
        <f t="shared" si="312"/>
        <v>0.43911118141977901</v>
      </c>
      <c r="DB169" s="184">
        <f t="shared" si="313"/>
        <v>-1.3882478822265862</v>
      </c>
      <c r="DC169" s="184">
        <f t="shared" si="314"/>
        <v>1.4062367398637204E-2</v>
      </c>
      <c r="DD169" s="184">
        <f t="shared" si="315"/>
        <v>-1.8132966962477275</v>
      </c>
      <c r="DE169" s="184">
        <f t="shared" si="316"/>
        <v>-1.8273590636463648</v>
      </c>
      <c r="DF169" s="15"/>
      <c r="DV169" s="39" t="str">
        <f>E169</f>
        <v>iRM_12</v>
      </c>
      <c r="DW169" s="39" t="str">
        <f>A169</f>
        <v>Lab 1</v>
      </c>
      <c r="DX169" s="39" t="str">
        <f>B169</f>
        <v>Jun 20, 2022</v>
      </c>
      <c r="DY169" s="124">
        <f>C169</f>
        <v>2</v>
      </c>
      <c r="DZ169" s="48">
        <f>BE169/AVERAGE(BE167,BE171)</f>
        <v>0.99225809033238799</v>
      </c>
      <c r="EA169" s="46">
        <f>(CM169/AVERAGE(CM167,CM171)-1)*10^6</f>
        <v>-2.1367972355967879</v>
      </c>
      <c r="EB169" s="46">
        <f>(CN169/AVERAGE(CN167,CN171)-1)*10^6</f>
        <v>-1.8506712690102844</v>
      </c>
      <c r="EC169" s="46">
        <f>(CP169/AVERAGE(CP167,CP171)-1)*10^6</f>
        <v>7.1034028525929216</v>
      </c>
      <c r="EH169" s="50"/>
      <c r="EK169" s="46"/>
      <c r="EL169" s="46"/>
      <c r="EN169" s="39" t="str">
        <f t="shared" ref="EN169:EU169" si="348">DV143</f>
        <v>iRM_12</v>
      </c>
      <c r="EO169" s="39" t="str">
        <f t="shared" si="348"/>
        <v>Lab 1</v>
      </c>
      <c r="EP169" s="39" t="str">
        <f t="shared" si="348"/>
        <v>Jun 20, 2022</v>
      </c>
      <c r="EQ169" s="124">
        <f t="shared" si="348"/>
        <v>2</v>
      </c>
      <c r="ER169" s="117">
        <f t="shared" si="348"/>
        <v>1.0006151043839246</v>
      </c>
      <c r="ES169" s="44">
        <f t="shared" si="348"/>
        <v>-5.8750995959311325</v>
      </c>
      <c r="ET169" s="44">
        <f t="shared" si="348"/>
        <v>0.24910397122823724</v>
      </c>
      <c r="EU169" s="44">
        <f t="shared" si="348"/>
        <v>18.134118942692012</v>
      </c>
      <c r="EV169" s="39" t="s">
        <v>27</v>
      </c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44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</row>
    <row r="170" spans="1:235">
      <c r="A170" t="s">
        <v>38</v>
      </c>
      <c r="B170" s="3" t="s">
        <v>33</v>
      </c>
      <c r="C170" s="19">
        <v>2</v>
      </c>
      <c r="D170" t="s">
        <v>76</v>
      </c>
      <c r="E170" t="s">
        <v>32</v>
      </c>
      <c r="F170" s="13"/>
      <c r="G170" s="13"/>
      <c r="H170" s="13">
        <v>2.8562828374560921E-4</v>
      </c>
      <c r="I170" s="13">
        <v>7.3912687003030439E-5</v>
      </c>
      <c r="J170" s="13">
        <v>9.72669389739167E-5</v>
      </c>
      <c r="K170" s="13">
        <v>8.7214845223115851E-6</v>
      </c>
      <c r="L170" s="13">
        <v>1.0622611007420346E-4</v>
      </c>
      <c r="M170" s="13">
        <v>7.294545457625645E-6</v>
      </c>
      <c r="N170" s="13">
        <v>9.9837601737817749E-5</v>
      </c>
      <c r="O170" s="13">
        <v>3.3615700886002762E-6</v>
      </c>
      <c r="P170" s="13">
        <v>6.7936590994577271E-6</v>
      </c>
      <c r="Q170" s="13"/>
      <c r="R170" s="13"/>
      <c r="S170" s="13"/>
      <c r="T170" s="13"/>
      <c r="U170" s="13"/>
      <c r="V170" s="13">
        <v>23.707357711791992</v>
      </c>
      <c r="W170" s="13">
        <v>5.2661027336120609</v>
      </c>
      <c r="X170" s="13">
        <v>8.2081529426574704</v>
      </c>
      <c r="Y170" s="13">
        <v>5.809563850561972E-5</v>
      </c>
      <c r="Z170" s="13">
        <v>8.6385018348693841</v>
      </c>
      <c r="AA170" s="13">
        <v>3.2803025114844785E-5</v>
      </c>
      <c r="AB170" s="13">
        <v>1.4407830739021301</v>
      </c>
      <c r="AC170" s="13">
        <v>8.7281900829339071E-6</v>
      </c>
      <c r="AD170" s="13">
        <v>3.8089536674235093E-6</v>
      </c>
      <c r="AE170" s="13"/>
      <c r="AF170" s="13"/>
      <c r="AG170" s="13"/>
      <c r="AH170" s="13"/>
      <c r="AI170" s="68">
        <f t="shared" si="256"/>
        <v>1</v>
      </c>
      <c r="AJ170" s="13">
        <f t="shared" si="278"/>
        <v>0</v>
      </c>
      <c r="AK170" s="13">
        <f t="shared" si="279"/>
        <v>0</v>
      </c>
      <c r="AL170" s="13">
        <f t="shared" si="280"/>
        <v>23.707072083508248</v>
      </c>
      <c r="AM170" s="13">
        <f t="shared" si="281"/>
        <v>5.2660288209250581</v>
      </c>
      <c r="AN170" s="13">
        <f t="shared" si="282"/>
        <v>8.2080556757184961</v>
      </c>
      <c r="AO170" s="13">
        <f t="shared" si="283"/>
        <v>4.9374153983308138E-5</v>
      </c>
      <c r="AP170" s="13">
        <f t="shared" si="284"/>
        <v>8.6383956087593106</v>
      </c>
      <c r="AQ170" s="13">
        <f t="shared" si="285"/>
        <v>2.5508479657219139E-5</v>
      </c>
      <c r="AR170" s="13">
        <f t="shared" si="286"/>
        <v>1.4406832363003923</v>
      </c>
      <c r="AS170" s="13">
        <f t="shared" si="287"/>
        <v>5.3666199943336309E-6</v>
      </c>
      <c r="AT170" s="13">
        <f t="shared" si="288"/>
        <v>-2.9847054320342178E-6</v>
      </c>
      <c r="AU170" s="13">
        <f t="shared" si="289"/>
        <v>0</v>
      </c>
      <c r="AV170" s="13">
        <f t="shared" si="290"/>
        <v>0</v>
      </c>
      <c r="AW170" s="13">
        <f t="shared" si="291"/>
        <v>0</v>
      </c>
      <c r="AX170" s="13"/>
      <c r="AY170">
        <f t="shared" si="292"/>
        <v>0</v>
      </c>
      <c r="AZ170">
        <f t="shared" si="293"/>
        <v>1</v>
      </c>
      <c r="BB170">
        <f t="shared" si="257"/>
        <v>1</v>
      </c>
      <c r="BC170">
        <f t="shared" si="258"/>
        <v>1</v>
      </c>
      <c r="BD170" s="41">
        <f t="shared" si="259"/>
        <v>1.7189790534260112</v>
      </c>
      <c r="BE170" s="13">
        <f t="shared" si="260"/>
        <v>23.707072083508248</v>
      </c>
      <c r="BF170" s="13">
        <f t="shared" si="261"/>
        <v>5.2660288209250581</v>
      </c>
      <c r="BG170" s="13">
        <f t="shared" si="294"/>
        <v>8.2080573078866426</v>
      </c>
      <c r="BH170" s="13">
        <f t="shared" si="295"/>
        <v>8.6383966669954475</v>
      </c>
      <c r="BI170" s="13">
        <f t="shared" si="296"/>
        <v>1.4406852204730203</v>
      </c>
      <c r="BJ170" s="17">
        <f t="shared" si="297"/>
        <v>0.22212902556568151</v>
      </c>
      <c r="BK170" s="17">
        <f t="shared" si="298"/>
        <v>0.34622821742700788</v>
      </c>
      <c r="BL170" s="17">
        <f t="shared" si="299"/>
        <v>0.36438057962479142</v>
      </c>
      <c r="BM170" s="17">
        <f t="shared" si="300"/>
        <v>6.0770272068950623E-2</v>
      </c>
      <c r="BN170" s="17">
        <f t="shared" si="301"/>
        <v>1.5586806656414713</v>
      </c>
      <c r="BO170" s="17">
        <f t="shared" si="302"/>
        <v>1.6404005676288687</v>
      </c>
      <c r="BP170" s="17">
        <f t="shared" si="303"/>
        <v>0.27358096004874161</v>
      </c>
      <c r="BQ170" s="17">
        <f t="shared" si="304"/>
        <v>1.0524288930945105</v>
      </c>
      <c r="BR170" s="17">
        <f t="shared" si="305"/>
        <v>0.17552085303897064</v>
      </c>
      <c r="BS170" s="17">
        <f t="shared" si="306"/>
        <v>0.16677692354385831</v>
      </c>
      <c r="BT170" s="96">
        <f t="shared" si="307"/>
        <v>-1.5044968696971728</v>
      </c>
      <c r="BU170" s="96">
        <f t="shared" si="308"/>
        <v>-1.0606571334176031</v>
      </c>
      <c r="BV170" s="96">
        <f t="shared" si="309"/>
        <v>-1.0095564091306994</v>
      </c>
      <c r="BW170" s="96">
        <f t="shared" si="310"/>
        <v>-2.8006545558175686</v>
      </c>
      <c r="BX170" s="44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184"/>
      <c r="CJ170" s="185"/>
      <c r="CK170" s="181">
        <f t="shared" si="262"/>
        <v>0</v>
      </c>
      <c r="CL170" s="186">
        <f t="shared" si="263"/>
        <v>1.7189818665405798</v>
      </c>
      <c r="CM170" s="185">
        <f t="shared" si="264"/>
        <v>0.21794137938894045</v>
      </c>
      <c r="CN170" s="185">
        <f t="shared" si="265"/>
        <v>0.33337597573131039</v>
      </c>
      <c r="CO170" s="188">
        <f t="shared" si="266"/>
        <v>0.33810000000000001</v>
      </c>
      <c r="CP170" s="185">
        <f t="shared" si="267"/>
        <v>5.4379229898230269E-2</v>
      </c>
      <c r="CQ170" s="187">
        <f t="shared" si="268"/>
        <v>1.5296589232665363</v>
      </c>
      <c r="CR170" s="187">
        <f t="shared" si="269"/>
        <v>1.5513345879885581</v>
      </c>
      <c r="CS170" s="187">
        <f t="shared" si="270"/>
        <v>0.24951310325142304</v>
      </c>
      <c r="CT170" s="187">
        <f t="shared" si="271"/>
        <v>1.014170260044464</v>
      </c>
      <c r="CU170" s="187">
        <f t="shared" si="272"/>
        <v>0.16311682261729038</v>
      </c>
      <c r="CV170" s="187">
        <f t="shared" si="273"/>
        <v>0.16083771043546366</v>
      </c>
      <c r="CW170" s="184">
        <f t="shared" si="274"/>
        <v>-1.5235291542392368</v>
      </c>
      <c r="CX170" s="184">
        <f t="shared" si="275"/>
        <v>-1.0984843696561641</v>
      </c>
      <c r="CY170" s="184">
        <f t="shared" si="276"/>
        <v>-2.9117730013670489</v>
      </c>
      <c r="CZ170" s="184">
        <f t="shared" si="311"/>
        <v>0.42504478458307254</v>
      </c>
      <c r="DA170" s="184">
        <f t="shared" si="312"/>
        <v>0.43911558497094005</v>
      </c>
      <c r="DB170" s="184">
        <f t="shared" si="313"/>
        <v>-1.388243847127812</v>
      </c>
      <c r="DC170" s="184">
        <f t="shared" si="314"/>
        <v>1.4070800387867372E-2</v>
      </c>
      <c r="DD170" s="184">
        <f t="shared" si="315"/>
        <v>-1.8132886317108847</v>
      </c>
      <c r="DE170" s="184">
        <f t="shared" si="316"/>
        <v>-1.8273594320987521</v>
      </c>
      <c r="DF170" s="15"/>
      <c r="DY170" s="124"/>
      <c r="EE170" t="str">
        <f>E170</f>
        <v>iRM</v>
      </c>
      <c r="EF170" t="str">
        <f>A170</f>
        <v>Lab 1</v>
      </c>
      <c r="EG170" t="str">
        <f>B170</f>
        <v>Jun 20, 2022</v>
      </c>
      <c r="EH170" s="50">
        <f>C170</f>
        <v>2</v>
      </c>
      <c r="EI170" s="48">
        <f>BE170/AVERAGE(BE169,BE171)</f>
        <v>1.0742565575842637</v>
      </c>
      <c r="EJ170" s="46">
        <f>(CM170/AVERAGE(CM169,CM171)-1)*10^6</f>
        <v>-8.6616779794157495</v>
      </c>
      <c r="EK170" s="46">
        <f>(CN170/AVERAGE(CN169,CN171)-1)*10^6</f>
        <v>-11.193176309265418</v>
      </c>
      <c r="EL170" s="46">
        <f>(CP170/AVERAGE(CP169,CP171)-1)*10^6</f>
        <v>2.1736098474445242</v>
      </c>
      <c r="EN170" s="39" t="str">
        <f t="shared" ref="EN170:EU170" si="349">DV145</f>
        <v>iRM_12</v>
      </c>
      <c r="EO170" s="39" t="str">
        <f t="shared" si="349"/>
        <v>Lab 1</v>
      </c>
      <c r="EP170" s="39" t="str">
        <f t="shared" si="349"/>
        <v>Jun 20, 2022</v>
      </c>
      <c r="EQ170" s="124">
        <f t="shared" si="349"/>
        <v>2</v>
      </c>
      <c r="ER170" s="117">
        <f t="shared" si="349"/>
        <v>0.99497324262412379</v>
      </c>
      <c r="ES170" s="44">
        <f t="shared" si="349"/>
        <v>9.1072118275636882</v>
      </c>
      <c r="ET170" s="44">
        <f t="shared" si="349"/>
        <v>6.8641690111892473</v>
      </c>
      <c r="EU170" s="44">
        <f t="shared" si="349"/>
        <v>-20.687264027929864</v>
      </c>
      <c r="EV170" s="39" t="s">
        <v>27</v>
      </c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44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</row>
    <row r="171" spans="1:235">
      <c r="A171" t="s">
        <v>38</v>
      </c>
      <c r="B171" s="3" t="s">
        <v>33</v>
      </c>
      <c r="C171" s="19">
        <v>2</v>
      </c>
      <c r="D171" t="s">
        <v>77</v>
      </c>
      <c r="E171" t="s">
        <v>27</v>
      </c>
      <c r="F171" s="13"/>
      <c r="G171" s="13"/>
      <c r="H171" s="13">
        <v>2.9044286930002272E-4</v>
      </c>
      <c r="I171" s="13">
        <v>8.0344331217929726E-5</v>
      </c>
      <c r="J171" s="13">
        <v>9.2155557285877873E-5</v>
      </c>
      <c r="K171" s="13">
        <v>1.1291056586060222E-5</v>
      </c>
      <c r="L171" s="13">
        <v>1.1159601563122123E-4</v>
      </c>
      <c r="M171" s="13">
        <v>5.157027771929279E-6</v>
      </c>
      <c r="N171" s="13">
        <v>1.0342749010305852E-4</v>
      </c>
      <c r="O171" s="13">
        <v>1.3231407956482144E-5</v>
      </c>
      <c r="P171" s="13">
        <v>5.9960078260701259E-6</v>
      </c>
      <c r="Q171" s="13"/>
      <c r="R171" s="13"/>
      <c r="S171" s="13"/>
      <c r="T171" s="13"/>
      <c r="U171" s="13"/>
      <c r="V171" s="13">
        <v>22.119837303161621</v>
      </c>
      <c r="W171" s="13">
        <v>4.9135649108886721</v>
      </c>
      <c r="X171" s="13">
        <v>7.6586968994140623</v>
      </c>
      <c r="Y171" s="13">
        <v>6.0681677823595236E-5</v>
      </c>
      <c r="Z171" s="13">
        <v>8.060224113464356</v>
      </c>
      <c r="AA171" s="13">
        <v>3.2240379223367203E-5</v>
      </c>
      <c r="AB171" s="13">
        <v>1.3443531823158263</v>
      </c>
      <c r="AC171" s="13">
        <v>7.6172590240730645E-6</v>
      </c>
      <c r="AD171" s="13">
        <v>7.4630153983434868E-6</v>
      </c>
      <c r="AE171" s="13"/>
      <c r="AF171" s="13"/>
      <c r="AG171" s="13"/>
      <c r="AH171" s="13"/>
      <c r="AI171" s="68">
        <f t="shared" si="256"/>
        <v>1</v>
      </c>
      <c r="AJ171" s="13">
        <f t="shared" si="278"/>
        <v>0</v>
      </c>
      <c r="AK171" s="13">
        <f t="shared" si="279"/>
        <v>0</v>
      </c>
      <c r="AL171" s="13">
        <f t="shared" si="280"/>
        <v>22.119546860292321</v>
      </c>
      <c r="AM171" s="13">
        <f t="shared" si="281"/>
        <v>4.9134845665574538</v>
      </c>
      <c r="AN171" s="13">
        <f t="shared" si="282"/>
        <v>7.6586047438567766</v>
      </c>
      <c r="AO171" s="13">
        <f t="shared" si="283"/>
        <v>4.9390621237535013E-5</v>
      </c>
      <c r="AP171" s="13">
        <f t="shared" si="284"/>
        <v>8.060112517448724</v>
      </c>
      <c r="AQ171" s="13">
        <f t="shared" si="285"/>
        <v>2.7083351451437924E-5</v>
      </c>
      <c r="AR171" s="13">
        <f t="shared" si="286"/>
        <v>1.3442497548257233</v>
      </c>
      <c r="AS171" s="13">
        <f t="shared" si="287"/>
        <v>-5.6141489324090799E-6</v>
      </c>
      <c r="AT171" s="13">
        <f t="shared" si="288"/>
        <v>1.4670075722733609E-6</v>
      </c>
      <c r="AU171" s="13">
        <f t="shared" si="289"/>
        <v>0</v>
      </c>
      <c r="AV171" s="13">
        <f t="shared" si="290"/>
        <v>0</v>
      </c>
      <c r="AW171" s="13">
        <f t="shared" si="291"/>
        <v>0</v>
      </c>
      <c r="AX171" s="13"/>
      <c r="AY171">
        <f t="shared" si="292"/>
        <v>0</v>
      </c>
      <c r="AZ171">
        <f t="shared" si="293"/>
        <v>1</v>
      </c>
      <c r="BB171">
        <f t="shared" si="257"/>
        <v>1</v>
      </c>
      <c r="BC171">
        <f t="shared" si="258"/>
        <v>1</v>
      </c>
      <c r="BD171" s="41">
        <f t="shared" si="259"/>
        <v>1.719492450826007</v>
      </c>
      <c r="BE171" s="13">
        <f t="shared" si="260"/>
        <v>22.119546860292321</v>
      </c>
      <c r="BF171" s="13">
        <f t="shared" si="261"/>
        <v>4.9134845665574538</v>
      </c>
      <c r="BG171" s="13">
        <f t="shared" si="294"/>
        <v>7.6586039416559784</v>
      </c>
      <c r="BH171" s="13">
        <f t="shared" si="295"/>
        <v>8.0601119973268762</v>
      </c>
      <c r="BI171" s="13">
        <f t="shared" si="296"/>
        <v>1.3442487795976592</v>
      </c>
      <c r="BJ171" s="17">
        <f t="shared" si="297"/>
        <v>0.22213314755456612</v>
      </c>
      <c r="BK171" s="17">
        <f t="shared" si="298"/>
        <v>0.34623692745732704</v>
      </c>
      <c r="BL171" s="17">
        <f t="shared" si="299"/>
        <v>0.36438865806043724</v>
      </c>
      <c r="BM171" s="17">
        <f t="shared" si="300"/>
        <v>6.0771985433877657E-2</v>
      </c>
      <c r="BN171" s="17">
        <f t="shared" si="301"/>
        <v>1.5586909530117532</v>
      </c>
      <c r="BO171" s="17">
        <f t="shared" si="302"/>
        <v>1.6404064952572042</v>
      </c>
      <c r="BP171" s="17">
        <f t="shared" si="303"/>
        <v>0.27358359660819764</v>
      </c>
      <c r="BQ171" s="17">
        <f t="shared" si="304"/>
        <v>1.0524257500100054</v>
      </c>
      <c r="BR171" s="17">
        <f t="shared" si="305"/>
        <v>0.1755213861218419</v>
      </c>
      <c r="BS171" s="17">
        <f t="shared" si="306"/>
        <v>0.16677792815329082</v>
      </c>
      <c r="BT171" s="96">
        <f t="shared" si="307"/>
        <v>-1.5044783131369517</v>
      </c>
      <c r="BU171" s="96">
        <f t="shared" si="308"/>
        <v>-1.0606319768291916</v>
      </c>
      <c r="BV171" s="96">
        <f t="shared" si="309"/>
        <v>-1.0095342390520834</v>
      </c>
      <c r="BW171" s="96">
        <f t="shared" si="310"/>
        <v>-2.8006263620854077</v>
      </c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184"/>
      <c r="CJ171" s="185"/>
      <c r="CK171" s="181">
        <f t="shared" si="262"/>
        <v>0</v>
      </c>
      <c r="CL171" s="186">
        <f t="shared" si="263"/>
        <v>1.7194909689838265</v>
      </c>
      <c r="CM171" s="185">
        <f t="shared" si="264"/>
        <v>0.21794419517960864</v>
      </c>
      <c r="CN171" s="185">
        <f t="shared" si="265"/>
        <v>0.33338062751912712</v>
      </c>
      <c r="CO171" s="188">
        <f t="shared" si="266"/>
        <v>0.33809999999999996</v>
      </c>
      <c r="CP171" s="185">
        <f t="shared" si="267"/>
        <v>5.437897346412416E-2</v>
      </c>
      <c r="CQ171" s="187">
        <f t="shared" si="268"/>
        <v>1.5296605043524418</v>
      </c>
      <c r="CR171" s="187">
        <f t="shared" si="269"/>
        <v>1.551314545089721</v>
      </c>
      <c r="CS171" s="187">
        <f t="shared" si="270"/>
        <v>0.24950870299303102</v>
      </c>
      <c r="CT171" s="187">
        <f t="shared" si="271"/>
        <v>1.0141561089376798</v>
      </c>
      <c r="CU171" s="187">
        <f t="shared" si="272"/>
        <v>0.16311377739249189</v>
      </c>
      <c r="CV171" s="187">
        <f t="shared" si="273"/>
        <v>0.16083695197907175</v>
      </c>
      <c r="CW171" s="184">
        <f t="shared" si="274"/>
        <v>-1.5235162343775461</v>
      </c>
      <c r="CX171" s="184">
        <f t="shared" si="275"/>
        <v>-1.0984704161751064</v>
      </c>
      <c r="CY171" s="184">
        <f t="shared" si="276"/>
        <v>-2.9117777170408679</v>
      </c>
      <c r="CZ171" s="184">
        <f t="shared" si="311"/>
        <v>0.42504581820243981</v>
      </c>
      <c r="DA171" s="184">
        <f t="shared" si="312"/>
        <v>0.43910266510924917</v>
      </c>
      <c r="DB171" s="184">
        <f t="shared" si="313"/>
        <v>-1.3882614826633219</v>
      </c>
      <c r="DC171" s="184">
        <f t="shared" si="314"/>
        <v>1.4056846906809504E-2</v>
      </c>
      <c r="DD171" s="184">
        <f t="shared" si="315"/>
        <v>-1.8133073008657616</v>
      </c>
      <c r="DE171" s="184">
        <f t="shared" si="316"/>
        <v>-1.8273641477725713</v>
      </c>
      <c r="DF171" s="15"/>
      <c r="DV171" s="39" t="str">
        <f>E171</f>
        <v>iRM_12</v>
      </c>
      <c r="DW171" s="39" t="str">
        <f>A171</f>
        <v>Lab 1</v>
      </c>
      <c r="DX171" s="39" t="str">
        <f>B171</f>
        <v>Jun 20, 2022</v>
      </c>
      <c r="DY171" s="124">
        <f>C171</f>
        <v>2</v>
      </c>
      <c r="DZ171" s="48">
        <f>BE171/AVERAGE(BE169,BE173)</f>
        <v>0.99747505206157971</v>
      </c>
      <c r="EA171" s="46">
        <f>(CM171/AVERAGE(CM169,CM173)-1)*10^6</f>
        <v>6.7978522715339551</v>
      </c>
      <c r="EB171" s="46">
        <f>(CN171/AVERAGE(CN169,CN173)-1)*10^6</f>
        <v>6.4876722545292864</v>
      </c>
      <c r="EC171" s="46">
        <f>(CP171/AVERAGE(CP169,CP173)-1)*10^6</f>
        <v>-0.41842512132905796</v>
      </c>
      <c r="EH171" s="50"/>
      <c r="EK171" s="46"/>
      <c r="EL171" s="46"/>
      <c r="EN171" s="39" t="str">
        <f t="shared" ref="EN171:EU171" si="350">DV147</f>
        <v>iRM_12</v>
      </c>
      <c r="EO171" s="39" t="str">
        <f t="shared" si="350"/>
        <v>Lab 1</v>
      </c>
      <c r="EP171" s="39" t="str">
        <f t="shared" si="350"/>
        <v>Jun 20, 2022</v>
      </c>
      <c r="EQ171" s="124">
        <f t="shared" si="350"/>
        <v>2</v>
      </c>
      <c r="ER171" s="117">
        <f t="shared" si="350"/>
        <v>0.99890856236848979</v>
      </c>
      <c r="ES171" s="44">
        <f t="shared" si="350"/>
        <v>-5.2450768661671532</v>
      </c>
      <c r="ET171" s="44">
        <f t="shared" si="350"/>
        <v>-4.8403518545514501</v>
      </c>
      <c r="EU171" s="44">
        <f t="shared" si="350"/>
        <v>16.355672821211087</v>
      </c>
      <c r="EV171" s="39" t="s">
        <v>27</v>
      </c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44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</row>
    <row r="172" spans="1:235">
      <c r="A172" t="s">
        <v>38</v>
      </c>
      <c r="B172" s="3" t="s">
        <v>33</v>
      </c>
      <c r="C172" s="19">
        <v>2</v>
      </c>
      <c r="D172" t="s">
        <v>78</v>
      </c>
      <c r="E172" t="s">
        <v>28</v>
      </c>
      <c r="F172" s="13"/>
      <c r="G172" s="13"/>
      <c r="H172" s="13">
        <v>2.80721572926268E-4</v>
      </c>
      <c r="I172" s="13">
        <v>6.8754858511965727E-5</v>
      </c>
      <c r="J172" s="13">
        <v>1.040900890075136E-4</v>
      </c>
      <c r="K172" s="13">
        <v>1.089175910067297E-5</v>
      </c>
      <c r="L172" s="13">
        <v>1.0420260005048478E-4</v>
      </c>
      <c r="M172" s="13">
        <v>3.2401130511061639E-6</v>
      </c>
      <c r="N172" s="13">
        <v>9.2003317695343862E-5</v>
      </c>
      <c r="O172" s="13">
        <v>-3.0957996045799511E-6</v>
      </c>
      <c r="P172" s="13">
        <v>6.106214070200622E-6</v>
      </c>
      <c r="Q172" s="13"/>
      <c r="R172" s="13"/>
      <c r="S172" s="13"/>
      <c r="T172" s="13"/>
      <c r="U172" s="13"/>
      <c r="V172" s="13">
        <v>23.481511154174804</v>
      </c>
      <c r="W172" s="13">
        <v>5.2159929466247554</v>
      </c>
      <c r="X172" s="13">
        <v>8.1301566123962399</v>
      </c>
      <c r="Y172" s="13">
        <v>6.4588659861328785E-5</v>
      </c>
      <c r="Z172" s="13">
        <v>8.5565338516235343</v>
      </c>
      <c r="AA172" s="13">
        <v>3.5517340329533908E-5</v>
      </c>
      <c r="AB172" s="13">
        <v>1.4271481180191039</v>
      </c>
      <c r="AC172" s="13">
        <v>9.3393802285390854E-6</v>
      </c>
      <c r="AD172" s="13">
        <v>7.0649080953444351E-6</v>
      </c>
      <c r="AE172" s="13"/>
      <c r="AF172" s="13"/>
      <c r="AG172" s="13"/>
      <c r="AH172" s="13"/>
      <c r="AI172" s="68">
        <f t="shared" si="256"/>
        <v>1</v>
      </c>
      <c r="AJ172" s="13">
        <f t="shared" si="278"/>
        <v>0</v>
      </c>
      <c r="AK172" s="13">
        <f t="shared" si="279"/>
        <v>0</v>
      </c>
      <c r="AL172" s="13">
        <f t="shared" si="280"/>
        <v>23.481230432601876</v>
      </c>
      <c r="AM172" s="13">
        <f t="shared" si="281"/>
        <v>5.2159241917662431</v>
      </c>
      <c r="AN172" s="13">
        <f t="shared" si="282"/>
        <v>8.1300525223072331</v>
      </c>
      <c r="AO172" s="13">
        <f t="shared" si="283"/>
        <v>5.3696900760655811E-5</v>
      </c>
      <c r="AP172" s="13">
        <f t="shared" si="284"/>
        <v>8.5564296490234835</v>
      </c>
      <c r="AQ172" s="13">
        <f t="shared" si="285"/>
        <v>3.2277227278427743E-5</v>
      </c>
      <c r="AR172" s="13">
        <f t="shared" si="286"/>
        <v>1.4270561147014085</v>
      </c>
      <c r="AS172" s="13">
        <f t="shared" si="287"/>
        <v>1.2435179833119037E-5</v>
      </c>
      <c r="AT172" s="13">
        <f t="shared" si="288"/>
        <v>9.5869402514381312E-7</v>
      </c>
      <c r="AU172" s="13">
        <f t="shared" si="289"/>
        <v>0</v>
      </c>
      <c r="AV172" s="13">
        <f t="shared" si="290"/>
        <v>0</v>
      </c>
      <c r="AW172" s="13">
        <f t="shared" si="291"/>
        <v>0</v>
      </c>
      <c r="AX172" s="13"/>
      <c r="AY172">
        <f t="shared" si="292"/>
        <v>0</v>
      </c>
      <c r="AZ172">
        <f t="shared" si="293"/>
        <v>1</v>
      </c>
      <c r="BB172">
        <f t="shared" si="257"/>
        <v>1</v>
      </c>
      <c r="BC172">
        <f t="shared" si="258"/>
        <v>1</v>
      </c>
      <c r="BD172" s="41">
        <f t="shared" si="259"/>
        <v>1.7198548967201635</v>
      </c>
      <c r="BE172" s="13">
        <f t="shared" si="260"/>
        <v>23.481230432601876</v>
      </c>
      <c r="BF172" s="13">
        <f t="shared" si="261"/>
        <v>5.2159241917662431</v>
      </c>
      <c r="BG172" s="13">
        <f t="shared" si="294"/>
        <v>8.1300519980773203</v>
      </c>
      <c r="BH172" s="13">
        <f t="shared" si="295"/>
        <v>8.5564293091268588</v>
      </c>
      <c r="BI172" s="13">
        <f t="shared" si="296"/>
        <v>1.4270554773911184</v>
      </c>
      <c r="BJ172" s="17">
        <f t="shared" si="297"/>
        <v>0.22213163857564869</v>
      </c>
      <c r="BK172" s="17">
        <f t="shared" si="298"/>
        <v>0.34623620007533212</v>
      </c>
      <c r="BL172" s="17">
        <f t="shared" si="299"/>
        <v>0.36439441849890952</v>
      </c>
      <c r="BM172" s="17">
        <f t="shared" si="300"/>
        <v>6.0774305736966919E-2</v>
      </c>
      <c r="BN172" s="17">
        <f t="shared" si="301"/>
        <v>1.5586982669171578</v>
      </c>
      <c r="BO172" s="17">
        <f t="shared" si="302"/>
        <v>1.6404435713682097</v>
      </c>
      <c r="BP172" s="17">
        <f t="shared" si="303"/>
        <v>0.27359590073104217</v>
      </c>
      <c r="BQ172" s="17">
        <f t="shared" si="304"/>
        <v>1.052444598281828</v>
      </c>
      <c r="BR172" s="17">
        <f t="shared" si="305"/>
        <v>0.17552845636517495</v>
      </c>
      <c r="BS172" s="17">
        <f t="shared" si="306"/>
        <v>0.16678165924527955</v>
      </c>
      <c r="BT172" s="96">
        <f t="shared" si="307"/>
        <v>-1.5044851062880837</v>
      </c>
      <c r="BU172" s="96">
        <f t="shared" si="308"/>
        <v>-1.0606340776529377</v>
      </c>
      <c r="BV172" s="96">
        <f t="shared" si="309"/>
        <v>-1.0095184306760174</v>
      </c>
      <c r="BW172" s="96">
        <f t="shared" si="310"/>
        <v>-2.8005881823422465</v>
      </c>
      <c r="BX172" s="44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184"/>
      <c r="CJ172" s="185"/>
      <c r="CK172" s="181">
        <f t="shared" si="262"/>
        <v>0</v>
      </c>
      <c r="CL172" s="186">
        <f t="shared" si="263"/>
        <v>1.7198539845156335</v>
      </c>
      <c r="CM172" s="185">
        <f t="shared" si="264"/>
        <v>0.21794183869266245</v>
      </c>
      <c r="CN172" s="185">
        <f t="shared" si="265"/>
        <v>0.33337726399219847</v>
      </c>
      <c r="CO172" s="188">
        <f t="shared" si="266"/>
        <v>0.33810000000000001</v>
      </c>
      <c r="CP172" s="185">
        <f t="shared" si="267"/>
        <v>5.4379773585313491E-2</v>
      </c>
      <c r="CQ172" s="187">
        <f t="shared" si="268"/>
        <v>1.5296616106020877</v>
      </c>
      <c r="CR172" s="187">
        <f t="shared" si="269"/>
        <v>1.5513313186128632</v>
      </c>
      <c r="CS172" s="187">
        <f t="shared" si="270"/>
        <v>0.24951507205552592</v>
      </c>
      <c r="CT172" s="187">
        <f t="shared" si="271"/>
        <v>1.0141663410133213</v>
      </c>
      <c r="CU172" s="187">
        <f t="shared" si="272"/>
        <v>0.16311782313561143</v>
      </c>
      <c r="CV172" s="187">
        <f t="shared" si="273"/>
        <v>0.16083931850137087</v>
      </c>
      <c r="CW172" s="184">
        <f t="shared" si="274"/>
        <v>-1.5235270467769491</v>
      </c>
      <c r="CX172" s="184">
        <f t="shared" si="275"/>
        <v>-1.0984805053753139</v>
      </c>
      <c r="CY172" s="184">
        <f t="shared" si="276"/>
        <v>-2.9117630033518811</v>
      </c>
      <c r="CZ172" s="184">
        <f t="shared" si="311"/>
        <v>0.42504654140163517</v>
      </c>
      <c r="DA172" s="184">
        <f t="shared" si="312"/>
        <v>0.43911347750865226</v>
      </c>
      <c r="DB172" s="184">
        <f t="shared" si="313"/>
        <v>-1.3882359565749323</v>
      </c>
      <c r="DC172" s="184">
        <f t="shared" si="314"/>
        <v>1.4066936107017064E-2</v>
      </c>
      <c r="DD172" s="184">
        <f t="shared" si="315"/>
        <v>-1.8132824979765676</v>
      </c>
      <c r="DE172" s="184">
        <f t="shared" si="316"/>
        <v>-1.8273494340835843</v>
      </c>
      <c r="DF172" s="15"/>
      <c r="DY172" s="124"/>
      <c r="EE172" t="str">
        <f>E172</f>
        <v>iRM_1</v>
      </c>
      <c r="EF172" t="str">
        <f>A172</f>
        <v>Lab 1</v>
      </c>
      <c r="EG172" t="str">
        <f>B172</f>
        <v>Jun 20, 2022</v>
      </c>
      <c r="EH172" s="50">
        <f>C172</f>
        <v>2</v>
      </c>
      <c r="EI172" s="48">
        <f>BE172/AVERAGE(BE171,BE173)</f>
        <v>1.056440899973828</v>
      </c>
      <c r="EJ172" s="46">
        <f>(CM172/AVERAGE(CM171,CM173)-1)*10^6</f>
        <v>-8.27269303083078</v>
      </c>
      <c r="EK172" s="46">
        <f>(CN172/AVERAGE(CN171,CN173)-1)*10^6</f>
        <v>-6.3617811544292024</v>
      </c>
      <c r="EL172" s="46">
        <f>(CP172/AVERAGE(CP171,CP173)-1)*10^6</f>
        <v>16.837477259334932</v>
      </c>
      <c r="EN172" s="39" t="str">
        <f t="shared" ref="EN172:EU172" si="351">DV149</f>
        <v>iRM_12</v>
      </c>
      <c r="EO172" s="39" t="str">
        <f t="shared" si="351"/>
        <v>Lab 1</v>
      </c>
      <c r="EP172" s="39" t="str">
        <f t="shared" si="351"/>
        <v>Jun 20, 2022</v>
      </c>
      <c r="EQ172" s="124">
        <f t="shared" si="351"/>
        <v>2</v>
      </c>
      <c r="ER172" s="117">
        <f t="shared" si="351"/>
        <v>1.0031018985923543</v>
      </c>
      <c r="ES172" s="44">
        <f t="shared" si="351"/>
        <v>-4.7490086841905921</v>
      </c>
      <c r="ET172" s="44">
        <f t="shared" si="351"/>
        <v>-0.58938474667424856</v>
      </c>
      <c r="EU172" s="44">
        <f t="shared" si="351"/>
        <v>-14.265047739603354</v>
      </c>
      <c r="EV172" s="39" t="s">
        <v>27</v>
      </c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44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</row>
    <row r="173" spans="1:235">
      <c r="A173" t="s">
        <v>38</v>
      </c>
      <c r="B173" s="3" t="s">
        <v>33</v>
      </c>
      <c r="C173" s="19">
        <v>2</v>
      </c>
      <c r="D173" t="s">
        <v>79</v>
      </c>
      <c r="E173" t="s">
        <v>27</v>
      </c>
      <c r="F173" s="13"/>
      <c r="G173" s="13"/>
      <c r="H173" s="13">
        <v>3.6832602636422963E-4</v>
      </c>
      <c r="I173" s="13">
        <v>8.7509946388308885E-5</v>
      </c>
      <c r="J173" s="13">
        <v>1.2706749475910331E-4</v>
      </c>
      <c r="K173" s="13">
        <v>1.9488775751597132E-5</v>
      </c>
      <c r="L173" s="13">
        <v>1.3992859967402183E-4</v>
      </c>
      <c r="M173" s="13">
        <v>9.5779713262800215E-6</v>
      </c>
      <c r="N173" s="13">
        <v>9.4298871408682311E-5</v>
      </c>
      <c r="O173" s="13">
        <v>4.1057092971641402E-6</v>
      </c>
      <c r="P173" s="13">
        <v>6.2451363049831369E-6</v>
      </c>
      <c r="Q173" s="13"/>
      <c r="R173" s="13"/>
      <c r="S173" s="13"/>
      <c r="T173" s="13"/>
      <c r="U173" s="13"/>
      <c r="V173" s="13">
        <v>22.334288636843365</v>
      </c>
      <c r="W173" s="13">
        <v>4.9612224499384565</v>
      </c>
      <c r="X173" s="13">
        <v>7.733072092135747</v>
      </c>
      <c r="Y173" s="13">
        <v>6.5428457560301467E-5</v>
      </c>
      <c r="Z173" s="13">
        <v>8.1387298504511509</v>
      </c>
      <c r="AA173" s="13">
        <v>3.3059322314935948E-5</v>
      </c>
      <c r="AB173" s="13">
        <v>1.3574559042851131</v>
      </c>
      <c r="AC173" s="13">
        <v>1.0902002991031168E-5</v>
      </c>
      <c r="AD173" s="13">
        <v>7.8132431511335199E-6</v>
      </c>
      <c r="AE173" s="13"/>
      <c r="AF173" s="13"/>
      <c r="AG173" s="13"/>
      <c r="AH173" s="13"/>
      <c r="AI173" s="68">
        <f t="shared" si="256"/>
        <v>1</v>
      </c>
      <c r="AJ173" s="13">
        <f t="shared" si="278"/>
        <v>0</v>
      </c>
      <c r="AK173" s="13">
        <f t="shared" si="279"/>
        <v>0</v>
      </c>
      <c r="AL173" s="13">
        <f t="shared" si="280"/>
        <v>22.333920310817</v>
      </c>
      <c r="AM173" s="13">
        <f t="shared" si="281"/>
        <v>4.9611349399920686</v>
      </c>
      <c r="AN173" s="13">
        <f t="shared" si="282"/>
        <v>7.7329450246409879</v>
      </c>
      <c r="AO173" s="13">
        <f t="shared" si="283"/>
        <v>4.5939681808704338E-5</v>
      </c>
      <c r="AP173" s="13">
        <f t="shared" si="284"/>
        <v>8.1385899218514766</v>
      </c>
      <c r="AQ173" s="13">
        <f t="shared" si="285"/>
        <v>2.3481350988655926E-5</v>
      </c>
      <c r="AR173" s="13">
        <f t="shared" si="286"/>
        <v>1.3573616054137043</v>
      </c>
      <c r="AS173" s="13">
        <f t="shared" si="287"/>
        <v>6.7962936938670275E-6</v>
      </c>
      <c r="AT173" s="13">
        <f t="shared" si="288"/>
        <v>1.568106846150383E-6</v>
      </c>
      <c r="AU173" s="13">
        <f t="shared" si="289"/>
        <v>0</v>
      </c>
      <c r="AV173" s="13">
        <f t="shared" si="290"/>
        <v>0</v>
      </c>
      <c r="AW173" s="13">
        <f t="shared" si="291"/>
        <v>0</v>
      </c>
      <c r="AX173" s="13"/>
      <c r="AY173">
        <f t="shared" si="292"/>
        <v>0</v>
      </c>
      <c r="AZ173">
        <f t="shared" si="293"/>
        <v>1</v>
      </c>
      <c r="BB173">
        <f t="shared" si="257"/>
        <v>1</v>
      </c>
      <c r="BC173">
        <f t="shared" si="258"/>
        <v>1</v>
      </c>
      <c r="BD173" s="41">
        <f t="shared" si="259"/>
        <v>1.7205142873442891</v>
      </c>
      <c r="BE173" s="13">
        <f t="shared" si="260"/>
        <v>22.333920310817</v>
      </c>
      <c r="BF173" s="13">
        <f t="shared" si="261"/>
        <v>4.9611349399920686</v>
      </c>
      <c r="BG173" s="13">
        <f t="shared" si="294"/>
        <v>7.732944167206135</v>
      </c>
      <c r="BH173" s="13">
        <f t="shared" si="295"/>
        <v>8.1385893659066024</v>
      </c>
      <c r="BI173" s="13">
        <f t="shared" si="296"/>
        <v>1.3573605629972947</v>
      </c>
      <c r="BJ173" s="17">
        <f t="shared" si="297"/>
        <v>0.22213453218014928</v>
      </c>
      <c r="BK173" s="17">
        <f t="shared" si="298"/>
        <v>0.34624213123303899</v>
      </c>
      <c r="BL173" s="17">
        <f t="shared" si="299"/>
        <v>0.3644048717217297</v>
      </c>
      <c r="BM173" s="17">
        <f t="shared" si="300"/>
        <v>6.0775741298758172E-2</v>
      </c>
      <c r="BN173" s="17">
        <f t="shared" si="301"/>
        <v>1.5587046634975217</v>
      </c>
      <c r="BO173" s="17">
        <f t="shared" si="302"/>
        <v>1.640469260430883</v>
      </c>
      <c r="BP173" s="17">
        <f t="shared" si="303"/>
        <v>0.27359879935042941</v>
      </c>
      <c r="BQ173" s="17">
        <f t="shared" si="304"/>
        <v>1.0524567603139729</v>
      </c>
      <c r="BR173" s="17">
        <f t="shared" si="305"/>
        <v>0.17552959566856677</v>
      </c>
      <c r="BS173" s="17">
        <f t="shared" si="306"/>
        <v>0.1667808144594958</v>
      </c>
      <c r="BT173" s="96">
        <f t="shared" si="307"/>
        <v>-1.5044720798427178</v>
      </c>
      <c r="BU173" s="96">
        <f t="shared" si="308"/>
        <v>-1.0606169474195748</v>
      </c>
      <c r="BV173" s="96">
        <f t="shared" si="309"/>
        <v>-1.0094897445261786</v>
      </c>
      <c r="BW173" s="96">
        <f t="shared" si="310"/>
        <v>-2.800564561425162</v>
      </c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184"/>
      <c r="CJ173" s="185"/>
      <c r="CK173" s="181">
        <f t="shared" si="262"/>
        <v>0</v>
      </c>
      <c r="CL173" s="186">
        <f t="shared" si="263"/>
        <v>1.7205127187142502</v>
      </c>
      <c r="CM173" s="185">
        <f t="shared" si="264"/>
        <v>0.21794308816740748</v>
      </c>
      <c r="CN173" s="185">
        <f t="shared" si="265"/>
        <v>0.33337814223864581</v>
      </c>
      <c r="CO173" s="188">
        <f t="shared" si="266"/>
        <v>0.33810000000000001</v>
      </c>
      <c r="CP173" s="185">
        <f t="shared" si="267"/>
        <v>5.4378742500933476E-2</v>
      </c>
      <c r="CQ173" s="187">
        <f t="shared" si="268"/>
        <v>1.5296568707082365</v>
      </c>
      <c r="CR173" s="187">
        <f t="shared" si="269"/>
        <v>1.5513224247804405</v>
      </c>
      <c r="CS173" s="187">
        <f t="shared" si="270"/>
        <v>0.24950891059763178</v>
      </c>
      <c r="CT173" s="187">
        <f t="shared" si="271"/>
        <v>1.0141636693085117</v>
      </c>
      <c r="CU173" s="187">
        <f t="shared" si="272"/>
        <v>0.16311430058305057</v>
      </c>
      <c r="CV173" s="187">
        <f t="shared" si="273"/>
        <v>0.16083626885812918</v>
      </c>
      <c r="CW173" s="184">
        <f t="shared" si="274"/>
        <v>-1.5235213137283024</v>
      </c>
      <c r="CX173" s="184">
        <f t="shared" si="275"/>
        <v>-1.0984778709866336</v>
      </c>
      <c r="CY173" s="184">
        <f t="shared" si="276"/>
        <v>-2.9117819643384255</v>
      </c>
      <c r="CZ173" s="184">
        <f t="shared" si="311"/>
        <v>0.42504344274166878</v>
      </c>
      <c r="DA173" s="184">
        <f t="shared" si="312"/>
        <v>0.43910774446000533</v>
      </c>
      <c r="DB173" s="184">
        <f t="shared" si="313"/>
        <v>-1.3882606506101234</v>
      </c>
      <c r="DC173" s="184">
        <f t="shared" si="314"/>
        <v>1.4064301718336707E-2</v>
      </c>
      <c r="DD173" s="184">
        <f t="shared" si="315"/>
        <v>-1.8133040933517921</v>
      </c>
      <c r="DE173" s="184">
        <f t="shared" si="316"/>
        <v>-1.8273683950701287</v>
      </c>
      <c r="DF173" s="15"/>
      <c r="DV173" s="39" t="str">
        <f>E173</f>
        <v>iRM_12</v>
      </c>
      <c r="DW173" s="39" t="str">
        <f>A173</f>
        <v>Lab 1</v>
      </c>
      <c r="DX173" s="39" t="str">
        <f>B173</f>
        <v>Jun 20, 2022</v>
      </c>
      <c r="DY173" s="124">
        <f>C173</f>
        <v>2</v>
      </c>
      <c r="DZ173" s="48">
        <f>BE173/AVERAGE(BE171,BE175)</f>
        <v>1.0077501699212825</v>
      </c>
      <c r="EA173" s="46">
        <f>(CM173/AVERAGE(CM171,CM175)-1)*10^6</f>
        <v>-3.1634025379201347</v>
      </c>
      <c r="EB173" s="46">
        <f>(CN173/AVERAGE(CN171,CN175)-1)*10^6</f>
        <v>-6.4499432875786411</v>
      </c>
      <c r="EC173" s="46">
        <f>(CP173/AVERAGE(CP171,CP175)-1)*10^6</f>
        <v>-10.296232652473591</v>
      </c>
      <c r="EH173" s="50"/>
      <c r="EK173" s="46"/>
      <c r="EL173" s="46"/>
      <c r="EN173" s="39" t="str">
        <f t="shared" ref="EN173:EU173" si="352">DV151</f>
        <v>iRM_12</v>
      </c>
      <c r="EO173" s="39" t="str">
        <f t="shared" si="352"/>
        <v>Lab 1</v>
      </c>
      <c r="EP173" s="39" t="str">
        <f t="shared" si="352"/>
        <v>Jun 20, 2022</v>
      </c>
      <c r="EQ173" s="124">
        <f t="shared" si="352"/>
        <v>2</v>
      </c>
      <c r="ER173" s="117">
        <f t="shared" si="352"/>
        <v>1.0021092173598802</v>
      </c>
      <c r="ES173" s="44">
        <f t="shared" si="352"/>
        <v>9.5289947710242018</v>
      </c>
      <c r="ET173" s="44">
        <f t="shared" si="352"/>
        <v>6.4929390446444302</v>
      </c>
      <c r="EU173" s="44">
        <f t="shared" si="352"/>
        <v>1.1168306728315258</v>
      </c>
      <c r="EV173" s="39" t="s">
        <v>27</v>
      </c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44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</row>
    <row r="174" spans="1:235">
      <c r="A174" t="s">
        <v>38</v>
      </c>
      <c r="B174" s="3" t="s">
        <v>33</v>
      </c>
      <c r="C174" s="19">
        <v>2</v>
      </c>
      <c r="D174" t="s">
        <v>80</v>
      </c>
      <c r="E174" t="s">
        <v>29</v>
      </c>
      <c r="F174" s="13"/>
      <c r="G174" s="13"/>
      <c r="H174" s="13">
        <v>2.868031442631036E-4</v>
      </c>
      <c r="I174" s="13">
        <v>5.0519622709543911E-5</v>
      </c>
      <c r="J174" s="13">
        <v>1.0448788889334537E-4</v>
      </c>
      <c r="K174" s="13">
        <v>2.2274333832683624E-5</v>
      </c>
      <c r="L174" s="13">
        <v>1.0801319585880264E-4</v>
      </c>
      <c r="M174" s="13">
        <v>4.8460681622231055E-6</v>
      </c>
      <c r="N174" s="13">
        <v>9.3222889336175283E-5</v>
      </c>
      <c r="O174" s="13">
        <v>-4.9219833613278747E-7</v>
      </c>
      <c r="P174" s="13">
        <v>4.5473446505184253E-6</v>
      </c>
      <c r="Q174" s="13"/>
      <c r="R174" s="13"/>
      <c r="S174" s="13"/>
      <c r="T174" s="13"/>
      <c r="U174" s="13"/>
      <c r="V174" s="13">
        <v>23.577256416787908</v>
      </c>
      <c r="W174" s="13">
        <v>5.2373592415634462</v>
      </c>
      <c r="X174" s="13">
        <v>8.1636375991665595</v>
      </c>
      <c r="Y174" s="13">
        <v>6.6497884940222972E-5</v>
      </c>
      <c r="Z174" s="13">
        <v>8.5920086296237237</v>
      </c>
      <c r="AA174" s="13">
        <v>3.2816258959539893E-5</v>
      </c>
      <c r="AB174" s="13">
        <v>1.4331051159878165</v>
      </c>
      <c r="AC174" s="13">
        <v>6.8821599614109023E-6</v>
      </c>
      <c r="AD174" s="13">
        <v>5.1725004577376093E-6</v>
      </c>
      <c r="AE174" s="13"/>
      <c r="AF174" s="13"/>
      <c r="AG174" s="13"/>
      <c r="AH174" s="13"/>
      <c r="AI174" s="68">
        <f t="shared" si="256"/>
        <v>1</v>
      </c>
      <c r="AJ174" s="13">
        <f t="shared" si="278"/>
        <v>0</v>
      </c>
      <c r="AK174" s="13">
        <f t="shared" si="279"/>
        <v>0</v>
      </c>
      <c r="AL174" s="13">
        <f t="shared" si="280"/>
        <v>23.576969613643644</v>
      </c>
      <c r="AM174" s="13">
        <f t="shared" si="281"/>
        <v>5.237308721940737</v>
      </c>
      <c r="AN174" s="13">
        <f t="shared" si="282"/>
        <v>8.1635331112776655</v>
      </c>
      <c r="AO174" s="13">
        <f t="shared" si="283"/>
        <v>4.4223551107539351E-5</v>
      </c>
      <c r="AP174" s="13">
        <f t="shared" si="284"/>
        <v>8.5919006164278642</v>
      </c>
      <c r="AQ174" s="13">
        <f t="shared" si="285"/>
        <v>2.7970190797316787E-5</v>
      </c>
      <c r="AR174" s="13">
        <f t="shared" si="286"/>
        <v>1.4330118930984803</v>
      </c>
      <c r="AS174" s="13">
        <f t="shared" si="287"/>
        <v>7.37435829754369E-6</v>
      </c>
      <c r="AT174" s="13">
        <f t="shared" si="288"/>
        <v>6.2515580721918402E-7</v>
      </c>
      <c r="AU174" s="13">
        <f t="shared" si="289"/>
        <v>0</v>
      </c>
      <c r="AV174" s="13">
        <f t="shared" si="290"/>
        <v>0</v>
      </c>
      <c r="AW174" s="13">
        <f t="shared" si="291"/>
        <v>0</v>
      </c>
      <c r="AX174" s="13"/>
      <c r="AY174">
        <f t="shared" si="292"/>
        <v>0</v>
      </c>
      <c r="AZ174">
        <f t="shared" si="293"/>
        <v>1</v>
      </c>
      <c r="BB174">
        <f t="shared" si="257"/>
        <v>1</v>
      </c>
      <c r="BC174">
        <f t="shared" si="258"/>
        <v>1</v>
      </c>
      <c r="BD174" s="41">
        <f t="shared" si="259"/>
        <v>1.7214161828675707</v>
      </c>
      <c r="BE174" s="13">
        <f t="shared" si="260"/>
        <v>23.576969613643644</v>
      </c>
      <c r="BF174" s="13">
        <f t="shared" si="261"/>
        <v>5.237308721940737</v>
      </c>
      <c r="BG174" s="13">
        <f t="shared" si="294"/>
        <v>8.1635327694623925</v>
      </c>
      <c r="BH174" s="13">
        <f t="shared" si="295"/>
        <v>8.5919003947973049</v>
      </c>
      <c r="BI174" s="13">
        <f t="shared" si="296"/>
        <v>1.433011477526192</v>
      </c>
      <c r="BJ174" s="17">
        <f t="shared" si="297"/>
        <v>0.22213663620747867</v>
      </c>
      <c r="BK174" s="17">
        <f t="shared" si="298"/>
        <v>0.34625029862778789</v>
      </c>
      <c r="BL174" s="17">
        <f t="shared" si="299"/>
        <v>0.36441919956605867</v>
      </c>
      <c r="BM174" s="17">
        <f t="shared" si="300"/>
        <v>6.0780138457528034E-2</v>
      </c>
      <c r="BN174" s="17">
        <f t="shared" si="301"/>
        <v>1.5587266672409019</v>
      </c>
      <c r="BO174" s="17">
        <f t="shared" si="302"/>
        <v>1.6405182224227353</v>
      </c>
      <c r="BP174" s="17">
        <f t="shared" si="303"/>
        <v>0.27361600272347042</v>
      </c>
      <c r="BQ174" s="17">
        <f t="shared" si="304"/>
        <v>1.0524733148542409</v>
      </c>
      <c r="BR174" s="17">
        <f t="shared" si="305"/>
        <v>0.17553815461937106</v>
      </c>
      <c r="BS174" s="17">
        <f t="shared" si="306"/>
        <v>0.16678632336030458</v>
      </c>
      <c r="BT174" s="96">
        <f t="shared" si="307"/>
        <v>-1.5044626080269481</v>
      </c>
      <c r="BU174" s="96">
        <f t="shared" si="308"/>
        <v>-1.0605933590180354</v>
      </c>
      <c r="BV174" s="96">
        <f t="shared" si="309"/>
        <v>-1.0094504268227842</v>
      </c>
      <c r="BW174" s="96">
        <f t="shared" si="310"/>
        <v>-2.8004922134847647</v>
      </c>
      <c r="BX174" s="44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184"/>
      <c r="CJ174" s="185"/>
      <c r="CK174" s="181">
        <f t="shared" si="262"/>
        <v>0</v>
      </c>
      <c r="CL174" s="186">
        <f t="shared" si="263"/>
        <v>1.7214155905176249</v>
      </c>
      <c r="CM174" s="185">
        <f t="shared" si="264"/>
        <v>0.21794297382744057</v>
      </c>
      <c r="CN174" s="185">
        <f t="shared" si="265"/>
        <v>0.33337938246135607</v>
      </c>
      <c r="CO174" s="188">
        <f t="shared" si="266"/>
        <v>0.33810000000000001</v>
      </c>
      <c r="CP174" s="185">
        <f t="shared" si="267"/>
        <v>5.4379502965281525E-2</v>
      </c>
      <c r="CQ174" s="187">
        <f t="shared" si="268"/>
        <v>1.5296633637995323</v>
      </c>
      <c r="CR174" s="187">
        <f t="shared" si="269"/>
        <v>1.5513232386546012</v>
      </c>
      <c r="CS174" s="187">
        <f t="shared" si="270"/>
        <v>0.24951253077943802</v>
      </c>
      <c r="CT174" s="187">
        <f t="shared" si="271"/>
        <v>1.0141598964632768</v>
      </c>
      <c r="CU174" s="187">
        <f t="shared" si="272"/>
        <v>0.16311597485061918</v>
      </c>
      <c r="CV174" s="187">
        <f t="shared" si="273"/>
        <v>0.16083851808719762</v>
      </c>
      <c r="CW174" s="184">
        <f t="shared" si="274"/>
        <v>-1.5235218383606632</v>
      </c>
      <c r="CX174" s="184">
        <f t="shared" si="275"/>
        <v>-1.0984741508255127</v>
      </c>
      <c r="CY174" s="184">
        <f t="shared" si="276"/>
        <v>-2.911767979847506</v>
      </c>
      <c r="CZ174" s="184">
        <f t="shared" si="311"/>
        <v>0.42504768753515104</v>
      </c>
      <c r="DA174" s="184">
        <f t="shared" si="312"/>
        <v>0.43910826909236689</v>
      </c>
      <c r="DB174" s="184">
        <f t="shared" si="313"/>
        <v>-1.3882461414868428</v>
      </c>
      <c r="DC174" s="184">
        <f t="shared" si="314"/>
        <v>1.4060581557215901E-2</v>
      </c>
      <c r="DD174" s="184">
        <f t="shared" si="315"/>
        <v>-1.8132938290219938</v>
      </c>
      <c r="DE174" s="184">
        <f t="shared" si="316"/>
        <v>-1.8273544105792094</v>
      </c>
      <c r="DF174" s="15"/>
      <c r="DY174" s="124"/>
      <c r="EE174" t="str">
        <f>E174</f>
        <v>iRM_2</v>
      </c>
      <c r="EF174" t="str">
        <f>A174</f>
        <v>Lab 1</v>
      </c>
      <c r="EG174" t="str">
        <f>B174</f>
        <v>Jun 20, 2022</v>
      </c>
      <c r="EH174" s="50">
        <f>C174</f>
        <v>2</v>
      </c>
      <c r="EI174" s="48">
        <f>BE174/AVERAGE(BE173,BE175)</f>
        <v>1.0587185205467329</v>
      </c>
      <c r="EJ174" s="46">
        <f>(CM174/AVERAGE(CM173,CM175)-1)*10^6</f>
        <v>-1.1483622239794045</v>
      </c>
      <c r="EK174" s="46">
        <f>(CN174/AVERAGE(CN173,CN175)-1)*10^6</f>
        <v>0.99760009231175673</v>
      </c>
      <c r="EL174" s="46">
        <f>(CP174/AVERAGE(CP173,CP175)-1)*10^6</f>
        <v>5.8118558268205334</v>
      </c>
      <c r="EN174" s="39" t="str">
        <f t="shared" ref="EN174:EU174" si="353">DV153</f>
        <v>iRM_12</v>
      </c>
      <c r="EO174" s="39" t="str">
        <f t="shared" si="353"/>
        <v>Lab 1</v>
      </c>
      <c r="EP174" s="39" t="str">
        <f t="shared" si="353"/>
        <v>Jun 20, 2022</v>
      </c>
      <c r="EQ174" s="124">
        <f t="shared" si="353"/>
        <v>2</v>
      </c>
      <c r="ER174" s="117">
        <f t="shared" si="353"/>
        <v>0.99923849519883645</v>
      </c>
      <c r="ES174" s="44">
        <f t="shared" si="353"/>
        <v>-3.9396472204522581</v>
      </c>
      <c r="ET174" s="44">
        <f t="shared" si="353"/>
        <v>-7.7845621389016628</v>
      </c>
      <c r="EU174" s="44">
        <f t="shared" si="353"/>
        <v>9.224450274958329</v>
      </c>
      <c r="EV174" s="39" t="s">
        <v>27</v>
      </c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44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</row>
    <row r="175" spans="1:235">
      <c r="A175" t="s">
        <v>38</v>
      </c>
      <c r="B175" s="3" t="s">
        <v>33</v>
      </c>
      <c r="C175" s="19">
        <v>2</v>
      </c>
      <c r="D175" t="s">
        <v>81</v>
      </c>
      <c r="E175" t="s">
        <v>27</v>
      </c>
      <c r="F175" s="13"/>
      <c r="G175" s="13"/>
      <c r="H175" s="13">
        <v>1.0185649909544737E-3</v>
      </c>
      <c r="I175" s="13">
        <v>2.3553532701043879E-4</v>
      </c>
      <c r="J175" s="13">
        <v>3.5049022553721441E-4</v>
      </c>
      <c r="K175" s="13">
        <v>8.1091785432363391E-6</v>
      </c>
      <c r="L175" s="13">
        <v>3.699070890434086E-4</v>
      </c>
      <c r="M175" s="13">
        <v>4.5022947688266853E-6</v>
      </c>
      <c r="N175" s="13">
        <v>1.1795463069574907E-4</v>
      </c>
      <c r="O175" s="13">
        <v>1.1113965490494592E-5</v>
      </c>
      <c r="P175" s="13">
        <v>6.6879029532174172E-6</v>
      </c>
      <c r="Q175" s="13"/>
      <c r="R175" s="13"/>
      <c r="S175" s="13"/>
      <c r="T175" s="13"/>
      <c r="U175" s="13"/>
      <c r="V175" s="13">
        <v>22.205791317686742</v>
      </c>
      <c r="W175" s="13">
        <v>4.9326876134288558</v>
      </c>
      <c r="X175" s="13">
        <v>7.6886174630145634</v>
      </c>
      <c r="Y175" s="13">
        <v>5.9360647578521786E-5</v>
      </c>
      <c r="Z175" s="13">
        <v>8.0918915806984408</v>
      </c>
      <c r="AA175" s="13">
        <v>3.1920465906815867E-5</v>
      </c>
      <c r="AB175" s="13">
        <v>1.3496501299799706</v>
      </c>
      <c r="AC175" s="13">
        <v>1.0726966775341772E-5</v>
      </c>
      <c r="AD175" s="13">
        <v>6.6915356780685083E-6</v>
      </c>
      <c r="AE175" s="13"/>
      <c r="AF175" s="13"/>
      <c r="AG175" s="13"/>
      <c r="AH175" s="13"/>
      <c r="AI175" s="68">
        <f t="shared" si="256"/>
        <v>1</v>
      </c>
      <c r="AJ175" s="13">
        <f t="shared" si="278"/>
        <v>0</v>
      </c>
      <c r="AK175" s="13">
        <f t="shared" si="279"/>
        <v>0</v>
      </c>
      <c r="AL175" s="13">
        <f t="shared" si="280"/>
        <v>22.204772752695789</v>
      </c>
      <c r="AM175" s="13">
        <f t="shared" si="281"/>
        <v>4.9324520781018455</v>
      </c>
      <c r="AN175" s="13">
        <f t="shared" si="282"/>
        <v>7.6882669727890258</v>
      </c>
      <c r="AO175" s="13">
        <f t="shared" si="283"/>
        <v>5.1251469035285445E-5</v>
      </c>
      <c r="AP175" s="13">
        <f t="shared" si="284"/>
        <v>8.0915216736093978</v>
      </c>
      <c r="AQ175" s="13">
        <f t="shared" si="285"/>
        <v>2.741817113798918E-5</v>
      </c>
      <c r="AR175" s="13">
        <f t="shared" si="286"/>
        <v>1.3495321753492748</v>
      </c>
      <c r="AS175" s="13">
        <f t="shared" si="287"/>
        <v>-3.8699871515282037E-7</v>
      </c>
      <c r="AT175" s="13">
        <f t="shared" si="288"/>
        <v>3.6327248510910505E-9</v>
      </c>
      <c r="AU175" s="13">
        <f t="shared" si="289"/>
        <v>0</v>
      </c>
      <c r="AV175" s="13">
        <f t="shared" si="290"/>
        <v>0</v>
      </c>
      <c r="AW175" s="13">
        <f t="shared" si="291"/>
        <v>0</v>
      </c>
      <c r="AX175" s="13"/>
      <c r="AY175">
        <f t="shared" si="292"/>
        <v>0</v>
      </c>
      <c r="AZ175">
        <f t="shared" si="293"/>
        <v>1</v>
      </c>
      <c r="BB175">
        <f t="shared" si="257"/>
        <v>1</v>
      </c>
      <c r="BC175">
        <f t="shared" si="258"/>
        <v>1</v>
      </c>
      <c r="BD175" s="41">
        <f t="shared" si="259"/>
        <v>1.7204965623095112</v>
      </c>
      <c r="BE175" s="13">
        <f t="shared" si="260"/>
        <v>22.204772752695789</v>
      </c>
      <c r="BF175" s="13">
        <f t="shared" si="261"/>
        <v>4.9324520781018455</v>
      </c>
      <c r="BG175" s="13">
        <f t="shared" si="294"/>
        <v>7.6882669708026636</v>
      </c>
      <c r="BH175" s="13">
        <f t="shared" si="295"/>
        <v>8.0915216723214787</v>
      </c>
      <c r="BI175" s="13">
        <f t="shared" si="296"/>
        <v>1.3495321729343799</v>
      </c>
      <c r="BJ175" s="17">
        <f t="shared" si="297"/>
        <v>0.22213476953971606</v>
      </c>
      <c r="BK175" s="17">
        <f t="shared" si="298"/>
        <v>0.34624389343814671</v>
      </c>
      <c r="BL175" s="17">
        <f t="shared" si="299"/>
        <v>0.36440461527979928</v>
      </c>
      <c r="BM175" s="17">
        <f t="shared" si="300"/>
        <v>6.077667121229776E-2</v>
      </c>
      <c r="BN175" s="17">
        <f t="shared" si="301"/>
        <v>1.5587109310064169</v>
      </c>
      <c r="BO175" s="17">
        <f t="shared" si="302"/>
        <v>1.6404663530832189</v>
      </c>
      <c r="BP175" s="17">
        <f t="shared" si="303"/>
        <v>0.27360269325793835</v>
      </c>
      <c r="BQ175" s="17">
        <f t="shared" si="304"/>
        <v>1.0524506632054056</v>
      </c>
      <c r="BR175" s="17">
        <f t="shared" si="305"/>
        <v>0.17553138803054433</v>
      </c>
      <c r="BS175" s="17">
        <f t="shared" si="306"/>
        <v>0.16678348369883259</v>
      </c>
      <c r="BT175" s="96">
        <f t="shared" si="307"/>
        <v>-1.5044710113035868</v>
      </c>
      <c r="BU175" s="96">
        <f t="shared" si="308"/>
        <v>-1.0606118579158306</v>
      </c>
      <c r="BV175" s="96">
        <f t="shared" si="309"/>
        <v>-1.009490448254478</v>
      </c>
      <c r="BW175" s="96">
        <f t="shared" si="310"/>
        <v>-2.8005492608067639</v>
      </c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184"/>
      <c r="CJ175" s="185"/>
      <c r="CK175" s="181">
        <f t="shared" si="262"/>
        <v>0</v>
      </c>
      <c r="CL175" s="186">
        <f t="shared" si="263"/>
        <v>1.7204965586544303</v>
      </c>
      <c r="CM175" s="185">
        <f t="shared" si="264"/>
        <v>0.21794336004300477</v>
      </c>
      <c r="CN175" s="185">
        <f t="shared" si="265"/>
        <v>0.33337995752612448</v>
      </c>
      <c r="CO175" s="188">
        <f t="shared" si="266"/>
        <v>0.33810000000000007</v>
      </c>
      <c r="CP175" s="185">
        <f t="shared" si="267"/>
        <v>5.4379631341640824E-2</v>
      </c>
      <c r="CQ175" s="187">
        <f t="shared" si="268"/>
        <v>1.5296632916935009</v>
      </c>
      <c r="CR175" s="187">
        <f t="shared" si="269"/>
        <v>1.5513204895679584</v>
      </c>
      <c r="CS175" s="187">
        <f t="shared" si="270"/>
        <v>0.24951267765583948</v>
      </c>
      <c r="CT175" s="187">
        <f t="shared" si="271"/>
        <v>1.0141581470850889</v>
      </c>
      <c r="CU175" s="187">
        <f t="shared" si="272"/>
        <v>0.16311607855844035</v>
      </c>
      <c r="CV175" s="187">
        <f t="shared" si="273"/>
        <v>0.16083889778657445</v>
      </c>
      <c r="CW175" s="184">
        <f t="shared" si="274"/>
        <v>-1.5235200662676465</v>
      </c>
      <c r="CX175" s="184">
        <f t="shared" si="275"/>
        <v>-1.0984724258709933</v>
      </c>
      <c r="CY175" s="184">
        <f t="shared" si="276"/>
        <v>-2.9117656191012551</v>
      </c>
      <c r="CZ175" s="184">
        <f t="shared" si="311"/>
        <v>0.42504764039665327</v>
      </c>
      <c r="DA175" s="184">
        <f t="shared" si="312"/>
        <v>0.43910649699934973</v>
      </c>
      <c r="DB175" s="184">
        <f t="shared" si="313"/>
        <v>-1.3882455528336086</v>
      </c>
      <c r="DC175" s="184">
        <f t="shared" si="314"/>
        <v>1.4058856602696632E-2</v>
      </c>
      <c r="DD175" s="184">
        <f t="shared" si="315"/>
        <v>-1.8132931932302616</v>
      </c>
      <c r="DE175" s="184">
        <f t="shared" si="316"/>
        <v>-1.8273520498329583</v>
      </c>
      <c r="DF175" s="15"/>
      <c r="DV175" s="39" t="str">
        <f>E175</f>
        <v>iRM_12</v>
      </c>
      <c r="DW175" s="39" t="str">
        <f>A175</f>
        <v>Lab 1</v>
      </c>
      <c r="DX175" s="39" t="str">
        <f>B175</f>
        <v>Jun 20, 2022</v>
      </c>
      <c r="DY175" s="124">
        <f>C175</f>
        <v>2</v>
      </c>
      <c r="DZ175" s="48">
        <f>BE175/AVERAGE(BE173,BE177)</f>
        <v>1.000886685818118</v>
      </c>
      <c r="EA175" s="46">
        <f>(CM175/AVERAGE(CM173,CM177)-1)*10^6</f>
        <v>4.8642810177579321</v>
      </c>
      <c r="EB175" s="46">
        <f>(CN175/AVERAGE(CN173,CN177)-1)*10^6</f>
        <v>11.158031201219387</v>
      </c>
      <c r="EC175" s="46">
        <f>(CP175/AVERAGE(CP173,CP177)-1)*10^6</f>
        <v>18.878011136536088</v>
      </c>
      <c r="EH175" s="50"/>
      <c r="EK175" s="46"/>
      <c r="EL175" s="46"/>
      <c r="EN175" s="39" t="str">
        <f t="shared" ref="EN175:EU175" si="354">DV155</f>
        <v>iRM_12</v>
      </c>
      <c r="EO175" s="39" t="str">
        <f t="shared" si="354"/>
        <v>Lab 1</v>
      </c>
      <c r="EP175" s="39" t="str">
        <f t="shared" si="354"/>
        <v>Jun 20, 2022</v>
      </c>
      <c r="EQ175" s="124">
        <f t="shared" si="354"/>
        <v>2</v>
      </c>
      <c r="ER175" s="117">
        <f t="shared" si="354"/>
        <v>0.99310236958660691</v>
      </c>
      <c r="ES175" s="44">
        <f t="shared" si="354"/>
        <v>2.0424201503388417</v>
      </c>
      <c r="ET175" s="44">
        <f t="shared" si="354"/>
        <v>4.3805732770074712</v>
      </c>
      <c r="EU175" s="44">
        <f t="shared" si="354"/>
        <v>-1.333977527329111</v>
      </c>
      <c r="EV175" s="39" t="s">
        <v>27</v>
      </c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44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</row>
    <row r="176" spans="1:235">
      <c r="A176" t="s">
        <v>38</v>
      </c>
      <c r="B176" s="3" t="s">
        <v>33</v>
      </c>
      <c r="C176" s="19">
        <v>2</v>
      </c>
      <c r="D176" t="s">
        <v>82</v>
      </c>
      <c r="E176" t="s">
        <v>30</v>
      </c>
      <c r="F176" s="13"/>
      <c r="G176" s="13"/>
      <c r="H176" s="13">
        <v>2.8767324401997031E-4</v>
      </c>
      <c r="I176" s="13">
        <v>6.2049396001384599E-5</v>
      </c>
      <c r="J176" s="13">
        <v>9.563476342009381E-5</v>
      </c>
      <c r="K176" s="13">
        <v>2.0242192022124073E-5</v>
      </c>
      <c r="L176" s="13">
        <v>1.0027847602032126E-4</v>
      </c>
      <c r="M176" s="13">
        <v>7.2305673711525754E-6</v>
      </c>
      <c r="N176" s="13">
        <v>1.1171620571985841E-4</v>
      </c>
      <c r="O176" s="13">
        <v>1.0928268329735148E-5</v>
      </c>
      <c r="P176" s="13">
        <v>3.4520980534580305E-6</v>
      </c>
      <c r="Q176" s="13"/>
      <c r="R176" s="13"/>
      <c r="S176" s="13"/>
      <c r="T176" s="13"/>
      <c r="U176" s="13"/>
      <c r="V176" s="13">
        <v>23.499731302261353</v>
      </c>
      <c r="W176" s="13">
        <v>5.2202343543370562</v>
      </c>
      <c r="X176" s="13">
        <v>8.1371224522590637</v>
      </c>
      <c r="Y176" s="13">
        <v>6.2033184311379344E-5</v>
      </c>
      <c r="Z176" s="13">
        <v>8.5643925865491237</v>
      </c>
      <c r="AA176" s="13">
        <v>3.2114115725789816E-5</v>
      </c>
      <c r="AB176" s="13">
        <v>1.4285512914260228</v>
      </c>
      <c r="AC176" s="13">
        <v>8.2918812468098703E-6</v>
      </c>
      <c r="AD176" s="13">
        <v>4.5755078326159548E-6</v>
      </c>
      <c r="AE176" s="13"/>
      <c r="AF176" s="13"/>
      <c r="AG176" s="13"/>
      <c r="AH176" s="13"/>
      <c r="AI176" s="68">
        <f t="shared" si="256"/>
        <v>1</v>
      </c>
      <c r="AJ176" s="13">
        <f t="shared" si="278"/>
        <v>0</v>
      </c>
      <c r="AK176" s="13">
        <f t="shared" si="279"/>
        <v>0</v>
      </c>
      <c r="AL176" s="13">
        <f t="shared" si="280"/>
        <v>23.499443629017332</v>
      </c>
      <c r="AM176" s="13">
        <f t="shared" si="281"/>
        <v>5.2201723049410544</v>
      </c>
      <c r="AN176" s="13">
        <f t="shared" si="282"/>
        <v>8.1370268174956433</v>
      </c>
      <c r="AO176" s="13">
        <f t="shared" si="283"/>
        <v>4.1790992289255272E-5</v>
      </c>
      <c r="AP176" s="13">
        <f t="shared" si="284"/>
        <v>8.564292308073103</v>
      </c>
      <c r="AQ176" s="13">
        <f t="shared" si="285"/>
        <v>2.488354835463724E-5</v>
      </c>
      <c r="AR176" s="13">
        <f t="shared" si="286"/>
        <v>1.428439575220303</v>
      </c>
      <c r="AS176" s="13">
        <f t="shared" si="287"/>
        <v>-2.6363870829252778E-6</v>
      </c>
      <c r="AT176" s="13">
        <f t="shared" si="288"/>
        <v>1.1234097791579243E-6</v>
      </c>
      <c r="AU176" s="13">
        <f t="shared" si="289"/>
        <v>0</v>
      </c>
      <c r="AV176" s="13">
        <f t="shared" si="290"/>
        <v>0</v>
      </c>
      <c r="AW176" s="13">
        <f t="shared" si="291"/>
        <v>0</v>
      </c>
      <c r="AX176" s="13"/>
      <c r="AY176">
        <f t="shared" si="292"/>
        <v>0</v>
      </c>
      <c r="AZ176">
        <f t="shared" si="293"/>
        <v>1</v>
      </c>
      <c r="BB176">
        <f t="shared" si="257"/>
        <v>1</v>
      </c>
      <c r="BC176">
        <f t="shared" si="258"/>
        <v>1</v>
      </c>
      <c r="BD176" s="41">
        <f t="shared" si="259"/>
        <v>1.7231420696998307</v>
      </c>
      <c r="BE176" s="13">
        <f t="shared" si="260"/>
        <v>23.499443629017332</v>
      </c>
      <c r="BF176" s="13">
        <f t="shared" si="261"/>
        <v>5.2201723049410544</v>
      </c>
      <c r="BG176" s="13">
        <f t="shared" si="294"/>
        <v>8.1370262033113008</v>
      </c>
      <c r="BH176" s="13">
        <f t="shared" si="295"/>
        <v>8.5642919098270944</v>
      </c>
      <c r="BI176" s="13">
        <f t="shared" si="296"/>
        <v>1.4284388284576639</v>
      </c>
      <c r="BJ176" s="17">
        <f t="shared" si="297"/>
        <v>0.22214025095024537</v>
      </c>
      <c r="BK176" s="17">
        <f t="shared" si="298"/>
        <v>0.34626463212361441</v>
      </c>
      <c r="BL176" s="17">
        <f t="shared" si="299"/>
        <v>0.36444658201404512</v>
      </c>
      <c r="BM176" s="17">
        <f t="shared" si="300"/>
        <v>6.0786070130350423E-2</v>
      </c>
      <c r="BN176" s="17">
        <f t="shared" si="301"/>
        <v>1.558765827635489</v>
      </c>
      <c r="BO176" s="17">
        <f t="shared" si="302"/>
        <v>1.6406147938298372</v>
      </c>
      <c r="BP176" s="17">
        <f t="shared" si="303"/>
        <v>0.27363825272694586</v>
      </c>
      <c r="BQ176" s="17">
        <f t="shared" si="304"/>
        <v>1.0525088276527759</v>
      </c>
      <c r="BR176" s="17">
        <f t="shared" si="305"/>
        <v>0.17554801874379752</v>
      </c>
      <c r="BS176" s="17">
        <f t="shared" si="306"/>
        <v>0.16679006781852007</v>
      </c>
      <c r="BT176" s="96">
        <f t="shared" si="307"/>
        <v>-1.5044463355497102</v>
      </c>
      <c r="BU176" s="96">
        <f t="shared" si="308"/>
        <v>-1.0605519635327048</v>
      </c>
      <c r="BV176" s="96">
        <f t="shared" si="309"/>
        <v>-1.0093752896749268</v>
      </c>
      <c r="BW176" s="96">
        <f t="shared" si="310"/>
        <v>-2.8003946259578361</v>
      </c>
      <c r="BX176" s="44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184"/>
      <c r="CJ176" s="185"/>
      <c r="CK176" s="181">
        <f t="shared" si="262"/>
        <v>0</v>
      </c>
      <c r="CL176" s="186">
        <f t="shared" si="263"/>
        <v>1.7231410018801818</v>
      </c>
      <c r="CM176" s="185">
        <f t="shared" si="264"/>
        <v>0.217942356833144</v>
      </c>
      <c r="CN176" s="185">
        <f t="shared" si="265"/>
        <v>0.33338052487582676</v>
      </c>
      <c r="CO176" s="188">
        <f t="shared" si="266"/>
        <v>0.33810000000000001</v>
      </c>
      <c r="CP176" s="185">
        <f t="shared" si="267"/>
        <v>5.4378744564973477E-2</v>
      </c>
      <c r="CQ176" s="187">
        <f t="shared" si="268"/>
        <v>1.5296729360922803</v>
      </c>
      <c r="CR176" s="187">
        <f t="shared" si="269"/>
        <v>1.5513276304470189</v>
      </c>
      <c r="CS176" s="187">
        <f t="shared" si="270"/>
        <v>0.2495097573281988</v>
      </c>
      <c r="CT176" s="187">
        <f t="shared" si="271"/>
        <v>1.0141564211824645</v>
      </c>
      <c r="CU176" s="187">
        <f t="shared" si="272"/>
        <v>0.16311314101274438</v>
      </c>
      <c r="CV176" s="187">
        <f t="shared" si="273"/>
        <v>0.16083627496295028</v>
      </c>
      <c r="CW176" s="184">
        <f t="shared" si="274"/>
        <v>-1.5235246693542901</v>
      </c>
      <c r="CX176" s="184">
        <f t="shared" si="275"/>
        <v>-1.0984707240613711</v>
      </c>
      <c r="CY176" s="184">
        <f t="shared" si="276"/>
        <v>-2.9117819263816824</v>
      </c>
      <c r="CZ176" s="184">
        <f t="shared" si="311"/>
        <v>0.42505394529291918</v>
      </c>
      <c r="DA176" s="184">
        <f t="shared" si="312"/>
        <v>0.4391111000859933</v>
      </c>
      <c r="DB176" s="184">
        <f t="shared" si="313"/>
        <v>-1.3882572570273923</v>
      </c>
      <c r="DC176" s="184">
        <f t="shared" si="314"/>
        <v>1.405715479307462E-2</v>
      </c>
      <c r="DD176" s="184">
        <f t="shared" si="315"/>
        <v>-1.8133112023203113</v>
      </c>
      <c r="DE176" s="184">
        <f t="shared" si="316"/>
        <v>-1.8273683571133854</v>
      </c>
      <c r="DF176" s="15"/>
      <c r="DY176" s="124"/>
      <c r="EE176" t="str">
        <f>E176</f>
        <v>iRM_10</v>
      </c>
      <c r="EF176" t="str">
        <f>A176</f>
        <v>Lab 1</v>
      </c>
      <c r="EG176" t="str">
        <f>B176</f>
        <v>Jun 20, 2022</v>
      </c>
      <c r="EH176" s="50">
        <f>C176</f>
        <v>2</v>
      </c>
      <c r="EI176" s="48">
        <f>BE176/AVERAGE(BE175,BE177)</f>
        <v>1.0623364815400995</v>
      </c>
      <c r="EJ176" s="46">
        <f>(CM176/AVERAGE(CM175,CM177)-1)*10^6</f>
        <v>-0.36255016921948879</v>
      </c>
      <c r="EK176" s="46">
        <f>(CN176/AVERAGE(CN175,CN177)-1)*10^6</f>
        <v>10.137252874686808</v>
      </c>
      <c r="EL176" s="46">
        <f>(CP176/AVERAGE(CP175,CP177)-1)*10^6</f>
        <v>-5.6021044655407692</v>
      </c>
      <c r="EN176" s="39" t="str">
        <f t="shared" ref="EN176:EU176" si="355">DV157</f>
        <v>iRM_12</v>
      </c>
      <c r="EO176" s="39" t="str">
        <f t="shared" si="355"/>
        <v>Lab 1</v>
      </c>
      <c r="EP176" s="39" t="str">
        <f t="shared" si="355"/>
        <v>Jun 20, 2022</v>
      </c>
      <c r="EQ176" s="124">
        <f t="shared" si="355"/>
        <v>2</v>
      </c>
      <c r="ER176" s="117">
        <f t="shared" si="355"/>
        <v>1.0026910509469966</v>
      </c>
      <c r="ES176" s="44">
        <f t="shared" si="355"/>
        <v>-5.1854552850505442</v>
      </c>
      <c r="ET176" s="44">
        <f t="shared" si="355"/>
        <v>-0.37098372673849411</v>
      </c>
      <c r="EU176" s="44">
        <f t="shared" si="355"/>
        <v>3.2147754880362811</v>
      </c>
      <c r="EV176" s="39" t="s">
        <v>27</v>
      </c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44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</row>
    <row r="177" spans="1:235">
      <c r="A177" t="s">
        <v>38</v>
      </c>
      <c r="B177" s="3" t="s">
        <v>33</v>
      </c>
      <c r="C177" s="19">
        <v>2</v>
      </c>
      <c r="D177" t="s">
        <v>83</v>
      </c>
      <c r="E177" t="s">
        <v>27</v>
      </c>
      <c r="F177" s="13"/>
      <c r="G177" s="13"/>
      <c r="H177" s="13">
        <v>2.8258769889362157E-4</v>
      </c>
      <c r="I177" s="13">
        <v>6.4522659158683382E-5</v>
      </c>
      <c r="J177" s="13">
        <v>9.9756308918585995E-5</v>
      </c>
      <c r="K177" s="13">
        <v>1.3875698914489478E-5</v>
      </c>
      <c r="L177" s="13">
        <v>9.7931781783699987E-5</v>
      </c>
      <c r="M177" s="13">
        <v>4.8062107978807948E-6</v>
      </c>
      <c r="N177" s="13">
        <v>9.2081037291791306E-5</v>
      </c>
      <c r="O177" s="13">
        <v>7.7014400858388406E-6</v>
      </c>
      <c r="P177" s="13">
        <v>4.4379112296155662E-6</v>
      </c>
      <c r="Q177" s="13"/>
      <c r="R177" s="13"/>
      <c r="S177" s="13"/>
      <c r="T177" s="13"/>
      <c r="U177" s="13"/>
      <c r="V177" s="13">
        <v>22.036565352459345</v>
      </c>
      <c r="W177" s="13">
        <v>4.8951461461125589</v>
      </c>
      <c r="X177" s="13">
        <v>7.6302059523913321</v>
      </c>
      <c r="Y177" s="13">
        <v>5.7601891633251451E-5</v>
      </c>
      <c r="Z177" s="13">
        <v>8.0308577673775812</v>
      </c>
      <c r="AA177" s="13">
        <v>3.0704644554394432E-5</v>
      </c>
      <c r="AB177" s="13">
        <v>1.3395143041805344</v>
      </c>
      <c r="AC177" s="13">
        <v>1.1624807539145858E-5</v>
      </c>
      <c r="AD177" s="13">
        <v>6.7896179967526538E-6</v>
      </c>
      <c r="AE177" s="13"/>
      <c r="AF177" s="13"/>
      <c r="AG177" s="13"/>
      <c r="AH177" s="13"/>
      <c r="AI177" s="68">
        <f t="shared" si="256"/>
        <v>1</v>
      </c>
      <c r="AJ177" s="13">
        <f t="shared" si="278"/>
        <v>0</v>
      </c>
      <c r="AK177" s="13">
        <f t="shared" si="279"/>
        <v>0</v>
      </c>
      <c r="AL177" s="13">
        <f t="shared" si="280"/>
        <v>22.03628276476045</v>
      </c>
      <c r="AM177" s="13">
        <f t="shared" si="281"/>
        <v>4.8950816234534003</v>
      </c>
      <c r="AN177" s="13">
        <f t="shared" si="282"/>
        <v>7.6301061960824139</v>
      </c>
      <c r="AO177" s="13">
        <f t="shared" si="283"/>
        <v>4.372619271876197E-5</v>
      </c>
      <c r="AP177" s="13">
        <f t="shared" si="284"/>
        <v>8.0307598355957968</v>
      </c>
      <c r="AQ177" s="13">
        <f t="shared" si="285"/>
        <v>2.5898433756513639E-5</v>
      </c>
      <c r="AR177" s="13">
        <f t="shared" si="286"/>
        <v>1.3394222231432427</v>
      </c>
      <c r="AS177" s="13">
        <f t="shared" si="287"/>
        <v>3.9233674533070172E-6</v>
      </c>
      <c r="AT177" s="13">
        <f t="shared" si="288"/>
        <v>2.3517067671370876E-6</v>
      </c>
      <c r="AU177" s="13">
        <f t="shared" si="289"/>
        <v>0</v>
      </c>
      <c r="AV177" s="13">
        <f t="shared" si="290"/>
        <v>0</v>
      </c>
      <c r="AW177" s="13">
        <f t="shared" si="291"/>
        <v>0</v>
      </c>
      <c r="AX177" s="13"/>
      <c r="AY177">
        <f t="shared" si="292"/>
        <v>0</v>
      </c>
      <c r="AZ177">
        <f t="shared" si="293"/>
        <v>1</v>
      </c>
      <c r="BB177">
        <f t="shared" si="257"/>
        <v>1</v>
      </c>
      <c r="BC177">
        <f t="shared" si="258"/>
        <v>1</v>
      </c>
      <c r="BD177" s="41">
        <f t="shared" si="259"/>
        <v>1.7223172161970299</v>
      </c>
      <c r="BE177" s="13">
        <f t="shared" si="260"/>
        <v>22.03628276476045</v>
      </c>
      <c r="BF177" s="13">
        <f t="shared" si="261"/>
        <v>4.8950816234534003</v>
      </c>
      <c r="BG177" s="13">
        <f t="shared" si="294"/>
        <v>7.6301049103100276</v>
      </c>
      <c r="BH177" s="13">
        <f t="shared" si="295"/>
        <v>8.0307590018957047</v>
      </c>
      <c r="BI177" s="13">
        <f t="shared" si="296"/>
        <v>1.3394206598724732</v>
      </c>
      <c r="BJ177" s="17">
        <f t="shared" si="297"/>
        <v>0.22213735754386946</v>
      </c>
      <c r="BK177" s="17">
        <f t="shared" si="298"/>
        <v>0.34625190608425976</v>
      </c>
      <c r="BL177" s="17">
        <f t="shared" si="299"/>
        <v>0.36443347036452883</v>
      </c>
      <c r="BM177" s="17">
        <f t="shared" si="300"/>
        <v>6.0782513737499391E-2</v>
      </c>
      <c r="BN177" s="17">
        <f t="shared" si="301"/>
        <v>1.5587288419773302</v>
      </c>
      <c r="BO177" s="17">
        <f t="shared" si="302"/>
        <v>1.6405771383706029</v>
      </c>
      <c r="BP177" s="17">
        <f t="shared" si="303"/>
        <v>0.27362580706622286</v>
      </c>
      <c r="BQ177" s="17">
        <f t="shared" si="304"/>
        <v>1.0525096438771506</v>
      </c>
      <c r="BR177" s="17">
        <f t="shared" si="305"/>
        <v>0.1755441996692087</v>
      </c>
      <c r="BS177" s="17">
        <f t="shared" si="306"/>
        <v>0.16678630993114046</v>
      </c>
      <c r="BT177" s="96">
        <f t="shared" si="307"/>
        <v>-1.5044593607678201</v>
      </c>
      <c r="BU177" s="96">
        <f t="shared" si="308"/>
        <v>-1.0605887165592507</v>
      </c>
      <c r="BV177" s="96">
        <f t="shared" si="309"/>
        <v>-1.009411267198183</v>
      </c>
      <c r="BW177" s="96">
        <f t="shared" si="310"/>
        <v>-2.8004531343773453</v>
      </c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184"/>
      <c r="CJ177" s="185"/>
      <c r="CK177" s="181">
        <f t="shared" si="262"/>
        <v>0</v>
      </c>
      <c r="CL177" s="186">
        <f t="shared" si="263"/>
        <v>1.7223148322797506</v>
      </c>
      <c r="CM177" s="185">
        <f t="shared" si="264"/>
        <v>0.21794151165341719</v>
      </c>
      <c r="CN177" s="185">
        <f t="shared" si="265"/>
        <v>0.33337433316867898</v>
      </c>
      <c r="CO177" s="188">
        <f t="shared" si="266"/>
        <v>0.33810000000000001</v>
      </c>
      <c r="CP177" s="185">
        <f t="shared" si="267"/>
        <v>5.4378467062534859E-2</v>
      </c>
      <c r="CQ177" s="187">
        <f t="shared" si="268"/>
        <v>1.5296504582331685</v>
      </c>
      <c r="CR177" s="187">
        <f t="shared" si="269"/>
        <v>1.5513336465136829</v>
      </c>
      <c r="CS177" s="187">
        <f t="shared" si="270"/>
        <v>0.24950945164136762</v>
      </c>
      <c r="CT177" s="187">
        <f t="shared" si="271"/>
        <v>1.0141752569443609</v>
      </c>
      <c r="CU177" s="187">
        <f t="shared" si="272"/>
        <v>0.16311533808159348</v>
      </c>
      <c r="CV177" s="187">
        <f t="shared" si="273"/>
        <v>0.16083545419264972</v>
      </c>
      <c r="CW177" s="184">
        <f t="shared" si="274"/>
        <v>-1.5235285473584463</v>
      </c>
      <c r="CX177" s="184">
        <f t="shared" si="275"/>
        <v>-1.0984892967258917</v>
      </c>
      <c r="CY177" s="184">
        <f t="shared" si="276"/>
        <v>-2.9117870295363968</v>
      </c>
      <c r="CZ177" s="184">
        <f t="shared" si="311"/>
        <v>0.42503925063255482</v>
      </c>
      <c r="DA177" s="184">
        <f t="shared" si="312"/>
        <v>0.43911497809014971</v>
      </c>
      <c r="DB177" s="184">
        <f t="shared" si="313"/>
        <v>-1.3882584821779502</v>
      </c>
      <c r="DC177" s="184">
        <f t="shared" si="314"/>
        <v>1.4075727457595017E-2</v>
      </c>
      <c r="DD177" s="184">
        <f t="shared" si="315"/>
        <v>-1.8132977328105049</v>
      </c>
      <c r="DE177" s="184">
        <f t="shared" si="316"/>
        <v>-1.8273734602680998</v>
      </c>
      <c r="DF177" s="15"/>
      <c r="DV177" s="39" t="str">
        <f>E177</f>
        <v>iRM_12</v>
      </c>
      <c r="DW177" s="39" t="str">
        <f>A177</f>
        <v>Lab 1</v>
      </c>
      <c r="DX177" s="39" t="str">
        <f>B177</f>
        <v>Jun 20, 2022</v>
      </c>
      <c r="DY177" s="124">
        <f>C177</f>
        <v>2</v>
      </c>
      <c r="DZ177" s="48">
        <f>BE177/AVERAGE(BE175,BE179)</f>
        <v>0.99059497150533338</v>
      </c>
      <c r="EA177" s="46">
        <f>(CM177/AVERAGE(CM175,CM179)-1)*10^6</f>
        <v>-2.8093166992704255</v>
      </c>
      <c r="EB177" s="46">
        <f>(CN177/AVERAGE(CN175,CN179)-1)*10^6</f>
        <v>-15.402739826253509</v>
      </c>
      <c r="EC177" s="46">
        <f>(CP177/AVERAGE(CP175,CP179)-1)*10^6</f>
        <v>-16.178700924296407</v>
      </c>
      <c r="EH177" s="50"/>
      <c r="EK177" s="46"/>
      <c r="EL177" s="46"/>
      <c r="EN177" s="39" t="str">
        <f t="shared" ref="EN177:EU177" si="356">DV159</f>
        <v>iRM_12</v>
      </c>
      <c r="EO177" s="39" t="str">
        <f t="shared" si="356"/>
        <v>Lab 1</v>
      </c>
      <c r="EP177" s="39" t="str">
        <f t="shared" si="356"/>
        <v>Jun 20, 2022</v>
      </c>
      <c r="EQ177" s="124">
        <f t="shared" si="356"/>
        <v>2</v>
      </c>
      <c r="ER177" s="117">
        <f t="shared" si="356"/>
        <v>1.0104551148123708</v>
      </c>
      <c r="ES177" s="44">
        <f t="shared" si="356"/>
        <v>-2.1665053047126293</v>
      </c>
      <c r="ET177" s="44">
        <f t="shared" si="356"/>
        <v>-3.7596219349955717</v>
      </c>
      <c r="EU177" s="44">
        <f t="shared" si="356"/>
        <v>-22.140518224578187</v>
      </c>
      <c r="EV177" s="39" t="s">
        <v>27</v>
      </c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44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</row>
    <row r="178" spans="1:235">
      <c r="A178" t="s">
        <v>38</v>
      </c>
      <c r="B178" s="3" t="s">
        <v>33</v>
      </c>
      <c r="C178" s="19">
        <v>2</v>
      </c>
      <c r="D178" t="s">
        <v>84</v>
      </c>
      <c r="E178" t="s">
        <v>31</v>
      </c>
      <c r="F178" s="13"/>
      <c r="G178" s="13"/>
      <c r="H178" s="13">
        <v>2.872142504202202E-4</v>
      </c>
      <c r="I178" s="13">
        <v>6.9004798569949349E-5</v>
      </c>
      <c r="J178" s="13">
        <v>1.0065780079457909E-4</v>
      </c>
      <c r="K178" s="13">
        <v>1.3857469366485019E-5</v>
      </c>
      <c r="L178" s="13">
        <v>1.1220652304473333E-4</v>
      </c>
      <c r="M178" s="13">
        <v>8.4131530911690792E-6</v>
      </c>
      <c r="N178" s="13">
        <v>8.3143795927753677E-5</v>
      </c>
      <c r="O178" s="13">
        <v>2.0630575761515503E-6</v>
      </c>
      <c r="P178" s="13">
        <v>5.4763524872214473E-6</v>
      </c>
      <c r="Q178" s="13"/>
      <c r="R178" s="13"/>
      <c r="S178" s="13"/>
      <c r="T178" s="13"/>
      <c r="U178" s="13"/>
      <c r="V178" s="13">
        <v>23.568064631248006</v>
      </c>
      <c r="W178" s="13">
        <v>5.2354127630895499</v>
      </c>
      <c r="X178" s="13">
        <v>8.160741874149867</v>
      </c>
      <c r="Y178" s="13">
        <v>5.6131044996674269E-5</v>
      </c>
      <c r="Z178" s="13">
        <v>8.5892675555482203</v>
      </c>
      <c r="AA178" s="13">
        <v>3.2396593454979331E-5</v>
      </c>
      <c r="AB178" s="13">
        <v>1.4326862340070763</v>
      </c>
      <c r="AC178" s="13">
        <v>7.0943539243467536E-6</v>
      </c>
      <c r="AD178" s="13">
        <v>4.4142127628257016E-6</v>
      </c>
      <c r="AE178" s="13"/>
      <c r="AF178" s="13"/>
      <c r="AG178" s="13"/>
      <c r="AH178" s="13"/>
      <c r="AI178" s="68">
        <f t="shared" si="256"/>
        <v>1</v>
      </c>
      <c r="AJ178" s="13">
        <f t="shared" si="278"/>
        <v>0</v>
      </c>
      <c r="AK178" s="13">
        <f t="shared" si="279"/>
        <v>0</v>
      </c>
      <c r="AL178" s="13">
        <f t="shared" si="280"/>
        <v>23.567777416997586</v>
      </c>
      <c r="AM178" s="13">
        <f t="shared" si="281"/>
        <v>5.2353437582909796</v>
      </c>
      <c r="AN178" s="13">
        <f t="shared" si="282"/>
        <v>8.160641216349072</v>
      </c>
      <c r="AO178" s="13">
        <f t="shared" si="283"/>
        <v>4.2273575630189246E-5</v>
      </c>
      <c r="AP178" s="13">
        <f t="shared" si="284"/>
        <v>8.5891553490251749</v>
      </c>
      <c r="AQ178" s="13">
        <f t="shared" si="285"/>
        <v>2.3983440363810254E-5</v>
      </c>
      <c r="AR178" s="13">
        <f t="shared" si="286"/>
        <v>1.4326030902111486</v>
      </c>
      <c r="AS178" s="13">
        <f t="shared" si="287"/>
        <v>5.0312963481952033E-6</v>
      </c>
      <c r="AT178" s="13">
        <f t="shared" si="288"/>
        <v>-1.0621397243957457E-6</v>
      </c>
      <c r="AU178" s="13">
        <f t="shared" si="289"/>
        <v>0</v>
      </c>
      <c r="AV178" s="13">
        <f t="shared" si="290"/>
        <v>0</v>
      </c>
      <c r="AW178" s="13">
        <f t="shared" si="291"/>
        <v>0</v>
      </c>
      <c r="AX178" s="13"/>
      <c r="AY178">
        <f t="shared" si="292"/>
        <v>0</v>
      </c>
      <c r="AZ178">
        <f t="shared" si="293"/>
        <v>1</v>
      </c>
      <c r="BB178">
        <f t="shared" si="257"/>
        <v>1</v>
      </c>
      <c r="BC178">
        <f t="shared" si="258"/>
        <v>1</v>
      </c>
      <c r="BD178" s="41">
        <f t="shared" si="259"/>
        <v>1.7230325196616019</v>
      </c>
      <c r="BE178" s="13">
        <f t="shared" si="260"/>
        <v>23.567777416997586</v>
      </c>
      <c r="BF178" s="13">
        <f t="shared" si="261"/>
        <v>5.2353437582909796</v>
      </c>
      <c r="BG178" s="13">
        <f t="shared" si="294"/>
        <v>8.160641797039812</v>
      </c>
      <c r="BH178" s="13">
        <f t="shared" si="295"/>
        <v>8.5891557255526472</v>
      </c>
      <c r="BI178" s="13">
        <f t="shared" si="296"/>
        <v>1.4326037962472657</v>
      </c>
      <c r="BJ178" s="17">
        <f t="shared" si="297"/>
        <v>0.22213990168267364</v>
      </c>
      <c r="BK178" s="17">
        <f t="shared" si="298"/>
        <v>0.34626268114506981</v>
      </c>
      <c r="BL178" s="17">
        <f t="shared" si="299"/>
        <v>0.36444487630632338</v>
      </c>
      <c r="BM178" s="17">
        <f t="shared" si="300"/>
        <v>6.0786546431571491E-2</v>
      </c>
      <c r="BN178" s="17">
        <f t="shared" si="301"/>
        <v>1.5587594958050595</v>
      </c>
      <c r="BO178" s="17">
        <f t="shared" si="302"/>
        <v>1.6406096948171522</v>
      </c>
      <c r="BP178" s="17">
        <f t="shared" si="303"/>
        <v>0.27364082711445936</v>
      </c>
      <c r="BQ178" s="17">
        <f t="shared" si="304"/>
        <v>1.0525098318453672</v>
      </c>
      <c r="BR178" s="17">
        <f t="shared" si="305"/>
        <v>0.17555038339839005</v>
      </c>
      <c r="BS178" s="17">
        <f t="shared" si="306"/>
        <v>0.16679215536694539</v>
      </c>
      <c r="BT178" s="96">
        <f t="shared" si="307"/>
        <v>-1.5044479078349886</v>
      </c>
      <c r="BU178" s="96">
        <f t="shared" si="308"/>
        <v>-1.060557597905551</v>
      </c>
      <c r="BV178" s="96">
        <f t="shared" si="309"/>
        <v>-1.0093799699540063</v>
      </c>
      <c r="BW178" s="96">
        <f t="shared" si="310"/>
        <v>-2.8003867902916384</v>
      </c>
      <c r="BX178" s="44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184"/>
      <c r="CJ178" s="185"/>
      <c r="CK178" s="181">
        <f t="shared" si="262"/>
        <v>0</v>
      </c>
      <c r="CL178" s="186">
        <f t="shared" si="263"/>
        <v>1.7230335263247005</v>
      </c>
      <c r="CM178" s="185">
        <f t="shared" si="264"/>
        <v>0.21794227350647355</v>
      </c>
      <c r="CN178" s="185">
        <f t="shared" si="265"/>
        <v>0.33337943495392214</v>
      </c>
      <c r="CO178" s="188">
        <f t="shared" si="266"/>
        <v>0.33810000000000001</v>
      </c>
      <c r="CP178" s="185">
        <f t="shared" si="267"/>
        <v>5.4379548457458717E-2</v>
      </c>
      <c r="CQ178" s="187">
        <f t="shared" si="268"/>
        <v>1.5296685199717337</v>
      </c>
      <c r="CR178" s="187">
        <f t="shared" si="269"/>
        <v>1.5513282235718138</v>
      </c>
      <c r="CS178" s="187">
        <f t="shared" si="270"/>
        <v>0.24951354128112038</v>
      </c>
      <c r="CT178" s="187">
        <f t="shared" si="271"/>
        <v>1.0141597367777957</v>
      </c>
      <c r="CU178" s="187">
        <f t="shared" si="272"/>
        <v>0.1631160856247019</v>
      </c>
      <c r="CV178" s="187">
        <f t="shared" si="273"/>
        <v>0.16083865263962943</v>
      </c>
      <c r="CW178" s="184">
        <f t="shared" si="274"/>
        <v>-1.5235250516878924</v>
      </c>
      <c r="CX178" s="184">
        <f t="shared" si="275"/>
        <v>-1.0984739933695788</v>
      </c>
      <c r="CY178" s="184">
        <f t="shared" si="276"/>
        <v>-2.9117671432793935</v>
      </c>
      <c r="CZ178" s="184">
        <f t="shared" si="311"/>
        <v>0.42505105831831369</v>
      </c>
      <c r="DA178" s="184">
        <f t="shared" si="312"/>
        <v>0.43911148241959569</v>
      </c>
      <c r="DB178" s="184">
        <f t="shared" si="313"/>
        <v>-1.388242091591501</v>
      </c>
      <c r="DC178" s="184">
        <f t="shared" si="314"/>
        <v>1.406042410128199E-2</v>
      </c>
      <c r="DD178" s="184">
        <f t="shared" si="315"/>
        <v>-1.8132931499098148</v>
      </c>
      <c r="DE178" s="184">
        <f t="shared" si="316"/>
        <v>-1.8273535740110969</v>
      </c>
      <c r="DF178" s="15"/>
      <c r="DY178" s="124"/>
      <c r="EE178" t="str">
        <f>E178</f>
        <v>iRM_11</v>
      </c>
      <c r="EF178" t="str">
        <f>A178</f>
        <v>Lab 1</v>
      </c>
      <c r="EG178" t="str">
        <f>B178</f>
        <v>Jun 20, 2022</v>
      </c>
      <c r="EH178" s="50">
        <f>C178</f>
        <v>2</v>
      </c>
      <c r="EI178" s="48">
        <f>BE178/AVERAGE(BE177,BE179)</f>
        <v>1.0634675208296098</v>
      </c>
      <c r="EJ178" s="46">
        <f>(CM178/AVERAGE(CM177,CM179)-1)*10^6</f>
        <v>4.9269225059767052</v>
      </c>
      <c r="EK178" s="46">
        <f>(CN178/AVERAGE(CN177,CN179)-1)*10^6</f>
        <v>8.3359368612256901</v>
      </c>
      <c r="EL178" s="46">
        <f>(CP178/AVERAGE(CP177,CP179)-1)*10^6</f>
        <v>14.412745340530719</v>
      </c>
      <c r="EN178" s="39" t="str">
        <f t="shared" ref="EN178:EU178" si="357">DV161</f>
        <v>iRM_12</v>
      </c>
      <c r="EO178" s="39" t="str">
        <f t="shared" si="357"/>
        <v>Lab 1</v>
      </c>
      <c r="EP178" s="39" t="str">
        <f t="shared" si="357"/>
        <v>Jun 20, 2022</v>
      </c>
      <c r="EQ178" s="124">
        <f t="shared" si="357"/>
        <v>2</v>
      </c>
      <c r="ER178" s="117">
        <f t="shared" si="357"/>
        <v>0.99003346907773593</v>
      </c>
      <c r="ES178" s="44">
        <f t="shared" si="357"/>
        <v>6.9037725869414146</v>
      </c>
      <c r="ET178" s="44">
        <f t="shared" si="357"/>
        <v>2.4545078163296097</v>
      </c>
      <c r="EU178" s="44">
        <f t="shared" si="357"/>
        <v>23.73275213196635</v>
      </c>
      <c r="EV178" s="39" t="s">
        <v>27</v>
      </c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44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</row>
    <row r="179" spans="1:235">
      <c r="A179" t="s">
        <v>38</v>
      </c>
      <c r="B179" s="3" t="s">
        <v>33</v>
      </c>
      <c r="C179" s="19">
        <v>2</v>
      </c>
      <c r="D179" t="s">
        <v>85</v>
      </c>
      <c r="E179" t="s">
        <v>27</v>
      </c>
      <c r="F179" s="13"/>
      <c r="G179" s="13"/>
      <c r="H179" s="13">
        <v>2.8950076375622302E-4</v>
      </c>
      <c r="I179" s="13">
        <v>7.5314667265047325E-5</v>
      </c>
      <c r="J179" s="13">
        <v>9.8928486841032276E-5</v>
      </c>
      <c r="K179" s="13">
        <v>7.9382014803286445E-6</v>
      </c>
      <c r="L179" s="13">
        <v>1.0490302738617175E-4</v>
      </c>
      <c r="M179" s="13">
        <v>1.027173062766451E-5</v>
      </c>
      <c r="N179" s="13">
        <v>9.7745288803707803E-5</v>
      </c>
      <c r="O179" s="13">
        <v>3.9615806599613279E-6</v>
      </c>
      <c r="P179" s="13">
        <v>6.5555479579870733E-6</v>
      </c>
      <c r="Q179" s="13"/>
      <c r="R179" s="13"/>
      <c r="S179" s="13"/>
      <c r="T179" s="13"/>
      <c r="U179" s="13"/>
      <c r="V179" s="13">
        <v>22.286521444515305</v>
      </c>
      <c r="W179" s="13">
        <v>4.9507670305213152</v>
      </c>
      <c r="X179" s="13">
        <v>7.7171706082869553</v>
      </c>
      <c r="Y179" s="13">
        <v>5.3991745665612418E-5</v>
      </c>
      <c r="Z179" s="13">
        <v>8.1226070559754664</v>
      </c>
      <c r="AA179" s="13">
        <v>3.3826409240386314E-5</v>
      </c>
      <c r="AB179" s="13">
        <v>1.3548878285349635</v>
      </c>
      <c r="AC179" s="13">
        <v>5.8940731421165655E-6</v>
      </c>
      <c r="AD179" s="13">
        <v>7.0851069188634307E-6</v>
      </c>
      <c r="AE179" s="13"/>
      <c r="AF179" s="13"/>
      <c r="AG179" s="13"/>
      <c r="AH179" s="13"/>
      <c r="AI179" s="68">
        <f t="shared" si="256"/>
        <v>1</v>
      </c>
      <c r="AJ179" s="13">
        <f t="shared" si="278"/>
        <v>0</v>
      </c>
      <c r="AK179" s="13">
        <f t="shared" si="279"/>
        <v>0</v>
      </c>
      <c r="AL179" s="13">
        <f t="shared" si="280"/>
        <v>22.286231943751549</v>
      </c>
      <c r="AM179" s="13">
        <f t="shared" si="281"/>
        <v>4.9506917158540498</v>
      </c>
      <c r="AN179" s="13">
        <f t="shared" si="282"/>
        <v>7.7170716798001147</v>
      </c>
      <c r="AO179" s="13">
        <f t="shared" si="283"/>
        <v>4.6053544185283777E-5</v>
      </c>
      <c r="AP179" s="13">
        <f t="shared" si="284"/>
        <v>8.1225021529480799</v>
      </c>
      <c r="AQ179" s="13">
        <f t="shared" si="285"/>
        <v>2.3554678612721804E-5</v>
      </c>
      <c r="AR179" s="13">
        <f t="shared" si="286"/>
        <v>1.3547900832461597</v>
      </c>
      <c r="AS179" s="13">
        <f t="shared" si="287"/>
        <v>1.9324924821552376E-6</v>
      </c>
      <c r="AT179" s="13">
        <f t="shared" si="288"/>
        <v>5.2955896087635741E-7</v>
      </c>
      <c r="AU179" s="13">
        <f t="shared" si="289"/>
        <v>0</v>
      </c>
      <c r="AV179" s="13">
        <f t="shared" si="290"/>
        <v>0</v>
      </c>
      <c r="AW179" s="13">
        <f t="shared" si="291"/>
        <v>0</v>
      </c>
      <c r="AX179" s="13"/>
      <c r="AY179">
        <f t="shared" si="292"/>
        <v>0</v>
      </c>
      <c r="AZ179">
        <f t="shared" si="293"/>
        <v>1</v>
      </c>
      <c r="BB179">
        <f t="shared" si="257"/>
        <v>1</v>
      </c>
      <c r="BC179">
        <f t="shared" si="258"/>
        <v>1</v>
      </c>
      <c r="BD179" s="41">
        <f t="shared" si="259"/>
        <v>1.7241618927799491</v>
      </c>
      <c r="BE179" s="13">
        <f t="shared" si="260"/>
        <v>22.286231943751549</v>
      </c>
      <c r="BF179" s="13">
        <f t="shared" si="261"/>
        <v>4.9506917158540498</v>
      </c>
      <c r="BG179" s="13">
        <f t="shared" si="294"/>
        <v>7.7170713902993873</v>
      </c>
      <c r="BH179" s="13">
        <f t="shared" si="295"/>
        <v>8.1225019652279169</v>
      </c>
      <c r="BI179" s="13">
        <f t="shared" si="296"/>
        <v>1.35478973123983</v>
      </c>
      <c r="BJ179" s="17">
        <f t="shared" si="297"/>
        <v>0.22214126319555283</v>
      </c>
      <c r="BK179" s="17">
        <f t="shared" si="298"/>
        <v>0.3462708011734143</v>
      </c>
      <c r="BL179" s="17">
        <f t="shared" si="299"/>
        <v>0.36446277619870349</v>
      </c>
      <c r="BM179" s="17">
        <f t="shared" si="300"/>
        <v>6.0790434859477271E-2</v>
      </c>
      <c r="BN179" s="17">
        <f t="shared" si="301"/>
        <v>1.558786495548957</v>
      </c>
      <c r="BO179" s="17">
        <f t="shared" si="302"/>
        <v>1.6406802183251465</v>
      </c>
      <c r="BP179" s="17">
        <f t="shared" si="303"/>
        <v>0.27365665426131541</v>
      </c>
      <c r="BQ179" s="17">
        <f t="shared" si="304"/>
        <v>1.0525368438910867</v>
      </c>
      <c r="BR179" s="17">
        <f t="shared" si="305"/>
        <v>0.17555749619510391</v>
      </c>
      <c r="BS179" s="17">
        <f t="shared" si="306"/>
        <v>0.16679463261931199</v>
      </c>
      <c r="BT179" s="96">
        <f t="shared" si="307"/>
        <v>-1.5044417787753444</v>
      </c>
      <c r="BU179" s="96">
        <f t="shared" si="308"/>
        <v>-1.0605341476939667</v>
      </c>
      <c r="BV179" s="96">
        <f t="shared" si="309"/>
        <v>-1.009330855659974</v>
      </c>
      <c r="BW179" s="96">
        <f t="shared" si="310"/>
        <v>-2.8003228237765003</v>
      </c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184"/>
      <c r="CJ179" s="185"/>
      <c r="CK179" s="181">
        <f t="shared" si="262"/>
        <v>0</v>
      </c>
      <c r="CL179" s="186">
        <f t="shared" si="263"/>
        <v>1.7241613620677849</v>
      </c>
      <c r="CM179" s="185">
        <f t="shared" si="264"/>
        <v>0.21794088780072607</v>
      </c>
      <c r="CN179" s="185">
        <f t="shared" si="265"/>
        <v>0.33337897872565536</v>
      </c>
      <c r="CO179" s="188">
        <f t="shared" si="266"/>
        <v>0.33810000000000001</v>
      </c>
      <c r="CP179" s="185">
        <f t="shared" si="267"/>
        <v>5.4379062357807179E-2</v>
      </c>
      <c r="CQ179" s="187">
        <f t="shared" si="268"/>
        <v>1.5296761525101246</v>
      </c>
      <c r="CR179" s="187">
        <f t="shared" si="269"/>
        <v>1.5513380871841782</v>
      </c>
      <c r="CS179" s="187">
        <f t="shared" si="270"/>
        <v>0.2495128973115342</v>
      </c>
      <c r="CT179" s="187">
        <f t="shared" si="271"/>
        <v>1.0141611246527626</v>
      </c>
      <c r="CU179" s="187">
        <f t="shared" si="272"/>
        <v>0.16311485074935347</v>
      </c>
      <c r="CV179" s="187">
        <f t="shared" si="273"/>
        <v>0.16083721490034655</v>
      </c>
      <c r="CW179" s="184">
        <f t="shared" si="274"/>
        <v>-1.5235314098401245</v>
      </c>
      <c r="CX179" s="184">
        <f t="shared" si="275"/>
        <v>-1.0984753618660461</v>
      </c>
      <c r="CY179" s="184">
        <f t="shared" si="276"/>
        <v>-2.9117760823353063</v>
      </c>
      <c r="CZ179" s="184">
        <f t="shared" si="311"/>
        <v>0.42505604797407859</v>
      </c>
      <c r="DA179" s="184">
        <f t="shared" si="312"/>
        <v>0.43911784057182773</v>
      </c>
      <c r="DB179" s="184">
        <f t="shared" si="313"/>
        <v>-1.3882446724951822</v>
      </c>
      <c r="DC179" s="184">
        <f t="shared" si="314"/>
        <v>1.4061792597749529E-2</v>
      </c>
      <c r="DD179" s="184">
        <f t="shared" si="315"/>
        <v>-1.8133007204692606</v>
      </c>
      <c r="DE179" s="184">
        <f t="shared" si="316"/>
        <v>-1.8273625130670097</v>
      </c>
      <c r="DF179" s="15"/>
      <c r="DV179" s="39" t="str">
        <f>E179</f>
        <v>iRM_12</v>
      </c>
      <c r="DW179" s="39" t="str">
        <f>A179</f>
        <v>Lab 1</v>
      </c>
      <c r="DX179" s="39" t="str">
        <f>B179</f>
        <v>Jun 20, 2022</v>
      </c>
      <c r="DY179" s="124">
        <f>C179</f>
        <v>2</v>
      </c>
      <c r="DZ179" s="48">
        <f>BE179/AVERAGE(BE177,BE181)</f>
        <v>1.0048487432520032</v>
      </c>
      <c r="EA179" s="46">
        <f>(CM179/AVERAGE(CM177,CM181)-1)*10^6</f>
        <v>-5.3998941866861827</v>
      </c>
      <c r="EB179" s="46">
        <f>(CN179/AVERAGE(CN177,CN181)-1)*10^6</f>
        <v>8.0388542806897334</v>
      </c>
      <c r="EC179" s="46">
        <f>(CP179/AVERAGE(CP177,CP181)-1)*10^6</f>
        <v>-1.009236234139621</v>
      </c>
      <c r="EH179" s="50"/>
      <c r="EK179" s="46"/>
      <c r="EL179" s="46"/>
      <c r="EN179" s="39" t="str">
        <f t="shared" ref="EN179:EU179" si="358">DV163</f>
        <v>iRM_12</v>
      </c>
      <c r="EO179" s="39" t="str">
        <f t="shared" si="358"/>
        <v>Lab 1</v>
      </c>
      <c r="EP179" s="39" t="str">
        <f t="shared" si="358"/>
        <v>Jun 20, 2022</v>
      </c>
      <c r="EQ179" s="124">
        <f t="shared" si="358"/>
        <v>2</v>
      </c>
      <c r="ER179" s="117">
        <f t="shared" si="358"/>
        <v>0.99981916708220919</v>
      </c>
      <c r="ES179" s="44">
        <f t="shared" si="358"/>
        <v>-1.4263746408449407</v>
      </c>
      <c r="ET179" s="44">
        <f t="shared" si="358"/>
        <v>-1.1332981975087364</v>
      </c>
      <c r="EU179" s="44">
        <f t="shared" si="358"/>
        <v>-5.660299671084168</v>
      </c>
      <c r="EV179" s="39" t="s">
        <v>27</v>
      </c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44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</row>
    <row r="180" spans="1:235">
      <c r="A180" t="s">
        <v>38</v>
      </c>
      <c r="B180" s="3" t="s">
        <v>33</v>
      </c>
      <c r="C180" s="19">
        <v>2</v>
      </c>
      <c r="D180" t="s">
        <v>86</v>
      </c>
      <c r="E180" t="s">
        <v>32</v>
      </c>
      <c r="F180" s="13"/>
      <c r="G180" s="13"/>
      <c r="H180" s="13">
        <v>8.8940623390953988E-4</v>
      </c>
      <c r="I180" s="13">
        <v>2.0073570140084486E-4</v>
      </c>
      <c r="J180" s="13">
        <v>3.0964691904955544E-4</v>
      </c>
      <c r="K180" s="13">
        <v>1.0924742457518733E-5</v>
      </c>
      <c r="L180" s="13">
        <v>3.3192273767781446E-4</v>
      </c>
      <c r="M180" s="13">
        <v>4.2110746335310981E-6</v>
      </c>
      <c r="N180" s="13">
        <v>1.6043642390286549E-4</v>
      </c>
      <c r="O180" s="13">
        <v>7.1616111029015886E-6</v>
      </c>
      <c r="P180" s="13">
        <v>2.4282741946990426E-6</v>
      </c>
      <c r="Q180" s="13"/>
      <c r="R180" s="13"/>
      <c r="S180" s="13"/>
      <c r="T180" s="13"/>
      <c r="U180" s="13"/>
      <c r="V180" s="13">
        <v>23.835306985037668</v>
      </c>
      <c r="W180" s="13">
        <v>5.2948567234739965</v>
      </c>
      <c r="X180" s="13">
        <v>8.2535534294284112</v>
      </c>
      <c r="Y180" s="13">
        <v>5.3963112118160972E-5</v>
      </c>
      <c r="Z180" s="13">
        <v>8.6872458166005657</v>
      </c>
      <c r="AA180" s="13">
        <v>4.0474723038864701E-5</v>
      </c>
      <c r="AB180" s="13">
        <v>1.4491015769997422</v>
      </c>
      <c r="AC180" s="13">
        <v>1.8715707005403412E-6</v>
      </c>
      <c r="AD180" s="13">
        <v>5.5260343937594115E-6</v>
      </c>
      <c r="AE180" s="13"/>
      <c r="AF180" s="13"/>
      <c r="AG180" s="13"/>
      <c r="AH180" s="13"/>
      <c r="AI180" s="68">
        <f t="shared" si="256"/>
        <v>1</v>
      </c>
      <c r="AJ180" s="13">
        <f t="shared" si="278"/>
        <v>0</v>
      </c>
      <c r="AK180" s="13">
        <f t="shared" si="279"/>
        <v>0</v>
      </c>
      <c r="AL180" s="13">
        <f t="shared" si="280"/>
        <v>23.834417578803759</v>
      </c>
      <c r="AM180" s="13">
        <f t="shared" si="281"/>
        <v>5.2946559877725958</v>
      </c>
      <c r="AN180" s="13">
        <f t="shared" si="282"/>
        <v>8.2532437825093616</v>
      </c>
      <c r="AO180" s="13">
        <f t="shared" si="283"/>
        <v>4.3038369660642242E-5</v>
      </c>
      <c r="AP180" s="13">
        <f t="shared" si="284"/>
        <v>8.6869138938628883</v>
      </c>
      <c r="AQ180" s="13">
        <f t="shared" si="285"/>
        <v>3.6263648405333604E-5</v>
      </c>
      <c r="AR180" s="13">
        <f t="shared" si="286"/>
        <v>1.4489411405758392</v>
      </c>
      <c r="AS180" s="13">
        <f t="shared" si="287"/>
        <v>-5.2900404023612477E-6</v>
      </c>
      <c r="AT180" s="13">
        <f t="shared" si="288"/>
        <v>3.0977601990603688E-6</v>
      </c>
      <c r="AU180" s="13">
        <f t="shared" si="289"/>
        <v>0</v>
      </c>
      <c r="AV180" s="13">
        <f t="shared" si="290"/>
        <v>0</v>
      </c>
      <c r="AW180" s="13">
        <f t="shared" si="291"/>
        <v>0</v>
      </c>
      <c r="AX180" s="13"/>
      <c r="AY180">
        <f t="shared" si="292"/>
        <v>0</v>
      </c>
      <c r="AZ180">
        <f t="shared" si="293"/>
        <v>1</v>
      </c>
      <c r="BB180">
        <f t="shared" si="257"/>
        <v>1</v>
      </c>
      <c r="BC180">
        <f t="shared" si="258"/>
        <v>1</v>
      </c>
      <c r="BD180" s="41">
        <f t="shared" si="259"/>
        <v>1.7245734650570272</v>
      </c>
      <c r="BE180" s="13">
        <f t="shared" si="260"/>
        <v>23.834417578803759</v>
      </c>
      <c r="BF180" s="13">
        <f t="shared" si="261"/>
        <v>5.2946559877725958</v>
      </c>
      <c r="BG180" s="13">
        <f t="shared" si="294"/>
        <v>8.2532420890570837</v>
      </c>
      <c r="BH180" s="13">
        <f t="shared" si="295"/>
        <v>8.6869127957735213</v>
      </c>
      <c r="BI180" s="13">
        <f t="shared" si="296"/>
        <v>1.4489390814607284</v>
      </c>
      <c r="BJ180" s="17">
        <f t="shared" si="297"/>
        <v>0.22214329216423559</v>
      </c>
      <c r="BK180" s="17">
        <f t="shared" si="298"/>
        <v>0.34627412487716058</v>
      </c>
      <c r="BL180" s="17">
        <f t="shared" si="299"/>
        <v>0.36446927083709818</v>
      </c>
      <c r="BM180" s="17">
        <f t="shared" si="300"/>
        <v>6.079188118065397E-2</v>
      </c>
      <c r="BN180" s="17">
        <f t="shared" si="301"/>
        <v>1.5587872201927764</v>
      </c>
      <c r="BO180" s="17">
        <f t="shared" si="302"/>
        <v>1.6406944692601286</v>
      </c>
      <c r="BP180" s="17">
        <f t="shared" si="303"/>
        <v>0.27366066554784446</v>
      </c>
      <c r="BQ180" s="17">
        <f t="shared" si="304"/>
        <v>1.0525454969134418</v>
      </c>
      <c r="BR180" s="17">
        <f t="shared" si="305"/>
        <v>0.17555998792060959</v>
      </c>
      <c r="BS180" s="17">
        <f t="shared" si="306"/>
        <v>0.16679562872620138</v>
      </c>
      <c r="BT180" s="96">
        <f t="shared" si="307"/>
        <v>-1.5044326451304391</v>
      </c>
      <c r="BU180" s="96">
        <f t="shared" si="308"/>
        <v>-1.0605245491722786</v>
      </c>
      <c r="BV180" s="96">
        <f t="shared" si="309"/>
        <v>-1.0093130360609557</v>
      </c>
      <c r="BW180" s="96">
        <f t="shared" si="310"/>
        <v>-2.8002990321392969</v>
      </c>
      <c r="BX180" s="44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184"/>
      <c r="CJ180" s="185"/>
      <c r="CK180" s="181">
        <f t="shared" si="262"/>
        <v>0</v>
      </c>
      <c r="CL180" s="186">
        <f t="shared" si="263"/>
        <v>1.7245705623036109</v>
      </c>
      <c r="CM180" s="185">
        <f t="shared" si="264"/>
        <v>0.2179418909952254</v>
      </c>
      <c r="CN180" s="185">
        <f t="shared" si="265"/>
        <v>0.33337917669377459</v>
      </c>
      <c r="CO180" s="188">
        <f t="shared" si="266"/>
        <v>0.33810000000000001</v>
      </c>
      <c r="CP180" s="185">
        <f t="shared" si="267"/>
        <v>5.437891771572221E-2</v>
      </c>
      <c r="CQ180" s="187">
        <f t="shared" si="268"/>
        <v>1.5296700197075839</v>
      </c>
      <c r="CR180" s="187">
        <f t="shared" si="269"/>
        <v>1.5513309463181955</v>
      </c>
      <c r="CS180" s="187">
        <f t="shared" si="270"/>
        <v>0.24951108512182971</v>
      </c>
      <c r="CT180" s="187">
        <f t="shared" si="271"/>
        <v>1.0141605224208761</v>
      </c>
      <c r="CU180" s="187">
        <f t="shared" si="272"/>
        <v>0.163114320021469</v>
      </c>
      <c r="CV180" s="187">
        <f t="shared" si="273"/>
        <v>0.16083678709175456</v>
      </c>
      <c r="CW180" s="184">
        <f t="shared" si="274"/>
        <v>-1.5235268067929377</v>
      </c>
      <c r="CX180" s="184">
        <f t="shared" si="275"/>
        <v>-1.0984747680431806</v>
      </c>
      <c r="CY180" s="184">
        <f t="shared" si="276"/>
        <v>-2.911778742224445</v>
      </c>
      <c r="CZ180" s="184">
        <f t="shared" si="311"/>
        <v>0.42505203874975711</v>
      </c>
      <c r="DA180" s="184">
        <f t="shared" si="312"/>
        <v>0.43911323752464115</v>
      </c>
      <c r="DB180" s="184">
        <f t="shared" si="313"/>
        <v>-1.388251935431507</v>
      </c>
      <c r="DC180" s="184">
        <f t="shared" si="314"/>
        <v>1.4061198774883762E-2</v>
      </c>
      <c r="DD180" s="184">
        <f t="shared" si="315"/>
        <v>-1.8133039741812644</v>
      </c>
      <c r="DE180" s="184">
        <f t="shared" si="316"/>
        <v>-1.8273651729561482</v>
      </c>
      <c r="DF180" s="15"/>
      <c r="DY180" s="124"/>
      <c r="EE180" t="str">
        <f>E180</f>
        <v>iRM</v>
      </c>
      <c r="EF180" t="str">
        <f>A180</f>
        <v>Lab 1</v>
      </c>
      <c r="EG180" t="str">
        <f>B180</f>
        <v>Jun 20, 2022</v>
      </c>
      <c r="EH180" s="50">
        <f>C180</f>
        <v>2</v>
      </c>
      <c r="EI180" s="48">
        <f>BE180/AVERAGE(BE179,BE181)</f>
        <v>1.0686322021950581</v>
      </c>
      <c r="EJ180" s="46">
        <f>(CM180/AVERAGE(CM179,CM181)-1)*10^6</f>
        <v>0.63437480490868836</v>
      </c>
      <c r="EK180" s="46">
        <f>(CN180/AVERAGE(CN179,CN181)-1)*10^6</f>
        <v>1.665233105851982</v>
      </c>
      <c r="EL180" s="46">
        <f>(CP180/AVERAGE(CP179,CP181)-1)*10^6</f>
        <v>-9.1426341689571089</v>
      </c>
      <c r="EN180" s="39" t="str">
        <f t="shared" ref="EN180:EU180" si="359">DV165</f>
        <v>iRM_12</v>
      </c>
      <c r="EO180" s="39" t="str">
        <f t="shared" si="359"/>
        <v>Lab 1</v>
      </c>
      <c r="EP180" s="39" t="str">
        <f t="shared" si="359"/>
        <v>Jun 20, 2022</v>
      </c>
      <c r="EQ180" s="124">
        <f t="shared" si="359"/>
        <v>2</v>
      </c>
      <c r="ER180" s="117">
        <f t="shared" si="359"/>
        <v>1.0015257900893524</v>
      </c>
      <c r="ES180" s="44">
        <f t="shared" si="359"/>
        <v>3.6163301651015445</v>
      </c>
      <c r="ET180" s="44">
        <f t="shared" si="359"/>
        <v>5.5872707303006308</v>
      </c>
      <c r="EU180" s="44">
        <f t="shared" si="359"/>
        <v>3.2154392135552712</v>
      </c>
      <c r="EV180" s="39" t="s">
        <v>27</v>
      </c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44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</row>
    <row r="181" spans="1:235">
      <c r="A181" t="s">
        <v>38</v>
      </c>
      <c r="B181" s="3" t="s">
        <v>33</v>
      </c>
      <c r="C181" s="19">
        <v>2</v>
      </c>
      <c r="D181" t="s">
        <v>87</v>
      </c>
      <c r="E181" t="s">
        <v>27</v>
      </c>
      <c r="F181" s="13"/>
      <c r="G181" s="13"/>
      <c r="H181" s="13">
        <v>2.8512761346064506E-4</v>
      </c>
      <c r="I181" s="13">
        <v>6.263568830036092E-5</v>
      </c>
      <c r="J181" s="13">
        <v>1.0427561137476005E-4</v>
      </c>
      <c r="K181" s="13">
        <v>6.5152745150953709E-6</v>
      </c>
      <c r="L181" s="13">
        <v>1.0867458477150648E-4</v>
      </c>
      <c r="M181" s="13">
        <v>2.1311035334292681E-5</v>
      </c>
      <c r="N181" s="13">
        <v>1.0422261912026442E-4</v>
      </c>
      <c r="O181" s="13">
        <v>7.3446385556508179E-6</v>
      </c>
      <c r="P181" s="13">
        <v>6.6771164711099128E-6</v>
      </c>
      <c r="Q181" s="13"/>
      <c r="R181" s="13"/>
      <c r="S181" s="13"/>
      <c r="T181" s="13"/>
      <c r="U181" s="13"/>
      <c r="V181" s="13">
        <v>22.32138867280921</v>
      </c>
      <c r="W181" s="13">
        <v>4.9585370336260111</v>
      </c>
      <c r="X181" s="13">
        <v>7.729224652660136</v>
      </c>
      <c r="Y181" s="13">
        <v>5.7228307106962184E-5</v>
      </c>
      <c r="Z181" s="13">
        <v>8.135300139991605</v>
      </c>
      <c r="AA181" s="13">
        <v>3.4808989470065523E-5</v>
      </c>
      <c r="AB181" s="13">
        <v>1.3570266110556466</v>
      </c>
      <c r="AC181" s="13">
        <v>8.0937219082693916E-6</v>
      </c>
      <c r="AD181" s="13">
        <v>6.9049650039455532E-6</v>
      </c>
      <c r="AE181" s="13"/>
      <c r="AF181" s="13"/>
      <c r="AG181" s="13"/>
      <c r="AH181" s="13"/>
      <c r="AI181" s="68">
        <f t="shared" si="256"/>
        <v>1</v>
      </c>
      <c r="AJ181" s="13">
        <f t="shared" si="278"/>
        <v>0</v>
      </c>
      <c r="AK181" s="13">
        <f t="shared" si="279"/>
        <v>0</v>
      </c>
      <c r="AL181" s="13">
        <f t="shared" si="280"/>
        <v>22.321103545195751</v>
      </c>
      <c r="AM181" s="13">
        <f t="shared" si="281"/>
        <v>4.9584743979377111</v>
      </c>
      <c r="AN181" s="13">
        <f t="shared" si="282"/>
        <v>7.7291203770487611</v>
      </c>
      <c r="AO181" s="13">
        <f t="shared" si="283"/>
        <v>5.0713032591866814E-5</v>
      </c>
      <c r="AP181" s="13">
        <f t="shared" si="284"/>
        <v>8.1351914654068338</v>
      </c>
      <c r="AQ181" s="13">
        <f t="shared" si="285"/>
        <v>1.3497954135772842E-5</v>
      </c>
      <c r="AR181" s="13">
        <f t="shared" si="286"/>
        <v>1.3569223884365262</v>
      </c>
      <c r="AS181" s="13">
        <f t="shared" si="287"/>
        <v>7.4908335261857367E-7</v>
      </c>
      <c r="AT181" s="13">
        <f t="shared" si="288"/>
        <v>2.2784853283564039E-7</v>
      </c>
      <c r="AU181" s="13">
        <f t="shared" si="289"/>
        <v>0</v>
      </c>
      <c r="AV181" s="13">
        <f t="shared" si="290"/>
        <v>0</v>
      </c>
      <c r="AW181" s="13">
        <f t="shared" si="291"/>
        <v>0</v>
      </c>
      <c r="AX181" s="13"/>
      <c r="AY181">
        <f t="shared" si="292"/>
        <v>0</v>
      </c>
      <c r="AZ181">
        <f t="shared" si="293"/>
        <v>1</v>
      </c>
      <c r="BB181">
        <f t="shared" si="257"/>
        <v>1</v>
      </c>
      <c r="BC181">
        <f t="shared" si="258"/>
        <v>1</v>
      </c>
      <c r="BD181" s="41">
        <f t="shared" si="259"/>
        <v>1.7241051883078398</v>
      </c>
      <c r="BE181" s="13">
        <f t="shared" si="260"/>
        <v>22.321103545195751</v>
      </c>
      <c r="BF181" s="13">
        <f t="shared" si="261"/>
        <v>4.9584743979377111</v>
      </c>
      <c r="BG181" s="13">
        <f t="shared" si="294"/>
        <v>7.7291202524875056</v>
      </c>
      <c r="BH181" s="13">
        <f t="shared" si="295"/>
        <v>8.1351913846380093</v>
      </c>
      <c r="BI181" s="13">
        <f t="shared" si="296"/>
        <v>1.3569222369817946</v>
      </c>
      <c r="BJ181" s="17">
        <f t="shared" si="297"/>
        <v>0.22214288768912327</v>
      </c>
      <c r="BK181" s="17">
        <f t="shared" si="298"/>
        <v>0.34626962940419098</v>
      </c>
      <c r="BL181" s="17">
        <f t="shared" si="299"/>
        <v>0.36446188102509719</v>
      </c>
      <c r="BM181" s="17">
        <f t="shared" si="300"/>
        <v>6.0791001405208288E-2</v>
      </c>
      <c r="BN181" s="17">
        <f t="shared" si="301"/>
        <v>1.5587698215608694</v>
      </c>
      <c r="BO181" s="17">
        <f t="shared" si="302"/>
        <v>1.6406641905868331</v>
      </c>
      <c r="BP181" s="17">
        <f t="shared" si="303"/>
        <v>0.27365720342251942</v>
      </c>
      <c r="BQ181" s="17">
        <f t="shared" si="304"/>
        <v>1.0525378204614964</v>
      </c>
      <c r="BR181" s="17">
        <f t="shared" si="305"/>
        <v>0.17555972641842243</v>
      </c>
      <c r="BS181" s="17">
        <f t="shared" si="306"/>
        <v>0.16679659676404446</v>
      </c>
      <c r="BT181" s="96">
        <f t="shared" si="307"/>
        <v>-1.5044344659168181</v>
      </c>
      <c r="BU181" s="96">
        <f t="shared" si="308"/>
        <v>-1.0605375316674404</v>
      </c>
      <c r="BV181" s="96">
        <f t="shared" si="309"/>
        <v>-1.0093333118084866</v>
      </c>
      <c r="BW181" s="96">
        <f t="shared" si="310"/>
        <v>-2.8003135041673817</v>
      </c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184"/>
      <c r="CJ181" s="185"/>
      <c r="CK181" s="181">
        <f t="shared" si="262"/>
        <v>0</v>
      </c>
      <c r="CL181" s="186">
        <f t="shared" si="263"/>
        <v>1.7241049603188183</v>
      </c>
      <c r="CM181" s="185">
        <f t="shared" si="264"/>
        <v>0.21794261767621098</v>
      </c>
      <c r="CN181" s="185">
        <f t="shared" si="265"/>
        <v>0.33337826435565904</v>
      </c>
      <c r="CO181" s="188">
        <f t="shared" si="266"/>
        <v>0.33810000000000001</v>
      </c>
      <c r="CP181" s="185">
        <f t="shared" si="267"/>
        <v>5.4379767415830498E-2</v>
      </c>
      <c r="CQ181" s="187">
        <f t="shared" si="268"/>
        <v>1.5296607332254144</v>
      </c>
      <c r="CR181" s="187">
        <f t="shared" si="269"/>
        <v>1.5513257737516131</v>
      </c>
      <c r="CS181" s="187">
        <f t="shared" si="270"/>
        <v>0.24951415191598936</v>
      </c>
      <c r="CT181" s="187">
        <f t="shared" si="271"/>
        <v>1.0141632978186714</v>
      </c>
      <c r="CU181" s="187">
        <f t="shared" si="272"/>
        <v>0.16311731516430342</v>
      </c>
      <c r="CV181" s="187">
        <f t="shared" si="273"/>
        <v>0.16083930025386128</v>
      </c>
      <c r="CW181" s="184">
        <f t="shared" si="274"/>
        <v>-1.5235234725107087</v>
      </c>
      <c r="CX181" s="184">
        <f t="shared" si="275"/>
        <v>-1.0984775046849018</v>
      </c>
      <c r="CY181" s="184">
        <f t="shared" si="276"/>
        <v>-2.9117631168036837</v>
      </c>
      <c r="CZ181" s="184">
        <f t="shared" si="311"/>
        <v>0.42504596782580711</v>
      </c>
      <c r="DA181" s="184">
        <f t="shared" si="312"/>
        <v>0.43910990324241206</v>
      </c>
      <c r="DB181" s="184">
        <f t="shared" si="313"/>
        <v>-1.388239644292975</v>
      </c>
      <c r="DC181" s="184">
        <f t="shared" si="314"/>
        <v>1.406393541660504E-2</v>
      </c>
      <c r="DD181" s="184">
        <f t="shared" si="315"/>
        <v>-1.8132856121187821</v>
      </c>
      <c r="DE181" s="184">
        <f t="shared" si="316"/>
        <v>-1.8273495475353869</v>
      </c>
      <c r="DF181" s="15"/>
      <c r="DV181" s="39" t="str">
        <f>E181</f>
        <v>iRM_12</v>
      </c>
      <c r="DW181" s="39" t="str">
        <f>A181</f>
        <v>Lab 1</v>
      </c>
      <c r="DX181" s="39" t="str">
        <f>B181</f>
        <v>Jun 20, 2022</v>
      </c>
      <c r="DY181" s="124">
        <f>C181</f>
        <v>2</v>
      </c>
      <c r="DZ181" s="48">
        <f>BE181/AVERAGE(BE179,BE183)</f>
        <v>1.0039371955404015</v>
      </c>
      <c r="EA181" s="46">
        <f>(CM181/AVERAGE(CM179,CM183)-1)*10^6</f>
        <v>3.7808476112122236</v>
      </c>
      <c r="EB181" s="46">
        <f>(CN181/AVERAGE(CN179,CN183)-1)*10^6</f>
        <v>-1.1817276406311805</v>
      </c>
      <c r="EC181" s="46">
        <f>(CP181/AVERAGE(CP179,CP183)-1)*10^6</f>
        <v>10.718381100227603</v>
      </c>
      <c r="EH181" s="50"/>
      <c r="EK181" s="46"/>
      <c r="EL181" s="46"/>
      <c r="EN181" s="39" t="str">
        <f t="shared" ref="EN181:EU181" si="360">DV167</f>
        <v>iRM_12</v>
      </c>
      <c r="EO181" s="39" t="str">
        <f t="shared" si="360"/>
        <v>Lab 1</v>
      </c>
      <c r="EP181" s="39" t="str">
        <f t="shared" si="360"/>
        <v>Jun 20, 2022</v>
      </c>
      <c r="EQ181" s="124">
        <f t="shared" si="360"/>
        <v>2</v>
      </c>
      <c r="ER181" s="117">
        <f t="shared" si="360"/>
        <v>1.0057424780274571</v>
      </c>
      <c r="ES181" s="44">
        <f t="shared" si="360"/>
        <v>-6.6396870256335561</v>
      </c>
      <c r="ET181" s="44">
        <f t="shared" si="360"/>
        <v>-5.3088486204888596</v>
      </c>
      <c r="EU181" s="44">
        <f t="shared" si="360"/>
        <v>-9.059107442199732</v>
      </c>
      <c r="EV181" s="39" t="s">
        <v>27</v>
      </c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44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</row>
    <row r="182" spans="1:235">
      <c r="A182" t="s">
        <v>38</v>
      </c>
      <c r="B182" s="3" t="s">
        <v>33</v>
      </c>
      <c r="C182" s="19">
        <v>2</v>
      </c>
      <c r="D182" t="s">
        <v>88</v>
      </c>
      <c r="E182" t="s">
        <v>28</v>
      </c>
      <c r="F182" s="13"/>
      <c r="G182" s="13"/>
      <c r="H182" s="13">
        <v>2.929855982074514E-4</v>
      </c>
      <c r="I182" s="13">
        <v>7.1760888386052105E-5</v>
      </c>
      <c r="J182" s="13">
        <v>9.5628917188150814E-5</v>
      </c>
      <c r="K182" s="13">
        <v>1.1711209663189947E-5</v>
      </c>
      <c r="L182" s="13">
        <v>1.0190401808358729E-4</v>
      </c>
      <c r="M182" s="13">
        <v>2.9428597116520903E-6</v>
      </c>
      <c r="N182" s="13">
        <v>8.7965166312642398E-5</v>
      </c>
      <c r="O182" s="13">
        <v>3.0524070609772011E-6</v>
      </c>
      <c r="P182" s="13">
        <v>8.5980255335016416E-6</v>
      </c>
      <c r="Q182" s="13"/>
      <c r="R182" s="13"/>
      <c r="S182" s="13"/>
      <c r="T182" s="13"/>
      <c r="U182" s="13"/>
      <c r="V182" s="13">
        <v>23.768186958468689</v>
      </c>
      <c r="W182" s="13">
        <v>5.280033510558459</v>
      </c>
      <c r="X182" s="13">
        <v>8.230632509504046</v>
      </c>
      <c r="Y182" s="13">
        <v>5.9829914065705118E-5</v>
      </c>
      <c r="Z182" s="13">
        <v>8.6634782479733836</v>
      </c>
      <c r="AA182" s="13">
        <v>3.4078835095878816E-5</v>
      </c>
      <c r="AB182" s="13">
        <v>1.4451782241159556</v>
      </c>
      <c r="AC182" s="13">
        <v>9.4518431126289215E-6</v>
      </c>
      <c r="AD182" s="13">
        <v>6.6726356310807337E-6</v>
      </c>
      <c r="AE182" s="13"/>
      <c r="AF182" s="13"/>
      <c r="AG182" s="13"/>
      <c r="AH182" s="13"/>
      <c r="AI182" s="68">
        <f t="shared" si="256"/>
        <v>1</v>
      </c>
      <c r="AJ182" s="13">
        <f t="shared" si="278"/>
        <v>0</v>
      </c>
      <c r="AK182" s="13">
        <f t="shared" si="279"/>
        <v>0</v>
      </c>
      <c r="AL182" s="13">
        <f t="shared" si="280"/>
        <v>23.767893972870482</v>
      </c>
      <c r="AM182" s="13">
        <f t="shared" si="281"/>
        <v>5.2799617496700728</v>
      </c>
      <c r="AN182" s="13">
        <f t="shared" si="282"/>
        <v>8.2305368805868575</v>
      </c>
      <c r="AO182" s="13">
        <f t="shared" si="283"/>
        <v>4.8118704402515174E-5</v>
      </c>
      <c r="AP182" s="13">
        <f t="shared" si="284"/>
        <v>8.6633763439552993</v>
      </c>
      <c r="AQ182" s="13">
        <f t="shared" si="285"/>
        <v>3.1135975384226728E-5</v>
      </c>
      <c r="AR182" s="13">
        <f t="shared" si="286"/>
        <v>1.445090258949643</v>
      </c>
      <c r="AS182" s="13">
        <f t="shared" si="287"/>
        <v>6.3994360516517204E-6</v>
      </c>
      <c r="AT182" s="13">
        <f t="shared" si="288"/>
        <v>-1.9253899024209079E-6</v>
      </c>
      <c r="AU182" s="13">
        <f t="shared" si="289"/>
        <v>0</v>
      </c>
      <c r="AV182" s="13">
        <f t="shared" si="290"/>
        <v>0</v>
      </c>
      <c r="AW182" s="13">
        <f t="shared" si="291"/>
        <v>0</v>
      </c>
      <c r="AX182" s="13"/>
      <c r="AY182">
        <f t="shared" si="292"/>
        <v>0</v>
      </c>
      <c r="AZ182">
        <f t="shared" si="293"/>
        <v>1</v>
      </c>
      <c r="BB182">
        <f t="shared" si="257"/>
        <v>1</v>
      </c>
      <c r="BC182">
        <f t="shared" si="258"/>
        <v>1</v>
      </c>
      <c r="BD182" s="41">
        <f t="shared" si="259"/>
        <v>1.7264508929341049</v>
      </c>
      <c r="BE182" s="13">
        <f t="shared" si="260"/>
        <v>23.767893972870482</v>
      </c>
      <c r="BF182" s="13">
        <f t="shared" si="261"/>
        <v>5.2799617496700728</v>
      </c>
      <c r="BG182" s="13">
        <f t="shared" si="294"/>
        <v>8.2305379330271329</v>
      </c>
      <c r="BH182" s="13">
        <f t="shared" si="295"/>
        <v>8.6633770264165033</v>
      </c>
      <c r="BI182" s="13">
        <f t="shared" si="296"/>
        <v>1.445091538732737</v>
      </c>
      <c r="BJ182" s="17">
        <f t="shared" si="297"/>
        <v>0.22214680676785284</v>
      </c>
      <c r="BK182" s="17">
        <f t="shared" si="298"/>
        <v>0.34628806163565695</v>
      </c>
      <c r="BL182" s="17">
        <f t="shared" si="299"/>
        <v>0.36449914478351297</v>
      </c>
      <c r="BM182" s="17">
        <f t="shared" si="300"/>
        <v>6.0800150841391995E-2</v>
      </c>
      <c r="BN182" s="17">
        <f t="shared" si="301"/>
        <v>1.5588252951910933</v>
      </c>
      <c r="BO182" s="17">
        <f t="shared" si="302"/>
        <v>1.6408029900894356</v>
      </c>
      <c r="BP182" s="17">
        <f t="shared" si="303"/>
        <v>0.27369356204579248</v>
      </c>
      <c r="BQ182" s="17">
        <f t="shared" si="304"/>
        <v>1.0525894050803768</v>
      </c>
      <c r="BR182" s="17">
        <f t="shared" si="305"/>
        <v>0.17557680318001312</v>
      </c>
      <c r="BS182" s="17">
        <f t="shared" si="306"/>
        <v>0.1668046460781219</v>
      </c>
      <c r="BT182" s="96">
        <f t="shared" si="307"/>
        <v>-1.5044168239198121</v>
      </c>
      <c r="BU182" s="96">
        <f t="shared" si="308"/>
        <v>-1.0604843022203958</v>
      </c>
      <c r="BV182" s="96">
        <f t="shared" si="309"/>
        <v>-1.0092310738091177</v>
      </c>
      <c r="BW182" s="96">
        <f t="shared" si="310"/>
        <v>-2.8001630090691458</v>
      </c>
      <c r="BX182" s="44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184"/>
      <c r="CJ182" s="185"/>
      <c r="CK182" s="181">
        <f t="shared" si="262"/>
        <v>0</v>
      </c>
      <c r="CL182" s="186">
        <f t="shared" si="263"/>
        <v>1.7264527018930809</v>
      </c>
      <c r="CM182" s="185">
        <f t="shared" si="264"/>
        <v>0.21794079746812489</v>
      </c>
      <c r="CN182" s="185">
        <f t="shared" si="265"/>
        <v>0.33337878641740698</v>
      </c>
      <c r="CO182" s="188">
        <f t="shared" si="266"/>
        <v>0.33810000000000001</v>
      </c>
      <c r="CP182" s="185">
        <f t="shared" si="267"/>
        <v>5.4379698481929868E-2</v>
      </c>
      <c r="CQ182" s="187">
        <f t="shared" si="268"/>
        <v>1.5296759041462424</v>
      </c>
      <c r="CR182" s="187">
        <f t="shared" si="269"/>
        <v>1.5513387301863439</v>
      </c>
      <c r="CS182" s="187">
        <f t="shared" si="270"/>
        <v>0.24951591952343483</v>
      </c>
      <c r="CT182" s="187">
        <f t="shared" si="271"/>
        <v>1.0141617096676385</v>
      </c>
      <c r="CU182" s="187">
        <f t="shared" si="272"/>
        <v>0.16311685295369613</v>
      </c>
      <c r="CV182" s="187">
        <f t="shared" si="273"/>
        <v>0.16083909636773103</v>
      </c>
      <c r="CW182" s="184">
        <f t="shared" si="274"/>
        <v>-1.5235318243223304</v>
      </c>
      <c r="CX182" s="184">
        <f t="shared" si="275"/>
        <v>-1.0984759387119665</v>
      </c>
      <c r="CY182" s="184">
        <f t="shared" si="276"/>
        <v>-2.9117643844432415</v>
      </c>
      <c r="CZ182" s="184">
        <f t="shared" si="311"/>
        <v>0.42505588561036395</v>
      </c>
      <c r="DA182" s="184">
        <f t="shared" si="312"/>
        <v>0.43911825505403362</v>
      </c>
      <c r="DB182" s="184">
        <f t="shared" si="313"/>
        <v>-1.3882325601209116</v>
      </c>
      <c r="DC182" s="184">
        <f t="shared" si="314"/>
        <v>1.4062369443669693E-2</v>
      </c>
      <c r="DD182" s="184">
        <f t="shared" si="315"/>
        <v>-1.8132884457312755</v>
      </c>
      <c r="DE182" s="184">
        <f t="shared" si="316"/>
        <v>-1.8273508151749449</v>
      </c>
      <c r="DF182" s="15"/>
      <c r="DY182" s="124"/>
      <c r="EE182" t="str">
        <f>E182</f>
        <v>iRM_1</v>
      </c>
      <c r="EF182" t="str">
        <f>A182</f>
        <v>Lab 1</v>
      </c>
      <c r="EG182" t="str">
        <f>B182</f>
        <v>Jun 20, 2022</v>
      </c>
      <c r="EH182" s="50">
        <f>C182</f>
        <v>2</v>
      </c>
      <c r="EI182" s="48">
        <f>BE182/AVERAGE(BE181,BE183)</f>
        <v>1.0681718764819386</v>
      </c>
      <c r="EJ182" s="46">
        <f>(CM182/AVERAGE(CM181,CM183)-1)*10^6</f>
        <v>-8.5395907823970774</v>
      </c>
      <c r="EK182" s="46">
        <f>(CN182/AVERAGE(CN181,CN183)-1)*10^6</f>
        <v>1.4556555394396042</v>
      </c>
      <c r="EL182" s="46">
        <f>(CP182/AVERAGE(CP181,CP183)-1)*10^6</f>
        <v>2.9679162487639132</v>
      </c>
      <c r="EN182" s="39" t="str">
        <f t="shared" ref="EN182:EU182" si="361">DV169</f>
        <v>iRM_12</v>
      </c>
      <c r="EO182" s="39" t="str">
        <f t="shared" si="361"/>
        <v>Lab 1</v>
      </c>
      <c r="EP182" s="39" t="str">
        <f t="shared" si="361"/>
        <v>Jun 20, 2022</v>
      </c>
      <c r="EQ182" s="124">
        <f t="shared" si="361"/>
        <v>2</v>
      </c>
      <c r="ER182" s="117">
        <f t="shared" si="361"/>
        <v>0.99225809033238799</v>
      </c>
      <c r="ES182" s="44">
        <f t="shared" si="361"/>
        <v>-2.1367972355967879</v>
      </c>
      <c r="ET182" s="44">
        <f t="shared" si="361"/>
        <v>-1.8506712690102844</v>
      </c>
      <c r="EU182" s="44">
        <f t="shared" si="361"/>
        <v>7.1034028525929216</v>
      </c>
      <c r="EV182" s="39" t="s">
        <v>27</v>
      </c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44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</row>
    <row r="183" spans="1:235">
      <c r="A183" t="s">
        <v>38</v>
      </c>
      <c r="B183" s="3" t="s">
        <v>33</v>
      </c>
      <c r="C183" s="19">
        <v>2</v>
      </c>
      <c r="D183" t="s">
        <v>89</v>
      </c>
      <c r="E183" t="s">
        <v>27</v>
      </c>
      <c r="F183" s="13"/>
      <c r="G183" s="13"/>
      <c r="H183" s="13">
        <v>2.786229219054803E-4</v>
      </c>
      <c r="I183" s="13">
        <v>7.1350282632920431E-5</v>
      </c>
      <c r="J183" s="13">
        <v>9.4706747040618206E-5</v>
      </c>
      <c r="K183" s="13">
        <v>1.4253919175644114E-5</v>
      </c>
      <c r="L183" s="13">
        <v>1.1229339434066787E-4</v>
      </c>
      <c r="M183" s="13">
        <v>5.2460401732901115E-6</v>
      </c>
      <c r="N183" s="13">
        <v>9.0209829795639973E-5</v>
      </c>
      <c r="O183" s="13">
        <v>8.1450242760183759E-6</v>
      </c>
      <c r="P183" s="13">
        <v>7.8626860375408121E-6</v>
      </c>
      <c r="Q183" s="13"/>
      <c r="R183" s="13"/>
      <c r="S183" s="13"/>
      <c r="T183" s="13"/>
      <c r="U183" s="13"/>
      <c r="V183" s="13">
        <v>22.181177978515624</v>
      </c>
      <c r="W183" s="13">
        <v>4.9274747180938725</v>
      </c>
      <c r="X183" s="13">
        <v>7.6808927917480467</v>
      </c>
      <c r="Y183" s="13">
        <v>5.9698742661566938E-5</v>
      </c>
      <c r="Z183" s="13">
        <v>8.0846723556518558</v>
      </c>
      <c r="AA183" s="13">
        <v>3.1153706650002278E-5</v>
      </c>
      <c r="AB183" s="13">
        <v>1.3485937190055848</v>
      </c>
      <c r="AC183" s="13">
        <v>1.5963003552741383E-5</v>
      </c>
      <c r="AD183" s="13">
        <v>7.9189026314452357E-6</v>
      </c>
      <c r="AE183" s="13"/>
      <c r="AF183" s="13"/>
      <c r="AG183" s="13"/>
      <c r="AH183" s="13"/>
      <c r="AI183" s="68">
        <f t="shared" si="256"/>
        <v>1</v>
      </c>
      <c r="AJ183" s="13">
        <f t="shared" si="278"/>
        <v>0</v>
      </c>
      <c r="AK183" s="13">
        <f t="shared" si="279"/>
        <v>0</v>
      </c>
      <c r="AL183" s="13">
        <f t="shared" si="280"/>
        <v>22.18089935559372</v>
      </c>
      <c r="AM183" s="13">
        <f t="shared" si="281"/>
        <v>4.9274033678112392</v>
      </c>
      <c r="AN183" s="13">
        <f t="shared" si="282"/>
        <v>7.6807980850010065</v>
      </c>
      <c r="AO183" s="13">
        <f t="shared" si="283"/>
        <v>4.5444823485922824E-5</v>
      </c>
      <c r="AP183" s="13">
        <f t="shared" si="284"/>
        <v>8.0845600622575144</v>
      </c>
      <c r="AQ183" s="13">
        <f t="shared" si="285"/>
        <v>2.5907666476712165E-5</v>
      </c>
      <c r="AR183" s="13">
        <f t="shared" si="286"/>
        <v>1.3485035091757891</v>
      </c>
      <c r="AS183" s="13">
        <f t="shared" si="287"/>
        <v>7.8179792767230071E-6</v>
      </c>
      <c r="AT183" s="13">
        <f t="shared" si="288"/>
        <v>5.6216593904423597E-8</v>
      </c>
      <c r="AU183" s="13">
        <f t="shared" si="289"/>
        <v>0</v>
      </c>
      <c r="AV183" s="13">
        <f t="shared" si="290"/>
        <v>0</v>
      </c>
      <c r="AW183" s="13">
        <f t="shared" si="291"/>
        <v>0</v>
      </c>
      <c r="AX183" s="13"/>
      <c r="AY183">
        <f t="shared" si="292"/>
        <v>0</v>
      </c>
      <c r="AZ183">
        <f t="shared" si="293"/>
        <v>1</v>
      </c>
      <c r="BB183">
        <f t="shared" si="257"/>
        <v>1</v>
      </c>
      <c r="BC183">
        <f t="shared" si="258"/>
        <v>1</v>
      </c>
      <c r="BD183" s="41">
        <f t="shared" si="259"/>
        <v>1.7254336313613394</v>
      </c>
      <c r="BE183" s="13">
        <f t="shared" si="260"/>
        <v>22.18089935559372</v>
      </c>
      <c r="BF183" s="13">
        <f t="shared" si="261"/>
        <v>4.9274033678112392</v>
      </c>
      <c r="BG183" s="13">
        <f t="shared" si="294"/>
        <v>7.6807980542705909</v>
      </c>
      <c r="BH183" s="13">
        <f t="shared" si="295"/>
        <v>8.084560042330585</v>
      </c>
      <c r="BI183" s="13">
        <f t="shared" si="296"/>
        <v>1.3485034718086011</v>
      </c>
      <c r="BJ183" s="17">
        <f t="shared" si="297"/>
        <v>0.22214623892464555</v>
      </c>
      <c r="BK183" s="17">
        <f t="shared" si="298"/>
        <v>0.34627982982726074</v>
      </c>
      <c r="BL183" s="17">
        <f t="shared" si="299"/>
        <v>0.36448296855428314</v>
      </c>
      <c r="BM183" s="17">
        <f t="shared" si="300"/>
        <v>6.079570761266391E-2</v>
      </c>
      <c r="BN183" s="17">
        <f t="shared" si="301"/>
        <v>1.5587922240030481</v>
      </c>
      <c r="BO183" s="17">
        <f t="shared" si="302"/>
        <v>1.6407343663284786</v>
      </c>
      <c r="BP183" s="17">
        <f t="shared" si="303"/>
        <v>0.27367426028439978</v>
      </c>
      <c r="BQ183" s="17">
        <f t="shared" si="304"/>
        <v>1.0525677130432427</v>
      </c>
      <c r="BR183" s="17">
        <f t="shared" si="305"/>
        <v>0.17556814569012413</v>
      </c>
      <c r="BS183" s="17">
        <f t="shared" si="306"/>
        <v>0.16679985858820584</v>
      </c>
      <c r="BT183" s="96">
        <f t="shared" si="307"/>
        <v>-1.5044193800849954</v>
      </c>
      <c r="BU183" s="96">
        <f t="shared" si="308"/>
        <v>-1.0605080740657211</v>
      </c>
      <c r="BV183" s="96">
        <f t="shared" si="309"/>
        <v>-1.0092754541277471</v>
      </c>
      <c r="BW183" s="96">
        <f t="shared" si="310"/>
        <v>-2.8002360909781281</v>
      </c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184"/>
      <c r="CJ183" s="185"/>
      <c r="CK183" s="181">
        <f t="shared" si="262"/>
        <v>0</v>
      </c>
      <c r="CL183" s="186">
        <f t="shared" si="263"/>
        <v>1.7254335747606235</v>
      </c>
      <c r="CM183" s="185">
        <f t="shared" si="264"/>
        <v>0.21794269954227591</v>
      </c>
      <c r="CN183" s="185">
        <f t="shared" si="265"/>
        <v>0.33337833791121335</v>
      </c>
      <c r="CO183" s="188">
        <f t="shared" si="266"/>
        <v>0.33810000000000001</v>
      </c>
      <c r="CP183" s="185">
        <f t="shared" si="267"/>
        <v>5.4379306760205783E-2</v>
      </c>
      <c r="CQ183" s="187">
        <f t="shared" si="268"/>
        <v>1.5296604961367177</v>
      </c>
      <c r="CR183" s="187">
        <f t="shared" si="269"/>
        <v>1.5513251910253421</v>
      </c>
      <c r="CS183" s="187">
        <f t="shared" si="270"/>
        <v>0.24951194453594175</v>
      </c>
      <c r="CT183" s="187">
        <f t="shared" si="271"/>
        <v>1.0141630740568515</v>
      </c>
      <c r="CU183" s="187">
        <f t="shared" si="272"/>
        <v>0.16311589739429402</v>
      </c>
      <c r="CV183" s="187">
        <f t="shared" si="273"/>
        <v>0.16083793777049918</v>
      </c>
      <c r="CW183" s="184">
        <f t="shared" si="274"/>
        <v>-1.5235230968794971</v>
      </c>
      <c r="CX183" s="184">
        <f t="shared" si="275"/>
        <v>-1.0984772840480035</v>
      </c>
      <c r="CY183" s="184">
        <f t="shared" si="276"/>
        <v>-2.9117715879244286</v>
      </c>
      <c r="CZ183" s="184">
        <f t="shared" si="311"/>
        <v>0.42504581283149373</v>
      </c>
      <c r="DA183" s="184">
        <f t="shared" si="312"/>
        <v>0.43910952761120015</v>
      </c>
      <c r="DB183" s="184">
        <f t="shared" si="313"/>
        <v>-1.3882484910449318</v>
      </c>
      <c r="DC183" s="184">
        <f t="shared" si="314"/>
        <v>1.4063714779706497E-2</v>
      </c>
      <c r="DD183" s="184">
        <f t="shared" si="315"/>
        <v>-1.8132943038764255</v>
      </c>
      <c r="DE183" s="184">
        <f t="shared" si="316"/>
        <v>-1.827358018656132</v>
      </c>
      <c r="DF183" s="15"/>
      <c r="DV183" s="39" t="str">
        <f>E183</f>
        <v>iRM_12</v>
      </c>
      <c r="DW183" s="39" t="str">
        <f>A183</f>
        <v>Lab 1</v>
      </c>
      <c r="DX183" s="39" t="str">
        <f>B183</f>
        <v>Jun 20, 2022</v>
      </c>
      <c r="DY183" s="124">
        <f>C183</f>
        <v>2</v>
      </c>
      <c r="DZ183" s="48">
        <f>BE183/AVERAGE(BE181,BE185)</f>
        <v>0.99966594335856862</v>
      </c>
      <c r="EA183" s="46">
        <f>(CM183/AVERAGE(CM181,CM185)-1)*10^6</f>
        <v>-0.24638317663860931</v>
      </c>
      <c r="EB183" s="46">
        <f>(CN183/AVERAGE(CN181,CN185)-1)*10^6</f>
        <v>2.1958680351819027</v>
      </c>
      <c r="EC183" s="46">
        <f>(CP183/AVERAGE(CP181,CP185)-1)*10^6</f>
        <v>-10.395740791313557</v>
      </c>
      <c r="EH183" s="50"/>
      <c r="EK183" s="46"/>
      <c r="EL183" s="46"/>
      <c r="EN183" s="39" t="str">
        <f t="shared" ref="EN183:EU183" si="362">DV171</f>
        <v>iRM_12</v>
      </c>
      <c r="EO183" s="39" t="str">
        <f t="shared" si="362"/>
        <v>Lab 1</v>
      </c>
      <c r="EP183" s="39" t="str">
        <f t="shared" si="362"/>
        <v>Jun 20, 2022</v>
      </c>
      <c r="EQ183" s="124">
        <f t="shared" si="362"/>
        <v>2</v>
      </c>
      <c r="ER183" s="117">
        <f t="shared" si="362"/>
        <v>0.99747505206157971</v>
      </c>
      <c r="ES183" s="44">
        <f t="shared" si="362"/>
        <v>6.7978522715339551</v>
      </c>
      <c r="ET183" s="44">
        <f t="shared" si="362"/>
        <v>6.4876722545292864</v>
      </c>
      <c r="EU183" s="44">
        <f t="shared" si="362"/>
        <v>-0.41842512132905796</v>
      </c>
      <c r="EV183" s="39" t="s">
        <v>27</v>
      </c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44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</row>
    <row r="184" spans="1:235">
      <c r="A184" t="s">
        <v>38</v>
      </c>
      <c r="B184" s="3" t="s">
        <v>33</v>
      </c>
      <c r="C184" s="19">
        <v>2</v>
      </c>
      <c r="D184" t="s">
        <v>90</v>
      </c>
      <c r="E184" t="s">
        <v>29</v>
      </c>
      <c r="F184" s="13"/>
      <c r="G184" s="13"/>
      <c r="H184" s="13">
        <v>2.8426000499166549E-4</v>
      </c>
      <c r="I184" s="13">
        <v>6.0123942057543899E-5</v>
      </c>
      <c r="J184" s="13">
        <v>1.0906889074249193E-4</v>
      </c>
      <c r="K184" s="13">
        <v>9.4570407952687688E-6</v>
      </c>
      <c r="L184" s="13">
        <v>9.7312179423170162E-5</v>
      </c>
      <c r="M184" s="13">
        <v>6.6413888930583198E-6</v>
      </c>
      <c r="N184" s="13">
        <v>9.5001320005394518E-5</v>
      </c>
      <c r="O184" s="13">
        <v>4.3365790048710554E-6</v>
      </c>
      <c r="P184" s="13">
        <v>5.7068212868216496E-6</v>
      </c>
      <c r="Q184" s="13"/>
      <c r="R184" s="13"/>
      <c r="S184" s="13"/>
      <c r="T184" s="13"/>
      <c r="U184" s="13"/>
      <c r="V184" s="13">
        <v>23.918403968811035</v>
      </c>
      <c r="W184" s="13">
        <v>5.313412380218506</v>
      </c>
      <c r="X184" s="13">
        <v>8.2826514816284185</v>
      </c>
      <c r="Y184" s="13">
        <v>5.5268700016313233E-5</v>
      </c>
      <c r="Z184" s="13">
        <v>8.718315334320069</v>
      </c>
      <c r="AA184" s="13">
        <v>3.2626820575387684E-5</v>
      </c>
      <c r="AB184" s="13">
        <v>1.4543335342407226</v>
      </c>
      <c r="AC184" s="13">
        <v>1.0357641320535293E-5</v>
      </c>
      <c r="AD184" s="13">
        <v>3.5244612104179396E-6</v>
      </c>
      <c r="AE184" s="13"/>
      <c r="AF184" s="13"/>
      <c r="AG184" s="13"/>
      <c r="AH184" s="13"/>
      <c r="AI184" s="68">
        <f t="shared" si="256"/>
        <v>1</v>
      </c>
      <c r="AJ184" s="13">
        <f t="shared" si="278"/>
        <v>0</v>
      </c>
      <c r="AK184" s="13">
        <f t="shared" si="279"/>
        <v>0</v>
      </c>
      <c r="AL184" s="13">
        <f t="shared" si="280"/>
        <v>23.918119708806042</v>
      </c>
      <c r="AM184" s="13">
        <f t="shared" si="281"/>
        <v>5.3133522562764481</v>
      </c>
      <c r="AN184" s="13">
        <f t="shared" si="282"/>
        <v>8.2825424127376763</v>
      </c>
      <c r="AO184" s="13">
        <f t="shared" si="283"/>
        <v>4.5811659221044464E-5</v>
      </c>
      <c r="AP184" s="13">
        <f t="shared" si="284"/>
        <v>8.7182180221406451</v>
      </c>
      <c r="AQ184" s="13">
        <f t="shared" si="285"/>
        <v>2.5985431682329364E-5</v>
      </c>
      <c r="AR184" s="13">
        <f t="shared" si="286"/>
        <v>1.4542385329207173</v>
      </c>
      <c r="AS184" s="13">
        <f t="shared" si="287"/>
        <v>6.0210623156642378E-6</v>
      </c>
      <c r="AT184" s="13">
        <f t="shared" si="288"/>
        <v>-2.18236007640371E-6</v>
      </c>
      <c r="AU184" s="13">
        <f t="shared" si="289"/>
        <v>0</v>
      </c>
      <c r="AV184" s="13">
        <f t="shared" si="290"/>
        <v>0</v>
      </c>
      <c r="AW184" s="13">
        <f t="shared" si="291"/>
        <v>0</v>
      </c>
      <c r="AX184" s="13"/>
      <c r="AY184">
        <f t="shared" si="292"/>
        <v>0</v>
      </c>
      <c r="AZ184">
        <f t="shared" si="293"/>
        <v>1</v>
      </c>
      <c r="BB184">
        <f t="shared" si="257"/>
        <v>1</v>
      </c>
      <c r="BC184">
        <f t="shared" si="258"/>
        <v>1</v>
      </c>
      <c r="BD184" s="41">
        <f t="shared" si="259"/>
        <v>1.7266735437841501</v>
      </c>
      <c r="BE184" s="13">
        <f t="shared" si="260"/>
        <v>23.918119708806042</v>
      </c>
      <c r="BF184" s="13">
        <f t="shared" si="261"/>
        <v>5.3133522562764481</v>
      </c>
      <c r="BG184" s="13">
        <f t="shared" si="294"/>
        <v>8.2825436056256923</v>
      </c>
      <c r="BH184" s="13">
        <f t="shared" si="295"/>
        <v>8.7182187956793609</v>
      </c>
      <c r="BI184" s="13">
        <f t="shared" si="296"/>
        <v>1.454239983502738</v>
      </c>
      <c r="BJ184" s="17">
        <f t="shared" si="297"/>
        <v>0.2221475735118178</v>
      </c>
      <c r="BK184" s="17">
        <f t="shared" si="298"/>
        <v>0.34628740496587912</v>
      </c>
      <c r="BL184" s="17">
        <f t="shared" si="299"/>
        <v>0.3645026825611854</v>
      </c>
      <c r="BM184" s="17">
        <f t="shared" si="300"/>
        <v>6.0800765328025509E-2</v>
      </c>
      <c r="BN184" s="17">
        <f t="shared" si="301"/>
        <v>1.5588169588872747</v>
      </c>
      <c r="BO184" s="17">
        <f t="shared" si="302"/>
        <v>1.6408132521951433</v>
      </c>
      <c r="BP184" s="17">
        <f t="shared" si="303"/>
        <v>0.27369538350951661</v>
      </c>
      <c r="BQ184" s="17">
        <f t="shared" si="304"/>
        <v>1.0526016174255632</v>
      </c>
      <c r="BR184" s="17">
        <f t="shared" si="305"/>
        <v>0.17557891062776718</v>
      </c>
      <c r="BS184" s="17">
        <f t="shared" si="306"/>
        <v>0.16680471293327037</v>
      </c>
      <c r="BT184" s="96">
        <f t="shared" si="307"/>
        <v>-1.5044133724065858</v>
      </c>
      <c r="BU184" s="96">
        <f t="shared" si="308"/>
        <v>-1.0604861985329552</v>
      </c>
      <c r="BV184" s="96">
        <f t="shared" si="309"/>
        <v>-1.009221367996211</v>
      </c>
      <c r="BW184" s="96">
        <f t="shared" si="310"/>
        <v>-2.8001529024572407</v>
      </c>
      <c r="BX184" s="44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184"/>
      <c r="CJ184" s="185"/>
      <c r="CK184" s="181">
        <f t="shared" si="262"/>
        <v>0</v>
      </c>
      <c r="CL184" s="186">
        <f t="shared" si="263"/>
        <v>1.7266755812590087</v>
      </c>
      <c r="CM184" s="185">
        <f t="shared" si="264"/>
        <v>0.21794101188482465</v>
      </c>
      <c r="CN184" s="185">
        <f t="shared" si="265"/>
        <v>0.33337651914669952</v>
      </c>
      <c r="CO184" s="188">
        <f t="shared" si="266"/>
        <v>0.33810000000000007</v>
      </c>
      <c r="CP184" s="185">
        <f t="shared" si="267"/>
        <v>5.4379464608475474E-2</v>
      </c>
      <c r="CQ184" s="187">
        <f t="shared" si="268"/>
        <v>1.5296639960673353</v>
      </c>
      <c r="CR184" s="187">
        <f t="shared" si="269"/>
        <v>1.551337203934227</v>
      </c>
      <c r="CS184" s="187">
        <f t="shared" si="270"/>
        <v>0.24951460093804367</v>
      </c>
      <c r="CT184" s="187">
        <f t="shared" si="271"/>
        <v>1.0141686069114604</v>
      </c>
      <c r="CU184" s="187">
        <f t="shared" si="272"/>
        <v>0.16311726077068509</v>
      </c>
      <c r="CV184" s="187">
        <f t="shared" si="273"/>
        <v>0.16083840463908747</v>
      </c>
      <c r="CW184" s="184">
        <f t="shared" si="274"/>
        <v>-1.5235308404927914</v>
      </c>
      <c r="CX184" s="184">
        <f t="shared" si="275"/>
        <v>-1.0984827396198515</v>
      </c>
      <c r="CY184" s="184">
        <f t="shared" si="276"/>
        <v>-2.9117686852018672</v>
      </c>
      <c r="CZ184" s="184">
        <f t="shared" si="311"/>
        <v>0.42504810087293976</v>
      </c>
      <c r="DA184" s="184">
        <f t="shared" si="312"/>
        <v>0.43911727122449468</v>
      </c>
      <c r="DB184" s="184">
        <f t="shared" si="313"/>
        <v>-1.3882378447090764</v>
      </c>
      <c r="DC184" s="184">
        <f t="shared" si="314"/>
        <v>1.4069170351554871E-2</v>
      </c>
      <c r="DD184" s="184">
        <f t="shared" si="315"/>
        <v>-1.8132859455820158</v>
      </c>
      <c r="DE184" s="184">
        <f t="shared" si="316"/>
        <v>-1.8273551159335706</v>
      </c>
      <c r="DF184" s="15"/>
      <c r="DY184" s="124"/>
      <c r="EE184" t="str">
        <f>E184</f>
        <v>iRM_2</v>
      </c>
      <c r="EF184" t="str">
        <f>A184</f>
        <v>Lab 1</v>
      </c>
      <c r="EG184" t="str">
        <f>B184</f>
        <v>Jun 20, 2022</v>
      </c>
      <c r="EH184" s="50">
        <f>C184</f>
        <v>2</v>
      </c>
      <c r="EI184" s="48">
        <f>BE184/AVERAGE(BE183,BE185)</f>
        <v>1.081376853864306</v>
      </c>
      <c r="EJ184" s="46">
        <f>(CM184/AVERAGE(CM183,CM185)-1)*10^6</f>
        <v>-8.177778569651295</v>
      </c>
      <c r="EK184" s="46">
        <f>(CN184/AVERAGE(CN183,CN185)-1)*10^6</f>
        <v>-3.3700192184626943</v>
      </c>
      <c r="EL184" s="46">
        <f>(CP184/AVERAGE(CP183,CP185)-1)*10^6</f>
        <v>-3.2575237101095667</v>
      </c>
      <c r="EN184" s="39" t="str">
        <f t="shared" ref="EN184:EU184" si="363">DV173</f>
        <v>iRM_12</v>
      </c>
      <c r="EO184" s="39" t="str">
        <f t="shared" si="363"/>
        <v>Lab 1</v>
      </c>
      <c r="EP184" s="39" t="str">
        <f t="shared" si="363"/>
        <v>Jun 20, 2022</v>
      </c>
      <c r="EQ184" s="124">
        <f t="shared" si="363"/>
        <v>2</v>
      </c>
      <c r="ER184" s="117">
        <f t="shared" si="363"/>
        <v>1.0077501699212825</v>
      </c>
      <c r="ES184" s="44">
        <f t="shared" si="363"/>
        <v>-3.1634025379201347</v>
      </c>
      <c r="ET184" s="44">
        <f t="shared" si="363"/>
        <v>-6.4499432875786411</v>
      </c>
      <c r="EU184" s="44">
        <f t="shared" si="363"/>
        <v>-10.296232652473591</v>
      </c>
      <c r="EV184" s="39" t="s">
        <v>27</v>
      </c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44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</row>
    <row r="185" spans="1:235">
      <c r="A185" t="s">
        <v>38</v>
      </c>
      <c r="B185" s="3" t="s">
        <v>33</v>
      </c>
      <c r="C185" s="19">
        <v>2</v>
      </c>
      <c r="D185" t="s">
        <v>91</v>
      </c>
      <c r="E185" t="s">
        <v>27</v>
      </c>
      <c r="F185" s="13"/>
      <c r="G185" s="13"/>
      <c r="H185" s="13">
        <v>2.8211070166435094E-4</v>
      </c>
      <c r="I185" s="13">
        <v>6.8281787025625815E-5</v>
      </c>
      <c r="J185" s="13">
        <v>9.2847708583576607E-5</v>
      </c>
      <c r="K185" s="13">
        <v>1.4640917953556709E-5</v>
      </c>
      <c r="L185" s="13">
        <v>1.0017678068834357E-4</v>
      </c>
      <c r="M185" s="13">
        <v>2.81508024499999E-6</v>
      </c>
      <c r="N185" s="13">
        <v>8.7199906556634235E-5</v>
      </c>
      <c r="O185" s="13">
        <v>2.4700387939446942E-6</v>
      </c>
      <c r="P185" s="13">
        <v>3.1927248755891924E-6</v>
      </c>
      <c r="Q185" s="13"/>
      <c r="R185" s="13"/>
      <c r="S185" s="13"/>
      <c r="T185" s="13"/>
      <c r="U185" s="13"/>
      <c r="V185" s="13">
        <v>22.055801582336425</v>
      </c>
      <c r="W185" s="13">
        <v>4.8996993350982665</v>
      </c>
      <c r="X185" s="13">
        <v>7.6376809692382812</v>
      </c>
      <c r="Y185" s="13">
        <v>5.8522579129203225E-5</v>
      </c>
      <c r="Z185" s="13">
        <v>8.0394542312622068</v>
      </c>
      <c r="AA185" s="13">
        <v>3.2096106624521779E-5</v>
      </c>
      <c r="AB185" s="13">
        <v>1.3411094903945924</v>
      </c>
      <c r="AC185" s="13">
        <v>1.2108613489090204E-5</v>
      </c>
      <c r="AD185" s="13">
        <v>8.0912857649195749E-6</v>
      </c>
      <c r="AE185" s="13"/>
      <c r="AF185" s="13"/>
      <c r="AG185" s="13"/>
      <c r="AH185" s="13"/>
      <c r="AI185" s="68">
        <f t="shared" si="256"/>
        <v>1</v>
      </c>
      <c r="AJ185" s="13">
        <f t="shared" si="278"/>
        <v>0</v>
      </c>
      <c r="AK185" s="13">
        <f t="shared" si="279"/>
        <v>0</v>
      </c>
      <c r="AL185" s="13">
        <f t="shared" si="280"/>
        <v>22.05551947163476</v>
      </c>
      <c r="AM185" s="13">
        <f t="shared" si="281"/>
        <v>4.899631053311241</v>
      </c>
      <c r="AN185" s="13">
        <f t="shared" si="282"/>
        <v>7.6375881215296975</v>
      </c>
      <c r="AO185" s="13">
        <f t="shared" si="283"/>
        <v>4.3881661175646515E-5</v>
      </c>
      <c r="AP185" s="13">
        <f t="shared" si="284"/>
        <v>8.0393540544815192</v>
      </c>
      <c r="AQ185" s="13">
        <f t="shared" si="285"/>
        <v>2.928102637952179E-5</v>
      </c>
      <c r="AR185" s="13">
        <f t="shared" si="286"/>
        <v>1.3410222904880358</v>
      </c>
      <c r="AS185" s="13">
        <f t="shared" si="287"/>
        <v>9.6385746951455098E-6</v>
      </c>
      <c r="AT185" s="13">
        <f t="shared" si="288"/>
        <v>4.8985608893303825E-6</v>
      </c>
      <c r="AU185" s="13">
        <f t="shared" si="289"/>
        <v>0</v>
      </c>
      <c r="AV185" s="13">
        <f t="shared" si="290"/>
        <v>0</v>
      </c>
      <c r="AW185" s="13">
        <f t="shared" si="291"/>
        <v>0</v>
      </c>
      <c r="AX185" s="13"/>
      <c r="AY185">
        <f t="shared" si="292"/>
        <v>0</v>
      </c>
      <c r="AZ185">
        <f t="shared" si="293"/>
        <v>1</v>
      </c>
      <c r="BB185">
        <f t="shared" si="257"/>
        <v>1</v>
      </c>
      <c r="BC185">
        <f t="shared" si="258"/>
        <v>1</v>
      </c>
      <c r="BD185" s="41">
        <f t="shared" si="259"/>
        <v>1.7268413715750286</v>
      </c>
      <c r="BE185" s="13">
        <f t="shared" si="260"/>
        <v>22.05551947163476</v>
      </c>
      <c r="BF185" s="13">
        <f t="shared" si="261"/>
        <v>4.899631053311241</v>
      </c>
      <c r="BG185" s="13">
        <f t="shared" si="294"/>
        <v>7.6375854439794439</v>
      </c>
      <c r="BH185" s="13">
        <f t="shared" si="295"/>
        <v>8.0393523181948883</v>
      </c>
      <c r="BI185" s="13">
        <f t="shared" si="296"/>
        <v>1.3410190344982154</v>
      </c>
      <c r="BJ185" s="17">
        <f t="shared" si="297"/>
        <v>0.22214988223753132</v>
      </c>
      <c r="BK185" s="17">
        <f t="shared" si="298"/>
        <v>0.34628907534016673</v>
      </c>
      <c r="BL185" s="17">
        <f t="shared" si="299"/>
        <v>0.36450523545973001</v>
      </c>
      <c r="BM185" s="17">
        <f t="shared" si="300"/>
        <v>6.0801970056650799E-2</v>
      </c>
      <c r="BN185" s="17">
        <f t="shared" si="301"/>
        <v>1.5588082777820289</v>
      </c>
      <c r="BO185" s="17">
        <f t="shared" si="302"/>
        <v>1.6408076915835894</v>
      </c>
      <c r="BP185" s="17">
        <f t="shared" si="303"/>
        <v>0.27369796213368669</v>
      </c>
      <c r="BQ185" s="17">
        <f t="shared" si="304"/>
        <v>1.0526039122131392</v>
      </c>
      <c r="BR185" s="17">
        <f t="shared" si="305"/>
        <v>0.17558154266612019</v>
      </c>
      <c r="BS185" s="17">
        <f t="shared" si="306"/>
        <v>0.16680684978355576</v>
      </c>
      <c r="BT185" s="96">
        <f t="shared" si="307"/>
        <v>-1.5044029797037528</v>
      </c>
      <c r="BU185" s="96">
        <f t="shared" si="308"/>
        <v>-1.0604813748800155</v>
      </c>
      <c r="BV185" s="96">
        <f t="shared" si="309"/>
        <v>-1.0092143642353972</v>
      </c>
      <c r="BW185" s="96">
        <f t="shared" si="310"/>
        <v>-2.8001330882874114</v>
      </c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184"/>
      <c r="CJ185" s="185"/>
      <c r="CK185" s="181">
        <f t="shared" si="262"/>
        <v>0</v>
      </c>
      <c r="CL185" s="186">
        <f t="shared" si="263"/>
        <v>1.7268364120708473</v>
      </c>
      <c r="CM185" s="185">
        <f t="shared" si="264"/>
        <v>0.21794288880319657</v>
      </c>
      <c r="CN185" s="185">
        <f t="shared" si="265"/>
        <v>0.33337694736031098</v>
      </c>
      <c r="CO185" s="188">
        <f t="shared" si="266"/>
        <v>0.33810000000000001</v>
      </c>
      <c r="CP185" s="185">
        <f t="shared" si="267"/>
        <v>5.4379976742689871E-2</v>
      </c>
      <c r="CQ185" s="187">
        <f t="shared" si="268"/>
        <v>1.5296527874389696</v>
      </c>
      <c r="CR185" s="187">
        <f t="shared" si="269"/>
        <v>1.5513238438594152</v>
      </c>
      <c r="CS185" s="187">
        <f t="shared" si="270"/>
        <v>0.24951480198005105</v>
      </c>
      <c r="CT185" s="187">
        <f t="shared" si="271"/>
        <v>1.0141673042394992</v>
      </c>
      <c r="CU185" s="187">
        <f t="shared" si="272"/>
        <v>0.16311858745264846</v>
      </c>
      <c r="CV185" s="187">
        <f t="shared" si="273"/>
        <v>0.16083991938092246</v>
      </c>
      <c r="CW185" s="184">
        <f t="shared" si="274"/>
        <v>-1.5235222284822585</v>
      </c>
      <c r="CX185" s="184">
        <f t="shared" si="275"/>
        <v>-1.0984814551462552</v>
      </c>
      <c r="CY185" s="184">
        <f t="shared" si="276"/>
        <v>-2.9117592674592228</v>
      </c>
      <c r="CZ185" s="184">
        <f t="shared" si="311"/>
        <v>0.42504077333600332</v>
      </c>
      <c r="DA185" s="184">
        <f t="shared" si="312"/>
        <v>0.43910865921396169</v>
      </c>
      <c r="DB185" s="184">
        <f t="shared" si="313"/>
        <v>-1.3882370389769643</v>
      </c>
      <c r="DC185" s="184">
        <f t="shared" si="314"/>
        <v>1.4067885877958531E-2</v>
      </c>
      <c r="DD185" s="184">
        <f t="shared" si="315"/>
        <v>-1.8132778123129678</v>
      </c>
      <c r="DE185" s="184">
        <f t="shared" si="316"/>
        <v>-1.827345698190926</v>
      </c>
      <c r="DF185" s="15"/>
      <c r="DV185" s="39" t="str">
        <f>E185</f>
        <v>iRM_12</v>
      </c>
      <c r="DW185" s="39" t="str">
        <f>A185</f>
        <v>Lab 1</v>
      </c>
      <c r="DX185" s="39" t="str">
        <f>B185</f>
        <v>Jun 20, 2022</v>
      </c>
      <c r="DY185" s="124">
        <f>C185</f>
        <v>2</v>
      </c>
      <c r="DZ185" s="48">
        <f>BE185/AVERAGE(BE183,BE187)</f>
        <v>0.99637789619491424</v>
      </c>
      <c r="EA185" s="46">
        <f>(CM185/AVERAGE(CM183,CM187)-1)*10^6</f>
        <v>3.3589048544779843</v>
      </c>
      <c r="EB185" s="46">
        <f>(CN185/AVERAGE(CN183,CN187)-1)*10^6</f>
        <v>-1.8646107272646262</v>
      </c>
      <c r="EC185" s="46">
        <f>(CP185/AVERAGE(CP183,CP187)-1)*10^6</f>
        <v>9.4448162504257027</v>
      </c>
      <c r="EH185" s="50"/>
      <c r="EK185" s="46"/>
      <c r="EL185" s="46"/>
      <c r="EN185" s="39" t="str">
        <f t="shared" ref="EN185:EU185" si="364">DV175</f>
        <v>iRM_12</v>
      </c>
      <c r="EO185" s="39" t="str">
        <f t="shared" si="364"/>
        <v>Lab 1</v>
      </c>
      <c r="EP185" s="39" t="str">
        <f t="shared" si="364"/>
        <v>Jun 20, 2022</v>
      </c>
      <c r="EQ185" s="124">
        <f t="shared" si="364"/>
        <v>2</v>
      </c>
      <c r="ER185" s="117">
        <f t="shared" si="364"/>
        <v>1.000886685818118</v>
      </c>
      <c r="ES185" s="44">
        <f t="shared" si="364"/>
        <v>4.8642810177579321</v>
      </c>
      <c r="ET185" s="44">
        <f t="shared" si="364"/>
        <v>11.158031201219387</v>
      </c>
      <c r="EU185" s="44">
        <f t="shared" si="364"/>
        <v>18.878011136536088</v>
      </c>
      <c r="EV185" s="39" t="s">
        <v>27</v>
      </c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44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</row>
    <row r="186" spans="1:235">
      <c r="A186" t="s">
        <v>38</v>
      </c>
      <c r="B186" s="3" t="s">
        <v>33</v>
      </c>
      <c r="C186" s="19">
        <v>2</v>
      </c>
      <c r="D186" t="s">
        <v>92</v>
      </c>
      <c r="E186" t="s">
        <v>30</v>
      </c>
      <c r="F186" s="13"/>
      <c r="G186" s="13"/>
      <c r="H186" s="13">
        <v>2.8293043724261226E-4</v>
      </c>
      <c r="I186" s="13">
        <v>7.3007945684366862E-5</v>
      </c>
      <c r="J186" s="13">
        <v>1.0469099142937922E-4</v>
      </c>
      <c r="K186" s="13">
        <v>1.4649956770540485E-5</v>
      </c>
      <c r="L186" s="13">
        <v>9.4444744536303912E-5</v>
      </c>
      <c r="M186" s="13">
        <v>-3.5619982554635534E-7</v>
      </c>
      <c r="N186" s="13">
        <v>9.1300884378142655E-5</v>
      </c>
      <c r="O186" s="13">
        <v>4.7648877625761089E-7</v>
      </c>
      <c r="P186" s="13">
        <v>3.987057681342776E-6</v>
      </c>
      <c r="Q186" s="13"/>
      <c r="R186" s="13"/>
      <c r="S186" s="13"/>
      <c r="T186" s="13"/>
      <c r="U186" s="13"/>
      <c r="V186" s="13">
        <v>23.490259895324709</v>
      </c>
      <c r="W186" s="13">
        <v>5.218330659866333</v>
      </c>
      <c r="X186" s="13">
        <v>8.1345056247711174</v>
      </c>
      <c r="Y186" s="13">
        <v>5.9705837993533348E-5</v>
      </c>
      <c r="Z186" s="13">
        <v>8.5624573707580574</v>
      </c>
      <c r="AA186" s="13">
        <v>3.2805060109240002E-5</v>
      </c>
      <c r="AB186" s="13">
        <v>1.4283577656745912</v>
      </c>
      <c r="AC186" s="13">
        <v>3.5827554268053065E-6</v>
      </c>
      <c r="AD186" s="13">
        <v>2.770749509295456E-6</v>
      </c>
      <c r="AE186" s="13"/>
      <c r="AF186" s="13"/>
      <c r="AG186" s="13"/>
      <c r="AH186" s="13"/>
      <c r="AI186" s="68">
        <f t="shared" si="256"/>
        <v>1</v>
      </c>
      <c r="AJ186" s="13">
        <f t="shared" si="278"/>
        <v>0</v>
      </c>
      <c r="AK186" s="13">
        <f t="shared" si="279"/>
        <v>0</v>
      </c>
      <c r="AL186" s="13">
        <f t="shared" si="280"/>
        <v>23.489976964887465</v>
      </c>
      <c r="AM186" s="13">
        <f t="shared" si="281"/>
        <v>5.2182576519206485</v>
      </c>
      <c r="AN186" s="13">
        <f t="shared" si="282"/>
        <v>8.1344009337796876</v>
      </c>
      <c r="AO186" s="13">
        <f t="shared" si="283"/>
        <v>4.505588122299286E-5</v>
      </c>
      <c r="AP186" s="13">
        <f t="shared" si="284"/>
        <v>8.5623629260135203</v>
      </c>
      <c r="AQ186" s="13">
        <f t="shared" si="285"/>
        <v>3.3161259934786358E-5</v>
      </c>
      <c r="AR186" s="13">
        <f t="shared" si="286"/>
        <v>1.428266464790213</v>
      </c>
      <c r="AS186" s="13">
        <f t="shared" si="287"/>
        <v>3.1062666505476955E-6</v>
      </c>
      <c r="AT186" s="13">
        <f t="shared" si="288"/>
        <v>-1.21630817204732E-6</v>
      </c>
      <c r="AU186" s="13">
        <f t="shared" si="289"/>
        <v>0</v>
      </c>
      <c r="AV186" s="13">
        <f t="shared" si="290"/>
        <v>0</v>
      </c>
      <c r="AW186" s="13">
        <f t="shared" si="291"/>
        <v>0</v>
      </c>
      <c r="AX186" s="13"/>
      <c r="AY186">
        <f t="shared" si="292"/>
        <v>0</v>
      </c>
      <c r="AZ186">
        <f t="shared" si="293"/>
        <v>1</v>
      </c>
      <c r="BB186">
        <f t="shared" si="257"/>
        <v>1</v>
      </c>
      <c r="BC186">
        <f t="shared" si="258"/>
        <v>1</v>
      </c>
      <c r="BD186" s="41">
        <f t="shared" si="259"/>
        <v>1.7272208443500963</v>
      </c>
      <c r="BE186" s="13">
        <f t="shared" si="260"/>
        <v>23.489976964887465</v>
      </c>
      <c r="BF186" s="13">
        <f t="shared" si="261"/>
        <v>5.2182576519206485</v>
      </c>
      <c r="BG186" s="13">
        <f t="shared" si="294"/>
        <v>8.1344015985986022</v>
      </c>
      <c r="BH186" s="13">
        <f t="shared" si="295"/>
        <v>8.5623633571257542</v>
      </c>
      <c r="BI186" s="13">
        <f t="shared" si="296"/>
        <v>1.4282672732437958</v>
      </c>
      <c r="BJ186" s="17">
        <f t="shared" si="297"/>
        <v>0.22214826603367205</v>
      </c>
      <c r="BK186" s="17">
        <f t="shared" si="298"/>
        <v>0.34629244680647442</v>
      </c>
      <c r="BL186" s="17">
        <f t="shared" si="299"/>
        <v>0.36451135605303797</v>
      </c>
      <c r="BM186" s="17">
        <f t="shared" si="300"/>
        <v>6.0803264106165475E-2</v>
      </c>
      <c r="BN186" s="17">
        <f t="shared" si="301"/>
        <v>1.5588347952893105</v>
      </c>
      <c r="BO186" s="17">
        <f t="shared" si="302"/>
        <v>1.6408471808543725</v>
      </c>
      <c r="BP186" s="17">
        <f t="shared" si="303"/>
        <v>0.27370577854048722</v>
      </c>
      <c r="BQ186" s="17">
        <f t="shared" si="304"/>
        <v>1.0526113388108207</v>
      </c>
      <c r="BR186" s="17">
        <f t="shared" si="305"/>
        <v>0.17558357009197312</v>
      </c>
      <c r="BS186" s="17">
        <f t="shared" si="306"/>
        <v>0.16680759898552611</v>
      </c>
      <c r="BT186" s="96">
        <f t="shared" si="307"/>
        <v>-1.5044102550159077</v>
      </c>
      <c r="BU186" s="96">
        <f t="shared" si="308"/>
        <v>-1.0604716389393358</v>
      </c>
      <c r="BV186" s="96">
        <f t="shared" si="309"/>
        <v>-1.0091975728663682</v>
      </c>
      <c r="BW186" s="96">
        <f t="shared" si="310"/>
        <v>-2.8001118054943861</v>
      </c>
      <c r="BX186" s="44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184"/>
      <c r="CJ186" s="185"/>
      <c r="CK186" s="181">
        <f t="shared" si="262"/>
        <v>0</v>
      </c>
      <c r="CL186" s="186">
        <f t="shared" si="263"/>
        <v>1.72722200055459</v>
      </c>
      <c r="CM186" s="185">
        <f t="shared" si="264"/>
        <v>0.21794037277943165</v>
      </c>
      <c r="CN186" s="185">
        <f t="shared" si="265"/>
        <v>0.33337736435937582</v>
      </c>
      <c r="CO186" s="188">
        <f t="shared" si="266"/>
        <v>0.33810000000000001</v>
      </c>
      <c r="CP186" s="185">
        <f t="shared" si="267"/>
        <v>5.4379778668217867E-2</v>
      </c>
      <c r="CQ186" s="187">
        <f t="shared" si="268"/>
        <v>1.5296723599567907</v>
      </c>
      <c r="CR186" s="187">
        <f t="shared" si="269"/>
        <v>1.551341753196765</v>
      </c>
      <c r="CS186" s="187">
        <f t="shared" si="270"/>
        <v>0.2495167736693438</v>
      </c>
      <c r="CT186" s="187">
        <f t="shared" si="271"/>
        <v>1.0141660356866138</v>
      </c>
      <c r="CU186" s="187">
        <f t="shared" si="272"/>
        <v>0.16311778927377105</v>
      </c>
      <c r="CV186" s="187">
        <f t="shared" si="273"/>
        <v>0.16083933353510166</v>
      </c>
      <c r="CW186" s="184">
        <f t="shared" si="274"/>
        <v>-1.5235337729666958</v>
      </c>
      <c r="CX186" s="184">
        <f t="shared" si="275"/>
        <v>-1.0984802043135047</v>
      </c>
      <c r="CY186" s="184">
        <f t="shared" si="276"/>
        <v>-2.9117629098813902</v>
      </c>
      <c r="CZ186" s="184">
        <f t="shared" si="311"/>
        <v>0.42505356865319155</v>
      </c>
      <c r="DA186" s="184">
        <f t="shared" si="312"/>
        <v>0.43912020369839921</v>
      </c>
      <c r="DB186" s="184">
        <f t="shared" si="313"/>
        <v>-1.3882291369146942</v>
      </c>
      <c r="DC186" s="184">
        <f t="shared" si="314"/>
        <v>1.4066635045207885E-2</v>
      </c>
      <c r="DD186" s="184">
        <f t="shared" si="315"/>
        <v>-1.8132827055678857</v>
      </c>
      <c r="DE186" s="184">
        <f t="shared" si="316"/>
        <v>-1.8273493406130932</v>
      </c>
      <c r="DF186" s="15"/>
      <c r="DY186" s="124"/>
      <c r="EE186" t="str">
        <f>E186</f>
        <v>iRM_10</v>
      </c>
      <c r="EF186" t="str">
        <f>A186</f>
        <v>Lab 1</v>
      </c>
      <c r="EG186" t="str">
        <f>B186</f>
        <v>Jun 20, 2022</v>
      </c>
      <c r="EH186" s="50">
        <f>C186</f>
        <v>2</v>
      </c>
      <c r="EI186" s="48">
        <f>BE186/AVERAGE(BE185,BE187)</f>
        <v>1.0641946800093529</v>
      </c>
      <c r="EJ186" s="46">
        <f>(CM186/AVERAGE(CM185,CM187)-1)*10^6</f>
        <v>-8.6197478686989015</v>
      </c>
      <c r="EK186" s="46">
        <f>(CN186/AVERAGE(CN185,CN187)-1)*10^6</f>
        <v>1.4717731293689695</v>
      </c>
      <c r="EL186" s="46">
        <f>(CP186/AVERAGE(CP185,CP187)-1)*10^6</f>
        <v>-0.35788431695937817</v>
      </c>
      <c r="EN186" s="39" t="str">
        <f t="shared" ref="EN186:EU186" si="365">DV177</f>
        <v>iRM_12</v>
      </c>
      <c r="EO186" s="39" t="str">
        <f t="shared" si="365"/>
        <v>Lab 1</v>
      </c>
      <c r="EP186" s="39" t="str">
        <f t="shared" si="365"/>
        <v>Jun 20, 2022</v>
      </c>
      <c r="EQ186" s="124">
        <f t="shared" si="365"/>
        <v>2</v>
      </c>
      <c r="ER186" s="117">
        <f t="shared" si="365"/>
        <v>0.99059497150533338</v>
      </c>
      <c r="ES186" s="44">
        <f t="shared" si="365"/>
        <v>-2.8093166992704255</v>
      </c>
      <c r="ET186" s="44">
        <f t="shared" si="365"/>
        <v>-15.402739826253509</v>
      </c>
      <c r="EU186" s="44">
        <f t="shared" si="365"/>
        <v>-16.178700924296407</v>
      </c>
      <c r="EV186" s="39" t="s">
        <v>27</v>
      </c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44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</row>
    <row r="187" spans="1:235">
      <c r="A187" t="s">
        <v>38</v>
      </c>
      <c r="B187" s="3" t="s">
        <v>33</v>
      </c>
      <c r="C187" s="19">
        <v>2</v>
      </c>
      <c r="D187" t="s">
        <v>93</v>
      </c>
      <c r="E187" t="s">
        <v>27</v>
      </c>
      <c r="F187" s="13"/>
      <c r="G187" s="13"/>
      <c r="H187" s="13">
        <v>2.8928008687216787E-4</v>
      </c>
      <c r="I187" s="13">
        <v>7.5513992305786809E-5</v>
      </c>
      <c r="J187" s="13">
        <v>1.0262286741635762E-4</v>
      </c>
      <c r="K187" s="13">
        <v>8.9912334715336366E-7</v>
      </c>
      <c r="L187" s="13">
        <v>1.1088052779086865E-4</v>
      </c>
      <c r="M187" s="13">
        <v>1.7575703168404295E-6</v>
      </c>
      <c r="N187" s="13">
        <v>9.9174132628832012E-5</v>
      </c>
      <c r="O187" s="13">
        <v>2.2468699825140094E-7</v>
      </c>
      <c r="P187" s="13">
        <v>3.9294897646868793E-6</v>
      </c>
      <c r="Q187" s="13"/>
      <c r="R187" s="13"/>
      <c r="S187" s="13"/>
      <c r="T187" s="13"/>
      <c r="U187" s="13"/>
      <c r="V187" s="13">
        <v>22.090784454345702</v>
      </c>
      <c r="W187" s="13">
        <v>4.907456502914429</v>
      </c>
      <c r="X187" s="13">
        <v>7.6498258113861084</v>
      </c>
      <c r="Y187" s="13">
        <v>5.4050224280217661E-5</v>
      </c>
      <c r="Z187" s="13">
        <v>8.0522701835632322</v>
      </c>
      <c r="AA187" s="13">
        <v>3.2396443202742375E-5</v>
      </c>
      <c r="AB187" s="13">
        <v>1.3432526779174805</v>
      </c>
      <c r="AC187" s="13">
        <v>1.1253988650423708E-5</v>
      </c>
      <c r="AD187" s="13">
        <v>7.9169954994995356E-6</v>
      </c>
      <c r="AE187" s="13"/>
      <c r="AF187" s="13"/>
      <c r="AG187" s="13"/>
      <c r="AH187" s="13"/>
      <c r="AI187" s="68">
        <f t="shared" si="256"/>
        <v>1</v>
      </c>
      <c r="AJ187" s="13">
        <f t="shared" si="278"/>
        <v>0</v>
      </c>
      <c r="AK187" s="13">
        <f t="shared" si="279"/>
        <v>0</v>
      </c>
      <c r="AL187" s="13">
        <f t="shared" si="280"/>
        <v>22.09049517425883</v>
      </c>
      <c r="AM187" s="13">
        <f t="shared" si="281"/>
        <v>4.9073809889221236</v>
      </c>
      <c r="AN187" s="13">
        <f t="shared" si="282"/>
        <v>7.649723188518692</v>
      </c>
      <c r="AO187" s="13">
        <f t="shared" si="283"/>
        <v>5.3151100933064295E-5</v>
      </c>
      <c r="AP187" s="13">
        <f t="shared" si="284"/>
        <v>8.0521593030354417</v>
      </c>
      <c r="AQ187" s="13">
        <f t="shared" si="285"/>
        <v>3.0638872885901947E-5</v>
      </c>
      <c r="AR187" s="13">
        <f t="shared" si="286"/>
        <v>1.3431535037848517</v>
      </c>
      <c r="AS187" s="13">
        <f t="shared" si="287"/>
        <v>1.1029301652172307E-5</v>
      </c>
      <c r="AT187" s="13">
        <f t="shared" si="288"/>
        <v>3.9875057348126563E-6</v>
      </c>
      <c r="AU187" s="13">
        <f t="shared" si="289"/>
        <v>0</v>
      </c>
      <c r="AV187" s="13">
        <f t="shared" si="290"/>
        <v>0</v>
      </c>
      <c r="AW187" s="13">
        <f t="shared" si="291"/>
        <v>0</v>
      </c>
      <c r="AX187" s="13"/>
      <c r="AY187">
        <f t="shared" si="292"/>
        <v>0</v>
      </c>
      <c r="AZ187">
        <f t="shared" si="293"/>
        <v>1</v>
      </c>
      <c r="BB187">
        <f t="shared" si="257"/>
        <v>1</v>
      </c>
      <c r="BC187">
        <f t="shared" si="258"/>
        <v>1</v>
      </c>
      <c r="BD187" s="41">
        <f t="shared" si="259"/>
        <v>1.7270022704889338</v>
      </c>
      <c r="BE187" s="13">
        <f t="shared" si="260"/>
        <v>22.09049517425883</v>
      </c>
      <c r="BF187" s="13">
        <f t="shared" si="261"/>
        <v>4.9073809889221236</v>
      </c>
      <c r="BG187" s="13">
        <f t="shared" si="294"/>
        <v>7.6497210089705598</v>
      </c>
      <c r="BH187" s="13">
        <f t="shared" si="295"/>
        <v>8.0521578896793091</v>
      </c>
      <c r="BI187" s="13">
        <f t="shared" si="296"/>
        <v>1.3431508533657681</v>
      </c>
      <c r="BJ187" s="17">
        <f t="shared" si="297"/>
        <v>0.22214898082685344</v>
      </c>
      <c r="BK187" s="17">
        <f t="shared" si="298"/>
        <v>0.34629015550020237</v>
      </c>
      <c r="BL187" s="17">
        <f t="shared" si="299"/>
        <v>0.36450780420088391</v>
      </c>
      <c r="BM187" s="17">
        <f t="shared" si="300"/>
        <v>6.0802206685293687E-2</v>
      </c>
      <c r="BN187" s="17">
        <f t="shared" si="301"/>
        <v>1.5588194652583465</v>
      </c>
      <c r="BO187" s="17">
        <f t="shared" si="302"/>
        <v>1.6408259126112636</v>
      </c>
      <c r="BP187" s="17">
        <f t="shared" si="303"/>
        <v>0.27370013789387543</v>
      </c>
      <c r="BQ187" s="17">
        <f t="shared" si="304"/>
        <v>1.0526080467819448</v>
      </c>
      <c r="BR187" s="17">
        <f t="shared" si="305"/>
        <v>0.17558167831097399</v>
      </c>
      <c r="BS187" s="17">
        <f t="shared" si="306"/>
        <v>0.1668063234437224</v>
      </c>
      <c r="BT187" s="96">
        <f t="shared" si="307"/>
        <v>-1.5044070373809282</v>
      </c>
      <c r="BU187" s="96">
        <f t="shared" si="308"/>
        <v>-1.0604782556411254</v>
      </c>
      <c r="BV187" s="96">
        <f t="shared" si="309"/>
        <v>-1.0092073170606166</v>
      </c>
      <c r="BW187" s="96">
        <f t="shared" si="310"/>
        <v>-2.8001291965026183</v>
      </c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184"/>
      <c r="CJ187" s="185"/>
      <c r="CK187" s="181">
        <f t="shared" si="262"/>
        <v>0</v>
      </c>
      <c r="CL187" s="186">
        <f t="shared" si="263"/>
        <v>1.7269982398189987</v>
      </c>
      <c r="CM187" s="185">
        <f t="shared" si="264"/>
        <v>0.21794161397018055</v>
      </c>
      <c r="CN187" s="185">
        <f t="shared" si="265"/>
        <v>0.33337680004819131</v>
      </c>
      <c r="CO187" s="188">
        <f t="shared" si="266"/>
        <v>0.33810000000000001</v>
      </c>
      <c r="CP187" s="185">
        <f t="shared" si="267"/>
        <v>5.437961951709968E-2</v>
      </c>
      <c r="CQ187" s="187">
        <f t="shared" si="268"/>
        <v>1.5296610591027602</v>
      </c>
      <c r="CR187" s="187">
        <f t="shared" si="269"/>
        <v>1.5513329182111129</v>
      </c>
      <c r="CS187" s="187">
        <f t="shared" si="270"/>
        <v>0.24951462240955982</v>
      </c>
      <c r="CT187" s="187">
        <f t="shared" si="271"/>
        <v>1.0141677523784678</v>
      </c>
      <c r="CU187" s="187">
        <f t="shared" si="272"/>
        <v>0.163117587994242</v>
      </c>
      <c r="CV187" s="187">
        <f t="shared" si="273"/>
        <v>0.16083886281307205</v>
      </c>
      <c r="CW187" s="184">
        <f t="shared" si="274"/>
        <v>-1.5235280778896492</v>
      </c>
      <c r="CX187" s="184">
        <f t="shared" si="275"/>
        <v>-1.0984818970248955</v>
      </c>
      <c r="CY187" s="184">
        <f t="shared" si="276"/>
        <v>-2.9117658365455834</v>
      </c>
      <c r="CZ187" s="184">
        <f t="shared" si="311"/>
        <v>0.4250461808647536</v>
      </c>
      <c r="DA187" s="184">
        <f t="shared" si="312"/>
        <v>0.43911450862135254</v>
      </c>
      <c r="DB187" s="184">
        <f t="shared" si="313"/>
        <v>-1.3882377586559349</v>
      </c>
      <c r="DC187" s="184">
        <f t="shared" si="314"/>
        <v>1.4068327756598983E-2</v>
      </c>
      <c r="DD187" s="184">
        <f t="shared" si="315"/>
        <v>-1.8132839395206883</v>
      </c>
      <c r="DE187" s="184">
        <f t="shared" si="316"/>
        <v>-1.8273522672772873</v>
      </c>
      <c r="DF187" s="15"/>
      <c r="DV187" s="39" t="str">
        <f>E187</f>
        <v>iRM_12</v>
      </c>
      <c r="DW187" s="39" t="str">
        <f>A187</f>
        <v>Lab 1</v>
      </c>
      <c r="DX187" s="39" t="str">
        <f>B187</f>
        <v>Jun 20, 2022</v>
      </c>
      <c r="DY187" s="124">
        <f>C187</f>
        <v>2</v>
      </c>
      <c r="DZ187" s="48">
        <f>BE187/AVERAGE(BE185,BE189)</f>
        <v>1.0019987756412474</v>
      </c>
      <c r="EA187" s="46">
        <f>(CM187/AVERAGE(CM185,CM189)-1)*10^6</f>
        <v>0.342776747430662</v>
      </c>
      <c r="EB187" s="46">
        <f>(CN187/AVERAGE(CN185,CN189)-1)*10^6</f>
        <v>-3.203977388843704</v>
      </c>
      <c r="EC187" s="46">
        <f>(CP187/AVERAGE(CP185,CP189)-1)*10^6</f>
        <v>-0.81675354490773344</v>
      </c>
      <c r="EH187" s="50"/>
      <c r="EK187" s="46"/>
      <c r="EL187" s="46"/>
      <c r="EN187" s="39" t="str">
        <f t="shared" ref="EN187:EU187" si="366">DV179</f>
        <v>iRM_12</v>
      </c>
      <c r="EO187" s="39" t="str">
        <f t="shared" si="366"/>
        <v>Lab 1</v>
      </c>
      <c r="EP187" s="39" t="str">
        <f t="shared" si="366"/>
        <v>Jun 20, 2022</v>
      </c>
      <c r="EQ187" s="124">
        <f t="shared" si="366"/>
        <v>2</v>
      </c>
      <c r="ER187" s="117">
        <f t="shared" si="366"/>
        <v>1.0048487432520032</v>
      </c>
      <c r="ES187" s="44">
        <f t="shared" si="366"/>
        <v>-5.3998941866861827</v>
      </c>
      <c r="ET187" s="44">
        <f t="shared" si="366"/>
        <v>8.0388542806897334</v>
      </c>
      <c r="EU187" s="44">
        <f t="shared" si="366"/>
        <v>-1.009236234139621</v>
      </c>
      <c r="EV187" s="39" t="s">
        <v>27</v>
      </c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44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</row>
    <row r="188" spans="1:235">
      <c r="A188" t="s">
        <v>38</v>
      </c>
      <c r="B188" s="3" t="s">
        <v>33</v>
      </c>
      <c r="C188" s="19">
        <v>2</v>
      </c>
      <c r="D188" t="s">
        <v>94</v>
      </c>
      <c r="E188" t="s">
        <v>31</v>
      </c>
      <c r="F188" s="13"/>
      <c r="G188" s="13"/>
      <c r="H188" s="13">
        <v>2.8808461793232708E-4</v>
      </c>
      <c r="I188" s="13">
        <v>7.5252079841447991E-5</v>
      </c>
      <c r="J188" s="13">
        <v>1.0396332581876777E-4</v>
      </c>
      <c r="K188" s="13">
        <v>1.1630384790350945E-5</v>
      </c>
      <c r="L188" s="13">
        <v>9.9407484231051082E-5</v>
      </c>
      <c r="M188" s="13">
        <v>9.3708973736283951E-6</v>
      </c>
      <c r="N188" s="13">
        <v>9.049382497323678E-5</v>
      </c>
      <c r="O188" s="13">
        <v>2.7918574204477404E-6</v>
      </c>
      <c r="P188" s="13">
        <v>5.952346762683192E-6</v>
      </c>
      <c r="Q188" s="13"/>
      <c r="R188" s="13"/>
      <c r="S188" s="13"/>
      <c r="T188" s="13"/>
      <c r="U188" s="13"/>
      <c r="V188" s="13">
        <v>23.602405587832134</v>
      </c>
      <c r="W188" s="13">
        <v>5.2433657447497053</v>
      </c>
      <c r="X188" s="13">
        <v>8.1736221412817631</v>
      </c>
      <c r="Y188" s="13">
        <v>5.2521598149724014E-5</v>
      </c>
      <c r="Z188" s="13">
        <v>8.6039737462997437</v>
      </c>
      <c r="AA188" s="13">
        <v>3.3450568707849015E-5</v>
      </c>
      <c r="AB188" s="13">
        <v>1.4353336741526921</v>
      </c>
      <c r="AC188" s="13">
        <v>5.4205978988382713E-6</v>
      </c>
      <c r="AD188" s="13">
        <v>4.0285170591995252E-6</v>
      </c>
      <c r="AE188" s="13"/>
      <c r="AF188" s="13"/>
      <c r="AG188" s="13"/>
      <c r="AH188" s="13"/>
      <c r="AI188" s="68">
        <f t="shared" si="256"/>
        <v>1</v>
      </c>
      <c r="AJ188" s="13">
        <f t="shared" si="278"/>
        <v>0</v>
      </c>
      <c r="AK188" s="13">
        <f t="shared" si="279"/>
        <v>0</v>
      </c>
      <c r="AL188" s="13">
        <f t="shared" si="280"/>
        <v>23.602117503214203</v>
      </c>
      <c r="AM188" s="13">
        <f t="shared" si="281"/>
        <v>5.243290492669864</v>
      </c>
      <c r="AN188" s="13">
        <f t="shared" si="282"/>
        <v>8.1735181779559447</v>
      </c>
      <c r="AO188" s="13">
        <f t="shared" si="283"/>
        <v>4.0891213359373069E-5</v>
      </c>
      <c r="AP188" s="13">
        <f t="shared" si="284"/>
        <v>8.6038743388155119</v>
      </c>
      <c r="AQ188" s="13">
        <f t="shared" si="285"/>
        <v>2.407967133422062E-5</v>
      </c>
      <c r="AR188" s="13">
        <f t="shared" si="286"/>
        <v>1.4352431803277188</v>
      </c>
      <c r="AS188" s="13">
        <f t="shared" si="287"/>
        <v>2.6287404783905309E-6</v>
      </c>
      <c r="AT188" s="13">
        <f t="shared" si="288"/>
        <v>-1.9238297034836668E-6</v>
      </c>
      <c r="AU188" s="13">
        <f t="shared" si="289"/>
        <v>0</v>
      </c>
      <c r="AV188" s="13">
        <f t="shared" si="290"/>
        <v>0</v>
      </c>
      <c r="AW188" s="13">
        <f t="shared" si="291"/>
        <v>0</v>
      </c>
      <c r="AX188" s="13"/>
      <c r="AY188">
        <f t="shared" si="292"/>
        <v>0</v>
      </c>
      <c r="AZ188">
        <f t="shared" si="293"/>
        <v>1</v>
      </c>
      <c r="BB188">
        <f t="shared" si="257"/>
        <v>1</v>
      </c>
      <c r="BC188">
        <f t="shared" si="258"/>
        <v>1</v>
      </c>
      <c r="BD188" s="41">
        <f t="shared" si="259"/>
        <v>1.7289154771778044</v>
      </c>
      <c r="BE188" s="13">
        <f t="shared" si="260"/>
        <v>23.602117503214203</v>
      </c>
      <c r="BF188" s="13">
        <f t="shared" si="261"/>
        <v>5.243290492669864</v>
      </c>
      <c r="BG188" s="13">
        <f t="shared" si="294"/>
        <v>8.1735192293959287</v>
      </c>
      <c r="BH188" s="13">
        <f t="shared" si="295"/>
        <v>8.6038750206606007</v>
      </c>
      <c r="BI188" s="13">
        <f t="shared" si="296"/>
        <v>1.4352444590152054</v>
      </c>
      <c r="BJ188" s="17">
        <f t="shared" si="297"/>
        <v>0.22215339331124923</v>
      </c>
      <c r="BK188" s="17">
        <f t="shared" si="298"/>
        <v>0.34630448849696793</v>
      </c>
      <c r="BL188" s="17">
        <f t="shared" si="299"/>
        <v>0.36453826736049849</v>
      </c>
      <c r="BM188" s="17">
        <f t="shared" si="300"/>
        <v>6.0809987020009955E-2</v>
      </c>
      <c r="BN188" s="17">
        <f t="shared" si="301"/>
        <v>1.558853021937757</v>
      </c>
      <c r="BO188" s="17">
        <f t="shared" si="302"/>
        <v>1.6409304486731842</v>
      </c>
      <c r="BP188" s="17">
        <f t="shared" si="303"/>
        <v>0.27372972392463885</v>
      </c>
      <c r="BQ188" s="17">
        <f t="shared" si="304"/>
        <v>1.0526524473958421</v>
      </c>
      <c r="BR188" s="17">
        <f t="shared" si="305"/>
        <v>0.17559687800737925</v>
      </c>
      <c r="BS188" s="17">
        <f t="shared" si="306"/>
        <v>0.16681372702052663</v>
      </c>
      <c r="BT188" s="96">
        <f t="shared" si="307"/>
        <v>-1.5043871748519264</v>
      </c>
      <c r="BU188" s="96">
        <f t="shared" si="308"/>
        <v>-1.0604368663612866</v>
      </c>
      <c r="BV188" s="96">
        <f t="shared" si="309"/>
        <v>-1.0091237471441994</v>
      </c>
      <c r="BW188" s="96">
        <f t="shared" si="310"/>
        <v>-2.8000012433017125</v>
      </c>
      <c r="BX188" s="44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184"/>
      <c r="CJ188" s="185"/>
      <c r="CK188" s="181">
        <f t="shared" si="262"/>
        <v>0</v>
      </c>
      <c r="CL188" s="186">
        <f t="shared" si="263"/>
        <v>1.7289172970026461</v>
      </c>
      <c r="CM188" s="185">
        <f t="shared" si="264"/>
        <v>0.21794131213072393</v>
      </c>
      <c r="CN188" s="185">
        <f t="shared" si="265"/>
        <v>0.33337651976682148</v>
      </c>
      <c r="CO188" s="188">
        <f t="shared" si="266"/>
        <v>0.33810000000000001</v>
      </c>
      <c r="CP188" s="185">
        <f t="shared" si="267"/>
        <v>5.4379831678751378E-2</v>
      </c>
      <c r="CQ188" s="187">
        <f t="shared" si="268"/>
        <v>1.5296618915777567</v>
      </c>
      <c r="CR188" s="187">
        <f t="shared" si="269"/>
        <v>1.5513350667412855</v>
      </c>
      <c r="CS188" s="187">
        <f t="shared" si="270"/>
        <v>0.24951594145736658</v>
      </c>
      <c r="CT188" s="187">
        <f t="shared" si="271"/>
        <v>1.0141686050249801</v>
      </c>
      <c r="CU188" s="187">
        <f t="shared" si="272"/>
        <v>0.16311836153544065</v>
      </c>
      <c r="CV188" s="187">
        <f t="shared" si="273"/>
        <v>0.16083949032461214</v>
      </c>
      <c r="CW188" s="184">
        <f t="shared" si="274"/>
        <v>-1.5235294628461986</v>
      </c>
      <c r="CX188" s="184">
        <f t="shared" si="275"/>
        <v>-1.0984827377597266</v>
      </c>
      <c r="CY188" s="184">
        <f t="shared" si="276"/>
        <v>-2.9117619350611723</v>
      </c>
      <c r="CZ188" s="184">
        <f t="shared" si="311"/>
        <v>0.42504672508647184</v>
      </c>
      <c r="DA188" s="184">
        <f t="shared" si="312"/>
        <v>0.43911589357790159</v>
      </c>
      <c r="DB188" s="184">
        <f t="shared" si="313"/>
        <v>-1.3882324722149741</v>
      </c>
      <c r="DC188" s="184">
        <f t="shared" si="314"/>
        <v>1.4069168491429942E-2</v>
      </c>
      <c r="DD188" s="184">
        <f t="shared" si="315"/>
        <v>-1.8132791973014462</v>
      </c>
      <c r="DE188" s="184">
        <f t="shared" si="316"/>
        <v>-1.827348365792876</v>
      </c>
      <c r="DF188" s="15"/>
      <c r="DY188" s="124"/>
      <c r="EE188" t="str">
        <f>E188</f>
        <v>iRM_11</v>
      </c>
      <c r="EF188" t="str">
        <f>A188</f>
        <v>Lab 1</v>
      </c>
      <c r="EG188" t="str">
        <f>B188</f>
        <v>Jun 20, 2022</v>
      </c>
      <c r="EH188" s="50">
        <f>C188</f>
        <v>2</v>
      </c>
      <c r="EI188" s="48">
        <f>BE188/AVERAGE(BE187,BE189)</f>
        <v>1.0697156507789765</v>
      </c>
      <c r="EJ188" s="46">
        <f>(CM188/AVERAGE(CM187,CM189)-1)*10^6</f>
        <v>1.8825394401122963</v>
      </c>
      <c r="EK188" s="46">
        <f>(CN188/AVERAGE(CN187,CN189)-1)*10^6</f>
        <v>-3.8237713565481002</v>
      </c>
      <c r="EL188" s="46">
        <f>(CP188/AVERAGE(CP187,CP189)-1)*10^6</f>
        <v>6.3693074965343044</v>
      </c>
      <c r="EN188" s="39" t="str">
        <f t="shared" ref="EN188:EU188" si="367">DV181</f>
        <v>iRM_12</v>
      </c>
      <c r="EO188" s="39" t="str">
        <f t="shared" si="367"/>
        <v>Lab 1</v>
      </c>
      <c r="EP188" s="39" t="str">
        <f t="shared" si="367"/>
        <v>Jun 20, 2022</v>
      </c>
      <c r="EQ188" s="124">
        <f t="shared" si="367"/>
        <v>2</v>
      </c>
      <c r="ER188" s="117">
        <f t="shared" si="367"/>
        <v>1.0039371955404015</v>
      </c>
      <c r="ES188" s="44">
        <f t="shared" si="367"/>
        <v>3.7808476112122236</v>
      </c>
      <c r="ET188" s="44">
        <f t="shared" si="367"/>
        <v>-1.1817276406311805</v>
      </c>
      <c r="EU188" s="44">
        <f t="shared" si="367"/>
        <v>10.718381100227603</v>
      </c>
      <c r="EV188" s="39" t="s">
        <v>27</v>
      </c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44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</row>
    <row r="189" spans="1:235">
      <c r="A189" t="s">
        <v>38</v>
      </c>
      <c r="B189" s="3" t="s">
        <v>33</v>
      </c>
      <c r="C189" s="19">
        <v>2</v>
      </c>
      <c r="D189" t="s">
        <v>95</v>
      </c>
      <c r="E189" t="s">
        <v>27</v>
      </c>
      <c r="F189" s="13"/>
      <c r="G189" s="13"/>
      <c r="H189" s="13">
        <v>2.9177528340369464E-4</v>
      </c>
      <c r="I189" s="13">
        <v>6.3704244166729043E-5</v>
      </c>
      <c r="J189" s="13">
        <v>9.7526128956815225E-5</v>
      </c>
      <c r="K189" s="13">
        <v>4.3993210283588269E-6</v>
      </c>
      <c r="L189" s="13">
        <v>1.0158351215068251E-4</v>
      </c>
      <c r="M189" s="13">
        <v>9.1962963324476732E-6</v>
      </c>
      <c r="N189" s="13">
        <v>9.6226786263287073E-5</v>
      </c>
      <c r="O189" s="13">
        <v>6.9302139536375747E-6</v>
      </c>
      <c r="P189" s="13">
        <v>4.8822157623362679E-7</v>
      </c>
      <c r="Q189" s="13"/>
      <c r="R189" s="13"/>
      <c r="S189" s="13"/>
      <c r="T189" s="13"/>
      <c r="U189" s="13"/>
      <c r="V189" s="13">
        <v>22.037630920410155</v>
      </c>
      <c r="W189" s="13">
        <v>4.895670700073242</v>
      </c>
      <c r="X189" s="13">
        <v>7.6316662979125978</v>
      </c>
      <c r="Y189" s="13">
        <v>5.1403322122496322E-5</v>
      </c>
      <c r="Z189" s="13">
        <v>8.0333154582977286</v>
      </c>
      <c r="AA189" s="13">
        <v>3.2657985975674819E-5</v>
      </c>
      <c r="AB189" s="13">
        <v>1.3401189970970153</v>
      </c>
      <c r="AC189" s="13">
        <v>1.311458142254196E-5</v>
      </c>
      <c r="AD189" s="13">
        <v>6.7678657956093959E-6</v>
      </c>
      <c r="AE189" s="13"/>
      <c r="AF189" s="13"/>
      <c r="AG189" s="13"/>
      <c r="AH189" s="13"/>
      <c r="AI189" s="68">
        <f t="shared" si="256"/>
        <v>1</v>
      </c>
      <c r="AJ189" s="13">
        <f t="shared" si="278"/>
        <v>0</v>
      </c>
      <c r="AK189" s="13">
        <f t="shared" si="279"/>
        <v>0</v>
      </c>
      <c r="AL189" s="13">
        <f t="shared" si="280"/>
        <v>22.037339145126751</v>
      </c>
      <c r="AM189" s="13">
        <f t="shared" si="281"/>
        <v>4.8956069958290751</v>
      </c>
      <c r="AN189" s="13">
        <f t="shared" si="282"/>
        <v>7.6315687717836411</v>
      </c>
      <c r="AO189" s="13">
        <f t="shared" si="283"/>
        <v>4.7004001094137495E-5</v>
      </c>
      <c r="AP189" s="13">
        <f t="shared" si="284"/>
        <v>8.0332138747855772</v>
      </c>
      <c r="AQ189" s="13">
        <f t="shared" si="285"/>
        <v>2.3461689643227146E-5</v>
      </c>
      <c r="AR189" s="13">
        <f t="shared" si="286"/>
        <v>1.3400227703107521</v>
      </c>
      <c r="AS189" s="13">
        <f t="shared" si="287"/>
        <v>6.1843674689043853E-6</v>
      </c>
      <c r="AT189" s="13">
        <f t="shared" si="288"/>
        <v>6.2796442193757688E-6</v>
      </c>
      <c r="AU189" s="13">
        <f t="shared" si="289"/>
        <v>0</v>
      </c>
      <c r="AV189" s="13">
        <f t="shared" si="290"/>
        <v>0</v>
      </c>
      <c r="AW189" s="13">
        <f t="shared" si="291"/>
        <v>0</v>
      </c>
      <c r="AX189" s="13"/>
      <c r="AY189">
        <f t="shared" si="292"/>
        <v>0</v>
      </c>
      <c r="AZ189">
        <f t="shared" si="293"/>
        <v>1</v>
      </c>
      <c r="BB189">
        <f t="shared" si="257"/>
        <v>1</v>
      </c>
      <c r="BC189">
        <f t="shared" si="258"/>
        <v>1</v>
      </c>
      <c r="BD189" s="41">
        <f t="shared" si="259"/>
        <v>1.7282325244858048</v>
      </c>
      <c r="BE189" s="13">
        <f t="shared" si="260"/>
        <v>22.037339145126751</v>
      </c>
      <c r="BF189" s="13">
        <f t="shared" si="261"/>
        <v>4.8956069958290751</v>
      </c>
      <c r="BG189" s="13">
        <f t="shared" si="294"/>
        <v>7.6315653396058307</v>
      </c>
      <c r="BH189" s="13">
        <f t="shared" si="295"/>
        <v>8.0332116490925465</v>
      </c>
      <c r="BI189" s="13">
        <f t="shared" si="296"/>
        <v>1.3400185964463123</v>
      </c>
      <c r="BJ189" s="17">
        <f t="shared" si="297"/>
        <v>0.22215054928315472</v>
      </c>
      <c r="BK189" s="17">
        <f t="shared" si="298"/>
        <v>0.34630157884979706</v>
      </c>
      <c r="BL189" s="17">
        <f t="shared" si="299"/>
        <v>0.36452729597660971</v>
      </c>
      <c r="BM189" s="17">
        <f t="shared" si="300"/>
        <v>6.0806732955445697E-2</v>
      </c>
      <c r="BN189" s="17">
        <f t="shared" si="301"/>
        <v>1.5588598811358261</v>
      </c>
      <c r="BO189" s="17">
        <f t="shared" si="302"/>
        <v>1.6409020691278171</v>
      </c>
      <c r="BP189" s="17">
        <f t="shared" si="303"/>
        <v>0.27371858026756885</v>
      </c>
      <c r="BQ189" s="17">
        <f t="shared" si="304"/>
        <v>1.052629610258629</v>
      </c>
      <c r="BR189" s="17">
        <f t="shared" si="305"/>
        <v>0.17558895676250924</v>
      </c>
      <c r="BS189" s="17">
        <f t="shared" si="306"/>
        <v>0.16680982090116903</v>
      </c>
      <c r="BT189" s="96">
        <f t="shared" si="307"/>
        <v>-1.5043999770254923</v>
      </c>
      <c r="BU189" s="96">
        <f t="shared" si="308"/>
        <v>-1.0604452683875121</v>
      </c>
      <c r="BV189" s="96">
        <f t="shared" si="309"/>
        <v>-1.0091538442560131</v>
      </c>
      <c r="BW189" s="96">
        <f t="shared" si="310"/>
        <v>-2.8000547567423926</v>
      </c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184"/>
      <c r="CJ189" s="185"/>
      <c r="CK189" s="181">
        <f t="shared" si="262"/>
        <v>0</v>
      </c>
      <c r="CL189" s="186">
        <f t="shared" si="263"/>
        <v>1.7282261621887189</v>
      </c>
      <c r="CM189" s="185">
        <f t="shared" si="264"/>
        <v>0.21794018972658064</v>
      </c>
      <c r="CN189" s="185">
        <f t="shared" si="265"/>
        <v>0.33337878900637485</v>
      </c>
      <c r="CO189" s="188">
        <f t="shared" si="266"/>
        <v>0.33810000000000001</v>
      </c>
      <c r="CP189" s="185">
        <f t="shared" si="267"/>
        <v>5.4379351121076072E-2</v>
      </c>
      <c r="CQ189" s="187">
        <f t="shared" si="268"/>
        <v>1.5296801816343237</v>
      </c>
      <c r="CR189" s="187">
        <f t="shared" si="269"/>
        <v>1.5513430562034802</v>
      </c>
      <c r="CS189" s="187">
        <f t="shared" si="270"/>
        <v>0.24951502148042681</v>
      </c>
      <c r="CT189" s="187">
        <f t="shared" si="271"/>
        <v>1.0141617017918165</v>
      </c>
      <c r="CU189" s="187">
        <f t="shared" si="272"/>
        <v>0.16311580974648102</v>
      </c>
      <c r="CV189" s="187">
        <f t="shared" si="273"/>
        <v>0.16083806897685915</v>
      </c>
      <c r="CW189" s="184">
        <f t="shared" si="274"/>
        <v>-1.5235346128887606</v>
      </c>
      <c r="CX189" s="184">
        <f t="shared" si="275"/>
        <v>-1.0984759309461218</v>
      </c>
      <c r="CY189" s="184">
        <f t="shared" si="276"/>
        <v>-2.9117707721572765</v>
      </c>
      <c r="CZ189" s="184">
        <f t="shared" si="311"/>
        <v>0.42505868194263868</v>
      </c>
      <c r="DA189" s="184">
        <f t="shared" si="312"/>
        <v>0.43912104362046367</v>
      </c>
      <c r="DB189" s="184">
        <f t="shared" si="313"/>
        <v>-1.3882361592685164</v>
      </c>
      <c r="DC189" s="184">
        <f t="shared" si="314"/>
        <v>1.4062361677825302E-2</v>
      </c>
      <c r="DD189" s="184">
        <f t="shared" si="315"/>
        <v>-1.8132948412111547</v>
      </c>
      <c r="DE189" s="184">
        <f t="shared" si="316"/>
        <v>-1.82735720288898</v>
      </c>
      <c r="DF189" s="15"/>
      <c r="DV189" s="39" t="str">
        <f>E189</f>
        <v>iRM_12</v>
      </c>
      <c r="DW189" s="39" t="str">
        <f>A189</f>
        <v>Lab 1</v>
      </c>
      <c r="DX189" s="39" t="str">
        <f>B189</f>
        <v>Jun 20, 2022</v>
      </c>
      <c r="DY189" s="124">
        <f>C189</f>
        <v>2</v>
      </c>
      <c r="DZ189" s="48">
        <f>BE189/AVERAGE(BE187,BE191)</f>
        <v>0.99995977361649346</v>
      </c>
      <c r="EA189" s="46">
        <f>(CM189/AVERAGE(CM187,CM191)-1)*10^6</f>
        <v>-5.6522551764581763</v>
      </c>
      <c r="EB189" s="46">
        <f>(CN189/AVERAGE(CN187,CN191)-1)*10^6</f>
        <v>7.7199934291893868</v>
      </c>
      <c r="EC189" s="46">
        <f>(CP189/AVERAGE(CP187,CP191)-1)*10^6</f>
        <v>-6.6940468649301366</v>
      </c>
      <c r="EH189" s="50"/>
      <c r="EK189" s="46"/>
      <c r="EL189" s="46"/>
      <c r="EN189" s="39" t="str">
        <f t="shared" ref="EN189:EU189" si="368">DV183</f>
        <v>iRM_12</v>
      </c>
      <c r="EO189" s="39" t="str">
        <f t="shared" si="368"/>
        <v>Lab 1</v>
      </c>
      <c r="EP189" s="39" t="str">
        <f t="shared" si="368"/>
        <v>Jun 20, 2022</v>
      </c>
      <c r="EQ189" s="124">
        <f t="shared" si="368"/>
        <v>2</v>
      </c>
      <c r="ER189" s="117">
        <f t="shared" si="368"/>
        <v>0.99966594335856862</v>
      </c>
      <c r="ES189" s="44">
        <f t="shared" si="368"/>
        <v>-0.24638317663860931</v>
      </c>
      <c r="ET189" s="44">
        <f t="shared" si="368"/>
        <v>2.1958680351819027</v>
      </c>
      <c r="EU189" s="44">
        <f t="shared" si="368"/>
        <v>-10.395740791313557</v>
      </c>
      <c r="EV189" s="39" t="s">
        <v>27</v>
      </c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44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</row>
    <row r="190" spans="1:235">
      <c r="A190" t="s">
        <v>38</v>
      </c>
      <c r="B190" s="3" t="s">
        <v>33</v>
      </c>
      <c r="C190" s="19">
        <v>2</v>
      </c>
      <c r="D190" t="s">
        <v>96</v>
      </c>
      <c r="E190" t="s">
        <v>32</v>
      </c>
      <c r="F190" s="13"/>
      <c r="G190" s="13"/>
      <c r="H190" s="13">
        <v>2.8469829121604564E-4</v>
      </c>
      <c r="I190" s="13">
        <v>6.7394687357591471E-5</v>
      </c>
      <c r="J190" s="13">
        <v>1.0052227808046157E-4</v>
      </c>
      <c r="K190" s="13">
        <v>3.6098581858823307E-6</v>
      </c>
      <c r="L190" s="13">
        <v>8.7096430070232595E-5</v>
      </c>
      <c r="M190" s="13">
        <v>6.8854483288305346E-6</v>
      </c>
      <c r="N190" s="13">
        <v>8.8341716036666185E-5</v>
      </c>
      <c r="O190" s="13">
        <v>4.7442021127608315E-6</v>
      </c>
      <c r="P190" s="13">
        <v>3.8327138071281294E-6</v>
      </c>
      <c r="Q190" s="13"/>
      <c r="R190" s="13"/>
      <c r="S190" s="13"/>
      <c r="T190" s="13"/>
      <c r="U190" s="13"/>
      <c r="V190" s="13">
        <v>23.920679052670796</v>
      </c>
      <c r="W190" s="13">
        <v>5.3141015470027924</v>
      </c>
      <c r="X190" s="13">
        <v>8.2839069863160457</v>
      </c>
      <c r="Y190" s="13">
        <v>4.9845358584358714E-5</v>
      </c>
      <c r="Z190" s="13">
        <v>8.7200731039047241</v>
      </c>
      <c r="AA190" s="13">
        <v>3.2600570117817064E-5</v>
      </c>
      <c r="AB190" s="13">
        <v>1.454712765912215</v>
      </c>
      <c r="AC190" s="13">
        <v>1.0670224012206594E-5</v>
      </c>
      <c r="AD190" s="13">
        <v>4.8085324380053862E-6</v>
      </c>
      <c r="AE190" s="13"/>
      <c r="AF190" s="13"/>
      <c r="AG190" s="13"/>
      <c r="AH190" s="13"/>
      <c r="AI190" s="68">
        <f t="shared" si="256"/>
        <v>1</v>
      </c>
      <c r="AJ190" s="13">
        <f t="shared" si="278"/>
        <v>0</v>
      </c>
      <c r="AK190" s="13">
        <f t="shared" si="279"/>
        <v>0</v>
      </c>
      <c r="AL190" s="13">
        <f t="shared" si="280"/>
        <v>23.920394354379578</v>
      </c>
      <c r="AM190" s="13">
        <f t="shared" si="281"/>
        <v>5.3140341523154344</v>
      </c>
      <c r="AN190" s="13">
        <f t="shared" si="282"/>
        <v>8.2838064640379656</v>
      </c>
      <c r="AO190" s="13">
        <f t="shared" si="283"/>
        <v>4.6235500398476385E-5</v>
      </c>
      <c r="AP190" s="13">
        <f t="shared" si="284"/>
        <v>8.7199860074746542</v>
      </c>
      <c r="AQ190" s="13">
        <f t="shared" si="285"/>
        <v>2.5715121788986529E-5</v>
      </c>
      <c r="AR190" s="13">
        <f t="shared" si="286"/>
        <v>1.4546244241961783</v>
      </c>
      <c r="AS190" s="13">
        <f t="shared" si="287"/>
        <v>5.9260218994457625E-6</v>
      </c>
      <c r="AT190" s="13">
        <f t="shared" si="288"/>
        <v>9.7581863087725685E-7</v>
      </c>
      <c r="AU190" s="13">
        <f t="shared" si="289"/>
        <v>0</v>
      </c>
      <c r="AV190" s="13">
        <f t="shared" si="290"/>
        <v>0</v>
      </c>
      <c r="AW190" s="13">
        <f t="shared" si="291"/>
        <v>0</v>
      </c>
      <c r="AX190" s="13"/>
      <c r="AY190">
        <f t="shared" si="292"/>
        <v>0</v>
      </c>
      <c r="AZ190">
        <f t="shared" si="293"/>
        <v>1</v>
      </c>
      <c r="BB190">
        <f t="shared" si="257"/>
        <v>1</v>
      </c>
      <c r="BC190">
        <f t="shared" si="258"/>
        <v>1</v>
      </c>
      <c r="BD190" s="41">
        <f t="shared" si="259"/>
        <v>1.7291461301100184</v>
      </c>
      <c r="BE190" s="13">
        <f t="shared" si="260"/>
        <v>23.920394354379578</v>
      </c>
      <c r="BF190" s="13">
        <f t="shared" si="261"/>
        <v>5.3140341523154344</v>
      </c>
      <c r="BG190" s="13">
        <f t="shared" si="294"/>
        <v>8.2838059307260732</v>
      </c>
      <c r="BH190" s="13">
        <f t="shared" si="295"/>
        <v>8.7199856616273177</v>
      </c>
      <c r="BI190" s="13">
        <f t="shared" si="296"/>
        <v>1.4546237756139664</v>
      </c>
      <c r="BJ190" s="17">
        <f t="shared" si="297"/>
        <v>0.22215495587523579</v>
      </c>
      <c r="BK190" s="17">
        <f t="shared" si="298"/>
        <v>0.34630724761481174</v>
      </c>
      <c r="BL190" s="17">
        <f t="shared" si="299"/>
        <v>0.36454188557433953</v>
      </c>
      <c r="BM190" s="17">
        <f t="shared" si="300"/>
        <v>6.0811028198941033E-2</v>
      </c>
      <c r="BN190" s="17">
        <f t="shared" si="301"/>
        <v>1.5588544772744164</v>
      </c>
      <c r="BO190" s="17">
        <f t="shared" si="302"/>
        <v>1.640935193807108</v>
      </c>
      <c r="BP190" s="17">
        <f t="shared" si="303"/>
        <v>0.27373248532476158</v>
      </c>
      <c r="BQ190" s="17">
        <f t="shared" si="304"/>
        <v>1.0526545086339334</v>
      </c>
      <c r="BR190" s="17">
        <f t="shared" si="305"/>
        <v>0.17559848550030782</v>
      </c>
      <c r="BS190" s="17">
        <f t="shared" si="306"/>
        <v>0.16681492746199145</v>
      </c>
      <c r="BT190" s="96">
        <f t="shared" si="307"/>
        <v>-1.5043801411601698</v>
      </c>
      <c r="BU190" s="96">
        <f t="shared" si="308"/>
        <v>-1.0604288990754323</v>
      </c>
      <c r="BV190" s="96">
        <f t="shared" si="309"/>
        <v>-1.0091138217228957</v>
      </c>
      <c r="BW190" s="96">
        <f t="shared" si="310"/>
        <v>-2.7999841216072552</v>
      </c>
      <c r="BX190" s="44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184"/>
      <c r="CJ190" s="185"/>
      <c r="CK190" s="181">
        <f t="shared" si="262"/>
        <v>0</v>
      </c>
      <c r="CL190" s="186">
        <f t="shared" si="263"/>
        <v>1.7291452193444432</v>
      </c>
      <c r="CM190" s="185">
        <f t="shared" si="264"/>
        <v>0.21794229508597737</v>
      </c>
      <c r="CN190" s="185">
        <f t="shared" si="265"/>
        <v>0.3333775038013454</v>
      </c>
      <c r="CO190" s="188">
        <f t="shared" si="266"/>
        <v>0.33810000000000007</v>
      </c>
      <c r="CP190" s="185">
        <f t="shared" si="267"/>
        <v>5.4379961556206509E-2</v>
      </c>
      <c r="CQ190" s="187">
        <f t="shared" si="268"/>
        <v>1.5296595076684372</v>
      </c>
      <c r="CR190" s="187">
        <f t="shared" si="269"/>
        <v>1.5513280699674235</v>
      </c>
      <c r="CS190" s="187">
        <f t="shared" si="270"/>
        <v>0.24951541202570987</v>
      </c>
      <c r="CT190" s="187">
        <f t="shared" si="271"/>
        <v>1.0141656114908959</v>
      </c>
      <c r="CU190" s="187">
        <f t="shared" si="272"/>
        <v>0.16311826963768583</v>
      </c>
      <c r="CV190" s="187">
        <f t="shared" si="273"/>
        <v>0.16083987446378736</v>
      </c>
      <c r="CW190" s="184">
        <f t="shared" si="274"/>
        <v>-1.5235249526731287</v>
      </c>
      <c r="CX190" s="184">
        <f t="shared" si="275"/>
        <v>-1.0984797860429341</v>
      </c>
      <c r="CY190" s="184">
        <f t="shared" si="276"/>
        <v>-2.9117595467253499</v>
      </c>
      <c r="CZ190" s="184">
        <f t="shared" si="311"/>
        <v>0.42504516663019454</v>
      </c>
      <c r="DA190" s="184">
        <f t="shared" si="312"/>
        <v>0.43911138340483169</v>
      </c>
      <c r="DB190" s="184">
        <f t="shared" si="313"/>
        <v>-1.3882345940522216</v>
      </c>
      <c r="DC190" s="184">
        <f t="shared" si="314"/>
        <v>1.4066216774637118E-2</v>
      </c>
      <c r="DD190" s="184">
        <f t="shared" si="315"/>
        <v>-1.813279760682416</v>
      </c>
      <c r="DE190" s="184">
        <f t="shared" si="316"/>
        <v>-1.8273459774570531</v>
      </c>
      <c r="DF190" s="15"/>
      <c r="DY190" s="124"/>
      <c r="EE190" t="str">
        <f>E190</f>
        <v>iRM</v>
      </c>
      <c r="EF190" t="str">
        <f>A190</f>
        <v>Lab 1</v>
      </c>
      <c r="EG190" t="str">
        <f>B190</f>
        <v>Jun 20, 2022</v>
      </c>
      <c r="EH190" s="50">
        <f>C190</f>
        <v>2</v>
      </c>
      <c r="EI190" s="48">
        <f>BE190/AVERAGE(BE189,BE191)</f>
        <v>1.0867153034687147</v>
      </c>
      <c r="EJ190" s="46">
        <f>(CM190/AVERAGE(CM189,CM191)-1)*10^6</f>
        <v>7.2754680493503088</v>
      </c>
      <c r="EK190" s="46">
        <f>(CN190/AVERAGE(CN189,CN191)-1)*10^6</f>
        <v>0.88181813895360506</v>
      </c>
      <c r="EL190" s="46">
        <f>(CP190/AVERAGE(CP189,CP191)-1)*10^6</f>
        <v>6.9991856128659435</v>
      </c>
      <c r="EN190" s="39" t="str">
        <f t="shared" ref="EN190:EU190" si="369">DV185</f>
        <v>iRM_12</v>
      </c>
      <c r="EO190" s="39" t="str">
        <f t="shared" si="369"/>
        <v>Lab 1</v>
      </c>
      <c r="EP190" s="39" t="str">
        <f t="shared" si="369"/>
        <v>Jun 20, 2022</v>
      </c>
      <c r="EQ190" s="124">
        <f t="shared" si="369"/>
        <v>2</v>
      </c>
      <c r="ER190" s="117">
        <f t="shared" si="369"/>
        <v>0.99637789619491424</v>
      </c>
      <c r="ES190" s="44">
        <f t="shared" si="369"/>
        <v>3.3589048544779843</v>
      </c>
      <c r="ET190" s="44">
        <f t="shared" si="369"/>
        <v>-1.8646107272646262</v>
      </c>
      <c r="EU190" s="44">
        <f t="shared" si="369"/>
        <v>9.4448162504257027</v>
      </c>
      <c r="EV190" s="39" t="s">
        <v>27</v>
      </c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44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</row>
    <row r="191" spans="1:235">
      <c r="A191" t="s">
        <v>38</v>
      </c>
      <c r="B191" s="3" t="s">
        <v>33</v>
      </c>
      <c r="C191" s="19">
        <v>2</v>
      </c>
      <c r="D191" t="s">
        <v>97</v>
      </c>
      <c r="E191" t="s">
        <v>27</v>
      </c>
      <c r="F191" s="13"/>
      <c r="G191" s="13"/>
      <c r="H191" s="13">
        <v>3.3157512662000953E-4</v>
      </c>
      <c r="I191" s="13">
        <v>7.9225527588278052E-5</v>
      </c>
      <c r="J191" s="13">
        <v>1.1301105332677253E-4</v>
      </c>
      <c r="K191" s="13">
        <v>6.752516355845728E-6</v>
      </c>
      <c r="L191" s="13">
        <v>1.2394649529596792E-4</v>
      </c>
      <c r="M191" s="13">
        <v>7.3348493771163717E-6</v>
      </c>
      <c r="N191" s="13">
        <v>9.1925773449474943E-5</v>
      </c>
      <c r="O191" s="13">
        <v>1.6038689864217313E-6</v>
      </c>
      <c r="P191" s="13">
        <v>5.5097148560889779E-6</v>
      </c>
      <c r="Q191" s="13"/>
      <c r="R191" s="13"/>
      <c r="S191" s="13"/>
      <c r="T191" s="13"/>
      <c r="U191" s="13"/>
      <c r="V191" s="13">
        <v>21.986287727355958</v>
      </c>
      <c r="W191" s="13">
        <v>4.8843815708160401</v>
      </c>
      <c r="X191" s="13">
        <v>7.6140830898284912</v>
      </c>
      <c r="Y191" s="13">
        <v>5.1843685364474366E-5</v>
      </c>
      <c r="Z191" s="13">
        <v>8.0151666355133049</v>
      </c>
      <c r="AA191" s="13">
        <v>3.0216497307264945E-5</v>
      </c>
      <c r="AB191" s="13">
        <v>1.337138454914093</v>
      </c>
      <c r="AC191" s="13">
        <v>1.0535191477174521E-5</v>
      </c>
      <c r="AD191" s="13">
        <v>9.0028702543065714E-6</v>
      </c>
      <c r="AE191" s="13"/>
      <c r="AF191" s="13"/>
      <c r="AG191" s="13"/>
      <c r="AH191" s="13"/>
      <c r="AI191" s="68">
        <f t="shared" si="256"/>
        <v>1</v>
      </c>
      <c r="AJ191" s="13">
        <f t="shared" si="278"/>
        <v>0</v>
      </c>
      <c r="AK191" s="13">
        <f t="shared" si="279"/>
        <v>0</v>
      </c>
      <c r="AL191" s="13">
        <f t="shared" si="280"/>
        <v>21.985956152229338</v>
      </c>
      <c r="AM191" s="13">
        <f t="shared" si="281"/>
        <v>4.884302345288452</v>
      </c>
      <c r="AN191" s="13">
        <f t="shared" si="282"/>
        <v>7.6139700787751643</v>
      </c>
      <c r="AO191" s="13">
        <f t="shared" si="283"/>
        <v>4.5091169008628638E-5</v>
      </c>
      <c r="AP191" s="13">
        <f t="shared" si="284"/>
        <v>8.0150426890180082</v>
      </c>
      <c r="AQ191" s="13">
        <f t="shared" si="285"/>
        <v>2.2881647930148573E-5</v>
      </c>
      <c r="AR191" s="13">
        <f t="shared" si="286"/>
        <v>1.3370465291406435</v>
      </c>
      <c r="AS191" s="13">
        <f t="shared" si="287"/>
        <v>8.9313224907527891E-6</v>
      </c>
      <c r="AT191" s="13">
        <f t="shared" si="288"/>
        <v>3.4931553982175935E-6</v>
      </c>
      <c r="AU191" s="13">
        <f t="shared" si="289"/>
        <v>0</v>
      </c>
      <c r="AV191" s="13">
        <f t="shared" si="290"/>
        <v>0</v>
      </c>
      <c r="AW191" s="13">
        <f t="shared" si="291"/>
        <v>0</v>
      </c>
      <c r="AX191" s="13"/>
      <c r="AY191">
        <f t="shared" si="292"/>
        <v>0</v>
      </c>
      <c r="AZ191">
        <f t="shared" si="293"/>
        <v>1</v>
      </c>
      <c r="BB191">
        <f t="shared" si="257"/>
        <v>1</v>
      </c>
      <c r="BC191">
        <f t="shared" si="258"/>
        <v>1</v>
      </c>
      <c r="BD191" s="41">
        <f t="shared" si="259"/>
        <v>1.7298350680669254</v>
      </c>
      <c r="BE191" s="13">
        <f t="shared" si="260"/>
        <v>21.985956152229338</v>
      </c>
      <c r="BF191" s="13">
        <f t="shared" si="261"/>
        <v>4.884302345288452</v>
      </c>
      <c r="BG191" s="13">
        <f t="shared" si="294"/>
        <v>7.6139681697438926</v>
      </c>
      <c r="BH191" s="13">
        <f t="shared" si="295"/>
        <v>8.0150414510141381</v>
      </c>
      <c r="BI191" s="13">
        <f t="shared" si="296"/>
        <v>1.3370442074290272</v>
      </c>
      <c r="BJ191" s="17">
        <f t="shared" si="297"/>
        <v>0.22215555745994664</v>
      </c>
      <c r="BK191" s="17">
        <f t="shared" si="298"/>
        <v>0.34631053191524941</v>
      </c>
      <c r="BL191" s="17">
        <f t="shared" si="299"/>
        <v>0.36455278067137536</v>
      </c>
      <c r="BM191" s="17">
        <f t="shared" si="300"/>
        <v>6.0813557444189356E-2</v>
      </c>
      <c r="BN191" s="17">
        <f t="shared" si="301"/>
        <v>1.5588650397714547</v>
      </c>
      <c r="BO191" s="17">
        <f t="shared" si="302"/>
        <v>1.6409797928962553</v>
      </c>
      <c r="BP191" s="17">
        <f t="shared" si="303"/>
        <v>0.2737431290916667</v>
      </c>
      <c r="BQ191" s="17">
        <f t="shared" si="304"/>
        <v>1.0526759860730723</v>
      </c>
      <c r="BR191" s="17">
        <f t="shared" si="305"/>
        <v>0.17560412358198771</v>
      </c>
      <c r="BS191" s="17">
        <f t="shared" si="306"/>
        <v>0.16681687993763922</v>
      </c>
      <c r="BT191" s="96">
        <f t="shared" si="307"/>
        <v>-1.5043774332129445</v>
      </c>
      <c r="BU191" s="96">
        <f t="shared" si="308"/>
        <v>-1.060419415344189</v>
      </c>
      <c r="BV191" s="96">
        <f t="shared" si="309"/>
        <v>-1.0090839350770564</v>
      </c>
      <c r="BW191" s="96">
        <f t="shared" si="310"/>
        <v>-2.7999425305878849</v>
      </c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184"/>
      <c r="CJ191" s="185"/>
      <c r="CK191" s="181">
        <f t="shared" si="262"/>
        <v>0</v>
      </c>
      <c r="CL191" s="186">
        <f t="shared" si="263"/>
        <v>1.7298315211244595</v>
      </c>
      <c r="CM191" s="185">
        <f t="shared" si="264"/>
        <v>0.21794122920403738</v>
      </c>
      <c r="CN191" s="185">
        <f t="shared" si="265"/>
        <v>0.33337563064017456</v>
      </c>
      <c r="CO191" s="188">
        <f t="shared" si="266"/>
        <v>0.33810000000000001</v>
      </c>
      <c r="CP191" s="185">
        <f t="shared" si="267"/>
        <v>5.4379810765775791E-2</v>
      </c>
      <c r="CQ191" s="187">
        <f t="shared" si="268"/>
        <v>1.5296583939520096</v>
      </c>
      <c r="CR191" s="187">
        <f t="shared" si="269"/>
        <v>1.5513356570246262</v>
      </c>
      <c r="CS191" s="187">
        <f t="shared" si="270"/>
        <v>0.24951594044128839</v>
      </c>
      <c r="CT191" s="187">
        <f t="shared" si="271"/>
        <v>1.0141713098547522</v>
      </c>
      <c r="CU191" s="187">
        <f t="shared" si="272"/>
        <v>0.163118733847916</v>
      </c>
      <c r="CV191" s="187">
        <f t="shared" si="273"/>
        <v>0.16083942847020341</v>
      </c>
      <c r="CW191" s="184">
        <f t="shared" si="274"/>
        <v>-1.5235298433463502</v>
      </c>
      <c r="CX191" s="184">
        <f t="shared" si="275"/>
        <v>-1.0984854047976849</v>
      </c>
      <c r="CY191" s="184">
        <f t="shared" si="276"/>
        <v>-2.9117623196335214</v>
      </c>
      <c r="CZ191" s="184">
        <f t="shared" si="311"/>
        <v>0.42504443854866569</v>
      </c>
      <c r="DA191" s="184">
        <f t="shared" si="312"/>
        <v>0.43911627407805337</v>
      </c>
      <c r="DB191" s="184">
        <f t="shared" si="313"/>
        <v>-1.3882324762871716</v>
      </c>
      <c r="DC191" s="184">
        <f t="shared" si="314"/>
        <v>1.407183552938775E-2</v>
      </c>
      <c r="DD191" s="184">
        <f t="shared" si="315"/>
        <v>-1.813276914835837</v>
      </c>
      <c r="DE191" s="184">
        <f t="shared" si="316"/>
        <v>-1.827348750365225</v>
      </c>
      <c r="DF191" s="15"/>
      <c r="DY191" s="124"/>
      <c r="EH191" s="50"/>
      <c r="EN191" s="39" t="str">
        <f t="shared" ref="EN191:EU191" si="370">DV187</f>
        <v>iRM_12</v>
      </c>
      <c r="EO191" s="39" t="str">
        <f t="shared" si="370"/>
        <v>Lab 1</v>
      </c>
      <c r="EP191" s="39" t="str">
        <f t="shared" si="370"/>
        <v>Jun 20, 2022</v>
      </c>
      <c r="EQ191" s="124">
        <f t="shared" si="370"/>
        <v>2</v>
      </c>
      <c r="ER191" s="117">
        <f t="shared" si="370"/>
        <v>1.0019987756412474</v>
      </c>
      <c r="ES191" s="44">
        <f t="shared" si="370"/>
        <v>0.342776747430662</v>
      </c>
      <c r="ET191" s="44">
        <f t="shared" si="370"/>
        <v>-3.203977388843704</v>
      </c>
      <c r="EU191" s="44">
        <f t="shared" si="370"/>
        <v>-0.81675354490773344</v>
      </c>
      <c r="EV191" s="39" t="s">
        <v>27</v>
      </c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44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</row>
    <row r="192" spans="1:235">
      <c r="A192" s="4" t="s">
        <v>38</v>
      </c>
      <c r="B192" s="12" t="s">
        <v>34</v>
      </c>
      <c r="C192" s="20">
        <v>3</v>
      </c>
      <c r="D192" s="4" t="s">
        <v>47</v>
      </c>
      <c r="E192" s="4" t="s">
        <v>27</v>
      </c>
      <c r="F192" s="15"/>
      <c r="G192" s="15"/>
      <c r="H192" s="15">
        <v>2.0150186028331519E-4</v>
      </c>
      <c r="I192" s="15">
        <v>4.4718839853885582E-5</v>
      </c>
      <c r="J192" s="15">
        <v>6.9993029319448391E-5</v>
      </c>
      <c r="K192" s="15">
        <v>1.3260460795549988E-5</v>
      </c>
      <c r="L192" s="15">
        <v>6.554437331942608E-5</v>
      </c>
      <c r="M192" s="15">
        <v>1.8025348140326969E-6</v>
      </c>
      <c r="N192" s="15">
        <v>1.1416799097787588E-4</v>
      </c>
      <c r="O192" s="15">
        <v>-1.3958287041759827E-6</v>
      </c>
      <c r="P192" s="15">
        <v>-4.997087535230095E-6</v>
      </c>
      <c r="Q192" s="15"/>
      <c r="R192" s="15"/>
      <c r="S192" s="15"/>
      <c r="T192" s="15"/>
      <c r="U192" s="15"/>
      <c r="V192" s="15">
        <v>20.866515996504802</v>
      </c>
      <c r="W192" s="15">
        <v>4.6355553646476899</v>
      </c>
      <c r="X192" s="15">
        <v>7.2260783059256415</v>
      </c>
      <c r="Y192" s="15">
        <v>5.4659233813124176E-5</v>
      </c>
      <c r="Z192" s="15">
        <v>7.6063704587975325</v>
      </c>
      <c r="AA192" s="15">
        <v>2.4790670434468871E-5</v>
      </c>
      <c r="AB192" s="15">
        <v>1.2688965481154773</v>
      </c>
      <c r="AC192" s="15">
        <v>1.2067889724685467E-5</v>
      </c>
      <c r="AD192" s="15">
        <v>1.0137518224419927E-6</v>
      </c>
      <c r="AE192" s="15"/>
      <c r="AF192" s="15"/>
      <c r="AG192" s="15"/>
      <c r="AH192" s="15"/>
      <c r="AI192" s="69">
        <f t="shared" si="256"/>
        <v>1</v>
      </c>
      <c r="AJ192" s="15">
        <f t="shared" si="278"/>
        <v>0</v>
      </c>
      <c r="AK192" s="15">
        <f t="shared" si="279"/>
        <v>0</v>
      </c>
      <c r="AL192" s="15">
        <f t="shared" si="280"/>
        <v>20.86631449464452</v>
      </c>
      <c r="AM192" s="15">
        <f t="shared" si="281"/>
        <v>4.6355106458078357</v>
      </c>
      <c r="AN192" s="15">
        <f t="shared" si="282"/>
        <v>7.2260083128963224</v>
      </c>
      <c r="AO192" s="15">
        <f t="shared" si="283"/>
        <v>4.1398773017574186E-5</v>
      </c>
      <c r="AP192" s="15">
        <f t="shared" si="284"/>
        <v>7.6063049144242134</v>
      </c>
      <c r="AQ192" s="15">
        <f t="shared" si="285"/>
        <v>2.2988135620436174E-5</v>
      </c>
      <c r="AR192" s="15">
        <f t="shared" si="286"/>
        <v>1.2687823801244993</v>
      </c>
      <c r="AS192" s="15">
        <f t="shared" si="287"/>
        <v>1.346371842886145E-5</v>
      </c>
      <c r="AT192" s="15">
        <f t="shared" si="288"/>
        <v>6.0108393576720881E-6</v>
      </c>
      <c r="AU192" s="15">
        <f t="shared" si="289"/>
        <v>0</v>
      </c>
      <c r="AV192" s="15">
        <f t="shared" si="290"/>
        <v>0</v>
      </c>
      <c r="AW192" s="15">
        <f t="shared" si="291"/>
        <v>0</v>
      </c>
      <c r="AX192" s="15"/>
      <c r="AY192" s="4">
        <f t="shared" si="292"/>
        <v>0</v>
      </c>
      <c r="AZ192" s="4">
        <f t="shared" si="293"/>
        <v>1</v>
      </c>
      <c r="BA192" s="4"/>
      <c r="BB192" s="4">
        <f t="shared" si="257"/>
        <v>1</v>
      </c>
      <c r="BC192" s="4">
        <f t="shared" si="258"/>
        <v>1</v>
      </c>
      <c r="BD192" s="40">
        <f t="shared" si="259"/>
        <v>1.7281166168324227</v>
      </c>
      <c r="BE192" s="15">
        <f t="shared" si="260"/>
        <v>20.86631449464452</v>
      </c>
      <c r="BF192" s="15">
        <f t="shared" si="261"/>
        <v>4.6355106458078357</v>
      </c>
      <c r="BG192" s="15">
        <f t="shared" si="294"/>
        <v>7.2260050276137786</v>
      </c>
      <c r="BH192" s="15">
        <f t="shared" si="295"/>
        <v>7.6063027839943649</v>
      </c>
      <c r="BI192" s="15">
        <f t="shared" si="296"/>
        <v>1.2687783849168397</v>
      </c>
      <c r="BJ192" s="18">
        <f t="shared" si="297"/>
        <v>0.22215282181228366</v>
      </c>
      <c r="BK192" s="18">
        <f t="shared" si="298"/>
        <v>0.34630001524554715</v>
      </c>
      <c r="BL192" s="18">
        <f t="shared" si="299"/>
        <v>0.36452545493582844</v>
      </c>
      <c r="BM192" s="18">
        <f t="shared" si="300"/>
        <v>6.0805102177602099E-2</v>
      </c>
      <c r="BN192" s="18">
        <f t="shared" si="301"/>
        <v>1.5588368962432821</v>
      </c>
      <c r="BO192" s="18">
        <f t="shared" si="302"/>
        <v>1.6408769961240821</v>
      </c>
      <c r="BP192" s="18">
        <f t="shared" si="303"/>
        <v>0.27370843944976603</v>
      </c>
      <c r="BQ192" s="18">
        <f t="shared" si="304"/>
        <v>1.0526290467453732</v>
      </c>
      <c r="BR192" s="18">
        <f t="shared" si="305"/>
        <v>0.17558504042943138</v>
      </c>
      <c r="BS192" s="18">
        <f t="shared" si="306"/>
        <v>0.16680618967557784</v>
      </c>
      <c r="BT192" s="144">
        <f t="shared" si="307"/>
        <v>-1.5043897473973742</v>
      </c>
      <c r="BU192" s="144">
        <f t="shared" si="308"/>
        <v>-1.060449783549658</v>
      </c>
      <c r="BV192" s="144">
        <f t="shared" si="309"/>
        <v>-1.0091588947568966</v>
      </c>
      <c r="BW192" s="144">
        <f t="shared" si="310"/>
        <v>-2.8000815761361117</v>
      </c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184"/>
      <c r="CJ192" s="185" t="s">
        <v>213</v>
      </c>
      <c r="CK192" s="181">
        <f t="shared" si="262"/>
        <v>0</v>
      </c>
      <c r="CL192" s="186">
        <f t="shared" si="263"/>
        <v>1.7281101850474594</v>
      </c>
      <c r="CM192" s="185">
        <f t="shared" si="264"/>
        <v>0.21794269904072225</v>
      </c>
      <c r="CN192" s="185">
        <f t="shared" si="265"/>
        <v>0.33337813457946452</v>
      </c>
      <c r="CO192" s="188">
        <f t="shared" si="266"/>
        <v>0.33810000000000001</v>
      </c>
      <c r="CP192" s="185">
        <f t="shared" si="267"/>
        <v>5.4378300391760816E-2</v>
      </c>
      <c r="CQ192" s="187">
        <f t="shared" si="268"/>
        <v>1.529659566697269</v>
      </c>
      <c r="CR192" s="187">
        <f t="shared" si="269"/>
        <v>1.5513251945954223</v>
      </c>
      <c r="CS192" s="187">
        <f t="shared" si="270"/>
        <v>0.24950732752740806</v>
      </c>
      <c r="CT192" s="187">
        <f t="shared" si="271"/>
        <v>1.0141636926083704</v>
      </c>
      <c r="CU192" s="187">
        <f t="shared" si="272"/>
        <v>0.16311297818123435</v>
      </c>
      <c r="CV192" s="187">
        <f t="shared" si="273"/>
        <v>0.16083496122969779</v>
      </c>
      <c r="CW192" s="184">
        <f t="shared" si="274"/>
        <v>-1.5235230991808069</v>
      </c>
      <c r="CX192" s="184">
        <f t="shared" si="275"/>
        <v>-1.0984778939610893</v>
      </c>
      <c r="CY192" s="184">
        <f t="shared" si="276"/>
        <v>-2.9117900945552999</v>
      </c>
      <c r="CZ192" s="184">
        <f t="shared" si="311"/>
        <v>0.4250452052197175</v>
      </c>
      <c r="DA192" s="184">
        <f t="shared" si="312"/>
        <v>0.43910952991251018</v>
      </c>
      <c r="DB192" s="184">
        <f t="shared" si="313"/>
        <v>-1.3882669953744931</v>
      </c>
      <c r="DC192" s="184">
        <f t="shared" si="314"/>
        <v>1.4064324692792554E-2</v>
      </c>
      <c r="DD192" s="184">
        <f t="shared" si="315"/>
        <v>-1.8133122005942106</v>
      </c>
      <c r="DE192" s="184">
        <f t="shared" si="316"/>
        <v>-1.8273765252870029</v>
      </c>
      <c r="DF192" s="15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125"/>
      <c r="DZ192" s="4"/>
      <c r="EA192" s="20"/>
      <c r="EB192" s="20"/>
      <c r="EC192" s="20"/>
      <c r="ED192" s="4"/>
      <c r="EE192" s="4"/>
      <c r="EF192" s="4"/>
      <c r="EG192" s="4"/>
      <c r="EH192" s="130"/>
      <c r="EI192" s="20"/>
      <c r="EJ192" s="20"/>
      <c r="EK192" s="20"/>
      <c r="EL192" s="20"/>
      <c r="EN192" s="39" t="str">
        <f t="shared" ref="EN192:EU192" si="371">DV189</f>
        <v>iRM_12</v>
      </c>
      <c r="EO192" s="39" t="str">
        <f t="shared" si="371"/>
        <v>Lab 1</v>
      </c>
      <c r="EP192" s="39" t="str">
        <f t="shared" si="371"/>
        <v>Jun 20, 2022</v>
      </c>
      <c r="EQ192" s="124">
        <f t="shared" si="371"/>
        <v>2</v>
      </c>
      <c r="ER192" s="117">
        <f t="shared" si="371"/>
        <v>0.99995977361649346</v>
      </c>
      <c r="ES192" s="44">
        <f t="shared" si="371"/>
        <v>-5.6522551764581763</v>
      </c>
      <c r="ET192" s="44">
        <f t="shared" si="371"/>
        <v>7.7199934291893868</v>
      </c>
      <c r="EU192" s="44">
        <f t="shared" si="371"/>
        <v>-6.6940468649301366</v>
      </c>
      <c r="EV192" s="39" t="s">
        <v>27</v>
      </c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5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</row>
    <row r="193" spans="1:235">
      <c r="A193" s="4" t="s">
        <v>38</v>
      </c>
      <c r="B193" s="12" t="s">
        <v>34</v>
      </c>
      <c r="C193" s="20">
        <v>3</v>
      </c>
      <c r="D193" s="4" t="s">
        <v>48</v>
      </c>
      <c r="E193" s="4" t="s">
        <v>98</v>
      </c>
      <c r="F193" s="15"/>
      <c r="G193" s="15"/>
      <c r="H193" s="15">
        <v>2.4438016553176569E-4</v>
      </c>
      <c r="I193" s="15">
        <v>5.0418233877280726E-5</v>
      </c>
      <c r="J193" s="15">
        <v>8.7866133253555748E-5</v>
      </c>
      <c r="K193" s="15">
        <v>2.4174493773898575E-5</v>
      </c>
      <c r="L193" s="15">
        <v>7.688513833272736E-5</v>
      </c>
      <c r="M193" s="15">
        <v>-1.5017337773315376E-6</v>
      </c>
      <c r="N193" s="15">
        <v>1.0544911274337212E-4</v>
      </c>
      <c r="O193" s="15">
        <v>-4.1821043623713162E-7</v>
      </c>
      <c r="P193" s="15">
        <v>-4.4230288040125739E-6</v>
      </c>
      <c r="Q193" s="15"/>
      <c r="R193" s="15"/>
      <c r="S193" s="15"/>
      <c r="T193" s="15"/>
      <c r="U193" s="15"/>
      <c r="V193" s="15">
        <v>22.067590090693258</v>
      </c>
      <c r="W193" s="15">
        <v>4.9025047457948023</v>
      </c>
      <c r="X193" s="15">
        <v>7.6423062499688594</v>
      </c>
      <c r="Y193" s="15">
        <v>4.3331222467695255E-5</v>
      </c>
      <c r="Z193" s="15">
        <v>8.0447864727098111</v>
      </c>
      <c r="AA193" s="15">
        <v>2.3683379272741299E-5</v>
      </c>
      <c r="AB193" s="15">
        <v>1.342099632535662</v>
      </c>
      <c r="AC193" s="15">
        <v>6.508508623223211E-6</v>
      </c>
      <c r="AD193" s="15">
        <v>-2.7250868057524027E-6</v>
      </c>
      <c r="AE193" s="15"/>
      <c r="AF193" s="15"/>
      <c r="AG193" s="15"/>
      <c r="AH193" s="15"/>
      <c r="AI193" s="69">
        <f t="shared" si="256"/>
        <v>1</v>
      </c>
      <c r="AJ193" s="15">
        <f t="shared" si="278"/>
        <v>0</v>
      </c>
      <c r="AK193" s="15">
        <f t="shared" si="279"/>
        <v>0</v>
      </c>
      <c r="AL193" s="15">
        <f t="shared" si="280"/>
        <v>22.067345710527725</v>
      </c>
      <c r="AM193" s="15">
        <f t="shared" si="281"/>
        <v>4.9024543275609247</v>
      </c>
      <c r="AN193" s="15">
        <f t="shared" si="282"/>
        <v>7.6422183838356057</v>
      </c>
      <c r="AO193" s="15">
        <f t="shared" si="283"/>
        <v>1.915672869379668E-5</v>
      </c>
      <c r="AP193" s="15">
        <f t="shared" si="284"/>
        <v>8.0447095875714787</v>
      </c>
      <c r="AQ193" s="15">
        <f t="shared" si="285"/>
        <v>2.5185113050072837E-5</v>
      </c>
      <c r="AR193" s="15">
        <f t="shared" si="286"/>
        <v>1.3419941834229185</v>
      </c>
      <c r="AS193" s="15">
        <f t="shared" si="287"/>
        <v>6.9267190594603428E-6</v>
      </c>
      <c r="AT193" s="15">
        <f t="shared" si="288"/>
        <v>1.6979419982601712E-6</v>
      </c>
      <c r="AU193" s="15">
        <f t="shared" si="289"/>
        <v>0</v>
      </c>
      <c r="AV193" s="15">
        <f t="shared" si="290"/>
        <v>0</v>
      </c>
      <c r="AW193" s="15">
        <f t="shared" si="291"/>
        <v>0</v>
      </c>
      <c r="AX193" s="15"/>
      <c r="AY193" s="4">
        <f t="shared" si="292"/>
        <v>0</v>
      </c>
      <c r="AZ193" s="4">
        <f t="shared" si="293"/>
        <v>1</v>
      </c>
      <c r="BA193" s="4"/>
      <c r="BB193" s="4">
        <f t="shared" si="257"/>
        <v>1</v>
      </c>
      <c r="BC193" s="4">
        <f t="shared" si="258"/>
        <v>1</v>
      </c>
      <c r="BD193" s="40">
        <f t="shared" si="259"/>
        <v>1.72982394750105</v>
      </c>
      <c r="BE193" s="15">
        <f t="shared" si="260"/>
        <v>22.067345710527725</v>
      </c>
      <c r="BF193" s="15">
        <f t="shared" si="261"/>
        <v>4.9024543275609247</v>
      </c>
      <c r="BG193" s="15">
        <f t="shared" si="294"/>
        <v>7.6422174558990967</v>
      </c>
      <c r="BH193" s="15">
        <f t="shared" si="295"/>
        <v>8.0447089858061975</v>
      </c>
      <c r="BI193" s="15">
        <f t="shared" si="296"/>
        <v>1.3419930548923993</v>
      </c>
      <c r="BJ193" s="18">
        <f t="shared" si="297"/>
        <v>0.22215876761390918</v>
      </c>
      <c r="BK193" s="18">
        <f t="shared" si="298"/>
        <v>0.34631339700511443</v>
      </c>
      <c r="BL193" s="18">
        <f t="shared" si="299"/>
        <v>0.36455263316821507</v>
      </c>
      <c r="BM193" s="18">
        <f t="shared" si="300"/>
        <v>6.0813523859925354E-2</v>
      </c>
      <c r="BN193" s="18">
        <f t="shared" si="301"/>
        <v>1.5588554110408739</v>
      </c>
      <c r="BO193" s="18">
        <f t="shared" si="302"/>
        <v>1.640955417081593</v>
      </c>
      <c r="BP193" s="18">
        <f t="shared" si="303"/>
        <v>0.27373902238066733</v>
      </c>
      <c r="BQ193" s="18">
        <f t="shared" si="304"/>
        <v>1.0526668512417707</v>
      </c>
      <c r="BR193" s="18">
        <f t="shared" si="305"/>
        <v>0.17560257381272273</v>
      </c>
      <c r="BS193" s="18">
        <f t="shared" si="306"/>
        <v>0.16681685530951645</v>
      </c>
      <c r="BT193" s="144">
        <f t="shared" si="307"/>
        <v>-1.5043629832896293</v>
      </c>
      <c r="BU193" s="144">
        <f t="shared" si="308"/>
        <v>-1.0604111421969717</v>
      </c>
      <c r="BV193" s="144">
        <f t="shared" si="309"/>
        <v>-1.0090843396911424</v>
      </c>
      <c r="BW193" s="144">
        <f t="shared" si="310"/>
        <v>-2.7999430828376575</v>
      </c>
      <c r="BX193" s="44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184"/>
      <c r="CJ193" s="185"/>
      <c r="CK193" s="181">
        <f t="shared" si="262"/>
        <v>0</v>
      </c>
      <c r="CL193" s="186">
        <f t="shared" si="263"/>
        <v>1.7298222297717618</v>
      </c>
      <c r="CM193" s="185">
        <f t="shared" si="264"/>
        <v>0.2179444008812868</v>
      </c>
      <c r="CN193" s="185">
        <f t="shared" si="265"/>
        <v>0.33337845688041978</v>
      </c>
      <c r="CO193" s="188">
        <f t="shared" si="266"/>
        <v>0.33810000000000001</v>
      </c>
      <c r="CP193" s="185">
        <f t="shared" si="267"/>
        <v>5.4379813395689813E-2</v>
      </c>
      <c r="CQ193" s="187">
        <f t="shared" si="268"/>
        <v>1.5296491010200775</v>
      </c>
      <c r="CR193" s="187">
        <f t="shared" si="269"/>
        <v>1.5513130809181066</v>
      </c>
      <c r="CS193" s="187">
        <f t="shared" si="270"/>
        <v>0.24951232138012214</v>
      </c>
      <c r="CT193" s="187">
        <f t="shared" si="271"/>
        <v>1.0141627121433159</v>
      </c>
      <c r="CU193" s="187">
        <f t="shared" si="272"/>
        <v>0.16311735888559656</v>
      </c>
      <c r="CV193" s="187">
        <f t="shared" si="273"/>
        <v>0.16083943624871289</v>
      </c>
      <c r="CW193" s="184">
        <f t="shared" si="274"/>
        <v>-1.5235152905507059</v>
      </c>
      <c r="CX193" s="184">
        <f t="shared" si="275"/>
        <v>-1.0984769271886288</v>
      </c>
      <c r="CY193" s="184">
        <f t="shared" si="276"/>
        <v>-2.9117622712715665</v>
      </c>
      <c r="CZ193" s="184">
        <f t="shared" si="311"/>
        <v>0.4250383633620769</v>
      </c>
      <c r="DA193" s="184">
        <f t="shared" si="312"/>
        <v>0.43910172128240887</v>
      </c>
      <c r="DB193" s="184">
        <f t="shared" si="313"/>
        <v>-1.3882469807208608</v>
      </c>
      <c r="DC193" s="184">
        <f t="shared" si="314"/>
        <v>1.4063357920332083E-2</v>
      </c>
      <c r="DD193" s="184">
        <f t="shared" si="315"/>
        <v>-1.8132853440829377</v>
      </c>
      <c r="DE193" s="184">
        <f t="shared" si="316"/>
        <v>-1.8273487020032695</v>
      </c>
      <c r="DF193" s="15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125"/>
      <c r="DZ193" s="4"/>
      <c r="EA193" s="20"/>
      <c r="EB193" s="20"/>
      <c r="EC193" s="20"/>
      <c r="ED193" s="4"/>
      <c r="EE193" s="4" t="str">
        <f>E193</f>
        <v>iRM_UR</v>
      </c>
      <c r="EF193" s="4" t="str">
        <f>A193</f>
        <v>Lab 1</v>
      </c>
      <c r="EG193" s="4" t="str">
        <f>B193</f>
        <v>Jun 21, 2022</v>
      </c>
      <c r="EH193" s="130">
        <f>C193</f>
        <v>3</v>
      </c>
      <c r="EI193" s="51">
        <f>BE193/AVERAGE(BE192,BE194)</f>
        <v>1.0720939718857121</v>
      </c>
      <c r="EJ193" s="52">
        <f>(CM193/AVERAGE(CM192,CM194)-1)*10^6</f>
        <v>14.560771707916587</v>
      </c>
      <c r="EK193" s="52">
        <f>(CN193/AVERAGE(CN192,CN194)-1)*10^6</f>
        <v>3.0015723739840183</v>
      </c>
      <c r="EL193" s="52">
        <f>(CP193/AVERAGE(CP192,CP194)-1)*10^6</f>
        <v>13.48880782203743</v>
      </c>
      <c r="EN193" s="39" t="str">
        <f t="shared" ref="EN193:EU193" si="372">DV194</f>
        <v>iRM_12</v>
      </c>
      <c r="EO193" s="39" t="str">
        <f t="shared" si="372"/>
        <v>Lab 1</v>
      </c>
      <c r="EP193" s="39" t="str">
        <f t="shared" si="372"/>
        <v>Jun 21, 2022</v>
      </c>
      <c r="EQ193" s="124">
        <f t="shared" si="372"/>
        <v>3</v>
      </c>
      <c r="ER193" s="117">
        <f t="shared" si="372"/>
        <v>0.99106417015906745</v>
      </c>
      <c r="ES193" s="44">
        <f t="shared" si="372"/>
        <v>-11.817912190736912</v>
      </c>
      <c r="ET193" s="44">
        <f t="shared" si="372"/>
        <v>-1.5137308380097636</v>
      </c>
      <c r="EU193" s="44">
        <f t="shared" si="372"/>
        <v>16.607428000803282</v>
      </c>
      <c r="EV193" s="39" t="s">
        <v>27</v>
      </c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5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</row>
    <row r="194" spans="1:235">
      <c r="A194" s="4" t="s">
        <v>38</v>
      </c>
      <c r="B194" s="12" t="s">
        <v>34</v>
      </c>
      <c r="C194" s="20">
        <v>3</v>
      </c>
      <c r="D194" s="4" t="s">
        <v>49</v>
      </c>
      <c r="E194" s="4" t="s">
        <v>27</v>
      </c>
      <c r="F194" s="15"/>
      <c r="G194" s="15"/>
      <c r="H194" s="15">
        <v>2.3792099382262676E-4</v>
      </c>
      <c r="I194" s="15">
        <v>6.0206849957467058E-5</v>
      </c>
      <c r="J194" s="15">
        <v>7.801768188073766E-5</v>
      </c>
      <c r="K194" s="15">
        <v>6.9119607644552163E-6</v>
      </c>
      <c r="L194" s="15">
        <v>7.3008760227821765E-5</v>
      </c>
      <c r="M194" s="15">
        <v>-2.32572352842908E-6</v>
      </c>
      <c r="N194" s="15">
        <v>1.0126750203198756E-4</v>
      </c>
      <c r="O194" s="15">
        <v>1.0570324047876056E-5</v>
      </c>
      <c r="P194" s="15">
        <v>1.6644924547115632E-6</v>
      </c>
      <c r="Q194" s="15"/>
      <c r="R194" s="15"/>
      <c r="S194" s="15"/>
      <c r="T194" s="15"/>
      <c r="U194" s="15"/>
      <c r="V194" s="15">
        <v>20.300735831260681</v>
      </c>
      <c r="W194" s="15">
        <v>4.5100780924161272</v>
      </c>
      <c r="X194" s="15">
        <v>7.0309349298477173</v>
      </c>
      <c r="Y194" s="15">
        <v>5.4253839342284969E-5</v>
      </c>
      <c r="Z194" s="15">
        <v>7.4018367628256483</v>
      </c>
      <c r="AA194" s="15">
        <v>2.5165307098025853E-5</v>
      </c>
      <c r="AB194" s="15">
        <v>1.2349342207113903</v>
      </c>
      <c r="AC194" s="15">
        <v>1.7734486766822027E-5</v>
      </c>
      <c r="AD194" s="15">
        <v>-2.3799192661044828E-7</v>
      </c>
      <c r="AE194" s="15"/>
      <c r="AF194" s="15"/>
      <c r="AG194" s="15"/>
      <c r="AH194" s="15"/>
      <c r="AI194" s="69">
        <f t="shared" si="256"/>
        <v>1</v>
      </c>
      <c r="AJ194" s="15">
        <f t="shared" si="278"/>
        <v>0</v>
      </c>
      <c r="AK194" s="15">
        <f t="shared" si="279"/>
        <v>0</v>
      </c>
      <c r="AL194" s="15">
        <f t="shared" si="280"/>
        <v>20.300497910266859</v>
      </c>
      <c r="AM194" s="15">
        <f t="shared" si="281"/>
        <v>4.5100178855661701</v>
      </c>
      <c r="AN194" s="15">
        <f t="shared" si="282"/>
        <v>7.0308569121658362</v>
      </c>
      <c r="AO194" s="15">
        <f t="shared" si="283"/>
        <v>4.734187857782975E-5</v>
      </c>
      <c r="AP194" s="15">
        <f t="shared" si="284"/>
        <v>7.4017637540654206</v>
      </c>
      <c r="AQ194" s="15">
        <f t="shared" si="285"/>
        <v>2.7491030626454933E-5</v>
      </c>
      <c r="AR194" s="15">
        <f t="shared" si="286"/>
        <v>1.2348329532093583</v>
      </c>
      <c r="AS194" s="15">
        <f t="shared" si="287"/>
        <v>7.1641627189459711E-6</v>
      </c>
      <c r="AT194" s="15">
        <f t="shared" si="288"/>
        <v>-1.9024843813220114E-6</v>
      </c>
      <c r="AU194" s="15">
        <f t="shared" si="289"/>
        <v>0</v>
      </c>
      <c r="AV194" s="15">
        <f t="shared" si="290"/>
        <v>0</v>
      </c>
      <c r="AW194" s="15">
        <f t="shared" si="291"/>
        <v>0</v>
      </c>
      <c r="AX194" s="15"/>
      <c r="AY194" s="4">
        <f t="shared" si="292"/>
        <v>0</v>
      </c>
      <c r="AZ194" s="4">
        <f t="shared" si="293"/>
        <v>1</v>
      </c>
      <c r="BA194" s="4"/>
      <c r="BB194" s="4">
        <f t="shared" si="257"/>
        <v>1</v>
      </c>
      <c r="BC194" s="4">
        <f t="shared" si="258"/>
        <v>1</v>
      </c>
      <c r="BD194" s="40">
        <f t="shared" si="259"/>
        <v>1.7334330851602717</v>
      </c>
      <c r="BE194" s="15">
        <f t="shared" si="260"/>
        <v>20.300497910266859</v>
      </c>
      <c r="BF194" s="15">
        <f t="shared" si="261"/>
        <v>4.5100178855661701</v>
      </c>
      <c r="BG194" s="15">
        <f t="shared" si="294"/>
        <v>7.0308579516725969</v>
      </c>
      <c r="BH194" s="15">
        <f t="shared" si="295"/>
        <v>7.4017644282309263</v>
      </c>
      <c r="BI194" s="15">
        <f t="shared" si="296"/>
        <v>1.2348342176033731</v>
      </c>
      <c r="BJ194" s="18">
        <f t="shared" si="297"/>
        <v>0.22216291962401841</v>
      </c>
      <c r="BK194" s="18">
        <f t="shared" si="298"/>
        <v>0.34633918747957315</v>
      </c>
      <c r="BL194" s="18">
        <f t="shared" si="299"/>
        <v>0.3646099943434159</v>
      </c>
      <c r="BM194" s="18">
        <f t="shared" si="300"/>
        <v>6.082777984370831E-2</v>
      </c>
      <c r="BN194" s="18">
        <f t="shared" si="301"/>
        <v>1.5589423656553794</v>
      </c>
      <c r="BO194" s="18">
        <f t="shared" si="302"/>
        <v>1.6411829434023935</v>
      </c>
      <c r="BP194" s="18">
        <f t="shared" si="303"/>
        <v>0.2737980755143628</v>
      </c>
      <c r="BQ194" s="18">
        <f t="shared" si="304"/>
        <v>1.0527540847941741</v>
      </c>
      <c r="BR194" s="18">
        <f t="shared" si="305"/>
        <v>0.17563065931514288</v>
      </c>
      <c r="BS194" s="18">
        <f t="shared" si="306"/>
        <v>0.16682971061516302</v>
      </c>
      <c r="BT194" s="144">
        <f t="shared" si="307"/>
        <v>-1.5043442940821088</v>
      </c>
      <c r="BU194" s="144">
        <f t="shared" si="308"/>
        <v>-1.06033667348048</v>
      </c>
      <c r="BV194" s="144">
        <f t="shared" si="309"/>
        <v>-1.0089270053101556</v>
      </c>
      <c r="BW194" s="144">
        <f t="shared" si="310"/>
        <v>-2.7997086890353193</v>
      </c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184"/>
      <c r="CJ194" s="185"/>
      <c r="CK194" s="181">
        <f t="shared" si="262"/>
        <v>0</v>
      </c>
      <c r="CL194" s="186">
        <f t="shared" si="263"/>
        <v>1.7334351767150182</v>
      </c>
      <c r="CM194" s="185">
        <f t="shared" si="264"/>
        <v>0.21793975593693296</v>
      </c>
      <c r="CN194" s="185">
        <f t="shared" si="265"/>
        <v>0.33337677786824954</v>
      </c>
      <c r="CO194" s="188">
        <f t="shared" si="266"/>
        <v>0.33810000000000001</v>
      </c>
      <c r="CP194" s="185">
        <f t="shared" si="267"/>
        <v>5.437985938170254E-2</v>
      </c>
      <c r="CQ194" s="187">
        <f t="shared" si="268"/>
        <v>1.5296739983719241</v>
      </c>
      <c r="CR194" s="187">
        <f t="shared" si="269"/>
        <v>1.5513461440134799</v>
      </c>
      <c r="CS194" s="187">
        <f t="shared" si="270"/>
        <v>0.24951785023306564</v>
      </c>
      <c r="CT194" s="187">
        <f t="shared" si="271"/>
        <v>1.0141678198522186</v>
      </c>
      <c r="CU194" s="187">
        <f t="shared" si="272"/>
        <v>0.16311831834667695</v>
      </c>
      <c r="CV194" s="187">
        <f t="shared" si="273"/>
        <v>0.16083957226176435</v>
      </c>
      <c r="CW194" s="184">
        <f t="shared" si="274"/>
        <v>-1.5235366032975968</v>
      </c>
      <c r="CX194" s="184">
        <f t="shared" si="275"/>
        <v>-1.0984819635560474</v>
      </c>
      <c r="CY194" s="184">
        <f t="shared" si="276"/>
        <v>-2.9117614256270081</v>
      </c>
      <c r="CZ194" s="184">
        <f t="shared" si="311"/>
        <v>0.42505463974154928</v>
      </c>
      <c r="DA194" s="184">
        <f t="shared" si="312"/>
        <v>0.43912303402929964</v>
      </c>
      <c r="DB194" s="184">
        <f t="shared" si="313"/>
        <v>-1.3882248223294118</v>
      </c>
      <c r="DC194" s="184">
        <f t="shared" si="314"/>
        <v>1.4068394287750665E-2</v>
      </c>
      <c r="DD194" s="184">
        <f t="shared" si="315"/>
        <v>-1.8132794620709609</v>
      </c>
      <c r="DE194" s="184">
        <f t="shared" si="316"/>
        <v>-1.8273478563587118</v>
      </c>
      <c r="DF194" s="15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3" t="str">
        <f>E194</f>
        <v>iRM_12</v>
      </c>
      <c r="DW194" s="43" t="str">
        <f>A194</f>
        <v>Lab 1</v>
      </c>
      <c r="DX194" s="43" t="str">
        <f>B194</f>
        <v>Jun 21, 2022</v>
      </c>
      <c r="DY194" s="125">
        <f>C194</f>
        <v>3</v>
      </c>
      <c r="DZ194" s="51">
        <f>BE194/AVERAGE(BE192,BE196)</f>
        <v>0.99106417015906745</v>
      </c>
      <c r="EA194" s="52">
        <f>(CM194/AVERAGE(CM192,CM196)-1)*10^6</f>
        <v>-11.817912190736912</v>
      </c>
      <c r="EB194" s="52">
        <f>(CN194/AVERAGE(CN192,CN196)-1)*10^6</f>
        <v>-1.5137308380097636</v>
      </c>
      <c r="EC194" s="52">
        <f>(CP194/AVERAGE(CP192,CP196)-1)*10^6</f>
        <v>16.607428000803282</v>
      </c>
      <c r="ED194" s="4"/>
      <c r="EE194" s="4"/>
      <c r="EF194" s="4"/>
      <c r="EG194" s="4"/>
      <c r="EH194" s="130"/>
      <c r="EI194" s="20"/>
      <c r="EJ194" s="20"/>
      <c r="EK194" s="52"/>
      <c r="EL194" s="52"/>
      <c r="EN194" s="39" t="str">
        <f t="shared" ref="EN194:EU194" si="373">DV196</f>
        <v>iRM_12</v>
      </c>
      <c r="EO194" s="39" t="str">
        <f t="shared" si="373"/>
        <v>Lab 1</v>
      </c>
      <c r="EP194" s="39" t="str">
        <f t="shared" si="373"/>
        <v>Jun 21, 2022</v>
      </c>
      <c r="EQ194" s="124">
        <f t="shared" si="373"/>
        <v>3</v>
      </c>
      <c r="ER194" s="117">
        <f t="shared" si="373"/>
        <v>0.99790660668454856</v>
      </c>
      <c r="ES194" s="44">
        <f t="shared" si="373"/>
        <v>6.5884400697324708</v>
      </c>
      <c r="ET194" s="44">
        <f t="shared" si="373"/>
        <v>-2.6303917233239105</v>
      </c>
      <c r="EU194" s="44">
        <f t="shared" si="373"/>
        <v>0.38212902708778529</v>
      </c>
      <c r="EV194" s="39" t="s">
        <v>27</v>
      </c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5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</row>
    <row r="195" spans="1:235">
      <c r="A195" s="4" t="s">
        <v>38</v>
      </c>
      <c r="B195" s="12" t="s">
        <v>34</v>
      </c>
      <c r="C195" s="20">
        <v>3</v>
      </c>
      <c r="D195" s="4" t="s">
        <v>50</v>
      </c>
      <c r="E195" s="4" t="s">
        <v>99</v>
      </c>
      <c r="F195" s="15"/>
      <c r="G195" s="15"/>
      <c r="H195" s="15">
        <v>2.2809249348938461E-4</v>
      </c>
      <c r="I195" s="15">
        <v>4.0951055325422203E-5</v>
      </c>
      <c r="J195" s="15">
        <v>8.8511298963567247E-5</v>
      </c>
      <c r="K195" s="15">
        <v>9.9165797365685635E-6</v>
      </c>
      <c r="L195" s="15">
        <v>6.2640806390845682E-5</v>
      </c>
      <c r="M195" s="15">
        <v>2.5822533586961021E-7</v>
      </c>
      <c r="N195" s="15">
        <v>9.5746869192225859E-5</v>
      </c>
      <c r="O195" s="15">
        <v>9.4365739641943953E-6</v>
      </c>
      <c r="P195" s="15">
        <v>-3.9687242804120618E-6</v>
      </c>
      <c r="Q195" s="15"/>
      <c r="R195" s="15"/>
      <c r="S195" s="15"/>
      <c r="T195" s="15"/>
      <c r="U195" s="15"/>
      <c r="V195" s="15">
        <v>20.585576362609864</v>
      </c>
      <c r="W195" s="15">
        <v>4.573455066680908</v>
      </c>
      <c r="X195" s="15">
        <v>7.1296946525573732</v>
      </c>
      <c r="Y195" s="15">
        <v>5.1603349747892933E-5</v>
      </c>
      <c r="Z195" s="15">
        <v>7.5058701229095455</v>
      </c>
      <c r="AA195" s="15">
        <v>2.5313256164736229E-5</v>
      </c>
      <c r="AB195" s="15">
        <v>1.2522851920127869</v>
      </c>
      <c r="AC195" s="15">
        <v>1.137712771878796E-5</v>
      </c>
      <c r="AD195" s="15">
        <v>1.8624255267241096E-6</v>
      </c>
      <c r="AE195" s="15"/>
      <c r="AF195" s="15"/>
      <c r="AG195" s="15"/>
      <c r="AH195" s="15"/>
      <c r="AI195" s="69">
        <f t="shared" si="256"/>
        <v>1</v>
      </c>
      <c r="AJ195" s="15">
        <f t="shared" si="278"/>
        <v>0</v>
      </c>
      <c r="AK195" s="15">
        <f t="shared" si="279"/>
        <v>0</v>
      </c>
      <c r="AL195" s="15">
        <f t="shared" si="280"/>
        <v>20.585348270116373</v>
      </c>
      <c r="AM195" s="15">
        <f t="shared" si="281"/>
        <v>4.5734141156255825</v>
      </c>
      <c r="AN195" s="15">
        <f t="shared" si="282"/>
        <v>7.1296061412584093</v>
      </c>
      <c r="AO195" s="15">
        <f t="shared" si="283"/>
        <v>4.168677001132437E-5</v>
      </c>
      <c r="AP195" s="15">
        <f t="shared" si="284"/>
        <v>7.5058074821031546</v>
      </c>
      <c r="AQ195" s="15">
        <f t="shared" si="285"/>
        <v>2.505503082886662E-5</v>
      </c>
      <c r="AR195" s="15">
        <f t="shared" si="286"/>
        <v>1.2521894451435946</v>
      </c>
      <c r="AS195" s="15">
        <f t="shared" si="287"/>
        <v>1.9405537545935645E-6</v>
      </c>
      <c r="AT195" s="15">
        <f t="shared" si="288"/>
        <v>5.8311498071361715E-6</v>
      </c>
      <c r="AU195" s="15">
        <f t="shared" si="289"/>
        <v>0</v>
      </c>
      <c r="AV195" s="15">
        <f t="shared" si="290"/>
        <v>0</v>
      </c>
      <c r="AW195" s="15">
        <f t="shared" si="291"/>
        <v>0</v>
      </c>
      <c r="AX195" s="15"/>
      <c r="AY195" s="4">
        <f t="shared" si="292"/>
        <v>0</v>
      </c>
      <c r="AZ195" s="4">
        <f t="shared" si="293"/>
        <v>1</v>
      </c>
      <c r="BA195" s="4"/>
      <c r="BB195" s="4">
        <f t="shared" si="257"/>
        <v>1</v>
      </c>
      <c r="BC195" s="4">
        <f t="shared" si="258"/>
        <v>1</v>
      </c>
      <c r="BD195" s="40">
        <f t="shared" si="259"/>
        <v>1.7339974021422417</v>
      </c>
      <c r="BE195" s="15">
        <f t="shared" si="260"/>
        <v>20.585348270116373</v>
      </c>
      <c r="BF195" s="15">
        <f t="shared" si="261"/>
        <v>4.5734141156255825</v>
      </c>
      <c r="BG195" s="15">
        <f t="shared" si="294"/>
        <v>7.1296029552532758</v>
      </c>
      <c r="BH195" s="15">
        <f t="shared" si="295"/>
        <v>7.5058054158171936</v>
      </c>
      <c r="BI195" s="15">
        <f t="shared" si="296"/>
        <v>1.2521855697931983</v>
      </c>
      <c r="BJ195" s="18">
        <f t="shared" si="297"/>
        <v>0.22216841102779789</v>
      </c>
      <c r="BK195" s="18">
        <f t="shared" si="298"/>
        <v>0.34634356736161115</v>
      </c>
      <c r="BL195" s="18">
        <f t="shared" si="299"/>
        <v>0.36461882098508513</v>
      </c>
      <c r="BM195" s="18">
        <f t="shared" si="300"/>
        <v>6.0828971818319373E-2</v>
      </c>
      <c r="BN195" s="18">
        <f t="shared" si="301"/>
        <v>1.5589235470486233</v>
      </c>
      <c r="BO195" s="18">
        <f t="shared" si="302"/>
        <v>1.6411821072954595</v>
      </c>
      <c r="BP195" s="18">
        <f t="shared" si="303"/>
        <v>0.2737966731494893</v>
      </c>
      <c r="BQ195" s="18">
        <f t="shared" si="304"/>
        <v>1.0527662568203355</v>
      </c>
      <c r="BR195" s="18">
        <f t="shared" si="305"/>
        <v>0.17563187987495932</v>
      </c>
      <c r="BS195" s="18">
        <f t="shared" si="306"/>
        <v>0.16682894112261859</v>
      </c>
      <c r="BT195" s="144">
        <f t="shared" si="307"/>
        <v>-1.5043195764743194</v>
      </c>
      <c r="BU195" s="144">
        <f t="shared" si="308"/>
        <v>-1.0603240273390613</v>
      </c>
      <c r="BV195" s="144">
        <f t="shared" si="309"/>
        <v>-1.0089027971563247</v>
      </c>
      <c r="BW195" s="144">
        <f t="shared" si="310"/>
        <v>-2.7996890933352074</v>
      </c>
      <c r="BX195" s="44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184"/>
      <c r="CJ195" s="185"/>
      <c r="CK195" s="181">
        <f t="shared" si="262"/>
        <v>0</v>
      </c>
      <c r="CL195" s="186">
        <f t="shared" si="263"/>
        <v>1.7339910804840246</v>
      </c>
      <c r="CM195" s="185">
        <f t="shared" si="264"/>
        <v>0.21794380153191054</v>
      </c>
      <c r="CN195" s="185">
        <f t="shared" si="265"/>
        <v>0.33337691560041643</v>
      </c>
      <c r="CO195" s="188">
        <f t="shared" si="266"/>
        <v>0.33810000000000001</v>
      </c>
      <c r="CP195" s="185">
        <f t="shared" si="267"/>
        <v>5.4378970874388387E-2</v>
      </c>
      <c r="CQ195" s="187">
        <f t="shared" si="268"/>
        <v>1.5296462356677976</v>
      </c>
      <c r="CR195" s="187">
        <f t="shared" si="269"/>
        <v>1.5513173470569961</v>
      </c>
      <c r="CS195" s="187">
        <f t="shared" si="270"/>
        <v>0.24950914177032199</v>
      </c>
      <c r="CT195" s="187">
        <f t="shared" si="271"/>
        <v>1.0141674008564063</v>
      </c>
      <c r="CU195" s="187">
        <f t="shared" si="272"/>
        <v>0.16311558578209021</v>
      </c>
      <c r="CV195" s="187">
        <f t="shared" si="273"/>
        <v>0.16083694431939782</v>
      </c>
      <c r="CW195" s="184">
        <f t="shared" si="274"/>
        <v>-1.5235180405649202</v>
      </c>
      <c r="CX195" s="184">
        <f t="shared" si="275"/>
        <v>-1.0984815504134784</v>
      </c>
      <c r="CY195" s="184">
        <f t="shared" si="276"/>
        <v>-2.9117777646647136</v>
      </c>
      <c r="CZ195" s="184">
        <f t="shared" si="311"/>
        <v>0.42503649015144207</v>
      </c>
      <c r="DA195" s="184">
        <f t="shared" si="312"/>
        <v>0.43910447129662328</v>
      </c>
      <c r="DB195" s="184">
        <f t="shared" si="313"/>
        <v>-1.3882597240997934</v>
      </c>
      <c r="DC195" s="184">
        <f t="shared" si="314"/>
        <v>1.4067981145181341E-2</v>
      </c>
      <c r="DD195" s="184">
        <f t="shared" si="315"/>
        <v>-1.8132962142512354</v>
      </c>
      <c r="DE195" s="184">
        <f t="shared" si="316"/>
        <v>-1.8273641953964166</v>
      </c>
      <c r="DF195" s="15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125"/>
      <c r="DZ195" s="4"/>
      <c r="EA195" s="20"/>
      <c r="EB195" s="20"/>
      <c r="EC195" s="20"/>
      <c r="ED195" s="4"/>
      <c r="EE195" s="4" t="str">
        <f>E195</f>
        <v>SRM</v>
      </c>
      <c r="EF195" s="4" t="str">
        <f>A195</f>
        <v>Lab 1</v>
      </c>
      <c r="EG195" s="4" t="str">
        <f>B195</f>
        <v>Jun 21, 2022</v>
      </c>
      <c r="EH195" s="130">
        <f>C195</f>
        <v>3</v>
      </c>
      <c r="EI195" s="51">
        <f>BE195/AVERAGE(BE194,BE196)</f>
        <v>1.0190450160786577</v>
      </c>
      <c r="EJ195" s="52">
        <f>(CM195/AVERAGE(CM194,CM196)-1)*10^6</f>
        <v>13.496888720654354</v>
      </c>
      <c r="EK195" s="52">
        <f>(CN195/AVERAGE(CN194,CN196)-1)*10^6</f>
        <v>0.93421163116502726</v>
      </c>
      <c r="EL195" s="52">
        <f>(CP195/AVERAGE(CP194,CP196)-1)*10^6</f>
        <v>-14.066042666627254</v>
      </c>
      <c r="EN195" s="39" t="str">
        <f t="shared" ref="EN195:EU195" si="374">DV198</f>
        <v>iRM_12</v>
      </c>
      <c r="EO195" s="39" t="str">
        <f t="shared" si="374"/>
        <v>Lab 1</v>
      </c>
      <c r="EP195" s="39" t="str">
        <f t="shared" si="374"/>
        <v>Jun 21, 2022</v>
      </c>
      <c r="EQ195" s="124">
        <f t="shared" si="374"/>
        <v>3</v>
      </c>
      <c r="ER195" s="117">
        <f t="shared" si="374"/>
        <v>0.99843889532586261</v>
      </c>
      <c r="ES195" s="44">
        <f t="shared" si="374"/>
        <v>-1.7356179043970243</v>
      </c>
      <c r="ET195" s="44">
        <f t="shared" si="374"/>
        <v>2.4936180988976986</v>
      </c>
      <c r="EU195" s="44">
        <f t="shared" si="374"/>
        <v>5.9970440795531488</v>
      </c>
      <c r="EV195" s="39" t="s">
        <v>27</v>
      </c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5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</row>
    <row r="196" spans="1:235">
      <c r="A196" s="4" t="s">
        <v>38</v>
      </c>
      <c r="B196" s="12" t="s">
        <v>34</v>
      </c>
      <c r="C196" s="20">
        <v>3</v>
      </c>
      <c r="D196" s="4" t="s">
        <v>51</v>
      </c>
      <c r="E196" s="4" t="s">
        <v>27</v>
      </c>
      <c r="F196" s="15"/>
      <c r="G196" s="15"/>
      <c r="H196" s="15">
        <v>7.8000451030675317E-4</v>
      </c>
      <c r="I196" s="15">
        <v>1.6701543754606973E-4</v>
      </c>
      <c r="J196" s="15">
        <v>2.7611502518993803E-4</v>
      </c>
      <c r="K196" s="15">
        <v>1.6190078576983068E-5</v>
      </c>
      <c r="L196" s="15">
        <v>2.626909983518999E-4</v>
      </c>
      <c r="M196" s="15">
        <v>1.4862388240999277E-6</v>
      </c>
      <c r="N196" s="15">
        <v>1.2311023456277326E-4</v>
      </c>
      <c r="O196" s="15">
        <v>1.4643362826305406E-5</v>
      </c>
      <c r="P196" s="15">
        <v>-3.3332834277643998E-6</v>
      </c>
      <c r="Q196" s="15"/>
      <c r="R196" s="15"/>
      <c r="S196" s="15"/>
      <c r="T196" s="15"/>
      <c r="U196" s="15"/>
      <c r="V196" s="15">
        <v>20.101536102294922</v>
      </c>
      <c r="W196" s="15">
        <v>4.4660016155242923</v>
      </c>
      <c r="X196" s="15">
        <v>6.9624046993255613</v>
      </c>
      <c r="Y196" s="15">
        <v>5.4287173188640733E-5</v>
      </c>
      <c r="Z196" s="15">
        <v>7.3301473617553707</v>
      </c>
      <c r="AA196" s="15">
        <v>2.3252731771208347E-5</v>
      </c>
      <c r="AB196" s="15">
        <v>1.2230385971069335</v>
      </c>
      <c r="AC196" s="15">
        <v>1.1576798184478321E-5</v>
      </c>
      <c r="AD196" s="15">
        <v>-7.2745518906458761E-8</v>
      </c>
      <c r="AE196" s="15"/>
      <c r="AF196" s="15"/>
      <c r="AG196" s="15"/>
      <c r="AH196" s="15"/>
      <c r="AI196" s="69">
        <f t="shared" si="256"/>
        <v>1</v>
      </c>
      <c r="AJ196" s="15">
        <f t="shared" si="278"/>
        <v>0</v>
      </c>
      <c r="AK196" s="15">
        <f t="shared" si="279"/>
        <v>0</v>
      </c>
      <c r="AL196" s="15">
        <f t="shared" si="280"/>
        <v>20.100756097784615</v>
      </c>
      <c r="AM196" s="15">
        <f t="shared" si="281"/>
        <v>4.4658346000867466</v>
      </c>
      <c r="AN196" s="15">
        <f t="shared" si="282"/>
        <v>6.9621285843003715</v>
      </c>
      <c r="AO196" s="15">
        <f t="shared" si="283"/>
        <v>3.8097094611657665E-5</v>
      </c>
      <c r="AP196" s="15">
        <f t="shared" si="284"/>
        <v>7.3298846707570187</v>
      </c>
      <c r="AQ196" s="15">
        <f t="shared" si="285"/>
        <v>2.176649294710842E-5</v>
      </c>
      <c r="AR196" s="15">
        <f t="shared" si="286"/>
        <v>1.2229154868723708</v>
      </c>
      <c r="AS196" s="15">
        <f t="shared" si="287"/>
        <v>-3.0665646418270849E-6</v>
      </c>
      <c r="AT196" s="15">
        <f t="shared" si="288"/>
        <v>3.2605379088579413E-6</v>
      </c>
      <c r="AU196" s="15">
        <f t="shared" si="289"/>
        <v>0</v>
      </c>
      <c r="AV196" s="15">
        <f t="shared" si="290"/>
        <v>0</v>
      </c>
      <c r="AW196" s="15">
        <f t="shared" si="291"/>
        <v>0</v>
      </c>
      <c r="AX196" s="15"/>
      <c r="AY196" s="4">
        <f t="shared" si="292"/>
        <v>0</v>
      </c>
      <c r="AZ196" s="4">
        <f t="shared" si="293"/>
        <v>1</v>
      </c>
      <c r="BA196" s="4"/>
      <c r="BB196" s="4">
        <f t="shared" si="257"/>
        <v>1</v>
      </c>
      <c r="BC196" s="4">
        <f t="shared" si="258"/>
        <v>1</v>
      </c>
      <c r="BD196" s="40">
        <f t="shared" si="259"/>
        <v>1.7364056435788513</v>
      </c>
      <c r="BE196" s="15">
        <f t="shared" si="260"/>
        <v>20.100756097784615</v>
      </c>
      <c r="BF196" s="15">
        <f t="shared" si="261"/>
        <v>4.4658346000867466</v>
      </c>
      <c r="BG196" s="15">
        <f t="shared" si="294"/>
        <v>6.9621268030621275</v>
      </c>
      <c r="BH196" s="15">
        <f t="shared" si="295"/>
        <v>7.3298835154797946</v>
      </c>
      <c r="BI196" s="15">
        <f t="shared" si="296"/>
        <v>1.2229133200336082</v>
      </c>
      <c r="BJ196" s="18">
        <f t="shared" si="297"/>
        <v>0.22217246845649474</v>
      </c>
      <c r="BK196" s="18">
        <f t="shared" si="298"/>
        <v>0.34636143880326231</v>
      </c>
      <c r="BL196" s="18">
        <f t="shared" si="299"/>
        <v>0.36465710443039756</v>
      </c>
      <c r="BM196" s="18">
        <f t="shared" si="300"/>
        <v>6.0839170132928007E-2</v>
      </c>
      <c r="BN196" s="18">
        <f t="shared" si="301"/>
        <v>1.5589755166765227</v>
      </c>
      <c r="BO196" s="18">
        <f t="shared" si="302"/>
        <v>1.6413244492613801</v>
      </c>
      <c r="BP196" s="18">
        <f t="shared" si="303"/>
        <v>0.27383757562580885</v>
      </c>
      <c r="BQ196" s="18">
        <f t="shared" si="304"/>
        <v>1.0528224668726112</v>
      </c>
      <c r="BR196" s="18">
        <f t="shared" si="305"/>
        <v>0.17565226181972707</v>
      </c>
      <c r="BS196" s="18">
        <f t="shared" si="306"/>
        <v>0.16683939348435328</v>
      </c>
      <c r="BT196" s="144">
        <f t="shared" si="307"/>
        <v>-1.5043013137895911</v>
      </c>
      <c r="BU196" s="144">
        <f t="shared" si="308"/>
        <v>-1.0602724283423857</v>
      </c>
      <c r="BV196" s="144">
        <f t="shared" si="309"/>
        <v>-1.0087978068666048</v>
      </c>
      <c r="BW196" s="144">
        <f t="shared" si="310"/>
        <v>-2.7995214518397598</v>
      </c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184"/>
      <c r="CJ196" s="185"/>
      <c r="CK196" s="181">
        <f t="shared" si="262"/>
        <v>0</v>
      </c>
      <c r="CL196" s="186">
        <f t="shared" si="263"/>
        <v>1.7364020242582694</v>
      </c>
      <c r="CM196" s="185">
        <f t="shared" si="264"/>
        <v>0.21794196407981772</v>
      </c>
      <c r="CN196" s="185">
        <f t="shared" si="265"/>
        <v>0.33337643044398102</v>
      </c>
      <c r="CO196" s="188">
        <f t="shared" si="266"/>
        <v>0.33810000000000001</v>
      </c>
      <c r="CP196" s="185">
        <f t="shared" si="267"/>
        <v>5.437961218244166E-2</v>
      </c>
      <c r="CQ196" s="187">
        <f t="shared" si="268"/>
        <v>1.5296569059177942</v>
      </c>
      <c r="CR196" s="187">
        <f t="shared" si="269"/>
        <v>1.5513304260953444</v>
      </c>
      <c r="CS196" s="187">
        <f t="shared" si="270"/>
        <v>0.24951418792631411</v>
      </c>
      <c r="CT196" s="187">
        <f t="shared" si="271"/>
        <v>1.0141688767551091</v>
      </c>
      <c r="CU196" s="187">
        <f t="shared" si="272"/>
        <v>0.1631177468365729</v>
      </c>
      <c r="CV196" s="187">
        <f t="shared" si="273"/>
        <v>0.1608388411193187</v>
      </c>
      <c r="CW196" s="184">
        <f t="shared" si="274"/>
        <v>-1.523526471453184</v>
      </c>
      <c r="CX196" s="184">
        <f t="shared" si="275"/>
        <v>-1.0984830056935706</v>
      </c>
      <c r="CY196" s="184">
        <f t="shared" si="276"/>
        <v>-2.9117659714243964</v>
      </c>
      <c r="CZ196" s="184">
        <f t="shared" si="311"/>
        <v>0.42504346575961355</v>
      </c>
      <c r="DA196" s="184">
        <f t="shared" si="312"/>
        <v>0.43911290218488691</v>
      </c>
      <c r="DB196" s="184">
        <f t="shared" si="313"/>
        <v>-1.3882394999712127</v>
      </c>
      <c r="DC196" s="184">
        <f t="shared" si="314"/>
        <v>1.4069436425273796E-2</v>
      </c>
      <c r="DD196" s="184">
        <f t="shared" si="315"/>
        <v>-1.8132829657308258</v>
      </c>
      <c r="DE196" s="184">
        <f t="shared" si="316"/>
        <v>-1.8273524021560996</v>
      </c>
      <c r="DF196" s="15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3" t="str">
        <f>E196</f>
        <v>iRM_12</v>
      </c>
      <c r="DW196" s="43" t="str">
        <f>A196</f>
        <v>Lab 1</v>
      </c>
      <c r="DX196" s="43" t="str">
        <f>B196</f>
        <v>Jun 21, 2022</v>
      </c>
      <c r="DY196" s="125">
        <f>C196</f>
        <v>3</v>
      </c>
      <c r="DZ196" s="51">
        <f>BE196/AVERAGE(BE194,BE198)</f>
        <v>0.99790660668454856</v>
      </c>
      <c r="EA196" s="52">
        <f>(CM196/AVERAGE(CM194,CM198)-1)*10^6</f>
        <v>6.5884400697324708</v>
      </c>
      <c r="EB196" s="52">
        <f>(CN196/AVERAGE(CN194,CN198)-1)*10^6</f>
        <v>-2.6303917233239105</v>
      </c>
      <c r="EC196" s="52">
        <f>(CP196/AVERAGE(CP194,CP198)-1)*10^6</f>
        <v>0.38212902708778529</v>
      </c>
      <c r="ED196" s="4"/>
      <c r="EE196" s="4"/>
      <c r="EF196" s="4"/>
      <c r="EG196" s="4"/>
      <c r="EH196" s="130"/>
      <c r="EI196" s="20"/>
      <c r="EJ196" s="20"/>
      <c r="EK196" s="52"/>
      <c r="EL196" s="52"/>
      <c r="EN196" s="39" t="str">
        <f t="shared" ref="EN196:EU196" si="375">DV200</f>
        <v>iRM_12</v>
      </c>
      <c r="EO196" s="39" t="str">
        <f t="shared" si="375"/>
        <v>Lab 1</v>
      </c>
      <c r="EP196" s="39" t="str">
        <f t="shared" si="375"/>
        <v>Jun 21, 2022</v>
      </c>
      <c r="EQ196" s="124">
        <f t="shared" si="375"/>
        <v>3</v>
      </c>
      <c r="ER196" s="117">
        <f t="shared" si="375"/>
        <v>1.0015752988138344</v>
      </c>
      <c r="ES196" s="44">
        <f t="shared" si="375"/>
        <v>1.3514908818734739</v>
      </c>
      <c r="ET196" s="44">
        <f t="shared" si="375"/>
        <v>1.3094147415237956</v>
      </c>
      <c r="EU196" s="44">
        <f t="shared" si="375"/>
        <v>-18.209667737356661</v>
      </c>
      <c r="EV196" s="39" t="s">
        <v>27</v>
      </c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5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</row>
    <row r="197" spans="1:235">
      <c r="A197" s="4" t="s">
        <v>38</v>
      </c>
      <c r="B197" s="12" t="s">
        <v>34</v>
      </c>
      <c r="C197" s="20">
        <v>3</v>
      </c>
      <c r="D197" s="4" t="s">
        <v>52</v>
      </c>
      <c r="E197" s="4" t="s">
        <v>100</v>
      </c>
      <c r="F197" s="15"/>
      <c r="G197" s="15"/>
      <c r="H197" s="15">
        <v>3.2017373014241456E-4</v>
      </c>
      <c r="I197" s="15">
        <v>5.8672738850873431E-5</v>
      </c>
      <c r="J197" s="15">
        <v>1.1438157234806567E-4</v>
      </c>
      <c r="K197" s="15">
        <v>8.3256750031068801E-6</v>
      </c>
      <c r="L197" s="15">
        <v>1.0604667040752247E-4</v>
      </c>
      <c r="M197" s="15">
        <v>4.8157447736230101E-7</v>
      </c>
      <c r="N197" s="15">
        <v>9.4787704438203948E-5</v>
      </c>
      <c r="O197" s="15">
        <v>3.1478927141392886E-6</v>
      </c>
      <c r="P197" s="15">
        <v>-7.6546052696357947E-7</v>
      </c>
      <c r="Q197" s="15"/>
      <c r="R197" s="15"/>
      <c r="S197" s="15"/>
      <c r="T197" s="15"/>
      <c r="U197" s="15"/>
      <c r="V197" s="15">
        <v>20.53844996861049</v>
      </c>
      <c r="W197" s="15">
        <v>4.562458836302465</v>
      </c>
      <c r="X197" s="15">
        <v>7.1118550884480376</v>
      </c>
      <c r="Y197" s="15">
        <v>4.1233869643635942E-5</v>
      </c>
      <c r="Z197" s="15">
        <v>7.4855949927349483</v>
      </c>
      <c r="AA197" s="15">
        <v>2.4156302766196134E-5</v>
      </c>
      <c r="AB197" s="15">
        <v>1.2486766747065954</v>
      </c>
      <c r="AC197" s="15">
        <v>1.0571660254754534E-5</v>
      </c>
      <c r="AD197" s="15">
        <v>-2.5311049909055035E-8</v>
      </c>
      <c r="AE197" s="15"/>
      <c r="AF197" s="15"/>
      <c r="AG197" s="15"/>
      <c r="AH197" s="15"/>
      <c r="AI197" s="69">
        <f t="shared" si="256"/>
        <v>1</v>
      </c>
      <c r="AJ197" s="15">
        <f t="shared" si="278"/>
        <v>0</v>
      </c>
      <c r="AK197" s="15">
        <f t="shared" si="279"/>
        <v>0</v>
      </c>
      <c r="AL197" s="15">
        <f t="shared" si="280"/>
        <v>20.538129794880348</v>
      </c>
      <c r="AM197" s="15">
        <f t="shared" si="281"/>
        <v>4.5624001635636144</v>
      </c>
      <c r="AN197" s="15">
        <f t="shared" si="282"/>
        <v>7.1117407068756897</v>
      </c>
      <c r="AO197" s="15">
        <f t="shared" si="283"/>
        <v>3.290819464052906E-5</v>
      </c>
      <c r="AP197" s="15">
        <f t="shared" si="284"/>
        <v>7.4854889460645406</v>
      </c>
      <c r="AQ197" s="15">
        <f t="shared" si="285"/>
        <v>2.3674728288833833E-5</v>
      </c>
      <c r="AR197" s="15">
        <f t="shared" si="286"/>
        <v>1.2485818870021572</v>
      </c>
      <c r="AS197" s="15">
        <f t="shared" si="287"/>
        <v>7.4237675406152445E-6</v>
      </c>
      <c r="AT197" s="15">
        <f t="shared" si="288"/>
        <v>7.4014947705452439E-7</v>
      </c>
      <c r="AU197" s="15">
        <f t="shared" si="289"/>
        <v>0</v>
      </c>
      <c r="AV197" s="15">
        <f t="shared" si="290"/>
        <v>0</v>
      </c>
      <c r="AW197" s="15">
        <f t="shared" si="291"/>
        <v>0</v>
      </c>
      <c r="AX197" s="15"/>
      <c r="AY197" s="4">
        <f t="shared" si="292"/>
        <v>0</v>
      </c>
      <c r="AZ197" s="4">
        <f t="shared" si="293"/>
        <v>1</v>
      </c>
      <c r="BA197" s="4"/>
      <c r="BB197" s="4">
        <f t="shared" si="257"/>
        <v>1</v>
      </c>
      <c r="BC197" s="4">
        <f t="shared" si="258"/>
        <v>1</v>
      </c>
      <c r="BD197" s="40">
        <f t="shared" si="259"/>
        <v>1.7244839154305773</v>
      </c>
      <c r="BE197" s="15">
        <f t="shared" si="260"/>
        <v>20.538129794880348</v>
      </c>
      <c r="BF197" s="15">
        <f t="shared" si="261"/>
        <v>4.5624001635636144</v>
      </c>
      <c r="BG197" s="15">
        <f t="shared" si="294"/>
        <v>7.1117403022561829</v>
      </c>
      <c r="BH197" s="15">
        <f t="shared" si="295"/>
        <v>7.4854886836965875</v>
      </c>
      <c r="BI197" s="15">
        <f t="shared" si="296"/>
        <v>1.2485813950158799</v>
      </c>
      <c r="BJ197" s="18">
        <f t="shared" si="297"/>
        <v>0.22214292192762891</v>
      </c>
      <c r="BK197" s="18">
        <f t="shared" si="298"/>
        <v>0.34627010216037124</v>
      </c>
      <c r="BL197" s="18">
        <f t="shared" si="299"/>
        <v>0.36446788283335013</v>
      </c>
      <c r="BM197" s="18">
        <f t="shared" si="300"/>
        <v>6.0793334519052493E-2</v>
      </c>
      <c r="BN197" s="18">
        <f t="shared" si="301"/>
        <v>1.5587717094726126</v>
      </c>
      <c r="BO197" s="18">
        <f t="shared" si="302"/>
        <v>1.6406909554925575</v>
      </c>
      <c r="BP197" s="18">
        <f t="shared" si="303"/>
        <v>0.27366766400442916</v>
      </c>
      <c r="BQ197" s="18">
        <f t="shared" si="304"/>
        <v>1.0525537161869978</v>
      </c>
      <c r="BR197" s="18">
        <f t="shared" si="305"/>
        <v>0.17556622457371937</v>
      </c>
      <c r="BS197" s="18">
        <f t="shared" si="306"/>
        <v>0.16680025149664487</v>
      </c>
      <c r="BT197" s="144">
        <f t="shared" si="307"/>
        <v>-1.5044343117885299</v>
      </c>
      <c r="BU197" s="144">
        <f t="shared" si="308"/>
        <v>-1.0605361663849628</v>
      </c>
      <c r="BV197" s="144">
        <f t="shared" si="309"/>
        <v>-1.0093168443556519</v>
      </c>
      <c r="BW197" s="144">
        <f t="shared" si="310"/>
        <v>-2.8002751256406291</v>
      </c>
      <c r="BX197" s="44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184"/>
      <c r="CJ197" s="185"/>
      <c r="CK197" s="181">
        <f t="shared" si="262"/>
        <v>0</v>
      </c>
      <c r="CL197" s="186">
        <f t="shared" si="263"/>
        <v>1.724483110555336</v>
      </c>
      <c r="CM197" s="185">
        <f t="shared" si="264"/>
        <v>0.21794173878319834</v>
      </c>
      <c r="CN197" s="185">
        <f t="shared" si="265"/>
        <v>0.3333759453370716</v>
      </c>
      <c r="CO197" s="188">
        <f t="shared" si="266"/>
        <v>0.33810000000000001</v>
      </c>
      <c r="CP197" s="185">
        <f t="shared" si="267"/>
        <v>5.4380525156120518E-2</v>
      </c>
      <c r="CQ197" s="187">
        <f t="shared" si="268"/>
        <v>1.5296562613401175</v>
      </c>
      <c r="CR197" s="187">
        <f t="shared" si="269"/>
        <v>1.5513320297785238</v>
      </c>
      <c r="CS197" s="187">
        <f t="shared" si="270"/>
        <v>0.24951863493305687</v>
      </c>
      <c r="CT197" s="187">
        <f t="shared" si="271"/>
        <v>1.014170352507443</v>
      </c>
      <c r="CU197" s="187">
        <f t="shared" si="272"/>
        <v>0.16312072276581668</v>
      </c>
      <c r="CV197" s="187">
        <f t="shared" si="273"/>
        <v>0.16084154142597021</v>
      </c>
      <c r="CW197" s="184">
        <f t="shared" si="274"/>
        <v>-1.5235275051996531</v>
      </c>
      <c r="CX197" s="184">
        <f t="shared" si="275"/>
        <v>-1.0984844608272215</v>
      </c>
      <c r="CY197" s="184">
        <f t="shared" si="276"/>
        <v>-2.9117491826688608</v>
      </c>
      <c r="CZ197" s="184">
        <f t="shared" si="311"/>
        <v>0.42504304437243179</v>
      </c>
      <c r="DA197" s="184">
        <f t="shared" si="312"/>
        <v>0.43911393593135611</v>
      </c>
      <c r="DB197" s="184">
        <f t="shared" si="313"/>
        <v>-1.388221677469208</v>
      </c>
      <c r="DC197" s="184">
        <f t="shared" si="314"/>
        <v>1.4070891558924619E-2</v>
      </c>
      <c r="DD197" s="184">
        <f t="shared" si="315"/>
        <v>-1.8132647218416396</v>
      </c>
      <c r="DE197" s="184">
        <f t="shared" si="316"/>
        <v>-1.8273356134005641</v>
      </c>
      <c r="DF197" s="15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125"/>
      <c r="DZ197" s="4"/>
      <c r="EA197" s="20"/>
      <c r="EB197" s="20"/>
      <c r="EC197" s="20"/>
      <c r="ED197" s="4"/>
      <c r="EE197" s="4" t="str">
        <f>E197</f>
        <v>alfaA</v>
      </c>
      <c r="EF197" s="4" t="str">
        <f>A197</f>
        <v>Lab 1</v>
      </c>
      <c r="EG197" s="4" t="str">
        <f>B197</f>
        <v>Jun 21, 2022</v>
      </c>
      <c r="EH197" s="130">
        <f>C197</f>
        <v>3</v>
      </c>
      <c r="EI197" s="51">
        <f>BE197/AVERAGE(BE196,BE198)</f>
        <v>1.0247007060807312</v>
      </c>
      <c r="EJ197" s="52">
        <f>(CM197/AVERAGE(CM196,CM198)-1)*10^6</f>
        <v>0.48875492897337836</v>
      </c>
      <c r="EK197" s="52">
        <f>(CN197/AVERAGE(CN196,CN198)-1)*10^6</f>
        <v>-3.5644546827473533</v>
      </c>
      <c r="EL197" s="52">
        <f>(CP197/AVERAGE(CP196,CP198)-1)*10^6</f>
        <v>19.44398083253418</v>
      </c>
      <c r="EN197" s="39" t="str">
        <f t="shared" ref="EN197:EU197" si="376">DV202</f>
        <v>iRM_12</v>
      </c>
      <c r="EO197" s="39" t="str">
        <f t="shared" si="376"/>
        <v>Lab 1</v>
      </c>
      <c r="EP197" s="39" t="str">
        <f t="shared" si="376"/>
        <v>Jun 21, 2022</v>
      </c>
      <c r="EQ197" s="124">
        <f t="shared" si="376"/>
        <v>3</v>
      </c>
      <c r="ER197" s="117">
        <f t="shared" si="376"/>
        <v>0.9947815378003374</v>
      </c>
      <c r="ES197" s="44">
        <f t="shared" si="376"/>
        <v>-1.3921391348592493</v>
      </c>
      <c r="ET197" s="44">
        <f t="shared" si="376"/>
        <v>-4.1705902652511284</v>
      </c>
      <c r="EU197" s="44">
        <f t="shared" si="376"/>
        <v>17.266236905122412</v>
      </c>
      <c r="EV197" s="39" t="s">
        <v>27</v>
      </c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5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</row>
    <row r="198" spans="1:235">
      <c r="A198" s="4" t="s">
        <v>38</v>
      </c>
      <c r="B198" s="12" t="s">
        <v>34</v>
      </c>
      <c r="C198" s="20">
        <v>3</v>
      </c>
      <c r="D198" s="4" t="s">
        <v>53</v>
      </c>
      <c r="E198" s="4" t="s">
        <v>27</v>
      </c>
      <c r="F198" s="15"/>
      <c r="G198" s="15"/>
      <c r="H198" s="15">
        <v>2.5431547837797555E-4</v>
      </c>
      <c r="I198" s="15">
        <v>5.8471656302572228E-5</v>
      </c>
      <c r="J198" s="15">
        <v>8.6458009900525215E-5</v>
      </c>
      <c r="K198" s="15">
        <v>6.3866749655971954E-6</v>
      </c>
      <c r="L198" s="15">
        <v>7.8944259803392919E-5</v>
      </c>
      <c r="M198" s="15">
        <v>-7.6854130384163029E-7</v>
      </c>
      <c r="N198" s="15">
        <v>1.0557465720921755E-4</v>
      </c>
      <c r="O198" s="15">
        <v>2.6255120815221744E-6</v>
      </c>
      <c r="P198" s="15">
        <v>-3.2432716807306855E-6</v>
      </c>
      <c r="Q198" s="15"/>
      <c r="R198" s="15"/>
      <c r="S198" s="15"/>
      <c r="T198" s="15"/>
      <c r="U198" s="15"/>
      <c r="V198" s="15">
        <v>19.985602722167968</v>
      </c>
      <c r="W198" s="15">
        <v>4.4403379440307615</v>
      </c>
      <c r="X198" s="15">
        <v>6.9225779628753665</v>
      </c>
      <c r="Y198" s="15">
        <v>5.5709690623189087E-5</v>
      </c>
      <c r="Z198" s="15">
        <v>7.2885174655914309</v>
      </c>
      <c r="AA198" s="15">
        <v>2.5231582130800235E-5</v>
      </c>
      <c r="AB198" s="15">
        <v>1.2161516857147217</v>
      </c>
      <c r="AC198" s="15">
        <v>1.2194804960472538E-5</v>
      </c>
      <c r="AD198" s="15">
        <v>6.4111693877322294E-7</v>
      </c>
      <c r="AE198" s="15"/>
      <c r="AF198" s="15"/>
      <c r="AG198" s="15"/>
      <c r="AH198" s="15"/>
      <c r="AI198" s="69">
        <f t="shared" si="256"/>
        <v>1</v>
      </c>
      <c r="AJ198" s="15">
        <f t="shared" si="278"/>
        <v>0</v>
      </c>
      <c r="AK198" s="15">
        <f t="shared" si="279"/>
        <v>0</v>
      </c>
      <c r="AL198" s="15">
        <f t="shared" si="280"/>
        <v>19.985348406689589</v>
      </c>
      <c r="AM198" s="15">
        <f t="shared" si="281"/>
        <v>4.440279472374459</v>
      </c>
      <c r="AN198" s="15">
        <f t="shared" si="282"/>
        <v>6.9224915048654658</v>
      </c>
      <c r="AO198" s="15">
        <f t="shared" si="283"/>
        <v>4.932301565759189E-5</v>
      </c>
      <c r="AP198" s="15">
        <f t="shared" si="284"/>
        <v>7.2884385213316278</v>
      </c>
      <c r="AQ198" s="15">
        <f t="shared" si="285"/>
        <v>2.6000123434641867E-5</v>
      </c>
      <c r="AR198" s="15">
        <f t="shared" si="286"/>
        <v>1.2160461110575125</v>
      </c>
      <c r="AS198" s="15">
        <f t="shared" si="287"/>
        <v>9.5692928789503631E-6</v>
      </c>
      <c r="AT198" s="15">
        <f t="shared" si="288"/>
        <v>3.8843886195039083E-6</v>
      </c>
      <c r="AU198" s="15">
        <f t="shared" si="289"/>
        <v>0</v>
      </c>
      <c r="AV198" s="15">
        <f t="shared" si="290"/>
        <v>0</v>
      </c>
      <c r="AW198" s="15">
        <f t="shared" si="291"/>
        <v>0</v>
      </c>
      <c r="AX198" s="15"/>
      <c r="AY198" s="4">
        <f t="shared" si="292"/>
        <v>0</v>
      </c>
      <c r="AZ198" s="4">
        <f t="shared" si="293"/>
        <v>1</v>
      </c>
      <c r="BA198" s="4"/>
      <c r="BB198" s="4">
        <f t="shared" si="257"/>
        <v>1</v>
      </c>
      <c r="BC198" s="4">
        <f t="shared" si="258"/>
        <v>1</v>
      </c>
      <c r="BD198" s="40">
        <f t="shared" si="259"/>
        <v>1.7384161503539206</v>
      </c>
      <c r="BE198" s="15">
        <f t="shared" si="260"/>
        <v>19.985348406689589</v>
      </c>
      <c r="BF198" s="15">
        <f t="shared" si="261"/>
        <v>4.440279472374459</v>
      </c>
      <c r="BG198" s="15">
        <f t="shared" si="294"/>
        <v>6.9224893830591183</v>
      </c>
      <c r="BH198" s="15">
        <f t="shared" si="295"/>
        <v>7.2884371451148509</v>
      </c>
      <c r="BI198" s="15">
        <f t="shared" si="296"/>
        <v>1.2160435297259597</v>
      </c>
      <c r="BJ198" s="18">
        <f t="shared" si="297"/>
        <v>0.2221767357775053</v>
      </c>
      <c r="BK198" s="18">
        <f t="shared" si="298"/>
        <v>0.34637821879262265</v>
      </c>
      <c r="BL198" s="18">
        <f t="shared" si="299"/>
        <v>0.36468902101677803</v>
      </c>
      <c r="BM198" s="18">
        <f t="shared" si="300"/>
        <v>6.08467515792179E-2</v>
      </c>
      <c r="BN198" s="18">
        <f t="shared" si="301"/>
        <v>1.5590210990384545</v>
      </c>
      <c r="BO198" s="18">
        <f t="shared" si="302"/>
        <v>1.6414365785893488</v>
      </c>
      <c r="BP198" s="18">
        <f t="shared" si="303"/>
        <v>0.27386643955446233</v>
      </c>
      <c r="BQ198" s="18">
        <f t="shared" si="304"/>
        <v>1.0528636075558726</v>
      </c>
      <c r="BR198" s="18">
        <f t="shared" si="305"/>
        <v>0.17566564026835355</v>
      </c>
      <c r="BS198" s="18">
        <f t="shared" si="306"/>
        <v>0.16684558095435115</v>
      </c>
      <c r="BT198" s="144">
        <f t="shared" si="307"/>
        <v>-1.504282106729153</v>
      </c>
      <c r="BU198" s="144">
        <f t="shared" si="308"/>
        <v>-1.060223983044994</v>
      </c>
      <c r="BV198" s="144">
        <f t="shared" si="309"/>
        <v>-1.0087102857698655</v>
      </c>
      <c r="BW198" s="144">
        <f t="shared" si="310"/>
        <v>-2.7993968450455959</v>
      </c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184"/>
      <c r="CJ198" s="185"/>
      <c r="CK198" s="181">
        <f t="shared" si="262"/>
        <v>0</v>
      </c>
      <c r="CL198" s="186">
        <f t="shared" si="263"/>
        <v>1.7384118143432501</v>
      </c>
      <c r="CM198" s="185">
        <f t="shared" si="264"/>
        <v>0.21794130044648494</v>
      </c>
      <c r="CN198" s="185">
        <f t="shared" si="265"/>
        <v>0.33337783684553252</v>
      </c>
      <c r="CO198" s="188">
        <f t="shared" si="266"/>
        <v>0.33810000000000007</v>
      </c>
      <c r="CP198" s="185">
        <f t="shared" si="267"/>
        <v>5.4379323423140086E-2</v>
      </c>
      <c r="CQ198" s="187">
        <f t="shared" si="268"/>
        <v>1.5296680168584784</v>
      </c>
      <c r="CR198" s="187">
        <f t="shared" si="269"/>
        <v>1.5513351499112475</v>
      </c>
      <c r="CS198" s="187">
        <f t="shared" si="270"/>
        <v>0.24951362275867858</v>
      </c>
      <c r="CT198" s="187">
        <f t="shared" si="271"/>
        <v>1.0141645983402776</v>
      </c>
      <c r="CU198" s="187">
        <f t="shared" si="272"/>
        <v>0.16311619253902662</v>
      </c>
      <c r="CV198" s="187">
        <f t="shared" si="273"/>
        <v>0.1608379870545403</v>
      </c>
      <c r="CW198" s="184">
        <f t="shared" si="274"/>
        <v>-1.5235295164580593</v>
      </c>
      <c r="CX198" s="184">
        <f t="shared" si="275"/>
        <v>-1.0984787870432506</v>
      </c>
      <c r="CY198" s="184">
        <f t="shared" si="276"/>
        <v>-2.9117712815039769</v>
      </c>
      <c r="CZ198" s="184">
        <f t="shared" si="311"/>
        <v>0.42505072941480848</v>
      </c>
      <c r="DA198" s="184">
        <f t="shared" si="312"/>
        <v>0.43911594718976249</v>
      </c>
      <c r="DB198" s="184">
        <f t="shared" si="313"/>
        <v>-1.3882417650459176</v>
      </c>
      <c r="DC198" s="184">
        <f t="shared" si="314"/>
        <v>1.4065217774954147E-2</v>
      </c>
      <c r="DD198" s="184">
        <f t="shared" si="315"/>
        <v>-1.813292494460726</v>
      </c>
      <c r="DE198" s="184">
        <f t="shared" si="316"/>
        <v>-1.8273577122356801</v>
      </c>
      <c r="DF198" s="15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3" t="str">
        <f>E198</f>
        <v>iRM_12</v>
      </c>
      <c r="DW198" s="43" t="str">
        <f>A198</f>
        <v>Lab 1</v>
      </c>
      <c r="DX198" s="43" t="str">
        <f>B198</f>
        <v>Jun 21, 2022</v>
      </c>
      <c r="DY198" s="125">
        <f>C198</f>
        <v>3</v>
      </c>
      <c r="DZ198" s="51">
        <f>BE198/AVERAGE(BE196,BE200)</f>
        <v>0.99843889532586261</v>
      </c>
      <c r="EA198" s="52">
        <f>(CM198/AVERAGE(CM196,CM200)-1)*10^6</f>
        <v>-1.7356179043970243</v>
      </c>
      <c r="EB198" s="52">
        <f>(CN198/AVERAGE(CN196,CN200)-1)*10^6</f>
        <v>2.4936180988976986</v>
      </c>
      <c r="EC198" s="52">
        <f>(CP198/AVERAGE(CP196,CP200)-1)*10^6</f>
        <v>5.9970440795531488</v>
      </c>
      <c r="ED198" s="4"/>
      <c r="EE198" s="4"/>
      <c r="EF198" s="4"/>
      <c r="EG198" s="4"/>
      <c r="EH198" s="130"/>
      <c r="EI198" s="20"/>
      <c r="EJ198" s="20"/>
      <c r="EK198" s="52"/>
      <c r="EL198" s="52"/>
      <c r="EN198" s="39" t="str">
        <f t="shared" ref="EN198:EU198" si="377">DV204</f>
        <v>iRM_12</v>
      </c>
      <c r="EO198" s="39" t="str">
        <f t="shared" si="377"/>
        <v>Lab 1</v>
      </c>
      <c r="EP198" s="39" t="str">
        <f t="shared" si="377"/>
        <v>Jun 21, 2022</v>
      </c>
      <c r="EQ198" s="124">
        <f t="shared" si="377"/>
        <v>3</v>
      </c>
      <c r="ER198" s="117">
        <f t="shared" si="377"/>
        <v>1.0030258337711684</v>
      </c>
      <c r="ES198" s="44">
        <f t="shared" si="377"/>
        <v>-1.4994908308363364</v>
      </c>
      <c r="ET198" s="44">
        <f t="shared" si="377"/>
        <v>1.7153063798236445</v>
      </c>
      <c r="EU198" s="44">
        <f t="shared" si="377"/>
        <v>-19.216411086153684</v>
      </c>
      <c r="EV198" s="39" t="s">
        <v>27</v>
      </c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5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</row>
    <row r="199" spans="1:235">
      <c r="A199" s="4" t="s">
        <v>38</v>
      </c>
      <c r="B199" s="12" t="s">
        <v>34</v>
      </c>
      <c r="C199" s="20">
        <v>3</v>
      </c>
      <c r="D199" s="4" t="s">
        <v>54</v>
      </c>
      <c r="E199" s="4" t="s">
        <v>101</v>
      </c>
      <c r="F199" s="15"/>
      <c r="G199" s="15"/>
      <c r="H199" s="15">
        <v>2.3705049243289978E-4</v>
      </c>
      <c r="I199" s="15">
        <v>5.3087854485056593E-5</v>
      </c>
      <c r="J199" s="15">
        <v>8.0963789514498799E-5</v>
      </c>
      <c r="K199" s="15">
        <v>8.4248321400082191E-6</v>
      </c>
      <c r="L199" s="15">
        <v>6.4245118301187171E-5</v>
      </c>
      <c r="M199" s="15">
        <v>3.9451785056598932E-7</v>
      </c>
      <c r="N199" s="15">
        <v>8.3217200153740126E-5</v>
      </c>
      <c r="O199" s="15">
        <v>7.2927367909869648E-6</v>
      </c>
      <c r="P199" s="15">
        <v>-1.478212348615671E-6</v>
      </c>
      <c r="Q199" s="15"/>
      <c r="R199" s="15"/>
      <c r="S199" s="15"/>
      <c r="T199" s="15"/>
      <c r="U199" s="15"/>
      <c r="V199" s="15">
        <v>20.918345108032227</v>
      </c>
      <c r="W199" s="15">
        <v>4.6479421710968021</v>
      </c>
      <c r="X199" s="15">
        <v>7.2468532371520995</v>
      </c>
      <c r="Y199" s="15">
        <v>3.7720489635830746E-5</v>
      </c>
      <c r="Z199" s="15">
        <v>7.6311083984375001</v>
      </c>
      <c r="AA199" s="15">
        <v>2.9707429775953641E-5</v>
      </c>
      <c r="AB199" s="15">
        <v>1.2734854316711426</v>
      </c>
      <c r="AC199" s="15">
        <v>1.197633493916328E-5</v>
      </c>
      <c r="AD199" s="15">
        <v>9.3356442874892313E-6</v>
      </c>
      <c r="AE199" s="15"/>
      <c r="AF199" s="15"/>
      <c r="AG199" s="15"/>
      <c r="AH199" s="15"/>
      <c r="AI199" s="69">
        <f t="shared" si="256"/>
        <v>1</v>
      </c>
      <c r="AJ199" s="15">
        <f t="shared" si="278"/>
        <v>0</v>
      </c>
      <c r="AK199" s="15">
        <f t="shared" si="279"/>
        <v>0</v>
      </c>
      <c r="AL199" s="15">
        <f t="shared" si="280"/>
        <v>20.918108057539794</v>
      </c>
      <c r="AM199" s="15">
        <f t="shared" si="281"/>
        <v>4.6478890832423172</v>
      </c>
      <c r="AN199" s="15">
        <f t="shared" si="282"/>
        <v>7.246772273362585</v>
      </c>
      <c r="AO199" s="15">
        <f t="shared" si="283"/>
        <v>2.9295657495822527E-5</v>
      </c>
      <c r="AP199" s="15">
        <f t="shared" si="284"/>
        <v>7.6310441533191993</v>
      </c>
      <c r="AQ199" s="15">
        <f t="shared" si="285"/>
        <v>2.9312911925387651E-5</v>
      </c>
      <c r="AR199" s="15">
        <f t="shared" si="286"/>
        <v>1.2734022144709889</v>
      </c>
      <c r="AS199" s="15">
        <f t="shared" si="287"/>
        <v>4.683598148176315E-6</v>
      </c>
      <c r="AT199" s="15">
        <f t="shared" si="288"/>
        <v>1.0813856636104902E-5</v>
      </c>
      <c r="AU199" s="15">
        <f t="shared" si="289"/>
        <v>0</v>
      </c>
      <c r="AV199" s="15">
        <f t="shared" si="290"/>
        <v>0</v>
      </c>
      <c r="AW199" s="15">
        <f t="shared" si="291"/>
        <v>0</v>
      </c>
      <c r="AX199" s="15"/>
      <c r="AY199" s="4">
        <f t="shared" si="292"/>
        <v>0</v>
      </c>
      <c r="AZ199" s="4">
        <f t="shared" si="293"/>
        <v>1</v>
      </c>
      <c r="BA199" s="4"/>
      <c r="BB199" s="4">
        <f t="shared" si="257"/>
        <v>1</v>
      </c>
      <c r="BC199" s="4">
        <f t="shared" si="258"/>
        <v>1</v>
      </c>
      <c r="BD199" s="40">
        <f t="shared" si="259"/>
        <v>1.7457548968580412</v>
      </c>
      <c r="BE199" s="15">
        <f t="shared" si="260"/>
        <v>20.918108057539794</v>
      </c>
      <c r="BF199" s="15">
        <f t="shared" si="261"/>
        <v>4.6478890832423172</v>
      </c>
      <c r="BG199" s="15">
        <f t="shared" si="294"/>
        <v>7.2467663688736117</v>
      </c>
      <c r="BH199" s="15">
        <f t="shared" si="295"/>
        <v>7.6310403230868653</v>
      </c>
      <c r="BI199" s="15">
        <f t="shared" si="296"/>
        <v>1.2733950292107954</v>
      </c>
      <c r="BJ199" s="18">
        <f t="shared" si="297"/>
        <v>0.22219452497602987</v>
      </c>
      <c r="BK199" s="18">
        <f t="shared" si="298"/>
        <v>0.34643507667805373</v>
      </c>
      <c r="BL199" s="18">
        <f t="shared" si="299"/>
        <v>0.36480547390309076</v>
      </c>
      <c r="BM199" s="18">
        <f t="shared" si="300"/>
        <v>6.087524864619908E-2</v>
      </c>
      <c r="BN199" s="18">
        <f t="shared" si="301"/>
        <v>1.5591521740485137</v>
      </c>
      <c r="BO199" s="18">
        <f t="shared" si="302"/>
        <v>1.6418292662361758</v>
      </c>
      <c r="BP199" s="18">
        <f t="shared" si="303"/>
        <v>0.27397276621809763</v>
      </c>
      <c r="BQ199" s="18">
        <f t="shared" si="304"/>
        <v>1.0530269550104157</v>
      </c>
      <c r="BR199" s="18">
        <f t="shared" si="305"/>
        <v>0.17571906756650738</v>
      </c>
      <c r="BS199" s="18">
        <f t="shared" si="306"/>
        <v>0.16687043644079302</v>
      </c>
      <c r="BT199" s="144">
        <f t="shared" si="307"/>
        <v>-1.5042020421520517</v>
      </c>
      <c r="BU199" s="144">
        <f t="shared" si="308"/>
        <v>-1.0600598468024292</v>
      </c>
      <c r="BV199" s="144">
        <f t="shared" si="309"/>
        <v>-1.008391015677732</v>
      </c>
      <c r="BW199" s="144">
        <f t="shared" si="310"/>
        <v>-2.7989286130505735</v>
      </c>
      <c r="BX199" s="44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184"/>
      <c r="CJ199" s="185"/>
      <c r="CK199" s="181">
        <f t="shared" si="262"/>
        <v>0</v>
      </c>
      <c r="CL199" s="186">
        <f t="shared" si="263"/>
        <v>1.7457433708422889</v>
      </c>
      <c r="CM199" s="185">
        <f t="shared" si="264"/>
        <v>0.21794105870377664</v>
      </c>
      <c r="CN199" s="185">
        <f t="shared" si="265"/>
        <v>0.33337877060649423</v>
      </c>
      <c r="CO199" s="188">
        <f t="shared" si="266"/>
        <v>0.33809999999999996</v>
      </c>
      <c r="CP199" s="185">
        <f t="shared" si="267"/>
        <v>5.4379013757465296E-2</v>
      </c>
      <c r="CQ199" s="187">
        <f t="shared" si="268"/>
        <v>1.5296739980492589</v>
      </c>
      <c r="CR199" s="187">
        <f t="shared" si="269"/>
        <v>1.5513368706698913</v>
      </c>
      <c r="CS199" s="187">
        <f t="shared" si="270"/>
        <v>0.24951247865312387</v>
      </c>
      <c r="CT199" s="187">
        <f t="shared" si="271"/>
        <v>1.0141617577655491</v>
      </c>
      <c r="CU199" s="187">
        <f t="shared" si="272"/>
        <v>0.16311480679629689</v>
      </c>
      <c r="CV199" s="187">
        <f t="shared" si="273"/>
        <v>0.16083707115488111</v>
      </c>
      <c r="CW199" s="184">
        <f t="shared" si="274"/>
        <v>-1.523530625668851</v>
      </c>
      <c r="CX199" s="184">
        <f t="shared" si="275"/>
        <v>-1.0984759861382389</v>
      </c>
      <c r="CY199" s="184">
        <f t="shared" si="276"/>
        <v>-2.9117769760683259</v>
      </c>
      <c r="CZ199" s="184">
        <f t="shared" si="311"/>
        <v>0.42505463953061201</v>
      </c>
      <c r="DA199" s="184">
        <f t="shared" si="312"/>
        <v>0.43911705640055398</v>
      </c>
      <c r="DB199" s="184">
        <f t="shared" si="313"/>
        <v>-1.3882463503994751</v>
      </c>
      <c r="DC199" s="184">
        <f t="shared" si="314"/>
        <v>1.4062416869941996E-2</v>
      </c>
      <c r="DD199" s="184">
        <f t="shared" si="315"/>
        <v>-1.8133009899300871</v>
      </c>
      <c r="DE199" s="184">
        <f t="shared" si="316"/>
        <v>-1.8273634068000291</v>
      </c>
      <c r="DF199" s="15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125"/>
      <c r="DZ199" s="4"/>
      <c r="EA199" s="20"/>
      <c r="EB199" s="20"/>
      <c r="EC199" s="20"/>
      <c r="ED199" s="4"/>
      <c r="EE199" s="4" t="str">
        <f>E199</f>
        <v>Ames</v>
      </c>
      <c r="EF199" s="4" t="str">
        <f>A199</f>
        <v>Lab 1</v>
      </c>
      <c r="EG199" s="4" t="str">
        <f>B199</f>
        <v>Jun 21, 2022</v>
      </c>
      <c r="EH199" s="130">
        <f>C199</f>
        <v>3</v>
      </c>
      <c r="EI199" s="51">
        <f>BE199/AVERAGE(BE198,BE200)</f>
        <v>1.0480595549647147</v>
      </c>
      <c r="EJ199" s="52">
        <f>(CM199/AVERAGE(CM198,CM200)-1)*10^6</f>
        <v>-1.3223260554307004</v>
      </c>
      <c r="EK199" s="52">
        <f>(CN199/AVERAGE(CN198,CN200)-1)*10^6</f>
        <v>3.1852013284705549</v>
      </c>
      <c r="EL199" s="52">
        <f>(CP199/AVERAGE(CP198,CP200)-1)*10^6</f>
        <v>2.9575324080877152</v>
      </c>
      <c r="EN199" s="39" t="str">
        <f t="shared" ref="EN199:EU199" si="378">DV206</f>
        <v>iRM_12</v>
      </c>
      <c r="EO199" s="39" t="str">
        <f t="shared" si="378"/>
        <v>Lab 1</v>
      </c>
      <c r="EP199" s="39" t="str">
        <f t="shared" si="378"/>
        <v>Jun 21, 2022</v>
      </c>
      <c r="EQ199" s="124">
        <f t="shared" si="378"/>
        <v>3</v>
      </c>
      <c r="ER199" s="117">
        <f t="shared" si="378"/>
        <v>0.99985627395353449</v>
      </c>
      <c r="ES199" s="44">
        <f t="shared" si="378"/>
        <v>1.499946270522301</v>
      </c>
      <c r="ET199" s="44">
        <f t="shared" si="378"/>
        <v>3.5416575172586562</v>
      </c>
      <c r="EU199" s="44">
        <f t="shared" si="378"/>
        <v>23.829332815195059</v>
      </c>
      <c r="EV199" s="39" t="s">
        <v>27</v>
      </c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5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</row>
    <row r="200" spans="1:235">
      <c r="A200" s="4" t="s">
        <v>38</v>
      </c>
      <c r="B200" s="12" t="s">
        <v>34</v>
      </c>
      <c r="C200" s="20">
        <v>3</v>
      </c>
      <c r="D200" s="4" t="s">
        <v>55</v>
      </c>
      <c r="E200" s="4" t="s">
        <v>27</v>
      </c>
      <c r="F200" s="15"/>
      <c r="G200" s="15"/>
      <c r="H200" s="15">
        <v>1.9441810800344688E-3</v>
      </c>
      <c r="I200" s="15">
        <v>4.2441687619430005E-4</v>
      </c>
      <c r="J200" s="15">
        <v>6.7178482058807278E-4</v>
      </c>
      <c r="K200" s="15">
        <v>1.411890534086524E-5</v>
      </c>
      <c r="L200" s="15">
        <v>7.0341126556741076E-4</v>
      </c>
      <c r="M200" s="15">
        <v>1.7400922047272612E-6</v>
      </c>
      <c r="N200" s="15">
        <v>1.9430936154094525E-4</v>
      </c>
      <c r="O200" s="15">
        <v>3.795904831349616E-6</v>
      </c>
      <c r="P200" s="15">
        <v>-8.2312598237876948E-6</v>
      </c>
      <c r="Q200" s="15"/>
      <c r="R200" s="15"/>
      <c r="S200" s="15"/>
      <c r="T200" s="15"/>
      <c r="U200" s="15"/>
      <c r="V200" s="15">
        <v>19.934380901103118</v>
      </c>
      <c r="W200" s="15">
        <v>4.4290394199137788</v>
      </c>
      <c r="X200" s="15">
        <v>6.9051106219389</v>
      </c>
      <c r="Y200" s="15">
        <v>5.5403675680875547E-5</v>
      </c>
      <c r="Z200" s="15">
        <v>7.2704247552521375</v>
      </c>
      <c r="AA200" s="15">
        <v>2.5157575701272508E-5</v>
      </c>
      <c r="AB200" s="15">
        <v>1.2131466476284727</v>
      </c>
      <c r="AC200" s="15">
        <v>1.3737453075788966E-5</v>
      </c>
      <c r="AD200" s="15">
        <v>1.3502267596062926E-6</v>
      </c>
      <c r="AE200" s="15"/>
      <c r="AF200" s="15"/>
      <c r="AG200" s="15"/>
      <c r="AH200" s="15"/>
      <c r="AI200" s="69">
        <f t="shared" si="256"/>
        <v>1</v>
      </c>
      <c r="AJ200" s="15">
        <f t="shared" si="278"/>
        <v>0</v>
      </c>
      <c r="AK200" s="15">
        <f t="shared" si="279"/>
        <v>0</v>
      </c>
      <c r="AL200" s="15">
        <f t="shared" si="280"/>
        <v>19.932436720023084</v>
      </c>
      <c r="AM200" s="15">
        <f t="shared" si="281"/>
        <v>4.4286150030375842</v>
      </c>
      <c r="AN200" s="15">
        <f t="shared" si="282"/>
        <v>6.9044388371183123</v>
      </c>
      <c r="AO200" s="15">
        <f t="shared" si="283"/>
        <v>4.1284770340010307E-5</v>
      </c>
      <c r="AP200" s="15">
        <f t="shared" si="284"/>
        <v>7.2697213439865704</v>
      </c>
      <c r="AQ200" s="15">
        <f t="shared" si="285"/>
        <v>2.3417483496545246E-5</v>
      </c>
      <c r="AR200" s="15">
        <f t="shared" si="286"/>
        <v>1.2129523382669318</v>
      </c>
      <c r="AS200" s="15">
        <f t="shared" si="287"/>
        <v>9.9415482444393506E-6</v>
      </c>
      <c r="AT200" s="15">
        <f t="shared" si="288"/>
        <v>9.5814865833939879E-6</v>
      </c>
      <c r="AU200" s="15">
        <f t="shared" si="289"/>
        <v>0</v>
      </c>
      <c r="AV200" s="15">
        <f t="shared" si="290"/>
        <v>0</v>
      </c>
      <c r="AW200" s="15">
        <f t="shared" si="291"/>
        <v>0</v>
      </c>
      <c r="AX200" s="15"/>
      <c r="AY200" s="4">
        <f t="shared" si="292"/>
        <v>0</v>
      </c>
      <c r="AZ200" s="4">
        <f t="shared" si="293"/>
        <v>1</v>
      </c>
      <c r="BA200" s="4"/>
      <c r="BB200" s="4">
        <f t="shared" si="257"/>
        <v>1</v>
      </c>
      <c r="BC200" s="4">
        <f t="shared" si="258"/>
        <v>1</v>
      </c>
      <c r="BD200" s="40">
        <f t="shared" si="259"/>
        <v>1.7402455945951862</v>
      </c>
      <c r="BE200" s="15">
        <f t="shared" si="260"/>
        <v>19.932436720023084</v>
      </c>
      <c r="BF200" s="15">
        <f t="shared" si="261"/>
        <v>4.4286150030375842</v>
      </c>
      <c r="BG200" s="15">
        <f t="shared" si="294"/>
        <v>6.9044336038770631</v>
      </c>
      <c r="BH200" s="15">
        <f t="shared" si="295"/>
        <v>7.269717949553578</v>
      </c>
      <c r="BI200" s="15">
        <f t="shared" si="296"/>
        <v>1.2129459712024406</v>
      </c>
      <c r="BJ200" s="18">
        <f t="shared" si="297"/>
        <v>0.22218131507167055</v>
      </c>
      <c r="BK200" s="18">
        <f t="shared" si="298"/>
        <v>0.34639184866651201</v>
      </c>
      <c r="BL200" s="18">
        <f t="shared" si="299"/>
        <v>0.36471797460923577</v>
      </c>
      <c r="BM200" s="18">
        <f t="shared" si="300"/>
        <v>6.0852869533205567E-2</v>
      </c>
      <c r="BN200" s="18">
        <f t="shared" si="301"/>
        <v>1.559050312375611</v>
      </c>
      <c r="BO200" s="18">
        <f t="shared" si="302"/>
        <v>1.6415330627221565</v>
      </c>
      <c r="BP200" s="18">
        <f t="shared" si="303"/>
        <v>0.27388833085975678</v>
      </c>
      <c r="BQ200" s="18">
        <f t="shared" si="304"/>
        <v>1.0529057655752379</v>
      </c>
      <c r="BR200" s="18">
        <f t="shared" si="305"/>
        <v>0.17567639009828875</v>
      </c>
      <c r="BS200" s="18">
        <f t="shared" si="306"/>
        <v>0.16684911018823306</v>
      </c>
      <c r="BT200" s="144">
        <f t="shared" si="307"/>
        <v>-1.5042614958989602</v>
      </c>
      <c r="BU200" s="144">
        <f t="shared" si="308"/>
        <v>-1.0601846341339156</v>
      </c>
      <c r="BV200" s="144">
        <f t="shared" si="309"/>
        <v>-1.0086308963682102</v>
      </c>
      <c r="BW200" s="144">
        <f t="shared" si="310"/>
        <v>-2.7992963031714817</v>
      </c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184"/>
      <c r="CJ200" s="185"/>
      <c r="CK200" s="181">
        <f t="shared" si="262"/>
        <v>0</v>
      </c>
      <c r="CL200" s="186">
        <f t="shared" si="263"/>
        <v>1.7402348723057799</v>
      </c>
      <c r="CM200" s="185">
        <f t="shared" si="264"/>
        <v>0.21794139334011148</v>
      </c>
      <c r="CN200" s="185">
        <f t="shared" si="265"/>
        <v>0.33337758061721451</v>
      </c>
      <c r="CO200" s="188">
        <f t="shared" si="266"/>
        <v>0.33809999999999996</v>
      </c>
      <c r="CP200" s="185">
        <f t="shared" si="267"/>
        <v>5.4378382437350783E-2</v>
      </c>
      <c r="CQ200" s="187">
        <f t="shared" si="268"/>
        <v>1.5296661891894832</v>
      </c>
      <c r="CR200" s="187">
        <f t="shared" si="269"/>
        <v>1.5513344886823464</v>
      </c>
      <c r="CS200" s="187">
        <f t="shared" si="270"/>
        <v>0.24950919879864139</v>
      </c>
      <c r="CT200" s="187">
        <f t="shared" si="271"/>
        <v>1.0141653778098767</v>
      </c>
      <c r="CU200" s="187">
        <f t="shared" si="272"/>
        <v>0.16311349532465491</v>
      </c>
      <c r="CV200" s="187">
        <f t="shared" si="273"/>
        <v>0.16083520389633479</v>
      </c>
      <c r="CW200" s="184">
        <f t="shared" si="274"/>
        <v>-1.5235290902258283</v>
      </c>
      <c r="CX200" s="184">
        <f t="shared" si="275"/>
        <v>-1.0984795556258862</v>
      </c>
      <c r="CY200" s="184">
        <f t="shared" si="276"/>
        <v>-2.9117885857636039</v>
      </c>
      <c r="CZ200" s="184">
        <f t="shared" si="311"/>
        <v>0.42504953459994216</v>
      </c>
      <c r="DA200" s="184">
        <f t="shared" si="312"/>
        <v>0.43911552095753142</v>
      </c>
      <c r="DB200" s="184">
        <f t="shared" si="313"/>
        <v>-1.3882594955377756</v>
      </c>
      <c r="DC200" s="184">
        <f t="shared" si="314"/>
        <v>1.4065986357589374E-2</v>
      </c>
      <c r="DD200" s="184">
        <f t="shared" si="315"/>
        <v>-1.8133090301377175</v>
      </c>
      <c r="DE200" s="184">
        <f t="shared" si="316"/>
        <v>-1.8273750164953069</v>
      </c>
      <c r="DF200" s="15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3" t="str">
        <f>E200</f>
        <v>iRM_12</v>
      </c>
      <c r="DW200" s="43" t="str">
        <f>A200</f>
        <v>Lab 1</v>
      </c>
      <c r="DX200" s="43" t="str">
        <f>B200</f>
        <v>Jun 21, 2022</v>
      </c>
      <c r="DY200" s="125">
        <f>C200</f>
        <v>3</v>
      </c>
      <c r="DZ200" s="51">
        <f>BE200/AVERAGE(BE198,BE202)</f>
        <v>1.0015752988138344</v>
      </c>
      <c r="EA200" s="52">
        <f>(CM200/AVERAGE(CM198,CM202)-1)*10^6</f>
        <v>1.3514908818734739</v>
      </c>
      <c r="EB200" s="52">
        <f>(CN200/AVERAGE(CN198,CN202)-1)*10^6</f>
        <v>1.3094147415237956</v>
      </c>
      <c r="EC200" s="52">
        <f>(CP200/AVERAGE(CP198,CP202)-1)*10^6</f>
        <v>-18.209667737356661</v>
      </c>
      <c r="ED200" s="4"/>
      <c r="EE200" s="4"/>
      <c r="EF200" s="4"/>
      <c r="EG200" s="4"/>
      <c r="EH200" s="130"/>
      <c r="EI200" s="20"/>
      <c r="EJ200" s="20"/>
      <c r="EK200" s="52"/>
      <c r="EL200" s="52"/>
      <c r="EN200" s="39" t="str">
        <f t="shared" ref="EN200:EU200" si="379">DV208</f>
        <v>iRM_12</v>
      </c>
      <c r="EO200" s="39" t="str">
        <f t="shared" si="379"/>
        <v>Lab 1</v>
      </c>
      <c r="EP200" s="39" t="str">
        <f t="shared" si="379"/>
        <v>Jun 21, 2022</v>
      </c>
      <c r="EQ200" s="124">
        <f t="shared" si="379"/>
        <v>3</v>
      </c>
      <c r="ER200" s="117">
        <f t="shared" si="379"/>
        <v>0.99891260345455968</v>
      </c>
      <c r="ES200" s="44">
        <f t="shared" si="379"/>
        <v>5.0390377577258505</v>
      </c>
      <c r="ET200" s="44">
        <f t="shared" si="379"/>
        <v>-3.6326747430148743</v>
      </c>
      <c r="EU200" s="44">
        <f t="shared" si="379"/>
        <v>-19.520725363597613</v>
      </c>
      <c r="EV200" s="39" t="s">
        <v>27</v>
      </c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5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</row>
    <row r="201" spans="1:235">
      <c r="A201" s="4" t="s">
        <v>38</v>
      </c>
      <c r="B201" s="12" t="s">
        <v>34</v>
      </c>
      <c r="C201" s="20">
        <v>3</v>
      </c>
      <c r="D201" s="4" t="s">
        <v>56</v>
      </c>
      <c r="E201" s="4" t="s">
        <v>102</v>
      </c>
      <c r="F201" s="15"/>
      <c r="G201" s="15"/>
      <c r="H201" s="15">
        <v>2.3916980426292868E-4</v>
      </c>
      <c r="I201" s="15">
        <v>4.5168173528509215E-5</v>
      </c>
      <c r="J201" s="15">
        <v>8.4507541032508016E-5</v>
      </c>
      <c r="K201" s="15">
        <v>8.5299474903877119E-6</v>
      </c>
      <c r="L201" s="15">
        <v>6.9063905175426041E-5</v>
      </c>
      <c r="M201" s="15">
        <v>-7.2585134205382958E-7</v>
      </c>
      <c r="N201" s="15">
        <v>1.0020032568718307E-4</v>
      </c>
      <c r="O201" s="15">
        <v>8.9420297829434506E-6</v>
      </c>
      <c r="P201" s="15">
        <v>-2.4627191237414073E-6</v>
      </c>
      <c r="Q201" s="15"/>
      <c r="R201" s="15"/>
      <c r="S201" s="15"/>
      <c r="T201" s="15"/>
      <c r="U201" s="15"/>
      <c r="V201" s="15">
        <v>20.756623572491584</v>
      </c>
      <c r="W201" s="15">
        <v>4.6115919478396155</v>
      </c>
      <c r="X201" s="15">
        <v>7.1896686046681504</v>
      </c>
      <c r="Y201" s="15">
        <v>3.6217127964218746E-5</v>
      </c>
      <c r="Z201" s="15">
        <v>7.5697823280983787</v>
      </c>
      <c r="AA201" s="15">
        <v>2.5520430136431118E-5</v>
      </c>
      <c r="AB201" s="15">
        <v>1.2630698554059292</v>
      </c>
      <c r="AC201" s="15">
        <v>1.5913026230619119E-5</v>
      </c>
      <c r="AD201" s="15">
        <v>1.8338263604004594E-6</v>
      </c>
      <c r="AE201" s="15"/>
      <c r="AF201" s="15"/>
      <c r="AG201" s="15"/>
      <c r="AH201" s="15"/>
      <c r="AI201" s="69">
        <f t="shared" si="256"/>
        <v>1</v>
      </c>
      <c r="AJ201" s="15">
        <f t="shared" si="278"/>
        <v>0</v>
      </c>
      <c r="AK201" s="15">
        <f t="shared" si="279"/>
        <v>0</v>
      </c>
      <c r="AL201" s="15">
        <f t="shared" si="280"/>
        <v>20.756384402687321</v>
      </c>
      <c r="AM201" s="15">
        <f t="shared" si="281"/>
        <v>4.6115467796660869</v>
      </c>
      <c r="AN201" s="15">
        <f t="shared" si="282"/>
        <v>7.1895840971271179</v>
      </c>
      <c r="AO201" s="15">
        <f t="shared" si="283"/>
        <v>2.7687180473831034E-5</v>
      </c>
      <c r="AP201" s="15">
        <f t="shared" si="284"/>
        <v>7.5697132641932035</v>
      </c>
      <c r="AQ201" s="15">
        <f t="shared" si="285"/>
        <v>2.6246281478484949E-5</v>
      </c>
      <c r="AR201" s="15">
        <f t="shared" si="286"/>
        <v>1.2629696550802421</v>
      </c>
      <c r="AS201" s="15">
        <f t="shared" si="287"/>
        <v>6.9709964476756682E-6</v>
      </c>
      <c r="AT201" s="15">
        <f t="shared" si="288"/>
        <v>4.2965454841418667E-6</v>
      </c>
      <c r="AU201" s="15">
        <f t="shared" si="289"/>
        <v>0</v>
      </c>
      <c r="AV201" s="15">
        <f t="shared" si="290"/>
        <v>0</v>
      </c>
      <c r="AW201" s="15">
        <f t="shared" si="291"/>
        <v>0</v>
      </c>
      <c r="AX201" s="15"/>
      <c r="AY201" s="4">
        <f t="shared" si="292"/>
        <v>0</v>
      </c>
      <c r="AZ201" s="4">
        <f t="shared" si="293"/>
        <v>1</v>
      </c>
      <c r="BA201" s="4"/>
      <c r="BB201" s="4">
        <f t="shared" si="257"/>
        <v>1</v>
      </c>
      <c r="BC201" s="4">
        <f t="shared" si="258"/>
        <v>1</v>
      </c>
      <c r="BD201" s="40">
        <f t="shared" si="259"/>
        <v>1.7386780342182437</v>
      </c>
      <c r="BE201" s="15">
        <f t="shared" si="260"/>
        <v>20.756384402687321</v>
      </c>
      <c r="BF201" s="15">
        <f t="shared" si="261"/>
        <v>4.6115467796660869</v>
      </c>
      <c r="BG201" s="15">
        <f t="shared" si="294"/>
        <v>7.1895817502194008</v>
      </c>
      <c r="BH201" s="15">
        <f t="shared" si="295"/>
        <v>7.5697117419665636</v>
      </c>
      <c r="BI201" s="15">
        <f t="shared" si="296"/>
        <v>1.2629667998678675</v>
      </c>
      <c r="BJ201" s="18">
        <f t="shared" si="297"/>
        <v>0.22217485907945664</v>
      </c>
      <c r="BK201" s="18">
        <f t="shared" si="298"/>
        <v>0.3463792927870698</v>
      </c>
      <c r="BL201" s="18">
        <f t="shared" si="299"/>
        <v>0.36469317560848968</v>
      </c>
      <c r="BM201" s="18">
        <f t="shared" si="300"/>
        <v>6.0847148297386112E-2</v>
      </c>
      <c r="BN201" s="18">
        <f t="shared" si="301"/>
        <v>1.5590391020038583</v>
      </c>
      <c r="BO201" s="18">
        <f t="shared" si="302"/>
        <v>1.6414691433564232</v>
      </c>
      <c r="BP201" s="18">
        <f t="shared" si="303"/>
        <v>0.27387053850060183</v>
      </c>
      <c r="BQ201" s="18">
        <f t="shared" si="304"/>
        <v>1.0528723373561422</v>
      </c>
      <c r="BR201" s="18">
        <f t="shared" si="305"/>
        <v>0.17566624092275274</v>
      </c>
      <c r="BS201" s="18">
        <f t="shared" si="306"/>
        <v>0.16684476805978832</v>
      </c>
      <c r="BT201" s="144">
        <f t="shared" si="307"/>
        <v>-1.5042905536350284</v>
      </c>
      <c r="BU201" s="144">
        <f t="shared" si="308"/>
        <v>-1.0602208824089729</v>
      </c>
      <c r="BV201" s="144">
        <f t="shared" si="309"/>
        <v>-1.0086988936856305</v>
      </c>
      <c r="BW201" s="144">
        <f t="shared" si="310"/>
        <v>-2.7993903251104371</v>
      </c>
      <c r="BX201" s="44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184"/>
      <c r="CJ201" s="185"/>
      <c r="CK201" s="181">
        <f t="shared" si="262"/>
        <v>0</v>
      </c>
      <c r="CL201" s="186">
        <f t="shared" si="263"/>
        <v>1.7386734163888813</v>
      </c>
      <c r="CM201" s="185">
        <f t="shared" si="264"/>
        <v>0.21793882828244054</v>
      </c>
      <c r="CN201" s="185">
        <f t="shared" si="265"/>
        <v>0.33337695137006867</v>
      </c>
      <c r="CO201" s="188">
        <f t="shared" si="266"/>
        <v>0.33810000000000001</v>
      </c>
      <c r="CP201" s="185">
        <f t="shared" si="267"/>
        <v>5.4378758395144597E-2</v>
      </c>
      <c r="CQ201" s="187">
        <f t="shared" si="268"/>
        <v>1.5296813055176417</v>
      </c>
      <c r="CR201" s="187">
        <f t="shared" si="269"/>
        <v>1.5513527473031796</v>
      </c>
      <c r="CS201" s="187">
        <f t="shared" si="270"/>
        <v>0.24951386048874119</v>
      </c>
      <c r="CT201" s="187">
        <f t="shared" si="271"/>
        <v>1.0141672920413998</v>
      </c>
      <c r="CU201" s="187">
        <f t="shared" si="272"/>
        <v>0.16311493092628607</v>
      </c>
      <c r="CV201" s="187">
        <f t="shared" si="273"/>
        <v>0.16083631586851405</v>
      </c>
      <c r="CW201" s="184">
        <f t="shared" si="274"/>
        <v>-1.5235408597787639</v>
      </c>
      <c r="CX201" s="184">
        <f t="shared" si="275"/>
        <v>-1.0984814431185559</v>
      </c>
      <c r="CY201" s="184">
        <f t="shared" si="276"/>
        <v>-2.9117816720512546</v>
      </c>
      <c r="CZ201" s="184">
        <f t="shared" si="311"/>
        <v>0.42505941666020813</v>
      </c>
      <c r="DA201" s="184">
        <f t="shared" si="312"/>
        <v>0.43912729051046717</v>
      </c>
      <c r="DB201" s="184">
        <f t="shared" si="313"/>
        <v>-1.388240812272491</v>
      </c>
      <c r="DC201" s="184">
        <f t="shared" si="314"/>
        <v>1.4067873850259115E-2</v>
      </c>
      <c r="DD201" s="184">
        <f t="shared" si="315"/>
        <v>-1.8133002289326989</v>
      </c>
      <c r="DE201" s="184">
        <f t="shared" si="316"/>
        <v>-1.8273681027829578</v>
      </c>
      <c r="DF201" s="15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125"/>
      <c r="DZ201" s="4"/>
      <c r="EA201" s="20"/>
      <c r="EB201" s="20"/>
      <c r="EC201" s="20"/>
      <c r="ED201" s="4"/>
      <c r="EE201" s="4" t="str">
        <f>E201</f>
        <v>IPGP</v>
      </c>
      <c r="EF201" s="4" t="str">
        <f>A201</f>
        <v>Lab 1</v>
      </c>
      <c r="EG201" s="4" t="str">
        <f>B201</f>
        <v>Jun 21, 2022</v>
      </c>
      <c r="EH201" s="130">
        <f>C201</f>
        <v>3</v>
      </c>
      <c r="EI201" s="51">
        <f>BE201/AVERAGE(BE200,BE202)</f>
        <v>1.044365789560348</v>
      </c>
      <c r="EJ201" s="52">
        <f>(CM201/AVERAGE(CM200,CM202)-1)*10^6</f>
        <v>-10.631122791759928</v>
      </c>
      <c r="EK201" s="52">
        <f>(CN201/AVERAGE(CN200,CN202)-1)*10^6</f>
        <v>-0.19378672422298848</v>
      </c>
      <c r="EL201" s="52">
        <f>(CP201/AVERAGE(CP200,CP202)-1)*10^6</f>
        <v>-2.6440331422072916</v>
      </c>
      <c r="EN201" s="39" t="str">
        <f t="shared" ref="EN201:EU201" si="380">DV210</f>
        <v>iRM_12</v>
      </c>
      <c r="EO201" s="39" t="str">
        <f t="shared" si="380"/>
        <v>Lab 1</v>
      </c>
      <c r="EP201" s="39" t="str">
        <f t="shared" si="380"/>
        <v>Jun 21, 2022</v>
      </c>
      <c r="EQ201" s="124">
        <f t="shared" si="380"/>
        <v>3</v>
      </c>
      <c r="ER201" s="117">
        <f t="shared" si="380"/>
        <v>0.99696765644591945</v>
      </c>
      <c r="ES201" s="44">
        <f t="shared" si="380"/>
        <v>-14.228077975686482</v>
      </c>
      <c r="ET201" s="44">
        <f t="shared" si="380"/>
        <v>-3.0435535450790141</v>
      </c>
      <c r="EU201" s="44">
        <f t="shared" si="380"/>
        <v>1.9208176964546908</v>
      </c>
      <c r="EV201" s="39" t="s">
        <v>27</v>
      </c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5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</row>
    <row r="202" spans="1:235">
      <c r="A202" s="4" t="s">
        <v>38</v>
      </c>
      <c r="B202" s="12" t="s">
        <v>34</v>
      </c>
      <c r="C202" s="20">
        <v>3</v>
      </c>
      <c r="D202" s="4" t="s">
        <v>57</v>
      </c>
      <c r="E202" s="4" t="s">
        <v>27</v>
      </c>
      <c r="F202" s="15"/>
      <c r="G202" s="15"/>
      <c r="H202" s="15">
        <v>2.8394308174028993E-4</v>
      </c>
      <c r="I202" s="15">
        <v>5.6906217287178153E-5</v>
      </c>
      <c r="J202" s="15">
        <v>9.8978359164902938E-5</v>
      </c>
      <c r="K202" s="15">
        <v>9.2231990038271767E-6</v>
      </c>
      <c r="L202" s="15">
        <v>7.7061746742401732E-5</v>
      </c>
      <c r="M202" s="15">
        <v>3.9901034483591504E-6</v>
      </c>
      <c r="N202" s="15">
        <v>9.2094370484119297E-5</v>
      </c>
      <c r="O202" s="15">
        <v>7.84465881054075E-6</v>
      </c>
      <c r="P202" s="15">
        <v>1.7327973409919644E-6</v>
      </c>
      <c r="Q202" s="15"/>
      <c r="R202" s="15"/>
      <c r="S202" s="15"/>
      <c r="T202" s="15"/>
      <c r="U202" s="15"/>
      <c r="V202" s="15">
        <v>19.817108660328145</v>
      </c>
      <c r="W202" s="15">
        <v>4.4030390077707722</v>
      </c>
      <c r="X202" s="15">
        <v>6.8646605744653817</v>
      </c>
      <c r="Y202" s="15">
        <v>5.0092567474222256E-5</v>
      </c>
      <c r="Z202" s="15">
        <v>7.2280422230156098</v>
      </c>
      <c r="AA202" s="15">
        <v>2.2987484806154794E-5</v>
      </c>
      <c r="AB202" s="15">
        <v>1.2061282323331248</v>
      </c>
      <c r="AC202" s="15">
        <v>1.8677371007915824E-5</v>
      </c>
      <c r="AD202" s="15">
        <v>1.9902684115021081E-6</v>
      </c>
      <c r="AE202" s="15"/>
      <c r="AF202" s="15"/>
      <c r="AG202" s="15"/>
      <c r="AH202" s="15"/>
      <c r="AI202" s="69">
        <f t="shared" si="256"/>
        <v>1</v>
      </c>
      <c r="AJ202" s="15">
        <f t="shared" si="278"/>
        <v>0</v>
      </c>
      <c r="AK202" s="15">
        <f t="shared" si="279"/>
        <v>0</v>
      </c>
      <c r="AL202" s="15">
        <f t="shared" si="280"/>
        <v>19.816824717246405</v>
      </c>
      <c r="AM202" s="15">
        <f t="shared" si="281"/>
        <v>4.4029821015534854</v>
      </c>
      <c r="AN202" s="15">
        <f t="shared" si="282"/>
        <v>6.864561596106217</v>
      </c>
      <c r="AO202" s="15">
        <f t="shared" si="283"/>
        <v>4.0869368470395083E-5</v>
      </c>
      <c r="AP202" s="15">
        <f t="shared" si="284"/>
        <v>7.2279651612688678</v>
      </c>
      <c r="AQ202" s="15">
        <f t="shared" si="285"/>
        <v>1.8997381357795645E-5</v>
      </c>
      <c r="AR202" s="15">
        <f t="shared" si="286"/>
        <v>1.2060361379626408</v>
      </c>
      <c r="AS202" s="15">
        <f t="shared" si="287"/>
        <v>1.0832712197375074E-5</v>
      </c>
      <c r="AT202" s="15">
        <f t="shared" si="288"/>
        <v>2.5747107051014376E-7</v>
      </c>
      <c r="AU202" s="15">
        <f t="shared" si="289"/>
        <v>0</v>
      </c>
      <c r="AV202" s="15">
        <f t="shared" si="290"/>
        <v>0</v>
      </c>
      <c r="AW202" s="15">
        <f t="shared" si="291"/>
        <v>0</v>
      </c>
      <c r="AX202" s="15"/>
      <c r="AY202" s="4">
        <f t="shared" si="292"/>
        <v>0</v>
      </c>
      <c r="AZ202" s="4">
        <f t="shared" si="293"/>
        <v>1</v>
      </c>
      <c r="BA202" s="4"/>
      <c r="BB202" s="4">
        <f t="shared" si="257"/>
        <v>1</v>
      </c>
      <c r="BC202" s="4">
        <f t="shared" si="258"/>
        <v>1</v>
      </c>
      <c r="BD202" s="40">
        <f t="shared" si="259"/>
        <v>1.7415469843000877</v>
      </c>
      <c r="BE202" s="15">
        <f t="shared" si="260"/>
        <v>19.816824717246405</v>
      </c>
      <c r="BF202" s="15">
        <f t="shared" si="261"/>
        <v>4.4029821015534854</v>
      </c>
      <c r="BG202" s="15">
        <f t="shared" si="294"/>
        <v>6.8645614554904117</v>
      </c>
      <c r="BH202" s="15">
        <f t="shared" si="295"/>
        <v>7.2279650700590556</v>
      </c>
      <c r="BI202" s="15">
        <f t="shared" si="296"/>
        <v>1.2060359668727736</v>
      </c>
      <c r="BJ202" s="18">
        <f t="shared" si="297"/>
        <v>0.22218403626094596</v>
      </c>
      <c r="BK202" s="18">
        <f t="shared" si="298"/>
        <v>0.34640067485262893</v>
      </c>
      <c r="BL202" s="18">
        <f t="shared" si="299"/>
        <v>0.36473881023777854</v>
      </c>
      <c r="BM202" s="18">
        <f t="shared" si="300"/>
        <v>6.0859193341058888E-2</v>
      </c>
      <c r="BN202" s="18">
        <f t="shared" si="301"/>
        <v>1.5590709426387215</v>
      </c>
      <c r="BO202" s="18">
        <f t="shared" si="302"/>
        <v>1.6416067345603889</v>
      </c>
      <c r="BP202" s="18">
        <f t="shared" si="303"/>
        <v>0.27391343845055677</v>
      </c>
      <c r="BQ202" s="18">
        <f t="shared" si="304"/>
        <v>1.0529390867755997</v>
      </c>
      <c r="BR202" s="18">
        <f t="shared" si="305"/>
        <v>0.17569016967692266</v>
      </c>
      <c r="BS202" s="18">
        <f t="shared" si="306"/>
        <v>0.16685691687534951</v>
      </c>
      <c r="BT202" s="144">
        <f t="shared" si="307"/>
        <v>-1.5042492483676562</v>
      </c>
      <c r="BU202" s="144">
        <f t="shared" si="308"/>
        <v>-1.060159154106872</v>
      </c>
      <c r="BV202" s="144">
        <f t="shared" si="309"/>
        <v>-1.0085737699448736</v>
      </c>
      <c r="BW202" s="144">
        <f t="shared" si="310"/>
        <v>-2.7991923889380086</v>
      </c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184"/>
      <c r="CJ202" s="185"/>
      <c r="CK202" s="181">
        <f t="shared" si="262"/>
        <v>0</v>
      </c>
      <c r="CL202" s="186">
        <f t="shared" si="263"/>
        <v>1.7415466945233908</v>
      </c>
      <c r="CM202" s="185">
        <f t="shared" si="264"/>
        <v>0.21794089714292247</v>
      </c>
      <c r="CN202" s="185">
        <f t="shared" si="265"/>
        <v>0.33337645133100252</v>
      </c>
      <c r="CO202" s="188">
        <f t="shared" si="266"/>
        <v>0.33810000000000001</v>
      </c>
      <c r="CP202" s="185">
        <f t="shared" si="267"/>
        <v>5.4379421912177574E-2</v>
      </c>
      <c r="CQ202" s="187">
        <f t="shared" si="268"/>
        <v>1.5296644902419536</v>
      </c>
      <c r="CR202" s="187">
        <f t="shared" si="269"/>
        <v>1.551338020684933</v>
      </c>
      <c r="CS202" s="187">
        <f t="shared" si="270"/>
        <v>0.24951453639523352</v>
      </c>
      <c r="CT202" s="187">
        <f t="shared" si="271"/>
        <v>1.0141688132144269</v>
      </c>
      <c r="CU202" s="187">
        <f t="shared" si="272"/>
        <v>0.1631171658797981</v>
      </c>
      <c r="CV202" s="187">
        <f t="shared" si="273"/>
        <v>0.16083827835604139</v>
      </c>
      <c r="CW202" s="184">
        <f t="shared" si="274"/>
        <v>-1.5235313669743902</v>
      </c>
      <c r="CX202" s="184">
        <f t="shared" si="275"/>
        <v>-1.0984829430406085</v>
      </c>
      <c r="CY202" s="184">
        <f t="shared" si="276"/>
        <v>-2.9117694703569801</v>
      </c>
      <c r="CZ202" s="184">
        <f t="shared" si="311"/>
        <v>0.42504842393378178</v>
      </c>
      <c r="DA202" s="184">
        <f t="shared" si="312"/>
        <v>0.43911779770609316</v>
      </c>
      <c r="DB202" s="184">
        <f t="shared" si="313"/>
        <v>-1.3882381033825899</v>
      </c>
      <c r="DC202" s="184">
        <f t="shared" si="314"/>
        <v>1.4069373772311634E-2</v>
      </c>
      <c r="DD202" s="184">
        <f t="shared" si="315"/>
        <v>-1.8132865273163714</v>
      </c>
      <c r="DE202" s="184">
        <f t="shared" si="316"/>
        <v>-1.8273559010886828</v>
      </c>
      <c r="DF202" s="15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3" t="str">
        <f>E202</f>
        <v>iRM_12</v>
      </c>
      <c r="DW202" s="43" t="str">
        <f>A202</f>
        <v>Lab 1</v>
      </c>
      <c r="DX202" s="43" t="str">
        <f>B202</f>
        <v>Jun 21, 2022</v>
      </c>
      <c r="DY202" s="125">
        <f>C202</f>
        <v>3</v>
      </c>
      <c r="DZ202" s="51">
        <f>BE202/AVERAGE(BE200,BE204)</f>
        <v>0.9947815378003374</v>
      </c>
      <c r="EA202" s="52">
        <f>(CM202/AVERAGE(CM200,CM204)-1)*10^6</f>
        <v>-1.3921391348592493</v>
      </c>
      <c r="EB202" s="52">
        <f>(CN202/AVERAGE(CN200,CN204)-1)*10^6</f>
        <v>-4.1705902652511284</v>
      </c>
      <c r="EC202" s="52">
        <f>(CP202/AVERAGE(CP200,CP204)-1)*10^6</f>
        <v>17.266236905122412</v>
      </c>
      <c r="ED202" s="4"/>
      <c r="EE202" s="4"/>
      <c r="EF202" s="4"/>
      <c r="EG202" s="4"/>
      <c r="EH202" s="130"/>
      <c r="EI202" s="20"/>
      <c r="EJ202" s="20"/>
      <c r="EK202" s="52"/>
      <c r="EL202" s="52"/>
      <c r="EN202" s="39" t="str">
        <f t="shared" ref="EN202:EU202" si="381">DV212</f>
        <v>iRM_12</v>
      </c>
      <c r="EO202" s="39" t="str">
        <f t="shared" si="381"/>
        <v>Lab 1</v>
      </c>
      <c r="EP202" s="39" t="str">
        <f t="shared" si="381"/>
        <v>Jun 21, 2022</v>
      </c>
      <c r="EQ202" s="124">
        <f t="shared" si="381"/>
        <v>3</v>
      </c>
      <c r="ER202" s="117">
        <f t="shared" si="381"/>
        <v>1.0038639819630959</v>
      </c>
      <c r="ES202" s="44">
        <f t="shared" si="381"/>
        <v>16.969610628247978</v>
      </c>
      <c r="ET202" s="44">
        <f t="shared" si="381"/>
        <v>7.8761409738614674</v>
      </c>
      <c r="EU202" s="44">
        <f t="shared" si="381"/>
        <v>-3.6975920261195228</v>
      </c>
      <c r="EV202" s="39" t="s">
        <v>27</v>
      </c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5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</row>
    <row r="203" spans="1:235">
      <c r="A203" s="4" t="s">
        <v>38</v>
      </c>
      <c r="B203" s="12" t="s">
        <v>34</v>
      </c>
      <c r="C203" s="20">
        <v>3</v>
      </c>
      <c r="D203" s="4" t="s">
        <v>58</v>
      </c>
      <c r="E203" s="4" t="s">
        <v>98</v>
      </c>
      <c r="F203" s="15"/>
      <c r="G203" s="15"/>
      <c r="H203" s="15">
        <v>2.5364786415593699E-4</v>
      </c>
      <c r="I203" s="15">
        <v>4.1498590871924537E-5</v>
      </c>
      <c r="J203" s="15">
        <v>8.9707211736822506E-5</v>
      </c>
      <c r="K203" s="15">
        <v>9.9105667629828538E-6</v>
      </c>
      <c r="L203" s="15">
        <v>8.1509532901691276E-5</v>
      </c>
      <c r="M203" s="15">
        <v>6.1195692069304641E-7</v>
      </c>
      <c r="N203" s="15">
        <v>9.1921004059258846E-5</v>
      </c>
      <c r="O203" s="15">
        <v>3.0450647045654476E-6</v>
      </c>
      <c r="P203" s="15">
        <v>-2.7259681203872789E-6</v>
      </c>
      <c r="Q203" s="15"/>
      <c r="R203" s="15"/>
      <c r="S203" s="15"/>
      <c r="T203" s="15"/>
      <c r="U203" s="15"/>
      <c r="V203" s="15">
        <v>21.141533287204041</v>
      </c>
      <c r="W203" s="15">
        <v>4.6973139801803896</v>
      </c>
      <c r="X203" s="15">
        <v>7.3234778812953403</v>
      </c>
      <c r="Y203" s="15">
        <v>3.8888943324810515E-5</v>
      </c>
      <c r="Z203" s="15">
        <v>7.7110154093528278</v>
      </c>
      <c r="AA203" s="15">
        <v>2.2932302202634116E-5</v>
      </c>
      <c r="AB203" s="15">
        <v>1.2867011440043548</v>
      </c>
      <c r="AC203" s="15">
        <v>1.0320979789198924E-5</v>
      </c>
      <c r="AD203" s="15">
        <v>-3.6321732872173541E-6</v>
      </c>
      <c r="AE203" s="15"/>
      <c r="AF203" s="15"/>
      <c r="AG203" s="15"/>
      <c r="AH203" s="15"/>
      <c r="AI203" s="69">
        <f t="shared" si="256"/>
        <v>1</v>
      </c>
      <c r="AJ203" s="15">
        <f t="shared" si="278"/>
        <v>0</v>
      </c>
      <c r="AK203" s="15">
        <f t="shared" si="279"/>
        <v>0</v>
      </c>
      <c r="AL203" s="15">
        <f t="shared" si="280"/>
        <v>21.141279639339885</v>
      </c>
      <c r="AM203" s="15">
        <f t="shared" si="281"/>
        <v>4.6972724815895175</v>
      </c>
      <c r="AN203" s="15">
        <f t="shared" si="282"/>
        <v>7.3233881740836031</v>
      </c>
      <c r="AO203" s="15">
        <f t="shared" si="283"/>
        <v>2.8978376561827662E-5</v>
      </c>
      <c r="AP203" s="15">
        <f t="shared" si="284"/>
        <v>7.7109338998199259</v>
      </c>
      <c r="AQ203" s="15">
        <f t="shared" si="285"/>
        <v>2.232034528194107E-5</v>
      </c>
      <c r="AR203" s="15">
        <f t="shared" si="286"/>
        <v>1.2866092230002955</v>
      </c>
      <c r="AS203" s="15">
        <f t="shared" si="287"/>
        <v>7.2759150846334766E-6</v>
      </c>
      <c r="AT203" s="15">
        <f t="shared" si="288"/>
        <v>-9.0620516683007514E-7</v>
      </c>
      <c r="AU203" s="15">
        <f t="shared" si="289"/>
        <v>0</v>
      </c>
      <c r="AV203" s="15">
        <f t="shared" si="290"/>
        <v>0</v>
      </c>
      <c r="AW203" s="15">
        <f t="shared" si="291"/>
        <v>0</v>
      </c>
      <c r="AX203" s="15"/>
      <c r="AY203" s="4">
        <f t="shared" si="292"/>
        <v>0</v>
      </c>
      <c r="AZ203" s="4">
        <f t="shared" si="293"/>
        <v>1</v>
      </c>
      <c r="BA203" s="4"/>
      <c r="BB203" s="4">
        <f t="shared" si="257"/>
        <v>1</v>
      </c>
      <c r="BC203" s="4">
        <f t="shared" si="258"/>
        <v>1</v>
      </c>
      <c r="BD203" s="40">
        <f t="shared" si="259"/>
        <v>1.7412152921358111</v>
      </c>
      <c r="BE203" s="15">
        <f t="shared" si="260"/>
        <v>21.141279639339885</v>
      </c>
      <c r="BF203" s="15">
        <f t="shared" si="261"/>
        <v>4.6972724815895175</v>
      </c>
      <c r="BG203" s="15">
        <f t="shared" si="294"/>
        <v>7.3233886690097858</v>
      </c>
      <c r="BH203" s="15">
        <f t="shared" si="295"/>
        <v>7.7109342208495173</v>
      </c>
      <c r="BI203" s="15">
        <f t="shared" si="296"/>
        <v>1.2866098251785401</v>
      </c>
      <c r="BJ203" s="18">
        <f t="shared" si="297"/>
        <v>0.22218487062858722</v>
      </c>
      <c r="BK203" s="18">
        <f t="shared" si="298"/>
        <v>0.3464023367527081</v>
      </c>
      <c r="BL203" s="18">
        <f t="shared" si="299"/>
        <v>0.3647335616573058</v>
      </c>
      <c r="BM203" s="18">
        <f t="shared" si="300"/>
        <v>6.0857708101282798E-2</v>
      </c>
      <c r="BN203" s="18">
        <f t="shared" si="301"/>
        <v>1.5590725676896675</v>
      </c>
      <c r="BO203" s="18">
        <f t="shared" si="302"/>
        <v>1.6415769472756245</v>
      </c>
      <c r="BP203" s="18">
        <f t="shared" si="303"/>
        <v>0.27390572512479883</v>
      </c>
      <c r="BQ203" s="18">
        <f t="shared" si="304"/>
        <v>1.0529188835053502</v>
      </c>
      <c r="BR203" s="18">
        <f t="shared" si="305"/>
        <v>0.17568503917087688</v>
      </c>
      <c r="BS203" s="18">
        <f t="shared" si="306"/>
        <v>0.16685524585330902</v>
      </c>
      <c r="BT203" s="144">
        <f t="shared" si="307"/>
        <v>-1.5042454930750229</v>
      </c>
      <c r="BU203" s="144">
        <f t="shared" si="308"/>
        <v>-1.0601543564947042</v>
      </c>
      <c r="BV203" s="144">
        <f t="shared" si="309"/>
        <v>-1.0085881600182336</v>
      </c>
      <c r="BW203" s="144">
        <f t="shared" si="310"/>
        <v>-2.7992167937619659</v>
      </c>
      <c r="BX203" s="44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184"/>
      <c r="CJ203" s="185"/>
      <c r="CK203" s="181">
        <f t="shared" si="262"/>
        <v>0</v>
      </c>
      <c r="CL203" s="186">
        <f t="shared" si="263"/>
        <v>1.7412162481757238</v>
      </c>
      <c r="CM203" s="185">
        <f t="shared" si="264"/>
        <v>0.21794251294970238</v>
      </c>
      <c r="CN203" s="185">
        <f t="shared" si="265"/>
        <v>0.33338047497036116</v>
      </c>
      <c r="CO203" s="188">
        <f t="shared" si="266"/>
        <v>0.33810000000000001</v>
      </c>
      <c r="CP203" s="185">
        <f t="shared" si="267"/>
        <v>5.4379256375631159E-2</v>
      </c>
      <c r="CQ203" s="187">
        <f t="shared" si="268"/>
        <v>1.5296716113725826</v>
      </c>
      <c r="CR203" s="187">
        <f t="shared" si="269"/>
        <v>1.5513265192001711</v>
      </c>
      <c r="CS203" s="187">
        <f t="shared" si="270"/>
        <v>0.24951192697397692</v>
      </c>
      <c r="CT203" s="187">
        <f t="shared" si="271"/>
        <v>1.0141565729968391</v>
      </c>
      <c r="CU203" s="187">
        <f t="shared" si="272"/>
        <v>0.16311470064485839</v>
      </c>
      <c r="CV203" s="187">
        <f t="shared" si="273"/>
        <v>0.16083778874779997</v>
      </c>
      <c r="CW203" s="184">
        <f t="shared" si="274"/>
        <v>-1.5235239530341369</v>
      </c>
      <c r="CX203" s="184">
        <f t="shared" si="275"/>
        <v>-1.0984708737565863</v>
      </c>
      <c r="CY203" s="184">
        <f t="shared" si="276"/>
        <v>-2.9117725144643383</v>
      </c>
      <c r="CZ203" s="184">
        <f t="shared" si="311"/>
        <v>0.42505307927755076</v>
      </c>
      <c r="DA203" s="184">
        <f t="shared" si="312"/>
        <v>0.43911038376584011</v>
      </c>
      <c r="DB203" s="184">
        <f t="shared" si="313"/>
        <v>-1.3882485614302011</v>
      </c>
      <c r="DC203" s="184">
        <f t="shared" si="314"/>
        <v>1.4057304488289376E-2</v>
      </c>
      <c r="DD203" s="184">
        <f t="shared" si="315"/>
        <v>-1.8133016407077518</v>
      </c>
      <c r="DE203" s="184">
        <f t="shared" si="316"/>
        <v>-1.8273589451960413</v>
      </c>
      <c r="DF203" s="15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125"/>
      <c r="DZ203" s="4"/>
      <c r="EA203" s="20"/>
      <c r="EB203" s="20"/>
      <c r="EC203" s="20"/>
      <c r="ED203" s="4"/>
      <c r="EE203" s="4" t="str">
        <f>E203</f>
        <v>iRM_UR</v>
      </c>
      <c r="EF203" s="4" t="str">
        <f>A203</f>
        <v>Lab 1</v>
      </c>
      <c r="EG203" s="4" t="str">
        <f>B203</f>
        <v>Jun 21, 2022</v>
      </c>
      <c r="EH203" s="130">
        <f>C203</f>
        <v>3</v>
      </c>
      <c r="EI203" s="51">
        <f>BE203/AVERAGE(BE202,BE204)</f>
        <v>1.0643561758355204</v>
      </c>
      <c r="EJ203" s="52">
        <f>(CM203/AVERAGE(CM202,CM204)-1)*10^6</f>
        <v>7.1602004234616601</v>
      </c>
      <c r="EK203" s="52">
        <f>(CN203/AVERAGE(CN202,CN204)-1)*10^6</f>
        <v>9.5924356675602951</v>
      </c>
      <c r="EL203" s="52">
        <f>(CP203/AVERAGE(CP202,CP204)-1)*10^6</f>
        <v>4.6642600535218293</v>
      </c>
      <c r="EN203" s="39" t="str">
        <f t="shared" ref="EN203:EU203" si="382">DV214</f>
        <v>iRM_12</v>
      </c>
      <c r="EO203" s="39" t="str">
        <f t="shared" si="382"/>
        <v>Lab 1</v>
      </c>
      <c r="EP203" s="39" t="str">
        <f t="shared" si="382"/>
        <v>Jun 21, 2022</v>
      </c>
      <c r="EQ203" s="124">
        <f t="shared" si="382"/>
        <v>3</v>
      </c>
      <c r="ER203" s="117">
        <f t="shared" si="382"/>
        <v>0.99807612035836168</v>
      </c>
      <c r="ES203" s="44">
        <f t="shared" si="382"/>
        <v>-8.5870410017063747</v>
      </c>
      <c r="ET203" s="44">
        <f t="shared" si="382"/>
        <v>-5.6283476337348759</v>
      </c>
      <c r="EU203" s="44">
        <f t="shared" si="382"/>
        <v>16.590906233515668</v>
      </c>
      <c r="EV203" s="39" t="s">
        <v>27</v>
      </c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5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</row>
    <row r="204" spans="1:235">
      <c r="A204" s="4" t="s">
        <v>38</v>
      </c>
      <c r="B204" s="12" t="s">
        <v>34</v>
      </c>
      <c r="C204" s="20">
        <v>3</v>
      </c>
      <c r="D204" s="4" t="s">
        <v>59</v>
      </c>
      <c r="E204" s="4" t="s">
        <v>27</v>
      </c>
      <c r="F204" s="15"/>
      <c r="G204" s="15"/>
      <c r="H204" s="15">
        <v>2.6700807356974112E-4</v>
      </c>
      <c r="I204" s="15">
        <v>5.7194923283532265E-5</v>
      </c>
      <c r="J204" s="15">
        <v>9.318349766544998E-5</v>
      </c>
      <c r="K204" s="15">
        <v>1.9263499950739056E-6</v>
      </c>
      <c r="L204" s="15">
        <v>8.2257723261136564E-5</v>
      </c>
      <c r="M204" s="15">
        <v>-1.4253739777814193E-6</v>
      </c>
      <c r="N204" s="15">
        <v>9.9749182845698675E-5</v>
      </c>
      <c r="O204" s="15">
        <v>8.0607166296431384E-6</v>
      </c>
      <c r="P204" s="15">
        <v>-2.2232131072996713E-6</v>
      </c>
      <c r="Q204" s="15"/>
      <c r="R204" s="15"/>
      <c r="S204" s="15"/>
      <c r="T204" s="15"/>
      <c r="U204" s="15"/>
      <c r="V204" s="15">
        <v>19.909391403198242</v>
      </c>
      <c r="W204" s="15">
        <v>4.4236084556579591</v>
      </c>
      <c r="X204" s="15">
        <v>6.8968461608886722</v>
      </c>
      <c r="Y204" s="15">
        <v>5.0532669283711585E-5</v>
      </c>
      <c r="Z204" s="15">
        <v>7.2620965385437009</v>
      </c>
      <c r="AA204" s="15">
        <v>2.4597657361482561E-5</v>
      </c>
      <c r="AB204" s="15">
        <v>1.21183007478714</v>
      </c>
      <c r="AC204" s="15">
        <v>1.1991404971922747E-5</v>
      </c>
      <c r="AD204" s="15">
        <v>-1.0787605390305544E-6</v>
      </c>
      <c r="AE204" s="15"/>
      <c r="AF204" s="15"/>
      <c r="AG204" s="15"/>
      <c r="AH204" s="15"/>
      <c r="AI204" s="69">
        <f t="shared" ref="AI204:AI267" si="383">$AJ$3</f>
        <v>1</v>
      </c>
      <c r="AJ204" s="15">
        <f t="shared" si="278"/>
        <v>0</v>
      </c>
      <c r="AK204" s="15">
        <f t="shared" si="279"/>
        <v>0</v>
      </c>
      <c r="AL204" s="15">
        <f t="shared" si="280"/>
        <v>19.909124395124671</v>
      </c>
      <c r="AM204" s="15">
        <f t="shared" si="281"/>
        <v>4.4235512607346754</v>
      </c>
      <c r="AN204" s="15">
        <f t="shared" si="282"/>
        <v>6.8967529773910066</v>
      </c>
      <c r="AO204" s="15">
        <f t="shared" si="283"/>
        <v>4.8606319288637679E-5</v>
      </c>
      <c r="AP204" s="15">
        <f t="shared" si="284"/>
        <v>7.2620142808204395</v>
      </c>
      <c r="AQ204" s="15">
        <f t="shared" si="285"/>
        <v>2.602303133926398E-5</v>
      </c>
      <c r="AR204" s="15">
        <f t="shared" si="286"/>
        <v>1.2117303256042944</v>
      </c>
      <c r="AS204" s="15">
        <f t="shared" si="287"/>
        <v>3.9306883422796087E-6</v>
      </c>
      <c r="AT204" s="15">
        <f t="shared" si="288"/>
        <v>1.1444525682691169E-6</v>
      </c>
      <c r="AU204" s="15">
        <f t="shared" si="289"/>
        <v>0</v>
      </c>
      <c r="AV204" s="15">
        <f t="shared" si="290"/>
        <v>0</v>
      </c>
      <c r="AW204" s="15">
        <f t="shared" si="291"/>
        <v>0</v>
      </c>
      <c r="AX204" s="15"/>
      <c r="AY204" s="4">
        <f t="shared" si="292"/>
        <v>0</v>
      </c>
      <c r="AZ204" s="4">
        <f t="shared" si="293"/>
        <v>1</v>
      </c>
      <c r="BA204" s="4"/>
      <c r="BB204" s="4">
        <f t="shared" ref="BB204:BB267" si="384">$BB$7</f>
        <v>1</v>
      </c>
      <c r="BC204" s="4">
        <f t="shared" ref="BC204:BC267" si="385">$BB$8</f>
        <v>1</v>
      </c>
      <c r="BD204" s="40">
        <f t="shared" ref="BD204:BD267" si="386">LN(AP204/AL204/$CM$7)/LN($BG$4/$BD$4)</f>
        <v>1.7427607855285125</v>
      </c>
      <c r="BE204" s="15">
        <f t="shared" ref="BE204:BE267" si="387">AL204</f>
        <v>19.909124395124671</v>
      </c>
      <c r="BF204" s="15">
        <f t="shared" ref="BF204:BF267" si="388">AM204</f>
        <v>4.4235512607346754</v>
      </c>
      <c r="BG204" s="15">
        <f t="shared" si="294"/>
        <v>6.8967523524003855</v>
      </c>
      <c r="BH204" s="15">
        <f t="shared" si="295"/>
        <v>7.2620138754135448</v>
      </c>
      <c r="BI204" s="15">
        <f t="shared" si="296"/>
        <v>1.2117295651312006</v>
      </c>
      <c r="BJ204" s="18">
        <f t="shared" si="297"/>
        <v>0.22218713253998809</v>
      </c>
      <c r="BK204" s="18">
        <f t="shared" si="298"/>
        <v>0.34641163596774033</v>
      </c>
      <c r="BL204" s="18">
        <f t="shared" si="299"/>
        <v>0.364758074302447</v>
      </c>
      <c r="BM204" s="18">
        <f t="shared" si="300"/>
        <v>6.0863026473827637E-2</v>
      </c>
      <c r="BN204" s="18">
        <f t="shared" si="301"/>
        <v>1.5590985490817968</v>
      </c>
      <c r="BO204" s="18">
        <f t="shared" si="302"/>
        <v>1.6416705600032879</v>
      </c>
      <c r="BP204" s="18">
        <f t="shared" si="303"/>
        <v>0.27392687316343051</v>
      </c>
      <c r="BQ204" s="18">
        <f t="shared" si="304"/>
        <v>1.0529613801322055</v>
      </c>
      <c r="BR204" s="18">
        <f t="shared" si="305"/>
        <v>0.17569567576389244</v>
      </c>
      <c r="BS204" s="18">
        <f t="shared" si="306"/>
        <v>0.16685861331574461</v>
      </c>
      <c r="BT204" s="144">
        <f t="shared" si="307"/>
        <v>-1.5042353128144088</v>
      </c>
      <c r="BU204" s="144">
        <f t="shared" si="308"/>
        <v>-1.0601275117271363</v>
      </c>
      <c r="BV204" s="144">
        <f t="shared" si="309"/>
        <v>-1.0085209552856718</v>
      </c>
      <c r="BW204" s="144">
        <f t="shared" si="310"/>
        <v>-2.7991294072938051</v>
      </c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184"/>
      <c r="CJ204" s="185"/>
      <c r="CK204" s="181">
        <f t="shared" ref="CK204:CK267" si="389">$CM$3</f>
        <v>0</v>
      </c>
      <c r="CL204" s="186">
        <f t="shared" ref="CL204:CL267" si="390">IF(CK204=0,LN(BL204/$CM$7)/LN($BG$4/$BD$4),(BL204/$CM$7)^(1/($BG$4^(CK204)-$BD$4^(CK204))))</f>
        <v>1.7427595035758401</v>
      </c>
      <c r="CM204" s="185">
        <f t="shared" ref="CM204:CM267" si="391">IF($CK204=0,BJ204/((BE$4/$BD$4)^(LN($BL204/$CM$7)/LN($BG$4/$BD$4))),BJ204/(($BL204/$CM$7)^((BE$4^$CK204-$BD$4^$CK204)/($BG$4^$CK204-$BD$4^$CK204))))</f>
        <v>0.2179410077546822</v>
      </c>
      <c r="CN204" s="185">
        <f t="shared" ref="CN204:CN267" si="392">IF($CK204=0,BK204/((BF$4/$BD$4)^(LN($BL204/$CM$7)/LN($BG$4/$BD$4))),BK204/(($BL204/$CM$7)^((BF$4^$CK204-$BD$4^$CK204)/($BG$4^$CK204-$BD$4^$CK204))))</f>
        <v>0.33337810280955316</v>
      </c>
      <c r="CO204" s="188">
        <f t="shared" ref="CO204:CO267" si="393">IF($CK204=0,BL204/((BG$4/$BD$4)^(LN($BL204/$CM$7)/LN($BG$4/$BD$4))),BL204/(($BL204/$CM$7)^((BG$4^$CK204-$BD$4^$CK204)/($BG$4^$CK204-$BD$4^$CK204))))</f>
        <v>0.33810000000000001</v>
      </c>
      <c r="CP204" s="185">
        <f t="shared" ref="CP204:CP267" si="394">IF($CK204=0,BM204/((BH$4/$BD$4)^(LN($BL204/$CM$7)/LN($BG$4/$BD$4))),BM204/(($BL204/$CM$7)^((BH$4^$CK204-$BD$4^$CK204)/($BG$4^$CK204-$BD$4^$CK204))))</f>
        <v>5.4378583563464311E-2</v>
      </c>
      <c r="CQ204" s="187">
        <f t="shared" ref="CQ204:CQ267" si="395">IF($CK204=0,BN204/((BF$4/$BE$4)^(LN($BL204/$CM$7)/LN($BG$4/$BD$4))),BN204/(($BL204/$CM$7)^((BF$4^$CK204-$BE$4^$CK204)/($BG$4^$CK204-$BD$4^$CK204))))</f>
        <v>1.5296712915304529</v>
      </c>
      <c r="CR204" s="187">
        <f t="shared" ref="CR204:CR267" si="396">IF($CK204=0,BO204/((BG$4/$BE$4)^(LN($BL204/$CM$7)/LN($BG$4/$BD$4))),BO204/(($BL204/$CM$7)^((BG$4^$CK204-$BE$4^$CK204)/($BG$4^$CK204-$BD$4^$CK204))))</f>
        <v>1.5513372333332081</v>
      </c>
      <c r="CS204" s="187">
        <f t="shared" ref="CS204:CS267" si="397">IF($CK204=0,BP204/((BH$4/$BE$4)^(LN($BL204/$CM$7)/LN($BG$4/$BD$4))),BP204/(($BL204/$CM$7)^((BH$4^$CK204-$BE$4^$CK204)/($BG$4^$CK204-$BD$4^$CK204))))</f>
        <v>0.24951056308170183</v>
      </c>
      <c r="CT204" s="187">
        <f t="shared" ref="CT204:CT267" si="398">IF($CK204=0,BQ204/((BG$4/$BF$4)^(LN($BL204/$CM$7)/LN($BG$4/$BD$4))),BQ204/(($BL204/$CM$7)^((BG$4^$CK204-$BF$4^$CK204)/($BG$4^$CK204-$BD$4^$CK204))))</f>
        <v>1.0141637892550619</v>
      </c>
      <c r="CU204" s="187">
        <f t="shared" ref="CU204:CU267" si="399">IF($CK204=0,BR204/((BH$4/$BF$4)^(LN($BL204/$CM$7)/LN($BG$4/$BD$4))),BR204/(($BL204/$CM$7)^((BH$4^$CK204-$BF$4^$CK204)/($BG$4^$CK204-$BD$4^$CK204))))</f>
        <v>0.16311384312643001</v>
      </c>
      <c r="CV204" s="187">
        <f t="shared" ref="CV204:CV267" si="400">IF($CK204=0,BS204/((BH$4/$BG$4)^(LN($BL204/$CM$7)/LN($BG$4/$BD$4))),BS204/(($BL204/$CM$7)^((BH$4^$CK204-$BG$4^$CK204)/($BG$4^$CK204-$BD$4^$CK204))))</f>
        <v>0.16083579876801044</v>
      </c>
      <c r="CW204" s="184">
        <f t="shared" ref="CW204:CW267" si="401">LN(CM204)</f>
        <v>-1.5235308594435271</v>
      </c>
      <c r="CX204" s="184">
        <f t="shared" ref="CX204:CX267" si="402">LN(CN204)</f>
        <v>-1.0984779892580196</v>
      </c>
      <c r="CY204" s="184">
        <f t="shared" ref="CY204:CY267" si="403">LN(CP204)</f>
        <v>-2.9117848871294671</v>
      </c>
      <c r="CZ204" s="184">
        <f t="shared" si="311"/>
        <v>0.42505287018550725</v>
      </c>
      <c r="DA204" s="184">
        <f t="shared" si="312"/>
        <v>0.43911729017522999</v>
      </c>
      <c r="DB204" s="184">
        <f t="shared" si="313"/>
        <v>-1.3882540276859403</v>
      </c>
      <c r="DC204" s="184">
        <f t="shared" si="314"/>
        <v>1.4064419989723057E-2</v>
      </c>
      <c r="DD204" s="184">
        <f t="shared" si="315"/>
        <v>-1.8133068978714473</v>
      </c>
      <c r="DE204" s="184">
        <f t="shared" si="316"/>
        <v>-1.8273713178611699</v>
      </c>
      <c r="DF204" s="15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3" t="str">
        <f>E204</f>
        <v>iRM_12</v>
      </c>
      <c r="DW204" s="43" t="str">
        <f>A204</f>
        <v>Lab 1</v>
      </c>
      <c r="DX204" s="43" t="str">
        <f>B204</f>
        <v>Jun 21, 2022</v>
      </c>
      <c r="DY204" s="125">
        <f>C204</f>
        <v>3</v>
      </c>
      <c r="DZ204" s="51">
        <f>BE204/AVERAGE(BE202,BE206)</f>
        <v>1.0030258337711684</v>
      </c>
      <c r="EA204" s="52">
        <f>(CM204/AVERAGE(CM202,CM206)-1)*10^6</f>
        <v>-1.4994908308363364</v>
      </c>
      <c r="EB204" s="52">
        <f>(CN204/AVERAGE(CN202,CN206)-1)*10^6</f>
        <v>1.7153063798236445</v>
      </c>
      <c r="EC204" s="52">
        <f>(CP204/AVERAGE(CP202,CP206)-1)*10^6</f>
        <v>-19.216411086153684</v>
      </c>
      <c r="ED204" s="4"/>
      <c r="EE204" s="4"/>
      <c r="EF204" s="4"/>
      <c r="EG204" s="4"/>
      <c r="EH204" s="130"/>
      <c r="EI204" s="20"/>
      <c r="EJ204" s="20"/>
      <c r="EK204" s="52"/>
      <c r="EL204" s="52"/>
      <c r="EN204" s="39" t="str">
        <f t="shared" ref="EN204:EU204" si="404">DV216</f>
        <v>iRM_12</v>
      </c>
      <c r="EO204" s="39" t="str">
        <f t="shared" si="404"/>
        <v>Lab 1</v>
      </c>
      <c r="EP204" s="39" t="str">
        <f t="shared" si="404"/>
        <v>Jun 21, 2022</v>
      </c>
      <c r="EQ204" s="124">
        <f t="shared" si="404"/>
        <v>3</v>
      </c>
      <c r="ER204" s="117">
        <f t="shared" si="404"/>
        <v>1.003965291200358</v>
      </c>
      <c r="ES204" s="44">
        <f t="shared" si="404"/>
        <v>-0.66442662527421703</v>
      </c>
      <c r="ET204" s="44">
        <f t="shared" si="404"/>
        <v>2.2190353765605408</v>
      </c>
      <c r="EU204" s="44">
        <f t="shared" si="404"/>
        <v>-0.45113743341040902</v>
      </c>
      <c r="EV204" s="39" t="s">
        <v>27</v>
      </c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5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</row>
    <row r="205" spans="1:235">
      <c r="A205" s="4" t="s">
        <v>38</v>
      </c>
      <c r="B205" s="12" t="s">
        <v>34</v>
      </c>
      <c r="C205" s="20">
        <v>3</v>
      </c>
      <c r="D205" s="4" t="s">
        <v>60</v>
      </c>
      <c r="E205" s="4" t="s">
        <v>99</v>
      </c>
      <c r="F205" s="15"/>
      <c r="G205" s="15"/>
      <c r="H205" s="15">
        <v>2.4773086479399351E-4</v>
      </c>
      <c r="I205" s="15">
        <v>5.5748457089066503E-5</v>
      </c>
      <c r="J205" s="15">
        <v>8.2301030488451943E-5</v>
      </c>
      <c r="K205" s="15">
        <v>1.6127001856602874E-5</v>
      </c>
      <c r="L205" s="15">
        <v>7.7792115553165781E-5</v>
      </c>
      <c r="M205" s="15">
        <v>-9.9929479802085896E-8</v>
      </c>
      <c r="N205" s="15">
        <v>9.9037693871650845E-5</v>
      </c>
      <c r="O205" s="15">
        <v>1.5374951501456736E-5</v>
      </c>
      <c r="P205" s="15">
        <v>-2.1898605382375536E-6</v>
      </c>
      <c r="Q205" s="15"/>
      <c r="R205" s="15"/>
      <c r="S205" s="15"/>
      <c r="T205" s="15"/>
      <c r="U205" s="15"/>
      <c r="V205" s="15">
        <v>20.530567285965901</v>
      </c>
      <c r="W205" s="15">
        <v>4.5616691355802574</v>
      </c>
      <c r="X205" s="15">
        <v>7.1121108775236168</v>
      </c>
      <c r="Y205" s="15">
        <v>5.2881278713116169E-5</v>
      </c>
      <c r="Z205" s="15">
        <v>7.4889364145240007</v>
      </c>
      <c r="AA205" s="15">
        <v>2.6564720761083367E-5</v>
      </c>
      <c r="AB205" s="15">
        <v>1.249692795227985</v>
      </c>
      <c r="AC205" s="15">
        <v>1.2836658140655549E-5</v>
      </c>
      <c r="AD205" s="15">
        <v>-1.8999452134020979E-7</v>
      </c>
      <c r="AE205" s="15"/>
      <c r="AF205" s="15"/>
      <c r="AG205" s="15"/>
      <c r="AH205" s="15"/>
      <c r="AI205" s="69">
        <f t="shared" si="383"/>
        <v>1</v>
      </c>
      <c r="AJ205" s="15">
        <f t="shared" ref="AJ205:AJ268" si="405">T205-F205*$AI205</f>
        <v>0</v>
      </c>
      <c r="AK205" s="15">
        <f t="shared" ref="AK205:AK268" si="406">U205-G205*$AI205</f>
        <v>0</v>
      </c>
      <c r="AL205" s="15">
        <f t="shared" ref="AL205:AL268" si="407">V205-H205*$AI205</f>
        <v>20.530319555101109</v>
      </c>
      <c r="AM205" s="15">
        <f t="shared" ref="AM205:AM268" si="408">W205-I205*$AI205</f>
        <v>4.5616133871231686</v>
      </c>
      <c r="AN205" s="15">
        <f t="shared" ref="AN205:AN268" si="409">X205-J205*$AI205</f>
        <v>7.1120285764931284</v>
      </c>
      <c r="AO205" s="15">
        <f t="shared" ref="AO205:AO268" si="410">Y205-K205*$AI205</f>
        <v>3.6754276856513295E-5</v>
      </c>
      <c r="AP205" s="15">
        <f t="shared" ref="AP205:AP268" si="411">Z205-L205*$AI205</f>
        <v>7.4888586224084479</v>
      </c>
      <c r="AQ205" s="15">
        <f t="shared" ref="AQ205:AQ268" si="412">AA205-M205*$AI205</f>
        <v>2.6664650240885452E-5</v>
      </c>
      <c r="AR205" s="15">
        <f t="shared" ref="AR205:AR268" si="413">AB205-N205*$AI205</f>
        <v>1.2495937575341134</v>
      </c>
      <c r="AS205" s="15">
        <f t="shared" ref="AS205:AS268" si="414">AC205-O205*$AI205</f>
        <v>-2.5382933608011868E-6</v>
      </c>
      <c r="AT205" s="15">
        <f t="shared" ref="AT205:AT268" si="415">AD205-P205*$AI205</f>
        <v>1.9998660168973438E-6</v>
      </c>
      <c r="AU205" s="15">
        <f t="shared" ref="AU205:AU268" si="416">AE205-Q205*$AI205</f>
        <v>0</v>
      </c>
      <c r="AV205" s="15">
        <f t="shared" ref="AV205:AV268" si="417">AF205-R205*$AI205</f>
        <v>0</v>
      </c>
      <c r="AW205" s="15">
        <f t="shared" ref="AW205:AW268" si="418">AG205-S205*$AI205</f>
        <v>0</v>
      </c>
      <c r="AX205" s="15"/>
      <c r="AY205" s="4">
        <f t="shared" ref="AY205:AY268" si="419">$BB$2</f>
        <v>0</v>
      </c>
      <c r="AZ205" s="4">
        <f t="shared" ref="AZ205:AZ268" si="420">$BB$3</f>
        <v>1</v>
      </c>
      <c r="BA205" s="4"/>
      <c r="BB205" s="4">
        <f t="shared" si="384"/>
        <v>1</v>
      </c>
      <c r="BC205" s="4">
        <f t="shared" si="385"/>
        <v>1</v>
      </c>
      <c r="BD205" s="40">
        <f t="shared" si="386"/>
        <v>1.7435530795560135</v>
      </c>
      <c r="BE205" s="15">
        <f t="shared" si="387"/>
        <v>20.530319555101109</v>
      </c>
      <c r="BF205" s="15">
        <f t="shared" si="388"/>
        <v>4.5616133871231686</v>
      </c>
      <c r="BG205" s="15">
        <f t="shared" ref="BG205:BG268" si="421">IF(BC205=0,IF(OR(AND(AY205=1,AZ205=1),AND(AY205=1,BA205=1),AND(AZ205=1,BA205=1)),"Error",AN205-$AY205*($AQ205*$BD$6/$BF$6)-$AZ205*($AT205*$BD$6/$BI$6)-$BA205*($AV205*$BD$6/$BJ$6)),IF(OR(AND(AY205=1,AZ205=1),AND(AY205=1,BA205=1),AND(AZ205=1,BA205=1)),"Error",AN205-$AY205*($AQ205*$BD$6/$BF$6*($BD$7/$BF$7)^($BD205*$BB$9))-$AZ205*($AT205*$BD$6/$BI$6*($BD$7/$BI$7)^($BD205*$BB$9))-$BA205*($AV205*$BD$6/$BJ$6*($BD$7/$BJ$7)^($BD205*$BB$9))))</f>
        <v>7.1120274844066689</v>
      </c>
      <c r="BH205" s="15">
        <f t="shared" ref="BH205:BH268" si="422">IF(BC205=0,IF(OR(AND(AY205=1,AZ205=1),AND(AY205=1,BA205=1),AND(AZ205=1,BA205=1)),"Error",AP205-$AY205*($AQ205*$BE$6/$BF$6)-$AZ205*($AT205*$BE$6/$BI$6)-$BA205*($AV205*$BE$6/$BJ$6)),IF(OR(AND(AY205=1,AZ205=1),AND(AY205=1,BA205=1),AND(AZ205=1,BA205=1)),"Error",AP205-$AY205*($AQ205*$BE$6/$BF$6*($BE$7/$BF$7)^($BD205*$BB$9))-$AZ205*($AT205*$BE$6/$BI$6*($BE$7/$BI$7)^($BD205*$BB$9))-$BA205*($AV205*$BE$6/$BJ$6*($BE$7/$BJ$7)^($BD205*$BB$9))))</f>
        <v>7.488857914003944</v>
      </c>
      <c r="BI205" s="15">
        <f t="shared" ref="BI205:BI268" si="423">IF(BC205=0,IF(OR(AND(AY205=1,AZ205=1),AND(AY205=1,BA205=1),AND(AZ205=1,BA205=1)),"Error",AR205-$AY205*($AQ205*$BG$6/$BF$6)-$AZ205*($AT205*$BG$6/$BI$6)-$BA205*($AV205*$BG$6/$BJ$6)-$BB205*($AU205*$BK$6/$BL$6)),IF(OR(AND(AY205=1,AZ205=1),AND(AY205=1,BA205=1),AND(AZ205=1,BA205=1)),"Error",AR205-$AY205*($AQ205*$BG$6/$BF$6*($BG$7/$BF$7)^($BD205*$BB$9))-$AZ205*($AT205*$BG$6/$BI$6*($BG$7/$BI$7)^($BD205*$BB$9))-$BA205*($AV205*$BG$6/$BJ$6*($BG$7/$BJ$7)^($BD205*$BB$9))-$BB205*($AU205*$BK$6/$BL$6*($BK$7/$BL$7)^($BD205*$BB$9))))</f>
        <v>1.2495924286700357</v>
      </c>
      <c r="BJ205" s="18">
        <f t="shared" ref="BJ205:BJ268" si="424">BF205/$BE205</f>
        <v>0.22218910791331339</v>
      </c>
      <c r="BK205" s="18">
        <f t="shared" ref="BK205:BK268" si="425">BG205/$BE205</f>
        <v>0.34641582004209787</v>
      </c>
      <c r="BL205" s="18">
        <f t="shared" ref="BL205:BL268" si="426">BH205/$BE205</f>
        <v>0.36477064538156245</v>
      </c>
      <c r="BM205" s="18">
        <f t="shared" ref="BM205:BM268" si="427">BI205/$BE205</f>
        <v>6.0865707682545699E-2</v>
      </c>
      <c r="BN205" s="18">
        <f t="shared" ref="BN205:BN268" si="428">BG205/BF205</f>
        <v>1.5591035190494185</v>
      </c>
      <c r="BO205" s="18">
        <f t="shared" ref="BO205:BO268" si="429">BH205/BF205</f>
        <v>1.6417125430103305</v>
      </c>
      <c r="BP205" s="18">
        <f t="shared" ref="BP205:BP268" si="430">BI205/BF205</f>
        <v>0.27393650505267936</v>
      </c>
      <c r="BQ205" s="18">
        <f t="shared" ref="BQ205:BQ268" si="431">BH205/BG205</f>
        <v>1.0529849512566545</v>
      </c>
      <c r="BR205" s="18">
        <f t="shared" ref="BR205:BR268" si="432">BI205/BG205</f>
        <v>0.17570129353546568</v>
      </c>
      <c r="BS205" s="18">
        <f t="shared" ref="BS205:BS268" si="433">BI205/BH205</f>
        <v>0.16686021326874617</v>
      </c>
      <c r="BT205" s="144">
        <f t="shared" ref="BT205:BT268" si="434">LN(BJ205)</f>
        <v>-1.5042264222701112</v>
      </c>
      <c r="BU205" s="144">
        <f t="shared" ref="BU205:BU268" si="435">LN(BK205)</f>
        <v>-1.0601154334692056</v>
      </c>
      <c r="BV205" s="144">
        <f t="shared" ref="BV205:BV268" si="436">LN(BL205)</f>
        <v>-1.0084864917237104</v>
      </c>
      <c r="BW205" s="144">
        <f t="shared" ref="BW205:BW268" si="437">LN(BM205)</f>
        <v>-2.7990853551028891</v>
      </c>
      <c r="BX205" s="44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184"/>
      <c r="CJ205" s="185"/>
      <c r="CK205" s="181">
        <f t="shared" si="389"/>
        <v>0</v>
      </c>
      <c r="CL205" s="186">
        <f t="shared" si="390"/>
        <v>1.7435509073368016</v>
      </c>
      <c r="CM205" s="185">
        <f t="shared" si="391"/>
        <v>0.21794103570605453</v>
      </c>
      <c r="CN205" s="185">
        <f t="shared" si="392"/>
        <v>0.3333763235551111</v>
      </c>
      <c r="CO205" s="188">
        <f t="shared" si="393"/>
        <v>0.33810000000000007</v>
      </c>
      <c r="CP205" s="185">
        <f t="shared" si="394"/>
        <v>5.4378197164756149E-2</v>
      </c>
      <c r="CQ205" s="187">
        <f t="shared" si="395"/>
        <v>1.5296629314212704</v>
      </c>
      <c r="CR205" s="187">
        <f t="shared" si="396"/>
        <v>1.5513370343711155</v>
      </c>
      <c r="CS205" s="187">
        <f t="shared" si="397"/>
        <v>0.2495087581307914</v>
      </c>
      <c r="CT205" s="187">
        <f t="shared" si="398"/>
        <v>1.0141692019232675</v>
      </c>
      <c r="CU205" s="187">
        <f t="shared" si="399"/>
        <v>0.16311355463060284</v>
      </c>
      <c r="CV205" s="187">
        <f t="shared" si="400"/>
        <v>0.16083465591468835</v>
      </c>
      <c r="CW205" s="184">
        <f t="shared" si="401"/>
        <v>-1.5235307311915252</v>
      </c>
      <c r="CX205" s="184">
        <f t="shared" si="402"/>
        <v>-1.0984833263187777</v>
      </c>
      <c r="CY205" s="184">
        <f t="shared" si="403"/>
        <v>-2.9117919928695519</v>
      </c>
      <c r="CZ205" s="184">
        <f t="shared" ref="CZ205:CZ268" si="438">LN(CQ205)</f>
        <v>0.4250474048727475</v>
      </c>
      <c r="DA205" s="184">
        <f t="shared" ref="DA205:DA268" si="439">LN(CR205)</f>
        <v>0.43911716192322836</v>
      </c>
      <c r="DB205" s="184">
        <f t="shared" ref="DB205:DB268" si="440">LN(CS205)</f>
        <v>-1.3882612616780272</v>
      </c>
      <c r="DC205" s="184">
        <f t="shared" ref="DC205:DC268" si="441">LN(CT205)</f>
        <v>1.4069757050481023E-2</v>
      </c>
      <c r="DD205" s="184">
        <f t="shared" ref="DD205:DD268" si="442">LN(CU205)</f>
        <v>-1.8133086665507745</v>
      </c>
      <c r="DE205" s="184">
        <f t="shared" ref="DE205:DE268" si="443">LN(CV205)</f>
        <v>-1.8273784236012556</v>
      </c>
      <c r="DF205" s="15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125"/>
      <c r="DZ205" s="4"/>
      <c r="EA205" s="20"/>
      <c r="EB205" s="20"/>
      <c r="EC205" s="20"/>
      <c r="ED205" s="4"/>
      <c r="EE205" s="4" t="str">
        <f>E205</f>
        <v>SRM</v>
      </c>
      <c r="EF205" s="4" t="str">
        <f>A205</f>
        <v>Lab 1</v>
      </c>
      <c r="EG205" s="4" t="str">
        <f>B205</f>
        <v>Jun 21, 2022</v>
      </c>
      <c r="EH205" s="130">
        <f>C205</f>
        <v>3</v>
      </c>
      <c r="EI205" s="51">
        <f>BE205/AVERAGE(BE204,BE206)</f>
        <v>1.0319225157395095</v>
      </c>
      <c r="EJ205" s="52">
        <f>(CM205/AVERAGE(CM204,CM206)-1)*10^6</f>
        <v>-1.6250035872467095</v>
      </c>
      <c r="EK205" s="52">
        <f>(CN205/AVERAGE(CN204,CN206)-1)*10^6</f>
        <v>-6.098623592909469</v>
      </c>
      <c r="EL205" s="52">
        <f>(CP205/AVERAGE(CP204,CP206)-1)*10^6</f>
        <v>-18.613835325642647</v>
      </c>
      <c r="EN205" s="39" t="str">
        <f t="shared" ref="EN205:EU205" si="444">DV218</f>
        <v>iRM_12</v>
      </c>
      <c r="EO205" s="39" t="str">
        <f t="shared" si="444"/>
        <v>Lab 1</v>
      </c>
      <c r="EP205" s="39" t="str">
        <f t="shared" si="444"/>
        <v>Jun 21, 2022</v>
      </c>
      <c r="EQ205" s="124">
        <f t="shared" si="444"/>
        <v>3</v>
      </c>
      <c r="ER205" s="117">
        <f t="shared" si="444"/>
        <v>0.99982873899154456</v>
      </c>
      <c r="ES205" s="44">
        <f t="shared" si="444"/>
        <v>5.8598348122718136</v>
      </c>
      <c r="ET205" s="44">
        <f t="shared" si="444"/>
        <v>3.9872142076902151</v>
      </c>
      <c r="EU205" s="44">
        <f t="shared" si="444"/>
        <v>-6.4580515143353168</v>
      </c>
      <c r="EV205" s="39" t="s">
        <v>27</v>
      </c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5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</row>
    <row r="206" spans="1:235">
      <c r="A206" s="4" t="s">
        <v>38</v>
      </c>
      <c r="B206" s="12" t="s">
        <v>34</v>
      </c>
      <c r="C206" s="20">
        <v>3</v>
      </c>
      <c r="D206" s="4" t="s">
        <v>61</v>
      </c>
      <c r="E206" s="4" t="s">
        <v>27</v>
      </c>
      <c r="F206" s="15"/>
      <c r="G206" s="15"/>
      <c r="H206" s="15">
        <v>2.6761617918964476E-4</v>
      </c>
      <c r="I206" s="15">
        <v>5.1245472059235907E-5</v>
      </c>
      <c r="J206" s="15">
        <v>9.1819589579245081E-5</v>
      </c>
      <c r="K206" s="15">
        <v>1.5379499041046073E-5</v>
      </c>
      <c r="L206" s="15">
        <v>8.8995389523915941E-5</v>
      </c>
      <c r="M206" s="15">
        <v>1.836206472489721E-5</v>
      </c>
      <c r="N206" s="15">
        <v>1.0149760855711065E-4</v>
      </c>
      <c r="O206" s="15">
        <v>1.3887281033930776E-5</v>
      </c>
      <c r="P206" s="15">
        <v>-6.4923125364657576E-7</v>
      </c>
      <c r="Q206" s="15"/>
      <c r="R206" s="15"/>
      <c r="S206" s="15"/>
      <c r="T206" s="15"/>
      <c r="U206" s="15"/>
      <c r="V206" s="15">
        <v>19.881571750251613</v>
      </c>
      <c r="W206" s="15">
        <v>4.4174931973827132</v>
      </c>
      <c r="X206" s="15">
        <v>6.8873935621611926</v>
      </c>
      <c r="Y206" s="15">
        <v>4.8230085027097055E-5</v>
      </c>
      <c r="Z206" s="15">
        <v>7.2523207567176042</v>
      </c>
      <c r="AA206" s="15">
        <v>3.7530132783790671E-5</v>
      </c>
      <c r="AB206" s="15">
        <v>1.2102573574805746</v>
      </c>
      <c r="AC206" s="15">
        <v>1.3227576706454709E-5</v>
      </c>
      <c r="AD206" s="15">
        <v>1.2997281555958673E-6</v>
      </c>
      <c r="AE206" s="15"/>
      <c r="AF206" s="15"/>
      <c r="AG206" s="15"/>
      <c r="AH206" s="15"/>
      <c r="AI206" s="69">
        <f t="shared" si="383"/>
        <v>1</v>
      </c>
      <c r="AJ206" s="15">
        <f t="shared" si="405"/>
        <v>0</v>
      </c>
      <c r="AK206" s="15">
        <f t="shared" si="406"/>
        <v>0</v>
      </c>
      <c r="AL206" s="15">
        <f t="shared" si="407"/>
        <v>19.881304134072423</v>
      </c>
      <c r="AM206" s="15">
        <f t="shared" si="408"/>
        <v>4.4174419519106536</v>
      </c>
      <c r="AN206" s="15">
        <f t="shared" si="409"/>
        <v>6.887301742571613</v>
      </c>
      <c r="AO206" s="15">
        <f t="shared" si="410"/>
        <v>3.2850585986050982E-5</v>
      </c>
      <c r="AP206" s="15">
        <f t="shared" si="411"/>
        <v>7.2522317613280807</v>
      </c>
      <c r="AQ206" s="15">
        <f t="shared" si="412"/>
        <v>1.9168068058893462E-5</v>
      </c>
      <c r="AR206" s="15">
        <f t="shared" si="413"/>
        <v>1.2101558598720175</v>
      </c>
      <c r="AS206" s="15">
        <f t="shared" si="414"/>
        <v>-6.5970432747606718E-7</v>
      </c>
      <c r="AT206" s="15">
        <f t="shared" si="415"/>
        <v>1.9489594092424432E-6</v>
      </c>
      <c r="AU206" s="15">
        <f t="shared" si="416"/>
        <v>0</v>
      </c>
      <c r="AV206" s="15">
        <f t="shared" si="417"/>
        <v>0</v>
      </c>
      <c r="AW206" s="15">
        <f t="shared" si="418"/>
        <v>0</v>
      </c>
      <c r="AX206" s="15"/>
      <c r="AY206" s="4">
        <f t="shared" si="419"/>
        <v>0</v>
      </c>
      <c r="AZ206" s="4">
        <f t="shared" si="420"/>
        <v>1</v>
      </c>
      <c r="BA206" s="4"/>
      <c r="BB206" s="4">
        <f t="shared" si="384"/>
        <v>1</v>
      </c>
      <c r="BC206" s="4">
        <f t="shared" si="385"/>
        <v>1</v>
      </c>
      <c r="BD206" s="40">
        <f t="shared" si="386"/>
        <v>1.7439170140069242</v>
      </c>
      <c r="BE206" s="15">
        <f t="shared" si="387"/>
        <v>19.881304134072423</v>
      </c>
      <c r="BF206" s="15">
        <f t="shared" si="388"/>
        <v>4.4174419519106536</v>
      </c>
      <c r="BG206" s="15">
        <f t="shared" si="421"/>
        <v>6.8873006783062642</v>
      </c>
      <c r="BH206" s="15">
        <f t="shared" si="422"/>
        <v>7.2522310709654532</v>
      </c>
      <c r="BI206" s="15">
        <f t="shared" si="423"/>
        <v>1.210154564842945</v>
      </c>
      <c r="BJ206" s="18">
        <f t="shared" si="424"/>
        <v>0.22219075379165276</v>
      </c>
      <c r="BK206" s="18">
        <f t="shared" si="425"/>
        <v>0.34642097077036627</v>
      </c>
      <c r="BL206" s="18">
        <f t="shared" si="426"/>
        <v>0.36477642623738332</v>
      </c>
      <c r="BM206" s="18">
        <f t="shared" si="427"/>
        <v>6.0868973015155058E-2</v>
      </c>
      <c r="BN206" s="18">
        <f t="shared" si="428"/>
        <v>1.5591151515476813</v>
      </c>
      <c r="BO206" s="18">
        <f t="shared" si="429"/>
        <v>1.6417263995577085</v>
      </c>
      <c r="BP206" s="18">
        <f t="shared" si="430"/>
        <v>0.27394917194543394</v>
      </c>
      <c r="BQ206" s="18">
        <f t="shared" si="431"/>
        <v>1.0529859824195933</v>
      </c>
      <c r="BR206" s="18">
        <f t="shared" si="432"/>
        <v>0.17570810704616255</v>
      </c>
      <c r="BS206" s="18">
        <f t="shared" si="433"/>
        <v>0.16686652052329645</v>
      </c>
      <c r="BT206" s="144">
        <f t="shared" si="434"/>
        <v>-1.5042190147411874</v>
      </c>
      <c r="BU206" s="144">
        <f t="shared" si="435"/>
        <v>-1.0601005649508566</v>
      </c>
      <c r="BV206" s="144">
        <f t="shared" si="436"/>
        <v>-1.0084706439297959</v>
      </c>
      <c r="BW206" s="144">
        <f t="shared" si="437"/>
        <v>-2.7990317083920027</v>
      </c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184"/>
      <c r="CJ206" s="185"/>
      <c r="CK206" s="181">
        <f t="shared" si="389"/>
        <v>0</v>
      </c>
      <c r="CL206" s="186">
        <f t="shared" si="390"/>
        <v>1.7439148280400953</v>
      </c>
      <c r="CM206" s="185">
        <f t="shared" si="391"/>
        <v>0.21794177196850753</v>
      </c>
      <c r="CN206" s="185">
        <f t="shared" si="392"/>
        <v>0.33337861059889218</v>
      </c>
      <c r="CO206" s="188">
        <f t="shared" si="393"/>
        <v>0.33810000000000001</v>
      </c>
      <c r="CP206" s="185">
        <f t="shared" si="394"/>
        <v>5.4379835177344703E-2</v>
      </c>
      <c r="CQ206" s="187">
        <f t="shared" si="395"/>
        <v>1.5296682576622584</v>
      </c>
      <c r="CR206" s="187">
        <f t="shared" si="396"/>
        <v>1.5513317935620679</v>
      </c>
      <c r="CS206" s="187">
        <f t="shared" si="397"/>
        <v>0.24951543105377044</v>
      </c>
      <c r="CT206" s="187">
        <f t="shared" si="398"/>
        <v>1.0141622445202054</v>
      </c>
      <c r="CU206" s="187">
        <f t="shared" si="399"/>
        <v>0.16311734900944905</v>
      </c>
      <c r="CV206" s="187">
        <f t="shared" si="400"/>
        <v>0.16083950067241853</v>
      </c>
      <c r="CW206" s="184">
        <f t="shared" si="401"/>
        <v>-1.523527352932782</v>
      </c>
      <c r="CX206" s="184">
        <f t="shared" si="402"/>
        <v>-1.0984764660957365</v>
      </c>
      <c r="CY206" s="184">
        <f t="shared" si="403"/>
        <v>-2.9117618707249453</v>
      </c>
      <c r="CZ206" s="184">
        <f t="shared" si="438"/>
        <v>0.42505088683704551</v>
      </c>
      <c r="DA206" s="184">
        <f t="shared" si="439"/>
        <v>0.43911378366448517</v>
      </c>
      <c r="DB206" s="184">
        <f t="shared" si="440"/>
        <v>-1.3882345177921633</v>
      </c>
      <c r="DC206" s="184">
        <f t="shared" si="441"/>
        <v>1.4062896827439724E-2</v>
      </c>
      <c r="DD206" s="184">
        <f t="shared" si="442"/>
        <v>-1.8132854046292088</v>
      </c>
      <c r="DE206" s="184">
        <f t="shared" si="443"/>
        <v>-1.8273483014566483</v>
      </c>
      <c r="DF206" s="15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3" t="str">
        <f>E206</f>
        <v>iRM_12</v>
      </c>
      <c r="DW206" s="43" t="str">
        <f>A206</f>
        <v>Lab 1</v>
      </c>
      <c r="DX206" s="43" t="str">
        <f>B206</f>
        <v>Jun 21, 2022</v>
      </c>
      <c r="DY206" s="125">
        <f>C206</f>
        <v>3</v>
      </c>
      <c r="DZ206" s="51">
        <f>BE206/AVERAGE(BE204,BE208)</f>
        <v>0.99985627395353449</v>
      </c>
      <c r="EA206" s="52">
        <f>(CM206/AVERAGE(CM204,CM208)-1)*10^6</f>
        <v>1.499946270522301</v>
      </c>
      <c r="EB206" s="52">
        <f>(CN206/AVERAGE(CN204,CN208)-1)*10^6</f>
        <v>3.5416575172586562</v>
      </c>
      <c r="EC206" s="52">
        <f>(CP206/AVERAGE(CP204,CP208)-1)*10^6</f>
        <v>23.829332815195059</v>
      </c>
      <c r="ED206" s="4"/>
      <c r="EE206" s="4"/>
      <c r="EF206" s="4"/>
      <c r="EG206" s="4"/>
      <c r="EH206" s="130"/>
      <c r="EI206" s="20"/>
      <c r="EJ206" s="20"/>
      <c r="EK206" s="52"/>
      <c r="EL206" s="52"/>
      <c r="EN206" s="39" t="str">
        <f t="shared" ref="EN206:EU206" si="445">DV220</f>
        <v>iRM_12</v>
      </c>
      <c r="EO206" s="39" t="str">
        <f t="shared" si="445"/>
        <v>Lab 1</v>
      </c>
      <c r="EP206" s="39" t="str">
        <f t="shared" si="445"/>
        <v>Jun 21, 2022</v>
      </c>
      <c r="EQ206" s="124">
        <f t="shared" si="445"/>
        <v>3</v>
      </c>
      <c r="ER206" s="117">
        <f t="shared" si="445"/>
        <v>0.99634943328866232</v>
      </c>
      <c r="ES206" s="44">
        <f t="shared" si="445"/>
        <v>-9.4497703713170011</v>
      </c>
      <c r="ET206" s="44">
        <f t="shared" si="445"/>
        <v>-9.4533059572521339</v>
      </c>
      <c r="EU206" s="44">
        <f t="shared" si="445"/>
        <v>-9.3109173086025621</v>
      </c>
      <c r="EV206" s="39" t="s">
        <v>27</v>
      </c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5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</row>
    <row r="207" spans="1:235">
      <c r="A207" s="4" t="s">
        <v>38</v>
      </c>
      <c r="B207" s="12" t="s">
        <v>34</v>
      </c>
      <c r="C207" s="20">
        <v>3</v>
      </c>
      <c r="D207" s="4" t="s">
        <v>62</v>
      </c>
      <c r="E207" s="4" t="s">
        <v>100</v>
      </c>
      <c r="F207" s="15"/>
      <c r="G207" s="15"/>
      <c r="H207" s="15">
        <v>2.6870429283007977E-4</v>
      </c>
      <c r="I207" s="15">
        <v>5.343296179489698E-5</v>
      </c>
      <c r="J207" s="15">
        <v>9.6011700952658424E-5</v>
      </c>
      <c r="K207" s="15">
        <v>1.7775012747733853E-5</v>
      </c>
      <c r="L207" s="15">
        <v>7.8645335634064409E-5</v>
      </c>
      <c r="M207" s="15">
        <v>3.7930108987893626E-6</v>
      </c>
      <c r="N207" s="15">
        <v>9.8099125170847398E-5</v>
      </c>
      <c r="O207" s="15">
        <v>2.4697791104699723E-6</v>
      </c>
      <c r="P207" s="15">
        <v>-2.7044787380248188E-6</v>
      </c>
      <c r="Q207" s="15"/>
      <c r="R207" s="15"/>
      <c r="S207" s="15"/>
      <c r="T207" s="15"/>
      <c r="U207" s="15"/>
      <c r="V207" s="15">
        <v>20.354672684961436</v>
      </c>
      <c r="W207" s="15">
        <v>4.5220038452926943</v>
      </c>
      <c r="X207" s="15">
        <v>7.0494513511657715</v>
      </c>
      <c r="Y207" s="15">
        <v>3.861241910327612E-5</v>
      </c>
      <c r="Z207" s="15">
        <v>7.4210926172684646</v>
      </c>
      <c r="AA207" s="15">
        <v>2.3887572893374677E-5</v>
      </c>
      <c r="AB207" s="15">
        <v>1.2381307567868913</v>
      </c>
      <c r="AC207" s="15">
        <v>1.213504856771263E-5</v>
      </c>
      <c r="AD207" s="15">
        <v>-2.5247304945098997E-7</v>
      </c>
      <c r="AE207" s="15"/>
      <c r="AF207" s="15"/>
      <c r="AG207" s="15"/>
      <c r="AH207" s="15"/>
      <c r="AI207" s="69">
        <f t="shared" si="383"/>
        <v>1</v>
      </c>
      <c r="AJ207" s="15">
        <f t="shared" si="405"/>
        <v>0</v>
      </c>
      <c r="AK207" s="15">
        <f t="shared" si="406"/>
        <v>0</v>
      </c>
      <c r="AL207" s="15">
        <f t="shared" si="407"/>
        <v>20.354403980668607</v>
      </c>
      <c r="AM207" s="15">
        <f t="shared" si="408"/>
        <v>4.5219504123308996</v>
      </c>
      <c r="AN207" s="15">
        <f t="shared" si="409"/>
        <v>7.0493553394648192</v>
      </c>
      <c r="AO207" s="15">
        <f t="shared" si="410"/>
        <v>2.0837406355542267E-5</v>
      </c>
      <c r="AP207" s="15">
        <f t="shared" si="411"/>
        <v>7.4210139719328305</v>
      </c>
      <c r="AQ207" s="15">
        <f t="shared" si="412"/>
        <v>2.0094561994585313E-5</v>
      </c>
      <c r="AR207" s="15">
        <f t="shared" si="413"/>
        <v>1.2380326576617204</v>
      </c>
      <c r="AS207" s="15">
        <f t="shared" si="414"/>
        <v>9.6652694572426581E-6</v>
      </c>
      <c r="AT207" s="15">
        <f t="shared" si="415"/>
        <v>2.4520056885738287E-6</v>
      </c>
      <c r="AU207" s="15">
        <f t="shared" si="416"/>
        <v>0</v>
      </c>
      <c r="AV207" s="15">
        <f t="shared" si="417"/>
        <v>0</v>
      </c>
      <c r="AW207" s="15">
        <f t="shared" si="418"/>
        <v>0</v>
      </c>
      <c r="AX207" s="15"/>
      <c r="AY207" s="4">
        <f t="shared" si="419"/>
        <v>0</v>
      </c>
      <c r="AZ207" s="4">
        <f t="shared" si="420"/>
        <v>1</v>
      </c>
      <c r="BA207" s="4"/>
      <c r="BB207" s="4">
        <f t="shared" si="384"/>
        <v>1</v>
      </c>
      <c r="BC207" s="4">
        <f t="shared" si="385"/>
        <v>1</v>
      </c>
      <c r="BD207" s="40">
        <f t="shared" si="386"/>
        <v>1.7321815250293626</v>
      </c>
      <c r="BE207" s="15">
        <f t="shared" si="387"/>
        <v>20.354403980668607</v>
      </c>
      <c r="BF207" s="15">
        <f t="shared" si="388"/>
        <v>4.5219504123308996</v>
      </c>
      <c r="BG207" s="15">
        <f t="shared" si="421"/>
        <v>7.0493539996072885</v>
      </c>
      <c r="BH207" s="15">
        <f t="shared" si="422"/>
        <v>7.4210131029977946</v>
      </c>
      <c r="BI207" s="15">
        <f t="shared" si="423"/>
        <v>1.2380310280171087</v>
      </c>
      <c r="BJ207" s="18">
        <f t="shared" si="424"/>
        <v>0.2221607872490679</v>
      </c>
      <c r="BK207" s="18">
        <f t="shared" si="425"/>
        <v>0.34633065189736545</v>
      </c>
      <c r="BL207" s="18">
        <f t="shared" si="426"/>
        <v>0.36459004695228747</v>
      </c>
      <c r="BM207" s="18">
        <f t="shared" si="427"/>
        <v>6.0823742576442741E-2</v>
      </c>
      <c r="BN207" s="18">
        <f t="shared" si="428"/>
        <v>1.5589189081738748</v>
      </c>
      <c r="BO207" s="18">
        <f t="shared" si="429"/>
        <v>1.6411089079529588</v>
      </c>
      <c r="BP207" s="18">
        <f t="shared" si="430"/>
        <v>0.27378253079492509</v>
      </c>
      <c r="BQ207" s="18">
        <f t="shared" si="431"/>
        <v>1.0527224343409638</v>
      </c>
      <c r="BR207" s="18">
        <f t="shared" si="432"/>
        <v>0.17562333060392174</v>
      </c>
      <c r="BS207" s="18">
        <f t="shared" si="433"/>
        <v>0.16682776473160968</v>
      </c>
      <c r="BT207" s="144">
        <f t="shared" si="434"/>
        <v>-1.5043538923768542</v>
      </c>
      <c r="BU207" s="144">
        <f t="shared" si="435"/>
        <v>-1.0603613189370105</v>
      </c>
      <c r="BV207" s="144">
        <f t="shared" si="436"/>
        <v>-1.0089817156502645</v>
      </c>
      <c r="BW207" s="144">
        <f t="shared" si="437"/>
        <v>-2.7997750633344114</v>
      </c>
      <c r="BX207" s="44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184"/>
      <c r="CJ207" s="185"/>
      <c r="CK207" s="181">
        <f t="shared" si="389"/>
        <v>0</v>
      </c>
      <c r="CL207" s="186">
        <f t="shared" si="390"/>
        <v>1.7321788362074839</v>
      </c>
      <c r="CM207" s="185">
        <f t="shared" si="391"/>
        <v>0.21794069562996798</v>
      </c>
      <c r="CN207" s="185">
        <f t="shared" si="392"/>
        <v>0.33337777835900767</v>
      </c>
      <c r="CO207" s="188">
        <f t="shared" si="393"/>
        <v>0.33810000000000001</v>
      </c>
      <c r="CP207" s="185">
        <f t="shared" si="394"/>
        <v>5.4380666280306793E-2</v>
      </c>
      <c r="CQ207" s="187">
        <f t="shared" si="395"/>
        <v>1.5296719935455985</v>
      </c>
      <c r="CR207" s="187">
        <f t="shared" si="396"/>
        <v>1.5513394550875674</v>
      </c>
      <c r="CS207" s="187">
        <f t="shared" si="397"/>
        <v>0.24952047676601594</v>
      </c>
      <c r="CT207" s="187">
        <f t="shared" si="398"/>
        <v>1.0141647762614432</v>
      </c>
      <c r="CU207" s="187">
        <f t="shared" si="399"/>
        <v>0.16312024918993062</v>
      </c>
      <c r="CV207" s="187">
        <f t="shared" si="400"/>
        <v>0.1608419588296563</v>
      </c>
      <c r="CW207" s="184">
        <f t="shared" si="401"/>
        <v>-1.5235322915968466</v>
      </c>
      <c r="CX207" s="184">
        <f t="shared" si="402"/>
        <v>-1.098478962479418</v>
      </c>
      <c r="CY207" s="184">
        <f t="shared" si="403"/>
        <v>-2.9117465875485906</v>
      </c>
      <c r="CZ207" s="184">
        <f t="shared" si="438"/>
        <v>0.42505332911742838</v>
      </c>
      <c r="DA207" s="184">
        <f t="shared" si="439"/>
        <v>0.43911872232854954</v>
      </c>
      <c r="DB207" s="184">
        <f t="shared" si="440"/>
        <v>-1.3882142959517443</v>
      </c>
      <c r="DC207" s="184">
        <f t="shared" si="441"/>
        <v>1.4065393211121277E-2</v>
      </c>
      <c r="DD207" s="184">
        <f t="shared" si="442"/>
        <v>-1.8132676250691724</v>
      </c>
      <c r="DE207" s="184">
        <f t="shared" si="443"/>
        <v>-1.8273330182802936</v>
      </c>
      <c r="DF207" s="15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125"/>
      <c r="DZ207" s="4"/>
      <c r="EA207" s="20"/>
      <c r="EB207" s="20"/>
      <c r="EC207" s="20"/>
      <c r="ED207" s="4"/>
      <c r="EE207" s="4" t="str">
        <f>E207</f>
        <v>alfaA</v>
      </c>
      <c r="EF207" s="4" t="str">
        <f>A207</f>
        <v>Lab 1</v>
      </c>
      <c r="EG207" s="4" t="str">
        <f>B207</f>
        <v>Jun 21, 2022</v>
      </c>
      <c r="EH207" s="130">
        <f>C207</f>
        <v>3</v>
      </c>
      <c r="EI207" s="51">
        <f>BE207/AVERAGE(BE206,BE208)</f>
        <v>1.0243656752900001</v>
      </c>
      <c r="EJ207" s="52">
        <f>(CM207/AVERAGE(CM206,CM208)-1)*10^6</f>
        <v>-5.1919588320847865</v>
      </c>
      <c r="EK207" s="52">
        <f>(CN207/AVERAGE(CN206,CN208)-1)*10^6</f>
        <v>0.28368463533823274</v>
      </c>
      <c r="EL207" s="52">
        <f>(CP207/AVERAGE(CP206,CP208)-1)*10^6</f>
        <v>27.604328415975488</v>
      </c>
      <c r="EN207" s="39" t="str">
        <f t="shared" ref="EN207:EU207" si="446">DV222</f>
        <v>iRM_12</v>
      </c>
      <c r="EO207" s="39" t="str">
        <f t="shared" si="446"/>
        <v>Lab 1</v>
      </c>
      <c r="EP207" s="39" t="str">
        <f t="shared" si="446"/>
        <v>Jun 21, 2022</v>
      </c>
      <c r="EQ207" s="124">
        <f t="shared" si="446"/>
        <v>3</v>
      </c>
      <c r="ER207" s="117">
        <f t="shared" si="446"/>
        <v>1.0017136555460953</v>
      </c>
      <c r="ES207" s="44">
        <f t="shared" si="446"/>
        <v>12.149496946722849</v>
      </c>
      <c r="ET207" s="44">
        <f t="shared" si="446"/>
        <v>6.7028095169785473</v>
      </c>
      <c r="EU207" s="44">
        <f t="shared" si="446"/>
        <v>16.424188260755201</v>
      </c>
      <c r="EV207" s="39" t="s">
        <v>27</v>
      </c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5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</row>
    <row r="208" spans="1:235">
      <c r="A208" s="4" t="s">
        <v>38</v>
      </c>
      <c r="B208" s="12" t="s">
        <v>34</v>
      </c>
      <c r="C208" s="20">
        <v>3</v>
      </c>
      <c r="D208" s="4" t="s">
        <v>63</v>
      </c>
      <c r="E208" s="4" t="s">
        <v>27</v>
      </c>
      <c r="F208" s="15"/>
      <c r="G208" s="15"/>
      <c r="H208" s="15">
        <v>2.6709143130574373E-4</v>
      </c>
      <c r="I208" s="15">
        <v>4.8683116074244029E-5</v>
      </c>
      <c r="J208" s="15">
        <v>9.4297227042261506E-5</v>
      </c>
      <c r="K208" s="15">
        <v>9.1150896309954984E-6</v>
      </c>
      <c r="L208" s="15">
        <v>7.8920542546256914E-5</v>
      </c>
      <c r="M208" s="15">
        <v>2.9316457823114204E-6</v>
      </c>
      <c r="N208" s="15">
        <v>1.0188619198743254E-4</v>
      </c>
      <c r="O208" s="15">
        <v>9.5657335350551875E-6</v>
      </c>
      <c r="P208" s="15">
        <v>-1.5935532189814698E-6</v>
      </c>
      <c r="Q208" s="15"/>
      <c r="R208" s="15"/>
      <c r="S208" s="15"/>
      <c r="T208" s="15"/>
      <c r="U208" s="15"/>
      <c r="V208" s="15">
        <v>19.859466708436305</v>
      </c>
      <c r="W208" s="15">
        <v>4.4126534656602505</v>
      </c>
      <c r="X208" s="15">
        <v>6.8799245308856571</v>
      </c>
      <c r="Y208" s="15">
        <v>4.9385436981612322E-5</v>
      </c>
      <c r="Z208" s="15">
        <v>7.2447131799191844</v>
      </c>
      <c r="AA208" s="15">
        <v>2.4252777101147721E-5</v>
      </c>
      <c r="AB208" s="15">
        <v>1.2089989452945942</v>
      </c>
      <c r="AC208" s="15">
        <v>1.3009606391278794E-5</v>
      </c>
      <c r="AD208" s="15">
        <v>2.2840343515837254E-6</v>
      </c>
      <c r="AE208" s="15"/>
      <c r="AF208" s="15"/>
      <c r="AG208" s="15"/>
      <c r="AH208" s="15"/>
      <c r="AI208" s="69">
        <f t="shared" si="383"/>
        <v>1</v>
      </c>
      <c r="AJ208" s="15">
        <f t="shared" si="405"/>
        <v>0</v>
      </c>
      <c r="AK208" s="15">
        <f t="shared" si="406"/>
        <v>0</v>
      </c>
      <c r="AL208" s="15">
        <f t="shared" si="407"/>
        <v>19.859199617005</v>
      </c>
      <c r="AM208" s="15">
        <f t="shared" si="408"/>
        <v>4.4126047825441761</v>
      </c>
      <c r="AN208" s="15">
        <f t="shared" si="409"/>
        <v>6.8798302336586152</v>
      </c>
      <c r="AO208" s="15">
        <f t="shared" si="410"/>
        <v>4.0270347350616822E-5</v>
      </c>
      <c r="AP208" s="15">
        <f t="shared" si="411"/>
        <v>7.244634259376638</v>
      </c>
      <c r="AQ208" s="15">
        <f t="shared" si="412"/>
        <v>2.13211313188363E-5</v>
      </c>
      <c r="AR208" s="15">
        <f t="shared" si="413"/>
        <v>1.2088970591026067</v>
      </c>
      <c r="AS208" s="15">
        <f t="shared" si="414"/>
        <v>3.4438728562236065E-6</v>
      </c>
      <c r="AT208" s="15">
        <f t="shared" si="415"/>
        <v>3.877587570565195E-6</v>
      </c>
      <c r="AU208" s="15">
        <f t="shared" si="416"/>
        <v>0</v>
      </c>
      <c r="AV208" s="15">
        <f t="shared" si="417"/>
        <v>0</v>
      </c>
      <c r="AW208" s="15">
        <f t="shared" si="418"/>
        <v>0</v>
      </c>
      <c r="AX208" s="15"/>
      <c r="AY208" s="4">
        <f t="shared" si="419"/>
        <v>0</v>
      </c>
      <c r="AZ208" s="4">
        <f t="shared" si="420"/>
        <v>1</v>
      </c>
      <c r="BA208" s="4"/>
      <c r="BB208" s="4">
        <f t="shared" si="384"/>
        <v>1</v>
      </c>
      <c r="BC208" s="4">
        <f t="shared" si="385"/>
        <v>1</v>
      </c>
      <c r="BD208" s="40">
        <f t="shared" si="386"/>
        <v>1.7453932196493549</v>
      </c>
      <c r="BE208" s="15">
        <f t="shared" si="387"/>
        <v>19.859199617005</v>
      </c>
      <c r="BF208" s="15">
        <f t="shared" si="388"/>
        <v>4.4126047825441761</v>
      </c>
      <c r="BG208" s="15">
        <f t="shared" si="421"/>
        <v>6.8798281164080333</v>
      </c>
      <c r="BH208" s="15">
        <f t="shared" si="422"/>
        <v>7.2446328859292661</v>
      </c>
      <c r="BI208" s="15">
        <f t="shared" si="423"/>
        <v>1.208894482624685</v>
      </c>
      <c r="BJ208" s="18">
        <f t="shared" si="424"/>
        <v>0.22219449261015325</v>
      </c>
      <c r="BK208" s="18">
        <f t="shared" si="425"/>
        <v>0.3464302816371807</v>
      </c>
      <c r="BL208" s="18">
        <f t="shared" si="426"/>
        <v>0.36479984217117417</v>
      </c>
      <c r="BM208" s="18">
        <f t="shared" si="427"/>
        <v>6.0873273139846737E-2</v>
      </c>
      <c r="BN208" s="18">
        <f t="shared" si="428"/>
        <v>1.5591308207850263</v>
      </c>
      <c r="BO208" s="18">
        <f t="shared" si="429"/>
        <v>1.6418041594362383</v>
      </c>
      <c r="BP208" s="18">
        <f t="shared" si="430"/>
        <v>0.27396391523821734</v>
      </c>
      <c r="BQ208" s="18">
        <f t="shared" si="431"/>
        <v>1.0530252737929879</v>
      </c>
      <c r="BR208" s="18">
        <f t="shared" si="432"/>
        <v>0.17571579728009984</v>
      </c>
      <c r="BS208" s="18">
        <f t="shared" si="433"/>
        <v>0.16686759724880396</v>
      </c>
      <c r="BT208" s="144">
        <f t="shared" si="434"/>
        <v>-1.5042021878166625</v>
      </c>
      <c r="BU208" s="144">
        <f t="shared" si="435"/>
        <v>-1.0600736879934067</v>
      </c>
      <c r="BV208" s="144">
        <f t="shared" si="436"/>
        <v>-1.008406453426862</v>
      </c>
      <c r="BW208" s="144">
        <f t="shared" si="437"/>
        <v>-2.7989610652943222</v>
      </c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184"/>
      <c r="CJ208" s="185"/>
      <c r="CK208" s="181">
        <f t="shared" si="389"/>
        <v>0</v>
      </c>
      <c r="CL208" s="186">
        <f t="shared" si="390"/>
        <v>1.7453888661994994</v>
      </c>
      <c r="CM208" s="185">
        <f t="shared" si="391"/>
        <v>0.21794188238141743</v>
      </c>
      <c r="CN208" s="185">
        <f t="shared" si="392"/>
        <v>0.33337675697086988</v>
      </c>
      <c r="CO208" s="188">
        <f t="shared" si="393"/>
        <v>0.33810000000000007</v>
      </c>
      <c r="CP208" s="185">
        <f t="shared" si="394"/>
        <v>5.4378495182599663E-2</v>
      </c>
      <c r="CQ208" s="187">
        <f t="shared" si="395"/>
        <v>1.5296589775591241</v>
      </c>
      <c r="CR208" s="187">
        <f t="shared" si="396"/>
        <v>1.5513310076320954</v>
      </c>
      <c r="CS208" s="187">
        <f t="shared" si="397"/>
        <v>0.24950915624116937</v>
      </c>
      <c r="CT208" s="187">
        <f t="shared" si="398"/>
        <v>1.0141678834242869</v>
      </c>
      <c r="CU208" s="187">
        <f t="shared" si="399"/>
        <v>0.16311423650734952</v>
      </c>
      <c r="CV208" s="187">
        <f t="shared" si="400"/>
        <v>0.1608355373635009</v>
      </c>
      <c r="CW208" s="184">
        <f t="shared" si="401"/>
        <v>-1.5235268463163545</v>
      </c>
      <c r="CX208" s="184">
        <f t="shared" si="402"/>
        <v>-1.0984820262400186</v>
      </c>
      <c r="CY208" s="184">
        <f t="shared" si="403"/>
        <v>-2.9117865124188858</v>
      </c>
      <c r="CZ208" s="184">
        <f t="shared" si="438"/>
        <v>0.42504482007633576</v>
      </c>
      <c r="DA208" s="184">
        <f t="shared" si="439"/>
        <v>0.43911327704805742</v>
      </c>
      <c r="DB208" s="184">
        <f t="shared" si="440"/>
        <v>-1.3882596661025317</v>
      </c>
      <c r="DC208" s="184">
        <f t="shared" si="441"/>
        <v>1.406845697172174E-2</v>
      </c>
      <c r="DD208" s="184">
        <f t="shared" si="442"/>
        <v>-1.8133044861788674</v>
      </c>
      <c r="DE208" s="184">
        <f t="shared" si="443"/>
        <v>-1.8273729431505892</v>
      </c>
      <c r="DF208" s="15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3" t="str">
        <f>E208</f>
        <v>iRM_12</v>
      </c>
      <c r="DW208" s="43" t="str">
        <f>A208</f>
        <v>Lab 1</v>
      </c>
      <c r="DX208" s="43" t="str">
        <f>B208</f>
        <v>Jun 21, 2022</v>
      </c>
      <c r="DY208" s="125">
        <f>C208</f>
        <v>3</v>
      </c>
      <c r="DZ208" s="51">
        <f>BE208/AVERAGE(BE206,BE210)</f>
        <v>0.99891260345455968</v>
      </c>
      <c r="EA208" s="52">
        <f>(CM208/AVERAGE(CM206,CM210)-1)*10^6</f>
        <v>5.0390377577258505</v>
      </c>
      <c r="EB208" s="52">
        <f>(CN208/AVERAGE(CN206,CN210)-1)*10^6</f>
        <v>-3.6326747430148743</v>
      </c>
      <c r="EC208" s="52">
        <f>(CP208/AVERAGE(CP206,CP210)-1)*10^6</f>
        <v>-19.520725363597613</v>
      </c>
      <c r="ED208" s="4"/>
      <c r="EE208" s="4"/>
      <c r="EF208" s="4"/>
      <c r="EG208" s="4"/>
      <c r="EH208" s="130"/>
      <c r="EI208" s="20"/>
      <c r="EJ208" s="20"/>
      <c r="EK208" s="52"/>
      <c r="EL208" s="52"/>
      <c r="EN208" s="39" t="str">
        <f t="shared" ref="EN208:EU208" si="447">DV224</f>
        <v>iRM_12</v>
      </c>
      <c r="EO208" s="39" t="str">
        <f t="shared" si="447"/>
        <v>Lab 1</v>
      </c>
      <c r="EP208" s="39" t="str">
        <f t="shared" si="447"/>
        <v>Jun 21, 2022</v>
      </c>
      <c r="EQ208" s="124">
        <f t="shared" si="447"/>
        <v>3</v>
      </c>
      <c r="ER208" s="117">
        <f t="shared" si="447"/>
        <v>1.0054048650804448</v>
      </c>
      <c r="ES208" s="44">
        <f t="shared" si="447"/>
        <v>-9.7872638865625916</v>
      </c>
      <c r="ET208" s="44">
        <f t="shared" si="447"/>
        <v>-1.9428129159893004</v>
      </c>
      <c r="EU208" s="44">
        <f t="shared" si="447"/>
        <v>-7.5514639304996578</v>
      </c>
      <c r="EV208" s="39" t="s">
        <v>27</v>
      </c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5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</row>
    <row r="209" spans="1:235">
      <c r="A209" s="4" t="s">
        <v>38</v>
      </c>
      <c r="B209" s="12" t="s">
        <v>34</v>
      </c>
      <c r="C209" s="20">
        <v>3</v>
      </c>
      <c r="D209" s="4" t="s">
        <v>64</v>
      </c>
      <c r="E209" s="4" t="s">
        <v>101</v>
      </c>
      <c r="F209" s="15"/>
      <c r="G209" s="15"/>
      <c r="H209" s="15">
        <v>2.6475741760805248E-4</v>
      </c>
      <c r="I209" s="15">
        <v>5.2322944065963382E-5</v>
      </c>
      <c r="J209" s="15">
        <v>9.0906289551639935E-5</v>
      </c>
      <c r="K209" s="15">
        <v>1.3893736559111858E-5</v>
      </c>
      <c r="L209" s="15">
        <v>7.0324002444976946E-5</v>
      </c>
      <c r="M209" s="15">
        <v>-2.249785779895336E-8</v>
      </c>
      <c r="N209" s="15">
        <v>1.077924040146172E-4</v>
      </c>
      <c r="O209" s="15">
        <v>7.9520218150719295E-6</v>
      </c>
      <c r="P209" s="15">
        <v>-6.9248624043893869E-6</v>
      </c>
      <c r="Q209" s="15"/>
      <c r="R209" s="15"/>
      <c r="S209" s="15"/>
      <c r="T209" s="15"/>
      <c r="U209" s="15"/>
      <c r="V209" s="15">
        <v>20.963206748962403</v>
      </c>
      <c r="W209" s="15">
        <v>4.6582325172424319</v>
      </c>
      <c r="X209" s="15">
        <v>7.2634244346618653</v>
      </c>
      <c r="Y209" s="15">
        <v>4.5589763485622827E-5</v>
      </c>
      <c r="Z209" s="15">
        <v>7.6496136951446534</v>
      </c>
      <c r="AA209" s="15">
        <v>3.234834892282379E-5</v>
      </c>
      <c r="AB209" s="15">
        <v>1.2767663574218751</v>
      </c>
      <c r="AC209" s="15">
        <v>1.5703303265581781E-5</v>
      </c>
      <c r="AD209" s="15">
        <v>8.9506544976458712E-6</v>
      </c>
      <c r="AE209" s="15"/>
      <c r="AF209" s="15"/>
      <c r="AG209" s="15"/>
      <c r="AH209" s="15"/>
      <c r="AI209" s="69">
        <f t="shared" si="383"/>
        <v>1</v>
      </c>
      <c r="AJ209" s="15">
        <f t="shared" si="405"/>
        <v>0</v>
      </c>
      <c r="AK209" s="15">
        <f t="shared" si="406"/>
        <v>0</v>
      </c>
      <c r="AL209" s="15">
        <f t="shared" si="407"/>
        <v>20.962941991544795</v>
      </c>
      <c r="AM209" s="15">
        <f t="shared" si="408"/>
        <v>4.6581801942983656</v>
      </c>
      <c r="AN209" s="15">
        <f t="shared" si="409"/>
        <v>7.2633335283723133</v>
      </c>
      <c r="AO209" s="15">
        <f t="shared" si="410"/>
        <v>3.1696026926510971E-5</v>
      </c>
      <c r="AP209" s="15">
        <f t="shared" si="411"/>
        <v>7.6495433711422081</v>
      </c>
      <c r="AQ209" s="15">
        <f t="shared" si="412"/>
        <v>3.2370846780622743E-5</v>
      </c>
      <c r="AR209" s="15">
        <f t="shared" si="413"/>
        <v>1.2766585650178603</v>
      </c>
      <c r="AS209" s="15">
        <f t="shared" si="414"/>
        <v>7.7512814505098512E-6</v>
      </c>
      <c r="AT209" s="15">
        <f t="shared" si="415"/>
        <v>1.587551690203526E-5</v>
      </c>
      <c r="AU209" s="15">
        <f t="shared" si="416"/>
        <v>0</v>
      </c>
      <c r="AV209" s="15">
        <f t="shared" si="417"/>
        <v>0</v>
      </c>
      <c r="AW209" s="15">
        <f t="shared" si="418"/>
        <v>0</v>
      </c>
      <c r="AX209" s="15"/>
      <c r="AY209" s="4">
        <f t="shared" si="419"/>
        <v>0</v>
      </c>
      <c r="AZ209" s="4">
        <f t="shared" si="420"/>
        <v>1</v>
      </c>
      <c r="BA209" s="4"/>
      <c r="BB209" s="4">
        <f t="shared" si="384"/>
        <v>1</v>
      </c>
      <c r="BC209" s="4">
        <f t="shared" si="385"/>
        <v>1</v>
      </c>
      <c r="BD209" s="40">
        <f t="shared" si="386"/>
        <v>1.7521905986533659</v>
      </c>
      <c r="BE209" s="15">
        <f t="shared" si="387"/>
        <v>20.962941991544795</v>
      </c>
      <c r="BF209" s="15">
        <f t="shared" si="388"/>
        <v>4.6581801942983656</v>
      </c>
      <c r="BG209" s="15">
        <f t="shared" si="421"/>
        <v>7.2633248633330121</v>
      </c>
      <c r="BH209" s="15">
        <f t="shared" si="422"/>
        <v>7.6495377494450549</v>
      </c>
      <c r="BI209" s="15">
        <f t="shared" si="423"/>
        <v>1.276648017802128</v>
      </c>
      <c r="BJ209" s="18">
        <f t="shared" si="424"/>
        <v>0.22221023156850783</v>
      </c>
      <c r="BK209" s="18">
        <f t="shared" si="425"/>
        <v>0.34648404151777007</v>
      </c>
      <c r="BL209" s="18">
        <f t="shared" si="426"/>
        <v>0.36490764285520721</v>
      </c>
      <c r="BM209" s="18">
        <f t="shared" si="427"/>
        <v>6.0900231385320434E-2</v>
      </c>
      <c r="BN209" s="18">
        <f t="shared" si="428"/>
        <v>1.5592623214154222</v>
      </c>
      <c r="BO209" s="18">
        <f t="shared" si="429"/>
        <v>1.6421730011235127</v>
      </c>
      <c r="BP209" s="18">
        <f t="shared" si="430"/>
        <v>0.27406582926198331</v>
      </c>
      <c r="BQ209" s="18">
        <f t="shared" si="431"/>
        <v>1.0531730155788208</v>
      </c>
      <c r="BR209" s="18">
        <f t="shared" si="432"/>
        <v>0.17576633867045521</v>
      </c>
      <c r="BS209" s="18">
        <f t="shared" si="433"/>
        <v>0.16689217827505251</v>
      </c>
      <c r="BT209" s="144">
        <f t="shared" si="434"/>
        <v>-1.504131356173771</v>
      </c>
      <c r="BU209" s="144">
        <f t="shared" si="435"/>
        <v>-1.0599185176385715</v>
      </c>
      <c r="BV209" s="144">
        <f t="shared" si="436"/>
        <v>-1.0081109906913703</v>
      </c>
      <c r="BW209" s="144">
        <f t="shared" si="437"/>
        <v>-2.7985183048429545</v>
      </c>
      <c r="BX209" s="44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184"/>
      <c r="CJ209" s="185"/>
      <c r="CK209" s="181">
        <f t="shared" si="389"/>
        <v>0</v>
      </c>
      <c r="CL209" s="186">
        <f t="shared" si="390"/>
        <v>1.7521737226329368</v>
      </c>
      <c r="CM209" s="185">
        <f t="shared" si="391"/>
        <v>0.21794094759325081</v>
      </c>
      <c r="CN209" s="185">
        <f t="shared" si="392"/>
        <v>0.33337871239232825</v>
      </c>
      <c r="CO209" s="188">
        <f t="shared" si="393"/>
        <v>0.33810000000000007</v>
      </c>
      <c r="CP209" s="185">
        <f t="shared" si="394"/>
        <v>5.4378722141723818E-2</v>
      </c>
      <c r="CQ209" s="187">
        <f t="shared" si="395"/>
        <v>1.5296745107969436</v>
      </c>
      <c r="CR209" s="187">
        <f t="shared" si="396"/>
        <v>1.5513376615715435</v>
      </c>
      <c r="CS209" s="187">
        <f t="shared" si="397"/>
        <v>0.24951126781008737</v>
      </c>
      <c r="CT209" s="187">
        <f t="shared" si="398"/>
        <v>1.0141619348571831</v>
      </c>
      <c r="CU209" s="187">
        <f t="shared" si="399"/>
        <v>0.16311396055105523</v>
      </c>
      <c r="CV209" s="187">
        <f t="shared" si="400"/>
        <v>0.16083620864159662</v>
      </c>
      <c r="CW209" s="184">
        <f t="shared" si="401"/>
        <v>-1.5235311354881333</v>
      </c>
      <c r="CX209" s="184">
        <f t="shared" si="402"/>
        <v>-1.0984761607569495</v>
      </c>
      <c r="CY209" s="184">
        <f t="shared" si="403"/>
        <v>-2.9117823387349735</v>
      </c>
      <c r="CZ209" s="184">
        <f t="shared" si="438"/>
        <v>0.42505497473118381</v>
      </c>
      <c r="DA209" s="184">
        <f t="shared" si="439"/>
        <v>0.43911756621983661</v>
      </c>
      <c r="DB209" s="184">
        <f t="shared" si="440"/>
        <v>-1.3882512032468399</v>
      </c>
      <c r="DC209" s="184">
        <f t="shared" si="441"/>
        <v>1.4062591488652677E-2</v>
      </c>
      <c r="DD209" s="184">
        <f t="shared" si="442"/>
        <v>-1.8133061779780237</v>
      </c>
      <c r="DE209" s="184">
        <f t="shared" si="443"/>
        <v>-1.8273687694666765</v>
      </c>
      <c r="DF209" s="15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125"/>
      <c r="DZ209" s="4"/>
      <c r="EA209" s="20"/>
      <c r="EB209" s="20"/>
      <c r="EC209" s="20"/>
      <c r="ED209" s="4"/>
      <c r="EE209" s="4" t="str">
        <f>E209</f>
        <v>Ames</v>
      </c>
      <c r="EF209" s="4" t="str">
        <f>A209</f>
        <v>Lab 1</v>
      </c>
      <c r="EG209" s="4" t="str">
        <f>B209</f>
        <v>Jun 21, 2022</v>
      </c>
      <c r="EH209" s="130">
        <f>C209</f>
        <v>3</v>
      </c>
      <c r="EI209" s="51">
        <f>BE209/AVERAGE(BE208,BE210)</f>
        <v>1.0550170705232262</v>
      </c>
      <c r="EJ209" s="52">
        <f>(CM209/AVERAGE(CM208,CM210)-1)*10^6</f>
        <v>0.4965440121296183</v>
      </c>
      <c r="EK209" s="52">
        <f>(CN209/AVERAGE(CN208,CN210)-1)*10^6</f>
        <v>5.0128879276467586</v>
      </c>
      <c r="EL209" s="52">
        <f>(CP209/AVERAGE(CP208,CP210)-1)*10^6</f>
        <v>-3.0263932423446605</v>
      </c>
      <c r="EN209" s="39" t="str">
        <f t="shared" ref="EN209:EU209" si="448">DV226</f>
        <v>iRM_12</v>
      </c>
      <c r="EO209" s="39" t="str">
        <f t="shared" si="448"/>
        <v>Lab 1</v>
      </c>
      <c r="EP209" s="39" t="str">
        <f t="shared" si="448"/>
        <v>Jun 21, 2022</v>
      </c>
      <c r="EQ209" s="124">
        <f t="shared" si="448"/>
        <v>3</v>
      </c>
      <c r="ER209" s="117">
        <f t="shared" si="448"/>
        <v>0.99559381374227307</v>
      </c>
      <c r="ES209" s="44">
        <f t="shared" si="448"/>
        <v>2.1433738219833742</v>
      </c>
      <c r="ET209" s="44">
        <f t="shared" si="448"/>
        <v>-0.16094198818095151</v>
      </c>
      <c r="EU209" s="44">
        <f t="shared" si="448"/>
        <v>-3.3429454079358933</v>
      </c>
      <c r="EV209" s="39" t="s">
        <v>27</v>
      </c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5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</row>
    <row r="210" spans="1:235">
      <c r="A210" s="4" t="s">
        <v>38</v>
      </c>
      <c r="B210" s="12" t="s">
        <v>34</v>
      </c>
      <c r="C210" s="20">
        <v>3</v>
      </c>
      <c r="D210" s="4" t="s">
        <v>65</v>
      </c>
      <c r="E210" s="4" t="s">
        <v>27</v>
      </c>
      <c r="F210" s="15"/>
      <c r="G210" s="15"/>
      <c r="H210" s="15">
        <v>2.5829191727098075E-4</v>
      </c>
      <c r="I210" s="15">
        <v>4.8724737280281263E-5</v>
      </c>
      <c r="J210" s="15">
        <v>8.7485953554278242E-5</v>
      </c>
      <c r="K210" s="15">
        <v>1.3149342566975975E-5</v>
      </c>
      <c r="L210" s="15">
        <v>8.063549757935107E-5</v>
      </c>
      <c r="M210" s="15">
        <v>3.4186324512575084E-6</v>
      </c>
      <c r="N210" s="15">
        <v>9.2175107420189312E-5</v>
      </c>
      <c r="O210" s="15">
        <v>2.7873545946022205E-6</v>
      </c>
      <c r="P210" s="15">
        <v>6.6491086272435525E-7</v>
      </c>
      <c r="Q210" s="15"/>
      <c r="R210" s="15"/>
      <c r="S210" s="15"/>
      <c r="T210" s="15"/>
      <c r="U210" s="15"/>
      <c r="V210" s="15">
        <v>19.880590057373048</v>
      </c>
      <c r="W210" s="15">
        <v>4.4173368167877198</v>
      </c>
      <c r="X210" s="15">
        <v>6.8873413562774655</v>
      </c>
      <c r="Y210" s="15">
        <v>5.3250774617481514E-5</v>
      </c>
      <c r="Z210" s="15">
        <v>7.2526170349121095</v>
      </c>
      <c r="AA210" s="15">
        <v>2.3163622136053163E-5</v>
      </c>
      <c r="AB210" s="15">
        <v>1.2103384232521057</v>
      </c>
      <c r="AC210" s="15">
        <v>1.3294089067130699E-5</v>
      </c>
      <c r="AD210" s="15">
        <v>2.7448838977761616E-7</v>
      </c>
      <c r="AE210" s="15"/>
      <c r="AF210" s="15"/>
      <c r="AG210" s="15"/>
      <c r="AH210" s="15"/>
      <c r="AI210" s="69">
        <f t="shared" si="383"/>
        <v>1</v>
      </c>
      <c r="AJ210" s="15">
        <f t="shared" si="405"/>
        <v>0</v>
      </c>
      <c r="AK210" s="15">
        <f t="shared" si="406"/>
        <v>0</v>
      </c>
      <c r="AL210" s="15">
        <f t="shared" si="407"/>
        <v>19.880331765455779</v>
      </c>
      <c r="AM210" s="15">
        <f t="shared" si="408"/>
        <v>4.4172880920504394</v>
      </c>
      <c r="AN210" s="15">
        <f t="shared" si="409"/>
        <v>6.887253870323911</v>
      </c>
      <c r="AO210" s="15">
        <f t="shared" si="410"/>
        <v>4.0101432050505535E-5</v>
      </c>
      <c r="AP210" s="15">
        <f t="shared" si="411"/>
        <v>7.25253639941453</v>
      </c>
      <c r="AQ210" s="15">
        <f t="shared" si="412"/>
        <v>1.9744989684795653E-5</v>
      </c>
      <c r="AR210" s="15">
        <f t="shared" si="413"/>
        <v>1.2102462481446856</v>
      </c>
      <c r="AS210" s="15">
        <f t="shared" si="414"/>
        <v>1.0506734472528478E-5</v>
      </c>
      <c r="AT210" s="15">
        <f t="shared" si="415"/>
        <v>-3.9042247294673909E-7</v>
      </c>
      <c r="AU210" s="15">
        <f t="shared" si="416"/>
        <v>0</v>
      </c>
      <c r="AV210" s="15">
        <f t="shared" si="417"/>
        <v>0</v>
      </c>
      <c r="AW210" s="15">
        <f t="shared" si="418"/>
        <v>0</v>
      </c>
      <c r="AX210" s="15"/>
      <c r="AY210" s="4">
        <f t="shared" si="419"/>
        <v>0</v>
      </c>
      <c r="AZ210" s="4">
        <f t="shared" si="420"/>
        <v>1</v>
      </c>
      <c r="BA210" s="4"/>
      <c r="BB210" s="4">
        <f t="shared" si="384"/>
        <v>1</v>
      </c>
      <c r="BC210" s="4">
        <f t="shared" si="385"/>
        <v>1</v>
      </c>
      <c r="BD210" s="40">
        <f t="shared" si="386"/>
        <v>1.7460047427981114</v>
      </c>
      <c r="BE210" s="15">
        <f t="shared" si="387"/>
        <v>19.880331765455779</v>
      </c>
      <c r="BF210" s="15">
        <f t="shared" si="388"/>
        <v>4.4172880920504394</v>
      </c>
      <c r="BG210" s="15">
        <f t="shared" si="421"/>
        <v>6.8872540834959999</v>
      </c>
      <c r="BH210" s="15">
        <f t="shared" si="422"/>
        <v>7.2525365376995845</v>
      </c>
      <c r="BI210" s="15">
        <f t="shared" si="423"/>
        <v>1.2102465075594462</v>
      </c>
      <c r="BJ210" s="18">
        <f t="shared" si="424"/>
        <v>0.22219388208228769</v>
      </c>
      <c r="BK210" s="18">
        <f t="shared" si="425"/>
        <v>0.34643557083203946</v>
      </c>
      <c r="BL210" s="18">
        <f t="shared" si="426"/>
        <v>0.36480963312200099</v>
      </c>
      <c r="BM210" s="18">
        <f t="shared" si="427"/>
        <v>6.087657499068401E-2</v>
      </c>
      <c r="BN210" s="18">
        <f t="shared" si="428"/>
        <v>1.5591589092616867</v>
      </c>
      <c r="BO210" s="18">
        <f t="shared" si="429"/>
        <v>1.6418527355622543</v>
      </c>
      <c r="BP210" s="18">
        <f t="shared" si="430"/>
        <v>0.2739795282398409</v>
      </c>
      <c r="BQ210" s="18">
        <f t="shared" si="431"/>
        <v>1.053037458728133</v>
      </c>
      <c r="BR210" s="18">
        <f t="shared" si="432"/>
        <v>0.17572264546759975</v>
      </c>
      <c r="BS210" s="18">
        <f t="shared" si="433"/>
        <v>0.16687216965656562</v>
      </c>
      <c r="BT210" s="144">
        <f t="shared" si="434"/>
        <v>-1.5042049355387017</v>
      </c>
      <c r="BU210" s="144">
        <f t="shared" si="435"/>
        <v>-1.0600584204063552</v>
      </c>
      <c r="BV210" s="144">
        <f t="shared" si="436"/>
        <v>-1.0083796145461759</v>
      </c>
      <c r="BW210" s="144">
        <f t="shared" si="437"/>
        <v>-2.7989068253771681</v>
      </c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184"/>
      <c r="CJ210" s="185"/>
      <c r="CK210" s="181">
        <f t="shared" si="389"/>
        <v>0</v>
      </c>
      <c r="CL210" s="186">
        <f t="shared" si="390"/>
        <v>1.7460051806460126</v>
      </c>
      <c r="CM210" s="185">
        <f t="shared" si="391"/>
        <v>0.21793979637064659</v>
      </c>
      <c r="CN210" s="185">
        <f t="shared" si="392"/>
        <v>0.33337732545029619</v>
      </c>
      <c r="CO210" s="188">
        <f t="shared" si="393"/>
        <v>0.33810000000000001</v>
      </c>
      <c r="CP210" s="185">
        <f t="shared" si="394"/>
        <v>5.4379278244638528E-2</v>
      </c>
      <c r="CQ210" s="187">
        <f t="shared" si="395"/>
        <v>1.5296762271142395</v>
      </c>
      <c r="CR210" s="187">
        <f t="shared" si="396"/>
        <v>1.5513458561969058</v>
      </c>
      <c r="CS210" s="187">
        <f t="shared" si="397"/>
        <v>0.24951513743803172</v>
      </c>
      <c r="CT210" s="187">
        <f t="shared" si="398"/>
        <v>1.0141661540517932</v>
      </c>
      <c r="CU210" s="187">
        <f t="shared" si="399"/>
        <v>0.16311630723891574</v>
      </c>
      <c r="CV210" s="187">
        <f t="shared" si="400"/>
        <v>0.16083785342986848</v>
      </c>
      <c r="CW210" s="184">
        <f t="shared" si="401"/>
        <v>-1.5235364177705932</v>
      </c>
      <c r="CX210" s="184">
        <f t="shared" si="402"/>
        <v>-1.0984803210253336</v>
      </c>
      <c r="CY210" s="184">
        <f t="shared" si="403"/>
        <v>-2.9117721123072577</v>
      </c>
      <c r="CZ210" s="184">
        <f t="shared" si="438"/>
        <v>0.42505609674525996</v>
      </c>
      <c r="DA210" s="184">
        <f t="shared" si="439"/>
        <v>0.43912284850229655</v>
      </c>
      <c r="DB210" s="184">
        <f t="shared" si="440"/>
        <v>-1.3882356945366645</v>
      </c>
      <c r="DC210" s="184">
        <f t="shared" si="441"/>
        <v>1.4066751757036484E-2</v>
      </c>
      <c r="DD210" s="184">
        <f t="shared" si="442"/>
        <v>-1.8132917912819244</v>
      </c>
      <c r="DE210" s="184">
        <f t="shared" si="443"/>
        <v>-1.8273585430389609</v>
      </c>
      <c r="DF210" s="15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3" t="str">
        <f>E210</f>
        <v>iRM_12</v>
      </c>
      <c r="DW210" s="43" t="str">
        <f>A210</f>
        <v>Lab 1</v>
      </c>
      <c r="DX210" s="43" t="str">
        <f>B210</f>
        <v>Jun 21, 2022</v>
      </c>
      <c r="DY210" s="125">
        <f>C210</f>
        <v>3</v>
      </c>
      <c r="DZ210" s="51">
        <f>BE210/AVERAGE(BE208,BE212)</f>
        <v>0.99696765644591945</v>
      </c>
      <c r="EA210" s="52">
        <f>(CM210/AVERAGE(CM208,CM212)-1)*10^6</f>
        <v>-14.228077975686482</v>
      </c>
      <c r="EB210" s="52">
        <f>(CN210/AVERAGE(CN208,CN212)-1)*10^6</f>
        <v>-3.0435535450790141</v>
      </c>
      <c r="EC210" s="52">
        <f>(CP210/AVERAGE(CP208,CP212)-1)*10^6</f>
        <v>1.9208176964546908</v>
      </c>
      <c r="ED210" s="4"/>
      <c r="EE210" s="4"/>
      <c r="EF210" s="4"/>
      <c r="EG210" s="4"/>
      <c r="EH210" s="130"/>
      <c r="EI210" s="20"/>
      <c r="EJ210" s="20"/>
      <c r="EK210" s="52"/>
      <c r="EL210" s="52"/>
      <c r="EN210" s="39" t="str">
        <f t="shared" ref="EN210:EU210" si="449">DV228</f>
        <v>iRM_12</v>
      </c>
      <c r="EO210" s="39" t="str">
        <f t="shared" si="449"/>
        <v>Lab 1</v>
      </c>
      <c r="EP210" s="39" t="str">
        <f t="shared" si="449"/>
        <v>Jun 21, 2022</v>
      </c>
      <c r="EQ210" s="124">
        <f t="shared" si="449"/>
        <v>3</v>
      </c>
      <c r="ER210" s="117">
        <f t="shared" si="449"/>
        <v>0.99827566915637589</v>
      </c>
      <c r="ES210" s="44">
        <f t="shared" si="449"/>
        <v>4.9071236123410245</v>
      </c>
      <c r="ET210" s="44">
        <f t="shared" si="449"/>
        <v>3.5780541141061661</v>
      </c>
      <c r="EU210" s="44">
        <f t="shared" si="449"/>
        <v>1.1253475162842363</v>
      </c>
      <c r="EV210" s="39" t="s">
        <v>27</v>
      </c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5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</row>
    <row r="211" spans="1:235">
      <c r="A211" s="4" t="s">
        <v>38</v>
      </c>
      <c r="B211" s="12" t="s">
        <v>34</v>
      </c>
      <c r="C211" s="20">
        <v>3</v>
      </c>
      <c r="D211" s="4" t="s">
        <v>66</v>
      </c>
      <c r="E211" s="4" t="s">
        <v>102</v>
      </c>
      <c r="F211" s="15"/>
      <c r="G211" s="15"/>
      <c r="H211" s="15">
        <v>2.4551604583393781E-4</v>
      </c>
      <c r="I211" s="15">
        <v>5.2671118646685498E-5</v>
      </c>
      <c r="J211" s="15">
        <v>8.0851597158471139E-5</v>
      </c>
      <c r="K211" s="15">
        <v>6.5968461171905803E-6</v>
      </c>
      <c r="L211" s="15">
        <v>7.6463072764454404E-5</v>
      </c>
      <c r="M211" s="15">
        <v>2.2918794954307492E-6</v>
      </c>
      <c r="N211" s="15">
        <v>8.9487956574885172E-5</v>
      </c>
      <c r="O211" s="15">
        <v>1.0507617832899997E-5</v>
      </c>
      <c r="P211" s="15">
        <v>-9.2146761744515967E-6</v>
      </c>
      <c r="Q211" s="15"/>
      <c r="R211" s="15"/>
      <c r="S211" s="15"/>
      <c r="T211" s="15"/>
      <c r="U211" s="15"/>
      <c r="V211" s="15">
        <v>21.068271169857102</v>
      </c>
      <c r="W211" s="15">
        <v>4.6812404515791917</v>
      </c>
      <c r="X211" s="15">
        <v>7.2986369327623013</v>
      </c>
      <c r="Y211" s="15">
        <v>4.1064838467496068E-5</v>
      </c>
      <c r="Z211" s="15">
        <v>7.6854982278784929</v>
      </c>
      <c r="AA211" s="15">
        <v>2.4944222434210039E-5</v>
      </c>
      <c r="AB211" s="15">
        <v>1.2825367912954213</v>
      </c>
      <c r="AC211" s="15">
        <v>1.6552391690654578E-5</v>
      </c>
      <c r="AD211" s="15">
        <v>5.2210735544932593E-7</v>
      </c>
      <c r="AE211" s="15"/>
      <c r="AF211" s="15"/>
      <c r="AG211" s="15"/>
      <c r="AH211" s="15"/>
      <c r="AI211" s="69">
        <f t="shared" si="383"/>
        <v>1</v>
      </c>
      <c r="AJ211" s="15">
        <f t="shared" si="405"/>
        <v>0</v>
      </c>
      <c r="AK211" s="15">
        <f t="shared" si="406"/>
        <v>0</v>
      </c>
      <c r="AL211" s="15">
        <f t="shared" si="407"/>
        <v>21.068025653811269</v>
      </c>
      <c r="AM211" s="15">
        <f t="shared" si="408"/>
        <v>4.6811877804605446</v>
      </c>
      <c r="AN211" s="15">
        <f t="shared" si="409"/>
        <v>7.2985560811651427</v>
      </c>
      <c r="AO211" s="15">
        <f t="shared" si="410"/>
        <v>3.4467992350305486E-5</v>
      </c>
      <c r="AP211" s="15">
        <f t="shared" si="411"/>
        <v>7.6854217648057288</v>
      </c>
      <c r="AQ211" s="15">
        <f t="shared" si="412"/>
        <v>2.2652342938779289E-5</v>
      </c>
      <c r="AR211" s="15">
        <f t="shared" si="413"/>
        <v>1.2824473033388464</v>
      </c>
      <c r="AS211" s="15">
        <f t="shared" si="414"/>
        <v>6.0447738577545815E-6</v>
      </c>
      <c r="AT211" s="15">
        <f t="shared" si="415"/>
        <v>9.7367835299009233E-6</v>
      </c>
      <c r="AU211" s="15">
        <f t="shared" si="416"/>
        <v>0</v>
      </c>
      <c r="AV211" s="15">
        <f t="shared" si="417"/>
        <v>0</v>
      </c>
      <c r="AW211" s="15">
        <f t="shared" si="418"/>
        <v>0</v>
      </c>
      <c r="AX211" s="15"/>
      <c r="AY211" s="4">
        <f t="shared" si="419"/>
        <v>0</v>
      </c>
      <c r="AZ211" s="4">
        <f t="shared" si="420"/>
        <v>1</v>
      </c>
      <c r="BA211" s="4"/>
      <c r="BB211" s="4">
        <f t="shared" si="384"/>
        <v>1</v>
      </c>
      <c r="BC211" s="4">
        <f t="shared" si="385"/>
        <v>1</v>
      </c>
      <c r="BD211" s="40">
        <f t="shared" si="386"/>
        <v>1.7448191691789159</v>
      </c>
      <c r="BE211" s="15">
        <f t="shared" si="387"/>
        <v>21.068025653811269</v>
      </c>
      <c r="BF211" s="15">
        <f t="shared" si="388"/>
        <v>4.6811877804605446</v>
      </c>
      <c r="BG211" s="15">
        <f t="shared" si="421"/>
        <v>7.298550764487274</v>
      </c>
      <c r="BH211" s="15">
        <f t="shared" si="422"/>
        <v>7.6854183159479703</v>
      </c>
      <c r="BI211" s="15">
        <f t="shared" si="423"/>
        <v>1.2824408336267019</v>
      </c>
      <c r="BJ211" s="18">
        <f t="shared" si="424"/>
        <v>0.22219394723461919</v>
      </c>
      <c r="BK211" s="18">
        <f t="shared" si="425"/>
        <v>0.34642784684320643</v>
      </c>
      <c r="BL211" s="18">
        <f t="shared" si="426"/>
        <v>0.36479062833102516</v>
      </c>
      <c r="BM211" s="18">
        <f t="shared" si="427"/>
        <v>6.0871429278647408E-2</v>
      </c>
      <c r="BN211" s="18">
        <f t="shared" si="428"/>
        <v>1.5591236897079201</v>
      </c>
      <c r="BO211" s="18">
        <f t="shared" si="429"/>
        <v>1.6417667216912764</v>
      </c>
      <c r="BP211" s="18">
        <f t="shared" si="430"/>
        <v>0.27395628925198401</v>
      </c>
      <c r="BQ211" s="18">
        <f t="shared" si="431"/>
        <v>1.0530060780481361</v>
      </c>
      <c r="BR211" s="18">
        <f t="shared" si="432"/>
        <v>0.17571170976390324</v>
      </c>
      <c r="BS211" s="18">
        <f t="shared" si="433"/>
        <v>0.16686675739764428</v>
      </c>
      <c r="BT211" s="144">
        <f t="shared" si="434"/>
        <v>-1.5042046423158579</v>
      </c>
      <c r="BU211" s="144">
        <f t="shared" si="435"/>
        <v>-1.0600807162546748</v>
      </c>
      <c r="BV211" s="144">
        <f t="shared" si="436"/>
        <v>-1.0084317109940095</v>
      </c>
      <c r="BW211" s="144">
        <f t="shared" si="437"/>
        <v>-2.7989913559133446</v>
      </c>
      <c r="BX211" s="44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184"/>
      <c r="CJ211" s="185"/>
      <c r="CK211" s="181">
        <f t="shared" si="389"/>
        <v>0</v>
      </c>
      <c r="CL211" s="186">
        <f t="shared" si="390"/>
        <v>1.744808864235228</v>
      </c>
      <c r="CM211" s="185">
        <f t="shared" si="391"/>
        <v>0.21794274699937261</v>
      </c>
      <c r="CN211" s="185">
        <f t="shared" si="392"/>
        <v>0.33337866890303897</v>
      </c>
      <c r="CO211" s="188">
        <f t="shared" si="393"/>
        <v>0.33810000000000001</v>
      </c>
      <c r="CP211" s="185">
        <f t="shared" si="394"/>
        <v>5.4378886811113678E-2</v>
      </c>
      <c r="CQ211" s="187">
        <f t="shared" si="395"/>
        <v>1.5296616817626822</v>
      </c>
      <c r="CR211" s="187">
        <f t="shared" si="396"/>
        <v>1.55132485322383</v>
      </c>
      <c r="CS211" s="187">
        <f t="shared" si="397"/>
        <v>0.24950996332660805</v>
      </c>
      <c r="CT211" s="187">
        <f t="shared" si="398"/>
        <v>1.0141620671547349</v>
      </c>
      <c r="CU211" s="187">
        <f t="shared" si="399"/>
        <v>0.16311447577028215</v>
      </c>
      <c r="CV211" s="187">
        <f t="shared" si="400"/>
        <v>0.16083669568504486</v>
      </c>
      <c r="CW211" s="184">
        <f t="shared" si="401"/>
        <v>-1.5235228791291819</v>
      </c>
      <c r="CX211" s="184">
        <f t="shared" si="402"/>
        <v>-1.0984762912070667</v>
      </c>
      <c r="CY211" s="184">
        <f t="shared" si="403"/>
        <v>-2.9117793105442757</v>
      </c>
      <c r="CZ211" s="184">
        <f t="shared" si="438"/>
        <v>0.42504658792211547</v>
      </c>
      <c r="DA211" s="184">
        <f t="shared" si="439"/>
        <v>0.4391093098608852</v>
      </c>
      <c r="DB211" s="184">
        <f t="shared" si="440"/>
        <v>-1.3882564314150938</v>
      </c>
      <c r="DC211" s="184">
        <f t="shared" si="441"/>
        <v>1.406272193876979E-2</v>
      </c>
      <c r="DD211" s="184">
        <f t="shared" si="442"/>
        <v>-1.8133030193372093</v>
      </c>
      <c r="DE211" s="184">
        <f t="shared" si="443"/>
        <v>-1.8273657412759792</v>
      </c>
      <c r="DF211" s="15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125"/>
      <c r="DZ211" s="4"/>
      <c r="EA211" s="20"/>
      <c r="EB211" s="20"/>
      <c r="EC211" s="20"/>
      <c r="ED211" s="4"/>
      <c r="EE211" s="4" t="str">
        <f>E211</f>
        <v>IPGP</v>
      </c>
      <c r="EF211" s="4" t="str">
        <f>A211</f>
        <v>Lab 1</v>
      </c>
      <c r="EG211" s="4" t="str">
        <f>B211</f>
        <v>Jun 21, 2022</v>
      </c>
      <c r="EH211" s="130">
        <f>C211</f>
        <v>3</v>
      </c>
      <c r="EI211" s="51">
        <f>BE211/AVERAGE(BE210,BE212)</f>
        <v>1.055969125402507</v>
      </c>
      <c r="EJ211" s="52">
        <f>(CM211/AVERAGE(CM210,CM212)-1)*10^6</f>
        <v>4.0961639868886124</v>
      </c>
      <c r="EK211" s="52">
        <f>(CN211/AVERAGE(CN210,CN212)-1)*10^6</f>
        <v>0.13365644191409842</v>
      </c>
      <c r="EL211" s="52">
        <f>(CP211/AVERAGE(CP210,CP212)-1)*10^6</f>
        <v>-12.477335206817486</v>
      </c>
      <c r="EN211" s="39" t="str">
        <f t="shared" ref="EN211:EU211" si="450">DV230</f>
        <v>iRM_12</v>
      </c>
      <c r="EO211" s="39" t="str">
        <f t="shared" si="450"/>
        <v>Lab 1</v>
      </c>
      <c r="EP211" s="39" t="str">
        <f t="shared" si="450"/>
        <v>Jun 21, 2022</v>
      </c>
      <c r="EQ211" s="124">
        <f t="shared" si="450"/>
        <v>3</v>
      </c>
      <c r="ER211" s="117">
        <f t="shared" si="450"/>
        <v>1.0041171235066044</v>
      </c>
      <c r="ES211" s="44">
        <f t="shared" si="450"/>
        <v>-10.147423651352128</v>
      </c>
      <c r="ET211" s="44">
        <f t="shared" si="450"/>
        <v>-8.3229510370319559</v>
      </c>
      <c r="EU211" s="44">
        <f t="shared" si="450"/>
        <v>4.5737528420186635</v>
      </c>
      <c r="EV211" s="39" t="s">
        <v>27</v>
      </c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5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</row>
    <row r="212" spans="1:235">
      <c r="A212" s="4" t="s">
        <v>38</v>
      </c>
      <c r="B212" s="12" t="s">
        <v>34</v>
      </c>
      <c r="C212" s="20">
        <v>3</v>
      </c>
      <c r="D212" s="4" t="s">
        <v>67</v>
      </c>
      <c r="E212" s="4" t="s">
        <v>27</v>
      </c>
      <c r="F212" s="15"/>
      <c r="G212" s="15"/>
      <c r="H212" s="15">
        <v>2.6769955002237111E-4</v>
      </c>
      <c r="I212" s="15">
        <v>4.8328838602174073E-5</v>
      </c>
      <c r="J212" s="15">
        <v>9.8100495961261913E-5</v>
      </c>
      <c r="K212" s="15">
        <v>1.3014234332331398E-5</v>
      </c>
      <c r="L212" s="15">
        <v>6.3673298245703333E-5</v>
      </c>
      <c r="M212" s="15">
        <v>-3.5482210932968884E-6</v>
      </c>
      <c r="N212" s="15">
        <v>9.9931391741847622E-5</v>
      </c>
      <c r="O212" s="15">
        <v>1.1254279633021724E-5</v>
      </c>
      <c r="P212" s="15">
        <v>-4.0167740337437859E-6</v>
      </c>
      <c r="Q212" s="15"/>
      <c r="R212" s="15"/>
      <c r="S212" s="15"/>
      <c r="T212" s="15"/>
      <c r="U212" s="15"/>
      <c r="V212" s="15">
        <v>20.022666320800781</v>
      </c>
      <c r="W212" s="15">
        <v>4.449074077606201</v>
      </c>
      <c r="X212" s="15">
        <v>6.9368956279754634</v>
      </c>
      <c r="Y212" s="15">
        <v>5.5264655238715931E-5</v>
      </c>
      <c r="Z212" s="15">
        <v>7.3049923229217528</v>
      </c>
      <c r="AA212" s="15">
        <v>2.5106115181188216E-5</v>
      </c>
      <c r="AB212" s="15">
        <v>1.2191498541831971</v>
      </c>
      <c r="AC212" s="15">
        <v>1.8467666036485754E-5</v>
      </c>
      <c r="AD212" s="15">
        <v>-3.6686704788735329E-7</v>
      </c>
      <c r="AE212" s="15"/>
      <c r="AF212" s="15"/>
      <c r="AG212" s="15"/>
      <c r="AH212" s="15"/>
      <c r="AI212" s="69">
        <f t="shared" si="383"/>
        <v>1</v>
      </c>
      <c r="AJ212" s="15">
        <f t="shared" si="405"/>
        <v>0</v>
      </c>
      <c r="AK212" s="15">
        <f t="shared" si="406"/>
        <v>0</v>
      </c>
      <c r="AL212" s="15">
        <f t="shared" si="407"/>
        <v>20.022398621250758</v>
      </c>
      <c r="AM212" s="15">
        <f t="shared" si="408"/>
        <v>4.4490257487675988</v>
      </c>
      <c r="AN212" s="15">
        <f t="shared" si="409"/>
        <v>6.9367975274795022</v>
      </c>
      <c r="AO212" s="15">
        <f t="shared" si="410"/>
        <v>4.2250420906384532E-5</v>
      </c>
      <c r="AP212" s="15">
        <f t="shared" si="411"/>
        <v>7.3049286496235073</v>
      </c>
      <c r="AQ212" s="15">
        <f t="shared" si="412"/>
        <v>2.8654336274485105E-5</v>
      </c>
      <c r="AR212" s="15">
        <f t="shared" si="413"/>
        <v>1.2190499227914553</v>
      </c>
      <c r="AS212" s="15">
        <f t="shared" si="414"/>
        <v>7.2133864034640302E-6</v>
      </c>
      <c r="AT212" s="15">
        <f t="shared" si="415"/>
        <v>3.6499069858564327E-6</v>
      </c>
      <c r="AU212" s="15">
        <f t="shared" si="416"/>
        <v>0</v>
      </c>
      <c r="AV212" s="15">
        <f t="shared" si="417"/>
        <v>0</v>
      </c>
      <c r="AW212" s="15">
        <f t="shared" si="418"/>
        <v>0</v>
      </c>
      <c r="AX212" s="15"/>
      <c r="AY212" s="4">
        <f t="shared" si="419"/>
        <v>0</v>
      </c>
      <c r="AZ212" s="4">
        <f t="shared" si="420"/>
        <v>1</v>
      </c>
      <c r="BA212" s="4"/>
      <c r="BB212" s="4">
        <f t="shared" si="384"/>
        <v>1</v>
      </c>
      <c r="BC212" s="4">
        <f t="shared" si="385"/>
        <v>1</v>
      </c>
      <c r="BD212" s="40">
        <f t="shared" si="386"/>
        <v>1.7477805894455667</v>
      </c>
      <c r="BE212" s="15">
        <f t="shared" si="387"/>
        <v>20.022398621250758</v>
      </c>
      <c r="BF212" s="15">
        <f t="shared" si="388"/>
        <v>4.4490257487675988</v>
      </c>
      <c r="BG212" s="15">
        <f t="shared" si="421"/>
        <v>6.9367955348183958</v>
      </c>
      <c r="BH212" s="15">
        <f t="shared" si="422"/>
        <v>7.3049273569368181</v>
      </c>
      <c r="BI212" s="15">
        <f t="shared" si="423"/>
        <v>1.2190474977043571</v>
      </c>
      <c r="BJ212" s="18">
        <f t="shared" si="424"/>
        <v>0.22220243602810047</v>
      </c>
      <c r="BK212" s="18">
        <f t="shared" si="425"/>
        <v>0.34645177463683263</v>
      </c>
      <c r="BL212" s="18">
        <f t="shared" si="426"/>
        <v>0.36483777469017814</v>
      </c>
      <c r="BM212" s="18">
        <f t="shared" si="427"/>
        <v>6.0884188790973418E-2</v>
      </c>
      <c r="BN212" s="18">
        <f t="shared" si="428"/>
        <v>1.5591718112083126</v>
      </c>
      <c r="BO212" s="18">
        <f t="shared" si="429"/>
        <v>1.6419161788309087</v>
      </c>
      <c r="BP212" s="18">
        <f t="shared" si="430"/>
        <v>0.27400324622576955</v>
      </c>
      <c r="BQ212" s="18">
        <f t="shared" si="431"/>
        <v>1.0530694353423897</v>
      </c>
      <c r="BR212" s="18">
        <f t="shared" si="432"/>
        <v>0.17573640329825169</v>
      </c>
      <c r="BS212" s="18">
        <f t="shared" si="433"/>
        <v>0.16688016706240613</v>
      </c>
      <c r="BT212" s="144">
        <f t="shared" si="434"/>
        <v>-1.5041664386139286</v>
      </c>
      <c r="BU212" s="144">
        <f t="shared" si="435"/>
        <v>-1.0600116485756901</v>
      </c>
      <c r="BV212" s="144">
        <f t="shared" si="436"/>
        <v>-1.0083024771017342</v>
      </c>
      <c r="BW212" s="144">
        <f t="shared" si="437"/>
        <v>-2.7987817637388721</v>
      </c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184"/>
      <c r="CJ212" s="185"/>
      <c r="CK212" s="181">
        <f t="shared" si="389"/>
        <v>0</v>
      </c>
      <c r="CL212" s="186">
        <f t="shared" si="390"/>
        <v>1.74777652580502</v>
      </c>
      <c r="CM212" s="185">
        <f t="shared" si="391"/>
        <v>0.21794391217694919</v>
      </c>
      <c r="CN212" s="185">
        <f t="shared" si="392"/>
        <v>0.33337992323938026</v>
      </c>
      <c r="CO212" s="188">
        <f t="shared" si="393"/>
        <v>0.33810000000000001</v>
      </c>
      <c r="CP212" s="185">
        <f t="shared" si="394"/>
        <v>5.4379852401718706E-2</v>
      </c>
      <c r="CQ212" s="187">
        <f t="shared" si="395"/>
        <v>1.5296592591616334</v>
      </c>
      <c r="CR212" s="187">
        <f t="shared" si="396"/>
        <v>1.5513165594893779</v>
      </c>
      <c r="CS212" s="187">
        <f t="shared" si="397"/>
        <v>0.24951305984434913</v>
      </c>
      <c r="CT212" s="187">
        <f t="shared" si="398"/>
        <v>1.0141582513870537</v>
      </c>
      <c r="CU212" s="187">
        <f t="shared" si="399"/>
        <v>0.16311675842180748</v>
      </c>
      <c r="CV212" s="187">
        <f t="shared" si="400"/>
        <v>0.16083955161703256</v>
      </c>
      <c r="CW212" s="184">
        <f t="shared" si="401"/>
        <v>-1.5235175328881256</v>
      </c>
      <c r="CX212" s="184">
        <f t="shared" si="402"/>
        <v>-1.098472528716846</v>
      </c>
      <c r="CY212" s="184">
        <f t="shared" si="403"/>
        <v>-2.9117615539830641</v>
      </c>
      <c r="CZ212" s="184">
        <f t="shared" si="438"/>
        <v>0.42504500417127949</v>
      </c>
      <c r="DA212" s="184">
        <f t="shared" si="439"/>
        <v>0.43910396361982873</v>
      </c>
      <c r="DB212" s="184">
        <f t="shared" si="440"/>
        <v>-1.3882440210949389</v>
      </c>
      <c r="DC212" s="184">
        <f t="shared" si="441"/>
        <v>1.4058959448549402E-2</v>
      </c>
      <c r="DD212" s="184">
        <f t="shared" si="442"/>
        <v>-1.8132890252662184</v>
      </c>
      <c r="DE212" s="184">
        <f t="shared" si="443"/>
        <v>-1.8273479847147676</v>
      </c>
      <c r="DF212" s="15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3" t="str">
        <f>E212</f>
        <v>iRM_12</v>
      </c>
      <c r="DW212" s="43" t="str">
        <f>A212</f>
        <v>Lab 1</v>
      </c>
      <c r="DX212" s="43" t="str">
        <f>B212</f>
        <v>Jun 21, 2022</v>
      </c>
      <c r="DY212" s="125">
        <f>C212</f>
        <v>3</v>
      </c>
      <c r="DZ212" s="51">
        <f>BE212/AVERAGE(BE210,BE214)</f>
        <v>1.0038639819630959</v>
      </c>
      <c r="EA212" s="52">
        <f>(CM212/AVERAGE(CM210,CM214)-1)*10^6</f>
        <v>16.969610628247978</v>
      </c>
      <c r="EB212" s="52">
        <f>(CN212/AVERAGE(CN210,CN214)-1)*10^6</f>
        <v>7.8761409738614674</v>
      </c>
      <c r="EC212" s="52">
        <f>(CP212/AVERAGE(CP210,CP214)-1)*10^6</f>
        <v>-3.6975920261195228</v>
      </c>
      <c r="ED212" s="4"/>
      <c r="EE212" s="4"/>
      <c r="EF212" s="4"/>
      <c r="EG212" s="4"/>
      <c r="EH212" s="130"/>
      <c r="EI212" s="20"/>
      <c r="EJ212" s="20"/>
      <c r="EK212" s="52"/>
      <c r="EL212" s="52"/>
      <c r="EN212" s="39" t="str">
        <f t="shared" ref="EN212:EU212" si="451">DV232</f>
        <v>iRM_12</v>
      </c>
      <c r="EO212" s="39" t="str">
        <f t="shared" si="451"/>
        <v>Lab 1</v>
      </c>
      <c r="EP212" s="39" t="str">
        <f t="shared" si="451"/>
        <v>Jun 21, 2022</v>
      </c>
      <c r="EQ212" s="124">
        <f t="shared" si="451"/>
        <v>3</v>
      </c>
      <c r="ER212" s="117">
        <f t="shared" si="451"/>
        <v>0.99434353405027431</v>
      </c>
      <c r="ES212" s="44">
        <f t="shared" si="451"/>
        <v>13.166712644174794</v>
      </c>
      <c r="ET212" s="44">
        <f t="shared" si="451"/>
        <v>5.401263338145057</v>
      </c>
      <c r="EU212" s="44">
        <f t="shared" si="451"/>
        <v>-11.689404099901601</v>
      </c>
      <c r="EV212" s="39" t="s">
        <v>27</v>
      </c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5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</row>
    <row r="213" spans="1:235">
      <c r="A213" s="4" t="s">
        <v>38</v>
      </c>
      <c r="B213" s="12" t="s">
        <v>34</v>
      </c>
      <c r="C213" s="20">
        <v>3</v>
      </c>
      <c r="D213" s="4" t="s">
        <v>68</v>
      </c>
      <c r="E213" s="4" t="s">
        <v>98</v>
      </c>
      <c r="F213" s="15"/>
      <c r="G213" s="15"/>
      <c r="H213" s="15">
        <v>2.5134659372270105E-4</v>
      </c>
      <c r="I213" s="15">
        <v>4.4394383621693123E-5</v>
      </c>
      <c r="J213" s="15">
        <v>9.2223186220508063E-5</v>
      </c>
      <c r="K213" s="15">
        <v>9.4693412961532892E-6</v>
      </c>
      <c r="L213" s="15">
        <v>8.9456364366924387E-5</v>
      </c>
      <c r="M213" s="15">
        <v>1.8874397596846386E-6</v>
      </c>
      <c r="N213" s="15">
        <v>9.3511080194730312E-5</v>
      </c>
      <c r="O213" s="15">
        <v>2.9047712814644909E-6</v>
      </c>
      <c r="P213" s="15">
        <v>-2.16937697814501E-6</v>
      </c>
      <c r="Q213" s="15"/>
      <c r="R213" s="15"/>
      <c r="S213" s="15"/>
      <c r="T213" s="15"/>
      <c r="U213" s="15"/>
      <c r="V213" s="15">
        <v>21.331787498629822</v>
      </c>
      <c r="W213" s="15">
        <v>4.7398555132807516</v>
      </c>
      <c r="X213" s="15">
        <v>7.3902366404630699</v>
      </c>
      <c r="Y213" s="15">
        <v>3.8634703148035236E-5</v>
      </c>
      <c r="Z213" s="15">
        <v>7.7822393981777891</v>
      </c>
      <c r="AA213" s="15">
        <v>2.4145028516743749E-5</v>
      </c>
      <c r="AB213" s="15">
        <v>1.2987663283640025</v>
      </c>
      <c r="AC213" s="15">
        <v>8.3139639544391009E-6</v>
      </c>
      <c r="AD213" s="15">
        <v>-5.7552343647256177E-6</v>
      </c>
      <c r="AE213" s="15"/>
      <c r="AF213" s="15"/>
      <c r="AG213" s="15"/>
      <c r="AH213" s="15"/>
      <c r="AI213" s="69">
        <f t="shared" si="383"/>
        <v>1</v>
      </c>
      <c r="AJ213" s="15">
        <f t="shared" si="405"/>
        <v>0</v>
      </c>
      <c r="AK213" s="15">
        <f t="shared" si="406"/>
        <v>0</v>
      </c>
      <c r="AL213" s="15">
        <f t="shared" si="407"/>
        <v>21.331536152036101</v>
      </c>
      <c r="AM213" s="15">
        <f t="shared" si="408"/>
        <v>4.7398111188971299</v>
      </c>
      <c r="AN213" s="15">
        <f t="shared" si="409"/>
        <v>7.3901444172768498</v>
      </c>
      <c r="AO213" s="15">
        <f t="shared" si="410"/>
        <v>2.9165361851881947E-5</v>
      </c>
      <c r="AP213" s="15">
        <f t="shared" si="411"/>
        <v>7.7821499418134223</v>
      </c>
      <c r="AQ213" s="15">
        <f t="shared" si="412"/>
        <v>2.2257588757059111E-5</v>
      </c>
      <c r="AR213" s="15">
        <f t="shared" si="413"/>
        <v>1.2986728172838078</v>
      </c>
      <c r="AS213" s="15">
        <f t="shared" si="414"/>
        <v>5.40919267297461E-6</v>
      </c>
      <c r="AT213" s="15">
        <f t="shared" si="415"/>
        <v>-3.5858573865806077E-6</v>
      </c>
      <c r="AU213" s="15">
        <f t="shared" si="416"/>
        <v>0</v>
      </c>
      <c r="AV213" s="15">
        <f t="shared" si="417"/>
        <v>0</v>
      </c>
      <c r="AW213" s="15">
        <f t="shared" si="418"/>
        <v>0</v>
      </c>
      <c r="AX213" s="15"/>
      <c r="AY213" s="4">
        <f t="shared" si="419"/>
        <v>0</v>
      </c>
      <c r="AZ213" s="4">
        <f t="shared" si="420"/>
        <v>1</v>
      </c>
      <c r="BA213" s="4"/>
      <c r="BB213" s="4">
        <f t="shared" si="384"/>
        <v>1</v>
      </c>
      <c r="BC213" s="4">
        <f t="shared" si="385"/>
        <v>1</v>
      </c>
      <c r="BD213" s="40">
        <f t="shared" si="386"/>
        <v>1.7465955359226788</v>
      </c>
      <c r="BE213" s="15">
        <f t="shared" si="387"/>
        <v>21.331536152036101</v>
      </c>
      <c r="BF213" s="15">
        <f t="shared" si="388"/>
        <v>4.7398111188971299</v>
      </c>
      <c r="BG213" s="15">
        <f t="shared" si="421"/>
        <v>7.3901463751021961</v>
      </c>
      <c r="BH213" s="15">
        <f t="shared" si="422"/>
        <v>7.7821512118721889</v>
      </c>
      <c r="BI213" s="15">
        <f t="shared" si="423"/>
        <v>1.2986751998672588</v>
      </c>
      <c r="BJ213" s="18">
        <f t="shared" si="424"/>
        <v>0.22219736474275031</v>
      </c>
      <c r="BK213" s="18">
        <f t="shared" si="425"/>
        <v>0.34644229662741866</v>
      </c>
      <c r="BL213" s="18">
        <f t="shared" si="426"/>
        <v>0.36481907146332643</v>
      </c>
      <c r="BM213" s="18">
        <f t="shared" si="427"/>
        <v>6.088052874444768E-2</v>
      </c>
      <c r="BN213" s="18">
        <f t="shared" si="428"/>
        <v>1.5591647408983149</v>
      </c>
      <c r="BO213" s="18">
        <f t="shared" si="429"/>
        <v>1.6418694789008719</v>
      </c>
      <c r="BP213" s="18">
        <f t="shared" si="430"/>
        <v>0.27399302784230722</v>
      </c>
      <c r="BQ213" s="18">
        <f t="shared" si="431"/>
        <v>1.0530442587836526</v>
      </c>
      <c r="BR213" s="18">
        <f t="shared" si="432"/>
        <v>0.17573064645141076</v>
      </c>
      <c r="BS213" s="18">
        <f t="shared" si="433"/>
        <v>0.16687869003188263</v>
      </c>
      <c r="BT213" s="144">
        <f t="shared" si="434"/>
        <v>-1.5041892616905439</v>
      </c>
      <c r="BU213" s="144">
        <f t="shared" si="435"/>
        <v>-1.0600390063199907</v>
      </c>
      <c r="BV213" s="144">
        <f t="shared" si="436"/>
        <v>-1.0083537429178624</v>
      </c>
      <c r="BW213" s="144">
        <f t="shared" si="437"/>
        <v>-2.7988418804393569</v>
      </c>
      <c r="BX213" s="44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184"/>
      <c r="CJ213" s="185"/>
      <c r="CK213" s="181">
        <f t="shared" si="389"/>
        <v>0</v>
      </c>
      <c r="CL213" s="186">
        <f t="shared" si="390"/>
        <v>1.7465992835995194</v>
      </c>
      <c r="CM213" s="185">
        <f t="shared" si="391"/>
        <v>0.21794177876832244</v>
      </c>
      <c r="CN213" s="185">
        <f t="shared" si="392"/>
        <v>0.33337943923304331</v>
      </c>
      <c r="CO213" s="188">
        <f t="shared" si="393"/>
        <v>0.33810000000000001</v>
      </c>
      <c r="CP213" s="185">
        <f t="shared" si="394"/>
        <v>5.4380721540293185E-2</v>
      </c>
      <c r="CQ213" s="187">
        <f t="shared" si="395"/>
        <v>1.5296720120259</v>
      </c>
      <c r="CR213" s="187">
        <f t="shared" si="396"/>
        <v>1.5513317451602919</v>
      </c>
      <c r="CS213" s="187">
        <f t="shared" si="397"/>
        <v>0.24951949024010331</v>
      </c>
      <c r="CT213" s="187">
        <f t="shared" si="398"/>
        <v>1.0141597237604589</v>
      </c>
      <c r="CU213" s="187">
        <f t="shared" si="399"/>
        <v>0.16311960229280739</v>
      </c>
      <c r="CV213" s="187">
        <f t="shared" si="400"/>
        <v>0.16084212227238451</v>
      </c>
      <c r="CW213" s="184">
        <f t="shared" si="401"/>
        <v>-1.5235273217326373</v>
      </c>
      <c r="CX213" s="184">
        <f t="shared" si="402"/>
        <v>-1.0984739805339907</v>
      </c>
      <c r="CY213" s="184">
        <f t="shared" si="403"/>
        <v>-2.9117455713793872</v>
      </c>
      <c r="CZ213" s="184">
        <f t="shared" si="438"/>
        <v>0.42505334119864674</v>
      </c>
      <c r="DA213" s="184">
        <f t="shared" si="439"/>
        <v>0.43911375246434031</v>
      </c>
      <c r="DB213" s="184">
        <f t="shared" si="440"/>
        <v>-1.3882182496467501</v>
      </c>
      <c r="DC213" s="184">
        <f t="shared" si="441"/>
        <v>1.4060411265693695E-2</v>
      </c>
      <c r="DD213" s="184">
        <f t="shared" si="442"/>
        <v>-1.8132715908453969</v>
      </c>
      <c r="DE213" s="184">
        <f t="shared" si="443"/>
        <v>-1.8273320021110904</v>
      </c>
      <c r="DF213" s="15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125"/>
      <c r="DZ213" s="4"/>
      <c r="EA213" s="20"/>
      <c r="EB213" s="20"/>
      <c r="EC213" s="20"/>
      <c r="ED213" s="4"/>
      <c r="EE213" s="4" t="str">
        <f>E213</f>
        <v>iRM_UR</v>
      </c>
      <c r="EF213" s="4" t="str">
        <f>A213</f>
        <v>Lab 1</v>
      </c>
      <c r="EG213" s="4" t="str">
        <f>B213</f>
        <v>Jun 21, 2022</v>
      </c>
      <c r="EH213" s="130">
        <f>C213</f>
        <v>3</v>
      </c>
      <c r="EI213" s="51">
        <f>BE213/AVERAGE(BE212,BE214)</f>
        <v>1.0657048663748694</v>
      </c>
      <c r="EJ213" s="52">
        <f>(CM213/AVERAGE(CM212,CM214)-1)*10^6</f>
        <v>-2.2618430350895835</v>
      </c>
      <c r="EK213" s="52">
        <f>(CN213/AVERAGE(CN212,CN214)-1)*10^6</f>
        <v>2.528133847823355</v>
      </c>
      <c r="EL213" s="52">
        <f>(CP213/AVERAGE(CP212,CP214)-1)*10^6</f>
        <v>7.0059285834922491</v>
      </c>
      <c r="EN213" s="39" t="str">
        <f t="shared" ref="EN213:EU213" si="452">DV234</f>
        <v>iRM_12</v>
      </c>
      <c r="EO213" s="39" t="str">
        <f t="shared" si="452"/>
        <v>Lab 1</v>
      </c>
      <c r="EP213" s="39" t="str">
        <f t="shared" si="452"/>
        <v>Jun 21, 2022</v>
      </c>
      <c r="EQ213" s="124">
        <f t="shared" si="452"/>
        <v>3</v>
      </c>
      <c r="ER213" s="117">
        <f t="shared" si="452"/>
        <v>1.0003235835795523</v>
      </c>
      <c r="ES213" s="44">
        <f t="shared" si="452"/>
        <v>-11.013892407873982</v>
      </c>
      <c r="ET213" s="44">
        <f t="shared" si="452"/>
        <v>0.42583306880672467</v>
      </c>
      <c r="EU213" s="44">
        <f t="shared" si="452"/>
        <v>25.805280337465319</v>
      </c>
      <c r="EV213" s="39" t="s">
        <v>27</v>
      </c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5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</row>
    <row r="214" spans="1:235">
      <c r="A214" s="4" t="s">
        <v>38</v>
      </c>
      <c r="B214" s="12" t="s">
        <v>34</v>
      </c>
      <c r="C214" s="20">
        <v>3</v>
      </c>
      <c r="D214" s="4" t="s">
        <v>69</v>
      </c>
      <c r="E214" s="4" t="s">
        <v>27</v>
      </c>
      <c r="F214" s="15"/>
      <c r="G214" s="15"/>
      <c r="H214" s="15">
        <v>2.8139996284153311E-4</v>
      </c>
      <c r="I214" s="15">
        <v>6.1233549786265939E-5</v>
      </c>
      <c r="J214" s="15">
        <v>1.0587499564280733E-4</v>
      </c>
      <c r="K214" s="15">
        <v>7.6294519431030511E-6</v>
      </c>
      <c r="L214" s="15">
        <v>8.9671906607691199E-5</v>
      </c>
      <c r="M214" s="15">
        <v>1.3064040672361436E-6</v>
      </c>
      <c r="N214" s="15">
        <v>8.4098937077214944E-5</v>
      </c>
      <c r="O214" s="15">
        <v>8.6960564885885102E-6</v>
      </c>
      <c r="P214" s="15">
        <v>-4.9953677262237765E-6</v>
      </c>
      <c r="Q214" s="15"/>
      <c r="R214" s="15"/>
      <c r="S214" s="15"/>
      <c r="T214" s="15"/>
      <c r="U214" s="15"/>
      <c r="V214" s="15">
        <v>20.010610084533692</v>
      </c>
      <c r="W214" s="15">
        <v>4.4463981342315675</v>
      </c>
      <c r="X214" s="15">
        <v>6.9328530502319339</v>
      </c>
      <c r="Y214" s="15">
        <v>5.6398342931061055E-5</v>
      </c>
      <c r="Z214" s="15">
        <v>7.3010028457641605</v>
      </c>
      <c r="AA214" s="15">
        <v>2.4679548441781663E-5</v>
      </c>
      <c r="AB214" s="15">
        <v>1.2185175585746766</v>
      </c>
      <c r="AC214" s="15">
        <v>1.1974523683946358E-5</v>
      </c>
      <c r="AD214" s="15">
        <v>-6.6632377766495648E-7</v>
      </c>
      <c r="AE214" s="15"/>
      <c r="AF214" s="15"/>
      <c r="AG214" s="15"/>
      <c r="AH214" s="15"/>
      <c r="AI214" s="69">
        <f t="shared" si="383"/>
        <v>1</v>
      </c>
      <c r="AJ214" s="15">
        <f t="shared" si="405"/>
        <v>0</v>
      </c>
      <c r="AK214" s="15">
        <f t="shared" si="406"/>
        <v>0</v>
      </c>
      <c r="AL214" s="15">
        <f t="shared" si="407"/>
        <v>20.010328684570851</v>
      </c>
      <c r="AM214" s="15">
        <f t="shared" si="408"/>
        <v>4.4463369006817812</v>
      </c>
      <c r="AN214" s="15">
        <f t="shared" si="409"/>
        <v>6.9327471752362912</v>
      </c>
      <c r="AO214" s="15">
        <f t="shared" si="410"/>
        <v>4.8768890987958006E-5</v>
      </c>
      <c r="AP214" s="15">
        <f t="shared" si="411"/>
        <v>7.3009131738575528</v>
      </c>
      <c r="AQ214" s="15">
        <f t="shared" si="412"/>
        <v>2.337314437454552E-5</v>
      </c>
      <c r="AR214" s="15">
        <f t="shared" si="413"/>
        <v>1.2184334596375994</v>
      </c>
      <c r="AS214" s="15">
        <f t="shared" si="414"/>
        <v>3.2784671953578483E-6</v>
      </c>
      <c r="AT214" s="15">
        <f t="shared" si="415"/>
        <v>4.32904394855882E-6</v>
      </c>
      <c r="AU214" s="15">
        <f t="shared" si="416"/>
        <v>0</v>
      </c>
      <c r="AV214" s="15">
        <f t="shared" si="417"/>
        <v>0</v>
      </c>
      <c r="AW214" s="15">
        <f t="shared" si="418"/>
        <v>0</v>
      </c>
      <c r="AX214" s="15"/>
      <c r="AY214" s="4">
        <f t="shared" si="419"/>
        <v>0</v>
      </c>
      <c r="AZ214" s="4">
        <f t="shared" si="420"/>
        <v>1</v>
      </c>
      <c r="BA214" s="4"/>
      <c r="BB214" s="4">
        <f t="shared" si="384"/>
        <v>1</v>
      </c>
      <c r="BC214" s="4">
        <f t="shared" si="385"/>
        <v>1</v>
      </c>
      <c r="BD214" s="40">
        <f t="shared" si="386"/>
        <v>1.7490012898004472</v>
      </c>
      <c r="BE214" s="15">
        <f t="shared" si="387"/>
        <v>20.010328684570851</v>
      </c>
      <c r="BF214" s="15">
        <f t="shared" si="388"/>
        <v>4.4463369006817812</v>
      </c>
      <c r="BG214" s="15">
        <f t="shared" si="421"/>
        <v>6.932744811965569</v>
      </c>
      <c r="BH214" s="15">
        <f t="shared" si="422"/>
        <v>7.3009116407113552</v>
      </c>
      <c r="BI214" s="15">
        <f t="shared" si="423"/>
        <v>1.2184305833806062</v>
      </c>
      <c r="BJ214" s="18">
        <f t="shared" si="424"/>
        <v>0.22220209226798809</v>
      </c>
      <c r="BK214" s="18">
        <f t="shared" si="425"/>
        <v>0.34645831766427337</v>
      </c>
      <c r="BL214" s="18">
        <f t="shared" si="426"/>
        <v>0.3648571573110036</v>
      </c>
      <c r="BM214" s="18">
        <f t="shared" si="427"/>
        <v>6.0890083445760107E-2</v>
      </c>
      <c r="BN214" s="18">
        <f t="shared" si="428"/>
        <v>1.5592036696325313</v>
      </c>
      <c r="BO214" s="18">
        <f t="shared" si="429"/>
        <v>1.6420059486702112</v>
      </c>
      <c r="BP214" s="18">
        <f t="shared" si="430"/>
        <v>0.27403019847501381</v>
      </c>
      <c r="BQ214" s="18">
        <f t="shared" si="431"/>
        <v>1.0531054926629275</v>
      </c>
      <c r="BR214" s="18">
        <f t="shared" si="432"/>
        <v>0.17575009847148221</v>
      </c>
      <c r="BS214" s="18">
        <f t="shared" si="433"/>
        <v>0.16688745780545974</v>
      </c>
      <c r="BT214" s="144">
        <f t="shared" si="434"/>
        <v>-1.5041679856733778</v>
      </c>
      <c r="BU214" s="144">
        <f t="shared" si="435"/>
        <v>-1.0599927629294463</v>
      </c>
      <c r="BV214" s="144">
        <f t="shared" si="436"/>
        <v>-1.0082493518298432</v>
      </c>
      <c r="BW214" s="144">
        <f t="shared" si="437"/>
        <v>-2.7986849509280374</v>
      </c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184"/>
      <c r="CJ214" s="185"/>
      <c r="CK214" s="181">
        <f t="shared" si="389"/>
        <v>0</v>
      </c>
      <c r="CL214" s="186">
        <f t="shared" si="390"/>
        <v>1.7489964676097522</v>
      </c>
      <c r="CM214" s="185">
        <f t="shared" si="391"/>
        <v>0.21794063126211438</v>
      </c>
      <c r="CN214" s="185">
        <f t="shared" si="392"/>
        <v>0.33337726957527886</v>
      </c>
      <c r="CO214" s="188">
        <f t="shared" si="393"/>
        <v>0.33810000000000007</v>
      </c>
      <c r="CP214" s="185">
        <f t="shared" si="394"/>
        <v>5.4380828709303108E-2</v>
      </c>
      <c r="CQ214" s="187">
        <f t="shared" si="395"/>
        <v>1.5296701108217416</v>
      </c>
      <c r="CR214" s="187">
        <f t="shared" si="396"/>
        <v>1.5513399132691852</v>
      </c>
      <c r="CS214" s="187">
        <f t="shared" si="397"/>
        <v>0.24952129575095139</v>
      </c>
      <c r="CT214" s="187">
        <f t="shared" si="398"/>
        <v>1.0141663240290435</v>
      </c>
      <c r="CU214" s="187">
        <f t="shared" si="399"/>
        <v>0.16312098535867195</v>
      </c>
      <c r="CV214" s="187">
        <f t="shared" si="400"/>
        <v>0.16084243924668171</v>
      </c>
      <c r="CW214" s="184">
        <f t="shared" si="401"/>
        <v>-1.5235325869426191</v>
      </c>
      <c r="CX214" s="184">
        <f t="shared" si="402"/>
        <v>-1.09848048862828</v>
      </c>
      <c r="CY214" s="184">
        <f t="shared" si="403"/>
        <v>-2.9117436006643751</v>
      </c>
      <c r="CZ214" s="184">
        <f t="shared" si="438"/>
        <v>0.42505209831433893</v>
      </c>
      <c r="DA214" s="184">
        <f t="shared" si="439"/>
        <v>0.43911901767432221</v>
      </c>
      <c r="DB214" s="184">
        <f t="shared" si="440"/>
        <v>-1.3882110137217565</v>
      </c>
      <c r="DC214" s="184">
        <f t="shared" si="441"/>
        <v>1.4066919359983351E-2</v>
      </c>
      <c r="DD214" s="184">
        <f t="shared" si="442"/>
        <v>-1.8132631120360954</v>
      </c>
      <c r="DE214" s="184">
        <f t="shared" si="443"/>
        <v>-1.8273300313960787</v>
      </c>
      <c r="DF214" s="15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3" t="str">
        <f>E214</f>
        <v>iRM_12</v>
      </c>
      <c r="DW214" s="43" t="str">
        <f>A214</f>
        <v>Lab 1</v>
      </c>
      <c r="DX214" s="43" t="str">
        <f>B214</f>
        <v>Jun 21, 2022</v>
      </c>
      <c r="DY214" s="125">
        <f>C214</f>
        <v>3</v>
      </c>
      <c r="DZ214" s="51">
        <f>BE214/AVERAGE(BE212,BE216)</f>
        <v>0.99807612035836168</v>
      </c>
      <c r="EA214" s="52">
        <f>(CM214/AVERAGE(CM212,CM216)-1)*10^6</f>
        <v>-8.5870410017063747</v>
      </c>
      <c r="EB214" s="52">
        <f>(CN214/AVERAGE(CN212,CN216)-1)*10^6</f>
        <v>-5.6283476337348759</v>
      </c>
      <c r="EC214" s="52">
        <f>(CP214/AVERAGE(CP212,CP216)-1)*10^6</f>
        <v>16.590906233515668</v>
      </c>
      <c r="ED214" s="4"/>
      <c r="EE214" s="4"/>
      <c r="EF214" s="4"/>
      <c r="EG214" s="4"/>
      <c r="EH214" s="130"/>
      <c r="EI214" s="20"/>
      <c r="EJ214" s="20"/>
      <c r="EK214" s="52"/>
      <c r="EL214" s="52"/>
      <c r="EN214" s="39" t="str">
        <f t="shared" ref="EN214:EU214" si="453">DV236</f>
        <v>iRM_12</v>
      </c>
      <c r="EO214" s="39" t="str">
        <f t="shared" si="453"/>
        <v>Lab 1</v>
      </c>
      <c r="EP214" s="39" t="str">
        <f t="shared" si="453"/>
        <v>Jun 21, 2022</v>
      </c>
      <c r="EQ214" s="124">
        <f t="shared" si="453"/>
        <v>3</v>
      </c>
      <c r="ER214" s="117">
        <f t="shared" si="453"/>
        <v>1.0035295641066109</v>
      </c>
      <c r="ES214" s="44">
        <f t="shared" si="453"/>
        <v>4.1843940794539236</v>
      </c>
      <c r="ET214" s="44">
        <f t="shared" si="453"/>
        <v>1.125186554595814</v>
      </c>
      <c r="EU214" s="44">
        <f t="shared" si="453"/>
        <v>-24.488779293396767</v>
      </c>
      <c r="EV214" s="39" t="s">
        <v>27</v>
      </c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5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</row>
    <row r="215" spans="1:235">
      <c r="A215" s="4" t="s">
        <v>38</v>
      </c>
      <c r="B215" s="12" t="s">
        <v>34</v>
      </c>
      <c r="C215" s="20">
        <v>3</v>
      </c>
      <c r="D215" s="4" t="s">
        <v>70</v>
      </c>
      <c r="E215" s="4" t="s">
        <v>99</v>
      </c>
      <c r="F215" s="15"/>
      <c r="G215" s="15"/>
      <c r="H215" s="15">
        <v>1.7975761991692707E-3</v>
      </c>
      <c r="I215" s="15">
        <v>3.9569874425069427E-4</v>
      </c>
      <c r="J215" s="15">
        <v>6.2087988771963865E-4</v>
      </c>
      <c r="K215" s="15">
        <v>1.7600807802864436E-5</v>
      </c>
      <c r="L215" s="15">
        <v>6.3618123231208297E-4</v>
      </c>
      <c r="M215" s="15">
        <v>6.1715199308309819E-6</v>
      </c>
      <c r="N215" s="15">
        <v>1.8703823443502187E-4</v>
      </c>
      <c r="O215" s="15">
        <v>1.0542500461951935E-6</v>
      </c>
      <c r="P215" s="15">
        <v>-3.7660091379621007E-6</v>
      </c>
      <c r="Q215" s="15"/>
      <c r="R215" s="15"/>
      <c r="S215" s="15"/>
      <c r="T215" s="15"/>
      <c r="U215" s="15"/>
      <c r="V215" s="15">
        <v>20.550634424737158</v>
      </c>
      <c r="W215" s="15">
        <v>4.5663652521498657</v>
      </c>
      <c r="X215" s="15">
        <v>7.1198407639848424</v>
      </c>
      <c r="Y215" s="15">
        <v>4.8620642391665089E-5</v>
      </c>
      <c r="Z215" s="15">
        <v>7.4978426263687457</v>
      </c>
      <c r="AA215" s="15">
        <v>2.8056948685069924E-5</v>
      </c>
      <c r="AB215" s="15">
        <v>1.2513312355000923</v>
      </c>
      <c r="AC215" s="15">
        <v>1.4884987001309166E-5</v>
      </c>
      <c r="AD215" s="15">
        <v>2.596918077270311E-8</v>
      </c>
      <c r="AE215" s="15"/>
      <c r="AF215" s="15"/>
      <c r="AG215" s="15"/>
      <c r="AH215" s="15"/>
      <c r="AI215" s="69">
        <f t="shared" si="383"/>
        <v>1</v>
      </c>
      <c r="AJ215" s="15">
        <f t="shared" si="405"/>
        <v>0</v>
      </c>
      <c r="AK215" s="15">
        <f t="shared" si="406"/>
        <v>0</v>
      </c>
      <c r="AL215" s="15">
        <f t="shared" si="407"/>
        <v>20.548836848537988</v>
      </c>
      <c r="AM215" s="15">
        <f t="shared" si="408"/>
        <v>4.5659695534056146</v>
      </c>
      <c r="AN215" s="15">
        <f t="shared" si="409"/>
        <v>7.1192198840971228</v>
      </c>
      <c r="AO215" s="15">
        <f t="shared" si="410"/>
        <v>3.1019834588800652E-5</v>
      </c>
      <c r="AP215" s="15">
        <f t="shared" si="411"/>
        <v>7.4972064451364338</v>
      </c>
      <c r="AQ215" s="15">
        <f t="shared" si="412"/>
        <v>2.1885428754238942E-5</v>
      </c>
      <c r="AR215" s="15">
        <f t="shared" si="413"/>
        <v>1.2511441972656572</v>
      </c>
      <c r="AS215" s="15">
        <f t="shared" si="414"/>
        <v>1.3830736955113972E-5</v>
      </c>
      <c r="AT215" s="15">
        <f t="shared" si="415"/>
        <v>3.7919783187348038E-6</v>
      </c>
      <c r="AU215" s="15">
        <f t="shared" si="416"/>
        <v>0</v>
      </c>
      <c r="AV215" s="15">
        <f t="shared" si="417"/>
        <v>0</v>
      </c>
      <c r="AW215" s="15">
        <f t="shared" si="418"/>
        <v>0</v>
      </c>
      <c r="AX215" s="15"/>
      <c r="AY215" s="4">
        <f t="shared" si="419"/>
        <v>0</v>
      </c>
      <c r="AZ215" s="4">
        <f t="shared" si="420"/>
        <v>1</v>
      </c>
      <c r="BA215" s="4"/>
      <c r="BB215" s="4">
        <f t="shared" si="384"/>
        <v>1</v>
      </c>
      <c r="BC215" s="4">
        <f t="shared" si="385"/>
        <v>1</v>
      </c>
      <c r="BD215" s="40">
        <f t="shared" si="386"/>
        <v>1.7484336486719532</v>
      </c>
      <c r="BE215" s="15">
        <f t="shared" si="387"/>
        <v>20.548836848537988</v>
      </c>
      <c r="BF215" s="15">
        <f t="shared" si="388"/>
        <v>4.5659695534056146</v>
      </c>
      <c r="BG215" s="15">
        <f t="shared" si="421"/>
        <v>7.1192178139493221</v>
      </c>
      <c r="BH215" s="15">
        <f t="shared" si="422"/>
        <v>7.497205102165303</v>
      </c>
      <c r="BI215" s="15">
        <f t="shared" si="423"/>
        <v>1.2511416778134796</v>
      </c>
      <c r="BJ215" s="18">
        <f t="shared" si="424"/>
        <v>0.22220087623745355</v>
      </c>
      <c r="BK215" s="18">
        <f t="shared" si="425"/>
        <v>0.34645356651687276</v>
      </c>
      <c r="BL215" s="18">
        <f t="shared" si="426"/>
        <v>0.36484814967513429</v>
      </c>
      <c r="BM215" s="18">
        <f t="shared" si="427"/>
        <v>6.0886252931756382E-2</v>
      </c>
      <c r="BN215" s="18">
        <f t="shared" si="428"/>
        <v>1.5591908204116953</v>
      </c>
      <c r="BO215" s="18">
        <f t="shared" si="429"/>
        <v>1.6419743965601723</v>
      </c>
      <c r="BP215" s="18">
        <f t="shared" si="430"/>
        <v>0.27401445918102807</v>
      </c>
      <c r="BQ215" s="18">
        <f t="shared" si="431"/>
        <v>1.0530939350493471</v>
      </c>
      <c r="BR215" s="18">
        <f t="shared" si="432"/>
        <v>0.175741452292976</v>
      </c>
      <c r="BS215" s="18">
        <f t="shared" si="433"/>
        <v>0.16688107911735423</v>
      </c>
      <c r="BT215" s="144">
        <f t="shared" si="434"/>
        <v>-1.5041734583214956</v>
      </c>
      <c r="BU215" s="144">
        <f t="shared" si="435"/>
        <v>-1.060006476498254</v>
      </c>
      <c r="BV215" s="144">
        <f t="shared" si="436"/>
        <v>-1.0082740402507262</v>
      </c>
      <c r="BW215" s="144">
        <f t="shared" si="437"/>
        <v>-2.7987478615742094</v>
      </c>
      <c r="BX215" s="44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184"/>
      <c r="CJ215" s="185"/>
      <c r="CK215" s="181">
        <f t="shared" si="389"/>
        <v>0</v>
      </c>
      <c r="CL215" s="186">
        <f t="shared" si="390"/>
        <v>1.7484295352316963</v>
      </c>
      <c r="CM215" s="185">
        <f t="shared" si="391"/>
        <v>0.2179408065592317</v>
      </c>
      <c r="CN215" s="185">
        <f t="shared" si="392"/>
        <v>0.33337685689489932</v>
      </c>
      <c r="CO215" s="188">
        <f t="shared" si="393"/>
        <v>0.33809999999999996</v>
      </c>
      <c r="CP215" s="185">
        <f t="shared" si="394"/>
        <v>5.4379400524522566E-2</v>
      </c>
      <c r="CQ215" s="187">
        <f t="shared" si="395"/>
        <v>1.5296669869132313</v>
      </c>
      <c r="CR215" s="187">
        <f t="shared" si="396"/>
        <v>1.5513386654743406</v>
      </c>
      <c r="CS215" s="187">
        <f t="shared" si="397"/>
        <v>0.24951454196689588</v>
      </c>
      <c r="CT215" s="187">
        <f t="shared" si="398"/>
        <v>1.0141675794447533</v>
      </c>
      <c r="CU215" s="187">
        <f t="shared" si="399"/>
        <v>0.16311690328781958</v>
      </c>
      <c r="CV215" s="187">
        <f t="shared" si="400"/>
        <v>0.16083821509767102</v>
      </c>
      <c r="CW215" s="184">
        <f t="shared" si="401"/>
        <v>-1.5235317826086781</v>
      </c>
      <c r="CX215" s="184">
        <f t="shared" si="402"/>
        <v>-1.0984817265070217</v>
      </c>
      <c r="CY215" s="184">
        <f t="shared" si="403"/>
        <v>-2.9117698636612568</v>
      </c>
      <c r="CZ215" s="184">
        <f t="shared" si="438"/>
        <v>0.42505005610165658</v>
      </c>
      <c r="DA215" s="184">
        <f t="shared" si="439"/>
        <v>0.43911821334038115</v>
      </c>
      <c r="DB215" s="184">
        <f t="shared" si="440"/>
        <v>-1.388238081052579</v>
      </c>
      <c r="DC215" s="184">
        <f t="shared" si="441"/>
        <v>1.4068157238724798E-2</v>
      </c>
      <c r="DD215" s="184">
        <f t="shared" si="442"/>
        <v>-1.8132881371542353</v>
      </c>
      <c r="DE215" s="184">
        <f t="shared" si="443"/>
        <v>-1.8273562943929602</v>
      </c>
      <c r="DF215" s="15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125"/>
      <c r="DZ215" s="4"/>
      <c r="EA215" s="20"/>
      <c r="EB215" s="20"/>
      <c r="EC215" s="20"/>
      <c r="ED215" s="4"/>
      <c r="EE215" s="4" t="str">
        <f>E215</f>
        <v>SRM</v>
      </c>
      <c r="EF215" s="4" t="str">
        <f>A215</f>
        <v>Lab 1</v>
      </c>
      <c r="EG215" s="4" t="str">
        <f>B215</f>
        <v>Jun 21, 2022</v>
      </c>
      <c r="EH215" s="130">
        <f>C215</f>
        <v>3</v>
      </c>
      <c r="EI215" s="51">
        <f>BE215/AVERAGE(BE214,BE216)</f>
        <v>1.0252444673600325</v>
      </c>
      <c r="EJ215" s="52">
        <f>(CM215/AVERAGE(CM214,CM216)-1)*10^6</f>
        <v>-0.25569630102140195</v>
      </c>
      <c r="EK215" s="52">
        <f>(CN215/AVERAGE(CN214,CN216)-1)*10^6</f>
        <v>-2.8862809728913419</v>
      </c>
      <c r="EL215" s="52">
        <f>(CP215/AVERAGE(CP214,CP216)-1)*10^6</f>
        <v>-18.648741789695222</v>
      </c>
      <c r="EN215" s="39" t="str">
        <f t="shared" ref="EN215:EU215" si="454">DV238</f>
        <v>iRM_12</v>
      </c>
      <c r="EO215" s="39" t="str">
        <f t="shared" si="454"/>
        <v>Lab 1</v>
      </c>
      <c r="EP215" s="39" t="str">
        <f t="shared" si="454"/>
        <v>Jun 21, 2022</v>
      </c>
      <c r="EQ215" s="124">
        <f t="shared" si="454"/>
        <v>3</v>
      </c>
      <c r="ER215" s="117">
        <f t="shared" si="454"/>
        <v>0.9999162936078857</v>
      </c>
      <c r="ES215" s="44">
        <f t="shared" si="454"/>
        <v>1.3537840575228444</v>
      </c>
      <c r="ET215" s="44">
        <f t="shared" si="454"/>
        <v>-1.1980442539138991</v>
      </c>
      <c r="EU215" s="44">
        <f t="shared" si="454"/>
        <v>9.2784964864645048</v>
      </c>
      <c r="EV215" s="39" t="s">
        <v>27</v>
      </c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5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</row>
    <row r="216" spans="1:235">
      <c r="A216" s="4" t="s">
        <v>38</v>
      </c>
      <c r="B216" s="12" t="s">
        <v>34</v>
      </c>
      <c r="C216" s="20">
        <v>3</v>
      </c>
      <c r="D216" s="4" t="s">
        <v>71</v>
      </c>
      <c r="E216" s="4" t="s">
        <v>27</v>
      </c>
      <c r="F216" s="15"/>
      <c r="G216" s="15"/>
      <c r="H216" s="15">
        <v>3.1446237990166991E-4</v>
      </c>
      <c r="I216" s="15">
        <v>6.4289240435755351E-5</v>
      </c>
      <c r="J216" s="15">
        <v>1.0266721947118639E-4</v>
      </c>
      <c r="K216" s="15">
        <v>1.0198684208262422E-5</v>
      </c>
      <c r="L216" s="15">
        <v>9.2252448666840792E-5</v>
      </c>
      <c r="M216" s="15">
        <v>5.2989232017353059E-6</v>
      </c>
      <c r="N216" s="15">
        <v>9.798860846785829E-5</v>
      </c>
      <c r="O216" s="15">
        <v>5.505163858288143E-6</v>
      </c>
      <c r="P216" s="15">
        <v>-4.7563217208335115E-6</v>
      </c>
      <c r="Q216" s="15"/>
      <c r="R216" s="15"/>
      <c r="S216" s="15"/>
      <c r="T216" s="15"/>
      <c r="U216" s="15"/>
      <c r="V216" s="15">
        <v>20.075716552734374</v>
      </c>
      <c r="W216" s="15">
        <v>4.4609085464477536</v>
      </c>
      <c r="X216" s="15">
        <v>6.9555363178253176</v>
      </c>
      <c r="Y216" s="15">
        <v>5.4081077068985904E-5</v>
      </c>
      <c r="Z216" s="15">
        <v>7.3249957180023193</v>
      </c>
      <c r="AA216" s="15">
        <v>2.4599091530035368E-5</v>
      </c>
      <c r="AB216" s="15">
        <v>1.2225356554985047</v>
      </c>
      <c r="AC216" s="15">
        <v>1.2841330747122015E-5</v>
      </c>
      <c r="AD216" s="15">
        <v>-1.9677480816682193E-6</v>
      </c>
      <c r="AE216" s="15"/>
      <c r="AF216" s="15"/>
      <c r="AG216" s="15"/>
      <c r="AH216" s="15"/>
      <c r="AI216" s="69">
        <f t="shared" si="383"/>
        <v>1</v>
      </c>
      <c r="AJ216" s="15">
        <f t="shared" si="405"/>
        <v>0</v>
      </c>
      <c r="AK216" s="15">
        <f t="shared" si="406"/>
        <v>0</v>
      </c>
      <c r="AL216" s="15">
        <f t="shared" si="407"/>
        <v>20.075402090354473</v>
      </c>
      <c r="AM216" s="15">
        <f t="shared" si="408"/>
        <v>4.4608442572073175</v>
      </c>
      <c r="AN216" s="15">
        <f t="shared" si="409"/>
        <v>6.9554336506058467</v>
      </c>
      <c r="AO216" s="15">
        <f t="shared" si="410"/>
        <v>4.3882392860723483E-5</v>
      </c>
      <c r="AP216" s="15">
        <f t="shared" si="411"/>
        <v>7.3249034655536525</v>
      </c>
      <c r="AQ216" s="15">
        <f t="shared" si="412"/>
        <v>1.9300168328300061E-5</v>
      </c>
      <c r="AR216" s="15">
        <f t="shared" si="413"/>
        <v>1.222437666890037</v>
      </c>
      <c r="AS216" s="15">
        <f t="shared" si="414"/>
        <v>7.3361668888338721E-6</v>
      </c>
      <c r="AT216" s="15">
        <f t="shared" si="415"/>
        <v>2.7885736391652922E-6</v>
      </c>
      <c r="AU216" s="15">
        <f t="shared" si="416"/>
        <v>0</v>
      </c>
      <c r="AV216" s="15">
        <f t="shared" si="417"/>
        <v>0</v>
      </c>
      <c r="AW216" s="15">
        <f t="shared" si="418"/>
        <v>0</v>
      </c>
      <c r="AX216" s="15"/>
      <c r="AY216" s="4">
        <f t="shared" si="419"/>
        <v>0</v>
      </c>
      <c r="AZ216" s="4">
        <f t="shared" si="420"/>
        <v>1</v>
      </c>
      <c r="BA216" s="4"/>
      <c r="BB216" s="4">
        <f t="shared" si="384"/>
        <v>1</v>
      </c>
      <c r="BC216" s="4">
        <f t="shared" si="385"/>
        <v>1</v>
      </c>
      <c r="BD216" s="40">
        <f t="shared" si="386"/>
        <v>1.7497781183270391</v>
      </c>
      <c r="BE216" s="15">
        <f t="shared" si="387"/>
        <v>20.075402090354473</v>
      </c>
      <c r="BF216" s="15">
        <f t="shared" si="388"/>
        <v>4.4608442572073175</v>
      </c>
      <c r="BG216" s="15">
        <f t="shared" si="421"/>
        <v>6.9554321283613962</v>
      </c>
      <c r="BH216" s="15">
        <f t="shared" si="422"/>
        <v>7.3249024779992569</v>
      </c>
      <c r="BI216" s="15">
        <f t="shared" si="423"/>
        <v>1.2224358141625649</v>
      </c>
      <c r="BJ216" s="18">
        <f t="shared" si="424"/>
        <v>0.22220447875116767</v>
      </c>
      <c r="BK216" s="18">
        <f t="shared" si="425"/>
        <v>0.34646539566463963</v>
      </c>
      <c r="BL216" s="18">
        <f t="shared" si="426"/>
        <v>0.3648695276454072</v>
      </c>
      <c r="BM216" s="18">
        <f t="shared" si="427"/>
        <v>6.0892220671878966E-2</v>
      </c>
      <c r="BN216" s="18">
        <f t="shared" si="428"/>
        <v>1.5592187772804691</v>
      </c>
      <c r="BO216" s="18">
        <f t="shared" si="429"/>
        <v>1.6420439844239181</v>
      </c>
      <c r="BP216" s="18">
        <f t="shared" si="430"/>
        <v>0.27403687366746643</v>
      </c>
      <c r="BQ216" s="18">
        <f t="shared" si="431"/>
        <v>1.0531196829786194</v>
      </c>
      <c r="BR216" s="18">
        <f t="shared" si="432"/>
        <v>0.17575267669969397</v>
      </c>
      <c r="BS216" s="18">
        <f t="shared" si="433"/>
        <v>0.16688765725335147</v>
      </c>
      <c r="BT216" s="144">
        <f t="shared" si="434"/>
        <v>-1.5041572455838508</v>
      </c>
      <c r="BU216" s="144">
        <f t="shared" si="435"/>
        <v>-1.0599723335510594</v>
      </c>
      <c r="BV216" s="144">
        <f t="shared" si="436"/>
        <v>-1.0082154478089</v>
      </c>
      <c r="BW216" s="144">
        <f t="shared" si="437"/>
        <v>-2.7986498518036687</v>
      </c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184"/>
      <c r="CJ216" s="185"/>
      <c r="CK216" s="181">
        <f t="shared" si="389"/>
        <v>0</v>
      </c>
      <c r="CL216" s="186">
        <f t="shared" si="390"/>
        <v>1.7497750223545123</v>
      </c>
      <c r="CM216" s="185">
        <f t="shared" si="391"/>
        <v>0.21794109330969366</v>
      </c>
      <c r="CN216" s="185">
        <f t="shared" si="392"/>
        <v>0.33337836865863196</v>
      </c>
      <c r="CO216" s="188">
        <f t="shared" si="393"/>
        <v>0.33810000000000001</v>
      </c>
      <c r="CP216" s="185">
        <f t="shared" si="394"/>
        <v>5.4380000592364509E-2</v>
      </c>
      <c r="CQ216" s="187">
        <f t="shared" si="395"/>
        <v>1.5296719108630985</v>
      </c>
      <c r="CR216" s="187">
        <f t="shared" si="396"/>
        <v>1.5513366243398659</v>
      </c>
      <c r="CS216" s="187">
        <f t="shared" si="397"/>
        <v>0.24951696702324361</v>
      </c>
      <c r="CT216" s="187">
        <f t="shared" si="398"/>
        <v>1.0141629805207992</v>
      </c>
      <c r="CU216" s="187">
        <f t="shared" si="399"/>
        <v>0.16311796356543987</v>
      </c>
      <c r="CV216" s="187">
        <f t="shared" si="400"/>
        <v>0.16083998992122009</v>
      </c>
      <c r="CW216" s="184">
        <f t="shared" si="401"/>
        <v>-1.5235304668831935</v>
      </c>
      <c r="CX216" s="184">
        <f t="shared" si="402"/>
        <v>-1.0984771918182041</v>
      </c>
      <c r="CY216" s="184">
        <f t="shared" si="403"/>
        <v>-2.911758828884754</v>
      </c>
      <c r="CZ216" s="184">
        <f t="shared" si="438"/>
        <v>0.4250532750649893</v>
      </c>
      <c r="DA216" s="184">
        <f t="shared" si="439"/>
        <v>0.43911689761489647</v>
      </c>
      <c r="DB216" s="184">
        <f t="shared" si="440"/>
        <v>-1.388228362001561</v>
      </c>
      <c r="DC216" s="184">
        <f t="shared" si="441"/>
        <v>1.4063622549907421E-2</v>
      </c>
      <c r="DD216" s="184">
        <f t="shared" si="442"/>
        <v>-1.8132816370665501</v>
      </c>
      <c r="DE216" s="184">
        <f t="shared" si="443"/>
        <v>-1.8273452596164574</v>
      </c>
      <c r="DF216" s="15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3" t="str">
        <f>E216</f>
        <v>iRM_12</v>
      </c>
      <c r="DW216" s="43" t="str">
        <f>A216</f>
        <v>Lab 1</v>
      </c>
      <c r="DX216" s="43" t="str">
        <f>B216</f>
        <v>Jun 21, 2022</v>
      </c>
      <c r="DY216" s="125">
        <f>C216</f>
        <v>3</v>
      </c>
      <c r="DZ216" s="51">
        <f>BE216/AVERAGE(BE214,BE218)</f>
        <v>1.003965291200358</v>
      </c>
      <c r="EA216" s="52">
        <f>(CM216/AVERAGE(CM214,CM218)-1)*10^6</f>
        <v>-0.66442662527421703</v>
      </c>
      <c r="EB216" s="52">
        <f>(CN216/AVERAGE(CN214,CN218)-1)*10^6</f>
        <v>2.2190353765605408</v>
      </c>
      <c r="EC216" s="52">
        <f>(CP216/AVERAGE(CP214,CP218)-1)*10^6</f>
        <v>-0.45113743341040902</v>
      </c>
      <c r="ED216" s="4"/>
      <c r="EE216" s="4"/>
      <c r="EF216" s="4"/>
      <c r="EG216" s="4"/>
      <c r="EH216" s="130"/>
      <c r="EI216" s="20"/>
      <c r="EJ216" s="20"/>
      <c r="EK216" s="52"/>
      <c r="EL216" s="52"/>
      <c r="EN216" s="39" t="str">
        <f t="shared" ref="EN216:EU216" si="455">DV240</f>
        <v>iRM_12</v>
      </c>
      <c r="EO216" s="39" t="str">
        <f t="shared" si="455"/>
        <v>Lab 1</v>
      </c>
      <c r="EP216" s="39" t="str">
        <f t="shared" si="455"/>
        <v>Jun 21, 2022</v>
      </c>
      <c r="EQ216" s="124">
        <f t="shared" si="455"/>
        <v>3</v>
      </c>
      <c r="ER216" s="117">
        <f t="shared" si="455"/>
        <v>0.99724608241048918</v>
      </c>
      <c r="ES216" s="44">
        <f t="shared" si="455"/>
        <v>-2.2326639186331931</v>
      </c>
      <c r="ET216" s="44">
        <f t="shared" si="455"/>
        <v>-0.61843855181376028</v>
      </c>
      <c r="EU216" s="44">
        <f t="shared" si="455"/>
        <v>0.11640730779305386</v>
      </c>
      <c r="EV216" s="39" t="s">
        <v>27</v>
      </c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5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</row>
    <row r="217" spans="1:235">
      <c r="A217" s="4" t="s">
        <v>38</v>
      </c>
      <c r="B217" s="12" t="s">
        <v>34</v>
      </c>
      <c r="C217" s="20">
        <v>3</v>
      </c>
      <c r="D217" s="4" t="s">
        <v>72</v>
      </c>
      <c r="E217" s="4" t="s">
        <v>100</v>
      </c>
      <c r="F217" s="15"/>
      <c r="G217" s="15"/>
      <c r="H217" s="15">
        <v>2.7291084406897423E-4</v>
      </c>
      <c r="I217" s="15">
        <v>6.5111642106785434E-5</v>
      </c>
      <c r="J217" s="15">
        <v>8.7865959358168766E-5</v>
      </c>
      <c r="K217" s="15">
        <v>2.4414513609372081E-5</v>
      </c>
      <c r="L217" s="15">
        <v>9.2832709924550727E-5</v>
      </c>
      <c r="M217" s="15">
        <v>3.0332538898392163E-6</v>
      </c>
      <c r="N217" s="15">
        <v>1.0478254916961306E-4</v>
      </c>
      <c r="O217" s="15">
        <v>-6.0991983900748882E-6</v>
      </c>
      <c r="P217" s="15">
        <v>-4.9621731477600408E-6</v>
      </c>
      <c r="Q217" s="15"/>
      <c r="R217" s="15"/>
      <c r="S217" s="15"/>
      <c r="T217" s="15"/>
      <c r="U217" s="15"/>
      <c r="V217" s="15">
        <v>20.627845919862086</v>
      </c>
      <c r="W217" s="15">
        <v>4.5829588247805226</v>
      </c>
      <c r="X217" s="15">
        <v>7.1449105009740714</v>
      </c>
      <c r="Y217" s="15">
        <v>4.2575408343156819E-5</v>
      </c>
      <c r="Z217" s="15">
        <v>7.5225712717795856</v>
      </c>
      <c r="AA217" s="15">
        <v>2.6419823755958884E-5</v>
      </c>
      <c r="AB217" s="15">
        <v>1.2551901413469899</v>
      </c>
      <c r="AC217" s="15">
        <v>1.4783506785255556E-5</v>
      </c>
      <c r="AD217" s="15">
        <v>-2.4415072907257182E-6</v>
      </c>
      <c r="AE217" s="15"/>
      <c r="AF217" s="15"/>
      <c r="AG217" s="15"/>
      <c r="AH217" s="15"/>
      <c r="AI217" s="69">
        <f t="shared" si="383"/>
        <v>1</v>
      </c>
      <c r="AJ217" s="15">
        <f t="shared" si="405"/>
        <v>0</v>
      </c>
      <c r="AK217" s="15">
        <f t="shared" si="406"/>
        <v>0</v>
      </c>
      <c r="AL217" s="15">
        <f t="shared" si="407"/>
        <v>20.627573009018018</v>
      </c>
      <c r="AM217" s="15">
        <f t="shared" si="408"/>
        <v>4.5828937131384162</v>
      </c>
      <c r="AN217" s="15">
        <f t="shared" si="409"/>
        <v>7.1448226350147133</v>
      </c>
      <c r="AO217" s="15">
        <f t="shared" si="410"/>
        <v>1.8160894733784738E-5</v>
      </c>
      <c r="AP217" s="15">
        <f t="shared" si="411"/>
        <v>7.5224784390696611</v>
      </c>
      <c r="AQ217" s="15">
        <f t="shared" si="412"/>
        <v>2.3386569866119668E-5</v>
      </c>
      <c r="AR217" s="15">
        <f t="shared" si="413"/>
        <v>1.2550853587978203</v>
      </c>
      <c r="AS217" s="15">
        <f t="shared" si="414"/>
        <v>2.0882705175330443E-5</v>
      </c>
      <c r="AT217" s="15">
        <f t="shared" si="415"/>
        <v>2.5206658570343226E-6</v>
      </c>
      <c r="AU217" s="15">
        <f t="shared" si="416"/>
        <v>0</v>
      </c>
      <c r="AV217" s="15">
        <f t="shared" si="417"/>
        <v>0</v>
      </c>
      <c r="AW217" s="15">
        <f t="shared" si="418"/>
        <v>0</v>
      </c>
      <c r="AX217" s="15"/>
      <c r="AY217" s="4">
        <f t="shared" si="419"/>
        <v>0</v>
      </c>
      <c r="AZ217" s="4">
        <f t="shared" si="420"/>
        <v>1</v>
      </c>
      <c r="BA217" s="4"/>
      <c r="BB217" s="4">
        <f t="shared" si="384"/>
        <v>1</v>
      </c>
      <c r="BC217" s="4">
        <f t="shared" si="385"/>
        <v>1</v>
      </c>
      <c r="BD217" s="40">
        <f t="shared" si="386"/>
        <v>1.7378899162294632</v>
      </c>
      <c r="BE217" s="15">
        <f t="shared" si="387"/>
        <v>20.627573009018018</v>
      </c>
      <c r="BF217" s="15">
        <f t="shared" si="388"/>
        <v>4.5828937131384162</v>
      </c>
      <c r="BG217" s="15">
        <f t="shared" si="421"/>
        <v>7.1448212580863215</v>
      </c>
      <c r="BH217" s="15">
        <f t="shared" si="422"/>
        <v>7.5224775459944517</v>
      </c>
      <c r="BI217" s="15">
        <f t="shared" si="423"/>
        <v>1.2550836836981907</v>
      </c>
      <c r="BJ217" s="18">
        <f t="shared" si="424"/>
        <v>0.22217319076436448</v>
      </c>
      <c r="BK217" s="18">
        <f t="shared" si="425"/>
        <v>0.3463723655207876</v>
      </c>
      <c r="BL217" s="18">
        <f t="shared" si="426"/>
        <v>0.3646806894202122</v>
      </c>
      <c r="BM217" s="18">
        <f t="shared" si="427"/>
        <v>6.0844951713393026E-2</v>
      </c>
      <c r="BN217" s="18">
        <f t="shared" si="428"/>
        <v>1.5590196293671994</v>
      </c>
      <c r="BO217" s="18">
        <f t="shared" si="429"/>
        <v>1.6414252690235263</v>
      </c>
      <c r="BP217" s="18">
        <f t="shared" si="430"/>
        <v>0.27386270820553144</v>
      </c>
      <c r="BQ217" s="18">
        <f t="shared" si="431"/>
        <v>1.0528573457986383</v>
      </c>
      <c r="BR217" s="18">
        <f t="shared" si="432"/>
        <v>0.17566341247203629</v>
      </c>
      <c r="BS217" s="18">
        <f t="shared" si="433"/>
        <v>0.16684445729804726</v>
      </c>
      <c r="BT217" s="144">
        <f t="shared" si="434"/>
        <v>-1.5042980626815641</v>
      </c>
      <c r="BU217" s="144">
        <f t="shared" si="435"/>
        <v>-1.0602408816863456</v>
      </c>
      <c r="BV217" s="144">
        <f t="shared" si="436"/>
        <v>-1.0087331317873158</v>
      </c>
      <c r="BW217" s="144">
        <f t="shared" si="437"/>
        <v>-2.7994264257939347</v>
      </c>
      <c r="BX217" s="44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184"/>
      <c r="CJ217" s="185"/>
      <c r="CK217" s="181">
        <f t="shared" si="389"/>
        <v>0</v>
      </c>
      <c r="CL217" s="186">
        <f t="shared" si="390"/>
        <v>1.7378871899833721</v>
      </c>
      <c r="CM217" s="185">
        <f t="shared" si="391"/>
        <v>0.21793908892063896</v>
      </c>
      <c r="CN217" s="185">
        <f t="shared" si="392"/>
        <v>0.33337605195709735</v>
      </c>
      <c r="CO217" s="188">
        <f t="shared" si="393"/>
        <v>0.33810000000000001</v>
      </c>
      <c r="CP217" s="185">
        <f t="shared" si="394"/>
        <v>5.4379558996269055E-2</v>
      </c>
      <c r="CQ217" s="187">
        <f t="shared" si="395"/>
        <v>1.5296753492371167</v>
      </c>
      <c r="CR217" s="187">
        <f t="shared" si="396"/>
        <v>1.5513508920059622</v>
      </c>
      <c r="CS217" s="187">
        <f t="shared" si="397"/>
        <v>0.24951723559820421</v>
      </c>
      <c r="CT217" s="187">
        <f t="shared" si="398"/>
        <v>1.014170028156403</v>
      </c>
      <c r="CU217" s="187">
        <f t="shared" si="399"/>
        <v>0.16311777248855064</v>
      </c>
      <c r="CV217" s="187">
        <f t="shared" si="400"/>
        <v>0.1608386838103196</v>
      </c>
      <c r="CW217" s="184">
        <f t="shared" si="401"/>
        <v>-1.5235396638558316</v>
      </c>
      <c r="CX217" s="184">
        <f t="shared" si="402"/>
        <v>-1.0984841410080797</v>
      </c>
      <c r="CY217" s="184">
        <f t="shared" si="403"/>
        <v>-2.9117669494784222</v>
      </c>
      <c r="CZ217" s="184">
        <f t="shared" si="438"/>
        <v>0.425055522847752</v>
      </c>
      <c r="DA217" s="184">
        <f t="shared" si="439"/>
        <v>0.43912609458753471</v>
      </c>
      <c r="DB217" s="184">
        <f t="shared" si="440"/>
        <v>-1.3882272856225906</v>
      </c>
      <c r="DC217" s="184">
        <f t="shared" si="441"/>
        <v>1.4070571739782704E-2</v>
      </c>
      <c r="DD217" s="184">
        <f t="shared" si="442"/>
        <v>-1.8132828084703425</v>
      </c>
      <c r="DE217" s="184">
        <f t="shared" si="443"/>
        <v>-1.8273533802101252</v>
      </c>
      <c r="DF217" s="15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125"/>
      <c r="DZ217" s="4"/>
      <c r="EA217" s="20"/>
      <c r="EB217" s="20"/>
      <c r="EC217" s="20"/>
      <c r="ED217" s="4"/>
      <c r="EE217" s="4" t="str">
        <f>E217</f>
        <v>alfaA</v>
      </c>
      <c r="EF217" s="4" t="str">
        <f>A217</f>
        <v>Lab 1</v>
      </c>
      <c r="EG217" s="4" t="str">
        <f>B217</f>
        <v>Jun 21, 2022</v>
      </c>
      <c r="EH217" s="130">
        <f>C217</f>
        <v>3</v>
      </c>
      <c r="EI217" s="51">
        <f>BE217/AVERAGE(BE216,BE218)</f>
        <v>1.0299033968686973</v>
      </c>
      <c r="EJ217" s="52">
        <f>(CM217/AVERAGE(CM216,CM218)-1)*10^6</f>
        <v>-10.921367168403862</v>
      </c>
      <c r="EK217" s="52">
        <f>(CN217/AVERAGE(CN216,CN218)-1)*10^6</f>
        <v>-6.3785412378614126</v>
      </c>
      <c r="EL217" s="52">
        <f>(CP217/AVERAGE(CP216,CP218)-1)*10^6</f>
        <v>-0.95753702722412015</v>
      </c>
      <c r="EN217" s="39" t="str">
        <f t="shared" ref="EN217:EU217" si="456">DV242</f>
        <v>iRM_12</v>
      </c>
      <c r="EO217" s="39" t="str">
        <f t="shared" si="456"/>
        <v>Lab 1</v>
      </c>
      <c r="EP217" s="39" t="str">
        <f t="shared" si="456"/>
        <v>Jun 21, 2022</v>
      </c>
      <c r="EQ217" s="124">
        <f t="shared" si="456"/>
        <v>3</v>
      </c>
      <c r="ER217" s="117">
        <f t="shared" si="456"/>
        <v>0.99953233608835401</v>
      </c>
      <c r="ES217" s="44">
        <f t="shared" si="456"/>
        <v>3.9703938639057412</v>
      </c>
      <c r="ET217" s="44">
        <f t="shared" si="456"/>
        <v>0.89249864920759592</v>
      </c>
      <c r="EU217" s="44">
        <f t="shared" si="456"/>
        <v>-12.53142810864194</v>
      </c>
      <c r="EV217" s="39" t="s">
        <v>27</v>
      </c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5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</row>
    <row r="218" spans="1:235">
      <c r="A218" s="4" t="s">
        <v>38</v>
      </c>
      <c r="B218" s="12" t="s">
        <v>34</v>
      </c>
      <c r="C218" s="20">
        <v>3</v>
      </c>
      <c r="D218" s="4" t="s">
        <v>73</v>
      </c>
      <c r="E218" s="4" t="s">
        <v>27</v>
      </c>
      <c r="F218" s="15"/>
      <c r="G218" s="15"/>
      <c r="H218" s="15">
        <v>1.2237921386258678E-3</v>
      </c>
      <c r="I218" s="15">
        <v>2.6506610702199402E-4</v>
      </c>
      <c r="J218" s="15">
        <v>4.3089466853416523E-4</v>
      </c>
      <c r="K218" s="15">
        <v>1.4136993104330032E-5</v>
      </c>
      <c r="L218" s="15">
        <v>4.3460841625346801E-4</v>
      </c>
      <c r="M218" s="15">
        <v>2.0905043129459953E-6</v>
      </c>
      <c r="N218" s="15">
        <v>1.5746941644465551E-4</v>
      </c>
      <c r="O218" s="15">
        <v>8.0513307267438001E-6</v>
      </c>
      <c r="P218" s="15">
        <v>-6.6152367253380364E-6</v>
      </c>
      <c r="Q218" s="15"/>
      <c r="R218" s="15"/>
      <c r="S218" s="15"/>
      <c r="T218" s="15"/>
      <c r="U218" s="15"/>
      <c r="V218" s="15">
        <v>19.983118476867677</v>
      </c>
      <c r="W218" s="15">
        <v>4.4403622150421143</v>
      </c>
      <c r="X218" s="15">
        <v>6.9235093593597412</v>
      </c>
      <c r="Y218" s="15">
        <v>5.1082761638099326E-5</v>
      </c>
      <c r="Z218" s="15">
        <v>7.2913206195831295</v>
      </c>
      <c r="AA218" s="15">
        <v>2.3192924245449831E-5</v>
      </c>
      <c r="AB218" s="15">
        <v>1.2169111156463623</v>
      </c>
      <c r="AC218" s="15">
        <v>1.1982416697833287E-5</v>
      </c>
      <c r="AD218" s="15">
        <v>2.9274164653259023E-7</v>
      </c>
      <c r="AE218" s="15"/>
      <c r="AF218" s="15"/>
      <c r="AG218" s="15"/>
      <c r="AH218" s="15"/>
      <c r="AI218" s="69">
        <f t="shared" si="383"/>
        <v>1</v>
      </c>
      <c r="AJ218" s="15">
        <f t="shared" si="405"/>
        <v>0</v>
      </c>
      <c r="AK218" s="15">
        <f t="shared" si="406"/>
        <v>0</v>
      </c>
      <c r="AL218" s="15">
        <f t="shared" si="407"/>
        <v>19.981894684729053</v>
      </c>
      <c r="AM218" s="15">
        <f t="shared" si="408"/>
        <v>4.4400971489350924</v>
      </c>
      <c r="AN218" s="15">
        <f t="shared" si="409"/>
        <v>6.9230784646912067</v>
      </c>
      <c r="AO218" s="15">
        <f t="shared" si="410"/>
        <v>3.6945768533769291E-5</v>
      </c>
      <c r="AP218" s="15">
        <f t="shared" si="411"/>
        <v>7.2908860111668758</v>
      </c>
      <c r="AQ218" s="15">
        <f t="shared" si="412"/>
        <v>2.1102419932503835E-5</v>
      </c>
      <c r="AR218" s="15">
        <f t="shared" si="413"/>
        <v>1.2167536462299178</v>
      </c>
      <c r="AS218" s="15">
        <f t="shared" si="414"/>
        <v>3.9310859710894869E-6</v>
      </c>
      <c r="AT218" s="15">
        <f t="shared" si="415"/>
        <v>6.9079783718706264E-6</v>
      </c>
      <c r="AU218" s="15">
        <f t="shared" si="416"/>
        <v>0</v>
      </c>
      <c r="AV218" s="15">
        <f t="shared" si="417"/>
        <v>0</v>
      </c>
      <c r="AW218" s="15">
        <f t="shared" si="418"/>
        <v>0</v>
      </c>
      <c r="AX218" s="15"/>
      <c r="AY218" s="4">
        <f t="shared" si="419"/>
        <v>0</v>
      </c>
      <c r="AZ218" s="4">
        <f t="shared" si="420"/>
        <v>1</v>
      </c>
      <c r="BA218" s="4"/>
      <c r="BB218" s="4">
        <f t="shared" si="384"/>
        <v>1</v>
      </c>
      <c r="BC218" s="4">
        <f t="shared" si="385"/>
        <v>1</v>
      </c>
      <c r="BD218" s="40">
        <f t="shared" si="386"/>
        <v>1.7500948242968901</v>
      </c>
      <c r="BE218" s="15">
        <f t="shared" si="387"/>
        <v>19.981894684729053</v>
      </c>
      <c r="BF218" s="15">
        <f t="shared" si="388"/>
        <v>4.4400971489350924</v>
      </c>
      <c r="BG218" s="15">
        <f t="shared" si="421"/>
        <v>6.9230746937876573</v>
      </c>
      <c r="BH218" s="15">
        <f t="shared" si="422"/>
        <v>7.2908835647823915</v>
      </c>
      <c r="BI218" s="15">
        <f t="shared" si="423"/>
        <v>1.2167490565982133</v>
      </c>
      <c r="BJ218" s="18">
        <f t="shared" si="424"/>
        <v>0.22220601294272604</v>
      </c>
      <c r="BK218" s="18">
        <f t="shared" si="425"/>
        <v>0.34646737974645331</v>
      </c>
      <c r="BL218" s="18">
        <f t="shared" si="426"/>
        <v>0.36487448661984845</v>
      </c>
      <c r="BM218" s="18">
        <f t="shared" si="427"/>
        <v>6.08925767949373E-2</v>
      </c>
      <c r="BN218" s="18">
        <f t="shared" si="428"/>
        <v>1.5592169408833947</v>
      </c>
      <c r="BO218" s="18">
        <f t="shared" si="429"/>
        <v>1.6420549641646982</v>
      </c>
      <c r="BP218" s="18">
        <f t="shared" si="430"/>
        <v>0.27403658428735889</v>
      </c>
      <c r="BQ218" s="18">
        <f t="shared" si="431"/>
        <v>1.0531279651402263</v>
      </c>
      <c r="BR218" s="18">
        <f t="shared" si="432"/>
        <v>0.17575269810248462</v>
      </c>
      <c r="BS218" s="18">
        <f t="shared" si="433"/>
        <v>0.16688636511431235</v>
      </c>
      <c r="BT218" s="144">
        <f t="shared" si="434"/>
        <v>-1.5041503411943862</v>
      </c>
      <c r="BU218" s="144">
        <f t="shared" si="435"/>
        <v>-1.0599666069297069</v>
      </c>
      <c r="BV218" s="144">
        <f t="shared" si="436"/>
        <v>-1.0082018568116615</v>
      </c>
      <c r="BW218" s="144">
        <f t="shared" si="437"/>
        <v>-2.7986440034044309</v>
      </c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184"/>
      <c r="CJ218" s="185"/>
      <c r="CK218" s="181">
        <f t="shared" si="389"/>
        <v>0</v>
      </c>
      <c r="CL218" s="186">
        <f t="shared" si="390"/>
        <v>1.7500871191233216</v>
      </c>
      <c r="CM218" s="185">
        <f t="shared" si="391"/>
        <v>0.21794184496919564</v>
      </c>
      <c r="CN218" s="185">
        <f t="shared" si="392"/>
        <v>0.33337798818848052</v>
      </c>
      <c r="CO218" s="188">
        <f t="shared" si="393"/>
        <v>0.33809999999999996</v>
      </c>
      <c r="CP218" s="185">
        <f t="shared" si="394"/>
        <v>5.4379221541155834E-2</v>
      </c>
      <c r="CQ218" s="187">
        <f t="shared" si="395"/>
        <v>1.5296648894369085</v>
      </c>
      <c r="CR218" s="187">
        <f t="shared" si="396"/>
        <v>1.5513312739358871</v>
      </c>
      <c r="CS218" s="187">
        <f t="shared" si="397"/>
        <v>0.24951253188134612</v>
      </c>
      <c r="CT218" s="187">
        <f t="shared" si="398"/>
        <v>1.0141641379419739</v>
      </c>
      <c r="CU218" s="187">
        <f t="shared" si="399"/>
        <v>0.16311581288447777</v>
      </c>
      <c r="CV218" s="187">
        <f t="shared" si="400"/>
        <v>0.16083768571770435</v>
      </c>
      <c r="CW218" s="184">
        <f t="shared" si="401"/>
        <v>-1.5235270179778295</v>
      </c>
      <c r="CX218" s="184">
        <f t="shared" si="402"/>
        <v>-1.0984783330751191</v>
      </c>
      <c r="CY218" s="184">
        <f t="shared" si="403"/>
        <v>-2.9117731550484285</v>
      </c>
      <c r="CZ218" s="184">
        <f t="shared" si="438"/>
        <v>0.42504868490271014</v>
      </c>
      <c r="DA218" s="184">
        <f t="shared" si="439"/>
        <v>0.43911344870953228</v>
      </c>
      <c r="DB218" s="184">
        <f t="shared" si="440"/>
        <v>-1.3882461370705994</v>
      </c>
      <c r="DC218" s="184">
        <f t="shared" si="441"/>
        <v>1.406476380682219E-2</v>
      </c>
      <c r="DD218" s="184">
        <f t="shared" si="442"/>
        <v>-1.8132948219733094</v>
      </c>
      <c r="DE218" s="184">
        <f t="shared" si="443"/>
        <v>-1.8273595857801317</v>
      </c>
      <c r="DF218" s="15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3" t="str">
        <f>E218</f>
        <v>iRM_12</v>
      </c>
      <c r="DW218" s="43" t="str">
        <f>A218</f>
        <v>Lab 1</v>
      </c>
      <c r="DX218" s="43" t="str">
        <f>B218</f>
        <v>Jun 21, 2022</v>
      </c>
      <c r="DY218" s="125">
        <f>C218</f>
        <v>3</v>
      </c>
      <c r="DZ218" s="51">
        <f>BE218/AVERAGE(BE216,BE220)</f>
        <v>0.99982873899154456</v>
      </c>
      <c r="EA218" s="52">
        <f>(CM218/AVERAGE(CM216,CM220)-1)*10^6</f>
        <v>5.8598348122718136</v>
      </c>
      <c r="EB218" s="52">
        <f>(CN218/AVERAGE(CN216,CN220)-1)*10^6</f>
        <v>3.9872142076902151</v>
      </c>
      <c r="EC218" s="52">
        <f>(CP218/AVERAGE(CP216,CP220)-1)*10^6</f>
        <v>-6.4580515143353168</v>
      </c>
      <c r="ED218" s="4"/>
      <c r="EE218" s="4"/>
      <c r="EF218" s="4"/>
      <c r="EG218" s="4"/>
      <c r="EH218" s="130"/>
      <c r="EI218" s="20"/>
      <c r="EJ218" s="20"/>
      <c r="EK218" s="52"/>
      <c r="EL218" s="52"/>
      <c r="EN218" s="39" t="str">
        <f t="shared" ref="EN218:EU218" si="457">DV244</f>
        <v>iRM_12</v>
      </c>
      <c r="EO218" s="39" t="str">
        <f t="shared" si="457"/>
        <v>Lab 1</v>
      </c>
      <c r="EP218" s="39" t="str">
        <f t="shared" si="457"/>
        <v>Jun 21, 2022</v>
      </c>
      <c r="EQ218" s="124">
        <f t="shared" si="457"/>
        <v>3</v>
      </c>
      <c r="ER218" s="117">
        <f t="shared" si="457"/>
        <v>1.0067306585554909</v>
      </c>
      <c r="ES218" s="44">
        <f t="shared" si="457"/>
        <v>-8.0609892443295195</v>
      </c>
      <c r="ET218" s="44">
        <f t="shared" si="457"/>
        <v>-3.5430644863554406</v>
      </c>
      <c r="EU218" s="44">
        <f t="shared" si="457"/>
        <v>19.819462070191918</v>
      </c>
      <c r="EV218" s="39" t="s">
        <v>27</v>
      </c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5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</row>
    <row r="219" spans="1:235">
      <c r="A219" s="4" t="s">
        <v>38</v>
      </c>
      <c r="B219" s="12" t="s">
        <v>34</v>
      </c>
      <c r="C219" s="20">
        <v>3</v>
      </c>
      <c r="D219" s="4" t="s">
        <v>74</v>
      </c>
      <c r="E219" s="4" t="s">
        <v>101</v>
      </c>
      <c r="F219" s="15"/>
      <c r="G219" s="15"/>
      <c r="H219" s="15">
        <v>2.6936004287563263E-4</v>
      </c>
      <c r="I219" s="15">
        <v>6.6013518699037382E-5</v>
      </c>
      <c r="J219" s="15">
        <v>9.477142593823373E-5</v>
      </c>
      <c r="K219" s="15">
        <v>1.8075017936780569E-5</v>
      </c>
      <c r="L219" s="15">
        <v>7.3433838770142751E-5</v>
      </c>
      <c r="M219" s="15">
        <v>1.3270716010538302E-6</v>
      </c>
      <c r="N219" s="15">
        <v>9.1221533511998129E-5</v>
      </c>
      <c r="O219" s="15">
        <v>-2.1138491206329492E-7</v>
      </c>
      <c r="P219" s="15">
        <v>-3.7412238043543768E-6</v>
      </c>
      <c r="Q219" s="15"/>
      <c r="R219" s="15"/>
      <c r="S219" s="15"/>
      <c r="T219" s="15"/>
      <c r="U219" s="15"/>
      <c r="V219" s="15">
        <v>21.136073989868166</v>
      </c>
      <c r="W219" s="15">
        <v>4.696977787017822</v>
      </c>
      <c r="X219" s="15">
        <v>7.3243408870697024</v>
      </c>
      <c r="Y219" s="15">
        <v>4.7259370139727254E-5</v>
      </c>
      <c r="Z219" s="15">
        <v>7.7148188400268554</v>
      </c>
      <c r="AA219" s="15">
        <v>3.2362812871724602E-5</v>
      </c>
      <c r="AB219" s="15">
        <v>1.28782475233078</v>
      </c>
      <c r="AC219" s="15">
        <v>2.0274885484070636E-5</v>
      </c>
      <c r="AD219" s="15">
        <v>7.655119060530068E-6</v>
      </c>
      <c r="AE219" s="15"/>
      <c r="AF219" s="15"/>
      <c r="AG219" s="15"/>
      <c r="AH219" s="15"/>
      <c r="AI219" s="69">
        <f t="shared" si="383"/>
        <v>1</v>
      </c>
      <c r="AJ219" s="15">
        <f t="shared" si="405"/>
        <v>0</v>
      </c>
      <c r="AK219" s="15">
        <f t="shared" si="406"/>
        <v>0</v>
      </c>
      <c r="AL219" s="15">
        <f t="shared" si="407"/>
        <v>21.135804629825291</v>
      </c>
      <c r="AM219" s="15">
        <f t="shared" si="408"/>
        <v>4.6969117734991226</v>
      </c>
      <c r="AN219" s="15">
        <f t="shared" si="409"/>
        <v>7.3242461156437644</v>
      </c>
      <c r="AO219" s="15">
        <f t="shared" si="410"/>
        <v>2.9184352202946685E-5</v>
      </c>
      <c r="AP219" s="15">
        <f t="shared" si="411"/>
        <v>7.7147454061880856</v>
      </c>
      <c r="AQ219" s="15">
        <f t="shared" si="412"/>
        <v>3.1035741270670771E-5</v>
      </c>
      <c r="AR219" s="15">
        <f t="shared" si="413"/>
        <v>1.2877335307972679</v>
      </c>
      <c r="AS219" s="15">
        <f t="shared" si="414"/>
        <v>2.048627039613393E-5</v>
      </c>
      <c r="AT219" s="15">
        <f t="shared" si="415"/>
        <v>1.1396342864884444E-5</v>
      </c>
      <c r="AU219" s="15">
        <f t="shared" si="416"/>
        <v>0</v>
      </c>
      <c r="AV219" s="15">
        <f t="shared" si="417"/>
        <v>0</v>
      </c>
      <c r="AW219" s="15">
        <f t="shared" si="418"/>
        <v>0</v>
      </c>
      <c r="AX219" s="15"/>
      <c r="AY219" s="4">
        <f t="shared" si="419"/>
        <v>0</v>
      </c>
      <c r="AZ219" s="4">
        <f t="shared" si="420"/>
        <v>1</v>
      </c>
      <c r="BA219" s="4"/>
      <c r="BB219" s="4">
        <f t="shared" si="384"/>
        <v>1</v>
      </c>
      <c r="BC219" s="4">
        <f t="shared" si="385"/>
        <v>1</v>
      </c>
      <c r="BD219" s="40">
        <f t="shared" si="386"/>
        <v>1.7585110004359028</v>
      </c>
      <c r="BE219" s="15">
        <f t="shared" si="387"/>
        <v>21.135804629825291</v>
      </c>
      <c r="BF219" s="15">
        <f t="shared" si="388"/>
        <v>4.6969117734991226</v>
      </c>
      <c r="BG219" s="15">
        <f t="shared" si="421"/>
        <v>7.3242398976258034</v>
      </c>
      <c r="BH219" s="15">
        <f t="shared" si="422"/>
        <v>7.7147413715738287</v>
      </c>
      <c r="BI219" s="15">
        <f t="shared" si="423"/>
        <v>1.2877259602991764</v>
      </c>
      <c r="BJ219" s="18">
        <f t="shared" si="424"/>
        <v>0.22222535908905908</v>
      </c>
      <c r="BK219" s="18">
        <f t="shared" si="425"/>
        <v>0.34653234290831658</v>
      </c>
      <c r="BL219" s="18">
        <f t="shared" si="426"/>
        <v>0.36500817010237468</v>
      </c>
      <c r="BM219" s="18">
        <f t="shared" si="427"/>
        <v>6.0926280444607836E-2</v>
      </c>
      <c r="BN219" s="18">
        <f t="shared" si="428"/>
        <v>1.5593735311254024</v>
      </c>
      <c r="BO219" s="18">
        <f t="shared" si="429"/>
        <v>1.6425135799019857</v>
      </c>
      <c r="BP219" s="18">
        <f t="shared" si="430"/>
        <v>0.27416439192338538</v>
      </c>
      <c r="BQ219" s="18">
        <f t="shared" si="431"/>
        <v>1.0533163139665331</v>
      </c>
      <c r="BR219" s="18">
        <f t="shared" si="432"/>
        <v>0.17581701013324272</v>
      </c>
      <c r="BS219" s="18">
        <f t="shared" si="433"/>
        <v>0.16691758002983795</v>
      </c>
      <c r="BT219" s="144">
        <f t="shared" si="434"/>
        <v>-1.5040632809751366</v>
      </c>
      <c r="BU219" s="144">
        <f t="shared" si="435"/>
        <v>-1.0597791229815037</v>
      </c>
      <c r="BV219" s="144">
        <f t="shared" si="436"/>
        <v>-1.0078355418080376</v>
      </c>
      <c r="BW219" s="144">
        <f t="shared" si="437"/>
        <v>-2.7980906629562567</v>
      </c>
      <c r="BX219" s="44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184"/>
      <c r="CJ219" s="185"/>
      <c r="CK219" s="181">
        <f t="shared" si="389"/>
        <v>0</v>
      </c>
      <c r="CL219" s="186">
        <f t="shared" si="390"/>
        <v>1.7584989911141053</v>
      </c>
      <c r="CM219" s="185">
        <f t="shared" si="391"/>
        <v>0.21794052105407172</v>
      </c>
      <c r="CN219" s="185">
        <f t="shared" si="392"/>
        <v>0.33337878016699962</v>
      </c>
      <c r="CO219" s="188">
        <f t="shared" si="393"/>
        <v>0.33810000000000001</v>
      </c>
      <c r="CP219" s="185">
        <f t="shared" si="394"/>
        <v>5.4379742503248805E-2</v>
      </c>
      <c r="CQ219" s="187">
        <f t="shared" si="395"/>
        <v>1.5296778155554072</v>
      </c>
      <c r="CR219" s="187">
        <f t="shared" si="396"/>
        <v>1.5513406977498982</v>
      </c>
      <c r="CS219" s="187">
        <f t="shared" si="397"/>
        <v>0.24951643797234485</v>
      </c>
      <c r="CT219" s="187">
        <f t="shared" si="398"/>
        <v>1.0141617286818179</v>
      </c>
      <c r="CU219" s="187">
        <f t="shared" si="399"/>
        <v>0.16311698805787314</v>
      </c>
      <c r="CV219" s="187">
        <f t="shared" si="400"/>
        <v>0.16083922656979827</v>
      </c>
      <c r="CW219" s="184">
        <f t="shared" si="401"/>
        <v>-1.5235330926219404</v>
      </c>
      <c r="CX219" s="184">
        <f t="shared" si="402"/>
        <v>-1.0984759574606322</v>
      </c>
      <c r="CY219" s="184">
        <f t="shared" si="403"/>
        <v>-2.9117635749260442</v>
      </c>
      <c r="CZ219" s="184">
        <f t="shared" si="438"/>
        <v>0.42505713516130827</v>
      </c>
      <c r="DA219" s="184">
        <f t="shared" si="439"/>
        <v>0.43911952335364368</v>
      </c>
      <c r="DB219" s="184">
        <f t="shared" si="440"/>
        <v>-1.3882304823041036</v>
      </c>
      <c r="DC219" s="184">
        <f t="shared" si="441"/>
        <v>1.4062388192335691E-2</v>
      </c>
      <c r="DD219" s="184">
        <f t="shared" si="442"/>
        <v>-1.813287617465412</v>
      </c>
      <c r="DE219" s="184">
        <f t="shared" si="443"/>
        <v>-1.8273500056577476</v>
      </c>
      <c r="DF219" s="15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125"/>
      <c r="DZ219" s="4"/>
      <c r="EA219" s="20"/>
      <c r="EB219" s="20"/>
      <c r="EC219" s="20"/>
      <c r="ED219" s="4"/>
      <c r="EE219" s="4" t="str">
        <f>E219</f>
        <v>Ames</v>
      </c>
      <c r="EF219" s="4" t="str">
        <f>A219</f>
        <v>Lab 1</v>
      </c>
      <c r="EG219" s="4" t="str">
        <f>B219</f>
        <v>Jun 21, 2022</v>
      </c>
      <c r="EH219" s="130">
        <f>C219</f>
        <v>3</v>
      </c>
      <c r="EI219" s="51">
        <f>BE219/AVERAGE(BE218,BE220)</f>
        <v>1.0600464988883498</v>
      </c>
      <c r="EJ219" s="52">
        <f>(CM219/AVERAGE(CM218,CM220)-1)*10^6</f>
        <v>-1.9392829134767808</v>
      </c>
      <c r="EK219" s="52">
        <f>(CN219/AVERAGE(CN218,CN220)-1)*10^6</f>
        <v>6.9334760033346043</v>
      </c>
      <c r="EL219" s="52">
        <f>(CP219/AVERAGE(CP218,CP220)-1)*10^6</f>
        <v>10.285215451544261</v>
      </c>
      <c r="EN219" s="39" t="str">
        <f t="shared" ref="EN219:EU219" si="458">DV246</f>
        <v>iRM_12</v>
      </c>
      <c r="EO219" s="39" t="str">
        <f t="shared" si="458"/>
        <v>Lab 1</v>
      </c>
      <c r="EP219" s="39" t="str">
        <f t="shared" si="458"/>
        <v>Jun 21, 2022</v>
      </c>
      <c r="EQ219" s="124">
        <f t="shared" si="458"/>
        <v>3</v>
      </c>
      <c r="ER219" s="117">
        <f t="shared" si="458"/>
        <v>0.99501921089607459</v>
      </c>
      <c r="ES219" s="44">
        <f t="shared" si="458"/>
        <v>4.1712336802390837</v>
      </c>
      <c r="ET219" s="44">
        <f t="shared" si="458"/>
        <v>5.9696376026874276</v>
      </c>
      <c r="EU219" s="44">
        <f t="shared" si="458"/>
        <v>-10.560627067501827</v>
      </c>
      <c r="EV219" s="39" t="s">
        <v>27</v>
      </c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5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</row>
    <row r="220" spans="1:235">
      <c r="A220" s="4" t="s">
        <v>38</v>
      </c>
      <c r="B220" s="12" t="s">
        <v>34</v>
      </c>
      <c r="C220" s="20">
        <v>3</v>
      </c>
      <c r="D220" s="4" t="s">
        <v>75</v>
      </c>
      <c r="E220" s="4" t="s">
        <v>27</v>
      </c>
      <c r="F220" s="15"/>
      <c r="G220" s="15"/>
      <c r="H220" s="15">
        <v>2.5650645256973802E-4</v>
      </c>
      <c r="I220" s="15">
        <v>5.4921133596508298E-5</v>
      </c>
      <c r="J220" s="15">
        <v>8.7583157437620685E-5</v>
      </c>
      <c r="K220" s="15">
        <v>1.456920132412165E-5</v>
      </c>
      <c r="L220" s="15">
        <v>7.3317129863426087E-5</v>
      </c>
      <c r="M220" s="15">
        <v>-2.4221802107149414E-6</v>
      </c>
      <c r="N220" s="15">
        <v>9.4906958838691959E-5</v>
      </c>
      <c r="O220" s="15">
        <v>6.5697208981418951E-6</v>
      </c>
      <c r="P220" s="15">
        <v>-5.0023506219076806E-6</v>
      </c>
      <c r="Q220" s="15"/>
      <c r="R220" s="15"/>
      <c r="S220" s="15"/>
      <c r="T220" s="15"/>
      <c r="U220" s="15"/>
      <c r="V220" s="15">
        <v>19.895489196777344</v>
      </c>
      <c r="W220" s="15">
        <v>4.4209411430358889</v>
      </c>
      <c r="X220" s="15">
        <v>6.8933316898345947</v>
      </c>
      <c r="Y220" s="15">
        <v>5.5386984186043265E-5</v>
      </c>
      <c r="Z220" s="15">
        <v>7.2598701477050778</v>
      </c>
      <c r="AA220" s="15">
        <v>2.3837652215661364E-5</v>
      </c>
      <c r="AB220" s="15">
        <v>1.2116998839378357</v>
      </c>
      <c r="AC220" s="15">
        <v>1.3770450027550397E-5</v>
      </c>
      <c r="AD220" s="15">
        <v>-8.2609941571831741E-7</v>
      </c>
      <c r="AE220" s="15"/>
      <c r="AF220" s="15"/>
      <c r="AG220" s="15"/>
      <c r="AH220" s="15"/>
      <c r="AI220" s="69">
        <f t="shared" si="383"/>
        <v>1</v>
      </c>
      <c r="AJ220" s="15">
        <f t="shared" si="405"/>
        <v>0</v>
      </c>
      <c r="AK220" s="15">
        <f t="shared" si="406"/>
        <v>0</v>
      </c>
      <c r="AL220" s="15">
        <f t="shared" si="407"/>
        <v>19.895232690324775</v>
      </c>
      <c r="AM220" s="15">
        <f t="shared" si="408"/>
        <v>4.4208862219022924</v>
      </c>
      <c r="AN220" s="15">
        <f t="shared" si="409"/>
        <v>6.893244106677157</v>
      </c>
      <c r="AO220" s="15">
        <f t="shared" si="410"/>
        <v>4.0817782861921616E-5</v>
      </c>
      <c r="AP220" s="15">
        <f t="shared" si="411"/>
        <v>7.2597968305752145</v>
      </c>
      <c r="AQ220" s="15">
        <f t="shared" si="412"/>
        <v>2.6259832426376304E-5</v>
      </c>
      <c r="AR220" s="15">
        <f t="shared" si="413"/>
        <v>1.2116049769789969</v>
      </c>
      <c r="AS220" s="15">
        <f t="shared" si="414"/>
        <v>7.2007291294085016E-6</v>
      </c>
      <c r="AT220" s="15">
        <f t="shared" si="415"/>
        <v>4.1762512061893631E-6</v>
      </c>
      <c r="AU220" s="15">
        <f t="shared" si="416"/>
        <v>0</v>
      </c>
      <c r="AV220" s="15">
        <f t="shared" si="417"/>
        <v>0</v>
      </c>
      <c r="AW220" s="15">
        <f t="shared" si="418"/>
        <v>0</v>
      </c>
      <c r="AX220" s="15"/>
      <c r="AY220" s="4">
        <f t="shared" si="419"/>
        <v>0</v>
      </c>
      <c r="AZ220" s="4">
        <f t="shared" si="420"/>
        <v>1</v>
      </c>
      <c r="BA220" s="4"/>
      <c r="BB220" s="4">
        <f t="shared" si="384"/>
        <v>1</v>
      </c>
      <c r="BC220" s="4">
        <f t="shared" si="385"/>
        <v>1</v>
      </c>
      <c r="BD220" s="40">
        <f t="shared" si="386"/>
        <v>1.7517763310505967</v>
      </c>
      <c r="BE220" s="15">
        <f t="shared" si="387"/>
        <v>19.895232690324775</v>
      </c>
      <c r="BF220" s="15">
        <f t="shared" si="388"/>
        <v>4.4208862219022924</v>
      </c>
      <c r="BG220" s="15">
        <f t="shared" si="421"/>
        <v>6.8932418271775902</v>
      </c>
      <c r="BH220" s="15">
        <f t="shared" si="422"/>
        <v>7.2597953516951987</v>
      </c>
      <c r="BI220" s="15">
        <f t="shared" si="423"/>
        <v>1.2116022023820008</v>
      </c>
      <c r="BJ220" s="18">
        <f t="shared" si="424"/>
        <v>0.22220831948611527</v>
      </c>
      <c r="BK220" s="18">
        <f t="shared" si="425"/>
        <v>0.34647706485633784</v>
      </c>
      <c r="BL220" s="18">
        <f t="shared" si="426"/>
        <v>0.36490125371721338</v>
      </c>
      <c r="BM220" s="18">
        <f t="shared" si="427"/>
        <v>6.0899121977659176E-2</v>
      </c>
      <c r="BN220" s="18">
        <f t="shared" si="428"/>
        <v>1.5592443417852657</v>
      </c>
      <c r="BO220" s="18">
        <f t="shared" si="429"/>
        <v>1.642158378953108</v>
      </c>
      <c r="BP220" s="18">
        <f t="shared" si="430"/>
        <v>0.27406319492670689</v>
      </c>
      <c r="BQ220" s="18">
        <f t="shared" si="431"/>
        <v>1.053175781977127</v>
      </c>
      <c r="BR220" s="18">
        <f t="shared" si="432"/>
        <v>0.17576667593541925</v>
      </c>
      <c r="BS220" s="18">
        <f t="shared" si="433"/>
        <v>0.16689206013212005</v>
      </c>
      <c r="BT220" s="144">
        <f t="shared" si="434"/>
        <v>-1.5041399610458583</v>
      </c>
      <c r="BU220" s="144">
        <f t="shared" si="435"/>
        <v>-1.0599386534336928</v>
      </c>
      <c r="BV220" s="144">
        <f t="shared" si="436"/>
        <v>-1.0081284997626465</v>
      </c>
      <c r="BW220" s="144">
        <f t="shared" si="437"/>
        <v>-2.798536521814238</v>
      </c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184"/>
      <c r="CJ220" s="185"/>
      <c r="CK220" s="181">
        <f t="shared" si="389"/>
        <v>0</v>
      </c>
      <c r="CL220" s="186">
        <f t="shared" si="390"/>
        <v>1.7517716531987215</v>
      </c>
      <c r="CM220" s="185">
        <f t="shared" si="391"/>
        <v>0.21794004243724432</v>
      </c>
      <c r="CN220" s="185">
        <f t="shared" si="392"/>
        <v>0.33337494923002703</v>
      </c>
      <c r="CO220" s="188">
        <f t="shared" si="393"/>
        <v>0.33810000000000001</v>
      </c>
      <c r="CP220" s="185">
        <f t="shared" si="394"/>
        <v>5.4379144862111158E-2</v>
      </c>
      <c r="CQ220" s="187">
        <f t="shared" si="395"/>
        <v>1.5296635969318124</v>
      </c>
      <c r="CR220" s="187">
        <f t="shared" si="396"/>
        <v>1.5513441046399521</v>
      </c>
      <c r="CS220" s="187">
        <f t="shared" si="397"/>
        <v>0.24951424370659001</v>
      </c>
      <c r="CT220" s="187">
        <f t="shared" si="398"/>
        <v>1.0141733827958161</v>
      </c>
      <c r="CU220" s="187">
        <f t="shared" si="399"/>
        <v>0.16311706979695653</v>
      </c>
      <c r="CV220" s="187">
        <f t="shared" si="400"/>
        <v>0.1608374589237242</v>
      </c>
      <c r="CW220" s="184">
        <f t="shared" si="401"/>
        <v>-1.5235352887135649</v>
      </c>
      <c r="CX220" s="184">
        <f t="shared" si="402"/>
        <v>-1.0984874487708529</v>
      </c>
      <c r="CY220" s="184">
        <f t="shared" si="403"/>
        <v>-2.9117745651292748</v>
      </c>
      <c r="CZ220" s="184">
        <f t="shared" si="438"/>
        <v>0.425047839942712</v>
      </c>
      <c r="DA220" s="184">
        <f t="shared" si="439"/>
        <v>0.43912171944526812</v>
      </c>
      <c r="DB220" s="184">
        <f t="shared" si="440"/>
        <v>-1.3882392764157101</v>
      </c>
      <c r="DC220" s="184">
        <f t="shared" si="441"/>
        <v>1.4073879502556045E-2</v>
      </c>
      <c r="DD220" s="184">
        <f t="shared" si="442"/>
        <v>-1.8132871163584221</v>
      </c>
      <c r="DE220" s="184">
        <f t="shared" si="443"/>
        <v>-1.8273609958609782</v>
      </c>
      <c r="DF220" s="15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3" t="str">
        <f>E220</f>
        <v>iRM_12</v>
      </c>
      <c r="DW220" s="43" t="str">
        <f>A220</f>
        <v>Lab 1</v>
      </c>
      <c r="DX220" s="43" t="str">
        <f>B220</f>
        <v>Jun 21, 2022</v>
      </c>
      <c r="DY220" s="125">
        <f>C220</f>
        <v>3</v>
      </c>
      <c r="DZ220" s="51">
        <f>BE220/AVERAGE(BE218,BE222)</f>
        <v>0.99634943328866232</v>
      </c>
      <c r="EA220" s="52">
        <f>(CM220/AVERAGE(CM218,CM222)-1)*10^6</f>
        <v>-9.4497703713170011</v>
      </c>
      <c r="EB220" s="52">
        <f>(CN220/AVERAGE(CN218,CN222)-1)*10^6</f>
        <v>-9.4533059572521339</v>
      </c>
      <c r="EC220" s="52">
        <f>(CP220/AVERAGE(CP218,CP222)-1)*10^6</f>
        <v>-9.3109173086025621</v>
      </c>
      <c r="ED220" s="4"/>
      <c r="EE220" s="4"/>
      <c r="EF220" s="4"/>
      <c r="EG220" s="4"/>
      <c r="EH220" s="130"/>
      <c r="EI220" s="20"/>
      <c r="EJ220" s="20"/>
      <c r="EK220" s="52"/>
      <c r="EL220" s="52"/>
      <c r="EN220" s="39" t="str">
        <f t="shared" ref="EN220:EU220" si="459">DV248</f>
        <v>iRM_12</v>
      </c>
      <c r="EO220" s="39" t="str">
        <f t="shared" si="459"/>
        <v>Lab 1</v>
      </c>
      <c r="EP220" s="39" t="str">
        <f t="shared" si="459"/>
        <v>Jun 21, 2022</v>
      </c>
      <c r="EQ220" s="124">
        <f t="shared" si="459"/>
        <v>3</v>
      </c>
      <c r="ER220" s="117">
        <f t="shared" si="459"/>
        <v>0.99783031714709092</v>
      </c>
      <c r="ES220" s="44">
        <f t="shared" si="459"/>
        <v>1.6991309867986359</v>
      </c>
      <c r="ET220" s="44">
        <f t="shared" si="459"/>
        <v>-7.5513674060445624</v>
      </c>
      <c r="EU220" s="44">
        <f t="shared" si="459"/>
        <v>-1.9192444358218097</v>
      </c>
      <c r="EV220" s="39" t="s">
        <v>27</v>
      </c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5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</row>
    <row r="221" spans="1:235">
      <c r="A221" s="4" t="s">
        <v>38</v>
      </c>
      <c r="B221" s="12" t="s">
        <v>34</v>
      </c>
      <c r="C221" s="20">
        <v>3</v>
      </c>
      <c r="D221" s="4" t="s">
        <v>76</v>
      </c>
      <c r="E221" s="4" t="s">
        <v>102</v>
      </c>
      <c r="F221" s="15"/>
      <c r="G221" s="15"/>
      <c r="H221" s="15">
        <v>7.5368111720308661E-4</v>
      </c>
      <c r="I221" s="15">
        <v>1.7053015217243227E-4</v>
      </c>
      <c r="J221" s="15">
        <v>2.5823997057159429E-4</v>
      </c>
      <c r="K221" s="15">
        <v>2.2583504005524446E-5</v>
      </c>
      <c r="L221" s="15">
        <v>2.5207263242918996E-4</v>
      </c>
      <c r="M221" s="15">
        <v>3.01107817222146E-6</v>
      </c>
      <c r="N221" s="15">
        <v>1.3208553864387795E-4</v>
      </c>
      <c r="O221" s="15">
        <v>1.2471880131670332E-5</v>
      </c>
      <c r="P221" s="15">
        <v>-2.0276684836062488E-6</v>
      </c>
      <c r="Q221" s="15"/>
      <c r="R221" s="15"/>
      <c r="S221" s="15"/>
      <c r="T221" s="15"/>
      <c r="U221" s="15"/>
      <c r="V221" s="15">
        <v>21.076821212768554</v>
      </c>
      <c r="W221" s="15">
        <v>4.683424081802368</v>
      </c>
      <c r="X221" s="15">
        <v>7.3025236797332767</v>
      </c>
      <c r="Y221" s="15">
        <v>3.7100804761394101E-5</v>
      </c>
      <c r="Z221" s="15">
        <v>7.6905657386779787</v>
      </c>
      <c r="AA221" s="15">
        <v>2.5298640985056408E-5</v>
      </c>
      <c r="AB221" s="15">
        <v>1.2835594344139098</v>
      </c>
      <c r="AC221" s="15">
        <v>1.8675767841784817E-5</v>
      </c>
      <c r="AD221" s="15">
        <v>4.7434294415893444E-7</v>
      </c>
      <c r="AE221" s="15"/>
      <c r="AF221" s="15"/>
      <c r="AG221" s="15"/>
      <c r="AH221" s="15"/>
      <c r="AI221" s="69">
        <f t="shared" si="383"/>
        <v>1</v>
      </c>
      <c r="AJ221" s="15">
        <f t="shared" si="405"/>
        <v>0</v>
      </c>
      <c r="AK221" s="15">
        <f t="shared" si="406"/>
        <v>0</v>
      </c>
      <c r="AL221" s="15">
        <f t="shared" si="407"/>
        <v>21.076067531651351</v>
      </c>
      <c r="AM221" s="15">
        <f t="shared" si="408"/>
        <v>4.6832535516501954</v>
      </c>
      <c r="AN221" s="15">
        <f t="shared" si="409"/>
        <v>7.3022654397627047</v>
      </c>
      <c r="AO221" s="15">
        <f t="shared" si="410"/>
        <v>1.4517300755869655E-5</v>
      </c>
      <c r="AP221" s="15">
        <f t="shared" si="411"/>
        <v>7.6903136660455491</v>
      </c>
      <c r="AQ221" s="15">
        <f t="shared" si="412"/>
        <v>2.228756281283495E-5</v>
      </c>
      <c r="AR221" s="15">
        <f t="shared" si="413"/>
        <v>1.2834273488752659</v>
      </c>
      <c r="AS221" s="15">
        <f t="shared" si="414"/>
        <v>6.2038877101144855E-6</v>
      </c>
      <c r="AT221" s="15">
        <f t="shared" si="415"/>
        <v>2.5020114277651833E-6</v>
      </c>
      <c r="AU221" s="15">
        <f t="shared" si="416"/>
        <v>0</v>
      </c>
      <c r="AV221" s="15">
        <f t="shared" si="417"/>
        <v>0</v>
      </c>
      <c r="AW221" s="15">
        <f t="shared" si="418"/>
        <v>0</v>
      </c>
      <c r="AX221" s="15"/>
      <c r="AY221" s="4">
        <f t="shared" si="419"/>
        <v>0</v>
      </c>
      <c r="AZ221" s="4">
        <f t="shared" si="420"/>
        <v>1</v>
      </c>
      <c r="BA221" s="4"/>
      <c r="BB221" s="4">
        <f t="shared" si="384"/>
        <v>1</v>
      </c>
      <c r="BC221" s="4">
        <f t="shared" si="385"/>
        <v>1</v>
      </c>
      <c r="BD221" s="40">
        <f t="shared" si="386"/>
        <v>1.7506674474931272</v>
      </c>
      <c r="BE221" s="15">
        <f t="shared" si="387"/>
        <v>21.076067531651351</v>
      </c>
      <c r="BF221" s="15">
        <f t="shared" si="388"/>
        <v>4.6832535516501954</v>
      </c>
      <c r="BG221" s="15">
        <f t="shared" si="421"/>
        <v>7.3022640740177875</v>
      </c>
      <c r="BH221" s="15">
        <f t="shared" si="422"/>
        <v>7.6903127800047981</v>
      </c>
      <c r="BI221" s="15">
        <f t="shared" si="423"/>
        <v>1.2834256865671105</v>
      </c>
      <c r="BJ221" s="18">
        <f t="shared" si="424"/>
        <v>0.22220718094668457</v>
      </c>
      <c r="BK221" s="18">
        <f t="shared" si="425"/>
        <v>0.34647184836789335</v>
      </c>
      <c r="BL221" s="18">
        <f t="shared" si="426"/>
        <v>0.36488366572444014</v>
      </c>
      <c r="BM221" s="18">
        <f t="shared" si="427"/>
        <v>6.0894931402155725E-2</v>
      </c>
      <c r="BN221" s="18">
        <f t="shared" si="428"/>
        <v>1.559228855214289</v>
      </c>
      <c r="BO221" s="18">
        <f t="shared" si="429"/>
        <v>1.6420876416770203</v>
      </c>
      <c r="BP221" s="18">
        <f t="shared" si="430"/>
        <v>0.27404574029840462</v>
      </c>
      <c r="BQ221" s="18">
        <f t="shared" si="431"/>
        <v>1.0531408754947289</v>
      </c>
      <c r="BR221" s="18">
        <f t="shared" si="432"/>
        <v>0.17575722728703722</v>
      </c>
      <c r="BS221" s="18">
        <f t="shared" si="433"/>
        <v>0.16688861991466486</v>
      </c>
      <c r="BT221" s="144">
        <f t="shared" si="434"/>
        <v>-1.5041450848069766</v>
      </c>
      <c r="BU221" s="144">
        <f t="shared" si="435"/>
        <v>-1.0599537093442946</v>
      </c>
      <c r="BV221" s="144">
        <f t="shared" si="436"/>
        <v>-1.0081767002455782</v>
      </c>
      <c r="BW221" s="144">
        <f t="shared" si="437"/>
        <v>-2.7986053359375687</v>
      </c>
      <c r="BX221" s="44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184"/>
      <c r="CJ221" s="185"/>
      <c r="CK221" s="181">
        <f t="shared" si="389"/>
        <v>0</v>
      </c>
      <c r="CL221" s="186">
        <f t="shared" si="390"/>
        <v>1.7506648017503685</v>
      </c>
      <c r="CM221" s="185">
        <f t="shared" si="391"/>
        <v>0.21794159659853077</v>
      </c>
      <c r="CN221" s="185">
        <f t="shared" si="392"/>
        <v>0.33337804997329934</v>
      </c>
      <c r="CO221" s="188">
        <f t="shared" si="393"/>
        <v>0.33810000000000001</v>
      </c>
      <c r="CP221" s="185">
        <f t="shared" si="394"/>
        <v>5.4379293588226199E-2</v>
      </c>
      <c r="CQ221" s="187">
        <f t="shared" si="395"/>
        <v>1.5296669161665986</v>
      </c>
      <c r="CR221" s="187">
        <f t="shared" si="396"/>
        <v>1.5513330418644793</v>
      </c>
      <c r="CS221" s="187">
        <f t="shared" si="397"/>
        <v>0.24951314681060194</v>
      </c>
      <c r="CT221" s="187">
        <f t="shared" si="398"/>
        <v>1.0141639499873458</v>
      </c>
      <c r="CU221" s="187">
        <f t="shared" si="399"/>
        <v>0.16311599876650998</v>
      </c>
      <c r="CV221" s="187">
        <f t="shared" si="400"/>
        <v>0.16083789881167168</v>
      </c>
      <c r="CW221" s="184">
        <f t="shared" si="401"/>
        <v>-1.5235281575974671</v>
      </c>
      <c r="CX221" s="184">
        <f t="shared" si="402"/>
        <v>-1.0984781477455074</v>
      </c>
      <c r="CY221" s="184">
        <f t="shared" si="403"/>
        <v>-2.9117718301485751</v>
      </c>
      <c r="CZ221" s="184">
        <f t="shared" si="438"/>
        <v>0.42505000985195973</v>
      </c>
      <c r="DA221" s="184">
        <f t="shared" si="439"/>
        <v>0.43911458832917027</v>
      </c>
      <c r="DB221" s="184">
        <f t="shared" si="440"/>
        <v>-1.3882436725511083</v>
      </c>
      <c r="DC221" s="184">
        <f t="shared" si="441"/>
        <v>1.4064578477210869E-2</v>
      </c>
      <c r="DD221" s="184">
        <f t="shared" si="442"/>
        <v>-1.8132936824030679</v>
      </c>
      <c r="DE221" s="184">
        <f t="shared" si="443"/>
        <v>-1.8273582608802785</v>
      </c>
      <c r="DF221" s="15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125"/>
      <c r="DZ221" s="4"/>
      <c r="EA221" s="20"/>
      <c r="EB221" s="20"/>
      <c r="EC221" s="20"/>
      <c r="ED221" s="4"/>
      <c r="EE221" s="4" t="str">
        <f>E221</f>
        <v>IPGP</v>
      </c>
      <c r="EF221" s="4" t="str">
        <f>A221</f>
        <v>Lab 1</v>
      </c>
      <c r="EG221" s="4" t="str">
        <f>B221</f>
        <v>Jun 21, 2022</v>
      </c>
      <c r="EH221" s="130">
        <f>C221</f>
        <v>3</v>
      </c>
      <c r="EI221" s="51">
        <f>BE221/AVERAGE(BE220,BE222)</f>
        <v>1.0577808082622715</v>
      </c>
      <c r="EJ221" s="52">
        <f>(CM221/AVERAGE(CM220,CM222)-1)*10^6</f>
        <v>1.8166571686961674</v>
      </c>
      <c r="EK221" s="52">
        <f>(CN221/AVERAGE(CN220,CN222)-1)*10^6</f>
        <v>4.4055203503035045</v>
      </c>
      <c r="EL221" s="52">
        <f>(CP221/AVERAGE(CP220,CP222)-1)*10^6</f>
        <v>-5.8709281176572148</v>
      </c>
      <c r="EN221" s="39" t="str">
        <f t="shared" ref="EN221:EU221" si="460">DV250</f>
        <v>iRM_12</v>
      </c>
      <c r="EO221" s="39" t="str">
        <f t="shared" si="460"/>
        <v>Lab 1</v>
      </c>
      <c r="EP221" s="39" t="str">
        <f t="shared" si="460"/>
        <v>Jun 21, 2022</v>
      </c>
      <c r="EQ221" s="124">
        <f t="shared" si="460"/>
        <v>3</v>
      </c>
      <c r="ER221" s="117">
        <f t="shared" si="460"/>
        <v>1.0040127090029034</v>
      </c>
      <c r="ES221" s="44">
        <f t="shared" si="460"/>
        <v>1.096797426658469</v>
      </c>
      <c r="ET221" s="44">
        <f t="shared" si="460"/>
        <v>8.5032781964589077</v>
      </c>
      <c r="EU221" s="44">
        <f t="shared" si="460"/>
        <v>3.6459222871876307</v>
      </c>
      <c r="EV221" s="39" t="s">
        <v>27</v>
      </c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5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</row>
    <row r="222" spans="1:235">
      <c r="A222" s="4" t="s">
        <v>38</v>
      </c>
      <c r="B222" s="12" t="s">
        <v>34</v>
      </c>
      <c r="C222" s="20">
        <v>3</v>
      </c>
      <c r="D222" s="4" t="s">
        <v>77</v>
      </c>
      <c r="E222" s="4" t="s">
        <v>27</v>
      </c>
      <c r="F222" s="15"/>
      <c r="G222" s="15"/>
      <c r="H222" s="15">
        <v>2.6397353067295624E-4</v>
      </c>
      <c r="I222" s="15">
        <v>6.1424055820680218E-5</v>
      </c>
      <c r="J222" s="15">
        <v>9.8262519168201839E-5</v>
      </c>
      <c r="K222" s="15">
        <v>1.3683621168070203E-5</v>
      </c>
      <c r="L222" s="15">
        <v>7.8609011325170286E-5</v>
      </c>
      <c r="M222" s="15">
        <v>4.0392628818608497E-6</v>
      </c>
      <c r="N222" s="15">
        <v>9.497867722529918E-5</v>
      </c>
      <c r="O222" s="15">
        <v>1.9669665493893263E-5</v>
      </c>
      <c r="P222" s="15">
        <v>-7.9326110714816874E-6</v>
      </c>
      <c r="Q222" s="15"/>
      <c r="R222" s="15"/>
      <c r="S222" s="15"/>
      <c r="T222" s="15"/>
      <c r="U222" s="15"/>
      <c r="V222" s="15">
        <v>19.954624633789063</v>
      </c>
      <c r="W222" s="15">
        <v>4.4341942977905271</v>
      </c>
      <c r="X222" s="15">
        <v>6.9140870285034177</v>
      </c>
      <c r="Y222" s="15">
        <v>5.1480718757375146E-5</v>
      </c>
      <c r="Z222" s="15">
        <v>7.2818453311920166</v>
      </c>
      <c r="AA222" s="15">
        <v>2.4446180054837897E-5</v>
      </c>
      <c r="AB222" s="15">
        <v>1.2154215168952942</v>
      </c>
      <c r="AC222" s="15">
        <v>9.8542202852058843E-6</v>
      </c>
      <c r="AD222" s="15">
        <v>3.7707862716729394E-8</v>
      </c>
      <c r="AE222" s="15"/>
      <c r="AF222" s="15"/>
      <c r="AG222" s="15"/>
      <c r="AH222" s="15"/>
      <c r="AI222" s="69">
        <f t="shared" si="383"/>
        <v>1</v>
      </c>
      <c r="AJ222" s="15">
        <f t="shared" si="405"/>
        <v>0</v>
      </c>
      <c r="AK222" s="15">
        <f t="shared" si="406"/>
        <v>0</v>
      </c>
      <c r="AL222" s="15">
        <f t="shared" si="407"/>
        <v>19.954360660258391</v>
      </c>
      <c r="AM222" s="15">
        <f t="shared" si="408"/>
        <v>4.4341328737347068</v>
      </c>
      <c r="AN222" s="15">
        <f t="shared" si="409"/>
        <v>6.9139887659842492</v>
      </c>
      <c r="AO222" s="15">
        <f t="shared" si="410"/>
        <v>3.7797097589304941E-5</v>
      </c>
      <c r="AP222" s="15">
        <f t="shared" si="411"/>
        <v>7.2817667221806914</v>
      </c>
      <c r="AQ222" s="15">
        <f t="shared" si="412"/>
        <v>2.0406917172977046E-5</v>
      </c>
      <c r="AR222" s="15">
        <f t="shared" si="413"/>
        <v>1.2153265382180689</v>
      </c>
      <c r="AS222" s="15">
        <f t="shared" si="414"/>
        <v>-9.8154452086873788E-6</v>
      </c>
      <c r="AT222" s="15">
        <f t="shared" si="415"/>
        <v>7.9703189341984175E-6</v>
      </c>
      <c r="AU222" s="15">
        <f t="shared" si="416"/>
        <v>0</v>
      </c>
      <c r="AV222" s="15">
        <f t="shared" si="417"/>
        <v>0</v>
      </c>
      <c r="AW222" s="15">
        <f t="shared" si="418"/>
        <v>0</v>
      </c>
      <c r="AX222" s="15"/>
      <c r="AY222" s="4">
        <f t="shared" si="419"/>
        <v>0</v>
      </c>
      <c r="AZ222" s="4">
        <f t="shared" si="420"/>
        <v>1</v>
      </c>
      <c r="BA222" s="4"/>
      <c r="BB222" s="4">
        <f t="shared" si="384"/>
        <v>1</v>
      </c>
      <c r="BC222" s="4">
        <f t="shared" si="385"/>
        <v>1</v>
      </c>
      <c r="BD222" s="40">
        <f t="shared" si="386"/>
        <v>1.7530189207039577</v>
      </c>
      <c r="BE222" s="15">
        <f t="shared" si="387"/>
        <v>19.954360660258391</v>
      </c>
      <c r="BF222" s="15">
        <f t="shared" si="388"/>
        <v>4.4341328737347068</v>
      </c>
      <c r="BG222" s="15">
        <f t="shared" si="421"/>
        <v>6.913984415897759</v>
      </c>
      <c r="BH222" s="15">
        <f t="shared" si="422"/>
        <v>7.2817638998898593</v>
      </c>
      <c r="BI222" s="15">
        <f t="shared" si="423"/>
        <v>1.215321243059502</v>
      </c>
      <c r="BJ222" s="18">
        <f t="shared" si="424"/>
        <v>0.22221372807828604</v>
      </c>
      <c r="BK222" s="18">
        <f t="shared" si="425"/>
        <v>0.34648989930646212</v>
      </c>
      <c r="BL222" s="18">
        <f t="shared" si="426"/>
        <v>0.36492093251538771</v>
      </c>
      <c r="BM222" s="18">
        <f t="shared" si="427"/>
        <v>6.0905045456052444E-2</v>
      </c>
      <c r="BN222" s="18">
        <f t="shared" si="428"/>
        <v>1.5592641476425502</v>
      </c>
      <c r="BO222" s="18">
        <f t="shared" si="429"/>
        <v>1.6422069674598403</v>
      </c>
      <c r="BP222" s="18">
        <f t="shared" si="430"/>
        <v>0.27408318101119095</v>
      </c>
      <c r="BQ222" s="18">
        <f t="shared" si="431"/>
        <v>1.0531935656589624</v>
      </c>
      <c r="BR222" s="18">
        <f t="shared" si="432"/>
        <v>0.17577726097632465</v>
      </c>
      <c r="BS222" s="18">
        <f t="shared" si="433"/>
        <v>0.16689929250217581</v>
      </c>
      <c r="BT222" s="144">
        <f t="shared" si="434"/>
        <v>-1.504115621154529</v>
      </c>
      <c r="BU222" s="144">
        <f t="shared" si="435"/>
        <v>-1.059901611407768</v>
      </c>
      <c r="BV222" s="144">
        <f t="shared" si="436"/>
        <v>-1.0080745721113629</v>
      </c>
      <c r="BW222" s="144">
        <f t="shared" si="437"/>
        <v>-2.7984392594869676</v>
      </c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184"/>
      <c r="CJ222" s="185"/>
      <c r="CK222" s="181">
        <f t="shared" si="389"/>
        <v>0</v>
      </c>
      <c r="CL222" s="186">
        <f t="shared" si="390"/>
        <v>1.753010020436957</v>
      </c>
      <c r="CM222" s="185">
        <f t="shared" si="391"/>
        <v>0.21794235891092814</v>
      </c>
      <c r="CN222" s="185">
        <f t="shared" si="392"/>
        <v>0.33337821332194534</v>
      </c>
      <c r="CO222" s="188">
        <f t="shared" si="393"/>
        <v>0.33810000000000001</v>
      </c>
      <c r="CP222" s="185">
        <f t="shared" si="394"/>
        <v>5.4380080831937426E-2</v>
      </c>
      <c r="CQ222" s="187">
        <f t="shared" si="395"/>
        <v>1.5296623152463686</v>
      </c>
      <c r="CR222" s="187">
        <f t="shared" si="396"/>
        <v>1.5513276156572189</v>
      </c>
      <c r="CS222" s="187">
        <f t="shared" si="397"/>
        <v>0.24951588623559981</v>
      </c>
      <c r="CT222" s="187">
        <f t="shared" si="398"/>
        <v>1.0141634530673269</v>
      </c>
      <c r="CU222" s="187">
        <f t="shared" si="399"/>
        <v>0.16311828025613137</v>
      </c>
      <c r="CV222" s="187">
        <f t="shared" si="400"/>
        <v>0.16084022724619176</v>
      </c>
      <c r="CW222" s="184">
        <f t="shared" si="401"/>
        <v>-1.5235246598206496</v>
      </c>
      <c r="CX222" s="184">
        <f t="shared" si="402"/>
        <v>-1.0984776577654203</v>
      </c>
      <c r="CY222" s="184">
        <f t="shared" si="403"/>
        <v>-2.9117573533512338</v>
      </c>
      <c r="CZ222" s="184">
        <f t="shared" si="438"/>
        <v>0.42504700205522922</v>
      </c>
      <c r="DA222" s="184">
        <f t="shared" si="439"/>
        <v>0.4391110905523527</v>
      </c>
      <c r="DB222" s="184">
        <f t="shared" si="440"/>
        <v>-1.3882326935305844</v>
      </c>
      <c r="DC222" s="184">
        <f t="shared" si="441"/>
        <v>1.4064088497123668E-2</v>
      </c>
      <c r="DD222" s="184">
        <f t="shared" si="442"/>
        <v>-1.8132796955858133</v>
      </c>
      <c r="DE222" s="184">
        <f t="shared" si="443"/>
        <v>-1.8273437840829367</v>
      </c>
      <c r="DF222" s="15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3" t="str">
        <f>E222</f>
        <v>iRM_12</v>
      </c>
      <c r="DW222" s="43" t="str">
        <f>A222</f>
        <v>Lab 1</v>
      </c>
      <c r="DX222" s="43" t="str">
        <f>B222</f>
        <v>Jun 21, 2022</v>
      </c>
      <c r="DY222" s="125">
        <f>C222</f>
        <v>3</v>
      </c>
      <c r="DZ222" s="51">
        <f>BE222/AVERAGE(BE220,BE224)</f>
        <v>1.0017136555460953</v>
      </c>
      <c r="EA222" s="52">
        <f>(CM222/AVERAGE(CM220,CM224)-1)*10^6</f>
        <v>12.149496946722849</v>
      </c>
      <c r="EB222" s="52">
        <f>(CN222/AVERAGE(CN220,CN224)-1)*10^6</f>
        <v>6.7028095169785473</v>
      </c>
      <c r="EC222" s="52">
        <f>(CP222/AVERAGE(CP220,CP224)-1)*10^6</f>
        <v>16.424188260755201</v>
      </c>
      <c r="ED222" s="4"/>
      <c r="EE222" s="4"/>
      <c r="EF222" s="4"/>
      <c r="EG222" s="4"/>
      <c r="EH222" s="130"/>
      <c r="EI222" s="20"/>
      <c r="EJ222" s="20"/>
      <c r="EK222" s="52"/>
      <c r="EL222" s="52"/>
      <c r="EN222" s="39" t="str">
        <f t="shared" ref="EN222:EU222" si="461">DV255</f>
        <v>iRM_12</v>
      </c>
      <c r="EO222" s="39" t="str">
        <f t="shared" si="461"/>
        <v>Lab 1</v>
      </c>
      <c r="EP222" s="39" t="str">
        <f t="shared" si="461"/>
        <v>Jun 22, 2022</v>
      </c>
      <c r="EQ222" s="124">
        <f t="shared" si="461"/>
        <v>4</v>
      </c>
      <c r="ER222" s="117">
        <f t="shared" si="461"/>
        <v>0.99031564483728662</v>
      </c>
      <c r="ES222" s="44">
        <f t="shared" si="461"/>
        <v>1.7230590390049372</v>
      </c>
      <c r="ET222" s="44">
        <f t="shared" si="461"/>
        <v>-6.403018948386574</v>
      </c>
      <c r="EU222" s="44">
        <f t="shared" si="461"/>
        <v>4.2639737511951381</v>
      </c>
      <c r="EV222" s="39" t="s">
        <v>27</v>
      </c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5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</row>
    <row r="223" spans="1:235">
      <c r="A223" s="4" t="s">
        <v>38</v>
      </c>
      <c r="B223" s="12" t="s">
        <v>34</v>
      </c>
      <c r="C223" s="20">
        <v>3</v>
      </c>
      <c r="D223" s="4" t="s">
        <v>78</v>
      </c>
      <c r="E223" s="4" t="s">
        <v>98</v>
      </c>
      <c r="F223" s="15"/>
      <c r="G223" s="15"/>
      <c r="H223" s="15">
        <v>2.5254786160076035E-4</v>
      </c>
      <c r="I223" s="15">
        <v>5.3629414833267222E-5</v>
      </c>
      <c r="J223" s="15">
        <v>8.1711798702599478E-5</v>
      </c>
      <c r="K223" s="15">
        <v>1.1420398914196994E-5</v>
      </c>
      <c r="L223" s="15">
        <v>7.0171495099202727E-5</v>
      </c>
      <c r="M223" s="15">
        <v>1.2251017096787115E-6</v>
      </c>
      <c r="N223" s="15">
        <v>9.8272488685324788E-5</v>
      </c>
      <c r="O223" s="15">
        <v>1.3074815024083364E-5</v>
      </c>
      <c r="P223" s="15">
        <v>-4.2139777633565244E-6</v>
      </c>
      <c r="Q223" s="15"/>
      <c r="R223" s="15"/>
      <c r="S223" s="15"/>
      <c r="T223" s="15"/>
      <c r="U223" s="15"/>
      <c r="V223" s="15">
        <v>21.181949043273924</v>
      </c>
      <c r="W223" s="15">
        <v>4.706864471435547</v>
      </c>
      <c r="X223" s="15">
        <v>7.3391319561004638</v>
      </c>
      <c r="Y223" s="15">
        <v>4.1714561247090389E-5</v>
      </c>
      <c r="Z223" s="15">
        <v>7.729373512268066</v>
      </c>
      <c r="AA223" s="15">
        <v>2.4031448647860996E-5</v>
      </c>
      <c r="AB223" s="15">
        <v>1.2900779891014098</v>
      </c>
      <c r="AC223" s="15">
        <v>1.9619213803707679E-5</v>
      </c>
      <c r="AD223" s="15">
        <v>-3.3779215372931047E-6</v>
      </c>
      <c r="AE223" s="15"/>
      <c r="AF223" s="15"/>
      <c r="AG223" s="15"/>
      <c r="AH223" s="15"/>
      <c r="AI223" s="69">
        <f t="shared" si="383"/>
        <v>1</v>
      </c>
      <c r="AJ223" s="15">
        <f t="shared" si="405"/>
        <v>0</v>
      </c>
      <c r="AK223" s="15">
        <f t="shared" si="406"/>
        <v>0</v>
      </c>
      <c r="AL223" s="15">
        <f t="shared" si="407"/>
        <v>21.181696495412325</v>
      </c>
      <c r="AM223" s="15">
        <f t="shared" si="408"/>
        <v>4.7068108420207135</v>
      </c>
      <c r="AN223" s="15">
        <f t="shared" si="409"/>
        <v>7.3390502443017613</v>
      </c>
      <c r="AO223" s="15">
        <f t="shared" si="410"/>
        <v>3.0294162332893396E-5</v>
      </c>
      <c r="AP223" s="15">
        <f t="shared" si="411"/>
        <v>7.729303340772967</v>
      </c>
      <c r="AQ223" s="15">
        <f t="shared" si="412"/>
        <v>2.2806346938182286E-5</v>
      </c>
      <c r="AR223" s="15">
        <f t="shared" si="413"/>
        <v>1.2899797166127245</v>
      </c>
      <c r="AS223" s="15">
        <f t="shared" si="414"/>
        <v>6.5443987796243144E-6</v>
      </c>
      <c r="AT223" s="15">
        <f t="shared" si="415"/>
        <v>8.3605622606341964E-7</v>
      </c>
      <c r="AU223" s="15">
        <f t="shared" si="416"/>
        <v>0</v>
      </c>
      <c r="AV223" s="15">
        <f t="shared" si="417"/>
        <v>0</v>
      </c>
      <c r="AW223" s="15">
        <f t="shared" si="418"/>
        <v>0</v>
      </c>
      <c r="AX223" s="15"/>
      <c r="AY223" s="4">
        <f t="shared" si="419"/>
        <v>0</v>
      </c>
      <c r="AZ223" s="4">
        <f t="shared" si="420"/>
        <v>1</v>
      </c>
      <c r="BA223" s="4"/>
      <c r="BB223" s="4">
        <f t="shared" si="384"/>
        <v>1</v>
      </c>
      <c r="BC223" s="4">
        <f t="shared" si="385"/>
        <v>1</v>
      </c>
      <c r="BD223" s="40">
        <f t="shared" si="386"/>
        <v>1.7519966566219487</v>
      </c>
      <c r="BE223" s="15">
        <f t="shared" si="387"/>
        <v>21.181696495412325</v>
      </c>
      <c r="BF223" s="15">
        <f t="shared" si="388"/>
        <v>4.7068108420207135</v>
      </c>
      <c r="BG223" s="15">
        <f t="shared" si="421"/>
        <v>7.3390497879676433</v>
      </c>
      <c r="BH223" s="15">
        <f t="shared" si="422"/>
        <v>7.7293030447140003</v>
      </c>
      <c r="BI223" s="15">
        <f t="shared" si="423"/>
        <v>1.2899791611601232</v>
      </c>
      <c r="BJ223" s="18">
        <f t="shared" si="424"/>
        <v>0.22221123048572367</v>
      </c>
      <c r="BK223" s="18">
        <f t="shared" si="425"/>
        <v>0.34648073583516714</v>
      </c>
      <c r="BL223" s="18">
        <f t="shared" si="426"/>
        <v>0.36490481517323531</v>
      </c>
      <c r="BM223" s="18">
        <f t="shared" si="427"/>
        <v>6.0900653610985109E-2</v>
      </c>
      <c r="BN223" s="18">
        <f t="shared" si="428"/>
        <v>1.559240435678283</v>
      </c>
      <c r="BO223" s="18">
        <f t="shared" si="429"/>
        <v>1.6421528937831034</v>
      </c>
      <c r="BP223" s="18">
        <f t="shared" si="430"/>
        <v>0.27406649734968175</v>
      </c>
      <c r="BQ223" s="18">
        <f t="shared" si="431"/>
        <v>1.0531749024766361</v>
      </c>
      <c r="BR223" s="18">
        <f t="shared" si="432"/>
        <v>0.17576923422362406</v>
      </c>
      <c r="BS223" s="18">
        <f t="shared" si="433"/>
        <v>0.16689462862273569</v>
      </c>
      <c r="BT223" s="144">
        <f t="shared" si="434"/>
        <v>-1.5041268608138429</v>
      </c>
      <c r="BU223" s="144">
        <f t="shared" si="435"/>
        <v>-1.0599280583330224</v>
      </c>
      <c r="BV223" s="144">
        <f t="shared" si="436"/>
        <v>-1.0081187397560536</v>
      </c>
      <c r="BW223" s="144">
        <f t="shared" si="437"/>
        <v>-2.7985113717953878</v>
      </c>
      <c r="BX223" s="44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184"/>
      <c r="CJ223" s="185"/>
      <c r="CK223" s="181">
        <f t="shared" si="389"/>
        <v>0</v>
      </c>
      <c r="CL223" s="186">
        <f t="shared" si="390"/>
        <v>1.7519957770409817</v>
      </c>
      <c r="CM223" s="185">
        <f t="shared" si="391"/>
        <v>0.2179423567046487</v>
      </c>
      <c r="CN223" s="185">
        <f t="shared" si="392"/>
        <v>0.33337683717767858</v>
      </c>
      <c r="CO223" s="188">
        <f t="shared" si="393"/>
        <v>0.33810000000000001</v>
      </c>
      <c r="CP223" s="185">
        <f t="shared" si="394"/>
        <v>5.4379724666676371E-2</v>
      </c>
      <c r="CQ223" s="187">
        <f t="shared" si="395"/>
        <v>1.5296560164734956</v>
      </c>
      <c r="CR223" s="187">
        <f t="shared" si="396"/>
        <v>1.5513276313616564</v>
      </c>
      <c r="CS223" s="187">
        <f t="shared" si="397"/>
        <v>0.24951425454378612</v>
      </c>
      <c r="CT223" s="187">
        <f t="shared" si="398"/>
        <v>1.014167639426623</v>
      </c>
      <c r="CU223" s="187">
        <f t="shared" si="399"/>
        <v>0.16311788523476153</v>
      </c>
      <c r="CV223" s="187">
        <f t="shared" si="400"/>
        <v>0.16083917381448201</v>
      </c>
      <c r="CW223" s="184">
        <f t="shared" si="401"/>
        <v>-1.523524669943874</v>
      </c>
      <c r="CX223" s="184">
        <f t="shared" si="402"/>
        <v>-1.0984817856509632</v>
      </c>
      <c r="CY223" s="184">
        <f t="shared" si="403"/>
        <v>-2.9117639029264084</v>
      </c>
      <c r="CZ223" s="184">
        <f t="shared" si="438"/>
        <v>0.42504288429291087</v>
      </c>
      <c r="DA223" s="184">
        <f t="shared" si="439"/>
        <v>0.43911110067557702</v>
      </c>
      <c r="DB223" s="184">
        <f t="shared" si="440"/>
        <v>-1.3882392329825348</v>
      </c>
      <c r="DC223" s="184">
        <f t="shared" si="441"/>
        <v>1.4068216382666228E-2</v>
      </c>
      <c r="DD223" s="184">
        <f t="shared" si="442"/>
        <v>-1.8132821172754456</v>
      </c>
      <c r="DE223" s="184">
        <f t="shared" si="443"/>
        <v>-1.8273503336581118</v>
      </c>
      <c r="DF223" s="15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125"/>
      <c r="DZ223" s="4"/>
      <c r="EA223" s="20"/>
      <c r="EB223" s="20"/>
      <c r="EC223" s="20"/>
      <c r="ED223" s="4"/>
      <c r="EE223" s="4" t="str">
        <f>E223</f>
        <v>iRM_UR</v>
      </c>
      <c r="EF223" s="4" t="str">
        <f>A223</f>
        <v>Lab 1</v>
      </c>
      <c r="EG223" s="4" t="str">
        <f>B223</f>
        <v>Jun 21, 2022</v>
      </c>
      <c r="EH223" s="130">
        <f>C223</f>
        <v>3</v>
      </c>
      <c r="EI223" s="51">
        <f>BE223/AVERAGE(BE222,BE224)</f>
        <v>1.061750442560804</v>
      </c>
      <c r="EJ223" s="52">
        <f>(CM223/AVERAGE(CM222,CM224)-1)*10^6</f>
        <v>6.8248545466165211</v>
      </c>
      <c r="EK223" s="52">
        <f>(CN223/AVERAGE(CN222,CN224)-1)*10^6</f>
        <v>-2.3205953777472033</v>
      </c>
      <c r="EL223" s="52">
        <f>(CP223/AVERAGE(CP222,CP224)-1)*10^6</f>
        <v>1.2685597428063744</v>
      </c>
      <c r="EN223" s="39" t="str">
        <f t="shared" ref="EN223:EU223" si="462">DV257</f>
        <v>iRM_12</v>
      </c>
      <c r="EO223" s="39" t="str">
        <f t="shared" si="462"/>
        <v>Lab 1</v>
      </c>
      <c r="EP223" s="39" t="str">
        <f t="shared" si="462"/>
        <v>Jun 22, 2022</v>
      </c>
      <c r="EQ223" s="124">
        <f t="shared" si="462"/>
        <v>4</v>
      </c>
      <c r="ER223" s="117">
        <f t="shared" si="462"/>
        <v>1.0014556967888701</v>
      </c>
      <c r="ES223" s="44">
        <f t="shared" si="462"/>
        <v>-12.683131761836997</v>
      </c>
      <c r="ET223" s="44">
        <f t="shared" si="462"/>
        <v>-4.9748291821583024</v>
      </c>
      <c r="EU223" s="44">
        <f t="shared" si="462"/>
        <v>20.781304242767362</v>
      </c>
      <c r="EV223" s="39" t="s">
        <v>27</v>
      </c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5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</row>
    <row r="224" spans="1:235">
      <c r="A224" s="4" t="s">
        <v>38</v>
      </c>
      <c r="B224" s="12" t="s">
        <v>34</v>
      </c>
      <c r="C224" s="20">
        <v>3</v>
      </c>
      <c r="D224" s="4" t="s">
        <v>79</v>
      </c>
      <c r="E224" s="4" t="s">
        <v>27</v>
      </c>
      <c r="F224" s="15"/>
      <c r="G224" s="15"/>
      <c r="H224" s="15">
        <v>2.7378063241485507E-4</v>
      </c>
      <c r="I224" s="15">
        <v>7.0308065551216709E-5</v>
      </c>
      <c r="J224" s="15">
        <v>1.0097875929204747E-4</v>
      </c>
      <c r="K224" s="15">
        <v>1.8537321579970012E-5</v>
      </c>
      <c r="L224" s="15">
        <v>8.3832313248422E-5</v>
      </c>
      <c r="M224" s="15">
        <v>1.8415602262678022E-6</v>
      </c>
      <c r="N224" s="15">
        <v>1.0215819347649812E-4</v>
      </c>
      <c r="O224" s="15">
        <v>4.0895343033753322E-6</v>
      </c>
      <c r="P224" s="15">
        <v>-5.9254262737340472E-6</v>
      </c>
      <c r="Q224" s="15"/>
      <c r="R224" s="15"/>
      <c r="S224" s="15"/>
      <c r="T224" s="15"/>
      <c r="U224" s="15"/>
      <c r="V224" s="15">
        <v>19.945489605267841</v>
      </c>
      <c r="W224" s="15">
        <v>4.4321702520052595</v>
      </c>
      <c r="X224" s="15">
        <v>6.9110802610715227</v>
      </c>
      <c r="Y224" s="15">
        <v>5.6919037281962424E-5</v>
      </c>
      <c r="Z224" s="15">
        <v>7.2788987159729004</v>
      </c>
      <c r="AA224" s="15">
        <v>2.5532830894311093E-5</v>
      </c>
      <c r="AB224" s="15">
        <v>1.2149470001459122</v>
      </c>
      <c r="AC224" s="15">
        <v>1.1971929540758689E-5</v>
      </c>
      <c r="AD224" s="15">
        <v>-2.3190323328315114E-8</v>
      </c>
      <c r="AE224" s="15"/>
      <c r="AF224" s="15"/>
      <c r="AG224" s="15"/>
      <c r="AH224" s="15"/>
      <c r="AI224" s="69">
        <f t="shared" si="383"/>
        <v>1</v>
      </c>
      <c r="AJ224" s="15">
        <f t="shared" si="405"/>
        <v>0</v>
      </c>
      <c r="AK224" s="15">
        <f t="shared" si="406"/>
        <v>0</v>
      </c>
      <c r="AL224" s="15">
        <f t="shared" si="407"/>
        <v>19.945215824635426</v>
      </c>
      <c r="AM224" s="15">
        <f t="shared" si="408"/>
        <v>4.4320999439397086</v>
      </c>
      <c r="AN224" s="15">
        <f t="shared" si="409"/>
        <v>6.9109792823122307</v>
      </c>
      <c r="AO224" s="15">
        <f t="shared" si="410"/>
        <v>3.8381715701992412E-5</v>
      </c>
      <c r="AP224" s="15">
        <f t="shared" si="411"/>
        <v>7.2788148836596518</v>
      </c>
      <c r="AQ224" s="15">
        <f t="shared" si="412"/>
        <v>2.3691270668043291E-5</v>
      </c>
      <c r="AR224" s="15">
        <f t="shared" si="413"/>
        <v>1.2148448419524356</v>
      </c>
      <c r="AS224" s="15">
        <f t="shared" si="414"/>
        <v>7.8823952373833558E-6</v>
      </c>
      <c r="AT224" s="15">
        <f t="shared" si="415"/>
        <v>5.9022359504057324E-6</v>
      </c>
      <c r="AU224" s="15">
        <f t="shared" si="416"/>
        <v>0</v>
      </c>
      <c r="AV224" s="15">
        <f t="shared" si="417"/>
        <v>0</v>
      </c>
      <c r="AW224" s="15">
        <f t="shared" si="418"/>
        <v>0</v>
      </c>
      <c r="AX224" s="15"/>
      <c r="AY224" s="4">
        <f t="shared" si="419"/>
        <v>0</v>
      </c>
      <c r="AZ224" s="4">
        <f t="shared" si="420"/>
        <v>1</v>
      </c>
      <c r="BA224" s="4"/>
      <c r="BB224" s="4">
        <f t="shared" si="384"/>
        <v>1</v>
      </c>
      <c r="BC224" s="4">
        <f t="shared" si="385"/>
        <v>1</v>
      </c>
      <c r="BD224" s="40">
        <f t="shared" si="386"/>
        <v>1.7542345274257325</v>
      </c>
      <c r="BE224" s="15">
        <f t="shared" si="387"/>
        <v>19.945215824635426</v>
      </c>
      <c r="BF224" s="15">
        <f t="shared" si="388"/>
        <v>4.4320999439397086</v>
      </c>
      <c r="BG224" s="15">
        <f t="shared" si="421"/>
        <v>6.9109760611787836</v>
      </c>
      <c r="BH224" s="15">
        <f t="shared" si="422"/>
        <v>7.278812793772623</v>
      </c>
      <c r="BI224" s="15">
        <f t="shared" si="423"/>
        <v>1.2148409208334001</v>
      </c>
      <c r="BJ224" s="18">
        <f t="shared" si="424"/>
        <v>0.22221368687649795</v>
      </c>
      <c r="BK224" s="18">
        <f t="shared" si="425"/>
        <v>0.34649793323583189</v>
      </c>
      <c r="BL224" s="18">
        <f t="shared" si="426"/>
        <v>0.36494028732354772</v>
      </c>
      <c r="BM224" s="18">
        <f t="shared" si="427"/>
        <v>6.0908888202296799E-2</v>
      </c>
      <c r="BN224" s="18">
        <f t="shared" si="428"/>
        <v>1.5593005908245818</v>
      </c>
      <c r="BO224" s="18">
        <f t="shared" si="429"/>
        <v>1.6422943719320693</v>
      </c>
      <c r="BP224" s="18">
        <f t="shared" si="430"/>
        <v>0.27410052485267827</v>
      </c>
      <c r="BQ224" s="18">
        <f t="shared" si="431"/>
        <v>1.0532250045923468</v>
      </c>
      <c r="BR224" s="18">
        <f t="shared" si="432"/>
        <v>0.17578427563330157</v>
      </c>
      <c r="BS224" s="18">
        <f t="shared" si="433"/>
        <v>0.16690097070125987</v>
      </c>
      <c r="BT224" s="144">
        <f t="shared" si="434"/>
        <v>-1.50411580656968</v>
      </c>
      <c r="BU224" s="144">
        <f t="shared" si="435"/>
        <v>-1.0598784250573219</v>
      </c>
      <c r="BV224" s="144">
        <f t="shared" si="436"/>
        <v>-1.0080215351568338</v>
      </c>
      <c r="BW224" s="144">
        <f t="shared" si="437"/>
        <v>-2.7983761674230268</v>
      </c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184"/>
      <c r="CJ224" s="185"/>
      <c r="CK224" s="181">
        <f t="shared" si="389"/>
        <v>0</v>
      </c>
      <c r="CL224" s="186">
        <f t="shared" si="390"/>
        <v>1.7542279341665752</v>
      </c>
      <c r="CM224" s="185">
        <f t="shared" si="391"/>
        <v>0.21793937966890395</v>
      </c>
      <c r="CN224" s="185">
        <f t="shared" si="392"/>
        <v>0.33337700830249717</v>
      </c>
      <c r="CO224" s="188">
        <f t="shared" si="393"/>
        <v>0.33810000000000001</v>
      </c>
      <c r="CP224" s="185">
        <f t="shared" si="394"/>
        <v>5.4379230533731254E-2</v>
      </c>
      <c r="CQ224" s="187">
        <f t="shared" si="395"/>
        <v>1.5296776966556822</v>
      </c>
      <c r="CR224" s="187">
        <f t="shared" si="396"/>
        <v>1.5513488223819185</v>
      </c>
      <c r="CS224" s="187">
        <f t="shared" si="397"/>
        <v>0.24951539559461355</v>
      </c>
      <c r="CT224" s="187">
        <f t="shared" si="398"/>
        <v>1.0141671188470722</v>
      </c>
      <c r="CU224" s="187">
        <f t="shared" si="399"/>
        <v>0.16311631930054704</v>
      </c>
      <c r="CV224" s="187">
        <f t="shared" si="400"/>
        <v>0.16083771231508801</v>
      </c>
      <c r="CW224" s="184">
        <f t="shared" si="401"/>
        <v>-1.5235383297763303</v>
      </c>
      <c r="CX224" s="184">
        <f t="shared" si="402"/>
        <v>-1.0984812723436317</v>
      </c>
      <c r="CY224" s="184">
        <f t="shared" si="403"/>
        <v>-2.9117729896805837</v>
      </c>
      <c r="CZ224" s="184">
        <f t="shared" si="438"/>
        <v>0.42505705743269878</v>
      </c>
      <c r="DA224" s="184">
        <f t="shared" si="439"/>
        <v>0.43912476050803351</v>
      </c>
      <c r="DB224" s="184">
        <f t="shared" si="440"/>
        <v>-1.3882346599042534</v>
      </c>
      <c r="DC224" s="184">
        <f t="shared" si="441"/>
        <v>1.4067703075335003E-2</v>
      </c>
      <c r="DD224" s="184">
        <f t="shared" si="442"/>
        <v>-1.813291717336952</v>
      </c>
      <c r="DE224" s="184">
        <f t="shared" si="443"/>
        <v>-1.8273594204122867</v>
      </c>
      <c r="DF224" s="15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3" t="str">
        <f>E224</f>
        <v>iRM_12</v>
      </c>
      <c r="DW224" s="43" t="str">
        <f>A224</f>
        <v>Lab 1</v>
      </c>
      <c r="DX224" s="43" t="str">
        <f>B224</f>
        <v>Jun 21, 2022</v>
      </c>
      <c r="DY224" s="125">
        <f>C224</f>
        <v>3</v>
      </c>
      <c r="DZ224" s="51">
        <f>BE224/AVERAGE(BE222,BE226)</f>
        <v>1.0054048650804448</v>
      </c>
      <c r="EA224" s="52">
        <f>(CM224/AVERAGE(CM222,CM226)-1)*10^6</f>
        <v>-9.7872638865625916</v>
      </c>
      <c r="EB224" s="52">
        <f>(CN224/AVERAGE(CN222,CN226)-1)*10^6</f>
        <v>-1.9428129159893004</v>
      </c>
      <c r="EC224" s="52">
        <f>(CP224/AVERAGE(CP222,CP226)-1)*10^6</f>
        <v>-7.5514639304996578</v>
      </c>
      <c r="ED224" s="4"/>
      <c r="EE224" s="4"/>
      <c r="EF224" s="4"/>
      <c r="EG224" s="4"/>
      <c r="EH224" s="130"/>
      <c r="EI224" s="20"/>
      <c r="EJ224" s="20"/>
      <c r="EK224" s="52"/>
      <c r="EL224" s="52"/>
      <c r="EN224" s="39" t="str">
        <f t="shared" ref="EN224:EU224" si="463">DV259</f>
        <v>iRM_12</v>
      </c>
      <c r="EO224" s="39" t="str">
        <f t="shared" si="463"/>
        <v>Lab 1</v>
      </c>
      <c r="EP224" s="39" t="str">
        <f t="shared" si="463"/>
        <v>Jun 22, 2022</v>
      </c>
      <c r="EQ224" s="124">
        <f t="shared" si="463"/>
        <v>4</v>
      </c>
      <c r="ER224" s="117">
        <f t="shared" si="463"/>
        <v>0.9996136887742797</v>
      </c>
      <c r="ES224" s="44">
        <f t="shared" si="463"/>
        <v>9.4255486906558161</v>
      </c>
      <c r="ET224" s="44">
        <f t="shared" si="463"/>
        <v>9.1951335554618652</v>
      </c>
      <c r="EU224" s="44">
        <f t="shared" si="463"/>
        <v>-15.132699857089982</v>
      </c>
      <c r="EV224" s="39" t="s">
        <v>27</v>
      </c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5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</row>
    <row r="225" spans="1:235">
      <c r="A225" s="4" t="s">
        <v>38</v>
      </c>
      <c r="B225" s="12" t="s">
        <v>34</v>
      </c>
      <c r="C225" s="20">
        <v>3</v>
      </c>
      <c r="D225" s="4" t="s">
        <v>80</v>
      </c>
      <c r="E225" s="4" t="s">
        <v>99</v>
      </c>
      <c r="F225" s="15"/>
      <c r="G225" s="15"/>
      <c r="H225" s="15">
        <v>4.5836660428903996E-4</v>
      </c>
      <c r="I225" s="15">
        <v>1.0630489559844136E-4</v>
      </c>
      <c r="J225" s="15">
        <v>1.5602941639372147E-4</v>
      </c>
      <c r="K225" s="15">
        <v>2.0785512242582625E-5</v>
      </c>
      <c r="L225" s="15">
        <v>1.4580844435840845E-4</v>
      </c>
      <c r="M225" s="15">
        <v>-4.6294646779188046E-6</v>
      </c>
      <c r="N225" s="15">
        <v>1.1922256235266104E-4</v>
      </c>
      <c r="O225" s="15">
        <v>1.1908340036370646E-5</v>
      </c>
      <c r="P225" s="15">
        <v>-4.5836727849746243E-6</v>
      </c>
      <c r="Q225" s="15"/>
      <c r="R225" s="15"/>
      <c r="S225" s="15"/>
      <c r="T225" s="15"/>
      <c r="U225" s="15"/>
      <c r="V225" s="15">
        <v>20.285100250244142</v>
      </c>
      <c r="W225" s="15">
        <v>4.507608432769775</v>
      </c>
      <c r="X225" s="15">
        <v>7.0286252880096436</v>
      </c>
      <c r="Y225" s="15">
        <v>5.2339543726702688E-5</v>
      </c>
      <c r="Z225" s="15">
        <v>7.4025563240051273</v>
      </c>
      <c r="AA225" s="15">
        <v>2.472290450796777E-5</v>
      </c>
      <c r="AB225" s="15">
        <v>1.2355843162536622</v>
      </c>
      <c r="AC225" s="15">
        <v>1.503068894635362E-5</v>
      </c>
      <c r="AD225" s="15">
        <v>8.1317543845215635E-8</v>
      </c>
      <c r="AE225" s="15"/>
      <c r="AF225" s="15"/>
      <c r="AG225" s="15"/>
      <c r="AH225" s="15"/>
      <c r="AI225" s="69">
        <f t="shared" si="383"/>
        <v>1</v>
      </c>
      <c r="AJ225" s="15">
        <f t="shared" si="405"/>
        <v>0</v>
      </c>
      <c r="AK225" s="15">
        <f t="shared" si="406"/>
        <v>0</v>
      </c>
      <c r="AL225" s="15">
        <f t="shared" si="407"/>
        <v>20.284641883639853</v>
      </c>
      <c r="AM225" s="15">
        <f t="shared" si="408"/>
        <v>4.5075021278741767</v>
      </c>
      <c r="AN225" s="15">
        <f t="shared" si="409"/>
        <v>7.0284692585932502</v>
      </c>
      <c r="AO225" s="15">
        <f t="shared" si="410"/>
        <v>3.1554031484120063E-5</v>
      </c>
      <c r="AP225" s="15">
        <f t="shared" si="411"/>
        <v>7.4024105155607689</v>
      </c>
      <c r="AQ225" s="15">
        <f t="shared" si="412"/>
        <v>2.9352369185886573E-5</v>
      </c>
      <c r="AR225" s="15">
        <f t="shared" si="413"/>
        <v>1.2354650936913094</v>
      </c>
      <c r="AS225" s="15">
        <f t="shared" si="414"/>
        <v>3.1223489099829741E-6</v>
      </c>
      <c r="AT225" s="15">
        <f t="shared" si="415"/>
        <v>4.6649903288198397E-6</v>
      </c>
      <c r="AU225" s="15">
        <f t="shared" si="416"/>
        <v>0</v>
      </c>
      <c r="AV225" s="15">
        <f t="shared" si="417"/>
        <v>0</v>
      </c>
      <c r="AW225" s="15">
        <f t="shared" si="418"/>
        <v>0</v>
      </c>
      <c r="AX225" s="15"/>
      <c r="AY225" s="4">
        <f t="shared" si="419"/>
        <v>0</v>
      </c>
      <c r="AZ225" s="4">
        <f t="shared" si="420"/>
        <v>1</v>
      </c>
      <c r="BA225" s="4"/>
      <c r="BB225" s="4">
        <f t="shared" si="384"/>
        <v>1</v>
      </c>
      <c r="BC225" s="4">
        <f t="shared" si="385"/>
        <v>1</v>
      </c>
      <c r="BD225" s="40">
        <f t="shared" si="386"/>
        <v>1.7533825426347855</v>
      </c>
      <c r="BE225" s="15">
        <f t="shared" si="387"/>
        <v>20.284641883639853</v>
      </c>
      <c r="BF225" s="15">
        <f t="shared" si="388"/>
        <v>4.5075021278741767</v>
      </c>
      <c r="BG225" s="15">
        <f t="shared" si="421"/>
        <v>7.0284667125606903</v>
      </c>
      <c r="BH225" s="15">
        <f t="shared" si="422"/>
        <v>7.4024088637097201</v>
      </c>
      <c r="BI225" s="15">
        <f t="shared" si="423"/>
        <v>1.2354619944807508</v>
      </c>
      <c r="BJ225" s="18">
        <f t="shared" si="424"/>
        <v>0.22221255636312745</v>
      </c>
      <c r="BK225" s="18">
        <f t="shared" si="425"/>
        <v>0.346492028445883</v>
      </c>
      <c r="BL225" s="18">
        <f t="shared" si="426"/>
        <v>0.36492677101092802</v>
      </c>
      <c r="BM225" s="18">
        <f t="shared" si="427"/>
        <v>6.0906275869587148E-2</v>
      </c>
      <c r="BN225" s="18">
        <f t="shared" si="428"/>
        <v>1.5592819511048015</v>
      </c>
      <c r="BO225" s="18">
        <f t="shared" si="429"/>
        <v>1.6422419011038463</v>
      </c>
      <c r="BP225" s="18">
        <f t="shared" si="430"/>
        <v>0.27409016333918362</v>
      </c>
      <c r="BQ225" s="18">
        <f t="shared" si="431"/>
        <v>1.0532039442515608</v>
      </c>
      <c r="BR225" s="18">
        <f t="shared" si="432"/>
        <v>0.17577973191120561</v>
      </c>
      <c r="BS225" s="18">
        <f t="shared" si="433"/>
        <v>0.16689999393813523</v>
      </c>
      <c r="BT225" s="144">
        <f t="shared" si="434"/>
        <v>-1.5041208940881949</v>
      </c>
      <c r="BU225" s="144">
        <f t="shared" si="435"/>
        <v>-1.0598954665450071</v>
      </c>
      <c r="BV225" s="144">
        <f t="shared" si="436"/>
        <v>-1.0080585728953286</v>
      </c>
      <c r="BW225" s="144">
        <f t="shared" si="437"/>
        <v>-2.7984190575300172</v>
      </c>
      <c r="BX225" s="44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184"/>
      <c r="CJ225" s="185"/>
      <c r="CK225" s="181">
        <f t="shared" si="389"/>
        <v>0</v>
      </c>
      <c r="CL225" s="186">
        <f t="shared" si="390"/>
        <v>1.7533774183210238</v>
      </c>
      <c r="CM225" s="185">
        <f t="shared" si="391"/>
        <v>0.2179403231856728</v>
      </c>
      <c r="CN225" s="185">
        <f t="shared" si="392"/>
        <v>0.3333775665855031</v>
      </c>
      <c r="CO225" s="188">
        <f t="shared" si="393"/>
        <v>0.33810000000000001</v>
      </c>
      <c r="CP225" s="185">
        <f t="shared" si="394"/>
        <v>5.437988792539835E-2</v>
      </c>
      <c r="CQ225" s="187">
        <f t="shared" si="395"/>
        <v>1.5296736359406256</v>
      </c>
      <c r="CR225" s="187">
        <f t="shared" si="396"/>
        <v>1.5513421062148192</v>
      </c>
      <c r="CS225" s="187">
        <f t="shared" si="397"/>
        <v>0.24951733176549329</v>
      </c>
      <c r="CT225" s="187">
        <f t="shared" si="398"/>
        <v>1.0141654204956401</v>
      </c>
      <c r="CU225" s="187">
        <f t="shared" si="399"/>
        <v>0.16311801805491685</v>
      </c>
      <c r="CV225" s="187">
        <f t="shared" si="400"/>
        <v>0.16083965668559111</v>
      </c>
      <c r="CW225" s="184">
        <f t="shared" si="401"/>
        <v>-1.5235340005232696</v>
      </c>
      <c r="CX225" s="184">
        <f t="shared" si="402"/>
        <v>-1.0984795977154342</v>
      </c>
      <c r="CY225" s="184">
        <f t="shared" si="403"/>
        <v>-2.9117609007325225</v>
      </c>
      <c r="CZ225" s="184">
        <f t="shared" si="438"/>
        <v>0.42505440280783541</v>
      </c>
      <c r="DA225" s="184">
        <f t="shared" si="439"/>
        <v>0.43912043125497291</v>
      </c>
      <c r="DB225" s="184">
        <f t="shared" si="440"/>
        <v>-1.3882269002092531</v>
      </c>
      <c r="DC225" s="184">
        <f t="shared" si="441"/>
        <v>1.4066028447137493E-2</v>
      </c>
      <c r="DD225" s="184">
        <f t="shared" si="442"/>
        <v>-1.8132813030170885</v>
      </c>
      <c r="DE225" s="184">
        <f t="shared" si="443"/>
        <v>-1.8273473314642257</v>
      </c>
      <c r="DF225" s="15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125"/>
      <c r="DZ225" s="4"/>
      <c r="EA225" s="20"/>
      <c r="EB225" s="20"/>
      <c r="EC225" s="20"/>
      <c r="ED225" s="4"/>
      <c r="EE225" s="4" t="str">
        <f>E225</f>
        <v>SRM</v>
      </c>
      <c r="EF225" s="4" t="str">
        <f>A225</f>
        <v>Lab 1</v>
      </c>
      <c r="EG225" s="4" t="str">
        <f>B225</f>
        <v>Jun 21, 2022</v>
      </c>
      <c r="EH225" s="130">
        <f>C225</f>
        <v>3</v>
      </c>
      <c r="EI225" s="51">
        <f>BE225/AVERAGE(BE224,BE226)</f>
        <v>1.022750494840506</v>
      </c>
      <c r="EJ225" s="52">
        <f>(CM225/AVERAGE(CM224,CM226)-1)*10^6</f>
        <v>1.3769232463101133</v>
      </c>
      <c r="EK225" s="52">
        <f>(CN225/AVERAGE(CN224,CN226)-1)*10^6</f>
        <v>1.5391050722790567</v>
      </c>
      <c r="EL225" s="52">
        <f>(CP225/AVERAGE(CP224,CP226)-1)*10^6</f>
        <v>12.35572927127393</v>
      </c>
      <c r="EN225" s="39" t="str">
        <f t="shared" ref="EN225:EU225" si="464">DV261</f>
        <v>iRM_12</v>
      </c>
      <c r="EO225" s="39" t="str">
        <f t="shared" si="464"/>
        <v>Lab 1</v>
      </c>
      <c r="EP225" s="39" t="str">
        <f t="shared" si="464"/>
        <v>Jun 22, 2022</v>
      </c>
      <c r="EQ225" s="124">
        <f t="shared" si="464"/>
        <v>4</v>
      </c>
      <c r="ER225" s="117">
        <f t="shared" si="464"/>
        <v>0.99648834888302629</v>
      </c>
      <c r="ES225" s="44">
        <f t="shared" si="464"/>
        <v>-7.4795506399549794</v>
      </c>
      <c r="ET225" s="44">
        <f t="shared" si="464"/>
        <v>-6.6956657490679916</v>
      </c>
      <c r="EU225" s="44">
        <f t="shared" si="464"/>
        <v>3.5883914528689331</v>
      </c>
      <c r="EV225" s="39" t="s">
        <v>27</v>
      </c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5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</row>
    <row r="226" spans="1:235">
      <c r="A226" s="4" t="s">
        <v>38</v>
      </c>
      <c r="B226" s="12" t="s">
        <v>34</v>
      </c>
      <c r="C226" s="20">
        <v>3</v>
      </c>
      <c r="D226" s="4" t="s">
        <v>81</v>
      </c>
      <c r="E226" s="4" t="s">
        <v>27</v>
      </c>
      <c r="F226" s="15"/>
      <c r="G226" s="15"/>
      <c r="H226" s="15">
        <v>2.8170688019599763E-4</v>
      </c>
      <c r="I226" s="15">
        <v>6.700447993353009E-5</v>
      </c>
      <c r="J226" s="15">
        <v>9.0048988204216579E-5</v>
      </c>
      <c r="K226" s="15">
        <v>1.9530865944261678E-5</v>
      </c>
      <c r="L226" s="15">
        <v>9.0494941105134785E-5</v>
      </c>
      <c r="M226" s="15">
        <v>4.2963476417412497E-6</v>
      </c>
      <c r="N226" s="15">
        <v>1.0101632797159255E-4</v>
      </c>
      <c r="O226" s="15">
        <v>6.9838380795772535E-6</v>
      </c>
      <c r="P226" s="15">
        <v>-3.2469495849341008E-6</v>
      </c>
      <c r="Q226" s="15"/>
      <c r="R226" s="15"/>
      <c r="S226" s="15"/>
      <c r="T226" s="15"/>
      <c r="U226" s="15"/>
      <c r="V226" s="15">
        <v>19.721909332275391</v>
      </c>
      <c r="W226" s="15">
        <v>4.3825146293640138</v>
      </c>
      <c r="X226" s="15">
        <v>6.833616037368774</v>
      </c>
      <c r="Y226" s="15">
        <v>5.0201690455651261E-5</v>
      </c>
      <c r="Z226" s="15">
        <v>7.1973479366302486</v>
      </c>
      <c r="AA226" s="15">
        <v>2.1726928885072994E-5</v>
      </c>
      <c r="AB226" s="15">
        <v>1.2013348722457886</v>
      </c>
      <c r="AC226" s="15">
        <v>1.492765626437631E-5</v>
      </c>
      <c r="AD226" s="15">
        <v>9.8976559286256811E-8</v>
      </c>
      <c r="AE226" s="15"/>
      <c r="AF226" s="15"/>
      <c r="AG226" s="15"/>
      <c r="AH226" s="15"/>
      <c r="AI226" s="69">
        <f t="shared" si="383"/>
        <v>1</v>
      </c>
      <c r="AJ226" s="15">
        <f t="shared" si="405"/>
        <v>0</v>
      </c>
      <c r="AK226" s="15">
        <f t="shared" si="406"/>
        <v>0</v>
      </c>
      <c r="AL226" s="15">
        <f t="shared" si="407"/>
        <v>19.721627625395197</v>
      </c>
      <c r="AM226" s="15">
        <f t="shared" si="408"/>
        <v>4.3824476248840805</v>
      </c>
      <c r="AN226" s="15">
        <f t="shared" si="409"/>
        <v>6.8335259883805701</v>
      </c>
      <c r="AO226" s="15">
        <f t="shared" si="410"/>
        <v>3.0670824511389586E-5</v>
      </c>
      <c r="AP226" s="15">
        <f t="shared" si="411"/>
        <v>7.1972574416891435</v>
      </c>
      <c r="AQ226" s="15">
        <f t="shared" si="412"/>
        <v>1.7430581243331746E-5</v>
      </c>
      <c r="AR226" s="15">
        <f t="shared" si="413"/>
        <v>1.2012338559178171</v>
      </c>
      <c r="AS226" s="15">
        <f t="shared" si="414"/>
        <v>7.9438181847990578E-6</v>
      </c>
      <c r="AT226" s="15">
        <f t="shared" si="415"/>
        <v>3.3459261442203577E-6</v>
      </c>
      <c r="AU226" s="15">
        <f t="shared" si="416"/>
        <v>0</v>
      </c>
      <c r="AV226" s="15">
        <f t="shared" si="417"/>
        <v>0</v>
      </c>
      <c r="AW226" s="15">
        <f t="shared" si="418"/>
        <v>0</v>
      </c>
      <c r="AX226" s="15"/>
      <c r="AY226" s="4">
        <f t="shared" si="419"/>
        <v>0</v>
      </c>
      <c r="AZ226" s="4">
        <f t="shared" si="420"/>
        <v>1</v>
      </c>
      <c r="BA226" s="4"/>
      <c r="BB226" s="4">
        <f t="shared" si="384"/>
        <v>1</v>
      </c>
      <c r="BC226" s="4">
        <f t="shared" si="385"/>
        <v>1</v>
      </c>
      <c r="BD226" s="40">
        <f t="shared" si="386"/>
        <v>1.7543587154862503</v>
      </c>
      <c r="BE226" s="15">
        <f t="shared" si="387"/>
        <v>19.721627625395197</v>
      </c>
      <c r="BF226" s="15">
        <f t="shared" si="388"/>
        <v>4.3824476248840805</v>
      </c>
      <c r="BG226" s="15">
        <f t="shared" si="421"/>
        <v>6.833524162360983</v>
      </c>
      <c r="BH226" s="15">
        <f t="shared" si="422"/>
        <v>7.1972562569559164</v>
      </c>
      <c r="BI226" s="15">
        <f t="shared" si="423"/>
        <v>1.2012316330747235</v>
      </c>
      <c r="BJ226" s="18">
        <f t="shared" si="424"/>
        <v>0.22221531144016121</v>
      </c>
      <c r="BK226" s="18">
        <f t="shared" si="425"/>
        <v>0.34649899552720348</v>
      </c>
      <c r="BL226" s="18">
        <f t="shared" si="426"/>
        <v>0.36494230565879537</v>
      </c>
      <c r="BM226" s="18">
        <f t="shared" si="427"/>
        <v>6.0909355753574743E-2</v>
      </c>
      <c r="BN226" s="18">
        <f t="shared" si="428"/>
        <v>1.5592939716060465</v>
      </c>
      <c r="BO226" s="18">
        <f t="shared" si="429"/>
        <v>1.6422914482968385</v>
      </c>
      <c r="BP226" s="18">
        <f t="shared" si="430"/>
        <v>0.27410062501465654</v>
      </c>
      <c r="BQ226" s="18">
        <f t="shared" si="431"/>
        <v>1.053227600569318</v>
      </c>
      <c r="BR226" s="18">
        <f t="shared" si="432"/>
        <v>0.17578508607478135</v>
      </c>
      <c r="BS226" s="18">
        <f t="shared" si="433"/>
        <v>0.16690132881037434</v>
      </c>
      <c r="BT226" s="144">
        <f t="shared" si="434"/>
        <v>-1.5041084957791175</v>
      </c>
      <c r="BU226" s="144">
        <f t="shared" si="435"/>
        <v>-1.0598753592677705</v>
      </c>
      <c r="BV226" s="144">
        <f t="shared" si="436"/>
        <v>-1.008016004581733</v>
      </c>
      <c r="BW226" s="144">
        <f t="shared" si="437"/>
        <v>-2.7983684912119311</v>
      </c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184"/>
      <c r="CJ226" s="185"/>
      <c r="CK226" s="181">
        <f t="shared" si="389"/>
        <v>0</v>
      </c>
      <c r="CL226" s="186">
        <f t="shared" si="390"/>
        <v>1.7543549354887293</v>
      </c>
      <c r="CM226" s="185">
        <f t="shared" si="391"/>
        <v>0.21794066652907343</v>
      </c>
      <c r="CN226" s="185">
        <f t="shared" si="392"/>
        <v>0.33337709866388099</v>
      </c>
      <c r="CO226" s="188">
        <f t="shared" si="393"/>
        <v>0.33810000000000001</v>
      </c>
      <c r="CP226" s="185">
        <f t="shared" si="394"/>
        <v>5.437920152732293E-2</v>
      </c>
      <c r="CQ226" s="187">
        <f t="shared" si="395"/>
        <v>1.5296690790812475</v>
      </c>
      <c r="CR226" s="187">
        <f t="shared" si="396"/>
        <v>1.5513396622327811</v>
      </c>
      <c r="CS226" s="187">
        <f t="shared" si="397"/>
        <v>0.24951378920403869</v>
      </c>
      <c r="CT226" s="187">
        <f t="shared" si="398"/>
        <v>1.014166843958531</v>
      </c>
      <c r="CU226" s="187">
        <f t="shared" si="399"/>
        <v>0.16311618808030176</v>
      </c>
      <c r="CV226" s="187">
        <f t="shared" si="400"/>
        <v>0.16083762652269429</v>
      </c>
      <c r="CW226" s="184">
        <f t="shared" si="401"/>
        <v>-1.5235324251235218</v>
      </c>
      <c r="CX226" s="184">
        <f t="shared" si="402"/>
        <v>-1.098481001295031</v>
      </c>
      <c r="CY226" s="184">
        <f t="shared" si="403"/>
        <v>-2.9117735230904125</v>
      </c>
      <c r="CZ226" s="184">
        <f t="shared" si="438"/>
        <v>0.42505142382849082</v>
      </c>
      <c r="DA226" s="184">
        <f t="shared" si="439"/>
        <v>0.43911885585522487</v>
      </c>
      <c r="DB226" s="184">
        <f t="shared" si="440"/>
        <v>-1.3882410979668911</v>
      </c>
      <c r="DC226" s="184">
        <f t="shared" si="441"/>
        <v>1.4067432026734227E-2</v>
      </c>
      <c r="DD226" s="184">
        <f t="shared" si="442"/>
        <v>-1.8132925217953815</v>
      </c>
      <c r="DE226" s="184">
        <f t="shared" si="443"/>
        <v>-1.8273599538221157</v>
      </c>
      <c r="DF226" s="15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3" t="str">
        <f>E226</f>
        <v>iRM_12</v>
      </c>
      <c r="DW226" s="43" t="str">
        <f>A226</f>
        <v>Lab 1</v>
      </c>
      <c r="DX226" s="43" t="str">
        <f>B226</f>
        <v>Jun 21, 2022</v>
      </c>
      <c r="DY226" s="125">
        <f>C226</f>
        <v>3</v>
      </c>
      <c r="DZ226" s="51">
        <f>BE226/AVERAGE(BE224,BE228)</f>
        <v>0.99559381374227307</v>
      </c>
      <c r="EA226" s="52">
        <f>(CM226/AVERAGE(CM224,CM228)-1)*10^6</f>
        <v>2.1433738219833742</v>
      </c>
      <c r="EB226" s="52">
        <f>(CN226/AVERAGE(CN224,CN228)-1)*10^6</f>
        <v>-0.16094198818095151</v>
      </c>
      <c r="EC226" s="52">
        <f>(CP226/AVERAGE(CP224,CP228)-1)*10^6</f>
        <v>-3.3429454079358933</v>
      </c>
      <c r="ED226" s="4"/>
      <c r="EE226" s="4"/>
      <c r="EF226" s="4"/>
      <c r="EG226" s="4"/>
      <c r="EH226" s="130"/>
      <c r="EI226" s="20"/>
      <c r="EJ226" s="20"/>
      <c r="EK226" s="52"/>
      <c r="EL226" s="52"/>
      <c r="EN226" s="39" t="str">
        <f t="shared" ref="EN226:EU226" si="465">DV263</f>
        <v>iRM_12</v>
      </c>
      <c r="EO226" s="39" t="str">
        <f t="shared" si="465"/>
        <v>Lab 1</v>
      </c>
      <c r="EP226" s="39" t="str">
        <f t="shared" si="465"/>
        <v>Jun 22, 2022</v>
      </c>
      <c r="EQ226" s="124">
        <f t="shared" si="465"/>
        <v>4</v>
      </c>
      <c r="ER226" s="117">
        <f t="shared" si="465"/>
        <v>1.0049179301100271</v>
      </c>
      <c r="ES226" s="44">
        <f t="shared" si="465"/>
        <v>13.351853205056941</v>
      </c>
      <c r="ET226" s="44">
        <f t="shared" si="465"/>
        <v>0.70556574605085132</v>
      </c>
      <c r="EU226" s="44">
        <f t="shared" si="465"/>
        <v>5.3557534529513617</v>
      </c>
      <c r="EV226" s="39" t="s">
        <v>27</v>
      </c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5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</row>
    <row r="227" spans="1:235">
      <c r="A227" s="4" t="s">
        <v>38</v>
      </c>
      <c r="B227" s="12" t="s">
        <v>34</v>
      </c>
      <c r="C227" s="20">
        <v>3</v>
      </c>
      <c r="D227" s="4" t="s">
        <v>82</v>
      </c>
      <c r="E227" s="4" t="s">
        <v>100</v>
      </c>
      <c r="F227" s="15"/>
      <c r="G227" s="15"/>
      <c r="H227" s="15">
        <v>2.5600269582355396E-4</v>
      </c>
      <c r="I227" s="15">
        <v>5.0888447367469782E-5</v>
      </c>
      <c r="J227" s="15">
        <v>9.4129218632588168E-5</v>
      </c>
      <c r="K227" s="15">
        <v>1.134529140927043E-5</v>
      </c>
      <c r="L227" s="15">
        <v>6.9931946200085804E-5</v>
      </c>
      <c r="M227" s="15">
        <v>2.2050317937782891E-6</v>
      </c>
      <c r="N227" s="15">
        <v>9.3295887199928981E-5</v>
      </c>
      <c r="O227" s="15">
        <v>8.9298411012350698E-6</v>
      </c>
      <c r="P227" s="15">
        <v>-3.3737563398972272E-6</v>
      </c>
      <c r="Q227" s="15"/>
      <c r="R227" s="15"/>
      <c r="S227" s="15"/>
      <c r="T227" s="15"/>
      <c r="U227" s="15"/>
      <c r="V227" s="15">
        <v>20.455739741422693</v>
      </c>
      <c r="W227" s="15">
        <v>4.5449841460403135</v>
      </c>
      <c r="X227" s="15">
        <v>7.0860641732507821</v>
      </c>
      <c r="Y227" s="15">
        <v>4.1729555208320914E-5</v>
      </c>
      <c r="Z227" s="15">
        <v>7.4613590435105923</v>
      </c>
      <c r="AA227" s="15">
        <v>2.2268731197759829E-5</v>
      </c>
      <c r="AB227" s="15">
        <v>1.245116654707461</v>
      </c>
      <c r="AC227" s="15">
        <v>1.2274126179398322E-5</v>
      </c>
      <c r="AD227" s="15">
        <v>-1.4966646198658685E-6</v>
      </c>
      <c r="AE227" s="15"/>
      <c r="AF227" s="15"/>
      <c r="AG227" s="15"/>
      <c r="AH227" s="15"/>
      <c r="AI227" s="69">
        <f t="shared" si="383"/>
        <v>1</v>
      </c>
      <c r="AJ227" s="15">
        <f t="shared" si="405"/>
        <v>0</v>
      </c>
      <c r="AK227" s="15">
        <f t="shared" si="406"/>
        <v>0</v>
      </c>
      <c r="AL227" s="15">
        <f t="shared" si="407"/>
        <v>20.455483738726869</v>
      </c>
      <c r="AM227" s="15">
        <f t="shared" si="408"/>
        <v>4.5449332575929464</v>
      </c>
      <c r="AN227" s="15">
        <f t="shared" si="409"/>
        <v>7.0859700440321491</v>
      </c>
      <c r="AO227" s="15">
        <f t="shared" si="410"/>
        <v>3.0384263799050484E-5</v>
      </c>
      <c r="AP227" s="15">
        <f t="shared" si="411"/>
        <v>7.4612891115643922</v>
      </c>
      <c r="AQ227" s="15">
        <f t="shared" si="412"/>
        <v>2.0063699403981539E-5</v>
      </c>
      <c r="AR227" s="15">
        <f t="shared" si="413"/>
        <v>1.2450233588202611</v>
      </c>
      <c r="AS227" s="15">
        <f t="shared" si="414"/>
        <v>3.3442850781632518E-6</v>
      </c>
      <c r="AT227" s="15">
        <f t="shared" si="415"/>
        <v>1.8770917200313587E-6</v>
      </c>
      <c r="AU227" s="15">
        <f t="shared" si="416"/>
        <v>0</v>
      </c>
      <c r="AV227" s="15">
        <f t="shared" si="417"/>
        <v>0</v>
      </c>
      <c r="AW227" s="15">
        <f t="shared" si="418"/>
        <v>0</v>
      </c>
      <c r="AX227" s="15"/>
      <c r="AY227" s="4">
        <f t="shared" si="419"/>
        <v>0</v>
      </c>
      <c r="AZ227" s="4">
        <f t="shared" si="420"/>
        <v>1</v>
      </c>
      <c r="BA227" s="4"/>
      <c r="BB227" s="4">
        <f t="shared" si="384"/>
        <v>1</v>
      </c>
      <c r="BC227" s="4">
        <f t="shared" si="385"/>
        <v>1</v>
      </c>
      <c r="BD227" s="40">
        <f t="shared" si="386"/>
        <v>1.7427171980773479</v>
      </c>
      <c r="BE227" s="15">
        <f t="shared" si="387"/>
        <v>20.455483738726869</v>
      </c>
      <c r="BF227" s="15">
        <f t="shared" si="388"/>
        <v>4.5449332575929464</v>
      </c>
      <c r="BG227" s="15">
        <f t="shared" si="421"/>
        <v>7.0859690189414968</v>
      </c>
      <c r="BH227" s="15">
        <f t="shared" si="422"/>
        <v>7.4612884466288669</v>
      </c>
      <c r="BI227" s="15">
        <f t="shared" si="423"/>
        <v>1.2450221115174513</v>
      </c>
      <c r="BJ227" s="18">
        <f t="shared" si="424"/>
        <v>0.22218654496976559</v>
      </c>
      <c r="BK227" s="18">
        <f t="shared" si="425"/>
        <v>0.34640926166542574</v>
      </c>
      <c r="BL227" s="18">
        <f t="shared" si="426"/>
        <v>0.36475736980509321</v>
      </c>
      <c r="BM227" s="18">
        <f t="shared" si="427"/>
        <v>6.0864955696957788E-2</v>
      </c>
      <c r="BN227" s="18">
        <f t="shared" si="428"/>
        <v>1.5590919860271644</v>
      </c>
      <c r="BO227" s="18">
        <f t="shared" si="429"/>
        <v>1.6416717306384514</v>
      </c>
      <c r="BP227" s="18">
        <f t="shared" si="430"/>
        <v>0.27393628045856733</v>
      </c>
      <c r="BQ227" s="18">
        <f t="shared" si="431"/>
        <v>1.0529665634557679</v>
      </c>
      <c r="BR227" s="18">
        <f t="shared" si="432"/>
        <v>0.17570244919070122</v>
      </c>
      <c r="BS227" s="18">
        <f t="shared" si="433"/>
        <v>0.16686422464741635</v>
      </c>
      <c r="BT227" s="144">
        <f t="shared" si="434"/>
        <v>-1.5042379573014801</v>
      </c>
      <c r="BU227" s="144">
        <f t="shared" si="435"/>
        <v>-1.060134365741854</v>
      </c>
      <c r="BV227" s="144">
        <f t="shared" si="436"/>
        <v>-1.0085228866974314</v>
      </c>
      <c r="BW227" s="144">
        <f t="shared" si="437"/>
        <v>-2.7990977100111274</v>
      </c>
      <c r="BX227" s="44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184"/>
      <c r="CJ227" s="185"/>
      <c r="CK227" s="181">
        <f t="shared" si="389"/>
        <v>0</v>
      </c>
      <c r="CL227" s="186">
        <f t="shared" si="390"/>
        <v>1.7427151516155801</v>
      </c>
      <c r="CM227" s="185">
        <f t="shared" si="391"/>
        <v>0.21794053843460068</v>
      </c>
      <c r="CN227" s="185">
        <f t="shared" si="392"/>
        <v>0.33337614321115905</v>
      </c>
      <c r="CO227" s="188">
        <f t="shared" si="393"/>
        <v>0.33810000000000001</v>
      </c>
      <c r="CP227" s="185">
        <f t="shared" si="394"/>
        <v>5.4380463152677222E-2</v>
      </c>
      <c r="CQ227" s="187">
        <f t="shared" si="395"/>
        <v>1.5296655941372654</v>
      </c>
      <c r="CR227" s="187">
        <f t="shared" si="396"/>
        <v>1.5513405740321071</v>
      </c>
      <c r="CS227" s="187">
        <f t="shared" si="397"/>
        <v>0.24951972470690953</v>
      </c>
      <c r="CT227" s="187">
        <f t="shared" si="398"/>
        <v>1.0141697505506531</v>
      </c>
      <c r="CU227" s="187">
        <f t="shared" si="399"/>
        <v>0.16312043995971495</v>
      </c>
      <c r="CV227" s="187">
        <f t="shared" si="400"/>
        <v>0.16084135803808705</v>
      </c>
      <c r="CW227" s="184">
        <f t="shared" si="401"/>
        <v>-1.5235330128729878</v>
      </c>
      <c r="CX227" s="184">
        <f t="shared" si="402"/>
        <v>-1.0984838672810118</v>
      </c>
      <c r="CY227" s="184">
        <f t="shared" si="403"/>
        <v>-2.9117503228468653</v>
      </c>
      <c r="CZ227" s="184">
        <f t="shared" si="438"/>
        <v>0.42504914559197582</v>
      </c>
      <c r="DA227" s="184">
        <f t="shared" si="439"/>
        <v>0.43911944360469091</v>
      </c>
      <c r="DB227" s="184">
        <f t="shared" si="440"/>
        <v>-1.3882173099738779</v>
      </c>
      <c r="DC227" s="184">
        <f t="shared" si="441"/>
        <v>1.4070298012715024E-2</v>
      </c>
      <c r="DD227" s="184">
        <f t="shared" si="442"/>
        <v>-1.8132664555658538</v>
      </c>
      <c r="DE227" s="184">
        <f t="shared" si="443"/>
        <v>-1.8273367535785683</v>
      </c>
      <c r="DF227" s="15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125"/>
      <c r="DZ227" s="4"/>
      <c r="EA227" s="20"/>
      <c r="EB227" s="20"/>
      <c r="EC227" s="20"/>
      <c r="ED227" s="4"/>
      <c r="EE227" s="4" t="str">
        <f>E227</f>
        <v>alfaA</v>
      </c>
      <c r="EF227" s="4" t="str">
        <f>A227</f>
        <v>Lab 1</v>
      </c>
      <c r="EG227" s="4" t="str">
        <f>B227</f>
        <v>Jun 21, 2022</v>
      </c>
      <c r="EH227" s="130">
        <f>C227</f>
        <v>3</v>
      </c>
      <c r="EI227" s="51">
        <f>BE227/AVERAGE(BE226,BE228)</f>
        <v>1.0385014992454753</v>
      </c>
      <c r="EJ227" s="52">
        <f>(CM227/AVERAGE(CM226,CM228)-1)*10^6</f>
        <v>-1.3966966239120637</v>
      </c>
      <c r="EK227" s="52">
        <f>(CN227/AVERAGE(CN226,CN228)-1)*10^6</f>
        <v>-3.1624472324187636</v>
      </c>
      <c r="EL227" s="52">
        <f>(CP227/AVERAGE(CP226,CP228)-1)*10^6</f>
        <v>20.124199170412638</v>
      </c>
      <c r="EN227" s="39" t="str">
        <f t="shared" ref="EN227:EU227" si="466">DV265</f>
        <v>iRM_12</v>
      </c>
      <c r="EO227" s="39" t="str">
        <f t="shared" si="466"/>
        <v>Lab 1</v>
      </c>
      <c r="EP227" s="39" t="str">
        <f t="shared" si="466"/>
        <v>Jun 22, 2022</v>
      </c>
      <c r="EQ227" s="124">
        <f t="shared" si="466"/>
        <v>4</v>
      </c>
      <c r="ER227" s="117">
        <f t="shared" si="466"/>
        <v>0.99618684619833819</v>
      </c>
      <c r="ES227" s="44">
        <f t="shared" si="466"/>
        <v>-14.689455549055097</v>
      </c>
      <c r="ET227" s="44">
        <f t="shared" si="466"/>
        <v>0.77946265086836775</v>
      </c>
      <c r="EU227" s="44">
        <f t="shared" si="466"/>
        <v>-16.23522355820306</v>
      </c>
      <c r="EV227" s="39" t="s">
        <v>27</v>
      </c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5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</row>
    <row r="228" spans="1:235">
      <c r="A228" s="4" t="s">
        <v>38</v>
      </c>
      <c r="B228" s="12" t="s">
        <v>34</v>
      </c>
      <c r="C228" s="20">
        <v>3</v>
      </c>
      <c r="D228" s="4" t="s">
        <v>83</v>
      </c>
      <c r="E228" s="4" t="s">
        <v>27</v>
      </c>
      <c r="F228" s="15"/>
      <c r="G228" s="15"/>
      <c r="H228" s="15">
        <v>3.4794442472048105E-4</v>
      </c>
      <c r="I228" s="15">
        <v>7.2089182503987109E-5</v>
      </c>
      <c r="J228" s="15">
        <v>1.2219793934491462E-4</v>
      </c>
      <c r="K228" s="15">
        <v>1.2350998756005537E-5</v>
      </c>
      <c r="L228" s="15">
        <v>9.6054737878148447E-5</v>
      </c>
      <c r="M228" s="15">
        <v>2.4244288852060099E-7</v>
      </c>
      <c r="N228" s="15">
        <v>1.0249895349261351E-4</v>
      </c>
      <c r="O228" s="15">
        <v>2.4103330133584684E-6</v>
      </c>
      <c r="P228" s="15">
        <v>-1.8555066162662116E-6</v>
      </c>
      <c r="Q228" s="15"/>
      <c r="R228" s="15"/>
      <c r="S228" s="15"/>
      <c r="T228" s="15"/>
      <c r="U228" s="15"/>
      <c r="V228" s="15">
        <v>19.672950859069825</v>
      </c>
      <c r="W228" s="15">
        <v>4.3716848659515382</v>
      </c>
      <c r="X228" s="15">
        <v>6.8168269157409664</v>
      </c>
      <c r="Y228" s="15">
        <v>5.4070560190666582E-5</v>
      </c>
      <c r="Z228" s="15">
        <v>7.1797990894317625</v>
      </c>
      <c r="AA228" s="15">
        <v>2.5083603177336044E-5</v>
      </c>
      <c r="AB228" s="15">
        <v>1.1984412837028504</v>
      </c>
      <c r="AC228" s="15">
        <v>2.1463651836199916E-5</v>
      </c>
      <c r="AD228" s="15">
        <v>1.8038273742604361E-6</v>
      </c>
      <c r="AE228" s="15"/>
      <c r="AF228" s="15"/>
      <c r="AG228" s="15"/>
      <c r="AH228" s="15"/>
      <c r="AI228" s="69">
        <f t="shared" si="383"/>
        <v>1</v>
      </c>
      <c r="AJ228" s="15">
        <f t="shared" si="405"/>
        <v>0</v>
      </c>
      <c r="AK228" s="15">
        <f t="shared" si="406"/>
        <v>0</v>
      </c>
      <c r="AL228" s="15">
        <f t="shared" si="407"/>
        <v>19.672602914645104</v>
      </c>
      <c r="AM228" s="15">
        <f t="shared" si="408"/>
        <v>4.3716127767690338</v>
      </c>
      <c r="AN228" s="15">
        <f t="shared" si="409"/>
        <v>6.8167047178016213</v>
      </c>
      <c r="AO228" s="15">
        <f t="shared" si="410"/>
        <v>4.1719561434661048E-5</v>
      </c>
      <c r="AP228" s="15">
        <f t="shared" si="411"/>
        <v>7.1797030346938842</v>
      </c>
      <c r="AQ228" s="15">
        <f t="shared" si="412"/>
        <v>2.4841160288815442E-5</v>
      </c>
      <c r="AR228" s="15">
        <f t="shared" si="413"/>
        <v>1.1983387847493578</v>
      </c>
      <c r="AS228" s="15">
        <f t="shared" si="414"/>
        <v>1.9053318822841448E-5</v>
      </c>
      <c r="AT228" s="15">
        <f t="shared" si="415"/>
        <v>3.6593339905266475E-6</v>
      </c>
      <c r="AU228" s="15">
        <f t="shared" si="416"/>
        <v>0</v>
      </c>
      <c r="AV228" s="15">
        <f t="shared" si="417"/>
        <v>0</v>
      </c>
      <c r="AW228" s="15">
        <f t="shared" si="418"/>
        <v>0</v>
      </c>
      <c r="AX228" s="15"/>
      <c r="AY228" s="4">
        <f t="shared" si="419"/>
        <v>0</v>
      </c>
      <c r="AZ228" s="4">
        <f t="shared" si="420"/>
        <v>1</v>
      </c>
      <c r="BA228" s="4"/>
      <c r="BB228" s="4">
        <f t="shared" si="384"/>
        <v>1</v>
      </c>
      <c r="BC228" s="4">
        <f t="shared" si="385"/>
        <v>1</v>
      </c>
      <c r="BD228" s="40">
        <f t="shared" si="386"/>
        <v>1.755435916803417</v>
      </c>
      <c r="BE228" s="15">
        <f t="shared" si="387"/>
        <v>19.672602914645104</v>
      </c>
      <c r="BF228" s="15">
        <f t="shared" si="388"/>
        <v>4.3716127767690338</v>
      </c>
      <c r="BG228" s="15">
        <f t="shared" si="421"/>
        <v>6.8167027208639492</v>
      </c>
      <c r="BH228" s="15">
        <f t="shared" si="422"/>
        <v>7.1797017390408886</v>
      </c>
      <c r="BI228" s="15">
        <f t="shared" si="423"/>
        <v>1.1983363537445721</v>
      </c>
      <c r="BJ228" s="18">
        <f t="shared" si="424"/>
        <v>0.22221832035834074</v>
      </c>
      <c r="BK228" s="18">
        <f t="shared" si="425"/>
        <v>0.34650741187833928</v>
      </c>
      <c r="BL228" s="18">
        <f t="shared" si="426"/>
        <v>0.36495941946228272</v>
      </c>
      <c r="BM228" s="18">
        <f t="shared" si="427"/>
        <v>6.0913970507302857E-2</v>
      </c>
      <c r="BN228" s="18">
        <f t="shared" si="428"/>
        <v>1.5593107324345477</v>
      </c>
      <c r="BO228" s="18">
        <f t="shared" si="429"/>
        <v>1.6423462245316369</v>
      </c>
      <c r="BP228" s="18">
        <f t="shared" si="430"/>
        <v>0.27411768034730583</v>
      </c>
      <c r="BQ228" s="18">
        <f t="shared" si="431"/>
        <v>1.0532514080547923</v>
      </c>
      <c r="BR228" s="18">
        <f t="shared" si="432"/>
        <v>0.17579413432198124</v>
      </c>
      <c r="BS228" s="18">
        <f t="shared" si="433"/>
        <v>0.16690614698218004</v>
      </c>
      <c r="BT228" s="144">
        <f t="shared" si="434"/>
        <v>-1.5040949553178911</v>
      </c>
      <c r="BU228" s="144">
        <f t="shared" si="435"/>
        <v>-1.0598510698786792</v>
      </c>
      <c r="BV228" s="144">
        <f t="shared" si="436"/>
        <v>-1.0079691111359403</v>
      </c>
      <c r="BW228" s="144">
        <f t="shared" si="437"/>
        <v>-2.7982927297978906</v>
      </c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184"/>
      <c r="CJ228" s="185"/>
      <c r="CK228" s="181">
        <f t="shared" si="389"/>
        <v>0</v>
      </c>
      <c r="CL228" s="186">
        <f t="shared" si="390"/>
        <v>1.755431772799001</v>
      </c>
      <c r="CM228" s="185">
        <f t="shared" si="391"/>
        <v>0.21794101913460667</v>
      </c>
      <c r="CN228" s="185">
        <f t="shared" si="392"/>
        <v>0.33337729633402824</v>
      </c>
      <c r="CO228" s="188">
        <f t="shared" si="393"/>
        <v>0.33810000000000001</v>
      </c>
      <c r="CP228" s="185">
        <f t="shared" si="394"/>
        <v>5.437953609553408E-2</v>
      </c>
      <c r="CQ228" s="187">
        <f t="shared" si="395"/>
        <v>1.5296675112275435</v>
      </c>
      <c r="CR228" s="187">
        <f t="shared" si="396"/>
        <v>1.5513371523291797</v>
      </c>
      <c r="CS228" s="187">
        <f t="shared" si="397"/>
        <v>0.24951492064900227</v>
      </c>
      <c r="CT228" s="187">
        <f t="shared" si="398"/>
        <v>1.0141662426263121</v>
      </c>
      <c r="CU228" s="187">
        <f t="shared" si="399"/>
        <v>0.16311709493572821</v>
      </c>
      <c r="CV228" s="187">
        <f t="shared" si="400"/>
        <v>0.16083861607670535</v>
      </c>
      <c r="CW228" s="184">
        <f t="shared" si="401"/>
        <v>-1.5235308072279099</v>
      </c>
      <c r="CX228" s="184">
        <f t="shared" si="402"/>
        <v>-1.0984804083626147</v>
      </c>
      <c r="CY228" s="184">
        <f t="shared" si="403"/>
        <v>-2.9117673706061438</v>
      </c>
      <c r="CZ228" s="184">
        <f t="shared" si="438"/>
        <v>0.42505039886529522</v>
      </c>
      <c r="DA228" s="184">
        <f t="shared" si="439"/>
        <v>0.43911723795961322</v>
      </c>
      <c r="DB228" s="184">
        <f t="shared" si="440"/>
        <v>-1.3882365633782341</v>
      </c>
      <c r="DC228" s="184">
        <f t="shared" si="441"/>
        <v>1.4066839094318061E-2</v>
      </c>
      <c r="DD228" s="184">
        <f t="shared" si="442"/>
        <v>-1.8132869622435293</v>
      </c>
      <c r="DE228" s="184">
        <f t="shared" si="443"/>
        <v>-1.8273538013378472</v>
      </c>
      <c r="DF228" s="15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3" t="str">
        <f>E228</f>
        <v>iRM_12</v>
      </c>
      <c r="DW228" s="43" t="str">
        <f>A228</f>
        <v>Lab 1</v>
      </c>
      <c r="DX228" s="43" t="str">
        <f>B228</f>
        <v>Jun 21, 2022</v>
      </c>
      <c r="DY228" s="125">
        <f>C228</f>
        <v>3</v>
      </c>
      <c r="DZ228" s="51">
        <f>BE228/AVERAGE(BE226,BE230)</f>
        <v>0.99827566915637589</v>
      </c>
      <c r="EA228" s="52">
        <f>(CM228/AVERAGE(CM226,CM230)-1)*10^6</f>
        <v>4.9071236123410245</v>
      </c>
      <c r="EB228" s="52">
        <f>(CN228/AVERAGE(CN226,CN230)-1)*10^6</f>
        <v>3.5780541141061661</v>
      </c>
      <c r="EC228" s="52">
        <f>(CP228/AVERAGE(CP226,CP230)-1)*10^6</f>
        <v>1.1253475162842363</v>
      </c>
      <c r="ED228" s="4"/>
      <c r="EE228" s="4"/>
      <c r="EF228" s="4"/>
      <c r="EG228" s="4"/>
      <c r="EH228" s="130"/>
      <c r="EI228" s="20"/>
      <c r="EJ228" s="20"/>
      <c r="EK228" s="52"/>
      <c r="EL228" s="52"/>
      <c r="EN228" s="39" t="str">
        <f t="shared" ref="EN228:EU228" si="467">DV267</f>
        <v>iRM_12</v>
      </c>
      <c r="EO228" s="39" t="str">
        <f t="shared" si="467"/>
        <v>Lab 1</v>
      </c>
      <c r="EP228" s="39" t="str">
        <f t="shared" si="467"/>
        <v>Jun 22, 2022</v>
      </c>
      <c r="EQ228" s="124">
        <f t="shared" si="467"/>
        <v>4</v>
      </c>
      <c r="ER228" s="117">
        <f t="shared" si="467"/>
        <v>0.99949055968869227</v>
      </c>
      <c r="ES228" s="44">
        <f t="shared" si="467"/>
        <v>12.01449160115331</v>
      </c>
      <c r="ET228" s="44">
        <f t="shared" si="467"/>
        <v>6.1880352490994994</v>
      </c>
      <c r="EU228" s="44">
        <f t="shared" si="467"/>
        <v>11.685382834025759</v>
      </c>
      <c r="EV228" s="39" t="s">
        <v>27</v>
      </c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5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</row>
    <row r="229" spans="1:235">
      <c r="A229" s="4" t="s">
        <v>38</v>
      </c>
      <c r="B229" s="12" t="s">
        <v>34</v>
      </c>
      <c r="C229" s="20">
        <v>3</v>
      </c>
      <c r="D229" s="4" t="s">
        <v>84</v>
      </c>
      <c r="E229" s="4" t="s">
        <v>101</v>
      </c>
      <c r="F229" s="15"/>
      <c r="G229" s="15"/>
      <c r="H229" s="15">
        <v>2.6662957097869369E-4</v>
      </c>
      <c r="I229" s="15">
        <v>1.5439847811649087E-5</v>
      </c>
      <c r="J229" s="15">
        <v>9.9390867399051791E-5</v>
      </c>
      <c r="K229" s="15">
        <v>8.5778785432921733E-6</v>
      </c>
      <c r="L229" s="15">
        <v>7.857916098146234E-5</v>
      </c>
      <c r="M229" s="15">
        <v>-6.6570907755192438E-7</v>
      </c>
      <c r="N229" s="15">
        <v>7.3885895471903498E-5</v>
      </c>
      <c r="O229" s="15">
        <v>9.2778099769930116E-6</v>
      </c>
      <c r="P229" s="15">
        <v>-4.2140644211485777E-6</v>
      </c>
      <c r="Q229" s="15"/>
      <c r="R229" s="15"/>
      <c r="S229" s="15"/>
      <c r="T229" s="15"/>
      <c r="U229" s="15"/>
      <c r="V229" s="15">
        <v>21.102691183284836</v>
      </c>
      <c r="W229" s="15">
        <v>4.6898068603204219</v>
      </c>
      <c r="X229" s="15">
        <v>7.3135130356769169</v>
      </c>
      <c r="Y229" s="15">
        <v>3.8648838018180328E-5</v>
      </c>
      <c r="Z229" s="15">
        <v>7.7042066029139926</v>
      </c>
      <c r="AA229" s="15">
        <v>3.1936971156808015E-5</v>
      </c>
      <c r="AB229" s="15">
        <v>1.2861858411711089</v>
      </c>
      <c r="AC229" s="15">
        <v>1.8578142785651037E-5</v>
      </c>
      <c r="AD229" s="15">
        <v>8.1845213965059839E-6</v>
      </c>
      <c r="AE229" s="15"/>
      <c r="AF229" s="15"/>
      <c r="AG229" s="15"/>
      <c r="AH229" s="15"/>
      <c r="AI229" s="69">
        <f t="shared" si="383"/>
        <v>1</v>
      </c>
      <c r="AJ229" s="15">
        <f t="shared" si="405"/>
        <v>0</v>
      </c>
      <c r="AK229" s="15">
        <f t="shared" si="406"/>
        <v>0</v>
      </c>
      <c r="AL229" s="15">
        <f t="shared" si="407"/>
        <v>21.102424553713856</v>
      </c>
      <c r="AM229" s="15">
        <f t="shared" si="408"/>
        <v>4.6897914204726101</v>
      </c>
      <c r="AN229" s="15">
        <f t="shared" si="409"/>
        <v>7.3134136448095175</v>
      </c>
      <c r="AO229" s="15">
        <f t="shared" si="410"/>
        <v>3.0070959474888153E-5</v>
      </c>
      <c r="AP229" s="15">
        <f t="shared" si="411"/>
        <v>7.704128023753011</v>
      </c>
      <c r="AQ229" s="15">
        <f t="shared" si="412"/>
        <v>3.260268023435994E-5</v>
      </c>
      <c r="AR229" s="15">
        <f t="shared" si="413"/>
        <v>1.286111955275637</v>
      </c>
      <c r="AS229" s="15">
        <f t="shared" si="414"/>
        <v>9.3003328086580253E-6</v>
      </c>
      <c r="AT229" s="15">
        <f t="shared" si="415"/>
        <v>1.2398585817654561E-5</v>
      </c>
      <c r="AU229" s="15">
        <f t="shared" si="416"/>
        <v>0</v>
      </c>
      <c r="AV229" s="15">
        <f t="shared" si="417"/>
        <v>0</v>
      </c>
      <c r="AW229" s="15">
        <f t="shared" si="418"/>
        <v>0</v>
      </c>
      <c r="AX229" s="15"/>
      <c r="AY229" s="4">
        <f t="shared" si="419"/>
        <v>0</v>
      </c>
      <c r="AZ229" s="4">
        <f t="shared" si="420"/>
        <v>1</v>
      </c>
      <c r="BA229" s="4"/>
      <c r="BB229" s="4">
        <f t="shared" si="384"/>
        <v>1</v>
      </c>
      <c r="BC229" s="4">
        <f t="shared" si="385"/>
        <v>1</v>
      </c>
      <c r="BD229" s="40">
        <f t="shared" si="386"/>
        <v>1.7631810717637701</v>
      </c>
      <c r="BE229" s="15">
        <f t="shared" si="387"/>
        <v>21.102424553713856</v>
      </c>
      <c r="BF229" s="15">
        <f t="shared" si="388"/>
        <v>4.6897914204726101</v>
      </c>
      <c r="BG229" s="15">
        <f t="shared" si="421"/>
        <v>7.3134068817500539</v>
      </c>
      <c r="BH229" s="15">
        <f t="shared" si="422"/>
        <v>7.7041236350871616</v>
      </c>
      <c r="BI229" s="15">
        <f t="shared" si="423"/>
        <v>1.2861037197104039</v>
      </c>
      <c r="BJ229" s="18">
        <f t="shared" si="424"/>
        <v>0.22223945919272317</v>
      </c>
      <c r="BK229" s="18">
        <f t="shared" si="425"/>
        <v>0.34656713796723199</v>
      </c>
      <c r="BL229" s="18">
        <f t="shared" si="426"/>
        <v>0.36508239209561816</v>
      </c>
      <c r="BM229" s="18">
        <f t="shared" si="427"/>
        <v>6.0945779781691488E-2</v>
      </c>
      <c r="BN229" s="18">
        <f t="shared" si="428"/>
        <v>1.5594311614423677</v>
      </c>
      <c r="BO229" s="18">
        <f t="shared" si="429"/>
        <v>1.6427433427968496</v>
      </c>
      <c r="BP229" s="18">
        <f t="shared" si="430"/>
        <v>0.27423473762523914</v>
      </c>
      <c r="BQ229" s="18">
        <f t="shared" si="431"/>
        <v>1.0534247252552167</v>
      </c>
      <c r="BR229" s="18">
        <f t="shared" si="432"/>
        <v>0.17585562248967163</v>
      </c>
      <c r="BS229" s="18">
        <f t="shared" si="433"/>
        <v>0.16693705613096038</v>
      </c>
      <c r="BT229" s="144">
        <f t="shared" si="434"/>
        <v>-1.5039998334171349</v>
      </c>
      <c r="BU229" s="144">
        <f t="shared" si="435"/>
        <v>-1.0596787187541028</v>
      </c>
      <c r="BV229" s="144">
        <f t="shared" si="436"/>
        <v>-1.0076322191044109</v>
      </c>
      <c r="BW229" s="144">
        <f t="shared" si="437"/>
        <v>-2.7977706661134389</v>
      </c>
      <c r="BX229" s="44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184"/>
      <c r="CJ229" s="185"/>
      <c r="CK229" s="181">
        <f t="shared" si="389"/>
        <v>0</v>
      </c>
      <c r="CL229" s="186">
        <f t="shared" si="390"/>
        <v>1.7631679905785222</v>
      </c>
      <c r="CM229" s="185">
        <f t="shared" si="391"/>
        <v>0.21794308255975461</v>
      </c>
      <c r="CN229" s="185">
        <f t="shared" si="392"/>
        <v>0.33337800008446239</v>
      </c>
      <c r="CO229" s="188">
        <f t="shared" si="393"/>
        <v>0.33810000000000001</v>
      </c>
      <c r="CP229" s="185">
        <f t="shared" si="394"/>
        <v>5.4380731316815888E-2</v>
      </c>
      <c r="CQ229" s="187">
        <f t="shared" si="395"/>
        <v>1.5296562578124422</v>
      </c>
      <c r="CR229" s="187">
        <f t="shared" si="396"/>
        <v>1.5513224646958053</v>
      </c>
      <c r="CS229" s="187">
        <f t="shared" si="397"/>
        <v>0.24951804240864586</v>
      </c>
      <c r="CT229" s="187">
        <f t="shared" si="398"/>
        <v>1.0141641017533887</v>
      </c>
      <c r="CU229" s="187">
        <f t="shared" si="399"/>
        <v>0.16312033578412</v>
      </c>
      <c r="CV229" s="187">
        <f t="shared" si="400"/>
        <v>0.16084215118845283</v>
      </c>
      <c r="CW229" s="184">
        <f t="shared" si="401"/>
        <v>-1.5235213394581981</v>
      </c>
      <c r="CX229" s="184">
        <f t="shared" si="402"/>
        <v>-1.0984782973919545</v>
      </c>
      <c r="CY229" s="184">
        <f t="shared" si="403"/>
        <v>-2.9117453916002018</v>
      </c>
      <c r="CZ229" s="184">
        <f t="shared" si="438"/>
        <v>0.42504304206624355</v>
      </c>
      <c r="DA229" s="184">
        <f t="shared" si="439"/>
        <v>0.4391077701899011</v>
      </c>
      <c r="DB229" s="184">
        <f t="shared" si="440"/>
        <v>-1.3882240521420044</v>
      </c>
      <c r="DC229" s="184">
        <f t="shared" si="441"/>
        <v>1.4064728123657571E-2</v>
      </c>
      <c r="DD229" s="184">
        <f t="shared" si="442"/>
        <v>-1.8132670942082474</v>
      </c>
      <c r="DE229" s="184">
        <f t="shared" si="443"/>
        <v>-1.8273318223319048</v>
      </c>
      <c r="DF229" s="15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125"/>
      <c r="DZ229" s="4"/>
      <c r="EA229" s="20"/>
      <c r="EB229" s="20"/>
      <c r="EC229" s="20"/>
      <c r="ED229" s="4"/>
      <c r="EE229" s="4" t="str">
        <f>E229</f>
        <v>Ames</v>
      </c>
      <c r="EF229" s="4" t="str">
        <f>A229</f>
        <v>Lab 1</v>
      </c>
      <c r="EG229" s="4" t="str">
        <f>B229</f>
        <v>Jun 21, 2022</v>
      </c>
      <c r="EH229" s="130">
        <f>C229</f>
        <v>3</v>
      </c>
      <c r="EI229" s="51">
        <f>BE229/AVERAGE(BE228,BE230)</f>
        <v>1.0721648300124866</v>
      </c>
      <c r="EJ229" s="52">
        <f>(CM229/AVERAGE(CM228,CM230)-1)*10^6</f>
        <v>13.566022508015863</v>
      </c>
      <c r="EK229" s="52">
        <f>(CN229/AVERAGE(CN228,CN230)-1)*10^6</f>
        <v>5.3925657759190671</v>
      </c>
      <c r="EL229" s="52">
        <f>(CP229/AVERAGE(CP228,CP230)-1)*10^6</f>
        <v>20.028321987997089</v>
      </c>
      <c r="EN229" s="39" t="str">
        <f t="shared" ref="EN229:EU229" si="468">DV269</f>
        <v>iRM_12</v>
      </c>
      <c r="EO229" s="39" t="str">
        <f t="shared" si="468"/>
        <v>Lab 1</v>
      </c>
      <c r="EP229" s="39" t="str">
        <f t="shared" si="468"/>
        <v>Jun 22, 2022</v>
      </c>
      <c r="EQ229" s="124">
        <f t="shared" si="468"/>
        <v>4</v>
      </c>
      <c r="ER229" s="117">
        <f t="shared" si="468"/>
        <v>1.0034078601700398</v>
      </c>
      <c r="ES229" s="44">
        <f t="shared" si="468"/>
        <v>-6.9055434643860991</v>
      </c>
      <c r="ET229" s="44">
        <f t="shared" si="468"/>
        <v>-5.9719083670417561</v>
      </c>
      <c r="EU229" s="44">
        <f t="shared" si="468"/>
        <v>0.32935556593116644</v>
      </c>
      <c r="EV229" s="39" t="s">
        <v>27</v>
      </c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5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</row>
    <row r="230" spans="1:235">
      <c r="A230" s="4" t="s">
        <v>38</v>
      </c>
      <c r="B230" s="12" t="s">
        <v>34</v>
      </c>
      <c r="C230" s="20">
        <v>3</v>
      </c>
      <c r="D230" s="4" t="s">
        <v>85</v>
      </c>
      <c r="E230" s="4" t="s">
        <v>27</v>
      </c>
      <c r="F230" s="15"/>
      <c r="G230" s="15"/>
      <c r="H230" s="15">
        <v>3.8610118499491362E-4</v>
      </c>
      <c r="I230" s="15">
        <v>8.7318169244099414E-5</v>
      </c>
      <c r="J230" s="15">
        <v>1.3541217413148843E-4</v>
      </c>
      <c r="K230" s="15">
        <v>1.7408754081316148E-5</v>
      </c>
      <c r="L230" s="15">
        <v>1.1563797379494644E-4</v>
      </c>
      <c r="M230" s="15">
        <v>-1.5199416452560397E-6</v>
      </c>
      <c r="N230" s="15">
        <v>9.5005692855920643E-5</v>
      </c>
      <c r="O230" s="15">
        <v>1.6577542055529193E-5</v>
      </c>
      <c r="P230" s="15">
        <v>-1.7601528043087463E-6</v>
      </c>
      <c r="Q230" s="15"/>
      <c r="R230" s="15"/>
      <c r="S230" s="15"/>
      <c r="T230" s="15"/>
      <c r="U230" s="15"/>
      <c r="V230" s="15">
        <v>19.691925644874573</v>
      </c>
      <c r="W230" s="15">
        <v>4.3759312033653259</v>
      </c>
      <c r="X230" s="15">
        <v>6.8235378166039782</v>
      </c>
      <c r="Y230" s="15">
        <v>5.1991270784886488E-5</v>
      </c>
      <c r="Z230" s="15">
        <v>7.1871091524759931</v>
      </c>
      <c r="AA230" s="15">
        <v>2.2577636874151114E-5</v>
      </c>
      <c r="AB230" s="15">
        <v>1.1996840884288151</v>
      </c>
      <c r="AC230" s="15">
        <v>1.8661666421356433E-5</v>
      </c>
      <c r="AD230" s="15">
        <v>-1.3656667817348496E-6</v>
      </c>
      <c r="AE230" s="15"/>
      <c r="AF230" s="15"/>
      <c r="AG230" s="15"/>
      <c r="AH230" s="15"/>
      <c r="AI230" s="69">
        <f t="shared" si="383"/>
        <v>1</v>
      </c>
      <c r="AJ230" s="15">
        <f t="shared" si="405"/>
        <v>0</v>
      </c>
      <c r="AK230" s="15">
        <f t="shared" si="406"/>
        <v>0</v>
      </c>
      <c r="AL230" s="15">
        <f t="shared" si="407"/>
        <v>19.691539543689579</v>
      </c>
      <c r="AM230" s="15">
        <f t="shared" si="408"/>
        <v>4.3758438851960815</v>
      </c>
      <c r="AN230" s="15">
        <f t="shared" si="409"/>
        <v>6.8234024044298467</v>
      </c>
      <c r="AO230" s="15">
        <f t="shared" si="410"/>
        <v>3.458251670357034E-5</v>
      </c>
      <c r="AP230" s="15">
        <f t="shared" si="411"/>
        <v>7.1869935145021984</v>
      </c>
      <c r="AQ230" s="15">
        <f t="shared" si="412"/>
        <v>2.4097578519407153E-5</v>
      </c>
      <c r="AR230" s="15">
        <f t="shared" si="413"/>
        <v>1.1995890827359592</v>
      </c>
      <c r="AS230" s="15">
        <f t="shared" si="414"/>
        <v>2.0841243658272398E-6</v>
      </c>
      <c r="AT230" s="15">
        <f t="shared" si="415"/>
        <v>3.9448602257389669E-7</v>
      </c>
      <c r="AU230" s="15">
        <f t="shared" si="416"/>
        <v>0</v>
      </c>
      <c r="AV230" s="15">
        <f t="shared" si="417"/>
        <v>0</v>
      </c>
      <c r="AW230" s="15">
        <f t="shared" si="418"/>
        <v>0</v>
      </c>
      <c r="AX230" s="15"/>
      <c r="AY230" s="4">
        <f t="shared" si="419"/>
        <v>0</v>
      </c>
      <c r="AZ230" s="4">
        <f t="shared" si="420"/>
        <v>1</v>
      </c>
      <c r="BA230" s="4"/>
      <c r="BB230" s="4">
        <f t="shared" si="384"/>
        <v>1</v>
      </c>
      <c r="BC230" s="4">
        <f t="shared" si="385"/>
        <v>1</v>
      </c>
      <c r="BD230" s="40">
        <f t="shared" si="386"/>
        <v>1.7566481150037856</v>
      </c>
      <c r="BE230" s="15">
        <f t="shared" si="387"/>
        <v>19.691539543689579</v>
      </c>
      <c r="BF230" s="15">
        <f t="shared" si="388"/>
        <v>4.3758438851960815</v>
      </c>
      <c r="BG230" s="15">
        <f t="shared" si="421"/>
        <v>6.8234021891694567</v>
      </c>
      <c r="BH230" s="15">
        <f t="shared" si="422"/>
        <v>7.1869933748336861</v>
      </c>
      <c r="BI230" s="15">
        <f t="shared" si="423"/>
        <v>1.1995888206730239</v>
      </c>
      <c r="BJ230" s="18">
        <f t="shared" si="424"/>
        <v>0.22221949053233778</v>
      </c>
      <c r="BK230" s="18">
        <f t="shared" si="425"/>
        <v>0.34651440909586517</v>
      </c>
      <c r="BL230" s="18">
        <f t="shared" si="426"/>
        <v>0.36497874424129806</v>
      </c>
      <c r="BM230" s="18">
        <f t="shared" si="427"/>
        <v>6.0918996100406395E-2</v>
      </c>
      <c r="BN230" s="18">
        <f t="shared" si="428"/>
        <v>1.5593340092076207</v>
      </c>
      <c r="BO230" s="18">
        <f t="shared" si="429"/>
        <v>1.6424245387610845</v>
      </c>
      <c r="BP230" s="18">
        <f t="shared" si="430"/>
        <v>0.27413885233231311</v>
      </c>
      <c r="BQ230" s="18">
        <f t="shared" si="431"/>
        <v>1.0532859086397317</v>
      </c>
      <c r="BR230" s="18">
        <f t="shared" si="432"/>
        <v>0.17580508775770076</v>
      </c>
      <c r="BS230" s="18">
        <f t="shared" si="433"/>
        <v>0.16691107923844212</v>
      </c>
      <c r="BT230" s="144">
        <f t="shared" si="434"/>
        <v>-1.5040896894563087</v>
      </c>
      <c r="BU230" s="144">
        <f t="shared" si="435"/>
        <v>-1.059830876524547</v>
      </c>
      <c r="BV230" s="144">
        <f t="shared" si="436"/>
        <v>-1.0079161620507142</v>
      </c>
      <c r="BW230" s="144">
        <f t="shared" si="437"/>
        <v>-2.7982102300731229</v>
      </c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184"/>
      <c r="CJ230" s="185"/>
      <c r="CK230" s="181">
        <f t="shared" si="389"/>
        <v>0</v>
      </c>
      <c r="CL230" s="186">
        <f t="shared" si="390"/>
        <v>1.7566476687425046</v>
      </c>
      <c r="CM230" s="185">
        <f t="shared" si="391"/>
        <v>0.21793923282359373</v>
      </c>
      <c r="CN230" s="185">
        <f t="shared" si="392"/>
        <v>0.3333751083286981</v>
      </c>
      <c r="CO230" s="188">
        <f t="shared" si="393"/>
        <v>0.33810000000000001</v>
      </c>
      <c r="CP230" s="185">
        <f t="shared" si="394"/>
        <v>5.4379748272131191E-2</v>
      </c>
      <c r="CQ230" s="187">
        <f t="shared" si="395"/>
        <v>1.5296700094312137</v>
      </c>
      <c r="CR230" s="187">
        <f t="shared" si="396"/>
        <v>1.5513498676654873</v>
      </c>
      <c r="CS230" s="187">
        <f t="shared" si="397"/>
        <v>0.24951793932461766</v>
      </c>
      <c r="CT230" s="187">
        <f t="shared" si="398"/>
        <v>1.0141728987955614</v>
      </c>
      <c r="CU230" s="187">
        <f t="shared" si="399"/>
        <v>0.16311880195480688</v>
      </c>
      <c r="CV230" s="187">
        <f t="shared" si="400"/>
        <v>0.16083924363244953</v>
      </c>
      <c r="CW230" s="184">
        <f t="shared" si="401"/>
        <v>-1.5235390035662617</v>
      </c>
      <c r="CX230" s="184">
        <f t="shared" si="402"/>
        <v>-1.0984869715345353</v>
      </c>
      <c r="CY230" s="184">
        <f t="shared" si="403"/>
        <v>-2.9117634688409137</v>
      </c>
      <c r="CZ230" s="184">
        <f t="shared" si="438"/>
        <v>0.42505203203172637</v>
      </c>
      <c r="DA230" s="184">
        <f t="shared" si="439"/>
        <v>0.43912543429796491</v>
      </c>
      <c r="DB230" s="184">
        <f t="shared" si="440"/>
        <v>-1.388224465274652</v>
      </c>
      <c r="DC230" s="184">
        <f t="shared" si="441"/>
        <v>1.4073402266238797E-2</v>
      </c>
      <c r="DD230" s="184">
        <f t="shared" si="442"/>
        <v>-1.8132764973063782</v>
      </c>
      <c r="DE230" s="184">
        <f t="shared" si="443"/>
        <v>-1.827349899572617</v>
      </c>
      <c r="DF230" s="15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3" t="str">
        <f>E230</f>
        <v>iRM_12</v>
      </c>
      <c r="DW230" s="43" t="str">
        <f>A230</f>
        <v>Lab 1</v>
      </c>
      <c r="DX230" s="43" t="str">
        <f>B230</f>
        <v>Jun 21, 2022</v>
      </c>
      <c r="DY230" s="125">
        <f>C230</f>
        <v>3</v>
      </c>
      <c r="DZ230" s="51">
        <f>BE230/AVERAGE(BE228,BE232)</f>
        <v>1.0041171235066044</v>
      </c>
      <c r="EA230" s="52">
        <f>(CM230/AVERAGE(CM228,CM232)-1)*10^6</f>
        <v>-10.147423651352128</v>
      </c>
      <c r="EB230" s="52">
        <f>(CN230/AVERAGE(CN228,CN232)-1)*10^6</f>
        <v>-8.3229510370319559</v>
      </c>
      <c r="EC230" s="52">
        <f>(CP230/AVERAGE(CP228,CP232)-1)*10^6</f>
        <v>4.5737528420186635</v>
      </c>
      <c r="ED230" s="4"/>
      <c r="EE230" s="4"/>
      <c r="EF230" s="4"/>
      <c r="EG230" s="4"/>
      <c r="EH230" s="130"/>
      <c r="EI230" s="20"/>
      <c r="EJ230" s="20"/>
      <c r="EK230" s="52"/>
      <c r="EL230" s="52"/>
      <c r="EN230" s="39" t="str">
        <f t="shared" ref="EN230:EU230" si="469">DV271</f>
        <v>iRM_12</v>
      </c>
      <c r="EO230" s="39" t="str">
        <f t="shared" si="469"/>
        <v>Lab 1</v>
      </c>
      <c r="EP230" s="39" t="str">
        <f t="shared" si="469"/>
        <v>Jun 22, 2022</v>
      </c>
      <c r="EQ230" s="124">
        <f t="shared" si="469"/>
        <v>4</v>
      </c>
      <c r="ER230" s="117">
        <f t="shared" si="469"/>
        <v>0.99174680616281718</v>
      </c>
      <c r="ES230" s="44">
        <f t="shared" si="469"/>
        <v>-4.1228487294153737</v>
      </c>
      <c r="ET230" s="44">
        <f t="shared" si="469"/>
        <v>0.45343643950701562</v>
      </c>
      <c r="EU230" s="44">
        <f t="shared" si="469"/>
        <v>2.9983360279040028</v>
      </c>
      <c r="EV230" s="39" t="s">
        <v>27</v>
      </c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5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</row>
    <row r="231" spans="1:235">
      <c r="A231" s="4" t="s">
        <v>38</v>
      </c>
      <c r="B231" s="12" t="s">
        <v>34</v>
      </c>
      <c r="C231" s="20">
        <v>3</v>
      </c>
      <c r="D231" s="4" t="s">
        <v>86</v>
      </c>
      <c r="E231" s="4" t="s">
        <v>102</v>
      </c>
      <c r="F231" s="15"/>
      <c r="G231" s="15"/>
      <c r="H231" s="15">
        <v>2.5360017025377607E-4</v>
      </c>
      <c r="I231" s="15">
        <v>5.873066584172193E-5</v>
      </c>
      <c r="J231" s="15">
        <v>9.3242456932784984E-5</v>
      </c>
      <c r="K231" s="15">
        <v>9.8415514457883546E-6</v>
      </c>
      <c r="L231" s="15">
        <v>7.5523109262576324E-5</v>
      </c>
      <c r="M231" s="15">
        <v>2.321904742075276E-6</v>
      </c>
      <c r="N231" s="15">
        <v>9.8858326236950236E-5</v>
      </c>
      <c r="O231" s="15">
        <v>8.0749101471155895E-6</v>
      </c>
      <c r="P231" s="15">
        <v>-5.2263754923842498E-6</v>
      </c>
      <c r="Q231" s="15"/>
      <c r="R231" s="15"/>
      <c r="S231" s="15"/>
      <c r="T231" s="15"/>
      <c r="U231" s="15"/>
      <c r="V231" s="15">
        <v>20.898735771179201</v>
      </c>
      <c r="W231" s="15">
        <v>4.6440748119354245</v>
      </c>
      <c r="X231" s="15">
        <v>7.2415368175506591</v>
      </c>
      <c r="Y231" s="15">
        <v>3.9905501312205159E-5</v>
      </c>
      <c r="Z231" s="15">
        <v>7.6270694732666016</v>
      </c>
      <c r="AA231" s="15">
        <v>2.567798861718984E-5</v>
      </c>
      <c r="AB231" s="15">
        <v>1.2730839014053346</v>
      </c>
      <c r="AC231" s="15">
        <v>1.4525646726113451E-5</v>
      </c>
      <c r="AD231" s="15">
        <v>-5.1033807366707143E-7</v>
      </c>
      <c r="AE231" s="15"/>
      <c r="AF231" s="15"/>
      <c r="AG231" s="15"/>
      <c r="AH231" s="15"/>
      <c r="AI231" s="69">
        <f t="shared" si="383"/>
        <v>1</v>
      </c>
      <c r="AJ231" s="15">
        <f t="shared" si="405"/>
        <v>0</v>
      </c>
      <c r="AK231" s="15">
        <f t="shared" si="406"/>
        <v>0</v>
      </c>
      <c r="AL231" s="15">
        <f t="shared" si="407"/>
        <v>20.898482171008947</v>
      </c>
      <c r="AM231" s="15">
        <f t="shared" si="408"/>
        <v>4.6440160812695828</v>
      </c>
      <c r="AN231" s="15">
        <f t="shared" si="409"/>
        <v>7.2414435750937267</v>
      </c>
      <c r="AO231" s="15">
        <f t="shared" si="410"/>
        <v>3.0063949866416804E-5</v>
      </c>
      <c r="AP231" s="15">
        <f t="shared" si="411"/>
        <v>7.6269939501573392</v>
      </c>
      <c r="AQ231" s="15">
        <f t="shared" si="412"/>
        <v>2.3356083875114565E-5</v>
      </c>
      <c r="AR231" s="15">
        <f t="shared" si="413"/>
        <v>1.2729850430790977</v>
      </c>
      <c r="AS231" s="15">
        <f t="shared" si="414"/>
        <v>6.450736578997861E-6</v>
      </c>
      <c r="AT231" s="15">
        <f t="shared" si="415"/>
        <v>4.716037418717178E-6</v>
      </c>
      <c r="AU231" s="15">
        <f t="shared" si="416"/>
        <v>0</v>
      </c>
      <c r="AV231" s="15">
        <f t="shared" si="417"/>
        <v>0</v>
      </c>
      <c r="AW231" s="15">
        <f t="shared" si="418"/>
        <v>0</v>
      </c>
      <c r="AX231" s="15"/>
      <c r="AY231" s="4">
        <f t="shared" si="419"/>
        <v>0</v>
      </c>
      <c r="AZ231" s="4">
        <f t="shared" si="420"/>
        <v>1</v>
      </c>
      <c r="BA231" s="4"/>
      <c r="BB231" s="4">
        <f t="shared" si="384"/>
        <v>1</v>
      </c>
      <c r="BC231" s="4">
        <f t="shared" si="385"/>
        <v>1</v>
      </c>
      <c r="BD231" s="40">
        <f t="shared" si="386"/>
        <v>1.7551187382970341</v>
      </c>
      <c r="BE231" s="15">
        <f t="shared" si="387"/>
        <v>20.898482171008947</v>
      </c>
      <c r="BF231" s="15">
        <f t="shared" si="388"/>
        <v>4.6440160812695828</v>
      </c>
      <c r="BG231" s="15">
        <f t="shared" si="421"/>
        <v>7.2414410014552484</v>
      </c>
      <c r="BH231" s="15">
        <f t="shared" si="422"/>
        <v>7.6269922803396097</v>
      </c>
      <c r="BI231" s="15">
        <f t="shared" si="423"/>
        <v>1.2729819100562205</v>
      </c>
      <c r="BJ231" s="18">
        <f t="shared" si="424"/>
        <v>0.22221786459266946</v>
      </c>
      <c r="BK231" s="18">
        <f t="shared" si="425"/>
        <v>0.34650559510493112</v>
      </c>
      <c r="BL231" s="18">
        <f t="shared" si="426"/>
        <v>0.3649543645289236</v>
      </c>
      <c r="BM231" s="18">
        <f t="shared" si="427"/>
        <v>6.0912649045017364E-2</v>
      </c>
      <c r="BN231" s="18">
        <f t="shared" si="428"/>
        <v>1.5593057549179676</v>
      </c>
      <c r="BO231" s="18">
        <f t="shared" si="429"/>
        <v>1.6423268453141402</v>
      </c>
      <c r="BP231" s="18">
        <f t="shared" si="430"/>
        <v>0.27411229586186364</v>
      </c>
      <c r="BQ231" s="18">
        <f t="shared" si="431"/>
        <v>1.0532423420707122</v>
      </c>
      <c r="BR231" s="18">
        <f t="shared" si="432"/>
        <v>0.17579124235085264</v>
      </c>
      <c r="BS231" s="18">
        <f t="shared" si="433"/>
        <v>0.16690483787922991</v>
      </c>
      <c r="BT231" s="144">
        <f t="shared" si="434"/>
        <v>-1.5040970063015271</v>
      </c>
      <c r="BU231" s="144">
        <f t="shared" si="435"/>
        <v>-1.0598563129935696</v>
      </c>
      <c r="BV231" s="144">
        <f t="shared" si="436"/>
        <v>-1.007982961904264</v>
      </c>
      <c r="BW231" s="144">
        <f t="shared" si="437"/>
        <v>-2.79831442394471</v>
      </c>
      <c r="BX231" s="44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184"/>
      <c r="CJ231" s="185"/>
      <c r="CK231" s="181">
        <f t="shared" si="389"/>
        <v>0</v>
      </c>
      <c r="CL231" s="186">
        <f t="shared" si="390"/>
        <v>1.7551137107787165</v>
      </c>
      <c r="CM231" s="185">
        <f t="shared" si="391"/>
        <v>0.2179413396272992</v>
      </c>
      <c r="CN231" s="185">
        <f t="shared" si="392"/>
        <v>0.33337788175585775</v>
      </c>
      <c r="CO231" s="188">
        <f t="shared" si="393"/>
        <v>0.33810000000000001</v>
      </c>
      <c r="CP231" s="185">
        <f t="shared" si="394"/>
        <v>5.4379474430368578E-2</v>
      </c>
      <c r="CQ231" s="187">
        <f t="shared" si="395"/>
        <v>1.5296679479256496</v>
      </c>
      <c r="CR231" s="187">
        <f t="shared" si="396"/>
        <v>1.5513348710170529</v>
      </c>
      <c r="CS231" s="187">
        <f t="shared" si="397"/>
        <v>0.24951427078204957</v>
      </c>
      <c r="CT231" s="187">
        <f t="shared" si="398"/>
        <v>1.0141644617191499</v>
      </c>
      <c r="CU231" s="187">
        <f t="shared" si="399"/>
        <v>0.16311662352630887</v>
      </c>
      <c r="CV231" s="187">
        <f t="shared" si="400"/>
        <v>0.16083843368934808</v>
      </c>
      <c r="CW231" s="184">
        <f t="shared" si="401"/>
        <v>-1.5235293366811624</v>
      </c>
      <c r="CX231" s="184">
        <f t="shared" si="402"/>
        <v>-1.0984786523302696</v>
      </c>
      <c r="CY231" s="184">
        <f t="shared" si="403"/>
        <v>-2.911768504584197</v>
      </c>
      <c r="CZ231" s="184">
        <f t="shared" si="438"/>
        <v>0.42505068435089294</v>
      </c>
      <c r="DA231" s="184">
        <f t="shared" si="439"/>
        <v>0.43911576741286534</v>
      </c>
      <c r="DB231" s="184">
        <f t="shared" si="440"/>
        <v>-1.3882391679030348</v>
      </c>
      <c r="DC231" s="184">
        <f t="shared" si="441"/>
        <v>1.4065083061972478E-2</v>
      </c>
      <c r="DD231" s="184">
        <f t="shared" si="442"/>
        <v>-1.8132898522539276</v>
      </c>
      <c r="DE231" s="184">
        <f t="shared" si="443"/>
        <v>-1.8273549353159</v>
      </c>
      <c r="DF231" s="15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125"/>
      <c r="DZ231" s="4"/>
      <c r="EA231" s="20"/>
      <c r="EB231" s="20"/>
      <c r="EC231" s="20"/>
      <c r="ED231" s="4"/>
      <c r="EE231" s="4" t="str">
        <f>E231</f>
        <v>IPGP</v>
      </c>
      <c r="EF231" s="4" t="str">
        <f>A231</f>
        <v>Lab 1</v>
      </c>
      <c r="EG231" s="4" t="str">
        <f>B231</f>
        <v>Jun 21, 2022</v>
      </c>
      <c r="EH231" s="130">
        <f>C231</f>
        <v>3</v>
      </c>
      <c r="EI231" s="51">
        <f>BE231/AVERAGE(BE230,BE232)</f>
        <v>1.0651476529735162</v>
      </c>
      <c r="EJ231" s="52">
        <f>(CM231/AVERAGE(CM230,CM232)-1)*10^6</f>
        <v>3.6175692881279531</v>
      </c>
      <c r="EK231" s="52">
        <f>(CN231/AVERAGE(CN230,CN232)-1)*10^6</f>
        <v>3.2777987657439667</v>
      </c>
      <c r="EL231" s="52">
        <f>(CP231/AVERAGE(CP230,CP232)-1)*10^6</f>
        <v>-2.4128838191916913</v>
      </c>
      <c r="EN231" s="39" t="str">
        <f t="shared" ref="EN231:EU231" si="470">DV273</f>
        <v>iRM_12</v>
      </c>
      <c r="EO231" s="39" t="str">
        <f t="shared" si="470"/>
        <v>Lab 1</v>
      </c>
      <c r="EP231" s="39" t="str">
        <f t="shared" si="470"/>
        <v>Jun 22, 2022</v>
      </c>
      <c r="EQ231" s="124">
        <f t="shared" si="470"/>
        <v>4</v>
      </c>
      <c r="ER231" s="117">
        <f t="shared" si="470"/>
        <v>1.0020123764530717</v>
      </c>
      <c r="ES231" s="44">
        <f t="shared" si="470"/>
        <v>4.9972026354705434</v>
      </c>
      <c r="ET231" s="44">
        <f t="shared" si="470"/>
        <v>0.24743046278530301</v>
      </c>
      <c r="EU231" s="44">
        <f t="shared" si="470"/>
        <v>-11.516137816136585</v>
      </c>
      <c r="EV231" s="39" t="s">
        <v>27</v>
      </c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5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</row>
    <row r="232" spans="1:235">
      <c r="A232" s="4" t="s">
        <v>38</v>
      </c>
      <c r="B232" s="12" t="s">
        <v>34</v>
      </c>
      <c r="C232" s="20">
        <v>3</v>
      </c>
      <c r="D232" s="4" t="s">
        <v>87</v>
      </c>
      <c r="E232" s="4" t="s">
        <v>27</v>
      </c>
      <c r="F232" s="15"/>
      <c r="G232" s="15"/>
      <c r="H232" s="15">
        <v>2.5002312613651154E-4</v>
      </c>
      <c r="I232" s="15">
        <v>6.4111664323718292E-5</v>
      </c>
      <c r="J232" s="15">
        <v>9.6329868392786017E-5</v>
      </c>
      <c r="K232" s="15">
        <v>1.2266904502666875E-5</v>
      </c>
      <c r="L232" s="15">
        <v>8.7920750229386615E-5</v>
      </c>
      <c r="M232" s="15">
        <v>2.0202225641696716E-6</v>
      </c>
      <c r="N232" s="15">
        <v>1.0086094262078405E-4</v>
      </c>
      <c r="O232" s="15">
        <v>1.3560996262640401E-5</v>
      </c>
      <c r="P232" s="15">
        <v>-4.6348681564722941E-6</v>
      </c>
      <c r="Q232" s="15"/>
      <c r="R232" s="15"/>
      <c r="S232" s="15"/>
      <c r="T232" s="15"/>
      <c r="U232" s="15"/>
      <c r="V232" s="15">
        <v>19.549246028977997</v>
      </c>
      <c r="W232" s="15">
        <v>4.3443478662140516</v>
      </c>
      <c r="X232" s="15">
        <v>6.774372013247743</v>
      </c>
      <c r="Y232" s="15">
        <v>5.1758170359659873E-5</v>
      </c>
      <c r="Z232" s="15">
        <v>7.1354662447559587</v>
      </c>
      <c r="AA232" s="15">
        <v>2.468415022938606E-5</v>
      </c>
      <c r="AB232" s="15">
        <v>1.1911041444661665</v>
      </c>
      <c r="AC232" s="15">
        <v>1.7428950727384179E-5</v>
      </c>
      <c r="AD232" s="15">
        <v>-2.4599193684294753E-8</v>
      </c>
      <c r="AE232" s="15"/>
      <c r="AF232" s="15"/>
      <c r="AG232" s="15"/>
      <c r="AH232" s="15"/>
      <c r="AI232" s="69">
        <f t="shared" si="383"/>
        <v>1</v>
      </c>
      <c r="AJ232" s="15">
        <f t="shared" si="405"/>
        <v>0</v>
      </c>
      <c r="AK232" s="15">
        <f t="shared" si="406"/>
        <v>0</v>
      </c>
      <c r="AL232" s="15">
        <f t="shared" si="407"/>
        <v>19.548996005851862</v>
      </c>
      <c r="AM232" s="15">
        <f t="shared" si="408"/>
        <v>4.3442837545497275</v>
      </c>
      <c r="AN232" s="15">
        <f t="shared" si="409"/>
        <v>6.7742756833793498</v>
      </c>
      <c r="AO232" s="15">
        <f t="shared" si="410"/>
        <v>3.9491265856993001E-5</v>
      </c>
      <c r="AP232" s="15">
        <f t="shared" si="411"/>
        <v>7.1353783240057291</v>
      </c>
      <c r="AQ232" s="15">
        <f t="shared" si="412"/>
        <v>2.2663927665216389E-5</v>
      </c>
      <c r="AR232" s="15">
        <f t="shared" si="413"/>
        <v>1.1910032835235458</v>
      </c>
      <c r="AS232" s="15">
        <f t="shared" si="414"/>
        <v>3.867954464743778E-6</v>
      </c>
      <c r="AT232" s="15">
        <f t="shared" si="415"/>
        <v>4.6102689627879994E-6</v>
      </c>
      <c r="AU232" s="15">
        <f t="shared" si="416"/>
        <v>0</v>
      </c>
      <c r="AV232" s="15">
        <f t="shared" si="417"/>
        <v>0</v>
      </c>
      <c r="AW232" s="15">
        <f t="shared" si="418"/>
        <v>0</v>
      </c>
      <c r="AX232" s="15"/>
      <c r="AY232" s="4">
        <f t="shared" si="419"/>
        <v>0</v>
      </c>
      <c r="AZ232" s="4">
        <f t="shared" si="420"/>
        <v>1</v>
      </c>
      <c r="BA232" s="4"/>
      <c r="BB232" s="4">
        <f t="shared" si="384"/>
        <v>1</v>
      </c>
      <c r="BC232" s="4">
        <f t="shared" si="385"/>
        <v>1</v>
      </c>
      <c r="BD232" s="40">
        <f t="shared" si="386"/>
        <v>1.7579681923803343</v>
      </c>
      <c r="BE232" s="15">
        <f t="shared" si="387"/>
        <v>19.548996005851862</v>
      </c>
      <c r="BF232" s="15">
        <f t="shared" si="388"/>
        <v>4.3442837545497275</v>
      </c>
      <c r="BG232" s="15">
        <f t="shared" si="421"/>
        <v>6.7742731678688015</v>
      </c>
      <c r="BH232" s="15">
        <f t="shared" si="422"/>
        <v>7.1353766918122972</v>
      </c>
      <c r="BI232" s="15">
        <f t="shared" si="423"/>
        <v>1.1910002209283919</v>
      </c>
      <c r="BJ232" s="18">
        <f t="shared" si="424"/>
        <v>0.2222254152207763</v>
      </c>
      <c r="BK232" s="18">
        <f t="shared" si="425"/>
        <v>0.3465279324749449</v>
      </c>
      <c r="BL232" s="18">
        <f t="shared" si="426"/>
        <v>0.36499964958181841</v>
      </c>
      <c r="BM232" s="18">
        <f t="shared" si="427"/>
        <v>6.0923856169998389E-2</v>
      </c>
      <c r="BN232" s="18">
        <f t="shared" si="428"/>
        <v>1.5593532905796426</v>
      </c>
      <c r="BO232" s="18">
        <f t="shared" si="429"/>
        <v>1.6424748232293722</v>
      </c>
      <c r="BP232" s="18">
        <f t="shared" si="430"/>
        <v>0.27415341359345335</v>
      </c>
      <c r="BQ232" s="18">
        <f t="shared" si="431"/>
        <v>1.0533051317824402</v>
      </c>
      <c r="BR232" s="18">
        <f t="shared" si="432"/>
        <v>0.17581225194423075</v>
      </c>
      <c r="BS232" s="18">
        <f t="shared" si="433"/>
        <v>0.1669148346849075</v>
      </c>
      <c r="BT232" s="144">
        <f t="shared" si="434"/>
        <v>-1.5040630283860066</v>
      </c>
      <c r="BU232" s="144">
        <f t="shared" si="435"/>
        <v>-1.0597918503979447</v>
      </c>
      <c r="BV232" s="144">
        <f t="shared" si="436"/>
        <v>-1.0078588854499191</v>
      </c>
      <c r="BW232" s="144">
        <f t="shared" si="437"/>
        <v>-2.7981304540418823</v>
      </c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184"/>
      <c r="CJ232" s="185"/>
      <c r="CK232" s="181">
        <f t="shared" si="389"/>
        <v>0</v>
      </c>
      <c r="CL232" s="186">
        <f t="shared" si="390"/>
        <v>1.757962939559125</v>
      </c>
      <c r="CM232" s="185">
        <f t="shared" si="391"/>
        <v>0.21794186960091519</v>
      </c>
      <c r="CN232" s="185">
        <f t="shared" si="392"/>
        <v>0.33337846969896234</v>
      </c>
      <c r="CO232" s="188">
        <f t="shared" si="393"/>
        <v>0.33810000000000001</v>
      </c>
      <c r="CP232" s="185">
        <f t="shared" si="394"/>
        <v>5.4379463011947057E-2</v>
      </c>
      <c r="CQ232" s="187">
        <f t="shared" si="395"/>
        <v>1.5296669259074871</v>
      </c>
      <c r="CR232" s="187">
        <f t="shared" si="396"/>
        <v>1.5513310986049289</v>
      </c>
      <c r="CS232" s="187">
        <f t="shared" si="397"/>
        <v>0.24951361164114141</v>
      </c>
      <c r="CT232" s="187">
        <f t="shared" si="398"/>
        <v>1.0141626731483324</v>
      </c>
      <c r="CU232" s="187">
        <f t="shared" si="399"/>
        <v>0.16311630160475329</v>
      </c>
      <c r="CV232" s="187">
        <f t="shared" si="400"/>
        <v>0.16083839991702767</v>
      </c>
      <c r="CW232" s="184">
        <f t="shared" si="401"/>
        <v>-1.5235269049581468</v>
      </c>
      <c r="CX232" s="184">
        <f t="shared" si="402"/>
        <v>-1.0984768887382068</v>
      </c>
      <c r="CY232" s="184">
        <f t="shared" si="403"/>
        <v>-2.9117687145608993</v>
      </c>
      <c r="CZ232" s="184">
        <f t="shared" si="438"/>
        <v>0.42505001621993987</v>
      </c>
      <c r="DA232" s="184">
        <f t="shared" si="439"/>
        <v>0.43911333568984978</v>
      </c>
      <c r="DB232" s="184">
        <f t="shared" si="440"/>
        <v>-1.3882418096027529</v>
      </c>
      <c r="DC232" s="184">
        <f t="shared" si="441"/>
        <v>1.4063319469910128E-2</v>
      </c>
      <c r="DD232" s="184">
        <f t="shared" si="442"/>
        <v>-1.8132918258226927</v>
      </c>
      <c r="DE232" s="184">
        <f t="shared" si="443"/>
        <v>-1.8273551452926027</v>
      </c>
      <c r="DF232" s="15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3" t="str">
        <f>E232</f>
        <v>iRM_12</v>
      </c>
      <c r="DW232" s="43" t="str">
        <f>A232</f>
        <v>Lab 1</v>
      </c>
      <c r="DX232" s="43" t="str">
        <f>B232</f>
        <v>Jun 21, 2022</v>
      </c>
      <c r="DY232" s="125">
        <f>C232</f>
        <v>3</v>
      </c>
      <c r="DZ232" s="51">
        <f>BE232/AVERAGE(BE230,BE234)</f>
        <v>0.99434353405027431</v>
      </c>
      <c r="EA232" s="52">
        <f>(CM232/AVERAGE(CM230,CM234)-1)*10^6</f>
        <v>13.166712644174794</v>
      </c>
      <c r="EB232" s="52">
        <f>(CN232/AVERAGE(CN230,CN234)-1)*10^6</f>
        <v>5.401263338145057</v>
      </c>
      <c r="EC232" s="52">
        <f>(CP232/AVERAGE(CP230,CP234)-1)*10^6</f>
        <v>-11.689404099901601</v>
      </c>
      <c r="ED232" s="4"/>
      <c r="EE232" s="4"/>
      <c r="EF232" s="4"/>
      <c r="EG232" s="4"/>
      <c r="EH232" s="130"/>
      <c r="EI232" s="20"/>
      <c r="EJ232" s="20"/>
      <c r="EK232" s="52"/>
      <c r="EL232" s="52"/>
      <c r="EN232" s="39" t="str">
        <f t="shared" ref="EN232:EU232" si="471">DV275</f>
        <v>iRM_12</v>
      </c>
      <c r="EO232" s="39" t="str">
        <f t="shared" si="471"/>
        <v>Lab 1</v>
      </c>
      <c r="EP232" s="39" t="str">
        <f t="shared" si="471"/>
        <v>Jun 22, 2022</v>
      </c>
      <c r="EQ232" s="124">
        <f t="shared" si="471"/>
        <v>4</v>
      </c>
      <c r="ER232" s="117">
        <f t="shared" si="471"/>
        <v>1.0048909007670166</v>
      </c>
      <c r="ES232" s="44">
        <f t="shared" si="471"/>
        <v>-1.9366886832017371</v>
      </c>
      <c r="ET232" s="44">
        <f t="shared" si="471"/>
        <v>-0.79692076493387276</v>
      </c>
      <c r="EU232" s="44">
        <f t="shared" si="471"/>
        <v>16.412266835352796</v>
      </c>
      <c r="EV232" s="39" t="s">
        <v>27</v>
      </c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5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</row>
    <row r="233" spans="1:235">
      <c r="A233" s="4" t="s">
        <v>38</v>
      </c>
      <c r="B233" s="12" t="s">
        <v>34</v>
      </c>
      <c r="C233" s="20">
        <v>3</v>
      </c>
      <c r="D233" s="4" t="s">
        <v>88</v>
      </c>
      <c r="E233" s="4" t="s">
        <v>98</v>
      </c>
      <c r="F233" s="15"/>
      <c r="G233" s="15"/>
      <c r="H233" s="15">
        <v>2.6566673623165118E-4</v>
      </c>
      <c r="I233" s="15">
        <v>6.0831827431684361E-5</v>
      </c>
      <c r="J233" s="15">
        <v>9.8925450583919885E-5</v>
      </c>
      <c r="K233" s="15">
        <v>6.9389897902283334E-6</v>
      </c>
      <c r="L233" s="15">
        <v>6.9081988476682449E-5</v>
      </c>
      <c r="M233" s="15">
        <v>-2.8721542548737493E-6</v>
      </c>
      <c r="N233" s="15">
        <v>8.6803957674419505E-5</v>
      </c>
      <c r="O233" s="15">
        <v>1.1356107052051811E-5</v>
      </c>
      <c r="P233" s="15">
        <v>-2.5402986693734418E-6</v>
      </c>
      <c r="Q233" s="15"/>
      <c r="R233" s="15"/>
      <c r="S233" s="15"/>
      <c r="T233" s="15"/>
      <c r="U233" s="15"/>
      <c r="V233" s="15">
        <v>20.922981491088866</v>
      </c>
      <c r="W233" s="15">
        <v>4.6494788932800297</v>
      </c>
      <c r="X233" s="15">
        <v>7.2501509284973142</v>
      </c>
      <c r="Y233" s="15">
        <v>3.5881019141470463E-5</v>
      </c>
      <c r="Z233" s="15">
        <v>7.6364598751068113</v>
      </c>
      <c r="AA233" s="15">
        <v>2.4683994024599087E-5</v>
      </c>
      <c r="AB233" s="15">
        <v>1.2746785569190979</v>
      </c>
      <c r="AC233" s="15">
        <v>1.5285534703366467E-5</v>
      </c>
      <c r="AD233" s="15">
        <v>-4.1772314322940925E-6</v>
      </c>
      <c r="AE233" s="15"/>
      <c r="AF233" s="15"/>
      <c r="AG233" s="15"/>
      <c r="AH233" s="15"/>
      <c r="AI233" s="69">
        <f t="shared" si="383"/>
        <v>1</v>
      </c>
      <c r="AJ233" s="15">
        <f t="shared" si="405"/>
        <v>0</v>
      </c>
      <c r="AK233" s="15">
        <f t="shared" si="406"/>
        <v>0</v>
      </c>
      <c r="AL233" s="15">
        <f t="shared" si="407"/>
        <v>20.922715824352633</v>
      </c>
      <c r="AM233" s="15">
        <f t="shared" si="408"/>
        <v>4.6494180614525984</v>
      </c>
      <c r="AN233" s="15">
        <f t="shared" si="409"/>
        <v>7.2500520030467301</v>
      </c>
      <c r="AO233" s="15">
        <f t="shared" si="410"/>
        <v>2.8942029351242128E-5</v>
      </c>
      <c r="AP233" s="15">
        <f t="shared" si="411"/>
        <v>7.636390793118335</v>
      </c>
      <c r="AQ233" s="15">
        <f t="shared" si="412"/>
        <v>2.7556148279472836E-5</v>
      </c>
      <c r="AR233" s="15">
        <f t="shared" si="413"/>
        <v>1.2745917529614235</v>
      </c>
      <c r="AS233" s="15">
        <f t="shared" si="414"/>
        <v>3.9294276513146554E-6</v>
      </c>
      <c r="AT233" s="15">
        <f t="shared" si="415"/>
        <v>-1.6369327629206507E-6</v>
      </c>
      <c r="AU233" s="15">
        <f t="shared" si="416"/>
        <v>0</v>
      </c>
      <c r="AV233" s="15">
        <f t="shared" si="417"/>
        <v>0</v>
      </c>
      <c r="AW233" s="15">
        <f t="shared" si="418"/>
        <v>0</v>
      </c>
      <c r="AX233" s="15"/>
      <c r="AY233" s="4">
        <f t="shared" si="419"/>
        <v>0</v>
      </c>
      <c r="AZ233" s="4">
        <f t="shared" si="420"/>
        <v>1</v>
      </c>
      <c r="BA233" s="4"/>
      <c r="BB233" s="4">
        <f t="shared" si="384"/>
        <v>1</v>
      </c>
      <c r="BC233" s="4">
        <f t="shared" si="385"/>
        <v>1</v>
      </c>
      <c r="BD233" s="40">
        <f t="shared" si="386"/>
        <v>1.7567807201481576</v>
      </c>
      <c r="BE233" s="15">
        <f t="shared" si="387"/>
        <v>20.922715824352633</v>
      </c>
      <c r="BF233" s="15">
        <f t="shared" si="388"/>
        <v>4.6494180614525984</v>
      </c>
      <c r="BG233" s="15">
        <f t="shared" si="421"/>
        <v>7.2500528962700796</v>
      </c>
      <c r="BH233" s="15">
        <f t="shared" si="422"/>
        <v>7.6363913726745487</v>
      </c>
      <c r="BI233" s="15">
        <f t="shared" si="423"/>
        <v>1.2745928403975386</v>
      </c>
      <c r="BJ233" s="18">
        <f t="shared" si="424"/>
        <v>0.22221866895697109</v>
      </c>
      <c r="BK233" s="18">
        <f t="shared" si="425"/>
        <v>0.34651586137931034</v>
      </c>
      <c r="BL233" s="18">
        <f t="shared" si="426"/>
        <v>0.36498088664886913</v>
      </c>
      <c r="BM233" s="18">
        <f t="shared" si="427"/>
        <v>6.09190915317981E-2</v>
      </c>
      <c r="BN233" s="18">
        <f t="shared" si="428"/>
        <v>1.5593463096766513</v>
      </c>
      <c r="BO233" s="18">
        <f t="shared" si="429"/>
        <v>1.6424402520363468</v>
      </c>
      <c r="BP233" s="18">
        <f t="shared" si="430"/>
        <v>0.27414029531242518</v>
      </c>
      <c r="BQ233" s="18">
        <f t="shared" si="431"/>
        <v>1.0532876769220854</v>
      </c>
      <c r="BR233" s="18">
        <f t="shared" si="432"/>
        <v>0.17580462634324723</v>
      </c>
      <c r="BS233" s="18">
        <f t="shared" si="433"/>
        <v>0.16691036095379286</v>
      </c>
      <c r="BT233" s="144">
        <f t="shared" si="434"/>
        <v>-1.5040933865977406</v>
      </c>
      <c r="BU233" s="144">
        <f t="shared" si="435"/>
        <v>-1.059826685413402</v>
      </c>
      <c r="BV233" s="144">
        <f t="shared" si="436"/>
        <v>-1.0079102921163221</v>
      </c>
      <c r="BW233" s="144">
        <f t="shared" si="437"/>
        <v>-2.79820866354506</v>
      </c>
      <c r="BX233" s="44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184"/>
      <c r="CJ233" s="185"/>
      <c r="CK233" s="181">
        <f t="shared" si="389"/>
        <v>0</v>
      </c>
      <c r="CL233" s="186">
        <f t="shared" si="390"/>
        <v>1.7567824629393327</v>
      </c>
      <c r="CM233" s="185">
        <f t="shared" si="391"/>
        <v>0.21793810181766987</v>
      </c>
      <c r="CN233" s="185">
        <f t="shared" si="392"/>
        <v>0.33337551667454135</v>
      </c>
      <c r="CO233" s="188">
        <f t="shared" si="393"/>
        <v>0.33810000000000007</v>
      </c>
      <c r="CP233" s="185">
        <f t="shared" si="394"/>
        <v>5.4379359630162244E-2</v>
      </c>
      <c r="CQ233" s="187">
        <f t="shared" si="395"/>
        <v>1.5296798214451188</v>
      </c>
      <c r="CR233" s="187">
        <f t="shared" si="396"/>
        <v>1.5513579185105471</v>
      </c>
      <c r="CS233" s="187">
        <f t="shared" si="397"/>
        <v>0.24951745094878722</v>
      </c>
      <c r="CT233" s="187">
        <f t="shared" si="398"/>
        <v>1.0141716565529044</v>
      </c>
      <c r="CU233" s="187">
        <f t="shared" si="399"/>
        <v>0.16311743637505993</v>
      </c>
      <c r="CV233" s="187">
        <f t="shared" si="400"/>
        <v>0.16083809414422431</v>
      </c>
      <c r="CW233" s="184">
        <f t="shared" si="401"/>
        <v>-1.5235441931268743</v>
      </c>
      <c r="CX233" s="184">
        <f t="shared" si="402"/>
        <v>-1.0984857466512643</v>
      </c>
      <c r="CY233" s="184">
        <f t="shared" si="403"/>
        <v>-2.9117706156808691</v>
      </c>
      <c r="CZ233" s="184">
        <f t="shared" si="438"/>
        <v>0.42505844647560992</v>
      </c>
      <c r="DA233" s="184">
        <f t="shared" si="439"/>
        <v>0.43913062385857754</v>
      </c>
      <c r="DB233" s="184">
        <f t="shared" si="440"/>
        <v>-1.3882264225539951</v>
      </c>
      <c r="DC233" s="184">
        <f t="shared" si="441"/>
        <v>1.4072177382967671E-2</v>
      </c>
      <c r="DD233" s="184">
        <f t="shared" si="442"/>
        <v>-1.8132848690296051</v>
      </c>
      <c r="DE233" s="184">
        <f t="shared" si="443"/>
        <v>-1.8273570464125726</v>
      </c>
      <c r="DF233" s="15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125"/>
      <c r="DZ233" s="4"/>
      <c r="EA233" s="20"/>
      <c r="EB233" s="20"/>
      <c r="EC233" s="20"/>
      <c r="ED233" s="4"/>
      <c r="EE233" s="4" t="str">
        <f>E233</f>
        <v>iRM_UR</v>
      </c>
      <c r="EF233" s="4" t="str">
        <f>A233</f>
        <v>Lab 1</v>
      </c>
      <c r="EG233" s="4" t="str">
        <f>B233</f>
        <v>Jun 21, 2022</v>
      </c>
      <c r="EH233" s="130">
        <f>C233</f>
        <v>3</v>
      </c>
      <c r="EI233" s="51">
        <f>BE233/AVERAGE(BE232,BE234)</f>
        <v>1.0680886712235309</v>
      </c>
      <c r="EJ233" s="52">
        <f>(CM233/AVERAGE(CM232,CM234)-1)*10^6</f>
        <v>-10.170819855881419</v>
      </c>
      <c r="EK233" s="52">
        <f>(CN233/AVERAGE(CN232,CN234)-1)*10^6</f>
        <v>-8.4980154685387888</v>
      </c>
      <c r="EL233" s="52">
        <f>(CP233/AVERAGE(CP232,CP234)-1)*10^6</f>
        <v>-10.967692593677469</v>
      </c>
      <c r="EN233" s="39" t="str">
        <f t="shared" ref="EN233:EU233" si="472">DV277</f>
        <v>iRM_12</v>
      </c>
      <c r="EO233" s="39" t="str">
        <f t="shared" si="472"/>
        <v>Lab 1</v>
      </c>
      <c r="EP233" s="39" t="str">
        <f t="shared" si="472"/>
        <v>Jun 22, 2022</v>
      </c>
      <c r="EQ233" s="124">
        <f t="shared" si="472"/>
        <v>4</v>
      </c>
      <c r="ER233" s="117">
        <f t="shared" si="472"/>
        <v>0.99527357543152939</v>
      </c>
      <c r="ES233" s="44">
        <f t="shared" si="472"/>
        <v>5.1761529045180055</v>
      </c>
      <c r="ET233" s="44">
        <f t="shared" si="472"/>
        <v>2.8216244967183002</v>
      </c>
      <c r="EU233" s="44">
        <f t="shared" si="472"/>
        <v>-13.198763295640958</v>
      </c>
      <c r="EV233" s="39" t="s">
        <v>27</v>
      </c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5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</row>
    <row r="234" spans="1:235">
      <c r="A234" s="4" t="s">
        <v>38</v>
      </c>
      <c r="B234" s="12" t="s">
        <v>34</v>
      </c>
      <c r="C234" s="20">
        <v>3</v>
      </c>
      <c r="D234" s="4" t="s">
        <v>89</v>
      </c>
      <c r="E234" s="4" t="s">
        <v>27</v>
      </c>
      <c r="F234" s="15"/>
      <c r="G234" s="15"/>
      <c r="H234" s="15">
        <v>2.6850449794437738E-4</v>
      </c>
      <c r="I234" s="15">
        <v>6.0947900783503429E-5</v>
      </c>
      <c r="J234" s="15">
        <v>8.8767519628163427E-5</v>
      </c>
      <c r="K234" s="15">
        <v>1.1810526098088303E-5</v>
      </c>
      <c r="L234" s="15">
        <v>7.2506008655182081E-5</v>
      </c>
      <c r="M234" s="15">
        <v>-2.5058326968974111E-7</v>
      </c>
      <c r="N234" s="15">
        <v>9.235438556061126E-5</v>
      </c>
      <c r="O234" s="15">
        <v>9.1399164432459656E-6</v>
      </c>
      <c r="P234" s="15">
        <v>-1.2067632553680585E-6</v>
      </c>
      <c r="Q234" s="15"/>
      <c r="R234" s="15"/>
      <c r="S234" s="15"/>
      <c r="T234" s="15"/>
      <c r="U234" s="15"/>
      <c r="V234" s="15">
        <v>19.629135513305663</v>
      </c>
      <c r="W234" s="15">
        <v>4.3620682811737064</v>
      </c>
      <c r="X234" s="15">
        <v>6.8021476173400881</v>
      </c>
      <c r="Y234" s="15">
        <v>4.927338859488373E-5</v>
      </c>
      <c r="Z234" s="15">
        <v>7.1648369598388673</v>
      </c>
      <c r="AA234" s="15">
        <v>2.3580074848723598E-5</v>
      </c>
      <c r="AB234" s="15">
        <v>1.1960390639305114</v>
      </c>
      <c r="AC234" s="15">
        <v>1.8551007231053517E-5</v>
      </c>
      <c r="AD234" s="15">
        <v>-2.390374785932179E-7</v>
      </c>
      <c r="AE234" s="15"/>
      <c r="AF234" s="15"/>
      <c r="AG234" s="15"/>
      <c r="AH234" s="15"/>
      <c r="AI234" s="69">
        <f t="shared" si="383"/>
        <v>1</v>
      </c>
      <c r="AJ234" s="15">
        <f t="shared" si="405"/>
        <v>0</v>
      </c>
      <c r="AK234" s="15">
        <f t="shared" si="406"/>
        <v>0</v>
      </c>
      <c r="AL234" s="15">
        <f t="shared" si="407"/>
        <v>19.628867008807717</v>
      </c>
      <c r="AM234" s="15">
        <f t="shared" si="408"/>
        <v>4.3620073332729232</v>
      </c>
      <c r="AN234" s="15">
        <f t="shared" si="409"/>
        <v>6.8020588498204599</v>
      </c>
      <c r="AO234" s="15">
        <f t="shared" si="410"/>
        <v>3.7462862496795428E-5</v>
      </c>
      <c r="AP234" s="15">
        <f t="shared" si="411"/>
        <v>7.1647644538302124</v>
      </c>
      <c r="AQ234" s="15">
        <f t="shared" si="412"/>
        <v>2.383065811841334E-5</v>
      </c>
      <c r="AR234" s="15">
        <f t="shared" si="413"/>
        <v>1.1959467095449507</v>
      </c>
      <c r="AS234" s="15">
        <f t="shared" si="414"/>
        <v>9.4110907878075512E-6</v>
      </c>
      <c r="AT234" s="15">
        <f t="shared" si="415"/>
        <v>9.6772577677484073E-7</v>
      </c>
      <c r="AU234" s="15">
        <f t="shared" si="416"/>
        <v>0</v>
      </c>
      <c r="AV234" s="15">
        <f t="shared" si="417"/>
        <v>0</v>
      </c>
      <c r="AW234" s="15">
        <f t="shared" si="418"/>
        <v>0</v>
      </c>
      <c r="AX234" s="15"/>
      <c r="AY234" s="4">
        <f t="shared" si="419"/>
        <v>0</v>
      </c>
      <c r="AZ234" s="4">
        <f t="shared" si="420"/>
        <v>1</v>
      </c>
      <c r="BA234" s="4"/>
      <c r="BB234" s="4">
        <f t="shared" si="384"/>
        <v>1</v>
      </c>
      <c r="BC234" s="4">
        <f t="shared" si="385"/>
        <v>1</v>
      </c>
      <c r="BD234" s="40">
        <f t="shared" si="386"/>
        <v>1.7587157366966615</v>
      </c>
      <c r="BE234" s="15">
        <f t="shared" si="387"/>
        <v>19.628867008807717</v>
      </c>
      <c r="BF234" s="15">
        <f t="shared" si="388"/>
        <v>4.3620073332729232</v>
      </c>
      <c r="BG234" s="15">
        <f t="shared" si="421"/>
        <v>6.802058321820712</v>
      </c>
      <c r="BH234" s="15">
        <f t="shared" si="422"/>
        <v>7.1647641112316922</v>
      </c>
      <c r="BI234" s="15">
        <f t="shared" si="423"/>
        <v>1.1959460666950155</v>
      </c>
      <c r="BJ234" s="18">
        <f t="shared" si="424"/>
        <v>0.2222241014377262</v>
      </c>
      <c r="BK234" s="18">
        <f t="shared" si="425"/>
        <v>0.34653341523830916</v>
      </c>
      <c r="BL234" s="18">
        <f t="shared" si="426"/>
        <v>0.36501159786842374</v>
      </c>
      <c r="BM234" s="18">
        <f t="shared" si="427"/>
        <v>6.0927921420955149E-2</v>
      </c>
      <c r="BN234" s="18">
        <f t="shared" si="428"/>
        <v>1.559387181661833</v>
      </c>
      <c r="BO234" s="18">
        <f t="shared" si="429"/>
        <v>1.6425383003324276</v>
      </c>
      <c r="BP234" s="18">
        <f t="shared" si="430"/>
        <v>0.27417332785583998</v>
      </c>
      <c r="BQ234" s="18">
        <f t="shared" si="431"/>
        <v>1.0533229461216813</v>
      </c>
      <c r="BR234" s="18">
        <f t="shared" si="432"/>
        <v>0.17582120148227362</v>
      </c>
      <c r="BS234" s="18">
        <f t="shared" si="433"/>
        <v>0.16692050821606474</v>
      </c>
      <c r="BT234" s="144">
        <f t="shared" si="434"/>
        <v>-1.504068940342262</v>
      </c>
      <c r="BU234" s="144">
        <f t="shared" si="435"/>
        <v>-1.0597760285276803</v>
      </c>
      <c r="BV234" s="144">
        <f t="shared" si="436"/>
        <v>-1.0078261509224768</v>
      </c>
      <c r="BW234" s="144">
        <f t="shared" si="437"/>
        <v>-2.7980637295174047</v>
      </c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184"/>
      <c r="CJ234" s="185"/>
      <c r="CK234" s="181">
        <f t="shared" si="389"/>
        <v>0</v>
      </c>
      <c r="CL234" s="186">
        <f t="shared" si="390"/>
        <v>1.7587146386481569</v>
      </c>
      <c r="CM234" s="185">
        <f t="shared" si="391"/>
        <v>0.21793876729786113</v>
      </c>
      <c r="CN234" s="185">
        <f t="shared" si="392"/>
        <v>0.33337822975886605</v>
      </c>
      <c r="CO234" s="188">
        <f t="shared" si="393"/>
        <v>0.33810000000000001</v>
      </c>
      <c r="CP234" s="185">
        <f t="shared" si="394"/>
        <v>5.4380449093659917E-2</v>
      </c>
      <c r="CQ234" s="187">
        <f t="shared" si="395"/>
        <v>1.5296875993761658</v>
      </c>
      <c r="CR234" s="187">
        <f t="shared" si="396"/>
        <v>1.5513531814094927</v>
      </c>
      <c r="CS234" s="187">
        <f t="shared" si="397"/>
        <v>0.24952168798558491</v>
      </c>
      <c r="CT234" s="187">
        <f t="shared" si="398"/>
        <v>1.0141634030648887</v>
      </c>
      <c r="CU234" s="187">
        <f t="shared" si="399"/>
        <v>0.16311937685011263</v>
      </c>
      <c r="CV234" s="187">
        <f t="shared" si="400"/>
        <v>0.16084131645566374</v>
      </c>
      <c r="CW234" s="184">
        <f t="shared" si="401"/>
        <v>-1.5235411396031</v>
      </c>
      <c r="CX234" s="184">
        <f t="shared" si="402"/>
        <v>-1.0984776084612977</v>
      </c>
      <c r="CY234" s="184">
        <f t="shared" si="403"/>
        <v>-2.9117505813775639</v>
      </c>
      <c r="CZ234" s="184">
        <f t="shared" si="438"/>
        <v>0.42506353114180212</v>
      </c>
      <c r="DA234" s="184">
        <f t="shared" si="439"/>
        <v>0.43912757033480315</v>
      </c>
      <c r="DB234" s="184">
        <f t="shared" si="440"/>
        <v>-1.3882094417744641</v>
      </c>
      <c r="DC234" s="184">
        <f t="shared" si="441"/>
        <v>1.4064039193000874E-2</v>
      </c>
      <c r="DD234" s="184">
        <f t="shared" si="442"/>
        <v>-1.8132729729162662</v>
      </c>
      <c r="DE234" s="184">
        <f t="shared" si="443"/>
        <v>-1.8273370121092671</v>
      </c>
      <c r="DF234" s="15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3" t="str">
        <f>E234</f>
        <v>iRM_12</v>
      </c>
      <c r="DW234" s="43" t="str">
        <f>A234</f>
        <v>Lab 1</v>
      </c>
      <c r="DX234" s="43" t="str">
        <f>B234</f>
        <v>Jun 21, 2022</v>
      </c>
      <c r="DY234" s="125">
        <f>C234</f>
        <v>3</v>
      </c>
      <c r="DZ234" s="51">
        <f>BE234/AVERAGE(BE232,BE236)</f>
        <v>1.0003235835795523</v>
      </c>
      <c r="EA234" s="52">
        <f>(CM234/AVERAGE(CM232,CM236)-1)*10^6</f>
        <v>-11.013892407873982</v>
      </c>
      <c r="EB234" s="52">
        <f>(CN234/AVERAGE(CN232,CN236)-1)*10^6</f>
        <v>0.42583306880672467</v>
      </c>
      <c r="EC234" s="52">
        <f>(CP234/AVERAGE(CP232,CP236)-1)*10^6</f>
        <v>25.805280337465319</v>
      </c>
      <c r="ED234" s="4"/>
      <c r="EE234" s="4"/>
      <c r="EF234" s="4"/>
      <c r="EG234" s="4"/>
      <c r="EH234" s="130"/>
      <c r="EI234" s="20"/>
      <c r="EJ234" s="20"/>
      <c r="EK234" s="52"/>
      <c r="EL234" s="52"/>
      <c r="EN234" s="39" t="str">
        <f t="shared" ref="EN234:EU234" si="473">DV279</f>
        <v>iRM_12</v>
      </c>
      <c r="EO234" s="39" t="str">
        <f t="shared" si="473"/>
        <v>Lab 1</v>
      </c>
      <c r="EP234" s="39" t="str">
        <f t="shared" si="473"/>
        <v>Jun 22, 2022</v>
      </c>
      <c r="EQ234" s="124">
        <f t="shared" si="473"/>
        <v>4</v>
      </c>
      <c r="ER234" s="117">
        <f t="shared" si="473"/>
        <v>1.0071959012210681</v>
      </c>
      <c r="ES234" s="44">
        <f t="shared" si="473"/>
        <v>-3.6454662032392449</v>
      </c>
      <c r="ET234" s="44">
        <f t="shared" si="473"/>
        <v>-5.2015675365835179</v>
      </c>
      <c r="EU234" s="44">
        <f t="shared" si="473"/>
        <v>2.3957624384340903</v>
      </c>
      <c r="EV234" s="39" t="s">
        <v>27</v>
      </c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5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</row>
    <row r="235" spans="1:235">
      <c r="A235" s="4" t="s">
        <v>38</v>
      </c>
      <c r="B235" s="12" t="s">
        <v>34</v>
      </c>
      <c r="C235" s="20">
        <v>3</v>
      </c>
      <c r="D235" s="4" t="s">
        <v>90</v>
      </c>
      <c r="E235" s="4" t="s">
        <v>99</v>
      </c>
      <c r="F235" s="15"/>
      <c r="G235" s="15"/>
      <c r="H235" s="15">
        <v>1.6862381380633451E-3</v>
      </c>
      <c r="I235" s="15">
        <v>3.8173834254848769E-4</v>
      </c>
      <c r="J235" s="15">
        <v>5.8741957764141251E-4</v>
      </c>
      <c r="K235" s="15">
        <v>6.2095502926240425E-6</v>
      </c>
      <c r="L235" s="15">
        <v>6.000233057420701E-4</v>
      </c>
      <c r="M235" s="15">
        <v>1.4828786743237287E-5</v>
      </c>
      <c r="N235" s="15">
        <v>1.8030474166152999E-4</v>
      </c>
      <c r="O235" s="15">
        <v>1.1956033092985763E-5</v>
      </c>
      <c r="P235" s="15">
        <v>-4.6058825660111324E-6</v>
      </c>
      <c r="Q235" s="15"/>
      <c r="R235" s="15"/>
      <c r="S235" s="15"/>
      <c r="T235" s="15"/>
      <c r="U235" s="15"/>
      <c r="V235" s="15">
        <v>20.427518606185913</v>
      </c>
      <c r="W235" s="15">
        <v>4.5395217339197798</v>
      </c>
      <c r="X235" s="15">
        <v>7.078773220380147</v>
      </c>
      <c r="Y235" s="15">
        <v>5.2405877416579948E-5</v>
      </c>
      <c r="Z235" s="15">
        <v>7.4562177856763201</v>
      </c>
      <c r="AA235" s="15">
        <v>3.9563554442641667E-5</v>
      </c>
      <c r="AB235" s="15">
        <v>1.2446594759821892</v>
      </c>
      <c r="AC235" s="15">
        <v>1.5336479663119462E-5</v>
      </c>
      <c r="AD235" s="15">
        <v>-2.3683697373636878E-7</v>
      </c>
      <c r="AE235" s="15"/>
      <c r="AF235" s="15"/>
      <c r="AG235" s="15"/>
      <c r="AH235" s="15"/>
      <c r="AI235" s="69">
        <f t="shared" si="383"/>
        <v>1</v>
      </c>
      <c r="AJ235" s="15">
        <f t="shared" si="405"/>
        <v>0</v>
      </c>
      <c r="AK235" s="15">
        <f t="shared" si="406"/>
        <v>0</v>
      </c>
      <c r="AL235" s="15">
        <f t="shared" si="407"/>
        <v>20.42583236804785</v>
      </c>
      <c r="AM235" s="15">
        <f t="shared" si="408"/>
        <v>4.5391399955772309</v>
      </c>
      <c r="AN235" s="15">
        <f t="shared" si="409"/>
        <v>7.0781858008025056</v>
      </c>
      <c r="AO235" s="15">
        <f t="shared" si="410"/>
        <v>4.6196327123955903E-5</v>
      </c>
      <c r="AP235" s="15">
        <f t="shared" si="411"/>
        <v>7.4556177623705784</v>
      </c>
      <c r="AQ235" s="15">
        <f t="shared" si="412"/>
        <v>2.473476769940438E-5</v>
      </c>
      <c r="AR235" s="15">
        <f t="shared" si="413"/>
        <v>1.2444791712405276</v>
      </c>
      <c r="AS235" s="15">
        <f t="shared" si="414"/>
        <v>3.3804465701336991E-6</v>
      </c>
      <c r="AT235" s="15">
        <f t="shared" si="415"/>
        <v>4.3690455922747633E-6</v>
      </c>
      <c r="AU235" s="15">
        <f t="shared" si="416"/>
        <v>0</v>
      </c>
      <c r="AV235" s="15">
        <f t="shared" si="417"/>
        <v>0</v>
      </c>
      <c r="AW235" s="15">
        <f t="shared" si="418"/>
        <v>0</v>
      </c>
      <c r="AX235" s="15"/>
      <c r="AY235" s="4">
        <f t="shared" si="419"/>
        <v>0</v>
      </c>
      <c r="AZ235" s="4">
        <f t="shared" si="420"/>
        <v>1</v>
      </c>
      <c r="BA235" s="4"/>
      <c r="BB235" s="4">
        <f t="shared" si="384"/>
        <v>1</v>
      </c>
      <c r="BC235" s="4">
        <f t="shared" si="385"/>
        <v>1</v>
      </c>
      <c r="BD235" s="40">
        <f t="shared" si="386"/>
        <v>1.7585669578037202</v>
      </c>
      <c r="BE235" s="15">
        <f t="shared" si="387"/>
        <v>20.42583236804785</v>
      </c>
      <c r="BF235" s="15">
        <f t="shared" si="388"/>
        <v>4.5391399955772309</v>
      </c>
      <c r="BG235" s="15">
        <f t="shared" si="421"/>
        <v>7.0781834169923847</v>
      </c>
      <c r="BH235" s="15">
        <f t="shared" si="422"/>
        <v>7.4556162156132713</v>
      </c>
      <c r="BI235" s="15">
        <f t="shared" si="423"/>
        <v>1.2444762689220104</v>
      </c>
      <c r="BJ235" s="18">
        <f t="shared" si="424"/>
        <v>0.22222546008346825</v>
      </c>
      <c r="BK235" s="18">
        <f t="shared" si="425"/>
        <v>0.34653096576200215</v>
      </c>
      <c r="BL235" s="18">
        <f t="shared" si="426"/>
        <v>0.36500917471917077</v>
      </c>
      <c r="BM235" s="18">
        <f t="shared" si="427"/>
        <v>6.0926587788351083E-2</v>
      </c>
      <c r="BN235" s="18">
        <f t="shared" si="428"/>
        <v>1.559366625371569</v>
      </c>
      <c r="BO235" s="18">
        <f t="shared" si="429"/>
        <v>1.6425173541414775</v>
      </c>
      <c r="BP235" s="18">
        <f t="shared" si="430"/>
        <v>0.27416565035107571</v>
      </c>
      <c r="BQ235" s="18">
        <f t="shared" si="431"/>
        <v>1.0533233990115027</v>
      </c>
      <c r="BR235" s="18">
        <f t="shared" si="432"/>
        <v>0.17581859576207551</v>
      </c>
      <c r="BS235" s="18">
        <f t="shared" si="433"/>
        <v>0.16691796263813513</v>
      </c>
      <c r="BT235" s="144">
        <f t="shared" si="434"/>
        <v>-1.5040628265068139</v>
      </c>
      <c r="BU235" s="144">
        <f t="shared" si="435"/>
        <v>-1.059783097066691</v>
      </c>
      <c r="BV235" s="144">
        <f t="shared" si="436"/>
        <v>-1.0078327894986487</v>
      </c>
      <c r="BW235" s="144">
        <f t="shared" si="437"/>
        <v>-2.798085618450572</v>
      </c>
      <c r="BX235" s="44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184"/>
      <c r="CJ235" s="185"/>
      <c r="CK235" s="181">
        <f t="shared" si="389"/>
        <v>0</v>
      </c>
      <c r="CL235" s="186">
        <f t="shared" si="390"/>
        <v>1.7585621937512617</v>
      </c>
      <c r="CM235" s="185">
        <f t="shared" si="391"/>
        <v>0.21794046759307617</v>
      </c>
      <c r="CN235" s="185">
        <f t="shared" si="392"/>
        <v>0.33337699162882439</v>
      </c>
      <c r="CO235" s="188">
        <f t="shared" si="393"/>
        <v>0.33809999999999996</v>
      </c>
      <c r="CP235" s="185">
        <f t="shared" si="394"/>
        <v>5.4379794651276465E-2</v>
      </c>
      <c r="CQ235" s="187">
        <f t="shared" si="395"/>
        <v>1.5296699842421353</v>
      </c>
      <c r="CR235" s="187">
        <f t="shared" si="396"/>
        <v>1.5513410782951866</v>
      </c>
      <c r="CS235" s="187">
        <f t="shared" si="397"/>
        <v>0.24951673845543346</v>
      </c>
      <c r="CT235" s="187">
        <f t="shared" si="398"/>
        <v>1.0141671695701007</v>
      </c>
      <c r="CU235" s="187">
        <f t="shared" si="399"/>
        <v>0.16311801958973188</v>
      </c>
      <c r="CV235" s="187">
        <f t="shared" si="400"/>
        <v>0.16083938080827115</v>
      </c>
      <c r="CW235" s="184">
        <f t="shared" si="401"/>
        <v>-1.5235333379228226</v>
      </c>
      <c r="CX235" s="184">
        <f t="shared" si="402"/>
        <v>-1.098481322358098</v>
      </c>
      <c r="CY235" s="184">
        <f t="shared" si="403"/>
        <v>-2.911762615965956</v>
      </c>
      <c r="CZ235" s="184">
        <f t="shared" si="438"/>
        <v>0.42505201556472472</v>
      </c>
      <c r="DA235" s="184">
        <f t="shared" si="439"/>
        <v>0.43911976865452584</v>
      </c>
      <c r="DB235" s="184">
        <f t="shared" si="440"/>
        <v>-1.3882292780431336</v>
      </c>
      <c r="DC235" s="184">
        <f t="shared" si="441"/>
        <v>1.4067753089801292E-2</v>
      </c>
      <c r="DD235" s="184">
        <f t="shared" si="442"/>
        <v>-1.8132812936078582</v>
      </c>
      <c r="DE235" s="184">
        <f t="shared" si="443"/>
        <v>-1.8273490466976592</v>
      </c>
      <c r="DF235" s="15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125"/>
      <c r="DZ235" s="4"/>
      <c r="EA235" s="20"/>
      <c r="EB235" s="20"/>
      <c r="EC235" s="20"/>
      <c r="ED235" s="4"/>
      <c r="EE235" s="4" t="str">
        <f>E235</f>
        <v>SRM</v>
      </c>
      <c r="EF235" s="4" t="str">
        <f>A235</f>
        <v>Lab 1</v>
      </c>
      <c r="EG235" s="4" t="str">
        <f>B235</f>
        <v>Jun 21, 2022</v>
      </c>
      <c r="EH235" s="130">
        <f>C235</f>
        <v>3</v>
      </c>
      <c r="EI235" s="51">
        <f>BE235/AVERAGE(BE234,BE236)</f>
        <v>1.0388242190717221</v>
      </c>
      <c r="EJ235" s="52">
        <f>(CM235/AVERAGE(CM234,CM236)-1)*10^6</f>
        <v>3.9050549116570465</v>
      </c>
      <c r="EK235" s="52">
        <f>(CN235/AVERAGE(CN234,CN236)-1)*10^6</f>
        <v>-2.928197642249053</v>
      </c>
      <c r="EL235" s="52">
        <f>(CP235/AVERAGE(CP234,CP236)-1)*10^6</f>
        <v>4.7036677304213015</v>
      </c>
      <c r="EN235" s="39" t="str">
        <f t="shared" ref="EN235:EU235" si="474">DV281</f>
        <v>iRM_12</v>
      </c>
      <c r="EO235" s="39" t="str">
        <f t="shared" si="474"/>
        <v>Lab 1</v>
      </c>
      <c r="EP235" s="39" t="str">
        <f t="shared" si="474"/>
        <v>Jun 22, 2022</v>
      </c>
      <c r="EQ235" s="124">
        <f t="shared" si="474"/>
        <v>4</v>
      </c>
      <c r="ER235" s="117">
        <f t="shared" si="474"/>
        <v>0.99075144173638818</v>
      </c>
      <c r="ES235" s="44">
        <f t="shared" si="474"/>
        <v>3.9639898845589272</v>
      </c>
      <c r="ET235" s="44">
        <f t="shared" si="474"/>
        <v>4.0478094813778398</v>
      </c>
      <c r="EU235" s="44">
        <f t="shared" si="474"/>
        <v>2.803297708409147</v>
      </c>
      <c r="EV235" s="39" t="s">
        <v>27</v>
      </c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5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</row>
    <row r="236" spans="1:235">
      <c r="A236" s="4" t="s">
        <v>38</v>
      </c>
      <c r="B236" s="12" t="s">
        <v>34</v>
      </c>
      <c r="C236" s="20">
        <v>3</v>
      </c>
      <c r="D236" s="4" t="s">
        <v>91</v>
      </c>
      <c r="E236" s="4" t="s">
        <v>27</v>
      </c>
      <c r="F236" s="15"/>
      <c r="G236" s="15"/>
      <c r="H236" s="15">
        <v>2.6827783149201422E-4</v>
      </c>
      <c r="I236" s="15">
        <v>5.8602582794264893E-5</v>
      </c>
      <c r="J236" s="15">
        <v>9.0803168131969872E-5</v>
      </c>
      <c r="K236" s="15">
        <v>1.2996217139971123E-5</v>
      </c>
      <c r="L236" s="15">
        <v>8.6502440353797269E-5</v>
      </c>
      <c r="M236" s="15">
        <v>1.23968247294215E-6</v>
      </c>
      <c r="N236" s="15">
        <v>9.3678467237623408E-5</v>
      </c>
      <c r="O236" s="15">
        <v>1.6181972060280714E-5</v>
      </c>
      <c r="P236" s="15">
        <v>-4.0778995980872427E-6</v>
      </c>
      <c r="Q236" s="15"/>
      <c r="R236" s="15"/>
      <c r="S236" s="15"/>
      <c r="T236" s="15"/>
      <c r="U236" s="15"/>
      <c r="V236" s="15">
        <v>19.696307240700236</v>
      </c>
      <c r="W236" s="15">
        <v>4.377044706928487</v>
      </c>
      <c r="X236" s="15">
        <v>6.8254712163185589</v>
      </c>
      <c r="Y236" s="15">
        <v>5.3216579516981942E-5</v>
      </c>
      <c r="Z236" s="15">
        <v>7.189482727829291</v>
      </c>
      <c r="AA236" s="15">
        <v>2.47963240066643E-5</v>
      </c>
      <c r="AB236" s="15">
        <v>1.2001219014732205</v>
      </c>
      <c r="AC236" s="15">
        <v>1.7304010719838014E-5</v>
      </c>
      <c r="AD236" s="15">
        <v>-1.4038775017228065E-6</v>
      </c>
      <c r="AE236" s="15"/>
      <c r="AF236" s="15"/>
      <c r="AG236" s="15"/>
      <c r="AH236" s="15"/>
      <c r="AI236" s="69">
        <f t="shared" si="383"/>
        <v>1</v>
      </c>
      <c r="AJ236" s="15">
        <f t="shared" si="405"/>
        <v>0</v>
      </c>
      <c r="AK236" s="15">
        <f t="shared" si="406"/>
        <v>0</v>
      </c>
      <c r="AL236" s="15">
        <f t="shared" si="407"/>
        <v>19.696038962868744</v>
      </c>
      <c r="AM236" s="15">
        <f t="shared" si="408"/>
        <v>4.3769861043456926</v>
      </c>
      <c r="AN236" s="15">
        <f t="shared" si="409"/>
        <v>6.8253804131504268</v>
      </c>
      <c r="AO236" s="15">
        <f t="shared" si="410"/>
        <v>4.0220362377010822E-5</v>
      </c>
      <c r="AP236" s="15">
        <f t="shared" si="411"/>
        <v>7.1893962253889372</v>
      </c>
      <c r="AQ236" s="15">
        <f t="shared" si="412"/>
        <v>2.3556641533722151E-5</v>
      </c>
      <c r="AR236" s="15">
        <f t="shared" si="413"/>
        <v>1.2000282230059829</v>
      </c>
      <c r="AS236" s="15">
        <f t="shared" si="414"/>
        <v>1.1220386595572996E-6</v>
      </c>
      <c r="AT236" s="15">
        <f t="shared" si="415"/>
        <v>2.6740220963644362E-6</v>
      </c>
      <c r="AU236" s="15">
        <f t="shared" si="416"/>
        <v>0</v>
      </c>
      <c r="AV236" s="15">
        <f t="shared" si="417"/>
        <v>0</v>
      </c>
      <c r="AW236" s="15">
        <f t="shared" si="418"/>
        <v>0</v>
      </c>
      <c r="AX236" s="15"/>
      <c r="AY236" s="4">
        <f t="shared" si="419"/>
        <v>0</v>
      </c>
      <c r="AZ236" s="4">
        <f t="shared" si="420"/>
        <v>1</v>
      </c>
      <c r="BA236" s="4"/>
      <c r="BB236" s="4">
        <f t="shared" si="384"/>
        <v>1</v>
      </c>
      <c r="BC236" s="4">
        <f t="shared" si="385"/>
        <v>1</v>
      </c>
      <c r="BD236" s="40">
        <f t="shared" si="386"/>
        <v>1.7590773989454389</v>
      </c>
      <c r="BE236" s="15">
        <f t="shared" si="387"/>
        <v>19.696038962868744</v>
      </c>
      <c r="BF236" s="15">
        <f t="shared" si="388"/>
        <v>4.3769861043456926</v>
      </c>
      <c r="BG236" s="15">
        <f t="shared" si="421"/>
        <v>6.8253789542103327</v>
      </c>
      <c r="BH236" s="15">
        <f t="shared" si="422"/>
        <v>7.1893952787327713</v>
      </c>
      <c r="BI236" s="15">
        <f t="shared" si="423"/>
        <v>1.200026446693498</v>
      </c>
      <c r="BJ236" s="18">
        <f t="shared" si="424"/>
        <v>0.22222671840755645</v>
      </c>
      <c r="BK236" s="18">
        <f t="shared" si="425"/>
        <v>0.34653561394134297</v>
      </c>
      <c r="BL236" s="18">
        <f t="shared" si="426"/>
        <v>0.36501731603427079</v>
      </c>
      <c r="BM236" s="18">
        <f t="shared" si="427"/>
        <v>6.0927298577942761E-2</v>
      </c>
      <c r="BN236" s="18">
        <f t="shared" si="428"/>
        <v>1.5593787120854123</v>
      </c>
      <c r="BO236" s="18">
        <f t="shared" si="429"/>
        <v>1.6425446888201853</v>
      </c>
      <c r="BP236" s="18">
        <f t="shared" si="430"/>
        <v>0.27416729641934462</v>
      </c>
      <c r="BQ236" s="18">
        <f t="shared" si="431"/>
        <v>1.0533327639336261</v>
      </c>
      <c r="BR236" s="18">
        <f t="shared" si="432"/>
        <v>0.1758182885879537</v>
      </c>
      <c r="BS236" s="18">
        <f t="shared" si="433"/>
        <v>0.16691618699048899</v>
      </c>
      <c r="BT236" s="144">
        <f t="shared" si="434"/>
        <v>-1.5040571641469511</v>
      </c>
      <c r="BU236" s="144">
        <f t="shared" si="435"/>
        <v>-1.0597696836963828</v>
      </c>
      <c r="BV236" s="144">
        <f t="shared" si="436"/>
        <v>-1.0078104853351602</v>
      </c>
      <c r="BW236" s="144">
        <f t="shared" si="437"/>
        <v>-2.7980739521900548</v>
      </c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184"/>
      <c r="CJ236" s="185"/>
      <c r="CK236" s="181">
        <f t="shared" si="389"/>
        <v>0</v>
      </c>
      <c r="CL236" s="186">
        <f t="shared" si="390"/>
        <v>1.7590743752515297</v>
      </c>
      <c r="CM236" s="185">
        <f t="shared" si="391"/>
        <v>0.21794046575595122</v>
      </c>
      <c r="CN236" s="185">
        <f t="shared" si="392"/>
        <v>0.33337770589194143</v>
      </c>
      <c r="CO236" s="188">
        <f t="shared" si="393"/>
        <v>0.33809999999999996</v>
      </c>
      <c r="CP236" s="185">
        <f t="shared" si="394"/>
        <v>5.4378628642328661E-2</v>
      </c>
      <c r="CQ236" s="187">
        <f t="shared" si="395"/>
        <v>1.5296732744677912</v>
      </c>
      <c r="CR236" s="187">
        <f t="shared" si="396"/>
        <v>1.5513410913721861</v>
      </c>
      <c r="CS236" s="187">
        <f t="shared" si="397"/>
        <v>0.24951139043275053</v>
      </c>
      <c r="CT236" s="187">
        <f t="shared" si="398"/>
        <v>1.0141649967127353</v>
      </c>
      <c r="CU236" s="187">
        <f t="shared" si="399"/>
        <v>0.1631141725474424</v>
      </c>
      <c r="CV236" s="187">
        <f t="shared" si="400"/>
        <v>0.16083593209798477</v>
      </c>
      <c r="CW236" s="184">
        <f t="shared" si="401"/>
        <v>-1.5235333463523033</v>
      </c>
      <c r="CX236" s="184">
        <f t="shared" si="402"/>
        <v>-1.0984791798516569</v>
      </c>
      <c r="CY236" s="184">
        <f t="shared" si="403"/>
        <v>-2.9117840581478585</v>
      </c>
      <c r="CZ236" s="184">
        <f t="shared" si="438"/>
        <v>0.42505416650064637</v>
      </c>
      <c r="DA236" s="184">
        <f t="shared" si="439"/>
        <v>0.4391197770840064</v>
      </c>
      <c r="DB236" s="184">
        <f t="shared" si="440"/>
        <v>-1.3882507117955556</v>
      </c>
      <c r="DC236" s="184">
        <f t="shared" si="441"/>
        <v>1.4065610583360297E-2</v>
      </c>
      <c r="DD236" s="184">
        <f t="shared" si="442"/>
        <v>-1.813304878296202</v>
      </c>
      <c r="DE236" s="184">
        <f t="shared" si="443"/>
        <v>-1.8273704888795621</v>
      </c>
      <c r="DF236" s="15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3" t="str">
        <f>E236</f>
        <v>iRM_12</v>
      </c>
      <c r="DW236" s="43" t="str">
        <f>A236</f>
        <v>Lab 1</v>
      </c>
      <c r="DX236" s="43" t="str">
        <f>B236</f>
        <v>Jun 21, 2022</v>
      </c>
      <c r="DY236" s="125">
        <f>C236</f>
        <v>3</v>
      </c>
      <c r="DZ236" s="51">
        <f>BE236/AVERAGE(BE234,BE238)</f>
        <v>1.0035295641066109</v>
      </c>
      <c r="EA236" s="52">
        <f>(CM236/AVERAGE(CM234,CM238)-1)*10^6</f>
        <v>4.1843940794539236</v>
      </c>
      <c r="EB236" s="52">
        <f>(CN236/AVERAGE(CN234,CN238)-1)*10^6</f>
        <v>1.125186554595814</v>
      </c>
      <c r="EC236" s="52">
        <f>(CP236/AVERAGE(CP234,CP238)-1)*10^6</f>
        <v>-24.488779293396767</v>
      </c>
      <c r="ED236" s="4"/>
      <c r="EE236" s="4"/>
      <c r="EF236" s="4"/>
      <c r="EG236" s="4"/>
      <c r="EH236" s="130"/>
      <c r="EI236" s="20"/>
      <c r="EJ236" s="20"/>
      <c r="EK236" s="52"/>
      <c r="EL236" s="52"/>
      <c r="EN236" s="39" t="str">
        <f t="shared" ref="EN236:EU236" si="475">DV283</f>
        <v>iRM_12</v>
      </c>
      <c r="EO236" s="39" t="str">
        <f t="shared" si="475"/>
        <v>Lab 1</v>
      </c>
      <c r="EP236" s="39" t="str">
        <f t="shared" si="475"/>
        <v>Jun 22, 2022</v>
      </c>
      <c r="EQ236" s="124">
        <f t="shared" si="475"/>
        <v>4</v>
      </c>
      <c r="ER236" s="117">
        <f t="shared" si="475"/>
        <v>1.0109221771648811</v>
      </c>
      <c r="ES236" s="44">
        <f t="shared" si="475"/>
        <v>-5.7801466637474874</v>
      </c>
      <c r="ET236" s="44">
        <f t="shared" si="475"/>
        <v>-2.0350014399150851</v>
      </c>
      <c r="EU236" s="44">
        <f t="shared" si="475"/>
        <v>-4.7261339094495369</v>
      </c>
      <c r="EV236" s="39" t="s">
        <v>27</v>
      </c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5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</row>
    <row r="237" spans="1:235">
      <c r="A237" s="4" t="s">
        <v>38</v>
      </c>
      <c r="B237" s="12" t="s">
        <v>34</v>
      </c>
      <c r="C237" s="20">
        <v>3</v>
      </c>
      <c r="D237" s="4" t="s">
        <v>92</v>
      </c>
      <c r="E237" s="4" t="s">
        <v>100</v>
      </c>
      <c r="F237" s="15"/>
      <c r="G237" s="15"/>
      <c r="H237" s="15">
        <v>2.6426277327118441E-4</v>
      </c>
      <c r="I237" s="15">
        <v>5.6135340128093961E-5</v>
      </c>
      <c r="J237" s="15">
        <v>9.390233826707117E-5</v>
      </c>
      <c r="K237" s="15">
        <v>9.7935432904705518E-6</v>
      </c>
      <c r="L237" s="15">
        <v>6.8118070339551201E-5</v>
      </c>
      <c r="M237" s="15">
        <v>1.3180119594835561E-6</v>
      </c>
      <c r="N237" s="15">
        <v>9.3520049995277082E-5</v>
      </c>
      <c r="O237" s="15">
        <v>1.7663023652403353E-5</v>
      </c>
      <c r="P237" s="15">
        <v>-4.7022629111381779E-6</v>
      </c>
      <c r="Q237" s="15"/>
      <c r="R237" s="15"/>
      <c r="S237" s="15"/>
      <c r="T237" s="15"/>
      <c r="U237" s="15"/>
      <c r="V237" s="15">
        <v>20.417286338806154</v>
      </c>
      <c r="W237" s="15">
        <v>4.5366882610321042</v>
      </c>
      <c r="X237" s="15">
        <v>7.0734678268432614</v>
      </c>
      <c r="Y237" s="15">
        <v>3.9160074584287942E-5</v>
      </c>
      <c r="Z237" s="15">
        <v>7.4488713550567631</v>
      </c>
      <c r="AA237" s="15">
        <v>2.7495347579531428E-5</v>
      </c>
      <c r="AB237" s="15">
        <v>1.2431535887718201</v>
      </c>
      <c r="AC237" s="15">
        <v>1.9457924654489034E-5</v>
      </c>
      <c r="AD237" s="15">
        <v>9.4010559621438079E-8</v>
      </c>
      <c r="AE237" s="15"/>
      <c r="AF237" s="15"/>
      <c r="AG237" s="15"/>
      <c r="AH237" s="15"/>
      <c r="AI237" s="69">
        <f t="shared" si="383"/>
        <v>1</v>
      </c>
      <c r="AJ237" s="15">
        <f t="shared" si="405"/>
        <v>0</v>
      </c>
      <c r="AK237" s="15">
        <f t="shared" si="406"/>
        <v>0</v>
      </c>
      <c r="AL237" s="15">
        <f t="shared" si="407"/>
        <v>20.417022076032882</v>
      </c>
      <c r="AM237" s="15">
        <f t="shared" si="408"/>
        <v>4.5366321256919759</v>
      </c>
      <c r="AN237" s="15">
        <f t="shared" si="409"/>
        <v>7.0733739245049945</v>
      </c>
      <c r="AO237" s="15">
        <f t="shared" si="410"/>
        <v>2.9366531293817388E-5</v>
      </c>
      <c r="AP237" s="15">
        <f t="shared" si="411"/>
        <v>7.4488032369864232</v>
      </c>
      <c r="AQ237" s="15">
        <f t="shared" si="412"/>
        <v>2.617733562004787E-5</v>
      </c>
      <c r="AR237" s="15">
        <f t="shared" si="413"/>
        <v>1.243060068721825</v>
      </c>
      <c r="AS237" s="15">
        <f t="shared" si="414"/>
        <v>1.7949010020856812E-6</v>
      </c>
      <c r="AT237" s="15">
        <f t="shared" si="415"/>
        <v>4.7962734707596156E-6</v>
      </c>
      <c r="AU237" s="15">
        <f t="shared" si="416"/>
        <v>0</v>
      </c>
      <c r="AV237" s="15">
        <f t="shared" si="417"/>
        <v>0</v>
      </c>
      <c r="AW237" s="15">
        <f t="shared" si="418"/>
        <v>0</v>
      </c>
      <c r="AX237" s="15"/>
      <c r="AY237" s="4">
        <f t="shared" si="419"/>
        <v>0</v>
      </c>
      <c r="AZ237" s="4">
        <f t="shared" si="420"/>
        <v>1</v>
      </c>
      <c r="BA237" s="4"/>
      <c r="BB237" s="4">
        <f t="shared" si="384"/>
        <v>1</v>
      </c>
      <c r="BC237" s="4">
        <f t="shared" si="385"/>
        <v>1</v>
      </c>
      <c r="BD237" s="40">
        <f t="shared" si="386"/>
        <v>1.7474754479529018</v>
      </c>
      <c r="BE237" s="15">
        <f t="shared" si="387"/>
        <v>20.417022076032882</v>
      </c>
      <c r="BF237" s="15">
        <f t="shared" si="388"/>
        <v>4.5366321256919759</v>
      </c>
      <c r="BG237" s="15">
        <f t="shared" si="421"/>
        <v>7.073371305941401</v>
      </c>
      <c r="BH237" s="15">
        <f t="shared" si="422"/>
        <v>7.4488015382719261</v>
      </c>
      <c r="BI237" s="15">
        <f t="shared" si="423"/>
        <v>1.2430568819428436</v>
      </c>
      <c r="BJ237" s="18">
        <f t="shared" si="424"/>
        <v>0.22219852184111777</v>
      </c>
      <c r="BK237" s="18">
        <f t="shared" si="425"/>
        <v>0.34644480863076915</v>
      </c>
      <c r="BL237" s="18">
        <f t="shared" si="426"/>
        <v>0.36483290807702656</v>
      </c>
      <c r="BM237" s="18">
        <f t="shared" si="427"/>
        <v>6.0883358861723628E-2</v>
      </c>
      <c r="BN237" s="18">
        <f t="shared" si="428"/>
        <v>1.5591679267717777</v>
      </c>
      <c r="BO237" s="18">
        <f t="shared" si="429"/>
        <v>1.6419232002717776</v>
      </c>
      <c r="BP237" s="18">
        <f t="shared" si="430"/>
        <v>0.27400433791030371</v>
      </c>
      <c r="BQ237" s="18">
        <f t="shared" si="431"/>
        <v>1.0530765622349241</v>
      </c>
      <c r="BR237" s="18">
        <f t="shared" si="432"/>
        <v>0.17573754129077268</v>
      </c>
      <c r="BS237" s="18">
        <f t="shared" si="433"/>
        <v>0.16688011830574623</v>
      </c>
      <c r="BT237" s="144">
        <f t="shared" si="434"/>
        <v>-1.5041840541789426</v>
      </c>
      <c r="BU237" s="144">
        <f t="shared" si="435"/>
        <v>-1.0600317554898586</v>
      </c>
      <c r="BV237" s="144">
        <f t="shared" si="436"/>
        <v>-1.0083158163060262</v>
      </c>
      <c r="BW237" s="144">
        <f t="shared" si="437"/>
        <v>-2.7987953951089013</v>
      </c>
      <c r="BX237" s="44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184"/>
      <c r="CJ237" s="185"/>
      <c r="CK237" s="181">
        <f t="shared" si="389"/>
        <v>0</v>
      </c>
      <c r="CL237" s="186">
        <f t="shared" si="390"/>
        <v>1.7474702110817544</v>
      </c>
      <c r="CM237" s="185">
        <f t="shared" si="391"/>
        <v>0.21794081214326352</v>
      </c>
      <c r="CN237" s="185">
        <f t="shared" si="392"/>
        <v>0.33337546722198952</v>
      </c>
      <c r="CO237" s="188">
        <f t="shared" si="393"/>
        <v>0.33810000000000001</v>
      </c>
      <c r="CP237" s="185">
        <f t="shared" si="394"/>
        <v>5.4380187895437082E-2</v>
      </c>
      <c r="CQ237" s="187">
        <f t="shared" si="395"/>
        <v>1.5296605713428515</v>
      </c>
      <c r="CR237" s="187">
        <f t="shared" si="396"/>
        <v>1.5513386257262809</v>
      </c>
      <c r="CS237" s="187">
        <f t="shared" si="397"/>
        <v>0.24951814834795707</v>
      </c>
      <c r="CT237" s="187">
        <f t="shared" si="398"/>
        <v>1.0141718069940175</v>
      </c>
      <c r="CU237" s="187">
        <f t="shared" si="399"/>
        <v>0.16311994505350377</v>
      </c>
      <c r="CV237" s="187">
        <f t="shared" si="400"/>
        <v>0.16084054390842081</v>
      </c>
      <c r="CW237" s="184">
        <f t="shared" si="401"/>
        <v>-1.5235317569868965</v>
      </c>
      <c r="CX237" s="184">
        <f t="shared" si="402"/>
        <v>-1.0984858949901586</v>
      </c>
      <c r="CY237" s="184">
        <f t="shared" si="403"/>
        <v>-2.9117553845532358</v>
      </c>
      <c r="CZ237" s="184">
        <f t="shared" si="438"/>
        <v>0.42504586199673799</v>
      </c>
      <c r="DA237" s="184">
        <f t="shared" si="439"/>
        <v>0.43911818771859967</v>
      </c>
      <c r="DB237" s="184">
        <f t="shared" si="440"/>
        <v>-1.3882236275663395</v>
      </c>
      <c r="DC237" s="184">
        <f t="shared" si="441"/>
        <v>1.4072325721861775E-2</v>
      </c>
      <c r="DD237" s="184">
        <f t="shared" si="442"/>
        <v>-1.8132694895630774</v>
      </c>
      <c r="DE237" s="184">
        <f t="shared" si="443"/>
        <v>-1.8273418152849392</v>
      </c>
      <c r="DF237" s="15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125"/>
      <c r="DZ237" s="4"/>
      <c r="EA237" s="20"/>
      <c r="EB237" s="20"/>
      <c r="EC237" s="20"/>
      <c r="ED237" s="4"/>
      <c r="EE237" s="4" t="str">
        <f>E237</f>
        <v>alfaA</v>
      </c>
      <c r="EF237" s="4" t="str">
        <f>A237</f>
        <v>Lab 1</v>
      </c>
      <c r="EG237" s="4" t="str">
        <f>B237</f>
        <v>Jun 21, 2022</v>
      </c>
      <c r="EH237" s="130">
        <f>C237</f>
        <v>3</v>
      </c>
      <c r="EI237" s="51">
        <f>BE237/AVERAGE(BE236,BE238)</f>
        <v>1.038487159307629</v>
      </c>
      <c r="EJ237" s="52">
        <f>(CM237/AVERAGE(CM236,CM238)-1)*10^6</f>
        <v>1.8771335656975197</v>
      </c>
      <c r="EK237" s="52">
        <f>(CN237/AVERAGE(CN236,CN238)-1)*10^6</f>
        <v>-4.804244050138351</v>
      </c>
      <c r="EL237" s="52">
        <f>(CP237/AVERAGE(CP236,CP238)-1)*10^6</f>
        <v>20.923129860905831</v>
      </c>
      <c r="EN237" s="39" t="str">
        <f t="shared" ref="EN237:EU237" si="476">DV285</f>
        <v>iRM_12</v>
      </c>
      <c r="EO237" s="39" t="str">
        <f t="shared" si="476"/>
        <v>Lab 1</v>
      </c>
      <c r="EP237" s="39" t="str">
        <f t="shared" si="476"/>
        <v>Jun 22, 2022</v>
      </c>
      <c r="EQ237" s="124">
        <f t="shared" si="476"/>
        <v>4</v>
      </c>
      <c r="ER237" s="117">
        <f t="shared" si="476"/>
        <v>0.99097517238043353</v>
      </c>
      <c r="ES237" s="44">
        <f t="shared" si="476"/>
        <v>4.164054147715035</v>
      </c>
      <c r="ET237" s="44">
        <f t="shared" si="476"/>
        <v>7.4771163129927487</v>
      </c>
      <c r="EU237" s="44">
        <f t="shared" si="476"/>
        <v>12.229372777783354</v>
      </c>
      <c r="EV237" s="39" t="s">
        <v>27</v>
      </c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5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</row>
    <row r="238" spans="1:235">
      <c r="A238" s="4" t="s">
        <v>38</v>
      </c>
      <c r="B238" s="12" t="s">
        <v>34</v>
      </c>
      <c r="C238" s="20">
        <v>3</v>
      </c>
      <c r="D238" s="4" t="s">
        <v>93</v>
      </c>
      <c r="E238" s="4" t="s">
        <v>27</v>
      </c>
      <c r="F238" s="15"/>
      <c r="G238" s="15"/>
      <c r="H238" s="15">
        <v>4.1174009384121747E-4</v>
      </c>
      <c r="I238" s="15">
        <v>9.4828453802620055E-5</v>
      </c>
      <c r="J238" s="15">
        <v>1.3823734479956329E-4</v>
      </c>
      <c r="K238" s="15">
        <v>9.4063956794343546E-6</v>
      </c>
      <c r="L238" s="15">
        <v>1.3753971543337685E-4</v>
      </c>
      <c r="M238" s="15">
        <v>1.4001372790062314E-6</v>
      </c>
      <c r="N238" s="15">
        <v>9.9545870398287661E-5</v>
      </c>
      <c r="O238" s="15">
        <v>1.4337633581362752E-5</v>
      </c>
      <c r="P238" s="15">
        <v>-8.8019352489254736E-6</v>
      </c>
      <c r="Q238" s="15"/>
      <c r="R238" s="15"/>
      <c r="S238" s="15"/>
      <c r="T238" s="15"/>
      <c r="U238" s="15"/>
      <c r="V238" s="15">
        <v>19.62507480621338</v>
      </c>
      <c r="W238" s="15">
        <v>4.3612636375427245</v>
      </c>
      <c r="X238" s="15">
        <v>6.800906591415405</v>
      </c>
      <c r="Y238" s="15">
        <v>5.1186027230869511E-5</v>
      </c>
      <c r="Z238" s="15">
        <v>7.1637849426269531</v>
      </c>
      <c r="AA238" s="15">
        <v>2.4460772601742063E-5</v>
      </c>
      <c r="AB238" s="15">
        <v>1.1958762431144714</v>
      </c>
      <c r="AC238" s="15">
        <v>2.0715136344051643E-5</v>
      </c>
      <c r="AD238" s="15">
        <v>-5.7238063419617904E-7</v>
      </c>
      <c r="AE238" s="15"/>
      <c r="AF238" s="15"/>
      <c r="AG238" s="15"/>
      <c r="AH238" s="15"/>
      <c r="AI238" s="69">
        <f t="shared" si="383"/>
        <v>1</v>
      </c>
      <c r="AJ238" s="15">
        <f t="shared" si="405"/>
        <v>0</v>
      </c>
      <c r="AK238" s="15">
        <f t="shared" si="406"/>
        <v>0</v>
      </c>
      <c r="AL238" s="15">
        <f t="shared" si="407"/>
        <v>19.624663066119538</v>
      </c>
      <c r="AM238" s="15">
        <f t="shared" si="408"/>
        <v>4.3611688090889222</v>
      </c>
      <c r="AN238" s="15">
        <f t="shared" si="409"/>
        <v>6.8007683540706054</v>
      </c>
      <c r="AO238" s="15">
        <f t="shared" si="410"/>
        <v>4.1779631551435153E-5</v>
      </c>
      <c r="AP238" s="15">
        <f t="shared" si="411"/>
        <v>7.1636474029115194</v>
      </c>
      <c r="AQ238" s="15">
        <f t="shared" si="412"/>
        <v>2.3060635322735833E-5</v>
      </c>
      <c r="AR238" s="15">
        <f t="shared" si="413"/>
        <v>1.1957766972440731</v>
      </c>
      <c r="AS238" s="15">
        <f t="shared" si="414"/>
        <v>6.377502762688891E-6</v>
      </c>
      <c r="AT238" s="15">
        <f t="shared" si="415"/>
        <v>8.2295546147292952E-6</v>
      </c>
      <c r="AU238" s="15">
        <f t="shared" si="416"/>
        <v>0</v>
      </c>
      <c r="AV238" s="15">
        <f t="shared" si="417"/>
        <v>0</v>
      </c>
      <c r="AW238" s="15">
        <f t="shared" si="418"/>
        <v>0</v>
      </c>
      <c r="AX238" s="15"/>
      <c r="AY238" s="4">
        <f t="shared" si="419"/>
        <v>0</v>
      </c>
      <c r="AZ238" s="4">
        <f t="shared" si="420"/>
        <v>1</v>
      </c>
      <c r="BA238" s="4"/>
      <c r="BB238" s="4">
        <f t="shared" si="384"/>
        <v>1</v>
      </c>
      <c r="BC238" s="4">
        <f t="shared" si="385"/>
        <v>1</v>
      </c>
      <c r="BD238" s="40">
        <f t="shared" si="386"/>
        <v>1.7600538945072419</v>
      </c>
      <c r="BE238" s="15">
        <f t="shared" si="387"/>
        <v>19.624663066119538</v>
      </c>
      <c r="BF238" s="15">
        <f t="shared" si="388"/>
        <v>4.3611688090889222</v>
      </c>
      <c r="BG238" s="15">
        <f t="shared" si="421"/>
        <v>6.8007638642946731</v>
      </c>
      <c r="BH238" s="15">
        <f t="shared" si="422"/>
        <v>7.1636444895949047</v>
      </c>
      <c r="BI238" s="15">
        <f t="shared" si="423"/>
        <v>1.1957712305744546</v>
      </c>
      <c r="BJ238" s="18">
        <f t="shared" si="424"/>
        <v>0.22222897760818847</v>
      </c>
      <c r="BK238" s="18">
        <f t="shared" si="425"/>
        <v>0.34654168794549473</v>
      </c>
      <c r="BL238" s="18">
        <f t="shared" si="426"/>
        <v>0.36503273791040941</v>
      </c>
      <c r="BM238" s="18">
        <f t="shared" si="427"/>
        <v>6.0932064237009045E-2</v>
      </c>
      <c r="BN238" s="18">
        <f t="shared" si="428"/>
        <v>1.5593901914829569</v>
      </c>
      <c r="BO238" s="18">
        <f t="shared" si="429"/>
        <v>1.642597386889832</v>
      </c>
      <c r="BP238" s="18">
        <f t="shared" si="430"/>
        <v>0.27418595402278395</v>
      </c>
      <c r="BQ238" s="18">
        <f t="shared" si="431"/>
        <v>1.0533588038845791</v>
      </c>
      <c r="BR238" s="18">
        <f t="shared" si="432"/>
        <v>0.17582895898686984</v>
      </c>
      <c r="BS238" s="18">
        <f t="shared" si="433"/>
        <v>0.16692219055695684</v>
      </c>
      <c r="BT238" s="144">
        <f t="shared" si="434"/>
        <v>-1.5040469980014735</v>
      </c>
      <c r="BU238" s="144">
        <f t="shared" si="435"/>
        <v>-1.0597521560580216</v>
      </c>
      <c r="BV238" s="144">
        <f t="shared" si="436"/>
        <v>-1.0077682365165823</v>
      </c>
      <c r="BW238" s="144">
        <f t="shared" si="437"/>
        <v>-2.7979957364672967</v>
      </c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184"/>
      <c r="CJ238" s="185"/>
      <c r="CK238" s="181">
        <f t="shared" si="389"/>
        <v>0</v>
      </c>
      <c r="CL238" s="186">
        <f t="shared" si="390"/>
        <v>1.7600445556976552</v>
      </c>
      <c r="CM238" s="185">
        <f t="shared" si="391"/>
        <v>0.21794034032408405</v>
      </c>
      <c r="CN238" s="185">
        <f t="shared" si="392"/>
        <v>0.33337643180163645</v>
      </c>
      <c r="CO238" s="188">
        <f t="shared" si="393"/>
        <v>0.33810000000000001</v>
      </c>
      <c r="CP238" s="185">
        <f t="shared" si="394"/>
        <v>5.4379471588690963E-2</v>
      </c>
      <c r="CQ238" s="187">
        <f t="shared" si="395"/>
        <v>1.5296683087944865</v>
      </c>
      <c r="CR238" s="187">
        <f t="shared" si="396"/>
        <v>1.5513419842202445</v>
      </c>
      <c r="CS238" s="187">
        <f t="shared" si="397"/>
        <v>0.24951540181972276</v>
      </c>
      <c r="CT238" s="187">
        <f t="shared" si="398"/>
        <v>1.0141688726249674</v>
      </c>
      <c r="CU238" s="187">
        <f t="shared" si="399"/>
        <v>0.16311732444556096</v>
      </c>
      <c r="CV238" s="187">
        <f t="shared" si="400"/>
        <v>0.16083842528450451</v>
      </c>
      <c r="CW238" s="184">
        <f t="shared" si="401"/>
        <v>-1.5235339218851804</v>
      </c>
      <c r="CX238" s="184">
        <f t="shared" si="402"/>
        <v>-1.0984830016211309</v>
      </c>
      <c r="CY238" s="184">
        <f t="shared" si="403"/>
        <v>-2.9117685568406357</v>
      </c>
      <c r="CZ238" s="184">
        <f t="shared" si="438"/>
        <v>0.42505092026404961</v>
      </c>
      <c r="DA238" s="184">
        <f t="shared" si="439"/>
        <v>0.43912035261688337</v>
      </c>
      <c r="DB238" s="184">
        <f t="shared" si="440"/>
        <v>-1.3882346349554557</v>
      </c>
      <c r="DC238" s="184">
        <f t="shared" si="441"/>
        <v>1.4069432352833904E-2</v>
      </c>
      <c r="DD238" s="184">
        <f t="shared" si="442"/>
        <v>-1.8132855552195053</v>
      </c>
      <c r="DE238" s="184">
        <f t="shared" si="443"/>
        <v>-1.8273549875723389</v>
      </c>
      <c r="DF238" s="15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3" t="str">
        <f>E238</f>
        <v>iRM_12</v>
      </c>
      <c r="DW238" s="43" t="str">
        <f>A238</f>
        <v>Lab 1</v>
      </c>
      <c r="DX238" s="43" t="str">
        <f>B238</f>
        <v>Jun 21, 2022</v>
      </c>
      <c r="DY238" s="125">
        <f>C238</f>
        <v>3</v>
      </c>
      <c r="DZ238" s="51">
        <f>BE238/AVERAGE(BE236,BE240)</f>
        <v>0.9999162936078857</v>
      </c>
      <c r="EA238" s="52">
        <f>(CM238/AVERAGE(CM236,CM240)-1)*10^6</f>
        <v>1.3537840575228444</v>
      </c>
      <c r="EB238" s="52">
        <f>(CN238/AVERAGE(CN236,CN240)-1)*10^6</f>
        <v>-1.1980442539138991</v>
      </c>
      <c r="EC238" s="52">
        <f>(CP238/AVERAGE(CP236,CP240)-1)*10^6</f>
        <v>9.2784964864645048</v>
      </c>
      <c r="ED238" s="4"/>
      <c r="EE238" s="4"/>
      <c r="EF238" s="4"/>
      <c r="EG238" s="4"/>
      <c r="EH238" s="130"/>
      <c r="EI238" s="20"/>
      <c r="EJ238" s="20"/>
      <c r="EK238" s="52"/>
      <c r="EL238" s="52"/>
      <c r="EN238" s="39" t="str">
        <f t="shared" ref="EN238:EU238" si="477">DV287</f>
        <v>iRM_12</v>
      </c>
      <c r="EO238" s="39" t="str">
        <f t="shared" si="477"/>
        <v>Lab 1</v>
      </c>
      <c r="EP238" s="39" t="str">
        <f t="shared" si="477"/>
        <v>Jun 22, 2022</v>
      </c>
      <c r="EQ238" s="124">
        <f t="shared" si="477"/>
        <v>4</v>
      </c>
      <c r="ER238" s="117">
        <f t="shared" si="477"/>
        <v>1.0020773434565025</v>
      </c>
      <c r="ES238" s="44">
        <f t="shared" si="477"/>
        <v>-8.8990761538676466</v>
      </c>
      <c r="ET238" s="44">
        <f t="shared" si="477"/>
        <v>-11.615592247382622</v>
      </c>
      <c r="EU238" s="44">
        <f t="shared" si="477"/>
        <v>-8.1547551228355886</v>
      </c>
      <c r="EV238" s="39" t="s">
        <v>27</v>
      </c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5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</row>
    <row r="239" spans="1:235">
      <c r="A239" s="4" t="s">
        <v>38</v>
      </c>
      <c r="B239" s="12" t="s">
        <v>34</v>
      </c>
      <c r="C239" s="20">
        <v>3</v>
      </c>
      <c r="D239" s="4" t="s">
        <v>94</v>
      </c>
      <c r="E239" s="4" t="s">
        <v>101</v>
      </c>
      <c r="F239" s="15"/>
      <c r="G239" s="15"/>
      <c r="H239" s="15">
        <v>2.5787468475755302E-4</v>
      </c>
      <c r="I239" s="15">
        <v>6.3599743589293206E-5</v>
      </c>
      <c r="J239" s="15">
        <v>9.4149941651266994E-5</v>
      </c>
      <c r="K239" s="15">
        <v>1.0718036833168298E-5</v>
      </c>
      <c r="L239" s="15">
        <v>7.1099271008279177E-5</v>
      </c>
      <c r="M239" s="15">
        <v>3.8562139309306079E-6</v>
      </c>
      <c r="N239" s="15">
        <v>9.3795063730794939E-5</v>
      </c>
      <c r="O239" s="15">
        <v>1.0867546836834664E-5</v>
      </c>
      <c r="P239" s="15">
        <v>-5.5139755431810041E-6</v>
      </c>
      <c r="Q239" s="15"/>
      <c r="R239" s="15"/>
      <c r="S239" s="15"/>
      <c r="T239" s="15"/>
      <c r="U239" s="15"/>
      <c r="V239" s="15">
        <v>21.025878389676411</v>
      </c>
      <c r="W239" s="15">
        <v>4.6729038457075758</v>
      </c>
      <c r="X239" s="15">
        <v>7.287564704815547</v>
      </c>
      <c r="Y239" s="15">
        <v>4.3586061015806386E-5</v>
      </c>
      <c r="Z239" s="15">
        <v>7.6776199042797089</v>
      </c>
      <c r="AA239" s="15">
        <v>3.1911049158376649E-5</v>
      </c>
      <c r="AB239" s="15">
        <v>1.2818552727500598</v>
      </c>
      <c r="AC239" s="15">
        <v>2.3708200162767905E-5</v>
      </c>
      <c r="AD239" s="15">
        <v>8.6315441028735531E-6</v>
      </c>
      <c r="AE239" s="15"/>
      <c r="AF239" s="15"/>
      <c r="AG239" s="15"/>
      <c r="AH239" s="15"/>
      <c r="AI239" s="69">
        <f t="shared" si="383"/>
        <v>1</v>
      </c>
      <c r="AJ239" s="15">
        <f t="shared" si="405"/>
        <v>0</v>
      </c>
      <c r="AK239" s="15">
        <f t="shared" si="406"/>
        <v>0</v>
      </c>
      <c r="AL239" s="15">
        <f t="shared" si="407"/>
        <v>21.025620514991655</v>
      </c>
      <c r="AM239" s="15">
        <f t="shared" si="408"/>
        <v>4.6728402459639868</v>
      </c>
      <c r="AN239" s="15">
        <f t="shared" si="409"/>
        <v>7.2874705548738961</v>
      </c>
      <c r="AO239" s="15">
        <f t="shared" si="410"/>
        <v>3.2868024182638088E-5</v>
      </c>
      <c r="AP239" s="15">
        <f t="shared" si="411"/>
        <v>7.6775488050087004</v>
      </c>
      <c r="AQ239" s="15">
        <f t="shared" si="412"/>
        <v>2.8054835227446043E-5</v>
      </c>
      <c r="AR239" s="15">
        <f t="shared" si="413"/>
        <v>1.2817614776863291</v>
      </c>
      <c r="AS239" s="15">
        <f t="shared" si="414"/>
        <v>1.2840653325933242E-5</v>
      </c>
      <c r="AT239" s="15">
        <f t="shared" si="415"/>
        <v>1.4145519646054557E-5</v>
      </c>
      <c r="AU239" s="15">
        <f t="shared" si="416"/>
        <v>0</v>
      </c>
      <c r="AV239" s="15">
        <f t="shared" si="417"/>
        <v>0</v>
      </c>
      <c r="AW239" s="15">
        <f t="shared" si="418"/>
        <v>0</v>
      </c>
      <c r="AX239" s="15"/>
      <c r="AY239" s="4">
        <f t="shared" si="419"/>
        <v>0</v>
      </c>
      <c r="AZ239" s="4">
        <f t="shared" si="420"/>
        <v>1</v>
      </c>
      <c r="BA239" s="4"/>
      <c r="BB239" s="4">
        <f t="shared" si="384"/>
        <v>1</v>
      </c>
      <c r="BC239" s="4">
        <f t="shared" si="385"/>
        <v>1</v>
      </c>
      <c r="BD239" s="40">
        <f t="shared" si="386"/>
        <v>1.7675501296273668</v>
      </c>
      <c r="BE239" s="15">
        <f t="shared" si="387"/>
        <v>21.025620514991655</v>
      </c>
      <c r="BF239" s="15">
        <f t="shared" si="388"/>
        <v>4.6728402459639868</v>
      </c>
      <c r="BG239" s="15">
        <f t="shared" si="421"/>
        <v>7.2874628408321129</v>
      </c>
      <c r="BH239" s="15">
        <f t="shared" si="422"/>
        <v>7.6775437988106354</v>
      </c>
      <c r="BI239" s="15">
        <f t="shared" si="423"/>
        <v>1.2817520825106306</v>
      </c>
      <c r="BJ239" s="18">
        <f t="shared" si="424"/>
        <v>0.22224505776807707</v>
      </c>
      <c r="BK239" s="18">
        <f t="shared" si="425"/>
        <v>0.34659918053957162</v>
      </c>
      <c r="BL239" s="18">
        <f t="shared" si="426"/>
        <v>0.36515182956604803</v>
      </c>
      <c r="BM239" s="18">
        <f t="shared" si="427"/>
        <v>6.0961439002321843E-2</v>
      </c>
      <c r="BN239" s="18">
        <f t="shared" si="428"/>
        <v>1.5595360545711832</v>
      </c>
      <c r="BO239" s="18">
        <f t="shared" si="429"/>
        <v>1.6430143969595072</v>
      </c>
      <c r="BP239" s="18">
        <f t="shared" si="430"/>
        <v>0.27429828863028266</v>
      </c>
      <c r="BQ239" s="18">
        <f t="shared" si="431"/>
        <v>1.0535276771214357</v>
      </c>
      <c r="BR239" s="18">
        <f t="shared" si="432"/>
        <v>0.17588454452609939</v>
      </c>
      <c r="BS239" s="18">
        <f t="shared" si="433"/>
        <v>0.16694819542536415</v>
      </c>
      <c r="BT239" s="144">
        <f t="shared" si="434"/>
        <v>-1.5039746420993698</v>
      </c>
      <c r="BU239" s="144">
        <f t="shared" si="435"/>
        <v>-1.0595862659862549</v>
      </c>
      <c r="BV239" s="144">
        <f t="shared" si="436"/>
        <v>-1.0074420404779392</v>
      </c>
      <c r="BW239" s="144">
        <f t="shared" si="437"/>
        <v>-2.7975137622012234</v>
      </c>
      <c r="BX239" s="44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184"/>
      <c r="CJ239" s="185"/>
      <c r="CK239" s="181">
        <f t="shared" si="389"/>
        <v>0</v>
      </c>
      <c r="CL239" s="186">
        <f t="shared" si="390"/>
        <v>1.767535156120303</v>
      </c>
      <c r="CM239" s="185">
        <f t="shared" si="391"/>
        <v>0.21793803479032381</v>
      </c>
      <c r="CN239" s="185">
        <f t="shared" si="392"/>
        <v>0.33337678347276123</v>
      </c>
      <c r="CO239" s="188">
        <f t="shared" si="393"/>
        <v>0.33810000000000001</v>
      </c>
      <c r="CP239" s="185">
        <f t="shared" si="394"/>
        <v>5.4379350147914479E-2</v>
      </c>
      <c r="CQ239" s="187">
        <f t="shared" si="395"/>
        <v>1.5296861045549028</v>
      </c>
      <c r="CR239" s="187">
        <f t="shared" si="396"/>
        <v>1.5513583956342583</v>
      </c>
      <c r="CS239" s="187">
        <f t="shared" si="397"/>
        <v>0.24951748417953915</v>
      </c>
      <c r="CT239" s="187">
        <f t="shared" si="398"/>
        <v>1.0141678028026946</v>
      </c>
      <c r="CU239" s="187">
        <f t="shared" si="399"/>
        <v>0.16311678810218516</v>
      </c>
      <c r="CV239" s="187">
        <f t="shared" si="400"/>
        <v>0.16083806609853443</v>
      </c>
      <c r="CW239" s="184">
        <f t="shared" si="401"/>
        <v>-1.523544500679137</v>
      </c>
      <c r="CX239" s="184">
        <f t="shared" si="402"/>
        <v>-1.0984819467447036</v>
      </c>
      <c r="CY239" s="184">
        <f t="shared" si="403"/>
        <v>-2.9117707900530694</v>
      </c>
      <c r="CZ239" s="184">
        <f t="shared" si="438"/>
        <v>0.42506255393443376</v>
      </c>
      <c r="DA239" s="184">
        <f t="shared" si="439"/>
        <v>0.43913093141084003</v>
      </c>
      <c r="DB239" s="184">
        <f t="shared" si="440"/>
        <v>-1.3882262893739326</v>
      </c>
      <c r="DC239" s="184">
        <f t="shared" si="441"/>
        <v>1.4068377476406602E-2</v>
      </c>
      <c r="DD239" s="184">
        <f t="shared" si="442"/>
        <v>-1.8132888433083663</v>
      </c>
      <c r="DE239" s="184">
        <f t="shared" si="443"/>
        <v>-1.8273572207847726</v>
      </c>
      <c r="DF239" s="15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125"/>
      <c r="DZ239" s="4"/>
      <c r="EA239" s="20"/>
      <c r="EB239" s="20"/>
      <c r="EC239" s="20"/>
      <c r="ED239" s="4"/>
      <c r="EE239" s="4" t="str">
        <f>E239</f>
        <v>Ames</v>
      </c>
      <c r="EF239" s="4" t="str">
        <f>A239</f>
        <v>Lab 1</v>
      </c>
      <c r="EG239" s="4" t="str">
        <f>B239</f>
        <v>Jun 21, 2022</v>
      </c>
      <c r="EH239" s="130">
        <f>C239</f>
        <v>3</v>
      </c>
      <c r="EI239" s="51">
        <f>BE239/AVERAGE(BE238,BE240)</f>
        <v>1.0732494785285311</v>
      </c>
      <c r="EJ239" s="52">
        <f>(CM239/AVERAGE(CM238,CM240)-1)*10^6</f>
        <v>-8.9372039262514136</v>
      </c>
      <c r="EK239" s="52">
        <f>(CN239/AVERAGE(CN238,CN240)-1)*10^6</f>
        <v>1.7677209429578511</v>
      </c>
      <c r="EL239" s="52">
        <f>(CP239/AVERAGE(CP238,CP240)-1)*10^6</f>
        <v>-0.70539415997217247</v>
      </c>
      <c r="EN239" s="39" t="str">
        <f t="shared" ref="EN239:EU239" si="478">DV289</f>
        <v>iRM_12</v>
      </c>
      <c r="EO239" s="39" t="str">
        <f t="shared" si="478"/>
        <v>Lab 1</v>
      </c>
      <c r="EP239" s="39" t="str">
        <f t="shared" si="478"/>
        <v>Jun 22, 2022</v>
      </c>
      <c r="EQ239" s="124">
        <f t="shared" si="478"/>
        <v>4</v>
      </c>
      <c r="ER239" s="117">
        <f t="shared" si="478"/>
        <v>1.0013510436399338</v>
      </c>
      <c r="ES239" s="44">
        <f t="shared" si="478"/>
        <v>10.556174054210388</v>
      </c>
      <c r="ET239" s="44">
        <f t="shared" si="478"/>
        <v>6.120308853496681</v>
      </c>
      <c r="EU239" s="44">
        <f t="shared" si="478"/>
        <v>-14.150659471634519</v>
      </c>
      <c r="EV239" s="39" t="s">
        <v>27</v>
      </c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5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</row>
    <row r="240" spans="1:235">
      <c r="A240" s="4" t="s">
        <v>38</v>
      </c>
      <c r="B240" s="12" t="s">
        <v>34</v>
      </c>
      <c r="C240" s="20">
        <v>3</v>
      </c>
      <c r="D240" s="4" t="s">
        <v>95</v>
      </c>
      <c r="E240" s="4" t="s">
        <v>27</v>
      </c>
      <c r="F240" s="15"/>
      <c r="G240" s="15"/>
      <c r="H240" s="15">
        <v>2.6493327750358729E-4</v>
      </c>
      <c r="I240" s="15">
        <v>5.6805082476785176E-5</v>
      </c>
      <c r="J240" s="15">
        <v>8.6858465510886173E-5</v>
      </c>
      <c r="K240" s="15">
        <v>2.7998607572499167E-5</v>
      </c>
      <c r="L240" s="15">
        <v>6.8288661714177573E-5</v>
      </c>
      <c r="M240" s="15">
        <v>2.7810813321593743E-6</v>
      </c>
      <c r="N240" s="15">
        <v>9.6559875964885583E-5</v>
      </c>
      <c r="O240" s="15">
        <v>1.0510463494028955E-5</v>
      </c>
      <c r="P240" s="15">
        <v>-4.7672798245912414E-6</v>
      </c>
      <c r="Q240" s="15"/>
      <c r="R240" s="15"/>
      <c r="S240" s="15"/>
      <c r="T240" s="15"/>
      <c r="U240" s="15"/>
      <c r="V240" s="15">
        <v>19.556837797164917</v>
      </c>
      <c r="W240" s="15">
        <v>4.3461504379908247</v>
      </c>
      <c r="X240" s="15">
        <v>6.7774665157000227</v>
      </c>
      <c r="Y240" s="15">
        <v>4.9226324983090798E-5</v>
      </c>
      <c r="Z240" s="15">
        <v>7.1393160124619799</v>
      </c>
      <c r="AA240" s="15">
        <v>2.4514184749098906E-5</v>
      </c>
      <c r="AB240" s="15">
        <v>1.1918313875794411</v>
      </c>
      <c r="AC240" s="15">
        <v>2.2885953903539757E-5</v>
      </c>
      <c r="AD240" s="15">
        <v>-3.7190890544991335E-7</v>
      </c>
      <c r="AE240" s="15"/>
      <c r="AF240" s="15"/>
      <c r="AG240" s="15"/>
      <c r="AH240" s="15"/>
      <c r="AI240" s="69">
        <f t="shared" si="383"/>
        <v>1</v>
      </c>
      <c r="AJ240" s="15">
        <f t="shared" si="405"/>
        <v>0</v>
      </c>
      <c r="AK240" s="15">
        <f t="shared" si="406"/>
        <v>0</v>
      </c>
      <c r="AL240" s="15">
        <f t="shared" si="407"/>
        <v>19.556572863887414</v>
      </c>
      <c r="AM240" s="15">
        <f t="shared" si="408"/>
        <v>4.3460936329083477</v>
      </c>
      <c r="AN240" s="15">
        <f t="shared" si="409"/>
        <v>6.777379657234512</v>
      </c>
      <c r="AO240" s="15">
        <f t="shared" si="410"/>
        <v>2.1227717410591632E-5</v>
      </c>
      <c r="AP240" s="15">
        <f t="shared" si="411"/>
        <v>7.1392477238002661</v>
      </c>
      <c r="AQ240" s="15">
        <f t="shared" si="412"/>
        <v>2.1733103416939532E-5</v>
      </c>
      <c r="AR240" s="15">
        <f t="shared" si="413"/>
        <v>1.1917348277034763</v>
      </c>
      <c r="AS240" s="15">
        <f t="shared" si="414"/>
        <v>1.2375490409510802E-5</v>
      </c>
      <c r="AT240" s="15">
        <f t="shared" si="415"/>
        <v>4.3953709191413278E-6</v>
      </c>
      <c r="AU240" s="15">
        <f t="shared" si="416"/>
        <v>0</v>
      </c>
      <c r="AV240" s="15">
        <f t="shared" si="417"/>
        <v>0</v>
      </c>
      <c r="AW240" s="15">
        <f t="shared" si="418"/>
        <v>0</v>
      </c>
      <c r="AX240" s="15"/>
      <c r="AY240" s="4">
        <f t="shared" si="419"/>
        <v>0</v>
      </c>
      <c r="AZ240" s="4">
        <f t="shared" si="420"/>
        <v>1</v>
      </c>
      <c r="BA240" s="4"/>
      <c r="BB240" s="4">
        <f t="shared" si="384"/>
        <v>1</v>
      </c>
      <c r="BC240" s="4">
        <f t="shared" si="385"/>
        <v>1</v>
      </c>
      <c r="BD240" s="40">
        <f t="shared" si="386"/>
        <v>1.7615190118927881</v>
      </c>
      <c r="BE240" s="15">
        <f t="shared" si="387"/>
        <v>19.556572863887414</v>
      </c>
      <c r="BF240" s="15">
        <f t="shared" si="388"/>
        <v>4.3460936329083477</v>
      </c>
      <c r="BG240" s="15">
        <f t="shared" si="421"/>
        <v>6.7773772594637585</v>
      </c>
      <c r="BH240" s="15">
        <f t="shared" si="422"/>
        <v>7.1392461678955597</v>
      </c>
      <c r="BI240" s="15">
        <f t="shared" si="423"/>
        <v>1.1917319080574407</v>
      </c>
      <c r="BJ240" s="18">
        <f t="shared" si="424"/>
        <v>0.22223186358657529</v>
      </c>
      <c r="BK240" s="18">
        <f t="shared" si="425"/>
        <v>0.34655239988283743</v>
      </c>
      <c r="BL240" s="18">
        <f t="shared" si="426"/>
        <v>0.36505609738394806</v>
      </c>
      <c r="BM240" s="18">
        <f t="shared" si="427"/>
        <v>6.0937666141804292E-2</v>
      </c>
      <c r="BN240" s="18">
        <f t="shared" si="428"/>
        <v>1.5594181423395677</v>
      </c>
      <c r="BO240" s="18">
        <f t="shared" si="429"/>
        <v>1.6426811686332841</v>
      </c>
      <c r="BP240" s="18">
        <f t="shared" si="430"/>
        <v>0.27420760082887347</v>
      </c>
      <c r="BQ240" s="18">
        <f t="shared" si="431"/>
        <v>1.0533936498704564</v>
      </c>
      <c r="BR240" s="18">
        <f t="shared" si="432"/>
        <v>0.17583968878128134</v>
      </c>
      <c r="BS240" s="18">
        <f t="shared" si="433"/>
        <v>0.16692685474504773</v>
      </c>
      <c r="BT240" s="144">
        <f t="shared" si="434"/>
        <v>-1.5040340115778366</v>
      </c>
      <c r="BU240" s="144">
        <f t="shared" si="435"/>
        <v>-1.0597212455726153</v>
      </c>
      <c r="BV240" s="144">
        <f t="shared" si="436"/>
        <v>-1.007704245746097</v>
      </c>
      <c r="BW240" s="144">
        <f t="shared" si="437"/>
        <v>-2.7979038037981789</v>
      </c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184"/>
      <c r="CJ240" s="185"/>
      <c r="CK240" s="181">
        <f t="shared" si="389"/>
        <v>0</v>
      </c>
      <c r="CL240" s="186">
        <f t="shared" si="390"/>
        <v>1.7615140073023934</v>
      </c>
      <c r="CM240" s="185">
        <f t="shared" si="391"/>
        <v>0.21793962480469931</v>
      </c>
      <c r="CN240" s="185">
        <f t="shared" si="392"/>
        <v>0.33337595651172552</v>
      </c>
      <c r="CO240" s="188">
        <f t="shared" si="393"/>
        <v>0.33810000000000001</v>
      </c>
      <c r="CP240" s="185">
        <f t="shared" si="394"/>
        <v>5.4379305424944145E-2</v>
      </c>
      <c r="CQ240" s="187">
        <f t="shared" si="395"/>
        <v>1.529671150028231</v>
      </c>
      <c r="CR240" s="187">
        <f t="shared" si="396"/>
        <v>1.5513470774439437</v>
      </c>
      <c r="CS240" s="187">
        <f t="shared" si="397"/>
        <v>0.24951545857562474</v>
      </c>
      <c r="CT240" s="187">
        <f t="shared" si="398"/>
        <v>1.0141703185127817</v>
      </c>
      <c r="CU240" s="187">
        <f t="shared" si="399"/>
        <v>0.16311705857237344</v>
      </c>
      <c r="CV240" s="187">
        <f t="shared" si="400"/>
        <v>0.16083793382118947</v>
      </c>
      <c r="CW240" s="184">
        <f t="shared" si="401"/>
        <v>-1.5235372049880618</v>
      </c>
      <c r="CX240" s="184">
        <f t="shared" si="402"/>
        <v>-1.0984844273075454</v>
      </c>
      <c r="CY240" s="184">
        <f t="shared" si="403"/>
        <v>-2.9117716124790198</v>
      </c>
      <c r="CZ240" s="184">
        <f t="shared" si="438"/>
        <v>0.42505277768051664</v>
      </c>
      <c r="DA240" s="184">
        <f t="shared" si="439"/>
        <v>0.43912363571976476</v>
      </c>
      <c r="DB240" s="184">
        <f t="shared" si="440"/>
        <v>-1.3882344074909581</v>
      </c>
      <c r="DC240" s="184">
        <f t="shared" si="441"/>
        <v>1.4070858039248369E-2</v>
      </c>
      <c r="DD240" s="184">
        <f t="shared" si="442"/>
        <v>-1.8132871851714745</v>
      </c>
      <c r="DE240" s="184">
        <f t="shared" si="443"/>
        <v>-1.8273580432107228</v>
      </c>
      <c r="DF240" s="15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3" t="str">
        <f>E240</f>
        <v>iRM_12</v>
      </c>
      <c r="DW240" s="43" t="str">
        <f>A240</f>
        <v>Lab 1</v>
      </c>
      <c r="DX240" s="43" t="str">
        <f>B240</f>
        <v>Jun 21, 2022</v>
      </c>
      <c r="DY240" s="125">
        <f>C240</f>
        <v>3</v>
      </c>
      <c r="DZ240" s="51">
        <f>BE240/AVERAGE(BE238,BE242)</f>
        <v>0.99724608241048918</v>
      </c>
      <c r="EA240" s="52">
        <f>(CM240/AVERAGE(CM238,CM242)-1)*10^6</f>
        <v>-2.2326639186331931</v>
      </c>
      <c r="EB240" s="52">
        <f>(CN240/AVERAGE(CN238,CN242)-1)*10^6</f>
        <v>-0.61843855181376028</v>
      </c>
      <c r="EC240" s="52">
        <f>(CP240/AVERAGE(CP238,CP242)-1)*10^6</f>
        <v>0.11640730779305386</v>
      </c>
      <c r="ED240" s="4"/>
      <c r="EE240" s="4"/>
      <c r="EF240" s="4"/>
      <c r="EG240" s="4"/>
      <c r="EH240" s="130"/>
      <c r="EI240" s="20"/>
      <c r="EJ240" s="20"/>
      <c r="EK240" s="52"/>
      <c r="EL240" s="52"/>
      <c r="EN240" s="39" t="str">
        <f t="shared" ref="EN240:EU240" si="479">DV291</f>
        <v>iRM_12</v>
      </c>
      <c r="EO240" s="39" t="str">
        <f t="shared" si="479"/>
        <v>Lab 1</v>
      </c>
      <c r="EP240" s="39" t="str">
        <f t="shared" si="479"/>
        <v>Jun 22, 2022</v>
      </c>
      <c r="EQ240" s="124">
        <f t="shared" si="479"/>
        <v>4</v>
      </c>
      <c r="ER240" s="117">
        <f t="shared" si="479"/>
        <v>0.99800155431186022</v>
      </c>
      <c r="ES240" s="44">
        <f t="shared" si="479"/>
        <v>-4.5711877844079041</v>
      </c>
      <c r="ET240" s="44">
        <f t="shared" si="479"/>
        <v>-2.1478353871007272</v>
      </c>
      <c r="EU240" s="44">
        <f t="shared" si="479"/>
        <v>14.99315500819165</v>
      </c>
      <c r="EV240" s="39" t="s">
        <v>27</v>
      </c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5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</row>
    <row r="241" spans="1:235">
      <c r="A241" s="4" t="s">
        <v>38</v>
      </c>
      <c r="B241" s="12" t="s">
        <v>34</v>
      </c>
      <c r="C241" s="20">
        <v>3</v>
      </c>
      <c r="D241" s="4" t="s">
        <v>96</v>
      </c>
      <c r="E241" s="4" t="s">
        <v>102</v>
      </c>
      <c r="F241" s="15"/>
      <c r="G241" s="15"/>
      <c r="H241" s="15">
        <v>2.4953422253020107E-4</v>
      </c>
      <c r="I241" s="15">
        <v>5.0909197307191788E-5</v>
      </c>
      <c r="J241" s="15">
        <v>8.5005505025037567E-5</v>
      </c>
      <c r="K241" s="15">
        <v>9.2021581508561205E-6</v>
      </c>
      <c r="L241" s="15">
        <v>6.6070729008060877E-5</v>
      </c>
      <c r="M241" s="15">
        <v>1.785830284006806E-6</v>
      </c>
      <c r="N241" s="15">
        <v>1.0245118246530183E-4</v>
      </c>
      <c r="O241" s="15">
        <v>2.2224730810194159E-5</v>
      </c>
      <c r="P241" s="15">
        <v>-4.9431254183218698E-6</v>
      </c>
      <c r="Q241" s="15"/>
      <c r="R241" s="15"/>
      <c r="S241" s="15"/>
      <c r="T241" s="15"/>
      <c r="U241" s="15"/>
      <c r="V241" s="15">
        <v>20.912446158272878</v>
      </c>
      <c r="W241" s="15">
        <v>4.6473467885231488</v>
      </c>
      <c r="X241" s="15">
        <v>7.2469446026549047</v>
      </c>
      <c r="Y241" s="15">
        <v>3.5373270293348469E-5</v>
      </c>
      <c r="Z241" s="15">
        <v>7.6336051006706391</v>
      </c>
      <c r="AA241" s="15">
        <v>2.6106976756822478E-5</v>
      </c>
      <c r="AB241" s="15">
        <v>1.2743009036901045</v>
      </c>
      <c r="AC241" s="15">
        <v>2.3403630479504277E-5</v>
      </c>
      <c r="AD241" s="15">
        <v>9.1228206985983765E-7</v>
      </c>
      <c r="AE241" s="15"/>
      <c r="AF241" s="15"/>
      <c r="AG241" s="15"/>
      <c r="AH241" s="15"/>
      <c r="AI241" s="69">
        <f t="shared" si="383"/>
        <v>1</v>
      </c>
      <c r="AJ241" s="15">
        <f t="shared" si="405"/>
        <v>0</v>
      </c>
      <c r="AK241" s="15">
        <f t="shared" si="406"/>
        <v>0</v>
      </c>
      <c r="AL241" s="15">
        <f t="shared" si="407"/>
        <v>20.912196624050349</v>
      </c>
      <c r="AM241" s="15">
        <f t="shared" si="408"/>
        <v>4.6472958793258412</v>
      </c>
      <c r="AN241" s="15">
        <f t="shared" si="409"/>
        <v>7.2468595971498795</v>
      </c>
      <c r="AO241" s="15">
        <f t="shared" si="410"/>
        <v>2.6171112142492348E-5</v>
      </c>
      <c r="AP241" s="15">
        <f t="shared" si="411"/>
        <v>7.6335390299416312</v>
      </c>
      <c r="AQ241" s="15">
        <f t="shared" si="412"/>
        <v>2.4321146472815674E-5</v>
      </c>
      <c r="AR241" s="15">
        <f t="shared" si="413"/>
        <v>1.2741984525076393</v>
      </c>
      <c r="AS241" s="15">
        <f t="shared" si="414"/>
        <v>1.1788996693101176E-6</v>
      </c>
      <c r="AT241" s="15">
        <f t="shared" si="415"/>
        <v>5.8554074881817071E-6</v>
      </c>
      <c r="AU241" s="15">
        <f t="shared" si="416"/>
        <v>0</v>
      </c>
      <c r="AV241" s="15">
        <f t="shared" si="417"/>
        <v>0</v>
      </c>
      <c r="AW241" s="15">
        <f t="shared" si="418"/>
        <v>0</v>
      </c>
      <c r="AX241" s="15"/>
      <c r="AY241" s="4">
        <f t="shared" si="419"/>
        <v>0</v>
      </c>
      <c r="AZ241" s="4">
        <f t="shared" si="420"/>
        <v>1</v>
      </c>
      <c r="BA241" s="4"/>
      <c r="BB241" s="4">
        <f t="shared" si="384"/>
        <v>1</v>
      </c>
      <c r="BC241" s="4">
        <f t="shared" si="385"/>
        <v>1</v>
      </c>
      <c r="BD241" s="40">
        <f t="shared" si="386"/>
        <v>1.7597516772675044</v>
      </c>
      <c r="BE241" s="15">
        <f t="shared" si="387"/>
        <v>20.912196624050349</v>
      </c>
      <c r="BF241" s="15">
        <f t="shared" si="388"/>
        <v>4.6472958793258412</v>
      </c>
      <c r="BG241" s="15">
        <f t="shared" si="421"/>
        <v>7.2468564025760589</v>
      </c>
      <c r="BH241" s="15">
        <f t="shared" si="422"/>
        <v>7.633536957065238</v>
      </c>
      <c r="BI241" s="15">
        <f t="shared" si="423"/>
        <v>1.2741945628976321</v>
      </c>
      <c r="BJ241" s="18">
        <f t="shared" si="424"/>
        <v>0.22222896823670626</v>
      </c>
      <c r="BK241" s="18">
        <f t="shared" si="425"/>
        <v>0.34653731183082487</v>
      </c>
      <c r="BL241" s="18">
        <f t="shared" si="426"/>
        <v>0.3650279831572637</v>
      </c>
      <c r="BM241" s="18">
        <f t="shared" si="427"/>
        <v>6.0930689673806326E-2</v>
      </c>
      <c r="BN241" s="18">
        <f t="shared" si="428"/>
        <v>1.5593705653248233</v>
      </c>
      <c r="BO241" s="18">
        <f t="shared" si="429"/>
        <v>1.6425760604191604</v>
      </c>
      <c r="BP241" s="18">
        <f t="shared" si="430"/>
        <v>0.27417978023866918</v>
      </c>
      <c r="BQ241" s="18">
        <f t="shared" si="431"/>
        <v>1.0533583850718671</v>
      </c>
      <c r="BR241" s="18">
        <f t="shared" si="432"/>
        <v>0.17582721280977651</v>
      </c>
      <c r="BS241" s="18">
        <f t="shared" si="433"/>
        <v>0.1669205992011735</v>
      </c>
      <c r="BT241" s="144">
        <f t="shared" si="434"/>
        <v>-1.5040470401718622</v>
      </c>
      <c r="BU241" s="144">
        <f t="shared" si="435"/>
        <v>-1.0597647840980324</v>
      </c>
      <c r="BV241" s="144">
        <f t="shared" si="436"/>
        <v>-1.0077812621540632</v>
      </c>
      <c r="BW241" s="144">
        <f t="shared" si="437"/>
        <v>-2.7980182956686712</v>
      </c>
      <c r="BX241" s="44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184"/>
      <c r="CJ241" s="185"/>
      <c r="CK241" s="181">
        <f t="shared" si="389"/>
        <v>0</v>
      </c>
      <c r="CL241" s="186">
        <f t="shared" si="390"/>
        <v>1.7597454415636355</v>
      </c>
      <c r="CM241" s="185">
        <f t="shared" si="391"/>
        <v>0.21794105289690821</v>
      </c>
      <c r="CN241" s="185">
        <f t="shared" si="392"/>
        <v>0.33337441626300268</v>
      </c>
      <c r="CO241" s="188">
        <f t="shared" si="393"/>
        <v>0.33810000000000001</v>
      </c>
      <c r="CP241" s="185">
        <f t="shared" si="394"/>
        <v>5.4379296277056635E-2</v>
      </c>
      <c r="CQ241" s="187">
        <f t="shared" si="395"/>
        <v>1.5296540593510739</v>
      </c>
      <c r="CR241" s="187">
        <f t="shared" si="396"/>
        <v>1.5513369120040457</v>
      </c>
      <c r="CS241" s="187">
        <f t="shared" si="397"/>
        <v>0.24951378161313847</v>
      </c>
      <c r="CT241" s="187">
        <f t="shared" si="398"/>
        <v>1.0141750041588951</v>
      </c>
      <c r="CU241" s="187">
        <f t="shared" si="399"/>
        <v>0.1631177847617323</v>
      </c>
      <c r="CV241" s="187">
        <f t="shared" si="400"/>
        <v>0.16083790676443843</v>
      </c>
      <c r="CW241" s="184">
        <f t="shared" si="401"/>
        <v>-1.5235306523130663</v>
      </c>
      <c r="CX241" s="184">
        <f t="shared" si="402"/>
        <v>-1.0984890474736095</v>
      </c>
      <c r="CY241" s="184">
        <f t="shared" si="403"/>
        <v>-2.9117717807027259</v>
      </c>
      <c r="CZ241" s="184">
        <f t="shared" si="438"/>
        <v>0.42504160483945691</v>
      </c>
      <c r="DA241" s="184">
        <f t="shared" si="439"/>
        <v>0.43911708304476937</v>
      </c>
      <c r="DB241" s="184">
        <f t="shared" si="440"/>
        <v>-1.3882411283896599</v>
      </c>
      <c r="DC241" s="184">
        <f t="shared" si="441"/>
        <v>1.4075478205312766E-2</v>
      </c>
      <c r="DD241" s="184">
        <f t="shared" si="442"/>
        <v>-1.8132827332291164</v>
      </c>
      <c r="DE241" s="184">
        <f t="shared" si="443"/>
        <v>-1.8273582114344291</v>
      </c>
      <c r="DF241" s="15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125"/>
      <c r="DZ241" s="4"/>
      <c r="EA241" s="20"/>
      <c r="EB241" s="20"/>
      <c r="EC241" s="20"/>
      <c r="ED241" s="4"/>
      <c r="EE241" s="4" t="str">
        <f>E241</f>
        <v>IPGP</v>
      </c>
      <c r="EF241" s="4" t="str">
        <f>A241</f>
        <v>Lab 1</v>
      </c>
      <c r="EG241" s="4" t="str">
        <f>B241</f>
        <v>Jun 21, 2022</v>
      </c>
      <c r="EH241" s="130">
        <f>C241</f>
        <v>3</v>
      </c>
      <c r="EI241" s="51">
        <f>BE241/AVERAGE(BE240,BE242)</f>
        <v>1.0682277549857471</v>
      </c>
      <c r="EJ241" s="52">
        <f>(CM241/AVERAGE(CM240,CM242)-1)*10^6</f>
        <v>5.9615781724531303</v>
      </c>
      <c r="EK241" s="52">
        <f>(CN241/AVERAGE(CN240,CN242)-1)*10^6</f>
        <v>-4.5257510375984467</v>
      </c>
      <c r="EL241" s="52">
        <f>(CP241/AVERAGE(CP240,CP242)-1)*10^6</f>
        <v>1.4760075555120267</v>
      </c>
      <c r="EN241" s="39" t="str">
        <f t="shared" ref="EN241:EU241" si="480">DV293</f>
        <v>iRM_12</v>
      </c>
      <c r="EO241" s="39" t="str">
        <f t="shared" si="480"/>
        <v>Lab 1</v>
      </c>
      <c r="EP241" s="39" t="str">
        <f t="shared" si="480"/>
        <v>Jun 22, 2022</v>
      </c>
      <c r="EQ241" s="124">
        <f t="shared" si="480"/>
        <v>4</v>
      </c>
      <c r="ER241" s="117">
        <f t="shared" si="480"/>
        <v>1.0067620113988087</v>
      </c>
      <c r="ES241" s="44">
        <f t="shared" si="480"/>
        <v>0.97367668638881355</v>
      </c>
      <c r="ET241" s="44">
        <f t="shared" si="480"/>
        <v>1.9466600129636191</v>
      </c>
      <c r="EU241" s="44">
        <f t="shared" si="480"/>
        <v>6.4441107714419132</v>
      </c>
      <c r="EV241" s="39" t="s">
        <v>27</v>
      </c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5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</row>
    <row r="242" spans="1:235">
      <c r="A242" s="4" t="s">
        <v>38</v>
      </c>
      <c r="B242" s="12" t="s">
        <v>34</v>
      </c>
      <c r="C242" s="20">
        <v>3</v>
      </c>
      <c r="D242" s="4" t="s">
        <v>97</v>
      </c>
      <c r="E242" s="4" t="s">
        <v>27</v>
      </c>
      <c r="F242" s="15"/>
      <c r="G242" s="15"/>
      <c r="H242" s="15">
        <v>2.8639640368055552E-4</v>
      </c>
      <c r="I242" s="15">
        <v>5.9004483955504841E-5</v>
      </c>
      <c r="J242" s="15">
        <v>1.0456711606821045E-4</v>
      </c>
      <c r="K242" s="15">
        <v>2.0533435326797188E-5</v>
      </c>
      <c r="L242" s="15">
        <v>7.9246732639148831E-5</v>
      </c>
      <c r="M242" s="15">
        <v>-3.1079247762022535E-7</v>
      </c>
      <c r="N242" s="15">
        <v>9.6831879636738444E-5</v>
      </c>
      <c r="O242" s="15">
        <v>1.4397469595905931E-5</v>
      </c>
      <c r="P242" s="15">
        <v>-6.0570156506400965E-6</v>
      </c>
      <c r="Q242" s="15"/>
      <c r="R242" s="15"/>
      <c r="S242" s="15"/>
      <c r="T242" s="15"/>
      <c r="U242" s="15"/>
      <c r="V242" s="15">
        <v>19.596780893753987</v>
      </c>
      <c r="W242" s="15">
        <v>4.3550660269601007</v>
      </c>
      <c r="X242" s="15">
        <v>6.7914319233018521</v>
      </c>
      <c r="Y242" s="15">
        <v>5.251996499653763E-5</v>
      </c>
      <c r="Z242" s="15">
        <v>7.1541365020129142</v>
      </c>
      <c r="AA242" s="15">
        <v>2.2551773076420247E-5</v>
      </c>
      <c r="AB242" s="15">
        <v>1.1943202699933733</v>
      </c>
      <c r="AC242" s="15">
        <v>2.3123837197591474E-5</v>
      </c>
      <c r="AD242" s="15">
        <v>6.8684367037423393E-7</v>
      </c>
      <c r="AE242" s="15"/>
      <c r="AF242" s="15"/>
      <c r="AG242" s="15"/>
      <c r="AH242" s="15"/>
      <c r="AI242" s="69">
        <f t="shared" si="383"/>
        <v>1</v>
      </c>
      <c r="AJ242" s="15">
        <f t="shared" si="405"/>
        <v>0</v>
      </c>
      <c r="AK242" s="15">
        <f t="shared" si="406"/>
        <v>0</v>
      </c>
      <c r="AL242" s="15">
        <f t="shared" si="407"/>
        <v>19.596494497350307</v>
      </c>
      <c r="AM242" s="15">
        <f t="shared" si="408"/>
        <v>4.355007022476145</v>
      </c>
      <c r="AN242" s="15">
        <f t="shared" si="409"/>
        <v>6.7913273561857839</v>
      </c>
      <c r="AO242" s="15">
        <f t="shared" si="410"/>
        <v>3.1986529669740443E-5</v>
      </c>
      <c r="AP242" s="15">
        <f t="shared" si="411"/>
        <v>7.154057255280275</v>
      </c>
      <c r="AQ242" s="15">
        <f t="shared" si="412"/>
        <v>2.2862565554040471E-5</v>
      </c>
      <c r="AR242" s="15">
        <f t="shared" si="413"/>
        <v>1.1942234381137364</v>
      </c>
      <c r="AS242" s="15">
        <f t="shared" si="414"/>
        <v>8.7263676016855424E-6</v>
      </c>
      <c r="AT242" s="15">
        <f t="shared" si="415"/>
        <v>6.7438593210143302E-6</v>
      </c>
      <c r="AU242" s="15">
        <f t="shared" si="416"/>
        <v>0</v>
      </c>
      <c r="AV242" s="15">
        <f t="shared" si="417"/>
        <v>0</v>
      </c>
      <c r="AW242" s="15">
        <f t="shared" si="418"/>
        <v>0</v>
      </c>
      <c r="AX242" s="15"/>
      <c r="AY242" s="4">
        <f t="shared" si="419"/>
        <v>0</v>
      </c>
      <c r="AZ242" s="4">
        <f t="shared" si="420"/>
        <v>1</v>
      </c>
      <c r="BA242" s="4"/>
      <c r="BB242" s="4">
        <f t="shared" si="384"/>
        <v>1</v>
      </c>
      <c r="BC242" s="4">
        <f t="shared" si="385"/>
        <v>1</v>
      </c>
      <c r="BD242" s="40">
        <f t="shared" si="386"/>
        <v>1.7622762056013903</v>
      </c>
      <c r="BE242" s="15">
        <f t="shared" si="387"/>
        <v>19.596494497350307</v>
      </c>
      <c r="BF242" s="15">
        <f t="shared" si="388"/>
        <v>4.355007022476145</v>
      </c>
      <c r="BG242" s="15">
        <f t="shared" si="421"/>
        <v>6.791323677421869</v>
      </c>
      <c r="BH242" s="15">
        <f t="shared" si="422"/>
        <v>7.1540548681087825</v>
      </c>
      <c r="BI242" s="15">
        <f t="shared" si="423"/>
        <v>1.1942189585361416</v>
      </c>
      <c r="BJ242" s="18">
        <f t="shared" si="424"/>
        <v>0.22223398287203852</v>
      </c>
      <c r="BK242" s="18">
        <f t="shared" si="425"/>
        <v>0.34655808865918042</v>
      </c>
      <c r="BL242" s="18">
        <f t="shared" si="426"/>
        <v>0.36506809261605955</v>
      </c>
      <c r="BM242" s="18">
        <f t="shared" si="427"/>
        <v>6.0940438030772037E-2</v>
      </c>
      <c r="BN242" s="18">
        <f t="shared" si="428"/>
        <v>1.5594288694305014</v>
      </c>
      <c r="BO242" s="18">
        <f t="shared" si="429"/>
        <v>1.6427194792538293</v>
      </c>
      <c r="BP242" s="18">
        <f t="shared" si="430"/>
        <v>0.2742174587486978</v>
      </c>
      <c r="BQ242" s="18">
        <f t="shared" si="431"/>
        <v>1.0534109708086559</v>
      </c>
      <c r="BR242" s="18">
        <f t="shared" si="432"/>
        <v>0.1758448006986309</v>
      </c>
      <c r="BS242" s="18">
        <f t="shared" si="433"/>
        <v>0.16692896274247343</v>
      </c>
      <c r="BT242" s="144">
        <f t="shared" si="434"/>
        <v>-1.5040244752524692</v>
      </c>
      <c r="BU242" s="144">
        <f t="shared" si="435"/>
        <v>-1.0597048303648318</v>
      </c>
      <c r="BV242" s="144">
        <f t="shared" si="436"/>
        <v>-1.0076713876863947</v>
      </c>
      <c r="BW242" s="144">
        <f t="shared" si="437"/>
        <v>-2.7978583175480103</v>
      </c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184"/>
      <c r="CJ242" s="185"/>
      <c r="CK242" s="181">
        <f t="shared" si="389"/>
        <v>0</v>
      </c>
      <c r="CL242" s="186">
        <f t="shared" si="390"/>
        <v>1.7622685431236045</v>
      </c>
      <c r="CM242" s="185">
        <f t="shared" si="391"/>
        <v>0.21793988245936083</v>
      </c>
      <c r="CN242" s="185">
        <f t="shared" si="392"/>
        <v>0.33337589356715713</v>
      </c>
      <c r="CO242" s="188">
        <f t="shared" si="393"/>
        <v>0.33810000000000001</v>
      </c>
      <c r="CP242" s="185">
        <f t="shared" si="394"/>
        <v>5.4379126600901724E-2</v>
      </c>
      <c r="CQ242" s="187">
        <f t="shared" si="395"/>
        <v>1.529669052791756</v>
      </c>
      <c r="CR242" s="187">
        <f t="shared" si="396"/>
        <v>1.5513452433977766</v>
      </c>
      <c r="CS242" s="187">
        <f t="shared" si="397"/>
        <v>0.2495143430713824</v>
      </c>
      <c r="CT242" s="187">
        <f t="shared" si="398"/>
        <v>1.0141705099978715</v>
      </c>
      <c r="CU242" s="187">
        <f t="shared" si="399"/>
        <v>0.16311655296680078</v>
      </c>
      <c r="CV242" s="187">
        <f t="shared" si="400"/>
        <v>0.1608374049124571</v>
      </c>
      <c r="CW242" s="184">
        <f t="shared" si="401"/>
        <v>-1.5235360227592245</v>
      </c>
      <c r="CX242" s="184">
        <f t="shared" si="402"/>
        <v>-1.0984846161171253</v>
      </c>
      <c r="CY242" s="184">
        <f t="shared" si="403"/>
        <v>-2.9117749009420675</v>
      </c>
      <c r="CZ242" s="184">
        <f t="shared" si="438"/>
        <v>0.42505140664209928</v>
      </c>
      <c r="DA242" s="184">
        <f t="shared" si="439"/>
        <v>0.43912245349092766</v>
      </c>
      <c r="DB242" s="184">
        <f t="shared" si="440"/>
        <v>-1.3882388781828432</v>
      </c>
      <c r="DC242" s="184">
        <f t="shared" si="441"/>
        <v>1.4071046848828192E-2</v>
      </c>
      <c r="DD242" s="184">
        <f t="shared" si="442"/>
        <v>-1.8132902848249424</v>
      </c>
      <c r="DE242" s="184">
        <f t="shared" si="443"/>
        <v>-1.8273613316737705</v>
      </c>
      <c r="DF242" s="15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3" t="str">
        <f>E242</f>
        <v>iRM_12</v>
      </c>
      <c r="DW242" s="43" t="str">
        <f>A242</f>
        <v>Lab 1</v>
      </c>
      <c r="DX242" s="43" t="str">
        <f>B242</f>
        <v>Jun 21, 2022</v>
      </c>
      <c r="DY242" s="125">
        <f>C242</f>
        <v>3</v>
      </c>
      <c r="DZ242" s="51">
        <f>BE242/AVERAGE(BE240,BE244)</f>
        <v>0.99953233608835401</v>
      </c>
      <c r="EA242" s="52">
        <f>(CM242/AVERAGE(CM240,CM244)-1)*10^6</f>
        <v>3.9703938639057412</v>
      </c>
      <c r="EB242" s="52">
        <f>(CN242/AVERAGE(CN240,CN244)-1)*10^6</f>
        <v>0.89249864920759592</v>
      </c>
      <c r="EC242" s="52">
        <f>(CP242/AVERAGE(CP240,CP244)-1)*10^6</f>
        <v>-12.53142810864194</v>
      </c>
      <c r="ED242" s="4"/>
      <c r="EE242" s="4"/>
      <c r="EF242" s="4"/>
      <c r="EG242" s="4"/>
      <c r="EH242" s="130"/>
      <c r="EI242" s="20"/>
      <c r="EJ242" s="20"/>
      <c r="EK242" s="52"/>
      <c r="EL242" s="52"/>
      <c r="EN242" s="39" t="str">
        <f t="shared" ref="EN242:EU242" si="481">DV298</f>
        <v>iRM_12</v>
      </c>
      <c r="EO242" s="39" t="str">
        <f t="shared" si="481"/>
        <v>Lab 1</v>
      </c>
      <c r="EP242" s="39" t="str">
        <f t="shared" si="481"/>
        <v>Jun 22, 2022</v>
      </c>
      <c r="EQ242" s="124">
        <f t="shared" si="481"/>
        <v>5</v>
      </c>
      <c r="ER242" s="117">
        <f t="shared" si="481"/>
        <v>1.003662325316262</v>
      </c>
      <c r="ES242" s="44">
        <f t="shared" si="481"/>
        <v>-10.427932711554178</v>
      </c>
      <c r="ET242" s="44">
        <f t="shared" si="481"/>
        <v>5.0601477437073328</v>
      </c>
      <c r="EU242" s="44">
        <f t="shared" si="481"/>
        <v>-39.508231916784986</v>
      </c>
      <c r="EV242" s="39" t="s">
        <v>27</v>
      </c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5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</row>
    <row r="243" spans="1:235">
      <c r="A243" s="4" t="s">
        <v>38</v>
      </c>
      <c r="B243" s="12" t="s">
        <v>34</v>
      </c>
      <c r="C243" s="20">
        <v>3</v>
      </c>
      <c r="D243" s="4" t="s">
        <v>103</v>
      </c>
      <c r="E243" s="4" t="s">
        <v>98</v>
      </c>
      <c r="F243" s="15"/>
      <c r="G243" s="15"/>
      <c r="H243" s="15">
        <v>4.9635013172519395E-3</v>
      </c>
      <c r="I243" s="15">
        <v>1.0989883186994121E-3</v>
      </c>
      <c r="J243" s="15">
        <v>1.7252817997359671E-3</v>
      </c>
      <c r="K243" s="15">
        <v>1.4217926968740358E-5</v>
      </c>
      <c r="L243" s="15">
        <v>1.7934914536454015E-3</v>
      </c>
      <c r="M243" s="15">
        <v>1.0496842179463786E-6</v>
      </c>
      <c r="N243" s="15">
        <v>3.829440167464782E-4</v>
      </c>
      <c r="O243" s="15">
        <v>1.7333233017780003E-5</v>
      </c>
      <c r="P243" s="15">
        <v>-1.6928546756389548E-6</v>
      </c>
      <c r="Q243" s="15"/>
      <c r="R243" s="15"/>
      <c r="S243" s="15"/>
      <c r="T243" s="15"/>
      <c r="U243" s="15"/>
      <c r="V243" s="15">
        <v>20.857639694213866</v>
      </c>
      <c r="W243" s="15">
        <v>4.6352688694000248</v>
      </c>
      <c r="X243" s="15">
        <v>7.2283395004272464</v>
      </c>
      <c r="Y243" s="15">
        <v>3.4054796211648861E-5</v>
      </c>
      <c r="Z243" s="15">
        <v>7.6143763828277589</v>
      </c>
      <c r="AA243" s="15">
        <v>2.2940538583497984E-5</v>
      </c>
      <c r="AB243" s="15">
        <v>1.2711438417434693</v>
      </c>
      <c r="AC243" s="15">
        <v>1.4248481662662015E-5</v>
      </c>
      <c r="AD243" s="15">
        <v>-4.0407195606917412E-6</v>
      </c>
      <c r="AE243" s="15"/>
      <c r="AF243" s="15"/>
      <c r="AG243" s="15"/>
      <c r="AH243" s="15"/>
      <c r="AI243" s="69">
        <f t="shared" si="383"/>
        <v>1</v>
      </c>
      <c r="AJ243" s="15">
        <f t="shared" si="405"/>
        <v>0</v>
      </c>
      <c r="AK243" s="15">
        <f t="shared" si="406"/>
        <v>0</v>
      </c>
      <c r="AL243" s="15">
        <f t="shared" si="407"/>
        <v>20.852676192896613</v>
      </c>
      <c r="AM243" s="15">
        <f t="shared" si="408"/>
        <v>4.6341698810813252</v>
      </c>
      <c r="AN243" s="15">
        <f t="shared" si="409"/>
        <v>7.2266142186275104</v>
      </c>
      <c r="AO243" s="15">
        <f t="shared" si="410"/>
        <v>1.9836869242908505E-5</v>
      </c>
      <c r="AP243" s="15">
        <f t="shared" si="411"/>
        <v>7.6125828913741138</v>
      </c>
      <c r="AQ243" s="15">
        <f t="shared" si="412"/>
        <v>2.1890854365551605E-5</v>
      </c>
      <c r="AR243" s="15">
        <f t="shared" si="413"/>
        <v>1.2707608977267228</v>
      </c>
      <c r="AS243" s="15">
        <f t="shared" si="414"/>
        <v>-3.0847513551179878E-6</v>
      </c>
      <c r="AT243" s="15">
        <f t="shared" si="415"/>
        <v>-2.3478648850527867E-6</v>
      </c>
      <c r="AU243" s="15">
        <f t="shared" si="416"/>
        <v>0</v>
      </c>
      <c r="AV243" s="15">
        <f t="shared" si="417"/>
        <v>0</v>
      </c>
      <c r="AW243" s="15">
        <f t="shared" si="418"/>
        <v>0</v>
      </c>
      <c r="AX243" s="15"/>
      <c r="AY243" s="4">
        <f t="shared" si="419"/>
        <v>0</v>
      </c>
      <c r="AZ243" s="4">
        <f t="shared" si="420"/>
        <v>1</v>
      </c>
      <c r="BA243" s="4"/>
      <c r="BB243" s="4">
        <f t="shared" si="384"/>
        <v>1</v>
      </c>
      <c r="BC243" s="4">
        <f t="shared" si="385"/>
        <v>1</v>
      </c>
      <c r="BD243" s="40">
        <f t="shared" si="386"/>
        <v>1.7620759926313041</v>
      </c>
      <c r="BE243" s="15">
        <f t="shared" si="387"/>
        <v>20.852676192896613</v>
      </c>
      <c r="BF243" s="15">
        <f t="shared" si="388"/>
        <v>4.6341698810813252</v>
      </c>
      <c r="BG243" s="15">
        <f t="shared" si="421"/>
        <v>7.2266154993984468</v>
      </c>
      <c r="BH243" s="15">
        <f t="shared" si="422"/>
        <v>7.6125837224706698</v>
      </c>
      <c r="BI243" s="15">
        <f t="shared" si="423"/>
        <v>1.2707624572909966</v>
      </c>
      <c r="BJ243" s="18">
        <f t="shared" si="424"/>
        <v>0.22223381968880992</v>
      </c>
      <c r="BK243" s="18">
        <f t="shared" si="425"/>
        <v>0.34655578173990764</v>
      </c>
      <c r="BL243" s="18">
        <f t="shared" si="426"/>
        <v>0.3650650713630641</v>
      </c>
      <c r="BM243" s="18">
        <f t="shared" si="427"/>
        <v>6.0940017748123722E-2</v>
      </c>
      <c r="BN243" s="18">
        <f t="shared" si="428"/>
        <v>1.5594196339026327</v>
      </c>
      <c r="BO243" s="18">
        <f t="shared" si="429"/>
        <v>1.6427070905511063</v>
      </c>
      <c r="BP243" s="18">
        <f t="shared" si="430"/>
        <v>0.27421576892957583</v>
      </c>
      <c r="BQ243" s="18">
        <f t="shared" si="431"/>
        <v>1.053409265112327</v>
      </c>
      <c r="BR243" s="18">
        <f t="shared" si="432"/>
        <v>0.17584475850372508</v>
      </c>
      <c r="BS243" s="18">
        <f t="shared" si="433"/>
        <v>0.1669291929808254</v>
      </c>
      <c r="BT243" s="144">
        <f t="shared" si="434"/>
        <v>-1.504025209538407</v>
      </c>
      <c r="BU243" s="144">
        <f t="shared" si="435"/>
        <v>-1.0597114870467172</v>
      </c>
      <c r="BV243" s="144">
        <f t="shared" si="436"/>
        <v>-1.0076796635822025</v>
      </c>
      <c r="BW243" s="144">
        <f t="shared" si="437"/>
        <v>-2.7978652141853035</v>
      </c>
      <c r="BX243" s="44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184"/>
      <c r="CJ243" s="185"/>
      <c r="CK243" s="181">
        <f t="shared" si="389"/>
        <v>0</v>
      </c>
      <c r="CL243" s="186">
        <f t="shared" si="390"/>
        <v>1.7620784996488461</v>
      </c>
      <c r="CM243" s="185">
        <f t="shared" si="391"/>
        <v>0.21794018100324108</v>
      </c>
      <c r="CN243" s="185">
        <f t="shared" si="392"/>
        <v>0.33337506857611715</v>
      </c>
      <c r="CO243" s="188">
        <f t="shared" si="393"/>
        <v>0.33810000000000001</v>
      </c>
      <c r="CP243" s="185">
        <f t="shared" si="394"/>
        <v>5.4379419604863977E-2</v>
      </c>
      <c r="CQ243" s="187">
        <f t="shared" si="395"/>
        <v>1.5296631719836895</v>
      </c>
      <c r="CR243" s="187">
        <f t="shared" si="396"/>
        <v>1.5513431182980066</v>
      </c>
      <c r="CS243" s="187">
        <f t="shared" si="397"/>
        <v>0.24951534569963155</v>
      </c>
      <c r="CT243" s="187">
        <f t="shared" si="398"/>
        <v>1.0141730197283902</v>
      </c>
      <c r="CU243" s="187">
        <f t="shared" si="399"/>
        <v>0.16311783552718759</v>
      </c>
      <c r="CV243" s="187">
        <f t="shared" si="400"/>
        <v>0.16083827153168878</v>
      </c>
      <c r="CW243" s="184">
        <f t="shared" si="401"/>
        <v>-1.523534652915062</v>
      </c>
      <c r="CX243" s="184">
        <f t="shared" si="402"/>
        <v>-1.0984870907773412</v>
      </c>
      <c r="CY243" s="184">
        <f t="shared" si="403"/>
        <v>-2.9117695127868841</v>
      </c>
      <c r="CZ243" s="184">
        <f t="shared" si="438"/>
        <v>0.42504756213772088</v>
      </c>
      <c r="DA243" s="184">
        <f t="shared" si="439"/>
        <v>0.43912108364676533</v>
      </c>
      <c r="DB243" s="184">
        <f t="shared" si="440"/>
        <v>-1.3882348598718219</v>
      </c>
      <c r="DC243" s="184">
        <f t="shared" si="441"/>
        <v>1.4073521509044236E-2</v>
      </c>
      <c r="DD243" s="184">
        <f t="shared" si="442"/>
        <v>-1.8132824220095429</v>
      </c>
      <c r="DE243" s="184">
        <f t="shared" si="443"/>
        <v>-1.8273559435185871</v>
      </c>
      <c r="DF243" s="15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125"/>
      <c r="DZ243" s="4"/>
      <c r="EA243" s="20"/>
      <c r="EB243" s="20"/>
      <c r="EC243" s="20"/>
      <c r="ED243" s="4"/>
      <c r="EE243" s="4" t="str">
        <f>E243</f>
        <v>iRM_UR</v>
      </c>
      <c r="EF243" s="4" t="str">
        <f>A243</f>
        <v>Lab 1</v>
      </c>
      <c r="EG243" s="4" t="str">
        <f>B243</f>
        <v>Jun 21, 2022</v>
      </c>
      <c r="EH243" s="130">
        <f>C243</f>
        <v>3</v>
      </c>
      <c r="EI243" s="51">
        <f>BE243/AVERAGE(BE242,BE244)</f>
        <v>1.0625229550223729</v>
      </c>
      <c r="EJ243" s="52">
        <f>(CM243/AVERAGE(CM242,CM244)-1)*10^6</f>
        <v>4.7491251800035883</v>
      </c>
      <c r="EK243" s="52">
        <f>(CN243/AVERAGE(CN242,CN244)-1)*10^6</f>
        <v>-1.4877559708637023</v>
      </c>
      <c r="EL243" s="52">
        <f>(CP243/AVERAGE(CP242,CP244)-1)*10^6</f>
        <v>-5.4991213492838753</v>
      </c>
      <c r="EN243" s="39" t="str">
        <f t="shared" ref="EN243:EU243" si="482">DV300</f>
        <v>iRM_12</v>
      </c>
      <c r="EO243" s="39" t="str">
        <f t="shared" si="482"/>
        <v>Lab 1</v>
      </c>
      <c r="EP243" s="39" t="str">
        <f t="shared" si="482"/>
        <v>Jun 22, 2022</v>
      </c>
      <c r="EQ243" s="124">
        <f t="shared" si="482"/>
        <v>5</v>
      </c>
      <c r="ER243" s="117">
        <f t="shared" si="482"/>
        <v>0.99570954430561809</v>
      </c>
      <c r="ES243" s="44">
        <f t="shared" si="482"/>
        <v>6.9685041026446015</v>
      </c>
      <c r="ET243" s="44">
        <f t="shared" si="482"/>
        <v>-8.8558304578434388E-2</v>
      </c>
      <c r="EU243" s="44">
        <f t="shared" si="482"/>
        <v>31.363506072912273</v>
      </c>
      <c r="EV243" s="39" t="s">
        <v>27</v>
      </c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5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</row>
    <row r="244" spans="1:235">
      <c r="A244" s="4" t="s">
        <v>38</v>
      </c>
      <c r="B244" s="12" t="s">
        <v>34</v>
      </c>
      <c r="C244" s="20">
        <v>3</v>
      </c>
      <c r="D244" s="4" t="s">
        <v>104</v>
      </c>
      <c r="E244" s="4" t="s">
        <v>27</v>
      </c>
      <c r="F244" s="15"/>
      <c r="G244" s="15"/>
      <c r="H244" s="15">
        <v>2.7151215472258626E-4</v>
      </c>
      <c r="I244" s="15">
        <v>6.7049108838546087E-5</v>
      </c>
      <c r="J244" s="15">
        <v>9.338676900370047E-5</v>
      </c>
      <c r="K244" s="15">
        <v>9.4334024652198416E-6</v>
      </c>
      <c r="L244" s="15">
        <v>8.5990198203944598E-5</v>
      </c>
      <c r="M244" s="15">
        <v>-4.8554027785030455E-7</v>
      </c>
      <c r="N244" s="15">
        <v>8.5990993829909707E-5</v>
      </c>
      <c r="O244" s="15">
        <v>1.6166948671525461E-5</v>
      </c>
      <c r="P244" s="15">
        <v>1.6162268821062752E-7</v>
      </c>
      <c r="Q244" s="15"/>
      <c r="R244" s="15"/>
      <c r="S244" s="15"/>
      <c r="T244" s="15"/>
      <c r="U244" s="15"/>
      <c r="V244" s="15">
        <v>19.655025365401286</v>
      </c>
      <c r="W244" s="15">
        <v>4.3680025606739274</v>
      </c>
      <c r="X244" s="15">
        <v>6.8116268333123653</v>
      </c>
      <c r="Y244" s="15">
        <v>4.9236392089592206E-5</v>
      </c>
      <c r="Z244" s="15">
        <v>7.1754789449730696</v>
      </c>
      <c r="AA244" s="15">
        <v>2.3159430746053826E-5</v>
      </c>
      <c r="AB244" s="15">
        <v>1.1978980473109655</v>
      </c>
      <c r="AC244" s="15">
        <v>1.9430867831889669E-5</v>
      </c>
      <c r="AD244" s="15">
        <v>-7.8297560841227634E-7</v>
      </c>
      <c r="AE244" s="15"/>
      <c r="AF244" s="15"/>
      <c r="AG244" s="15"/>
      <c r="AH244" s="15"/>
      <c r="AI244" s="69">
        <f t="shared" si="383"/>
        <v>1</v>
      </c>
      <c r="AJ244" s="15">
        <f t="shared" si="405"/>
        <v>0</v>
      </c>
      <c r="AK244" s="15">
        <f t="shared" si="406"/>
        <v>0</v>
      </c>
      <c r="AL244" s="15">
        <f t="shared" si="407"/>
        <v>19.654753853246564</v>
      </c>
      <c r="AM244" s="15">
        <f t="shared" si="408"/>
        <v>4.3679355115650891</v>
      </c>
      <c r="AN244" s="15">
        <f t="shared" si="409"/>
        <v>6.8115334465433612</v>
      </c>
      <c r="AO244" s="15">
        <f t="shared" si="410"/>
        <v>3.9802989624372368E-5</v>
      </c>
      <c r="AP244" s="15">
        <f t="shared" si="411"/>
        <v>7.1753929547748658</v>
      </c>
      <c r="AQ244" s="15">
        <f t="shared" si="412"/>
        <v>2.3644971023904129E-5</v>
      </c>
      <c r="AR244" s="15">
        <f t="shared" si="413"/>
        <v>1.1978120563171355</v>
      </c>
      <c r="AS244" s="15">
        <f t="shared" si="414"/>
        <v>3.2639191603642075E-6</v>
      </c>
      <c r="AT244" s="15">
        <f t="shared" si="415"/>
        <v>-9.4459829662290389E-7</v>
      </c>
      <c r="AU244" s="15">
        <f t="shared" si="416"/>
        <v>0</v>
      </c>
      <c r="AV244" s="15">
        <f t="shared" si="417"/>
        <v>0</v>
      </c>
      <c r="AW244" s="15">
        <f t="shared" si="418"/>
        <v>0</v>
      </c>
      <c r="AX244" s="15"/>
      <c r="AY244" s="4">
        <f t="shared" si="419"/>
        <v>0</v>
      </c>
      <c r="AZ244" s="4">
        <f t="shared" si="420"/>
        <v>1</v>
      </c>
      <c r="BA244" s="4"/>
      <c r="BB244" s="4">
        <f t="shared" si="384"/>
        <v>1</v>
      </c>
      <c r="BC244" s="4">
        <f t="shared" si="385"/>
        <v>1</v>
      </c>
      <c r="BD244" s="40">
        <f t="shared" si="386"/>
        <v>1.7624908209800716</v>
      </c>
      <c r="BE244" s="15">
        <f t="shared" si="387"/>
        <v>19.654753853246564</v>
      </c>
      <c r="BF244" s="15">
        <f t="shared" si="388"/>
        <v>4.3679355115650891</v>
      </c>
      <c r="BG244" s="15">
        <f t="shared" si="421"/>
        <v>6.8115339618138506</v>
      </c>
      <c r="BH244" s="15">
        <f t="shared" si="422"/>
        <v>7.1753932891382988</v>
      </c>
      <c r="BI244" s="15">
        <f t="shared" si="423"/>
        <v>1.1978126837597154</v>
      </c>
      <c r="BJ244" s="18">
        <f t="shared" si="424"/>
        <v>0.22223303045047269</v>
      </c>
      <c r="BK244" s="18">
        <f t="shared" si="425"/>
        <v>0.34655910792231692</v>
      </c>
      <c r="BL244" s="18">
        <f t="shared" si="426"/>
        <v>0.36507164336494963</v>
      </c>
      <c r="BM244" s="18">
        <f t="shared" si="427"/>
        <v>6.0942644853416016E-2</v>
      </c>
      <c r="BN244" s="18">
        <f t="shared" si="428"/>
        <v>1.5594401391180768</v>
      </c>
      <c r="BO244" s="18">
        <f t="shared" si="429"/>
        <v>1.6427424970308824</v>
      </c>
      <c r="BP244" s="18">
        <f t="shared" si="430"/>
        <v>0.27422856417825714</v>
      </c>
      <c r="BQ244" s="18">
        <f t="shared" si="431"/>
        <v>1.0534181183510616</v>
      </c>
      <c r="BR244" s="18">
        <f t="shared" si="432"/>
        <v>0.17585065133269168</v>
      </c>
      <c r="BS244" s="18">
        <f t="shared" si="433"/>
        <v>0.16693338406591537</v>
      </c>
      <c r="BT244" s="144">
        <f t="shared" si="434"/>
        <v>-1.5040287609318888</v>
      </c>
      <c r="BU244" s="144">
        <f t="shared" si="435"/>
        <v>-1.0597018892658618</v>
      </c>
      <c r="BV244" s="144">
        <f t="shared" si="436"/>
        <v>-1.0076616614690281</v>
      </c>
      <c r="BW244" s="144">
        <f t="shared" si="437"/>
        <v>-2.7978221054241947</v>
      </c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184"/>
      <c r="CJ244" s="185"/>
      <c r="CK244" s="181">
        <f t="shared" si="389"/>
        <v>0</v>
      </c>
      <c r="CL244" s="186">
        <f t="shared" si="390"/>
        <v>1.7624918910472021</v>
      </c>
      <c r="CM244" s="185">
        <f t="shared" si="391"/>
        <v>0.21793840950654955</v>
      </c>
      <c r="CN244" s="185">
        <f t="shared" si="392"/>
        <v>0.33337523554805054</v>
      </c>
      <c r="CO244" s="188">
        <f t="shared" si="393"/>
        <v>0.33810000000000007</v>
      </c>
      <c r="CP244" s="185">
        <f t="shared" si="394"/>
        <v>5.4380310690169777E-2</v>
      </c>
      <c r="CQ244" s="187">
        <f t="shared" si="395"/>
        <v>1.5296763718835524</v>
      </c>
      <c r="CR244" s="187">
        <f t="shared" si="396"/>
        <v>1.5513557282789994</v>
      </c>
      <c r="CS244" s="187">
        <f t="shared" si="397"/>
        <v>0.2495214625696143</v>
      </c>
      <c r="CT244" s="187">
        <f t="shared" si="398"/>
        <v>1.0141725117769536</v>
      </c>
      <c r="CU244" s="187">
        <f t="shared" si="399"/>
        <v>0.1631204267490701</v>
      </c>
      <c r="CV244" s="187">
        <f t="shared" si="400"/>
        <v>0.16084090709899374</v>
      </c>
      <c r="CW244" s="184">
        <f t="shared" si="401"/>
        <v>-1.5235427813101248</v>
      </c>
      <c r="CX244" s="184">
        <f t="shared" si="402"/>
        <v>-1.0984865899243761</v>
      </c>
      <c r="CY244" s="184">
        <f t="shared" si="403"/>
        <v>-2.9117531264772931</v>
      </c>
      <c r="CZ244" s="184">
        <f t="shared" si="438"/>
        <v>0.42505619138574896</v>
      </c>
      <c r="DA244" s="184">
        <f t="shared" si="439"/>
        <v>0.43912921204182803</v>
      </c>
      <c r="DB244" s="184">
        <f t="shared" si="440"/>
        <v>-1.3882103451671681</v>
      </c>
      <c r="DC244" s="184">
        <f t="shared" si="441"/>
        <v>1.4073020656079295E-2</v>
      </c>
      <c r="DD244" s="184">
        <f t="shared" si="442"/>
        <v>-1.813266536552917</v>
      </c>
      <c r="DE244" s="184">
        <f t="shared" si="443"/>
        <v>-1.8273395572089961</v>
      </c>
      <c r="DF244" s="15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3" t="str">
        <f>E244</f>
        <v>iRM_12</v>
      </c>
      <c r="DW244" s="43" t="str">
        <f>A244</f>
        <v>Lab 1</v>
      </c>
      <c r="DX244" s="43" t="str">
        <f>B244</f>
        <v>Jun 21, 2022</v>
      </c>
      <c r="DY244" s="125">
        <f>C244</f>
        <v>3</v>
      </c>
      <c r="DZ244" s="51">
        <f>BE244/AVERAGE(BE242,BE246)</f>
        <v>1.0067306585554909</v>
      </c>
      <c r="EA244" s="52">
        <f>(CM244/AVERAGE(CM242,CM246)-1)*10^6</f>
        <v>-8.0609892443295195</v>
      </c>
      <c r="EB244" s="52">
        <f>(CN244/AVERAGE(CN242,CN246)-1)*10^6</f>
        <v>-3.5430644863554406</v>
      </c>
      <c r="EC244" s="52">
        <f>(CP244/AVERAGE(CP242,CP246)-1)*10^6</f>
        <v>19.819462070191918</v>
      </c>
      <c r="ED244" s="4"/>
      <c r="EE244" s="4"/>
      <c r="EF244" s="4"/>
      <c r="EG244" s="4"/>
      <c r="EH244" s="130"/>
      <c r="EI244" s="20"/>
      <c r="EJ244" s="20"/>
      <c r="EK244" s="52"/>
      <c r="EL244" s="52"/>
      <c r="EN244" s="39" t="str">
        <f t="shared" ref="EN244:EU244" si="483">DV302</f>
        <v>iRM_12</v>
      </c>
      <c r="EO244" s="39" t="str">
        <f t="shared" si="483"/>
        <v>Lab 1</v>
      </c>
      <c r="EP244" s="39" t="str">
        <f t="shared" si="483"/>
        <v>Jun 22, 2022</v>
      </c>
      <c r="EQ244" s="124">
        <f t="shared" si="483"/>
        <v>5</v>
      </c>
      <c r="ER244" s="117">
        <f t="shared" si="483"/>
        <v>0.99460762705997408</v>
      </c>
      <c r="ES244" s="44">
        <f t="shared" si="483"/>
        <v>0.27098142818537951</v>
      </c>
      <c r="ET244" s="44">
        <f t="shared" si="483"/>
        <v>-1.3110749750300243</v>
      </c>
      <c r="EU244" s="44">
        <f t="shared" si="483"/>
        <v>6.4188746078386316</v>
      </c>
      <c r="EV244" s="39" t="s">
        <v>27</v>
      </c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5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</row>
    <row r="245" spans="1:235">
      <c r="A245" s="4" t="s">
        <v>38</v>
      </c>
      <c r="B245" s="12" t="s">
        <v>34</v>
      </c>
      <c r="C245" s="20">
        <v>3</v>
      </c>
      <c r="D245" s="4" t="s">
        <v>105</v>
      </c>
      <c r="E245" s="4" t="s">
        <v>99</v>
      </c>
      <c r="F245" s="15"/>
      <c r="G245" s="15"/>
      <c r="H245" s="15">
        <v>2.7133035764563828E-4</v>
      </c>
      <c r="I245" s="15">
        <v>6.220679788384586E-5</v>
      </c>
      <c r="J245" s="15">
        <v>8.2940306310774761E-5</v>
      </c>
      <c r="K245" s="15">
        <v>1.2909340642863754E-5</v>
      </c>
      <c r="L245" s="15">
        <v>8.1198124826187273E-5</v>
      </c>
      <c r="M245" s="15">
        <v>8.8026534825758128E-7</v>
      </c>
      <c r="N245" s="15">
        <v>8.0939646431943407E-5</v>
      </c>
      <c r="O245" s="15">
        <v>1.5483087869938573E-5</v>
      </c>
      <c r="P245" s="15">
        <v>-2.9964180043862152E-6</v>
      </c>
      <c r="Q245" s="15"/>
      <c r="R245" s="15"/>
      <c r="S245" s="15"/>
      <c r="T245" s="15"/>
      <c r="U245" s="15"/>
      <c r="V245" s="15">
        <v>20.631365356445311</v>
      </c>
      <c r="W245" s="15">
        <v>4.5850407886505131</v>
      </c>
      <c r="X245" s="15">
        <v>7.1500591182708737</v>
      </c>
      <c r="Y245" s="15">
        <v>5.4822490164951886E-5</v>
      </c>
      <c r="Z245" s="15">
        <v>7.5320971393585205</v>
      </c>
      <c r="AA245" s="15">
        <v>2.5693255822716309E-5</v>
      </c>
      <c r="AB245" s="15">
        <v>1.2574591541290283</v>
      </c>
      <c r="AC245" s="15">
        <v>1.8679735055684433E-5</v>
      </c>
      <c r="AD245" s="15">
        <v>-5.7468756267553574E-7</v>
      </c>
      <c r="AE245" s="15"/>
      <c r="AF245" s="15"/>
      <c r="AG245" s="15"/>
      <c r="AH245" s="15"/>
      <c r="AI245" s="69">
        <f t="shared" si="383"/>
        <v>1</v>
      </c>
      <c r="AJ245" s="15">
        <f t="shared" si="405"/>
        <v>0</v>
      </c>
      <c r="AK245" s="15">
        <f t="shared" si="406"/>
        <v>0</v>
      </c>
      <c r="AL245" s="15">
        <f t="shared" si="407"/>
        <v>20.631094026087666</v>
      </c>
      <c r="AM245" s="15">
        <f t="shared" si="408"/>
        <v>4.5849785818526296</v>
      </c>
      <c r="AN245" s="15">
        <f t="shared" si="409"/>
        <v>7.1499761779645628</v>
      </c>
      <c r="AO245" s="15">
        <f t="shared" si="410"/>
        <v>4.1913149522088128E-5</v>
      </c>
      <c r="AP245" s="15">
        <f t="shared" si="411"/>
        <v>7.532015941233694</v>
      </c>
      <c r="AQ245" s="15">
        <f t="shared" si="412"/>
        <v>2.4812990474458726E-5</v>
      </c>
      <c r="AR245" s="15">
        <f t="shared" si="413"/>
        <v>1.2573782144825965</v>
      </c>
      <c r="AS245" s="15">
        <f t="shared" si="414"/>
        <v>3.1966471857458595E-6</v>
      </c>
      <c r="AT245" s="15">
        <f t="shared" si="415"/>
        <v>2.4217304417106795E-6</v>
      </c>
      <c r="AU245" s="15">
        <f t="shared" si="416"/>
        <v>0</v>
      </c>
      <c r="AV245" s="15">
        <f t="shared" si="417"/>
        <v>0</v>
      </c>
      <c r="AW245" s="15">
        <f t="shared" si="418"/>
        <v>0</v>
      </c>
      <c r="AX245" s="15"/>
      <c r="AY245" s="4">
        <f t="shared" si="419"/>
        <v>0</v>
      </c>
      <c r="AZ245" s="4">
        <f t="shared" si="420"/>
        <v>1</v>
      </c>
      <c r="BA245" s="4"/>
      <c r="BB245" s="4">
        <f t="shared" si="384"/>
        <v>1</v>
      </c>
      <c r="BC245" s="4">
        <f t="shared" si="385"/>
        <v>1</v>
      </c>
      <c r="BD245" s="40">
        <f t="shared" si="386"/>
        <v>1.7630667182318853</v>
      </c>
      <c r="BE245" s="15">
        <f t="shared" si="387"/>
        <v>20.631094026087666</v>
      </c>
      <c r="BF245" s="15">
        <f t="shared" si="388"/>
        <v>4.5849785818526296</v>
      </c>
      <c r="BG245" s="15">
        <f t="shared" si="421"/>
        <v>7.1499748569741044</v>
      </c>
      <c r="BH245" s="15">
        <f t="shared" si="422"/>
        <v>7.5320150840221158</v>
      </c>
      <c r="BI245" s="15">
        <f t="shared" si="423"/>
        <v>1.2573766058828977</v>
      </c>
      <c r="BJ245" s="18">
        <f t="shared" si="424"/>
        <v>0.22223632813921562</v>
      </c>
      <c r="BK245" s="18">
        <f t="shared" si="425"/>
        <v>0.34656304934353377</v>
      </c>
      <c r="BL245" s="18">
        <f t="shared" si="426"/>
        <v>0.36508074048317607</v>
      </c>
      <c r="BM245" s="18">
        <f t="shared" si="427"/>
        <v>6.0945706722724757E-2</v>
      </c>
      <c r="BN245" s="18">
        <f t="shared" si="428"/>
        <v>1.5594347343897623</v>
      </c>
      <c r="BO245" s="18">
        <f t="shared" si="429"/>
        <v>1.642759055371354</v>
      </c>
      <c r="BP245" s="18">
        <f t="shared" si="430"/>
        <v>0.27423827253187205</v>
      </c>
      <c r="BQ245" s="18">
        <f t="shared" si="431"/>
        <v>1.0534323874825053</v>
      </c>
      <c r="BR245" s="18">
        <f t="shared" si="432"/>
        <v>0.1758574863597526</v>
      </c>
      <c r="BS245" s="18">
        <f t="shared" si="433"/>
        <v>0.16693761123105125</v>
      </c>
      <c r="BT245" s="144">
        <f t="shared" si="434"/>
        <v>-1.5040139221643596</v>
      </c>
      <c r="BU245" s="144">
        <f t="shared" si="435"/>
        <v>-1.0596905163175998</v>
      </c>
      <c r="BV245" s="144">
        <f t="shared" si="436"/>
        <v>-1.0076367430590409</v>
      </c>
      <c r="BW245" s="144">
        <f t="shared" si="437"/>
        <v>-2.7977718648676562</v>
      </c>
      <c r="BX245" s="44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184"/>
      <c r="CJ245" s="185"/>
      <c r="CK245" s="181">
        <f t="shared" si="389"/>
        <v>0</v>
      </c>
      <c r="CL245" s="186">
        <f t="shared" si="390"/>
        <v>1.7630641047784239</v>
      </c>
      <c r="CM245" s="185">
        <f t="shared" si="391"/>
        <v>0.21794026271254652</v>
      </c>
      <c r="CN245" s="185">
        <f t="shared" si="392"/>
        <v>0.33337482917682892</v>
      </c>
      <c r="CO245" s="188">
        <f t="shared" si="393"/>
        <v>0.33810000000000001</v>
      </c>
      <c r="CP245" s="185">
        <f t="shared" si="394"/>
        <v>5.4381031316173008E-2</v>
      </c>
      <c r="CQ245" s="187">
        <f t="shared" si="395"/>
        <v>1.5296615000255158</v>
      </c>
      <c r="CR245" s="187">
        <f t="shared" si="396"/>
        <v>1.5513425366745512</v>
      </c>
      <c r="CS245" s="187">
        <f t="shared" si="397"/>
        <v>0.24952264734992613</v>
      </c>
      <c r="CT245" s="187">
        <f t="shared" si="398"/>
        <v>1.0141737480146253</v>
      </c>
      <c r="CU245" s="187">
        <f t="shared" si="399"/>
        <v>0.16312278719557494</v>
      </c>
      <c r="CV245" s="187">
        <f t="shared" si="400"/>
        <v>0.16084303849799764</v>
      </c>
      <c r="CW245" s="184">
        <f t="shared" si="401"/>
        <v>-1.523534277998928</v>
      </c>
      <c r="CX245" s="184">
        <f t="shared" si="402"/>
        <v>-1.0984878088855525</v>
      </c>
      <c r="CY245" s="184">
        <f t="shared" si="403"/>
        <v>-2.9117398749673367</v>
      </c>
      <c r="CZ245" s="184">
        <f t="shared" si="438"/>
        <v>0.42504646911337535</v>
      </c>
      <c r="DA245" s="184">
        <f t="shared" si="439"/>
        <v>0.4391207087306313</v>
      </c>
      <c r="DB245" s="184">
        <f t="shared" si="440"/>
        <v>-1.3882055969684086</v>
      </c>
      <c r="DC245" s="184">
        <f t="shared" si="441"/>
        <v>1.4074239617255986E-2</v>
      </c>
      <c r="DD245" s="184">
        <f t="shared" si="442"/>
        <v>-1.8132520660817839</v>
      </c>
      <c r="DE245" s="184">
        <f t="shared" si="443"/>
        <v>-1.8273263056990399</v>
      </c>
      <c r="DF245" s="15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125"/>
      <c r="DZ245" s="4"/>
      <c r="EA245" s="20"/>
      <c r="EB245" s="20"/>
      <c r="EC245" s="20"/>
      <c r="ED245" s="4"/>
      <c r="EE245" s="4" t="str">
        <f>E245</f>
        <v>SRM</v>
      </c>
      <c r="EF245" s="4" t="str">
        <f>A245</f>
        <v>Lab 1</v>
      </c>
      <c r="EG245" s="4" t="str">
        <f>B245</f>
        <v>Jun 21, 2022</v>
      </c>
      <c r="EH245" s="130">
        <f>C245</f>
        <v>3</v>
      </c>
      <c r="EI245" s="51">
        <f>BE245/AVERAGE(BE244,BE246)</f>
        <v>1.0551651540198377</v>
      </c>
      <c r="EJ245" s="52">
        <f>(CM245/AVERAGE(CM244,CM246)-1)*10^6</f>
        <v>3.8215621036563618</v>
      </c>
      <c r="EK245" s="52">
        <f>(CN245/AVERAGE(CN244,CN246)-1)*10^6</f>
        <v>-3.7751232239147114</v>
      </c>
      <c r="EL245" s="52">
        <f>(CP245/AVERAGE(CP244,CP246)-1)*10^6</f>
        <v>22.18375131302075</v>
      </c>
      <c r="EN245" s="39" t="str">
        <f t="shared" ref="EN245:EU245" si="484">DV304</f>
        <v>iRM_12</v>
      </c>
      <c r="EO245" s="39" t="str">
        <f t="shared" si="484"/>
        <v>Lab 1</v>
      </c>
      <c r="EP245" s="39" t="str">
        <f t="shared" si="484"/>
        <v>Jun 22, 2022</v>
      </c>
      <c r="EQ245" s="124">
        <f t="shared" si="484"/>
        <v>5</v>
      </c>
      <c r="ER245" s="117">
        <f t="shared" si="484"/>
        <v>1.0054100329063616</v>
      </c>
      <c r="ES245" s="44">
        <f t="shared" si="484"/>
        <v>-2.9043490025193464</v>
      </c>
      <c r="ET245" s="44">
        <f t="shared" si="484"/>
        <v>4.2256132033458016</v>
      </c>
      <c r="EU245" s="44">
        <f t="shared" si="484"/>
        <v>-20.856301770622032</v>
      </c>
      <c r="EV245" s="39" t="s">
        <v>27</v>
      </c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5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</row>
    <row r="246" spans="1:235">
      <c r="A246" s="4" t="s">
        <v>38</v>
      </c>
      <c r="B246" s="12" t="s">
        <v>34</v>
      </c>
      <c r="C246" s="20">
        <v>3</v>
      </c>
      <c r="D246" s="4" t="s">
        <v>106</v>
      </c>
      <c r="E246" s="4" t="s">
        <v>27</v>
      </c>
      <c r="F246" s="15"/>
      <c r="G246" s="15"/>
      <c r="H246" s="15">
        <v>2.663939812919125E-4</v>
      </c>
      <c r="I246" s="15">
        <v>6.0703758208546788E-5</v>
      </c>
      <c r="J246" s="15">
        <v>1.0533001914154738E-4</v>
      </c>
      <c r="K246" s="15">
        <v>2.4867910769899027E-5</v>
      </c>
      <c r="L246" s="15">
        <v>7.3622533454908984E-5</v>
      </c>
      <c r="M246" s="15">
        <v>5.7085617299890146E-6</v>
      </c>
      <c r="N246" s="15">
        <v>8.7108844309113922E-5</v>
      </c>
      <c r="O246" s="15">
        <v>2.304961199115496E-5</v>
      </c>
      <c r="P246" s="15">
        <v>-2.7110838914268253E-6</v>
      </c>
      <c r="Q246" s="15"/>
      <c r="R246" s="15"/>
      <c r="S246" s="15"/>
      <c r="T246" s="15"/>
      <c r="U246" s="15"/>
      <c r="V246" s="15">
        <v>19.450469613075256</v>
      </c>
      <c r="W246" s="15">
        <v>4.3226306239763899</v>
      </c>
      <c r="X246" s="15">
        <v>6.7409475743770599</v>
      </c>
      <c r="Y246" s="15">
        <v>5.2633701197161521E-5</v>
      </c>
      <c r="Z246" s="15">
        <v>7.1011275549729662</v>
      </c>
      <c r="AA246" s="15">
        <v>2.1169450339660518E-5</v>
      </c>
      <c r="AB246" s="15">
        <v>1.1854982301592827</v>
      </c>
      <c r="AC246" s="15">
        <v>2.1758169092815176E-5</v>
      </c>
      <c r="AD246" s="15">
        <v>1.0019520862621554E-6</v>
      </c>
      <c r="AE246" s="15"/>
      <c r="AF246" s="15"/>
      <c r="AG246" s="15"/>
      <c r="AH246" s="15"/>
      <c r="AI246" s="69">
        <f t="shared" si="383"/>
        <v>1</v>
      </c>
      <c r="AJ246" s="15">
        <f t="shared" si="405"/>
        <v>0</v>
      </c>
      <c r="AK246" s="15">
        <f t="shared" si="406"/>
        <v>0</v>
      </c>
      <c r="AL246" s="15">
        <f t="shared" si="407"/>
        <v>19.450203219093964</v>
      </c>
      <c r="AM246" s="15">
        <f t="shared" si="408"/>
        <v>4.3225699202181813</v>
      </c>
      <c r="AN246" s="15">
        <f t="shared" si="409"/>
        <v>6.7408422443579186</v>
      </c>
      <c r="AO246" s="15">
        <f t="shared" si="410"/>
        <v>2.7765790427262494E-5</v>
      </c>
      <c r="AP246" s="15">
        <f t="shared" si="411"/>
        <v>7.1010539324395117</v>
      </c>
      <c r="AQ246" s="15">
        <f t="shared" si="412"/>
        <v>1.5460888609671503E-5</v>
      </c>
      <c r="AR246" s="15">
        <f t="shared" si="413"/>
        <v>1.1854111213149736</v>
      </c>
      <c r="AS246" s="15">
        <f t="shared" si="414"/>
        <v>-1.2914428983397835E-6</v>
      </c>
      <c r="AT246" s="15">
        <f t="shared" si="415"/>
        <v>3.7130359776889806E-6</v>
      </c>
      <c r="AU246" s="15">
        <f t="shared" si="416"/>
        <v>0</v>
      </c>
      <c r="AV246" s="15">
        <f t="shared" si="417"/>
        <v>0</v>
      </c>
      <c r="AW246" s="15">
        <f t="shared" si="418"/>
        <v>0</v>
      </c>
      <c r="AX246" s="15"/>
      <c r="AY246" s="4">
        <f t="shared" si="419"/>
        <v>0</v>
      </c>
      <c r="AZ246" s="4">
        <f t="shared" si="420"/>
        <v>1</v>
      </c>
      <c r="BA246" s="4"/>
      <c r="BB246" s="4">
        <f t="shared" si="384"/>
        <v>1</v>
      </c>
      <c r="BC246" s="4">
        <f t="shared" si="385"/>
        <v>1</v>
      </c>
      <c r="BD246" s="40">
        <f t="shared" si="386"/>
        <v>1.7635793822821206</v>
      </c>
      <c r="BE246" s="15">
        <f t="shared" si="387"/>
        <v>19.450203219093964</v>
      </c>
      <c r="BF246" s="15">
        <f t="shared" si="388"/>
        <v>4.3225699202181813</v>
      </c>
      <c r="BG246" s="15">
        <f t="shared" si="421"/>
        <v>6.7408402190532328</v>
      </c>
      <c r="BH246" s="15">
        <f t="shared" si="422"/>
        <v>7.1010526181742604</v>
      </c>
      <c r="BI246" s="15">
        <f t="shared" si="423"/>
        <v>1.1854086550075957</v>
      </c>
      <c r="BJ246" s="18">
        <f t="shared" si="424"/>
        <v>0.22223777672280468</v>
      </c>
      <c r="BK246" s="18">
        <f t="shared" si="425"/>
        <v>0.34656914085277291</v>
      </c>
      <c r="BL246" s="18">
        <f t="shared" si="426"/>
        <v>0.36508886504606114</v>
      </c>
      <c r="BM246" s="18">
        <f t="shared" si="427"/>
        <v>6.0945823632521143E-2</v>
      </c>
      <c r="BN246" s="18">
        <f t="shared" si="428"/>
        <v>1.5594519796022153</v>
      </c>
      <c r="BO246" s="18">
        <f t="shared" si="429"/>
        <v>1.6427849055628081</v>
      </c>
      <c r="BP246" s="18">
        <f t="shared" si="430"/>
        <v>0.27423701105747811</v>
      </c>
      <c r="BQ246" s="18">
        <f t="shared" si="431"/>
        <v>1.0534373145506215</v>
      </c>
      <c r="BR246" s="18">
        <f t="shared" si="432"/>
        <v>0.17585473271670118</v>
      </c>
      <c r="BS246" s="18">
        <f t="shared" si="433"/>
        <v>0.16693421648132697</v>
      </c>
      <c r="BT246" s="144">
        <f t="shared" si="434"/>
        <v>-1.5040074039732065</v>
      </c>
      <c r="BU246" s="144">
        <f t="shared" si="435"/>
        <v>-1.0596729395571336</v>
      </c>
      <c r="BV246" s="144">
        <f t="shared" si="436"/>
        <v>-1.0076144891530336</v>
      </c>
      <c r="BW246" s="144">
        <f t="shared" si="437"/>
        <v>-2.797769946608101</v>
      </c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184"/>
      <c r="CJ246" s="185"/>
      <c r="CK246" s="181">
        <f t="shared" si="389"/>
        <v>0</v>
      </c>
      <c r="CL246" s="186">
        <f t="shared" si="390"/>
        <v>1.7635751321913768</v>
      </c>
      <c r="CM246" s="185">
        <f t="shared" si="391"/>
        <v>0.21794045018041147</v>
      </c>
      <c r="CN246" s="185">
        <f t="shared" si="392"/>
        <v>0.33337693987722933</v>
      </c>
      <c r="CO246" s="188">
        <f t="shared" si="393"/>
        <v>0.33810000000000007</v>
      </c>
      <c r="CP246" s="185">
        <f t="shared" si="394"/>
        <v>5.4379339245149177E-2</v>
      </c>
      <c r="CQ246" s="187">
        <f t="shared" si="395"/>
        <v>1.5296698689998087</v>
      </c>
      <c r="CR246" s="187">
        <f t="shared" si="396"/>
        <v>1.5513412022418063</v>
      </c>
      <c r="CS246" s="187">
        <f t="shared" si="397"/>
        <v>0.2495146688011971</v>
      </c>
      <c r="CT246" s="187">
        <f t="shared" si="398"/>
        <v>1.0141673270038114</v>
      </c>
      <c r="CU246" s="187">
        <f t="shared" si="399"/>
        <v>0.16311667887159537</v>
      </c>
      <c r="CV246" s="187">
        <f t="shared" si="400"/>
        <v>0.16083803385137288</v>
      </c>
      <c r="CW246" s="184">
        <f t="shared" si="401"/>
        <v>-1.523533417819253</v>
      </c>
      <c r="CX246" s="184">
        <f t="shared" si="402"/>
        <v>-1.0984814775925635</v>
      </c>
      <c r="CY246" s="184">
        <f t="shared" si="403"/>
        <v>-2.9117709905476756</v>
      </c>
      <c r="CZ246" s="184">
        <f t="shared" si="438"/>
        <v>0.42505194022668963</v>
      </c>
      <c r="DA246" s="184">
        <f t="shared" si="439"/>
        <v>0.43911984855095637</v>
      </c>
      <c r="DB246" s="184">
        <f t="shared" si="440"/>
        <v>-1.3882375727284229</v>
      </c>
      <c r="DC246" s="184">
        <f t="shared" si="441"/>
        <v>1.406790832426681E-2</v>
      </c>
      <c r="DD246" s="184">
        <f t="shared" si="442"/>
        <v>-1.8132895129551123</v>
      </c>
      <c r="DE246" s="184">
        <f t="shared" si="443"/>
        <v>-1.8273574212793791</v>
      </c>
      <c r="DF246" s="15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3" t="str">
        <f>E246</f>
        <v>iRM_12</v>
      </c>
      <c r="DW246" s="43" t="str">
        <f>A246</f>
        <v>Lab 1</v>
      </c>
      <c r="DX246" s="43" t="str">
        <f>B246</f>
        <v>Jun 21, 2022</v>
      </c>
      <c r="DY246" s="125">
        <f>C246</f>
        <v>3</v>
      </c>
      <c r="DZ246" s="51">
        <f>BE246/AVERAGE(BE244,BE248)</f>
        <v>0.99501921089607459</v>
      </c>
      <c r="EA246" s="52">
        <f>(CM246/AVERAGE(CM244,CM248)-1)*10^6</f>
        <v>4.1712336802390837</v>
      </c>
      <c r="EB246" s="52">
        <f>(CN246/AVERAGE(CN244,CN248)-1)*10^6</f>
        <v>5.9696376026874276</v>
      </c>
      <c r="EC246" s="52">
        <f>(CP246/AVERAGE(CP244,CP248)-1)*10^6</f>
        <v>-10.560627067501827</v>
      </c>
      <c r="ED246" s="4"/>
      <c r="EE246" s="4"/>
      <c r="EF246" s="4"/>
      <c r="EG246" s="4"/>
      <c r="EH246" s="130"/>
      <c r="EI246" s="20"/>
      <c r="EJ246" s="20"/>
      <c r="EK246" s="52"/>
      <c r="EL246" s="52"/>
      <c r="EN246" s="39" t="str">
        <f t="shared" ref="EN246:EU246" si="485">DV306</f>
        <v>iRM_12</v>
      </c>
      <c r="EO246" s="39" t="str">
        <f t="shared" si="485"/>
        <v>Lab 1</v>
      </c>
      <c r="EP246" s="39" t="str">
        <f t="shared" si="485"/>
        <v>Jun 22, 2022</v>
      </c>
      <c r="EQ246" s="124">
        <f t="shared" si="485"/>
        <v>5</v>
      </c>
      <c r="ER246" s="117">
        <f t="shared" si="485"/>
        <v>1.0016777027873911</v>
      </c>
      <c r="ES246" s="44">
        <f t="shared" si="485"/>
        <v>3.8578506085240605</v>
      </c>
      <c r="ET246" s="44">
        <f t="shared" si="485"/>
        <v>-5.1701778199797488</v>
      </c>
      <c r="EU246" s="44">
        <f t="shared" si="485"/>
        <v>-5.2926842960543397</v>
      </c>
      <c r="EV246" s="39" t="s">
        <v>27</v>
      </c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5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</row>
    <row r="247" spans="1:235">
      <c r="A247" s="4" t="s">
        <v>38</v>
      </c>
      <c r="B247" s="12" t="s">
        <v>34</v>
      </c>
      <c r="C247" s="20">
        <v>3</v>
      </c>
      <c r="D247" s="4" t="s">
        <v>107</v>
      </c>
      <c r="E247" s="4" t="s">
        <v>100</v>
      </c>
      <c r="F247" s="15"/>
      <c r="G247" s="15"/>
      <c r="H247" s="15">
        <v>3.0737798457266758E-3</v>
      </c>
      <c r="I247" s="15">
        <v>6.7614634972414935E-4</v>
      </c>
      <c r="J247" s="15">
        <v>1.0714061070757452E-3</v>
      </c>
      <c r="K247" s="15">
        <v>6.4136542277992706E-6</v>
      </c>
      <c r="L247" s="15">
        <v>1.114766677346779E-3</v>
      </c>
      <c r="M247" s="15">
        <v>1.0149130673653451E-7</v>
      </c>
      <c r="N247" s="15">
        <v>2.5843965559033675E-4</v>
      </c>
      <c r="O247" s="15">
        <v>1.035441114254354E-5</v>
      </c>
      <c r="P247" s="15">
        <v>-1.9092179854851565E-6</v>
      </c>
      <c r="Q247" s="15"/>
      <c r="R247" s="15"/>
      <c r="S247" s="15"/>
      <c r="T247" s="15"/>
      <c r="U247" s="15"/>
      <c r="V247" s="15">
        <v>20.453177146911621</v>
      </c>
      <c r="W247" s="15">
        <v>4.5448278331756589</v>
      </c>
      <c r="X247" s="15">
        <v>7.0864640140533446</v>
      </c>
      <c r="Y247" s="15">
        <v>4.2248298709637313E-5</v>
      </c>
      <c r="Z247" s="15">
        <v>7.4632047462463378</v>
      </c>
      <c r="AA247" s="15">
        <v>2.4293107990160935E-5</v>
      </c>
      <c r="AB247" s="15">
        <v>1.2456364703178406</v>
      </c>
      <c r="AC247" s="15">
        <v>2.047877761455652E-5</v>
      </c>
      <c r="AD247" s="15">
        <v>4.9953735640428949E-7</v>
      </c>
      <c r="AE247" s="15"/>
      <c r="AF247" s="15"/>
      <c r="AG247" s="15"/>
      <c r="AH247" s="15"/>
      <c r="AI247" s="69">
        <f t="shared" si="383"/>
        <v>1</v>
      </c>
      <c r="AJ247" s="15">
        <f t="shared" si="405"/>
        <v>0</v>
      </c>
      <c r="AK247" s="15">
        <f t="shared" si="406"/>
        <v>0</v>
      </c>
      <c r="AL247" s="15">
        <f t="shared" si="407"/>
        <v>20.450103367065893</v>
      </c>
      <c r="AM247" s="15">
        <f t="shared" si="408"/>
        <v>4.5441516868259351</v>
      </c>
      <c r="AN247" s="15">
        <f t="shared" si="409"/>
        <v>7.085392607946269</v>
      </c>
      <c r="AO247" s="15">
        <f t="shared" si="410"/>
        <v>3.5834644481838044E-5</v>
      </c>
      <c r="AP247" s="15">
        <f t="shared" si="411"/>
        <v>7.462089979568991</v>
      </c>
      <c r="AQ247" s="15">
        <f t="shared" si="412"/>
        <v>2.4191616683424401E-5</v>
      </c>
      <c r="AR247" s="15">
        <f t="shared" si="413"/>
        <v>1.2453780306622504</v>
      </c>
      <c r="AS247" s="15">
        <f t="shared" si="414"/>
        <v>1.012436647201298E-5</v>
      </c>
      <c r="AT247" s="15">
        <f t="shared" si="415"/>
        <v>2.4087553418894458E-6</v>
      </c>
      <c r="AU247" s="15">
        <f t="shared" si="416"/>
        <v>0</v>
      </c>
      <c r="AV247" s="15">
        <f t="shared" si="417"/>
        <v>0</v>
      </c>
      <c r="AW247" s="15">
        <f t="shared" si="418"/>
        <v>0</v>
      </c>
      <c r="AX247" s="15"/>
      <c r="AY247" s="4">
        <f t="shared" si="419"/>
        <v>0</v>
      </c>
      <c r="AZ247" s="4">
        <f t="shared" si="420"/>
        <v>1</v>
      </c>
      <c r="BA247" s="4"/>
      <c r="BB247" s="4">
        <f t="shared" si="384"/>
        <v>1</v>
      </c>
      <c r="BC247" s="4">
        <f t="shared" si="385"/>
        <v>1</v>
      </c>
      <c r="BD247" s="40">
        <f t="shared" si="386"/>
        <v>1.7512227283583439</v>
      </c>
      <c r="BE247" s="15">
        <f t="shared" si="387"/>
        <v>20.450103367065893</v>
      </c>
      <c r="BF247" s="15">
        <f t="shared" si="388"/>
        <v>4.5441516868259351</v>
      </c>
      <c r="BG247" s="15">
        <f t="shared" si="421"/>
        <v>7.0853912931475511</v>
      </c>
      <c r="BH247" s="15">
        <f t="shared" si="422"/>
        <v>7.4620891265709304</v>
      </c>
      <c r="BI247" s="15">
        <f t="shared" si="423"/>
        <v>1.245376430328899</v>
      </c>
      <c r="BJ247" s="18">
        <f t="shared" si="424"/>
        <v>0.22220678327446095</v>
      </c>
      <c r="BK247" s="18">
        <f t="shared" si="425"/>
        <v>0.34647215057887198</v>
      </c>
      <c r="BL247" s="18">
        <f t="shared" si="426"/>
        <v>0.36489248942322405</v>
      </c>
      <c r="BM247" s="18">
        <f t="shared" si="427"/>
        <v>6.0898295132069111E-2</v>
      </c>
      <c r="BN247" s="18">
        <f t="shared" si="428"/>
        <v>1.5592330057310779</v>
      </c>
      <c r="BO247" s="18">
        <f t="shared" si="429"/>
        <v>1.6421302898414376</v>
      </c>
      <c r="BP247" s="18">
        <f t="shared" si="430"/>
        <v>0.27406136858049901</v>
      </c>
      <c r="BQ247" s="18">
        <f t="shared" si="431"/>
        <v>1.053165424157688</v>
      </c>
      <c r="BR247" s="18">
        <f t="shared" si="432"/>
        <v>0.17576678249701352</v>
      </c>
      <c r="BS247" s="18">
        <f t="shared" si="433"/>
        <v>0.16689380268782578</v>
      </c>
      <c r="BT247" s="144">
        <f t="shared" si="434"/>
        <v>-1.5041468744547177</v>
      </c>
      <c r="BU247" s="144">
        <f t="shared" si="435"/>
        <v>-1.0599528370920517</v>
      </c>
      <c r="BV247" s="144">
        <f t="shared" si="436"/>
        <v>-1.0081525183132907</v>
      </c>
      <c r="BW247" s="144">
        <f t="shared" si="437"/>
        <v>-2.7985500992054457</v>
      </c>
      <c r="BX247" s="44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184"/>
      <c r="CJ247" s="185"/>
      <c r="CK247" s="181">
        <f t="shared" si="389"/>
        <v>0</v>
      </c>
      <c r="CL247" s="186">
        <f t="shared" si="390"/>
        <v>1.7512201033811483</v>
      </c>
      <c r="CM247" s="185">
        <f t="shared" si="391"/>
        <v>0.21793986661636958</v>
      </c>
      <c r="CN247" s="185">
        <f t="shared" si="392"/>
        <v>0.33337426698861095</v>
      </c>
      <c r="CO247" s="188">
        <f t="shared" si="393"/>
        <v>0.33810000000000001</v>
      </c>
      <c r="CP247" s="185">
        <f t="shared" si="394"/>
        <v>5.4380345343840737E-2</v>
      </c>
      <c r="CQ247" s="187">
        <f t="shared" si="395"/>
        <v>1.5296617005618145</v>
      </c>
      <c r="CR247" s="187">
        <f t="shared" si="396"/>
        <v>1.5513453561717703</v>
      </c>
      <c r="CS247" s="187">
        <f t="shared" si="397"/>
        <v>0.24951995331613264</v>
      </c>
      <c r="CT247" s="187">
        <f t="shared" si="398"/>
        <v>1.0141754582742</v>
      </c>
      <c r="CU247" s="187">
        <f t="shared" si="399"/>
        <v>0.16312100461460791</v>
      </c>
      <c r="CV247" s="187">
        <f t="shared" si="400"/>
        <v>0.1608410095943234</v>
      </c>
      <c r="CW247" s="184">
        <f t="shared" si="401"/>
        <v>-1.5235360954535457</v>
      </c>
      <c r="CX247" s="184">
        <f t="shared" si="402"/>
        <v>-1.0984894952416981</v>
      </c>
      <c r="CY247" s="184">
        <f t="shared" si="403"/>
        <v>-2.9117524892308433</v>
      </c>
      <c r="CZ247" s="184">
        <f t="shared" si="438"/>
        <v>0.42504660021184748</v>
      </c>
      <c r="DA247" s="184">
        <f t="shared" si="439"/>
        <v>0.439122526185249</v>
      </c>
      <c r="DB247" s="184">
        <f t="shared" si="440"/>
        <v>-1.388216393777298</v>
      </c>
      <c r="DC247" s="184">
        <f t="shared" si="441"/>
        <v>1.4075925973401491E-2</v>
      </c>
      <c r="DD247" s="184">
        <f t="shared" si="442"/>
        <v>-1.8132629939891451</v>
      </c>
      <c r="DE247" s="184">
        <f t="shared" si="443"/>
        <v>-1.8273389199625465</v>
      </c>
      <c r="DF247" s="15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125"/>
      <c r="DZ247" s="4"/>
      <c r="EA247" s="20"/>
      <c r="EB247" s="20"/>
      <c r="EC247" s="20"/>
      <c r="ED247" s="4"/>
      <c r="EE247" s="4" t="str">
        <f>E247</f>
        <v>alfaA</v>
      </c>
      <c r="EF247" s="4" t="str">
        <f>A247</f>
        <v>Lab 1</v>
      </c>
      <c r="EG247" s="4" t="str">
        <f>B247</f>
        <v>Jun 21, 2022</v>
      </c>
      <c r="EH247" s="130">
        <f>C247</f>
        <v>3</v>
      </c>
      <c r="EI247" s="51">
        <f>BE247/AVERAGE(BE246,BE248)</f>
        <v>1.0516738579464129</v>
      </c>
      <c r="EJ247" s="52">
        <f>(CM247/AVERAGE(CM246,CM248)-1)*10^6</f>
        <v>-3.1881363163899223</v>
      </c>
      <c r="EK247" s="52">
        <f>(CN247/AVERAGE(CN246,CN248)-1)*10^6</f>
        <v>-4.6041901153870413</v>
      </c>
      <c r="EL247" s="52">
        <f>(CP247/AVERAGE(CP246,CP248)-1)*10^6</f>
        <v>16.872836880788</v>
      </c>
      <c r="EN247" s="39" t="str">
        <f t="shared" ref="EN247:EU247" si="486">DV308</f>
        <v>iRM_12</v>
      </c>
      <c r="EO247" s="39" t="str">
        <f t="shared" si="486"/>
        <v>Lab 1</v>
      </c>
      <c r="EP247" s="39" t="str">
        <f t="shared" si="486"/>
        <v>Jun 22, 2022</v>
      </c>
      <c r="EQ247" s="124">
        <f t="shared" si="486"/>
        <v>5</v>
      </c>
      <c r="ER247" s="117">
        <f t="shared" si="486"/>
        <v>0.99396487791654664</v>
      </c>
      <c r="ES247" s="44">
        <f t="shared" si="486"/>
        <v>-2.943311177561192</v>
      </c>
      <c r="ET247" s="44">
        <f t="shared" si="486"/>
        <v>3.913768547691987</v>
      </c>
      <c r="EU247" s="44">
        <f t="shared" si="486"/>
        <v>23.393450433895069</v>
      </c>
      <c r="EV247" s="39" t="s">
        <v>27</v>
      </c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5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</row>
    <row r="248" spans="1:235">
      <c r="A248" s="4" t="s">
        <v>38</v>
      </c>
      <c r="B248" s="12" t="s">
        <v>34</v>
      </c>
      <c r="C248" s="20">
        <v>3</v>
      </c>
      <c r="D248" s="4" t="s">
        <v>108</v>
      </c>
      <c r="E248" s="4" t="s">
        <v>27</v>
      </c>
      <c r="F248" s="15"/>
      <c r="G248" s="15"/>
      <c r="H248" s="15">
        <v>2.7277915796730667E-4</v>
      </c>
      <c r="I248" s="15">
        <v>5.9977626733598299E-5</v>
      </c>
      <c r="J248" s="15">
        <v>9.1483768846956076E-5</v>
      </c>
      <c r="K248" s="15">
        <v>1.8732496164375335E-5</v>
      </c>
      <c r="L248" s="15">
        <v>7.2320374238188384E-5</v>
      </c>
      <c r="M248" s="15">
        <v>-2.5960609491448851E-6</v>
      </c>
      <c r="N248" s="15">
        <v>8.9392326481174683E-5</v>
      </c>
      <c r="O248" s="15">
        <v>9.2838673026562908E-6</v>
      </c>
      <c r="P248" s="15">
        <v>-2.5181837258969609E-6</v>
      </c>
      <c r="Q248" s="15"/>
      <c r="R248" s="15"/>
      <c r="S248" s="15"/>
      <c r="T248" s="15"/>
      <c r="U248" s="15"/>
      <c r="V248" s="15">
        <v>19.440649966804347</v>
      </c>
      <c r="W248" s="15">
        <v>4.3205385013502475</v>
      </c>
      <c r="X248" s="15">
        <v>6.7377541600441448</v>
      </c>
      <c r="Y248" s="15">
        <v>5.2460826439955224E-5</v>
      </c>
      <c r="Z248" s="15">
        <v>7.0981064815910493</v>
      </c>
      <c r="AA248" s="15">
        <v>2.3659808722204989E-5</v>
      </c>
      <c r="AB248" s="15">
        <v>1.1850454953252052</v>
      </c>
      <c r="AC248" s="15">
        <v>2.1276690675649103E-5</v>
      </c>
      <c r="AD248" s="15">
        <v>2.1914849762547346E-8</v>
      </c>
      <c r="AE248" s="15"/>
      <c r="AF248" s="15"/>
      <c r="AG248" s="15"/>
      <c r="AH248" s="15"/>
      <c r="AI248" s="69">
        <f t="shared" si="383"/>
        <v>1</v>
      </c>
      <c r="AJ248" s="15">
        <f t="shared" si="405"/>
        <v>0</v>
      </c>
      <c r="AK248" s="15">
        <f t="shared" si="406"/>
        <v>0</v>
      </c>
      <c r="AL248" s="15">
        <f t="shared" si="407"/>
        <v>19.44037718764638</v>
      </c>
      <c r="AM248" s="15">
        <f t="shared" si="408"/>
        <v>4.3204785237235139</v>
      </c>
      <c r="AN248" s="15">
        <f t="shared" si="409"/>
        <v>6.7376626762752982</v>
      </c>
      <c r="AO248" s="15">
        <f t="shared" si="410"/>
        <v>3.3728330275579888E-5</v>
      </c>
      <c r="AP248" s="15">
        <f t="shared" si="411"/>
        <v>7.0980341612168107</v>
      </c>
      <c r="AQ248" s="15">
        <f t="shared" si="412"/>
        <v>2.6255869671349873E-5</v>
      </c>
      <c r="AR248" s="15">
        <f t="shared" si="413"/>
        <v>1.1849561029987241</v>
      </c>
      <c r="AS248" s="15">
        <f t="shared" si="414"/>
        <v>1.1992823372992813E-5</v>
      </c>
      <c r="AT248" s="15">
        <f t="shared" si="415"/>
        <v>2.5400985756595084E-6</v>
      </c>
      <c r="AU248" s="15">
        <f t="shared" si="416"/>
        <v>0</v>
      </c>
      <c r="AV248" s="15">
        <f t="shared" si="417"/>
        <v>0</v>
      </c>
      <c r="AW248" s="15">
        <f t="shared" si="418"/>
        <v>0</v>
      </c>
      <c r="AX248" s="15"/>
      <c r="AY248" s="4">
        <f t="shared" si="419"/>
        <v>0</v>
      </c>
      <c r="AZ248" s="4">
        <f t="shared" si="420"/>
        <v>1</v>
      </c>
      <c r="BA248" s="4"/>
      <c r="BB248" s="4">
        <f t="shared" si="384"/>
        <v>1</v>
      </c>
      <c r="BC248" s="4">
        <f t="shared" si="385"/>
        <v>1</v>
      </c>
      <c r="BD248" s="40">
        <f t="shared" si="386"/>
        <v>1.7654157631513745</v>
      </c>
      <c r="BE248" s="15">
        <f t="shared" si="387"/>
        <v>19.44037718764638</v>
      </c>
      <c r="BF248" s="15">
        <f t="shared" si="388"/>
        <v>4.3204785237235139</v>
      </c>
      <c r="BG248" s="15">
        <f t="shared" si="421"/>
        <v>6.737661290903322</v>
      </c>
      <c r="BH248" s="15">
        <f t="shared" si="422"/>
        <v>7.0980332621861661</v>
      </c>
      <c r="BI248" s="15">
        <f t="shared" si="423"/>
        <v>1.1849544158483376</v>
      </c>
      <c r="BJ248" s="18">
        <f t="shared" si="424"/>
        <v>0.22224252554466967</v>
      </c>
      <c r="BK248" s="18">
        <f t="shared" si="425"/>
        <v>0.34658079037606582</v>
      </c>
      <c r="BL248" s="18">
        <f t="shared" si="426"/>
        <v>0.36511808354709785</v>
      </c>
      <c r="BM248" s="18">
        <f t="shared" si="427"/>
        <v>6.0953262604458679E-2</v>
      </c>
      <c r="BN248" s="18">
        <f t="shared" si="428"/>
        <v>1.5594710756938586</v>
      </c>
      <c r="BO248" s="18">
        <f t="shared" si="429"/>
        <v>1.6428812741948027</v>
      </c>
      <c r="BP248" s="18">
        <f t="shared" si="430"/>
        <v>0.27426462354616904</v>
      </c>
      <c r="BQ248" s="18">
        <f t="shared" si="431"/>
        <v>1.0534862106780867</v>
      </c>
      <c r="BR248" s="18">
        <f t="shared" si="432"/>
        <v>0.17587028565062671</v>
      </c>
      <c r="BS248" s="18">
        <f t="shared" si="433"/>
        <v>0.16694123175796113</v>
      </c>
      <c r="BT248" s="144">
        <f t="shared" si="434"/>
        <v>-1.5039860359987836</v>
      </c>
      <c r="BU248" s="144">
        <f t="shared" si="435"/>
        <v>-1.0596393262715538</v>
      </c>
      <c r="BV248" s="144">
        <f t="shared" si="436"/>
        <v>-1.0075344611524548</v>
      </c>
      <c r="BW248" s="144">
        <f t="shared" si="437"/>
        <v>-2.7976478952921084</v>
      </c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184"/>
      <c r="CJ248" s="185"/>
      <c r="CK248" s="181">
        <f t="shared" si="389"/>
        <v>0</v>
      </c>
      <c r="CL248" s="186">
        <f t="shared" si="390"/>
        <v>1.7654128546157615</v>
      </c>
      <c r="CM248" s="185">
        <f t="shared" si="391"/>
        <v>0.21794067270076517</v>
      </c>
      <c r="CN248" s="185">
        <f t="shared" si="392"/>
        <v>0.33337466395113635</v>
      </c>
      <c r="CO248" s="188">
        <f t="shared" si="393"/>
        <v>0.33810000000000001</v>
      </c>
      <c r="CP248" s="185">
        <f t="shared" si="394"/>
        <v>5.4379516372102116E-2</v>
      </c>
      <c r="CQ248" s="187">
        <f t="shared" si="395"/>
        <v>1.52965786431642</v>
      </c>
      <c r="CR248" s="187">
        <f t="shared" si="396"/>
        <v>1.5513396183016044</v>
      </c>
      <c r="CS248" s="187">
        <f t="shared" si="397"/>
        <v>0.24951522677350707</v>
      </c>
      <c r="CT248" s="187">
        <f t="shared" si="398"/>
        <v>1.0141742506549813</v>
      </c>
      <c r="CU248" s="187">
        <f t="shared" si="399"/>
        <v>0.16311832377301669</v>
      </c>
      <c r="CV248" s="187">
        <f t="shared" si="400"/>
        <v>0.16083855774061553</v>
      </c>
      <c r="CW248" s="184">
        <f t="shared" si="401"/>
        <v>-1.5235323968053023</v>
      </c>
      <c r="CX248" s="184">
        <f t="shared" si="402"/>
        <v>-1.0984883045010552</v>
      </c>
      <c r="CY248" s="184">
        <f t="shared" si="403"/>
        <v>-2.9117677333057355</v>
      </c>
      <c r="CZ248" s="184">
        <f t="shared" si="438"/>
        <v>0.42504409230424706</v>
      </c>
      <c r="DA248" s="184">
        <f t="shared" si="439"/>
        <v>0.43911882753700521</v>
      </c>
      <c r="DB248" s="184">
        <f t="shared" si="440"/>
        <v>-1.3882353365004336</v>
      </c>
      <c r="DC248" s="184">
        <f t="shared" si="441"/>
        <v>1.4074735232758191E-2</v>
      </c>
      <c r="DD248" s="184">
        <f t="shared" si="442"/>
        <v>-1.813279428804681</v>
      </c>
      <c r="DE248" s="184">
        <f t="shared" si="443"/>
        <v>-1.8273541640374389</v>
      </c>
      <c r="DF248" s="15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3" t="str">
        <f>E248</f>
        <v>iRM_12</v>
      </c>
      <c r="DW248" s="43" t="str">
        <f>A248</f>
        <v>Lab 1</v>
      </c>
      <c r="DX248" s="43" t="str">
        <f>B248</f>
        <v>Jun 21, 2022</v>
      </c>
      <c r="DY248" s="125">
        <f>C248</f>
        <v>3</v>
      </c>
      <c r="DZ248" s="51">
        <f>BE248/AVERAGE(BE246,BE250)</f>
        <v>0.99783031714709092</v>
      </c>
      <c r="EA248" s="52">
        <f>(CM248/AVERAGE(CM246,CM250)-1)*10^6</f>
        <v>1.6991309867986359</v>
      </c>
      <c r="EB248" s="52">
        <f>(CN248/AVERAGE(CN246,CN250)-1)*10^6</f>
        <v>-7.5513674060445624</v>
      </c>
      <c r="EC248" s="52">
        <f>(CP248/AVERAGE(CP246,CP250)-1)*10^6</f>
        <v>-1.9192444358218097</v>
      </c>
      <c r="ED248" s="4"/>
      <c r="EE248" s="4"/>
      <c r="EF248" s="4"/>
      <c r="EG248" s="4"/>
      <c r="EH248" s="130"/>
      <c r="EI248" s="20"/>
      <c r="EJ248" s="20"/>
      <c r="EK248" s="52"/>
      <c r="EL248" s="52"/>
      <c r="EN248" s="39" t="str">
        <f t="shared" ref="EN248:EU248" si="487">DV310</f>
        <v>iRM_12</v>
      </c>
      <c r="EO248" s="39" t="str">
        <f t="shared" si="487"/>
        <v>Lab 1</v>
      </c>
      <c r="EP248" s="39" t="str">
        <f t="shared" si="487"/>
        <v>Jun 22, 2022</v>
      </c>
      <c r="EQ248" s="124">
        <f t="shared" si="487"/>
        <v>5</v>
      </c>
      <c r="ER248" s="117">
        <f t="shared" si="487"/>
        <v>1.0015737275095762</v>
      </c>
      <c r="ES248" s="44">
        <f t="shared" si="487"/>
        <v>1.3433493455394796</v>
      </c>
      <c r="ET248" s="44">
        <f t="shared" si="487"/>
        <v>-6.4545265443527455</v>
      </c>
      <c r="EU248" s="44">
        <f t="shared" si="487"/>
        <v>-13.15726364792269</v>
      </c>
      <c r="EV248" s="39" t="s">
        <v>27</v>
      </c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5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</row>
    <row r="249" spans="1:235">
      <c r="A249" s="4" t="s">
        <v>38</v>
      </c>
      <c r="B249" s="12" t="s">
        <v>34</v>
      </c>
      <c r="C249" s="20">
        <v>3</v>
      </c>
      <c r="D249" s="4" t="s">
        <v>109</v>
      </c>
      <c r="E249" s="4" t="s">
        <v>101</v>
      </c>
      <c r="F249" s="15"/>
      <c r="G249" s="15"/>
      <c r="H249" s="15">
        <v>2.5194274494424464E-4</v>
      </c>
      <c r="I249" s="15">
        <v>5.2528223386616445E-5</v>
      </c>
      <c r="J249" s="15">
        <v>8.415400589001365E-5</v>
      </c>
      <c r="K249" s="15">
        <v>1.6286178140489938E-5</v>
      </c>
      <c r="L249" s="15">
        <v>7.7163365494925523E-5</v>
      </c>
      <c r="M249" s="15">
        <v>1.8671878478926374E-7</v>
      </c>
      <c r="N249" s="15">
        <v>8.6167351764743219E-5</v>
      </c>
      <c r="O249" s="15">
        <v>1.4010427389621326E-5</v>
      </c>
      <c r="P249" s="15">
        <v>-5.5857600045783331E-6</v>
      </c>
      <c r="Q249" s="15"/>
      <c r="R249" s="15"/>
      <c r="S249" s="15"/>
      <c r="T249" s="15"/>
      <c r="U249" s="15"/>
      <c r="V249" s="15">
        <v>20.962357521057129</v>
      </c>
      <c r="W249" s="15">
        <v>4.6590185356140132</v>
      </c>
      <c r="X249" s="15">
        <v>7.2662268447875977</v>
      </c>
      <c r="Y249" s="15">
        <v>4.5941967744056453E-5</v>
      </c>
      <c r="Z249" s="15">
        <v>7.6558803176879886</v>
      </c>
      <c r="AA249" s="15">
        <v>2.8966160007257712E-5</v>
      </c>
      <c r="AB249" s="15">
        <v>1.2783155465126037</v>
      </c>
      <c r="AC249" s="15">
        <v>2.1529007183289652E-5</v>
      </c>
      <c r="AD249" s="15">
        <v>1.0010237624946683E-5</v>
      </c>
      <c r="AE249" s="15"/>
      <c r="AF249" s="15"/>
      <c r="AG249" s="15"/>
      <c r="AH249" s="15"/>
      <c r="AI249" s="69">
        <f t="shared" si="383"/>
        <v>1</v>
      </c>
      <c r="AJ249" s="15">
        <f t="shared" si="405"/>
        <v>0</v>
      </c>
      <c r="AK249" s="15">
        <f t="shared" si="406"/>
        <v>0</v>
      </c>
      <c r="AL249" s="15">
        <f t="shared" si="407"/>
        <v>20.962105578312183</v>
      </c>
      <c r="AM249" s="15">
        <f t="shared" si="408"/>
        <v>4.6589660073906263</v>
      </c>
      <c r="AN249" s="15">
        <f t="shared" si="409"/>
        <v>7.2661426907817077</v>
      </c>
      <c r="AO249" s="15">
        <f t="shared" si="410"/>
        <v>2.9655789603566515E-5</v>
      </c>
      <c r="AP249" s="15">
        <f t="shared" si="411"/>
        <v>7.655803154322494</v>
      </c>
      <c r="AQ249" s="15">
        <f t="shared" si="412"/>
        <v>2.8779441222468446E-5</v>
      </c>
      <c r="AR249" s="15">
        <f t="shared" si="413"/>
        <v>1.278229379160839</v>
      </c>
      <c r="AS249" s="15">
        <f t="shared" si="414"/>
        <v>7.5185797936683253E-6</v>
      </c>
      <c r="AT249" s="15">
        <f t="shared" si="415"/>
        <v>1.5595997629525016E-5</v>
      </c>
      <c r="AU249" s="15">
        <f t="shared" si="416"/>
        <v>0</v>
      </c>
      <c r="AV249" s="15">
        <f t="shared" si="417"/>
        <v>0</v>
      </c>
      <c r="AW249" s="15">
        <f t="shared" si="418"/>
        <v>0</v>
      </c>
      <c r="AX249" s="15"/>
      <c r="AY249" s="4">
        <f t="shared" si="419"/>
        <v>0</v>
      </c>
      <c r="AZ249" s="4">
        <f t="shared" si="420"/>
        <v>1</v>
      </c>
      <c r="BA249" s="4"/>
      <c r="BB249" s="4">
        <f t="shared" si="384"/>
        <v>1</v>
      </c>
      <c r="BC249" s="4">
        <f t="shared" si="385"/>
        <v>1</v>
      </c>
      <c r="BD249" s="40">
        <f t="shared" si="386"/>
        <v>1.7718906789018052</v>
      </c>
      <c r="BE249" s="15">
        <f t="shared" si="387"/>
        <v>20.962105578312183</v>
      </c>
      <c r="BF249" s="15">
        <f t="shared" si="388"/>
        <v>4.6589660073906263</v>
      </c>
      <c r="BG249" s="15">
        <f t="shared" si="421"/>
        <v>7.2661341878444832</v>
      </c>
      <c r="BH249" s="15">
        <f t="shared" si="422"/>
        <v>7.6557976356895878</v>
      </c>
      <c r="BI249" s="15">
        <f t="shared" si="423"/>
        <v>1.2782190214416771</v>
      </c>
      <c r="BJ249" s="18">
        <f t="shared" si="424"/>
        <v>0.2222565853408775</v>
      </c>
      <c r="BK249" s="18">
        <f t="shared" si="425"/>
        <v>0.3466318858427167</v>
      </c>
      <c r="BL249" s="18">
        <f t="shared" si="426"/>
        <v>0.36522083180472242</v>
      </c>
      <c r="BM249" s="18">
        <f t="shared" si="427"/>
        <v>6.097760631280038E-2</v>
      </c>
      <c r="BN249" s="18">
        <f t="shared" si="428"/>
        <v>1.5596023186943295</v>
      </c>
      <c r="BO249" s="18">
        <f t="shared" si="429"/>
        <v>1.6432396423466102</v>
      </c>
      <c r="BP249" s="18">
        <f t="shared" si="430"/>
        <v>0.27435680350833391</v>
      </c>
      <c r="BQ249" s="18">
        <f t="shared" si="431"/>
        <v>1.0536273398992511</v>
      </c>
      <c r="BR249" s="18">
        <f t="shared" si="432"/>
        <v>0.17591459067464096</v>
      </c>
      <c r="BS249" s="18">
        <f t="shared" si="433"/>
        <v>0.16696092063391418</v>
      </c>
      <c r="BT249" s="144">
        <f t="shared" si="434"/>
        <v>-1.5039227746969352</v>
      </c>
      <c r="BU249" s="144">
        <f t="shared" si="435"/>
        <v>-1.0594919098480049</v>
      </c>
      <c r="BV249" s="144">
        <f t="shared" si="436"/>
        <v>-1.0072530897065612</v>
      </c>
      <c r="BW249" s="144">
        <f t="shared" si="437"/>
        <v>-2.7972485918362842</v>
      </c>
      <c r="BX249" s="44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184"/>
      <c r="CJ249" s="185"/>
      <c r="CK249" s="181">
        <f t="shared" si="389"/>
        <v>0</v>
      </c>
      <c r="CL249" s="186">
        <f t="shared" si="390"/>
        <v>1.7718741258203361</v>
      </c>
      <c r="CM249" s="185">
        <f t="shared" si="391"/>
        <v>0.21793886885024916</v>
      </c>
      <c r="CN249" s="185">
        <f t="shared" si="392"/>
        <v>0.33337640825213999</v>
      </c>
      <c r="CO249" s="188">
        <f t="shared" si="393"/>
        <v>0.33810000000000001</v>
      </c>
      <c r="CP249" s="185">
        <f t="shared" si="394"/>
        <v>5.4378517641009698E-2</v>
      </c>
      <c r="CQ249" s="187">
        <f t="shared" si="395"/>
        <v>1.5296785287126113</v>
      </c>
      <c r="CR249" s="187">
        <f t="shared" si="396"/>
        <v>1.551352458529627</v>
      </c>
      <c r="CS249" s="187">
        <f t="shared" si="397"/>
        <v>0.24951270935692715</v>
      </c>
      <c r="CT249" s="187">
        <f t="shared" si="398"/>
        <v>1.0141689442652089</v>
      </c>
      <c r="CU249" s="187">
        <f t="shared" si="399"/>
        <v>0.16311447449479397</v>
      </c>
      <c r="CV249" s="187">
        <f t="shared" si="400"/>
        <v>0.16083560378884856</v>
      </c>
      <c r="CW249" s="184">
        <f t="shared" si="401"/>
        <v>-1.5235406736356834</v>
      </c>
      <c r="CX249" s="184">
        <f t="shared" si="402"/>
        <v>-1.0984830722604892</v>
      </c>
      <c r="CY249" s="184">
        <f t="shared" si="403"/>
        <v>-2.9117860994172879</v>
      </c>
      <c r="CZ249" s="184">
        <f t="shared" si="438"/>
        <v>0.42505760137519377</v>
      </c>
      <c r="DA249" s="184">
        <f t="shared" si="439"/>
        <v>0.43912710436738656</v>
      </c>
      <c r="DB249" s="184">
        <f t="shared" si="440"/>
        <v>-1.3882454257816048</v>
      </c>
      <c r="DC249" s="184">
        <f t="shared" si="441"/>
        <v>1.4069502992192812E-2</v>
      </c>
      <c r="DD249" s="184">
        <f t="shared" si="442"/>
        <v>-1.8133030271567985</v>
      </c>
      <c r="DE249" s="184">
        <f t="shared" si="443"/>
        <v>-1.8273725301489911</v>
      </c>
      <c r="DF249" s="15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125"/>
      <c r="DZ249" s="4"/>
      <c r="EA249" s="20"/>
      <c r="EB249" s="20"/>
      <c r="EC249" s="20"/>
      <c r="ED249" s="4"/>
      <c r="EE249" s="4" t="str">
        <f>E249</f>
        <v>Ames</v>
      </c>
      <c r="EF249" s="4" t="str">
        <f>A249</f>
        <v>Lab 1</v>
      </c>
      <c r="EG249" s="4" t="str">
        <f>B249</f>
        <v>Jun 21, 2022</v>
      </c>
      <c r="EH249" s="130">
        <f>C249</f>
        <v>3</v>
      </c>
      <c r="EI249" s="51">
        <f>BE249/AVERAGE(BE248,BE250)</f>
        <v>1.0762085639019554</v>
      </c>
      <c r="EJ249" s="52">
        <f>(CM249/AVERAGE(CM248,CM250)-1)*10^6</f>
        <v>-7.088183168413309</v>
      </c>
      <c r="EK249" s="52">
        <f>(CN249/AVERAGE(CN248,CN250)-1)*10^6</f>
        <v>1.0942911936595578</v>
      </c>
      <c r="EL249" s="52">
        <f>(CP249/AVERAGE(CP248,CP250)-1)*10^6</f>
        <v>-21.913731586220564</v>
      </c>
      <c r="EN249" s="39" t="str">
        <f t="shared" ref="EN249:EU249" si="488">DV312</f>
        <v>iRM_12</v>
      </c>
      <c r="EO249" s="39" t="str">
        <f t="shared" si="488"/>
        <v>Lab 1</v>
      </c>
      <c r="EP249" s="39" t="str">
        <f t="shared" si="488"/>
        <v>Jun 22, 2022</v>
      </c>
      <c r="EQ249" s="124">
        <f t="shared" si="488"/>
        <v>5</v>
      </c>
      <c r="ER249" s="117">
        <f t="shared" si="488"/>
        <v>1.0025067083375014</v>
      </c>
      <c r="ES249" s="44">
        <f t="shared" si="488"/>
        <v>3.9851455801986901</v>
      </c>
      <c r="ET249" s="44">
        <f t="shared" si="488"/>
        <v>4.2597850151704364</v>
      </c>
      <c r="EU249" s="44">
        <f t="shared" si="488"/>
        <v>7.4185691638639639</v>
      </c>
      <c r="EV249" s="39" t="s">
        <v>27</v>
      </c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5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</row>
    <row r="250" spans="1:235">
      <c r="A250" s="4" t="s">
        <v>38</v>
      </c>
      <c r="B250" s="12" t="s">
        <v>34</v>
      </c>
      <c r="C250" s="20">
        <v>3</v>
      </c>
      <c r="D250" s="4" t="s">
        <v>110</v>
      </c>
      <c r="E250" s="4" t="s">
        <v>27</v>
      </c>
      <c r="F250" s="15"/>
      <c r="G250" s="15"/>
      <c r="H250" s="15">
        <v>2.5234812201233579E-4</v>
      </c>
      <c r="I250" s="15">
        <v>4.9052068243327084E-5</v>
      </c>
      <c r="J250" s="15">
        <v>9.9193362984806299E-5</v>
      </c>
      <c r="K250" s="15">
        <v>1.5181498781657865E-5</v>
      </c>
      <c r="L250" s="15">
        <v>6.5424351123510857E-5</v>
      </c>
      <c r="M250" s="15">
        <v>-9.7546335382503398E-7</v>
      </c>
      <c r="N250" s="15">
        <v>9.6234199736500153E-5</v>
      </c>
      <c r="O250" s="15">
        <v>9.4129374474505319E-6</v>
      </c>
      <c r="P250" s="15">
        <v>-8.0143626064454982E-7</v>
      </c>
      <c r="Q250" s="15"/>
      <c r="R250" s="15"/>
      <c r="S250" s="15"/>
      <c r="T250" s="15"/>
      <c r="U250" s="15"/>
      <c r="V250" s="15">
        <v>19.515345840454103</v>
      </c>
      <c r="W250" s="15">
        <v>4.3371041584014893</v>
      </c>
      <c r="X250" s="15">
        <v>6.7636558532714846</v>
      </c>
      <c r="Y250" s="15">
        <v>5.3223278664518146E-5</v>
      </c>
      <c r="Z250" s="15">
        <v>7.1252615165710447</v>
      </c>
      <c r="AA250" s="15">
        <v>2.3345391302882489E-5</v>
      </c>
      <c r="AB250" s="15">
        <v>1.1895849466323853</v>
      </c>
      <c r="AC250" s="15">
        <v>1.5404350463086303E-5</v>
      </c>
      <c r="AD250" s="15">
        <v>5.1221279591118254E-7</v>
      </c>
      <c r="AE250" s="15"/>
      <c r="AF250" s="15"/>
      <c r="AG250" s="15"/>
      <c r="AH250" s="15"/>
      <c r="AI250" s="69">
        <f t="shared" si="383"/>
        <v>1</v>
      </c>
      <c r="AJ250" s="15">
        <f t="shared" si="405"/>
        <v>0</v>
      </c>
      <c r="AK250" s="15">
        <f t="shared" si="406"/>
        <v>0</v>
      </c>
      <c r="AL250" s="15">
        <f t="shared" si="407"/>
        <v>19.515093492332092</v>
      </c>
      <c r="AM250" s="15">
        <f t="shared" si="408"/>
        <v>4.3370551063332456</v>
      </c>
      <c r="AN250" s="15">
        <f t="shared" si="409"/>
        <v>6.7635566599084997</v>
      </c>
      <c r="AO250" s="15">
        <f t="shared" si="410"/>
        <v>3.8041779882860281E-5</v>
      </c>
      <c r="AP250" s="15">
        <f t="shared" si="411"/>
        <v>7.1251960922199213</v>
      </c>
      <c r="AQ250" s="15">
        <f t="shared" si="412"/>
        <v>2.4320854656707524E-5</v>
      </c>
      <c r="AR250" s="15">
        <f t="shared" si="413"/>
        <v>1.1894887124326488</v>
      </c>
      <c r="AS250" s="15">
        <f t="shared" si="414"/>
        <v>5.9914130156357713E-6</v>
      </c>
      <c r="AT250" s="15">
        <f t="shared" si="415"/>
        <v>1.3136490565557325E-6</v>
      </c>
      <c r="AU250" s="15">
        <f t="shared" si="416"/>
        <v>0</v>
      </c>
      <c r="AV250" s="15">
        <f t="shared" si="417"/>
        <v>0</v>
      </c>
      <c r="AW250" s="15">
        <f t="shared" si="418"/>
        <v>0</v>
      </c>
      <c r="AX250" s="15"/>
      <c r="AY250" s="4">
        <f t="shared" si="419"/>
        <v>0</v>
      </c>
      <c r="AZ250" s="4">
        <f t="shared" si="420"/>
        <v>1</v>
      </c>
      <c r="BA250" s="4"/>
      <c r="BB250" s="4">
        <f t="shared" si="384"/>
        <v>1</v>
      </c>
      <c r="BC250" s="4">
        <f t="shared" si="385"/>
        <v>1</v>
      </c>
      <c r="BD250" s="40">
        <f t="shared" si="386"/>
        <v>1.76503435262261</v>
      </c>
      <c r="BE250" s="15">
        <f t="shared" si="387"/>
        <v>19.515093492332092</v>
      </c>
      <c r="BF250" s="15">
        <f t="shared" si="388"/>
        <v>4.3370551063332456</v>
      </c>
      <c r="BG250" s="15">
        <f t="shared" si="421"/>
        <v>6.7635559434276091</v>
      </c>
      <c r="BH250" s="15">
        <f t="shared" si="422"/>
        <v>7.1251956272664421</v>
      </c>
      <c r="BI250" s="15">
        <f t="shared" si="423"/>
        <v>1.1894878398920148</v>
      </c>
      <c r="BJ250" s="18">
        <f t="shared" si="424"/>
        <v>0.22224106218283657</v>
      </c>
      <c r="BK250" s="18">
        <f t="shared" si="425"/>
        <v>0.34658076048086361</v>
      </c>
      <c r="BL250" s="18">
        <f t="shared" si="426"/>
        <v>0.36511204161364064</v>
      </c>
      <c r="BM250" s="18">
        <f t="shared" si="427"/>
        <v>6.0952197864662584E-2</v>
      </c>
      <c r="BN250" s="18">
        <f t="shared" si="428"/>
        <v>1.5594812096233297</v>
      </c>
      <c r="BO250" s="18">
        <f t="shared" si="429"/>
        <v>1.6428649054658713</v>
      </c>
      <c r="BP250" s="18">
        <f t="shared" si="430"/>
        <v>0.27426163853787527</v>
      </c>
      <c r="BQ250" s="18">
        <f t="shared" si="431"/>
        <v>1.0534688685750062</v>
      </c>
      <c r="BR250" s="18">
        <f t="shared" si="432"/>
        <v>0.17586722869467547</v>
      </c>
      <c r="BS250" s="18">
        <f t="shared" si="433"/>
        <v>0.16694107812845524</v>
      </c>
      <c r="BT250" s="144">
        <f t="shared" si="434"/>
        <v>-1.5039926205471157</v>
      </c>
      <c r="BU250" s="144">
        <f t="shared" si="435"/>
        <v>-1.0596394125290853</v>
      </c>
      <c r="BV250" s="144">
        <f t="shared" si="436"/>
        <v>-1.0075510091782049</v>
      </c>
      <c r="BW250" s="144">
        <f t="shared" si="437"/>
        <v>-2.7976653635792879</v>
      </c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184"/>
      <c r="CJ250" s="185"/>
      <c r="CK250" s="181">
        <f t="shared" si="389"/>
        <v>0</v>
      </c>
      <c r="CL250" s="186">
        <f t="shared" si="390"/>
        <v>1.7650328541436708</v>
      </c>
      <c r="CM250" s="185">
        <f t="shared" si="391"/>
        <v>0.21794015460287672</v>
      </c>
      <c r="CN250" s="185">
        <f t="shared" si="392"/>
        <v>0.33337742293220657</v>
      </c>
      <c r="CO250" s="188">
        <f t="shared" si="393"/>
        <v>0.33810000000000001</v>
      </c>
      <c r="CP250" s="185">
        <f t="shared" si="394"/>
        <v>5.4379902234624106E-2</v>
      </c>
      <c r="CQ250" s="187">
        <f t="shared" si="395"/>
        <v>1.5296741600448793</v>
      </c>
      <c r="CR250" s="187">
        <f t="shared" si="396"/>
        <v>1.5513433062212627</v>
      </c>
      <c r="CS250" s="187">
        <f t="shared" si="397"/>
        <v>0.24951759043079205</v>
      </c>
      <c r="CT250" s="187">
        <f t="shared" si="398"/>
        <v>1.014165857502455</v>
      </c>
      <c r="CU250" s="187">
        <f t="shared" si="399"/>
        <v>0.16311813126494301</v>
      </c>
      <c r="CV250" s="187">
        <f t="shared" si="400"/>
        <v>0.16083969900805711</v>
      </c>
      <c r="CW250" s="184">
        <f t="shared" si="401"/>
        <v>-1.5235347740508978</v>
      </c>
      <c r="CX250" s="184">
        <f t="shared" si="402"/>
        <v>-1.0984800286182359</v>
      </c>
      <c r="CY250" s="184">
        <f t="shared" si="403"/>
        <v>-2.9117606375980363</v>
      </c>
      <c r="CZ250" s="184">
        <f t="shared" si="438"/>
        <v>0.42505474543266181</v>
      </c>
      <c r="DA250" s="184">
        <f t="shared" si="439"/>
        <v>0.43912120478260075</v>
      </c>
      <c r="DB250" s="184">
        <f t="shared" si="440"/>
        <v>-1.3882258635471387</v>
      </c>
      <c r="DC250" s="184">
        <f t="shared" si="441"/>
        <v>1.4066459349938921E-2</v>
      </c>
      <c r="DD250" s="184">
        <f t="shared" si="442"/>
        <v>-1.8132806089798006</v>
      </c>
      <c r="DE250" s="184">
        <f t="shared" si="443"/>
        <v>-1.8273470683297395</v>
      </c>
      <c r="DF250" s="15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3" t="str">
        <f>E250</f>
        <v>iRM_12</v>
      </c>
      <c r="DW250" s="43" t="str">
        <f>A250</f>
        <v>Lab 1</v>
      </c>
      <c r="DX250" s="43" t="str">
        <f>B250</f>
        <v>Jun 21, 2022</v>
      </c>
      <c r="DY250" s="125">
        <f>C250</f>
        <v>3</v>
      </c>
      <c r="DZ250" s="51">
        <f>BE250/AVERAGE(BE248,BE252)</f>
        <v>1.0040127090029034</v>
      </c>
      <c r="EA250" s="52">
        <f>(CM250/AVERAGE(CM248,CM252)-1)*10^6</f>
        <v>1.096797426658469</v>
      </c>
      <c r="EB250" s="52">
        <f>(CN250/AVERAGE(CN248,CN252)-1)*10^6</f>
        <v>8.5032781964589077</v>
      </c>
      <c r="EC250" s="52">
        <f>(CP250/AVERAGE(CP248,CP252)-1)*10^6</f>
        <v>3.6459222871876307</v>
      </c>
      <c r="ED250" s="4"/>
      <c r="EE250" s="4"/>
      <c r="EF250" s="4"/>
      <c r="EG250" s="4"/>
      <c r="EH250" s="130"/>
      <c r="EI250" s="20"/>
      <c r="EJ250" s="20"/>
      <c r="EK250" s="52"/>
      <c r="EL250" s="52"/>
      <c r="EN250" s="39" t="str">
        <f t="shared" ref="EN250:EU250" si="489">DV314</f>
        <v>iRM_12</v>
      </c>
      <c r="EO250" s="39" t="str">
        <f t="shared" si="489"/>
        <v>Lab 1</v>
      </c>
      <c r="EP250" s="39" t="str">
        <f t="shared" si="489"/>
        <v>Jun 22, 2022</v>
      </c>
      <c r="EQ250" s="124">
        <f t="shared" si="489"/>
        <v>5</v>
      </c>
      <c r="ER250" s="117">
        <f t="shared" si="489"/>
        <v>0.99777006644028576</v>
      </c>
      <c r="ES250" s="44">
        <f t="shared" si="489"/>
        <v>-5.621991203574872</v>
      </c>
      <c r="ET250" s="44">
        <f t="shared" si="489"/>
        <v>4.4603321120995076</v>
      </c>
      <c r="EU250" s="44">
        <f t="shared" si="489"/>
        <v>-3.161878307289534</v>
      </c>
      <c r="EV250" s="39" t="s">
        <v>27</v>
      </c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5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</row>
    <row r="251" spans="1:235">
      <c r="A251" s="4" t="s">
        <v>38</v>
      </c>
      <c r="B251" s="12" t="s">
        <v>34</v>
      </c>
      <c r="C251" s="20">
        <v>3</v>
      </c>
      <c r="D251" s="4" t="s">
        <v>111</v>
      </c>
      <c r="E251" s="4" t="s">
        <v>102</v>
      </c>
      <c r="F251" s="15"/>
      <c r="G251" s="15"/>
      <c r="H251" s="15">
        <v>2.48681717494037E-4</v>
      </c>
      <c r="I251" s="15">
        <v>5.7561059475119694E-5</v>
      </c>
      <c r="J251" s="15">
        <v>9.3946577544556936E-5</v>
      </c>
      <c r="K251" s="15">
        <v>1.2912290866040622E-5</v>
      </c>
      <c r="L251" s="15">
        <v>6.5864204225363215E-5</v>
      </c>
      <c r="M251" s="15">
        <v>-2.2790002049077889E-6</v>
      </c>
      <c r="N251" s="15">
        <v>8.0748342588776717E-5</v>
      </c>
      <c r="O251" s="15">
        <v>7.9042782090255066E-6</v>
      </c>
      <c r="P251" s="15">
        <v>4.4016525180268219E-8</v>
      </c>
      <c r="Q251" s="15"/>
      <c r="R251" s="15"/>
      <c r="S251" s="15"/>
      <c r="T251" s="15"/>
      <c r="U251" s="15"/>
      <c r="V251" s="15">
        <v>20.863101730346681</v>
      </c>
      <c r="W251" s="15">
        <v>4.6365839290618895</v>
      </c>
      <c r="X251" s="15">
        <v>7.2305108451843259</v>
      </c>
      <c r="Y251" s="15">
        <v>3.8768073500250468E-5</v>
      </c>
      <c r="Z251" s="15">
        <v>7.6169427585601808</v>
      </c>
      <c r="AA251" s="15">
        <v>2.6621380243341264E-5</v>
      </c>
      <c r="AB251" s="15">
        <v>1.2716320323944093</v>
      </c>
      <c r="AC251" s="15">
        <v>1.8753102424398093E-5</v>
      </c>
      <c r="AD251" s="15">
        <v>2.4443105534643906E-6</v>
      </c>
      <c r="AE251" s="15"/>
      <c r="AF251" s="15"/>
      <c r="AG251" s="15"/>
      <c r="AH251" s="15"/>
      <c r="AI251" s="69">
        <f t="shared" si="383"/>
        <v>1</v>
      </c>
      <c r="AJ251" s="15">
        <f t="shared" si="405"/>
        <v>0</v>
      </c>
      <c r="AK251" s="15">
        <f t="shared" si="406"/>
        <v>0</v>
      </c>
      <c r="AL251" s="15">
        <f t="shared" si="407"/>
        <v>20.862853048629187</v>
      </c>
      <c r="AM251" s="15">
        <f t="shared" si="408"/>
        <v>4.6365263680024142</v>
      </c>
      <c r="AN251" s="15">
        <f t="shared" si="409"/>
        <v>7.2304168986067809</v>
      </c>
      <c r="AO251" s="15">
        <f t="shared" si="410"/>
        <v>2.5855782634209846E-5</v>
      </c>
      <c r="AP251" s="15">
        <f t="shared" si="411"/>
        <v>7.6168768943559551</v>
      </c>
      <c r="AQ251" s="15">
        <f t="shared" si="412"/>
        <v>2.8900380448249054E-5</v>
      </c>
      <c r="AR251" s="15">
        <f t="shared" si="413"/>
        <v>1.2715512840518204</v>
      </c>
      <c r="AS251" s="15">
        <f t="shared" si="414"/>
        <v>1.0848824215372587E-5</v>
      </c>
      <c r="AT251" s="15">
        <f t="shared" si="415"/>
        <v>2.4002940282841224E-6</v>
      </c>
      <c r="AU251" s="15">
        <f t="shared" si="416"/>
        <v>0</v>
      </c>
      <c r="AV251" s="15">
        <f t="shared" si="417"/>
        <v>0</v>
      </c>
      <c r="AW251" s="15">
        <f t="shared" si="418"/>
        <v>0</v>
      </c>
      <c r="AX251" s="15"/>
      <c r="AY251" s="4">
        <f t="shared" si="419"/>
        <v>0</v>
      </c>
      <c r="AZ251" s="4">
        <f t="shared" si="420"/>
        <v>1</v>
      </c>
      <c r="BA251" s="4"/>
      <c r="BB251" s="4">
        <f t="shared" si="384"/>
        <v>1</v>
      </c>
      <c r="BC251" s="4">
        <f t="shared" si="385"/>
        <v>1</v>
      </c>
      <c r="BD251" s="40">
        <f t="shared" si="386"/>
        <v>1.7638210015408162</v>
      </c>
      <c r="BE251" s="15">
        <f t="shared" si="387"/>
        <v>20.862853048629187</v>
      </c>
      <c r="BF251" s="15">
        <f t="shared" si="388"/>
        <v>4.6365263680024142</v>
      </c>
      <c r="BG251" s="15">
        <f t="shared" si="421"/>
        <v>7.2304155893655206</v>
      </c>
      <c r="BH251" s="15">
        <f t="shared" si="422"/>
        <v>7.6168760447562107</v>
      </c>
      <c r="BI251" s="15">
        <f t="shared" si="423"/>
        <v>1.2715496897132987</v>
      </c>
      <c r="BJ251" s="18">
        <f t="shared" si="424"/>
        <v>0.22223836582633943</v>
      </c>
      <c r="BK251" s="18">
        <f t="shared" si="425"/>
        <v>0.34656887878719933</v>
      </c>
      <c r="BL251" s="18">
        <f t="shared" si="426"/>
        <v>0.36509273333815118</v>
      </c>
      <c r="BM251" s="18">
        <f t="shared" si="427"/>
        <v>6.0948025025601524E-2</v>
      </c>
      <c r="BN251" s="18">
        <f t="shared" si="428"/>
        <v>1.5594466666390703</v>
      </c>
      <c r="BO251" s="18">
        <f t="shared" si="429"/>
        <v>1.6427979569623026</v>
      </c>
      <c r="BP251" s="18">
        <f t="shared" si="430"/>
        <v>0.27424618966658204</v>
      </c>
      <c r="BQ251" s="18">
        <f t="shared" si="431"/>
        <v>1.0534492728134597</v>
      </c>
      <c r="BR251" s="18">
        <f t="shared" si="432"/>
        <v>0.17586121765718296</v>
      </c>
      <c r="BS251" s="18">
        <f t="shared" si="433"/>
        <v>0.16693847743376222</v>
      </c>
      <c r="BT251" s="144">
        <f t="shared" si="434"/>
        <v>-1.5040047531963554</v>
      </c>
      <c r="BU251" s="144">
        <f t="shared" si="435"/>
        <v>-1.0596736957285342</v>
      </c>
      <c r="BV251" s="144">
        <f t="shared" si="436"/>
        <v>-1.0076038937282827</v>
      </c>
      <c r="BW251" s="144">
        <f t="shared" si="437"/>
        <v>-2.7977338267693259</v>
      </c>
      <c r="BX251" s="44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184"/>
      <c r="CJ251" s="185"/>
      <c r="CK251" s="181">
        <f t="shared" si="389"/>
        <v>0</v>
      </c>
      <c r="CL251" s="186">
        <f t="shared" si="390"/>
        <v>1.7638184401525883</v>
      </c>
      <c r="CM251" s="185">
        <f t="shared" si="391"/>
        <v>0.21794044078960093</v>
      </c>
      <c r="CN251" s="185">
        <f t="shared" si="392"/>
        <v>0.33337490284689386</v>
      </c>
      <c r="CO251" s="188">
        <f t="shared" si="393"/>
        <v>0.33810000000000001</v>
      </c>
      <c r="CP251" s="185">
        <f t="shared" si="394"/>
        <v>5.4380448155740835E-2</v>
      </c>
      <c r="CQ251" s="187">
        <f t="shared" si="395"/>
        <v>1.5296605881821312</v>
      </c>
      <c r="CR251" s="187">
        <f t="shared" si="396"/>
        <v>1.5513412690873687</v>
      </c>
      <c r="CS251" s="187">
        <f t="shared" si="397"/>
        <v>0.24951976768845557</v>
      </c>
      <c r="CT251" s="187">
        <f t="shared" si="398"/>
        <v>1.0141735238998366</v>
      </c>
      <c r="CU251" s="187">
        <f t="shared" si="399"/>
        <v>0.16312100188512288</v>
      </c>
      <c r="CV251" s="187">
        <f t="shared" si="400"/>
        <v>0.16084131368157595</v>
      </c>
      <c r="CW251" s="184">
        <f t="shared" si="401"/>
        <v>-1.523533460908137</v>
      </c>
      <c r="CX251" s="184">
        <f t="shared" si="402"/>
        <v>-1.0984875879028917</v>
      </c>
      <c r="CY251" s="184">
        <f t="shared" si="403"/>
        <v>-2.9117505986249221</v>
      </c>
      <c r="CZ251" s="184">
        <f t="shared" si="438"/>
        <v>0.42504587300524532</v>
      </c>
      <c r="DA251" s="184">
        <f t="shared" si="439"/>
        <v>0.43911989163984033</v>
      </c>
      <c r="DB251" s="184">
        <f t="shared" si="440"/>
        <v>-1.3882171377167851</v>
      </c>
      <c r="DC251" s="184">
        <f t="shared" si="441"/>
        <v>1.4074018634595047E-2</v>
      </c>
      <c r="DD251" s="184">
        <f t="shared" si="442"/>
        <v>-1.8132630107220304</v>
      </c>
      <c r="DE251" s="184">
        <f t="shared" si="443"/>
        <v>-1.8273370293566253</v>
      </c>
      <c r="DF251" s="15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125"/>
      <c r="DZ251" s="4"/>
      <c r="EA251" s="20"/>
      <c r="EB251" s="20"/>
      <c r="EC251" s="20"/>
      <c r="ED251" s="4"/>
      <c r="EE251" s="4" t="str">
        <f>E251</f>
        <v>IPGP</v>
      </c>
      <c r="EF251" s="4" t="str">
        <f>A251</f>
        <v>Lab 1</v>
      </c>
      <c r="EG251" s="4" t="str">
        <f>B251</f>
        <v>Jun 21, 2022</v>
      </c>
      <c r="EH251" s="130">
        <f>C251</f>
        <v>3</v>
      </c>
      <c r="EI251" s="51">
        <f>BE251/AVERAGE(BE250,BE252)</f>
        <v>1.0712932266891597</v>
      </c>
      <c r="EJ251" s="52">
        <f>(CM251/AVERAGE(CM250,CM252)-1)*10^6</f>
        <v>3.5985722817155619</v>
      </c>
      <c r="EK251" s="52">
        <f>(CN251/AVERAGE(CN250,CN252)-1)*10^6</f>
        <v>-3.1939884226339643</v>
      </c>
      <c r="EL251" s="52">
        <f>(CP251/AVERAGE(CP250,CP252)-1)*10^6</f>
        <v>10.137092231188305</v>
      </c>
      <c r="EN251" s="39" t="str">
        <f t="shared" ref="EN251:EU251" si="490">DV316</f>
        <v>iRM_12</v>
      </c>
      <c r="EO251" s="39" t="str">
        <f t="shared" si="490"/>
        <v>Lab 1</v>
      </c>
      <c r="EP251" s="39" t="str">
        <f t="shared" si="490"/>
        <v>Jun 22, 2022</v>
      </c>
      <c r="EQ251" s="124">
        <f t="shared" si="490"/>
        <v>5</v>
      </c>
      <c r="ER251" s="117">
        <f t="shared" si="490"/>
        <v>1.0005203503549149</v>
      </c>
      <c r="ES251" s="44">
        <f t="shared" si="490"/>
        <v>6.60881179803674</v>
      </c>
      <c r="ET251" s="44">
        <f t="shared" si="490"/>
        <v>-9.3926782852582491</v>
      </c>
      <c r="EU251" s="44">
        <f t="shared" si="490"/>
        <v>3.060221772432925</v>
      </c>
      <c r="EV251" s="39" t="s">
        <v>27</v>
      </c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5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</row>
    <row r="252" spans="1:235">
      <c r="A252" s="4" t="s">
        <v>38</v>
      </c>
      <c r="B252" s="12" t="s">
        <v>34</v>
      </c>
      <c r="C252" s="20">
        <v>3</v>
      </c>
      <c r="D252" s="4" t="s">
        <v>112</v>
      </c>
      <c r="E252" s="4" t="s">
        <v>27</v>
      </c>
      <c r="F252" s="15"/>
      <c r="G252" s="15"/>
      <c r="H252" s="15">
        <v>1.1385441175661981E-3</v>
      </c>
      <c r="I252" s="15">
        <v>2.3800971757736988E-4</v>
      </c>
      <c r="J252" s="15">
        <v>3.9713392543490046E-4</v>
      </c>
      <c r="K252" s="15">
        <v>1.1381312606317807E-5</v>
      </c>
      <c r="L252" s="15">
        <v>3.9279523170989707E-4</v>
      </c>
      <c r="M252" s="15">
        <v>1.0761583268958925E-6</v>
      </c>
      <c r="N252" s="15">
        <v>1.2957079597981648E-4</v>
      </c>
      <c r="O252" s="15">
        <v>1.9495764490784495E-5</v>
      </c>
      <c r="P252" s="15">
        <v>-3.0201681454400381E-6</v>
      </c>
      <c r="Q252" s="15"/>
      <c r="R252" s="15"/>
      <c r="S252" s="15"/>
      <c r="T252" s="15"/>
      <c r="U252" s="15"/>
      <c r="V252" s="15">
        <v>19.434957504272461</v>
      </c>
      <c r="W252" s="15">
        <v>4.3192522335052494</v>
      </c>
      <c r="X252" s="15">
        <v>6.7358564090728761</v>
      </c>
      <c r="Y252" s="15">
        <v>5.3175370303506498E-5</v>
      </c>
      <c r="Z252" s="15">
        <v>7.0961829185485836</v>
      </c>
      <c r="AA252" s="15">
        <v>2.3205255522498192E-5</v>
      </c>
      <c r="AB252" s="15">
        <v>1.1847320580482483</v>
      </c>
      <c r="AC252" s="15">
        <v>2.0221461486471526E-5</v>
      </c>
      <c r="AD252" s="15">
        <v>6.7106408152994877E-7</v>
      </c>
      <c r="AE252" s="15"/>
      <c r="AF252" s="15"/>
      <c r="AG252" s="15"/>
      <c r="AH252" s="15"/>
      <c r="AI252" s="69">
        <f t="shared" si="383"/>
        <v>1</v>
      </c>
      <c r="AJ252" s="15">
        <f t="shared" si="405"/>
        <v>0</v>
      </c>
      <c r="AK252" s="15">
        <f t="shared" si="406"/>
        <v>0</v>
      </c>
      <c r="AL252" s="15">
        <f t="shared" si="407"/>
        <v>19.433818960154895</v>
      </c>
      <c r="AM252" s="15">
        <f t="shared" si="408"/>
        <v>4.3190142237876721</v>
      </c>
      <c r="AN252" s="15">
        <f t="shared" si="409"/>
        <v>6.7354592751474414</v>
      </c>
      <c r="AO252" s="15">
        <f t="shared" si="410"/>
        <v>4.1794057697188688E-5</v>
      </c>
      <c r="AP252" s="15">
        <f t="shared" si="411"/>
        <v>7.0957901233168741</v>
      </c>
      <c r="AQ252" s="15">
        <f t="shared" si="412"/>
        <v>2.2129097195602299E-5</v>
      </c>
      <c r="AR252" s="15">
        <f t="shared" si="413"/>
        <v>1.1846024872522685</v>
      </c>
      <c r="AS252" s="15">
        <f t="shared" si="414"/>
        <v>7.2569699568703086E-7</v>
      </c>
      <c r="AT252" s="15">
        <f t="shared" si="415"/>
        <v>3.6912322269699867E-6</v>
      </c>
      <c r="AU252" s="15">
        <f t="shared" si="416"/>
        <v>0</v>
      </c>
      <c r="AV252" s="15">
        <f t="shared" si="417"/>
        <v>0</v>
      </c>
      <c r="AW252" s="15">
        <f t="shared" si="418"/>
        <v>0</v>
      </c>
      <c r="AX252" s="15"/>
      <c r="AY252" s="4">
        <f t="shared" si="419"/>
        <v>0</v>
      </c>
      <c r="AZ252" s="4">
        <f t="shared" si="420"/>
        <v>1</v>
      </c>
      <c r="BA252" s="4"/>
      <c r="BB252" s="4">
        <f t="shared" si="384"/>
        <v>1</v>
      </c>
      <c r="BC252" s="4">
        <f t="shared" si="385"/>
        <v>1</v>
      </c>
      <c r="BD252" s="40">
        <f t="shared" si="386"/>
        <v>1.7659027856449878</v>
      </c>
      <c r="BE252" s="15">
        <f t="shared" si="387"/>
        <v>19.433818960154895</v>
      </c>
      <c r="BF252" s="15">
        <f t="shared" si="388"/>
        <v>4.3190142237876721</v>
      </c>
      <c r="BG252" s="15">
        <f t="shared" si="421"/>
        <v>6.7354572620019608</v>
      </c>
      <c r="BH252" s="15">
        <f t="shared" si="422"/>
        <v>7.0957888168832426</v>
      </c>
      <c r="BI252" s="15">
        <f t="shared" si="423"/>
        <v>1.1846000355334345</v>
      </c>
      <c r="BJ252" s="18">
        <f t="shared" si="424"/>
        <v>0.22224217651934161</v>
      </c>
      <c r="BK252" s="18">
        <f t="shared" si="425"/>
        <v>0.34658433711930992</v>
      </c>
      <c r="BL252" s="18">
        <f t="shared" si="426"/>
        <v>0.36512580627779434</v>
      </c>
      <c r="BM252" s="18">
        <f t="shared" si="427"/>
        <v>6.0955596939655389E-2</v>
      </c>
      <c r="BN252" s="18">
        <f t="shared" si="428"/>
        <v>1.5594894837125881</v>
      </c>
      <c r="BO252" s="18">
        <f t="shared" si="429"/>
        <v>1.6429186034632703</v>
      </c>
      <c r="BP252" s="18">
        <f t="shared" si="430"/>
        <v>0.27427555783656776</v>
      </c>
      <c r="BQ252" s="18">
        <f t="shared" si="431"/>
        <v>1.0534977123103564</v>
      </c>
      <c r="BR252" s="18">
        <f t="shared" si="432"/>
        <v>0.17587522115482018</v>
      </c>
      <c r="BS252" s="18">
        <f t="shared" si="433"/>
        <v>0.16694409403995747</v>
      </c>
      <c r="BT252" s="144">
        <f t="shared" si="434"/>
        <v>-1.5039876064705069</v>
      </c>
      <c r="BU252" s="144">
        <f t="shared" si="435"/>
        <v>-1.0596290927987391</v>
      </c>
      <c r="BV252" s="144">
        <f t="shared" si="436"/>
        <v>-1.0075133100526528</v>
      </c>
      <c r="BW252" s="144">
        <f t="shared" si="437"/>
        <v>-2.7976095988925569</v>
      </c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184"/>
      <c r="CJ252" s="185"/>
      <c r="CK252" s="181">
        <f t="shared" si="389"/>
        <v>0</v>
      </c>
      <c r="CL252" s="186">
        <f t="shared" si="390"/>
        <v>1.7658985577462352</v>
      </c>
      <c r="CM252" s="185">
        <f t="shared" si="391"/>
        <v>0.2179391584331111</v>
      </c>
      <c r="CN252" s="185">
        <f t="shared" si="392"/>
        <v>0.33337451235954324</v>
      </c>
      <c r="CO252" s="188">
        <f t="shared" si="393"/>
        <v>0.33810000000000001</v>
      </c>
      <c r="CP252" s="185">
        <f t="shared" si="394"/>
        <v>5.4379891568796745E-2</v>
      </c>
      <c r="CQ252" s="187">
        <f t="shared" si="395"/>
        <v>1.5296677969960182</v>
      </c>
      <c r="CR252" s="187">
        <f t="shared" si="396"/>
        <v>1.5513503971970601</v>
      </c>
      <c r="CS252" s="187">
        <f t="shared" si="397"/>
        <v>0.24951868200173288</v>
      </c>
      <c r="CT252" s="187">
        <f t="shared" si="398"/>
        <v>1.0141747118188815</v>
      </c>
      <c r="CU252" s="187">
        <f t="shared" si="399"/>
        <v>0.16311952339700228</v>
      </c>
      <c r="CV252" s="187">
        <f t="shared" si="400"/>
        <v>0.16083966746168812</v>
      </c>
      <c r="CW252" s="184">
        <f t="shared" si="401"/>
        <v>-1.523539344902213</v>
      </c>
      <c r="CX252" s="184">
        <f t="shared" si="402"/>
        <v>-1.0984887592195565</v>
      </c>
      <c r="CY252" s="184">
        <f t="shared" si="403"/>
        <v>-2.9117608337335197</v>
      </c>
      <c r="CZ252" s="184">
        <f t="shared" si="438"/>
        <v>0.42505058568265641</v>
      </c>
      <c r="DA252" s="184">
        <f t="shared" si="439"/>
        <v>0.43912577563391597</v>
      </c>
      <c r="DB252" s="184">
        <f t="shared" si="440"/>
        <v>-1.3882214888313069</v>
      </c>
      <c r="DC252" s="184">
        <f t="shared" si="441"/>
        <v>1.4075189951259505E-2</v>
      </c>
      <c r="DD252" s="184">
        <f t="shared" si="442"/>
        <v>-1.8132720745139632</v>
      </c>
      <c r="DE252" s="184">
        <f t="shared" si="443"/>
        <v>-1.8273472644652227</v>
      </c>
      <c r="DF252" s="15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125"/>
      <c r="DZ252" s="4"/>
      <c r="EA252" s="20"/>
      <c r="EB252" s="20"/>
      <c r="EC252" s="20"/>
      <c r="ED252" s="4"/>
      <c r="EE252" s="4"/>
      <c r="EF252" s="4"/>
      <c r="EG252" s="4"/>
      <c r="EH252" s="130"/>
      <c r="EI252" s="20"/>
      <c r="EJ252" s="20"/>
      <c r="EK252" s="20"/>
      <c r="EL252" s="20"/>
      <c r="EN252" s="39" t="str">
        <f t="shared" ref="EN252:EU252" si="491">DV318</f>
        <v>iRM_12</v>
      </c>
      <c r="EO252" s="39" t="str">
        <f t="shared" si="491"/>
        <v>Lab 1</v>
      </c>
      <c r="EP252" s="39" t="str">
        <f t="shared" si="491"/>
        <v>Jun 22, 2022</v>
      </c>
      <c r="EQ252" s="124">
        <f t="shared" si="491"/>
        <v>5</v>
      </c>
      <c r="ER252" s="117">
        <f t="shared" si="491"/>
        <v>1.0060075012735969</v>
      </c>
      <c r="ES252" s="44">
        <f t="shared" si="491"/>
        <v>-13.221104290139785</v>
      </c>
      <c r="ET252" s="44">
        <f t="shared" si="491"/>
        <v>7.3685716310833982</v>
      </c>
      <c r="EU252" s="44">
        <f t="shared" si="491"/>
        <v>-8.8603315800961369</v>
      </c>
      <c r="EV252" s="39" t="s">
        <v>27</v>
      </c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5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</row>
    <row r="253" spans="1:235">
      <c r="A253" t="s">
        <v>38</v>
      </c>
      <c r="B253" s="3" t="s">
        <v>35</v>
      </c>
      <c r="C253" s="19">
        <v>4</v>
      </c>
      <c r="D253" t="s">
        <v>113</v>
      </c>
      <c r="E253" t="s">
        <v>27</v>
      </c>
      <c r="F253" s="13"/>
      <c r="G253" s="13"/>
      <c r="H253" s="13">
        <v>9.7584555624052877E-5</v>
      </c>
      <c r="I253" s="13">
        <v>2.774002841761103E-5</v>
      </c>
      <c r="J253" s="13">
        <v>3.9918129550642335E-5</v>
      </c>
      <c r="K253" s="13">
        <v>1.2251956241016159E-5</v>
      </c>
      <c r="L253" s="13">
        <v>3.3099295518468355E-5</v>
      </c>
      <c r="M253" s="13">
        <v>4.6896410594854387E-6</v>
      </c>
      <c r="N253" s="13">
        <v>7.7747593240928833E-5</v>
      </c>
      <c r="O253" s="13">
        <v>1.1083638731079758E-5</v>
      </c>
      <c r="P253" s="13">
        <v>-5.8376995411890679E-6</v>
      </c>
      <c r="Q253" s="13"/>
      <c r="R253" s="13"/>
      <c r="S253" s="13"/>
      <c r="T253" s="13"/>
      <c r="U253" s="13"/>
      <c r="V253" s="13">
        <v>20.082351722717284</v>
      </c>
      <c r="W253" s="13">
        <v>4.4630958271026611</v>
      </c>
      <c r="X253" s="13">
        <v>6.9600155544281002</v>
      </c>
      <c r="Y253" s="13">
        <v>5.538108725886559E-5</v>
      </c>
      <c r="Z253" s="13">
        <v>7.3319432544708256</v>
      </c>
      <c r="AA253" s="13">
        <v>2.6196113128662547E-5</v>
      </c>
      <c r="AB253" s="13">
        <v>1.2240307235717773</v>
      </c>
      <c r="AC253" s="13">
        <v>1.494725042675782E-5</v>
      </c>
      <c r="AD253" s="13">
        <v>1.3222348422914367E-6</v>
      </c>
      <c r="AE253" s="13"/>
      <c r="AF253" s="13"/>
      <c r="AG253" s="13"/>
      <c r="AH253" s="13"/>
      <c r="AI253" s="68">
        <f t="shared" si="383"/>
        <v>1</v>
      </c>
      <c r="AJ253" s="13">
        <f t="shared" si="405"/>
        <v>0</v>
      </c>
      <c r="AK253" s="13">
        <f t="shared" si="406"/>
        <v>0</v>
      </c>
      <c r="AL253" s="13">
        <f t="shared" si="407"/>
        <v>20.082254138161659</v>
      </c>
      <c r="AM253" s="13">
        <f t="shared" si="408"/>
        <v>4.4630680870742436</v>
      </c>
      <c r="AN253" s="13">
        <f t="shared" si="409"/>
        <v>6.9599756362985499</v>
      </c>
      <c r="AO253" s="13">
        <f t="shared" si="410"/>
        <v>4.3129131017849429E-5</v>
      </c>
      <c r="AP253" s="13">
        <f t="shared" si="411"/>
        <v>7.331910155175307</v>
      </c>
      <c r="AQ253" s="13">
        <f t="shared" si="412"/>
        <v>2.1506472069177108E-5</v>
      </c>
      <c r="AR253" s="13">
        <f t="shared" si="413"/>
        <v>1.2239529759785364</v>
      </c>
      <c r="AS253" s="13">
        <f t="shared" si="414"/>
        <v>3.8636116956780612E-6</v>
      </c>
      <c r="AT253" s="13">
        <f t="shared" si="415"/>
        <v>7.1599343834805046E-6</v>
      </c>
      <c r="AU253" s="13">
        <f t="shared" si="416"/>
        <v>0</v>
      </c>
      <c r="AV253" s="13">
        <f t="shared" si="417"/>
        <v>0</v>
      </c>
      <c r="AW253" s="13">
        <f t="shared" si="418"/>
        <v>0</v>
      </c>
      <c r="AX253" s="13"/>
      <c r="AY253">
        <f t="shared" si="419"/>
        <v>0</v>
      </c>
      <c r="AZ253">
        <f t="shared" si="420"/>
        <v>1</v>
      </c>
      <c r="BB253">
        <f t="shared" si="384"/>
        <v>1</v>
      </c>
      <c r="BC253">
        <f t="shared" si="385"/>
        <v>1</v>
      </c>
      <c r="BD253" s="41">
        <f t="shared" si="386"/>
        <v>1.7638970542017394</v>
      </c>
      <c r="BE253" s="13">
        <f t="shared" si="387"/>
        <v>20.082254138161659</v>
      </c>
      <c r="BF253" s="13">
        <f t="shared" si="388"/>
        <v>4.4630680870742436</v>
      </c>
      <c r="BG253" s="13">
        <f t="shared" si="421"/>
        <v>6.9599717309266085</v>
      </c>
      <c r="BH253" s="13">
        <f t="shared" si="422"/>
        <v>7.3319076208770175</v>
      </c>
      <c r="BI253" s="13">
        <f t="shared" si="423"/>
        <v>1.2239482201682341</v>
      </c>
      <c r="BJ253" s="17">
        <f t="shared" si="424"/>
        <v>0.22223939884284302</v>
      </c>
      <c r="BK253" s="17">
        <f t="shared" si="425"/>
        <v>0.34657323241920335</v>
      </c>
      <c r="BL253" s="17">
        <f t="shared" si="426"/>
        <v>0.3650938570160025</v>
      </c>
      <c r="BM253" s="17">
        <f t="shared" si="427"/>
        <v>6.0946754868638223E-2</v>
      </c>
      <c r="BN253" s="17">
        <f t="shared" si="428"/>
        <v>1.559459007825535</v>
      </c>
      <c r="BO253" s="17">
        <f t="shared" si="429"/>
        <v>1.6427953770437405</v>
      </c>
      <c r="BP253" s="17">
        <f t="shared" si="430"/>
        <v>0.27423919964675941</v>
      </c>
      <c r="BQ253" s="17">
        <f t="shared" si="431"/>
        <v>1.0534392816996243</v>
      </c>
      <c r="BR253" s="17">
        <f t="shared" si="432"/>
        <v>0.17585534359710467</v>
      </c>
      <c r="BS253" s="17">
        <f t="shared" si="433"/>
        <v>0.16693448464668867</v>
      </c>
      <c r="BT253" s="96">
        <f t="shared" si="434"/>
        <v>-1.5040001049705691</v>
      </c>
      <c r="BU253" s="96">
        <f t="shared" si="435"/>
        <v>-1.0596611337100572</v>
      </c>
      <c r="BV253" s="96">
        <f t="shared" si="436"/>
        <v>-1.0076008159455183</v>
      </c>
      <c r="BW253" s="96">
        <f t="shared" si="437"/>
        <v>-2.7977546669884794</v>
      </c>
      <c r="BX253" s="44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184"/>
      <c r="CJ253" s="185" t="s">
        <v>214</v>
      </c>
      <c r="CK253" s="181">
        <f t="shared" si="389"/>
        <v>0</v>
      </c>
      <c r="CL253" s="186">
        <f t="shared" si="390"/>
        <v>1.7638891167952977</v>
      </c>
      <c r="CM253" s="185">
        <f t="shared" si="391"/>
        <v>0.2179412832848163</v>
      </c>
      <c r="CN253" s="185">
        <f t="shared" si="392"/>
        <v>0.33337857223669354</v>
      </c>
      <c r="CO253" s="188">
        <f t="shared" si="393"/>
        <v>0.33810000000000001</v>
      </c>
      <c r="CP253" s="185">
        <f t="shared" si="394"/>
        <v>5.4379066425952902E-2</v>
      </c>
      <c r="CQ253" s="187">
        <f t="shared" si="395"/>
        <v>1.5296715115741433</v>
      </c>
      <c r="CR253" s="187">
        <f t="shared" si="396"/>
        <v>1.551335272070296</v>
      </c>
      <c r="CS253" s="187">
        <f t="shared" si="397"/>
        <v>0.24951246320270434</v>
      </c>
      <c r="CT253" s="187">
        <f t="shared" si="398"/>
        <v>1.0141623612208475</v>
      </c>
      <c r="CU253" s="187">
        <f t="shared" si="399"/>
        <v>0.16311506183830138</v>
      </c>
      <c r="CV253" s="187">
        <f t="shared" si="400"/>
        <v>0.16083722693272079</v>
      </c>
      <c r="CW253" s="184">
        <f t="shared" si="401"/>
        <v>-1.5235295952025163</v>
      </c>
      <c r="CX253" s="184">
        <f t="shared" si="402"/>
        <v>-1.0984765811667085</v>
      </c>
      <c r="CY253" s="184">
        <f t="shared" si="403"/>
        <v>-2.9117760075244252</v>
      </c>
      <c r="CZ253" s="184">
        <f t="shared" si="438"/>
        <v>0.42505301403580747</v>
      </c>
      <c r="DA253" s="184">
        <f t="shared" si="439"/>
        <v>0.43911602593421928</v>
      </c>
      <c r="DB253" s="184">
        <f t="shared" si="440"/>
        <v>-1.3882464123219092</v>
      </c>
      <c r="DC253" s="184">
        <f t="shared" si="441"/>
        <v>1.4063011898411805E-2</v>
      </c>
      <c r="DD253" s="184">
        <f t="shared" si="442"/>
        <v>-1.8132994263577167</v>
      </c>
      <c r="DE253" s="184">
        <f t="shared" si="443"/>
        <v>-1.8273624382561284</v>
      </c>
      <c r="DF253" s="15"/>
      <c r="DY253" s="124"/>
      <c r="EA253" s="46"/>
      <c r="EB253" s="46"/>
      <c r="EC253" s="46"/>
      <c r="EH253" s="50"/>
      <c r="EN253" s="39" t="str">
        <f t="shared" ref="EN253:EU253" si="492">DV320</f>
        <v>iRM_12</v>
      </c>
      <c r="EO253" s="39" t="str">
        <f t="shared" si="492"/>
        <v>Lab 1</v>
      </c>
      <c r="EP253" s="39" t="str">
        <f t="shared" si="492"/>
        <v>Jun 22, 2022</v>
      </c>
      <c r="EQ253" s="124">
        <f t="shared" si="492"/>
        <v>5</v>
      </c>
      <c r="ER253" s="117">
        <f t="shared" si="492"/>
        <v>0.99339220353515134</v>
      </c>
      <c r="ES253" s="44">
        <f t="shared" si="492"/>
        <v>12.008829503917795</v>
      </c>
      <c r="ET253" s="44">
        <f t="shared" si="492"/>
        <v>-0.49784468270086535</v>
      </c>
      <c r="EU253" s="44">
        <f t="shared" si="492"/>
        <v>-1.153348369919982</v>
      </c>
      <c r="EV253" s="39" t="s">
        <v>27</v>
      </c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44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</row>
    <row r="254" spans="1:235">
      <c r="A254" t="s">
        <v>38</v>
      </c>
      <c r="B254" s="3" t="s">
        <v>35</v>
      </c>
      <c r="C254" s="19">
        <v>4</v>
      </c>
      <c r="D254" t="s">
        <v>114</v>
      </c>
      <c r="E254" t="s">
        <v>98</v>
      </c>
      <c r="F254" s="13"/>
      <c r="G254" s="13"/>
      <c r="H254" s="13">
        <v>1.9818362197838725E-4</v>
      </c>
      <c r="I254" s="13">
        <v>3.7936143689876191E-5</v>
      </c>
      <c r="J254" s="13">
        <v>7.7440112363547087E-5</v>
      </c>
      <c r="K254" s="13">
        <v>2.1545061269989673E-5</v>
      </c>
      <c r="L254" s="13">
        <v>6.4445554926351178E-5</v>
      </c>
      <c r="M254" s="13">
        <v>3.0463893153864779E-6</v>
      </c>
      <c r="N254" s="13">
        <v>6.5026959782699128E-5</v>
      </c>
      <c r="O254" s="13">
        <v>5.9966890773921481E-6</v>
      </c>
      <c r="P254" s="13">
        <v>-3.1769930956215844E-6</v>
      </c>
      <c r="Q254" s="13"/>
      <c r="R254" s="13"/>
      <c r="S254" s="13"/>
      <c r="T254" s="13"/>
      <c r="U254" s="13"/>
      <c r="V254" s="13">
        <v>21.123007443486429</v>
      </c>
      <c r="W254" s="13">
        <v>4.6944560615383848</v>
      </c>
      <c r="X254" s="13">
        <v>7.3209526392878317</v>
      </c>
      <c r="Y254" s="13">
        <v>3.9295707295525285E-5</v>
      </c>
      <c r="Z254" s="13">
        <v>7.7125428258156292</v>
      </c>
      <c r="AA254" s="13">
        <v>2.6239082820452774E-5</v>
      </c>
      <c r="AB254" s="13">
        <v>1.2876527163447167</v>
      </c>
      <c r="AC254" s="13">
        <v>1.4085955652318466E-5</v>
      </c>
      <c r="AD254" s="13">
        <v>-3.0633152920593287E-6</v>
      </c>
      <c r="AE254" s="13"/>
      <c r="AF254" s="13"/>
      <c r="AG254" s="13"/>
      <c r="AH254" s="13"/>
      <c r="AI254" s="68">
        <f t="shared" si="383"/>
        <v>1</v>
      </c>
      <c r="AJ254" s="13">
        <f t="shared" si="405"/>
        <v>0</v>
      </c>
      <c r="AK254" s="13">
        <f t="shared" si="406"/>
        <v>0</v>
      </c>
      <c r="AL254" s="13">
        <f t="shared" si="407"/>
        <v>21.12280925986445</v>
      </c>
      <c r="AM254" s="13">
        <f t="shared" si="408"/>
        <v>4.6944181253946953</v>
      </c>
      <c r="AN254" s="13">
        <f t="shared" si="409"/>
        <v>7.3208751991754681</v>
      </c>
      <c r="AO254" s="13">
        <f t="shared" si="410"/>
        <v>1.7750646025535612E-5</v>
      </c>
      <c r="AP254" s="13">
        <f t="shared" si="411"/>
        <v>7.7124783802607029</v>
      </c>
      <c r="AQ254" s="13">
        <f t="shared" si="412"/>
        <v>2.3192693505066295E-5</v>
      </c>
      <c r="AR254" s="13">
        <f t="shared" si="413"/>
        <v>1.2875876893849341</v>
      </c>
      <c r="AS254" s="13">
        <f t="shared" si="414"/>
        <v>8.0892665749263176E-6</v>
      </c>
      <c r="AT254" s="13">
        <f t="shared" si="415"/>
        <v>1.1367780356225573E-7</v>
      </c>
      <c r="AU254" s="13">
        <f t="shared" si="416"/>
        <v>0</v>
      </c>
      <c r="AV254" s="13">
        <f t="shared" si="417"/>
        <v>0</v>
      </c>
      <c r="AW254" s="13">
        <f t="shared" si="418"/>
        <v>0</v>
      </c>
      <c r="AX254" s="13"/>
      <c r="AY254">
        <f t="shared" si="419"/>
        <v>0</v>
      </c>
      <c r="AZ254">
        <f t="shared" si="420"/>
        <v>1</v>
      </c>
      <c r="BB254">
        <f t="shared" si="384"/>
        <v>1</v>
      </c>
      <c r="BC254">
        <f t="shared" si="385"/>
        <v>1</v>
      </c>
      <c r="BD254" s="41">
        <f t="shared" si="386"/>
        <v>1.765885511771589</v>
      </c>
      <c r="BE254" s="13">
        <f t="shared" si="387"/>
        <v>21.12280925986445</v>
      </c>
      <c r="BF254" s="13">
        <f t="shared" si="388"/>
        <v>4.6944181253946953</v>
      </c>
      <c r="BG254" s="13">
        <f t="shared" si="421"/>
        <v>7.3208751371771523</v>
      </c>
      <c r="BH254" s="13">
        <f t="shared" si="422"/>
        <v>7.7124783400268209</v>
      </c>
      <c r="BI254" s="13">
        <f t="shared" si="423"/>
        <v>1.2875876138800391</v>
      </c>
      <c r="BJ254" s="17">
        <f t="shared" si="424"/>
        <v>0.22224402387207942</v>
      </c>
      <c r="BK254" s="17">
        <f t="shared" si="425"/>
        <v>0.34658624461887189</v>
      </c>
      <c r="BL254" s="17">
        <f t="shared" si="426"/>
        <v>0.36512559693853497</v>
      </c>
      <c r="BM254" s="17">
        <f t="shared" si="427"/>
        <v>6.0957214451895392E-2</v>
      </c>
      <c r="BN254" s="17">
        <f t="shared" si="428"/>
        <v>1.5594851037180739</v>
      </c>
      <c r="BO254" s="17">
        <f t="shared" si="429"/>
        <v>1.6429040051429962</v>
      </c>
      <c r="BP254" s="17">
        <f t="shared" si="430"/>
        <v>0.27428055607462148</v>
      </c>
      <c r="BQ254" s="17">
        <f t="shared" si="431"/>
        <v>1.0534913101933694</v>
      </c>
      <c r="BR254" s="17">
        <f t="shared" si="432"/>
        <v>0.17587892017736537</v>
      </c>
      <c r="BS254" s="17">
        <f t="shared" si="433"/>
        <v>0.16694861977084804</v>
      </c>
      <c r="BT254" s="96">
        <f t="shared" si="434"/>
        <v>-1.5039792941641352</v>
      </c>
      <c r="BU254" s="96">
        <f t="shared" si="435"/>
        <v>-1.0596235891042309</v>
      </c>
      <c r="BV254" s="96">
        <f t="shared" si="436"/>
        <v>-1.0075138833874207</v>
      </c>
      <c r="BW254" s="96">
        <f t="shared" si="437"/>
        <v>-2.7975830633345358</v>
      </c>
      <c r="BX254" s="44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184"/>
      <c r="CJ254" s="185"/>
      <c r="CK254" s="181">
        <f t="shared" si="389"/>
        <v>0</v>
      </c>
      <c r="CL254" s="186">
        <f t="shared" si="390"/>
        <v>1.7658853919773536</v>
      </c>
      <c r="CM254" s="185">
        <f t="shared" si="391"/>
        <v>0.21794100178678488</v>
      </c>
      <c r="CN254" s="185">
        <f t="shared" si="392"/>
        <v>0.33337644374211167</v>
      </c>
      <c r="CO254" s="188">
        <f t="shared" si="393"/>
        <v>0.33810000000000001</v>
      </c>
      <c r="CP254" s="185">
        <f t="shared" si="394"/>
        <v>5.4381380870605518E-2</v>
      </c>
      <c r="CQ254" s="187">
        <f t="shared" si="395"/>
        <v>1.529663720956276</v>
      </c>
      <c r="CR254" s="187">
        <f t="shared" si="396"/>
        <v>1.5513372758136099</v>
      </c>
      <c r="CS254" s="187">
        <f t="shared" si="397"/>
        <v>0.24952340507183535</v>
      </c>
      <c r="CT254" s="187">
        <f t="shared" si="398"/>
        <v>1.0141688363006902</v>
      </c>
      <c r="CU254" s="187">
        <f t="shared" si="399"/>
        <v>0.16312304570827157</v>
      </c>
      <c r="CV254" s="187">
        <f t="shared" si="400"/>
        <v>0.16084407237682791</v>
      </c>
      <c r="CW254" s="184">
        <f t="shared" si="401"/>
        <v>-1.5235308868266131</v>
      </c>
      <c r="CX254" s="184">
        <f t="shared" si="402"/>
        <v>-1.0984829658043367</v>
      </c>
      <c r="CY254" s="184">
        <f t="shared" si="403"/>
        <v>-2.9117334471137153</v>
      </c>
      <c r="CZ254" s="184">
        <f t="shared" si="438"/>
        <v>0.42504792102227668</v>
      </c>
      <c r="DA254" s="184">
        <f t="shared" si="439"/>
        <v>0.43911731755831623</v>
      </c>
      <c r="DB254" s="184">
        <f t="shared" si="440"/>
        <v>-1.3882025602871022</v>
      </c>
      <c r="DC254" s="184">
        <f t="shared" si="441"/>
        <v>1.4069396536039707E-2</v>
      </c>
      <c r="DD254" s="184">
        <f t="shared" si="442"/>
        <v>-1.8132504813093788</v>
      </c>
      <c r="DE254" s="184">
        <f t="shared" si="443"/>
        <v>-1.8273198778454185</v>
      </c>
      <c r="DF254" s="15"/>
      <c r="DY254" s="124"/>
      <c r="EE254" t="str">
        <f>E254</f>
        <v>iRM_UR</v>
      </c>
      <c r="EF254" t="str">
        <f>A254</f>
        <v>Lab 1</v>
      </c>
      <c r="EG254" t="str">
        <f>B254</f>
        <v>Jun 22, 2022</v>
      </c>
      <c r="EH254" s="50">
        <f>C254</f>
        <v>4</v>
      </c>
      <c r="EI254" s="48">
        <f>BE254/AVERAGE(BE253,BE255)</f>
        <v>1.0642718082702565</v>
      </c>
      <c r="EJ254" s="46">
        <f>(CM254/AVERAGE(CM253,CM255)-1)*10^6</f>
        <v>3.0552440177800122</v>
      </c>
      <c r="EK254" s="46">
        <f>(CN254/AVERAGE(CN253,CN255)-1)*10^6</f>
        <v>0.20532878330925541</v>
      </c>
      <c r="EL254" s="46">
        <f>(CP254/AVERAGE(CP253,CP255)-1)*10^6</f>
        <v>29.191344286916276</v>
      </c>
      <c r="EN254" s="39" t="str">
        <f t="shared" ref="EN254:EU254" si="493">DV322</f>
        <v>iRM_12</v>
      </c>
      <c r="EO254" s="39" t="str">
        <f t="shared" si="493"/>
        <v>Lab 1</v>
      </c>
      <c r="EP254" s="39" t="str">
        <f t="shared" si="493"/>
        <v>Jun 22, 2022</v>
      </c>
      <c r="EQ254" s="124">
        <f t="shared" si="493"/>
        <v>5</v>
      </c>
      <c r="ER254" s="117">
        <f t="shared" si="493"/>
        <v>1.0032801289565398</v>
      </c>
      <c r="ES254" s="44">
        <f t="shared" si="493"/>
        <v>-4.1567222288652061</v>
      </c>
      <c r="ET254" s="44">
        <f t="shared" si="493"/>
        <v>-4.6439949916710077</v>
      </c>
      <c r="EU254" s="44">
        <f t="shared" si="493"/>
        <v>16.874067191974262</v>
      </c>
      <c r="EV254" s="39" t="s">
        <v>27</v>
      </c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44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</row>
    <row r="255" spans="1:235">
      <c r="A255" t="s">
        <v>38</v>
      </c>
      <c r="B255" s="3" t="s">
        <v>35</v>
      </c>
      <c r="C255" s="19">
        <v>4</v>
      </c>
      <c r="D255" t="s">
        <v>115</v>
      </c>
      <c r="E255" t="s">
        <v>27</v>
      </c>
      <c r="F255" s="13"/>
      <c r="G255" s="13"/>
      <c r="H255" s="13">
        <v>2.3149983026087283E-4</v>
      </c>
      <c r="I255" s="13">
        <v>3.7400582803570616E-5</v>
      </c>
      <c r="J255" s="13">
        <v>8.3323279250180354E-5</v>
      </c>
      <c r="K255" s="13">
        <v>1.5967917715897783E-5</v>
      </c>
      <c r="L255" s="13">
        <v>6.7220095297670929E-5</v>
      </c>
      <c r="M255" s="13">
        <v>4.2253198671460261E-6</v>
      </c>
      <c r="N255" s="13">
        <v>7.5305668724467983E-5</v>
      </c>
      <c r="O255" s="13">
        <v>1.6151293516486474E-5</v>
      </c>
      <c r="P255" s="13">
        <v>-5.3873673778070954E-6</v>
      </c>
      <c r="Q255" s="13"/>
      <c r="R255" s="13"/>
      <c r="S255" s="13"/>
      <c r="T255" s="13"/>
      <c r="U255" s="13"/>
      <c r="V255" s="13">
        <v>19.612365760803222</v>
      </c>
      <c r="W255" s="13">
        <v>4.3588104915618899</v>
      </c>
      <c r="X255" s="13">
        <v>6.7977262020111082</v>
      </c>
      <c r="Y255" s="13">
        <v>5.1732364560734823E-5</v>
      </c>
      <c r="Z255" s="13">
        <v>7.1617740917205808</v>
      </c>
      <c r="AA255" s="13">
        <v>2.5699088528199354E-5</v>
      </c>
      <c r="AB255" s="13">
        <v>1.1957629776000978</v>
      </c>
      <c r="AC255" s="13">
        <v>1.1249918687212812E-5</v>
      </c>
      <c r="AD255" s="13">
        <v>9.0239386310031422E-7</v>
      </c>
      <c r="AE255" s="13"/>
      <c r="AF255" s="13"/>
      <c r="AG255" s="13"/>
      <c r="AH255" s="13"/>
      <c r="AI255" s="68">
        <f t="shared" si="383"/>
        <v>1</v>
      </c>
      <c r="AJ255" s="13">
        <f t="shared" si="405"/>
        <v>0</v>
      </c>
      <c r="AK255" s="13">
        <f t="shared" si="406"/>
        <v>0</v>
      </c>
      <c r="AL255" s="13">
        <f t="shared" si="407"/>
        <v>19.612134260972962</v>
      </c>
      <c r="AM255" s="13">
        <f t="shared" si="408"/>
        <v>4.3587730909790867</v>
      </c>
      <c r="AN255" s="13">
        <f t="shared" si="409"/>
        <v>6.7976428787318577</v>
      </c>
      <c r="AO255" s="13">
        <f t="shared" si="410"/>
        <v>3.5764446844837043E-5</v>
      </c>
      <c r="AP255" s="13">
        <f t="shared" si="411"/>
        <v>7.1617068716252827</v>
      </c>
      <c r="AQ255" s="13">
        <f t="shared" si="412"/>
        <v>2.1473768661053328E-5</v>
      </c>
      <c r="AR255" s="13">
        <f t="shared" si="413"/>
        <v>1.1956876719313734</v>
      </c>
      <c r="AS255" s="13">
        <f t="shared" si="414"/>
        <v>-4.9013748292736622E-6</v>
      </c>
      <c r="AT255" s="13">
        <f t="shared" si="415"/>
        <v>6.2897612409074098E-6</v>
      </c>
      <c r="AU255" s="13">
        <f t="shared" si="416"/>
        <v>0</v>
      </c>
      <c r="AV255" s="13">
        <f t="shared" si="417"/>
        <v>0</v>
      </c>
      <c r="AW255" s="13">
        <f t="shared" si="418"/>
        <v>0</v>
      </c>
      <c r="AX255" s="13"/>
      <c r="AY255">
        <f t="shared" si="419"/>
        <v>0</v>
      </c>
      <c r="AZ255">
        <f t="shared" si="420"/>
        <v>1</v>
      </c>
      <c r="BB255">
        <f t="shared" si="384"/>
        <v>1</v>
      </c>
      <c r="BC255">
        <f t="shared" si="385"/>
        <v>1</v>
      </c>
      <c r="BD255" s="41">
        <f t="shared" si="386"/>
        <v>1.7684976320735915</v>
      </c>
      <c r="BE255" s="13">
        <f t="shared" si="387"/>
        <v>19.612134260972962</v>
      </c>
      <c r="BF255" s="13">
        <f t="shared" si="388"/>
        <v>4.3587730909790867</v>
      </c>
      <c r="BG255" s="13">
        <f t="shared" si="421"/>
        <v>6.7976394488921423</v>
      </c>
      <c r="BH255" s="13">
        <f t="shared" si="422"/>
        <v>7.1617046457140967</v>
      </c>
      <c r="BI255" s="13">
        <f t="shared" si="423"/>
        <v>1.1956834944693215</v>
      </c>
      <c r="BJ255" s="17">
        <f t="shared" si="424"/>
        <v>0.22224878909037446</v>
      </c>
      <c r="BK255" s="17">
        <f t="shared" si="425"/>
        <v>0.34660375859342657</v>
      </c>
      <c r="BL255" s="17">
        <f t="shared" si="426"/>
        <v>0.36516702111128641</v>
      </c>
      <c r="BM255" s="17">
        <f t="shared" si="427"/>
        <v>6.0966515859962475E-2</v>
      </c>
      <c r="BN255" s="17">
        <f t="shared" si="428"/>
        <v>1.5595304703886814</v>
      </c>
      <c r="BO255" s="17">
        <f t="shared" si="429"/>
        <v>1.6430551662659281</v>
      </c>
      <c r="BP255" s="17">
        <f t="shared" si="430"/>
        <v>0.27431652658035977</v>
      </c>
      <c r="BQ255" s="17">
        <f t="shared" si="431"/>
        <v>1.0535575915079298</v>
      </c>
      <c r="BR255" s="17">
        <f t="shared" si="432"/>
        <v>0.17589686882616146</v>
      </c>
      <c r="BS255" s="17">
        <f t="shared" si="433"/>
        <v>0.16695515294461008</v>
      </c>
      <c r="BT255" s="96">
        <f t="shared" si="434"/>
        <v>-1.5039578530152291</v>
      </c>
      <c r="BU255" s="96">
        <f t="shared" si="435"/>
        <v>-1.0595730575775866</v>
      </c>
      <c r="BV255" s="96">
        <f t="shared" si="436"/>
        <v>-1.0074004379772603</v>
      </c>
      <c r="BW255" s="96">
        <f t="shared" si="437"/>
        <v>-2.7974304858492283</v>
      </c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184"/>
      <c r="CJ255" s="185"/>
      <c r="CK255" s="181">
        <f t="shared" si="389"/>
        <v>0</v>
      </c>
      <c r="CL255" s="186">
        <f t="shared" si="390"/>
        <v>1.7684904948499383</v>
      </c>
      <c r="CM255" s="185">
        <f t="shared" si="391"/>
        <v>0.21793938856693829</v>
      </c>
      <c r="CN255" s="185">
        <f t="shared" si="392"/>
        <v>0.33337417834399879</v>
      </c>
      <c r="CO255" s="188">
        <f t="shared" si="393"/>
        <v>0.33810000000000001</v>
      </c>
      <c r="CP255" s="185">
        <f t="shared" si="394"/>
        <v>5.4380520476712352E-2</v>
      </c>
      <c r="CQ255" s="187">
        <f t="shared" si="395"/>
        <v>1.5296646491306716</v>
      </c>
      <c r="CR255" s="187">
        <f t="shared" si="396"/>
        <v>1.5513487590434134</v>
      </c>
      <c r="CS255" s="187">
        <f t="shared" si="397"/>
        <v>0.24952130422266378</v>
      </c>
      <c r="CT255" s="187">
        <f t="shared" si="398"/>
        <v>1.0141757279447263</v>
      </c>
      <c r="CU255" s="187">
        <f t="shared" si="399"/>
        <v>0.16312157332293065</v>
      </c>
      <c r="CV255" s="187">
        <f t="shared" si="400"/>
        <v>0.16084152758566209</v>
      </c>
      <c r="CW255" s="184">
        <f t="shared" si="401"/>
        <v>-1.5235382889483067</v>
      </c>
      <c r="CX255" s="184">
        <f t="shared" si="402"/>
        <v>-1.0984897611429172</v>
      </c>
      <c r="CY255" s="184">
        <f t="shared" si="403"/>
        <v>-2.9117492687182023</v>
      </c>
      <c r="CZ255" s="184">
        <f t="shared" si="438"/>
        <v>0.42504852780538938</v>
      </c>
      <c r="DA255" s="184">
        <f t="shared" si="439"/>
        <v>0.43912471968000988</v>
      </c>
      <c r="DB255" s="184">
        <f t="shared" si="440"/>
        <v>-1.3882109797698958</v>
      </c>
      <c r="DC255" s="184">
        <f t="shared" si="441"/>
        <v>1.4076191874620359E-2</v>
      </c>
      <c r="DD255" s="184">
        <f t="shared" si="442"/>
        <v>-1.8132595075752851</v>
      </c>
      <c r="DE255" s="184">
        <f t="shared" si="443"/>
        <v>-1.8273356994499055</v>
      </c>
      <c r="DF255" s="15"/>
      <c r="DV255" s="39" t="str">
        <f>E255</f>
        <v>iRM_12</v>
      </c>
      <c r="DW255" s="39" t="str">
        <f>A255</f>
        <v>Lab 1</v>
      </c>
      <c r="DX255" s="39" t="str">
        <f>B255</f>
        <v>Jun 22, 2022</v>
      </c>
      <c r="DY255" s="124">
        <f>C255</f>
        <v>4</v>
      </c>
      <c r="DZ255" s="48">
        <f>BE255/AVERAGE(BE253,BE257)</f>
        <v>0.99031564483728662</v>
      </c>
      <c r="EA255" s="46">
        <f>(CM255/AVERAGE(CM253,CM257)-1)*10^6</f>
        <v>1.7230590390049372</v>
      </c>
      <c r="EB255" s="46">
        <f>(CN255/AVERAGE(CN253,CN257)-1)*10^6</f>
        <v>-6.403018948386574</v>
      </c>
      <c r="EC255" s="46">
        <f>(CP255/AVERAGE(CP253,CP257)-1)*10^6</f>
        <v>4.2639737511951381</v>
      </c>
      <c r="EH255" s="50"/>
      <c r="EK255" s="46"/>
      <c r="EL255" s="46"/>
      <c r="EN255" s="39" t="str">
        <f t="shared" ref="EN255:EU255" si="494">DV324</f>
        <v>iRM_12</v>
      </c>
      <c r="EO255" s="39" t="str">
        <f t="shared" si="494"/>
        <v>Lab 1</v>
      </c>
      <c r="EP255" s="39" t="str">
        <f t="shared" si="494"/>
        <v>Jun 22, 2022</v>
      </c>
      <c r="EQ255" s="124">
        <f t="shared" si="494"/>
        <v>5</v>
      </c>
      <c r="ER255" s="117">
        <f t="shared" si="494"/>
        <v>0.99475104550547988</v>
      </c>
      <c r="ES255" s="44">
        <f t="shared" si="494"/>
        <v>3.094799092773215</v>
      </c>
      <c r="ET255" s="44">
        <f t="shared" si="494"/>
        <v>5.6061339397395216</v>
      </c>
      <c r="EU255" s="44">
        <f t="shared" si="494"/>
        <v>-9.0191276387319164</v>
      </c>
      <c r="EV255" s="39" t="s">
        <v>27</v>
      </c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44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</row>
    <row r="256" spans="1:235">
      <c r="A256" t="s">
        <v>38</v>
      </c>
      <c r="B256" s="3" t="s">
        <v>35</v>
      </c>
      <c r="C256" s="19">
        <v>4</v>
      </c>
      <c r="D256" t="s">
        <v>116</v>
      </c>
      <c r="E256" t="s">
        <v>99</v>
      </c>
      <c r="F256" s="13"/>
      <c r="G256" s="13"/>
      <c r="H256" s="13">
        <v>2.9320407047634945E-4</v>
      </c>
      <c r="I256" s="13">
        <v>5.5802210044930686E-5</v>
      </c>
      <c r="J256" s="13">
        <v>1.003574096102966E-4</v>
      </c>
      <c r="K256" s="13">
        <v>1.0699999120333813E-5</v>
      </c>
      <c r="L256" s="13">
        <v>8.7346827785950151E-5</v>
      </c>
      <c r="M256" s="13">
        <v>1.5985168943188923E-6</v>
      </c>
      <c r="N256" s="13">
        <v>7.4961857899324974E-5</v>
      </c>
      <c r="O256" s="13">
        <v>1.8472907095201661E-5</v>
      </c>
      <c r="P256" s="13">
        <v>-4.889658430329291E-6</v>
      </c>
      <c r="Q256" s="13"/>
      <c r="R256" s="13"/>
      <c r="S256" s="13"/>
      <c r="T256" s="13"/>
      <c r="U256" s="13"/>
      <c r="V256" s="13">
        <v>20.835521230892258</v>
      </c>
      <c r="W256" s="13">
        <v>4.6306931631905695</v>
      </c>
      <c r="X256" s="13">
        <v>7.2217787528524591</v>
      </c>
      <c r="Y256" s="13">
        <v>5.2537968128620249E-5</v>
      </c>
      <c r="Z256" s="13">
        <v>7.6085309301103861</v>
      </c>
      <c r="AA256" s="13">
        <v>2.8318272012136139E-5</v>
      </c>
      <c r="AB256" s="13">
        <v>1.2703629975416222</v>
      </c>
      <c r="AC256" s="13">
        <v>1.8933695784829867E-5</v>
      </c>
      <c r="AD256" s="13">
        <v>2.7426125807242637E-6</v>
      </c>
      <c r="AE256" s="13"/>
      <c r="AF256" s="13"/>
      <c r="AG256" s="13"/>
      <c r="AH256" s="13"/>
      <c r="AI256" s="68">
        <f t="shared" si="383"/>
        <v>1</v>
      </c>
      <c r="AJ256" s="13">
        <f t="shared" si="405"/>
        <v>0</v>
      </c>
      <c r="AK256" s="13">
        <f t="shared" si="406"/>
        <v>0</v>
      </c>
      <c r="AL256" s="13">
        <f t="shared" si="407"/>
        <v>20.835228026821781</v>
      </c>
      <c r="AM256" s="13">
        <f t="shared" si="408"/>
        <v>4.6306373609805247</v>
      </c>
      <c r="AN256" s="13">
        <f t="shared" si="409"/>
        <v>7.221678395442849</v>
      </c>
      <c r="AO256" s="13">
        <f t="shared" si="410"/>
        <v>4.1837969008286439E-5</v>
      </c>
      <c r="AP256" s="13">
        <f t="shared" si="411"/>
        <v>7.6084435832826003</v>
      </c>
      <c r="AQ256" s="13">
        <f t="shared" si="412"/>
        <v>2.6719755117817246E-5</v>
      </c>
      <c r="AR256" s="13">
        <f t="shared" si="413"/>
        <v>1.2702880356837229</v>
      </c>
      <c r="AS256" s="13">
        <f t="shared" si="414"/>
        <v>4.6078868962820606E-7</v>
      </c>
      <c r="AT256" s="13">
        <f t="shared" si="415"/>
        <v>7.6322710110535551E-6</v>
      </c>
      <c r="AU256" s="13">
        <f t="shared" si="416"/>
        <v>0</v>
      </c>
      <c r="AV256" s="13">
        <f t="shared" si="417"/>
        <v>0</v>
      </c>
      <c r="AW256" s="13">
        <f t="shared" si="418"/>
        <v>0</v>
      </c>
      <c r="AX256" s="13"/>
      <c r="AY256">
        <f t="shared" si="419"/>
        <v>0</v>
      </c>
      <c r="AZ256">
        <f t="shared" si="420"/>
        <v>1</v>
      </c>
      <c r="BB256">
        <f t="shared" si="384"/>
        <v>1</v>
      </c>
      <c r="BC256">
        <f t="shared" si="385"/>
        <v>1</v>
      </c>
      <c r="BD256" s="41">
        <f t="shared" si="386"/>
        <v>1.7688087032352806</v>
      </c>
      <c r="BE256" s="13">
        <f t="shared" si="387"/>
        <v>20.835228026821781</v>
      </c>
      <c r="BF256" s="13">
        <f t="shared" si="388"/>
        <v>4.6306373609805247</v>
      </c>
      <c r="BG256" s="13">
        <f t="shared" si="421"/>
        <v>7.2216742335992015</v>
      </c>
      <c r="BH256" s="13">
        <f t="shared" si="422"/>
        <v>7.608440882296291</v>
      </c>
      <c r="BI256" s="13">
        <f t="shared" si="423"/>
        <v>1.2702829665981095</v>
      </c>
      <c r="BJ256" s="17">
        <f t="shared" si="424"/>
        <v>0.22225038070230735</v>
      </c>
      <c r="BK256" s="17">
        <f t="shared" si="425"/>
        <v>0.34660884077210652</v>
      </c>
      <c r="BL256" s="17">
        <f t="shared" si="426"/>
        <v>0.3651719516821092</v>
      </c>
      <c r="BM256" s="17">
        <f t="shared" si="427"/>
        <v>6.0968037641001005E-2</v>
      </c>
      <c r="BN256" s="17">
        <f t="shared" si="428"/>
        <v>1.5595421689575</v>
      </c>
      <c r="BO256" s="17">
        <f t="shared" si="429"/>
        <v>1.6430655845365583</v>
      </c>
      <c r="BP256" s="17">
        <f t="shared" si="430"/>
        <v>0.2743214092517775</v>
      </c>
      <c r="BQ256" s="17">
        <f t="shared" si="431"/>
        <v>1.0535563688123231</v>
      </c>
      <c r="BR256" s="17">
        <f t="shared" si="432"/>
        <v>0.17589868021020033</v>
      </c>
      <c r="BS256" s="17">
        <f t="shared" si="433"/>
        <v>0.16695706600729052</v>
      </c>
      <c r="BT256" s="96">
        <f t="shared" si="434"/>
        <v>-1.5039506916433254</v>
      </c>
      <c r="BU256" s="96">
        <f t="shared" si="435"/>
        <v>-1.0595583948934846</v>
      </c>
      <c r="BV256" s="96">
        <f t="shared" si="436"/>
        <v>-1.0073869358337173</v>
      </c>
      <c r="BW256" s="96">
        <f t="shared" si="437"/>
        <v>-2.7974055252290446</v>
      </c>
      <c r="BX256" s="44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184"/>
      <c r="CJ256" s="185"/>
      <c r="CK256" s="181">
        <f t="shared" si="389"/>
        <v>0</v>
      </c>
      <c r="CL256" s="186">
        <f t="shared" si="390"/>
        <v>1.7688005512275404</v>
      </c>
      <c r="CM256" s="185">
        <f t="shared" si="391"/>
        <v>0.21794020115081678</v>
      </c>
      <c r="CN256" s="185">
        <f t="shared" si="392"/>
        <v>0.33337679190974912</v>
      </c>
      <c r="CO256" s="188">
        <f t="shared" si="393"/>
        <v>0.33810000000000001</v>
      </c>
      <c r="CP256" s="185">
        <f t="shared" si="394"/>
        <v>5.4380787918173752E-2</v>
      </c>
      <c r="CQ256" s="187">
        <f t="shared" si="395"/>
        <v>1.5296709379425097</v>
      </c>
      <c r="CR256" s="187">
        <f t="shared" si="396"/>
        <v>1.5513429748834244</v>
      </c>
      <c r="CS256" s="187">
        <f t="shared" si="397"/>
        <v>0.24952160102184046</v>
      </c>
      <c r="CT256" s="187">
        <f t="shared" si="398"/>
        <v>1.0141677771364768</v>
      </c>
      <c r="CU256" s="187">
        <f t="shared" si="399"/>
        <v>0.16312109672258043</v>
      </c>
      <c r="CV256" s="187">
        <f t="shared" si="400"/>
        <v>0.16084231859856188</v>
      </c>
      <c r="CW256" s="184">
        <f t="shared" si="401"/>
        <v>-1.5235345604696273</v>
      </c>
      <c r="CX256" s="184">
        <f t="shared" si="402"/>
        <v>-1.0984819214370392</v>
      </c>
      <c r="CY256" s="184">
        <f t="shared" si="403"/>
        <v>-2.9117443507659386</v>
      </c>
      <c r="CZ256" s="184">
        <f t="shared" si="438"/>
        <v>0.42505263903258833</v>
      </c>
      <c r="DA256" s="184">
        <f t="shared" si="439"/>
        <v>0.43912099120133069</v>
      </c>
      <c r="DB256" s="184">
        <f t="shared" si="440"/>
        <v>-1.3882097902963113</v>
      </c>
      <c r="DC256" s="184">
        <f t="shared" si="441"/>
        <v>1.4068352168742455E-2</v>
      </c>
      <c r="DD256" s="184">
        <f t="shared" si="442"/>
        <v>-1.8132624293288997</v>
      </c>
      <c r="DE256" s="184">
        <f t="shared" si="443"/>
        <v>-1.8273307814976416</v>
      </c>
      <c r="DF256" s="15"/>
      <c r="DY256" s="124"/>
      <c r="EE256" t="str">
        <f>E256</f>
        <v>SRM</v>
      </c>
      <c r="EF256" t="str">
        <f>A256</f>
        <v>Lab 1</v>
      </c>
      <c r="EG256" t="str">
        <f>B256</f>
        <v>Jun 22, 2022</v>
      </c>
      <c r="EH256" s="50">
        <f>C256</f>
        <v>4</v>
      </c>
      <c r="EI256" s="48">
        <f>BE256/AVERAGE(BE255,BE257)</f>
        <v>1.0647132904562651</v>
      </c>
      <c r="EJ256" s="46">
        <f>(CM256/AVERAGE(CM255,CM257)-1)*10^6</f>
        <v>9.7984929670058563</v>
      </c>
      <c r="EK256" s="46">
        <f>(CN256/AVERAGE(CN255,CN257)-1)*10^6</f>
        <v>8.026709694242129</v>
      </c>
      <c r="EL256" s="46">
        <f>(CP256/AVERAGE(CP255,CP257)-1)*10^6</f>
        <v>-4.1872663195663407</v>
      </c>
      <c r="EN256" s="39" t="str">
        <f t="shared" ref="EN256:EU256" si="495">DV326</f>
        <v>iRM_12</v>
      </c>
      <c r="EO256" s="39" t="str">
        <f t="shared" si="495"/>
        <v>Lab 1</v>
      </c>
      <c r="EP256" s="39" t="str">
        <f t="shared" si="495"/>
        <v>Jun 22, 2022</v>
      </c>
      <c r="EQ256" s="124">
        <f t="shared" si="495"/>
        <v>5</v>
      </c>
      <c r="ER256" s="117">
        <f t="shared" si="495"/>
        <v>1.003087683813777</v>
      </c>
      <c r="ES256" s="44">
        <f t="shared" si="495"/>
        <v>-1.9060065745701849</v>
      </c>
      <c r="ET256" s="44">
        <f t="shared" si="495"/>
        <v>-4.2872502000745882</v>
      </c>
      <c r="EU256" s="44">
        <f t="shared" si="495"/>
        <v>-2.0858414786495416</v>
      </c>
      <c r="EV256" s="39" t="s">
        <v>27</v>
      </c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44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</row>
    <row r="257" spans="1:235">
      <c r="A257" t="s">
        <v>38</v>
      </c>
      <c r="B257" s="3" t="s">
        <v>35</v>
      </c>
      <c r="C257" s="19">
        <v>4</v>
      </c>
      <c r="D257" t="s">
        <v>50</v>
      </c>
      <c r="E257" t="s">
        <v>27</v>
      </c>
      <c r="F257" s="13"/>
      <c r="G257" s="13"/>
      <c r="H257" s="13">
        <v>1.7893626471050081E-3</v>
      </c>
      <c r="I257" s="13">
        <v>4.0210771840065718E-4</v>
      </c>
      <c r="J257" s="13">
        <v>6.21257555030752E-4</v>
      </c>
      <c r="K257" s="13">
        <v>1.8924565938505112E-5</v>
      </c>
      <c r="L257" s="13">
        <v>6.3501899276161575E-4</v>
      </c>
      <c r="M257" s="13">
        <v>3.4909365680846351E-6</v>
      </c>
      <c r="N257" s="13">
        <v>1.5925748411973472E-4</v>
      </c>
      <c r="O257" s="13">
        <v>2.0326461958575236E-5</v>
      </c>
      <c r="P257" s="13">
        <v>-2.6224939574603924E-6</v>
      </c>
      <c r="Q257" s="13"/>
      <c r="R257" s="13"/>
      <c r="S257" s="13"/>
      <c r="T257" s="13"/>
      <c r="U257" s="13"/>
      <c r="V257" s="13">
        <v>19.527380184251435</v>
      </c>
      <c r="W257" s="13">
        <v>4.3400128228323798</v>
      </c>
      <c r="X257" s="13">
        <v>6.7686499770806758</v>
      </c>
      <c r="Y257" s="13">
        <v>5.1245259096411211E-5</v>
      </c>
      <c r="Z257" s="13">
        <v>7.131542789692781</v>
      </c>
      <c r="AA257" s="13">
        <v>2.6690862295235629E-5</v>
      </c>
      <c r="AB257" s="13">
        <v>1.1907902810038353</v>
      </c>
      <c r="AC257" s="13">
        <v>1.9892876541269512E-5</v>
      </c>
      <c r="AD257" s="13">
        <v>1.4710793396131651E-6</v>
      </c>
      <c r="AE257" s="13"/>
      <c r="AF257" s="13"/>
      <c r="AG257" s="13"/>
      <c r="AH257" s="13"/>
      <c r="AI257" s="68">
        <f t="shared" si="383"/>
        <v>1</v>
      </c>
      <c r="AJ257" s="13">
        <f t="shared" si="405"/>
        <v>0</v>
      </c>
      <c r="AK257" s="13">
        <f t="shared" si="406"/>
        <v>0</v>
      </c>
      <c r="AL257" s="13">
        <f t="shared" si="407"/>
        <v>19.525590821604329</v>
      </c>
      <c r="AM257" s="13">
        <f t="shared" si="408"/>
        <v>4.3396107151139791</v>
      </c>
      <c r="AN257" s="13">
        <f t="shared" si="409"/>
        <v>6.7680287195256454</v>
      </c>
      <c r="AO257" s="13">
        <f t="shared" si="410"/>
        <v>3.2320693157906103E-5</v>
      </c>
      <c r="AP257" s="13">
        <f t="shared" si="411"/>
        <v>7.130907770700019</v>
      </c>
      <c r="AQ257" s="13">
        <f t="shared" si="412"/>
        <v>2.3199925727150995E-5</v>
      </c>
      <c r="AR257" s="13">
        <f t="shared" si="413"/>
        <v>1.1906310235197155</v>
      </c>
      <c r="AS257" s="13">
        <f t="shared" si="414"/>
        <v>-4.3358541730572416E-7</v>
      </c>
      <c r="AT257" s="13">
        <f t="shared" si="415"/>
        <v>4.0935732970735573E-6</v>
      </c>
      <c r="AU257" s="13">
        <f t="shared" si="416"/>
        <v>0</v>
      </c>
      <c r="AV257" s="13">
        <f t="shared" si="417"/>
        <v>0</v>
      </c>
      <c r="AW257" s="13">
        <f t="shared" si="418"/>
        <v>0</v>
      </c>
      <c r="AX257" s="13"/>
      <c r="AY257">
        <f t="shared" si="419"/>
        <v>0</v>
      </c>
      <c r="AZ257">
        <f t="shared" si="420"/>
        <v>1</v>
      </c>
      <c r="BB257">
        <f t="shared" si="384"/>
        <v>1</v>
      </c>
      <c r="BC257">
        <f t="shared" si="385"/>
        <v>1</v>
      </c>
      <c r="BD257" s="41">
        <f t="shared" si="386"/>
        <v>1.7710859746574075</v>
      </c>
      <c r="BE257" s="13">
        <f t="shared" si="387"/>
        <v>19.525590821604329</v>
      </c>
      <c r="BF257" s="13">
        <f t="shared" si="388"/>
        <v>4.3396107151139791</v>
      </c>
      <c r="BG257" s="13">
        <f t="shared" si="421"/>
        <v>6.7680264876074636</v>
      </c>
      <c r="BH257" s="13">
        <f t="shared" si="422"/>
        <v>7.130906322148193</v>
      </c>
      <c r="BI257" s="13">
        <f t="shared" si="423"/>
        <v>1.1906283048275477</v>
      </c>
      <c r="BJ257" s="17">
        <f t="shared" si="424"/>
        <v>0.22225246625123188</v>
      </c>
      <c r="BK257" s="17">
        <f t="shared" si="425"/>
        <v>0.34662339026990663</v>
      </c>
      <c r="BL257" s="17">
        <f t="shared" si="426"/>
        <v>0.36520822275237452</v>
      </c>
      <c r="BM257" s="17">
        <f t="shared" si="427"/>
        <v>6.0977837531562037E-2</v>
      </c>
      <c r="BN257" s="17">
        <f t="shared" si="428"/>
        <v>1.5595929985230721</v>
      </c>
      <c r="BO257" s="17">
        <f t="shared" si="429"/>
        <v>1.6432133641187447</v>
      </c>
      <c r="BP257" s="17">
        <f t="shared" si="430"/>
        <v>0.27436292861035488</v>
      </c>
      <c r="BQ257" s="17">
        <f t="shared" si="431"/>
        <v>1.0536167869917734</v>
      </c>
      <c r="BR257" s="17">
        <f t="shared" si="432"/>
        <v>0.17591956931723557</v>
      </c>
      <c r="BS257" s="17">
        <f t="shared" si="433"/>
        <v>0.16696731818359797</v>
      </c>
      <c r="BT257" s="96">
        <f t="shared" si="434"/>
        <v>-1.5039413079062409</v>
      </c>
      <c r="BU257" s="96">
        <f t="shared" si="435"/>
        <v>-1.0595164190673452</v>
      </c>
      <c r="BV257" s="96">
        <f t="shared" si="436"/>
        <v>-1.0072876147634999</v>
      </c>
      <c r="BW257" s="96">
        <f t="shared" si="437"/>
        <v>-2.797244799979941</v>
      </c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184"/>
      <c r="CJ257" s="185"/>
      <c r="CK257" s="181">
        <f t="shared" si="389"/>
        <v>0</v>
      </c>
      <c r="CL257" s="186">
        <f t="shared" si="390"/>
        <v>1.7710813099198923</v>
      </c>
      <c r="CM257" s="185">
        <f t="shared" si="391"/>
        <v>0.21793674280548753</v>
      </c>
      <c r="CN257" s="185">
        <f t="shared" si="392"/>
        <v>0.33337405368100176</v>
      </c>
      <c r="CO257" s="188">
        <f t="shared" si="393"/>
        <v>0.33810000000000007</v>
      </c>
      <c r="CP257" s="185">
        <f t="shared" si="394"/>
        <v>5.4381510775225454E-2</v>
      </c>
      <c r="CQ257" s="187">
        <f t="shared" si="395"/>
        <v>1.5296826473108487</v>
      </c>
      <c r="CR257" s="187">
        <f t="shared" si="396"/>
        <v>1.5513675924842114</v>
      </c>
      <c r="CS257" s="187">
        <f t="shared" si="397"/>
        <v>0.24952887739430851</v>
      </c>
      <c r="CT257" s="187">
        <f t="shared" si="398"/>
        <v>1.0141761071889548</v>
      </c>
      <c r="CU257" s="187">
        <f t="shared" si="399"/>
        <v>0.16312460485380759</v>
      </c>
      <c r="CV257" s="187">
        <f t="shared" si="400"/>
        <v>0.16084445659634858</v>
      </c>
      <c r="CW257" s="184">
        <f t="shared" si="401"/>
        <v>-1.5235504289177171</v>
      </c>
      <c r="CX257" s="184">
        <f t="shared" si="402"/>
        <v>-1.0984901350861569</v>
      </c>
      <c r="CY257" s="184">
        <f t="shared" si="403"/>
        <v>-2.9117310583464073</v>
      </c>
      <c r="CZ257" s="184">
        <f t="shared" si="438"/>
        <v>0.42506029383155991</v>
      </c>
      <c r="DA257" s="184">
        <f t="shared" si="439"/>
        <v>0.43913685964942017</v>
      </c>
      <c r="DB257" s="184">
        <f t="shared" si="440"/>
        <v>-1.3881806294286905</v>
      </c>
      <c r="DC257" s="184">
        <f t="shared" si="441"/>
        <v>1.407656581786028E-2</v>
      </c>
      <c r="DD257" s="184">
        <f t="shared" si="442"/>
        <v>-1.8132409232602504</v>
      </c>
      <c r="DE257" s="184">
        <f t="shared" si="443"/>
        <v>-1.8273174890781108</v>
      </c>
      <c r="DF257" s="15"/>
      <c r="DV257" s="39" t="str">
        <f>E257</f>
        <v>iRM_12</v>
      </c>
      <c r="DW257" s="39" t="str">
        <f>A257</f>
        <v>Lab 1</v>
      </c>
      <c r="DX257" s="39" t="str">
        <f>B257</f>
        <v>Jun 22, 2022</v>
      </c>
      <c r="DY257" s="124">
        <f>C257</f>
        <v>4</v>
      </c>
      <c r="DZ257" s="48">
        <f>BE257/AVERAGE(BE255,BE259)</f>
        <v>1.0014556967888701</v>
      </c>
      <c r="EA257" s="46">
        <f>(CM257/AVERAGE(CM255,CM259)-1)*10^6</f>
        <v>-12.683131761836997</v>
      </c>
      <c r="EB257" s="46">
        <f>(CN257/AVERAGE(CN255,CN259)-1)*10^6</f>
        <v>-4.9748291821583024</v>
      </c>
      <c r="EC257" s="46">
        <f>(CP257/AVERAGE(CP255,CP259)-1)*10^6</f>
        <v>20.781304242767362</v>
      </c>
      <c r="EH257" s="50"/>
      <c r="EK257" s="46"/>
      <c r="EL257" s="46"/>
      <c r="EN257" s="39" t="str">
        <f t="shared" ref="EN257:EU257" si="496">DV328</f>
        <v>iRM_12</v>
      </c>
      <c r="EO257" s="39" t="str">
        <f t="shared" si="496"/>
        <v>Lab 1</v>
      </c>
      <c r="EP257" s="39" t="str">
        <f t="shared" si="496"/>
        <v>Jun 22, 2022</v>
      </c>
      <c r="EQ257" s="124">
        <f t="shared" si="496"/>
        <v>5</v>
      </c>
      <c r="ER257" s="117">
        <f t="shared" si="496"/>
        <v>1.0039310702325444</v>
      </c>
      <c r="ES257" s="44">
        <f t="shared" si="496"/>
        <v>-4.6501467921844508</v>
      </c>
      <c r="ET257" s="44">
        <f t="shared" si="496"/>
        <v>4.2325182842972708</v>
      </c>
      <c r="EU257" s="44">
        <f t="shared" si="496"/>
        <v>-8.420068005166037</v>
      </c>
      <c r="EV257" s="39" t="s">
        <v>27</v>
      </c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44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</row>
    <row r="258" spans="1:235">
      <c r="A258" t="s">
        <v>38</v>
      </c>
      <c r="B258" s="3" t="s">
        <v>35</v>
      </c>
      <c r="C258" s="19">
        <v>4</v>
      </c>
      <c r="D258" t="s">
        <v>117</v>
      </c>
      <c r="E258" t="s">
        <v>100</v>
      </c>
      <c r="F258" s="13"/>
      <c r="G258" s="13"/>
      <c r="H258" s="13">
        <v>2.4708103301236407E-4</v>
      </c>
      <c r="I258" s="13">
        <v>4.9941954057430851E-5</v>
      </c>
      <c r="J258" s="13">
        <v>8.7698121569701476E-5</v>
      </c>
      <c r="K258" s="13">
        <v>1.0147652909608951E-5</v>
      </c>
      <c r="L258" s="13">
        <v>6.3784063240746039E-5</v>
      </c>
      <c r="M258" s="13">
        <v>3.6905902788930687E-6</v>
      </c>
      <c r="N258" s="13">
        <v>7.3216451346524986E-5</v>
      </c>
      <c r="O258" s="13">
        <v>1.6169460309356509E-5</v>
      </c>
      <c r="P258" s="13">
        <v>-2.6174011964030803E-6</v>
      </c>
      <c r="Q258" s="13"/>
      <c r="R258" s="13"/>
      <c r="S258" s="13"/>
      <c r="T258" s="13"/>
      <c r="U258" s="13"/>
      <c r="V258" s="13">
        <v>20.69820754382075</v>
      </c>
      <c r="W258" s="13">
        <v>4.599608100190455</v>
      </c>
      <c r="X258" s="13">
        <v>7.1724604003283439</v>
      </c>
      <c r="Y258" s="13">
        <v>4.1921950678071734E-5</v>
      </c>
      <c r="Z258" s="13">
        <v>7.5549817474520937</v>
      </c>
      <c r="AA258" s="13">
        <v>2.7839134689629088E-5</v>
      </c>
      <c r="AB258" s="13">
        <v>1.2611634050096785</v>
      </c>
      <c r="AC258" s="13">
        <v>2.201798585182197E-5</v>
      </c>
      <c r="AD258" s="13">
        <v>-1.1822185058028195E-6</v>
      </c>
      <c r="AE258" s="13"/>
      <c r="AF258" s="13"/>
      <c r="AG258" s="13"/>
      <c r="AH258" s="13"/>
      <c r="AI258" s="68">
        <f t="shared" si="383"/>
        <v>1</v>
      </c>
      <c r="AJ258" s="13">
        <f t="shared" si="405"/>
        <v>0</v>
      </c>
      <c r="AK258" s="13">
        <f t="shared" si="406"/>
        <v>0</v>
      </c>
      <c r="AL258" s="13">
        <f t="shared" si="407"/>
        <v>20.697960462787737</v>
      </c>
      <c r="AM258" s="13">
        <f t="shared" si="408"/>
        <v>4.5995581582363974</v>
      </c>
      <c r="AN258" s="13">
        <f t="shared" si="409"/>
        <v>7.1723727022067738</v>
      </c>
      <c r="AO258" s="13">
        <f t="shared" si="410"/>
        <v>3.1774297768462784E-5</v>
      </c>
      <c r="AP258" s="13">
        <f t="shared" si="411"/>
        <v>7.5549179633888528</v>
      </c>
      <c r="AQ258" s="13">
        <f t="shared" si="412"/>
        <v>2.4148544410736018E-5</v>
      </c>
      <c r="AR258" s="13">
        <f t="shared" si="413"/>
        <v>1.2610901885583319</v>
      </c>
      <c r="AS258" s="13">
        <f t="shared" si="414"/>
        <v>5.8485255424654612E-6</v>
      </c>
      <c r="AT258" s="13">
        <f t="shared" si="415"/>
        <v>1.4351826906002608E-6</v>
      </c>
      <c r="AU258" s="13">
        <f t="shared" si="416"/>
        <v>0</v>
      </c>
      <c r="AV258" s="13">
        <f t="shared" si="417"/>
        <v>0</v>
      </c>
      <c r="AW258" s="13">
        <f t="shared" si="418"/>
        <v>0</v>
      </c>
      <c r="AX258" s="13"/>
      <c r="AY258">
        <f t="shared" si="419"/>
        <v>0</v>
      </c>
      <c r="AZ258">
        <f t="shared" si="420"/>
        <v>1</v>
      </c>
      <c r="BB258">
        <f t="shared" si="384"/>
        <v>1</v>
      </c>
      <c r="BC258">
        <f t="shared" si="385"/>
        <v>1</v>
      </c>
      <c r="BD258" s="41">
        <f t="shared" si="386"/>
        <v>1.7584785958409701</v>
      </c>
      <c r="BE258" s="13">
        <f t="shared" si="387"/>
        <v>20.697960462787737</v>
      </c>
      <c r="BF258" s="13">
        <f t="shared" si="388"/>
        <v>4.5995581582363974</v>
      </c>
      <c r="BG258" s="13">
        <f t="shared" si="421"/>
        <v>7.1723719191478299</v>
      </c>
      <c r="BH258" s="13">
        <f t="shared" si="422"/>
        <v>7.5549174552946639</v>
      </c>
      <c r="BI258" s="13">
        <f t="shared" si="423"/>
        <v>1.261089235177542</v>
      </c>
      <c r="BJ258" s="17">
        <f t="shared" si="424"/>
        <v>0.22222277245653307</v>
      </c>
      <c r="BK258" s="17">
        <f t="shared" si="425"/>
        <v>0.3465255396560849</v>
      </c>
      <c r="BL258" s="17">
        <f t="shared" si="426"/>
        <v>0.36500782136855614</v>
      </c>
      <c r="BM258" s="17">
        <f t="shared" si="427"/>
        <v>6.092818842923281E-2</v>
      </c>
      <c r="BN258" s="17">
        <f t="shared" si="428"/>
        <v>1.5593610673895519</v>
      </c>
      <c r="BO258" s="17">
        <f t="shared" si="429"/>
        <v>1.642531129162075</v>
      </c>
      <c r="BP258" s="17">
        <f t="shared" si="430"/>
        <v>0.27417616905643821</v>
      </c>
      <c r="BQ258" s="17">
        <f t="shared" si="431"/>
        <v>1.0533359870987122</v>
      </c>
      <c r="BR258" s="17">
        <f t="shared" si="432"/>
        <v>0.17582596794943892</v>
      </c>
      <c r="BS258" s="17">
        <f t="shared" si="433"/>
        <v>0.16692296674846407</v>
      </c>
      <c r="BT258" s="96">
        <f t="shared" si="434"/>
        <v>-1.5040749207249406</v>
      </c>
      <c r="BU258" s="96">
        <f t="shared" si="435"/>
        <v>-1.0597987555472765</v>
      </c>
      <c r="BV258" s="96">
        <f t="shared" si="436"/>
        <v>-1.0078364972222276</v>
      </c>
      <c r="BW258" s="96">
        <f t="shared" si="437"/>
        <v>-2.7980593471638566</v>
      </c>
      <c r="BX258" s="44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184"/>
      <c r="CJ258" s="185"/>
      <c r="CK258" s="181">
        <f t="shared" si="389"/>
        <v>0</v>
      </c>
      <c r="CL258" s="186">
        <f t="shared" si="390"/>
        <v>1.7584770514671264</v>
      </c>
      <c r="CM258" s="185">
        <f t="shared" si="391"/>
        <v>0.21793803723549179</v>
      </c>
      <c r="CN258" s="185">
        <f t="shared" si="392"/>
        <v>0.33337239610097541</v>
      </c>
      <c r="CO258" s="188">
        <f t="shared" si="393"/>
        <v>0.33809999999999996</v>
      </c>
      <c r="CP258" s="185">
        <f t="shared" si="394"/>
        <v>5.4381522599707244E-2</v>
      </c>
      <c r="CQ258" s="187">
        <f t="shared" si="395"/>
        <v>1.5296659561118819</v>
      </c>
      <c r="CR258" s="187">
        <f t="shared" si="396"/>
        <v>1.5513583782287061</v>
      </c>
      <c r="CS258" s="187">
        <f t="shared" si="397"/>
        <v>0.24952744958855239</v>
      </c>
      <c r="CT258" s="187">
        <f t="shared" si="398"/>
        <v>1.0141811498321913</v>
      </c>
      <c r="CU258" s="187">
        <f t="shared" si="399"/>
        <v>0.16312545140430756</v>
      </c>
      <c r="CV258" s="187">
        <f t="shared" si="400"/>
        <v>0.1608444915696754</v>
      </c>
      <c r="CW258" s="184">
        <f t="shared" si="401"/>
        <v>-1.5235444894595811</v>
      </c>
      <c r="CX258" s="184">
        <f t="shared" si="402"/>
        <v>-1.0984951072311961</v>
      </c>
      <c r="CY258" s="184">
        <f t="shared" si="403"/>
        <v>-2.9117308409107325</v>
      </c>
      <c r="CZ258" s="184">
        <f t="shared" si="438"/>
        <v>0.42504938222838512</v>
      </c>
      <c r="DA258" s="184">
        <f t="shared" si="439"/>
        <v>0.43913092019128419</v>
      </c>
      <c r="DB258" s="184">
        <f t="shared" si="440"/>
        <v>-1.3881863514511514</v>
      </c>
      <c r="DC258" s="184">
        <f t="shared" si="441"/>
        <v>1.4081537962899411E-2</v>
      </c>
      <c r="DD258" s="184">
        <f t="shared" si="442"/>
        <v>-1.8132357336795364</v>
      </c>
      <c r="DE258" s="184">
        <f t="shared" si="443"/>
        <v>-1.8273172716424355</v>
      </c>
      <c r="DF258" s="15"/>
      <c r="DY258" s="124"/>
      <c r="EE258" t="str">
        <f>E258</f>
        <v>alfaA</v>
      </c>
      <c r="EF258" t="str">
        <f>A258</f>
        <v>Lab 1</v>
      </c>
      <c r="EG258" t="str">
        <f>B258</f>
        <v>Jun 22, 2022</v>
      </c>
      <c r="EH258" s="50">
        <f>C258</f>
        <v>4</v>
      </c>
      <c r="EI258" s="48">
        <f>BE258/AVERAGE(BE257,BE259)</f>
        <v>1.0639471270076826</v>
      </c>
      <c r="EJ258" s="46">
        <f>(CM258/AVERAGE(CM257,CM259)-1)*10^6</f>
        <v>-0.67379084500718278</v>
      </c>
      <c r="EK258" s="46">
        <f>(CN258/AVERAGE(CN257,CN259)-1)*10^6</f>
        <v>-9.7599682248317166</v>
      </c>
      <c r="EL258" s="46">
        <f>(CP258/AVERAGE(CP257,CP259)-1)*10^6</f>
        <v>11.893343958124802</v>
      </c>
      <c r="EN258" s="39" t="str">
        <f t="shared" ref="EN258:EU258" si="497">DV330</f>
        <v>iRM_12</v>
      </c>
      <c r="EO258" s="39" t="str">
        <f t="shared" si="497"/>
        <v>Lab 1</v>
      </c>
      <c r="EP258" s="39" t="str">
        <f t="shared" si="497"/>
        <v>Jun 22, 2022</v>
      </c>
      <c r="EQ258" s="124">
        <f t="shared" si="497"/>
        <v>5</v>
      </c>
      <c r="ER258" s="117">
        <f t="shared" si="497"/>
        <v>0.99616327465383125</v>
      </c>
      <c r="ES258" s="44">
        <f t="shared" si="497"/>
        <v>6.1271669922202676</v>
      </c>
      <c r="ET258" s="44">
        <f t="shared" si="497"/>
        <v>-6.7757586589278773</v>
      </c>
      <c r="EU258" s="44">
        <f t="shared" si="497"/>
        <v>15.373580255273467</v>
      </c>
      <c r="EV258" s="39" t="s">
        <v>27</v>
      </c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44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</row>
    <row r="259" spans="1:235">
      <c r="A259" t="s">
        <v>38</v>
      </c>
      <c r="B259" s="3" t="s">
        <v>35</v>
      </c>
      <c r="C259" s="19">
        <v>4</v>
      </c>
      <c r="D259" t="s">
        <v>118</v>
      </c>
      <c r="E259" t="s">
        <v>27</v>
      </c>
      <c r="F259" s="13"/>
      <c r="G259" s="13"/>
      <c r="H259" s="13">
        <v>2.5945157394744454E-4</v>
      </c>
      <c r="I259" s="13">
        <v>4.635561526811216E-5</v>
      </c>
      <c r="J259" s="13">
        <v>8.719133184058592E-5</v>
      </c>
      <c r="K259" s="13">
        <v>1.1264336877303552E-5</v>
      </c>
      <c r="L259" s="13">
        <v>6.6570661510922951E-5</v>
      </c>
      <c r="M259" s="13">
        <v>-7.4260360634070836E-7</v>
      </c>
      <c r="N259" s="13">
        <v>7.1121178552857597E-5</v>
      </c>
      <c r="O259" s="13">
        <v>9.9048856213812572E-6</v>
      </c>
      <c r="P259" s="13">
        <v>-6.2069776163298229E-6</v>
      </c>
      <c r="Q259" s="13"/>
      <c r="R259" s="13"/>
      <c r="S259" s="13"/>
      <c r="T259" s="13"/>
      <c r="U259" s="13"/>
      <c r="V259" s="13">
        <v>19.382542785333129</v>
      </c>
      <c r="W259" s="13">
        <v>4.3079137023614376</v>
      </c>
      <c r="X259" s="13">
        <v>6.718663215637207</v>
      </c>
      <c r="Y259" s="13">
        <v>4.9965507560973862E-5</v>
      </c>
      <c r="Z259" s="13">
        <v>7.0789619659890937</v>
      </c>
      <c r="AA259" s="13">
        <v>2.562756448501854E-5</v>
      </c>
      <c r="AB259" s="13">
        <v>1.1820179296999562</v>
      </c>
      <c r="AC259" s="13">
        <v>1.7075097686909765E-5</v>
      </c>
      <c r="AD259" s="13">
        <v>4.7192824074012843E-7</v>
      </c>
      <c r="AE259" s="13"/>
      <c r="AF259" s="13"/>
      <c r="AG259" s="13"/>
      <c r="AH259" s="13"/>
      <c r="AI259" s="68">
        <f t="shared" si="383"/>
        <v>1</v>
      </c>
      <c r="AJ259" s="13">
        <f t="shared" si="405"/>
        <v>0</v>
      </c>
      <c r="AK259" s="13">
        <f t="shared" si="406"/>
        <v>0</v>
      </c>
      <c r="AL259" s="13">
        <f t="shared" si="407"/>
        <v>19.382283333759183</v>
      </c>
      <c r="AM259" s="13">
        <f t="shared" si="408"/>
        <v>4.3078673467461694</v>
      </c>
      <c r="AN259" s="13">
        <f t="shared" si="409"/>
        <v>6.7185760243053663</v>
      </c>
      <c r="AO259" s="13">
        <f t="shared" si="410"/>
        <v>3.870117068367031E-5</v>
      </c>
      <c r="AP259" s="13">
        <f t="shared" si="411"/>
        <v>7.0788953953275824</v>
      </c>
      <c r="AQ259" s="13">
        <f t="shared" si="412"/>
        <v>2.6370168091359249E-5</v>
      </c>
      <c r="AR259" s="13">
        <f t="shared" si="413"/>
        <v>1.1819468085214033</v>
      </c>
      <c r="AS259" s="13">
        <f t="shared" si="414"/>
        <v>7.1702120655285075E-6</v>
      </c>
      <c r="AT259" s="13">
        <f t="shared" si="415"/>
        <v>6.6789058570699515E-6</v>
      </c>
      <c r="AU259" s="13">
        <f t="shared" si="416"/>
        <v>0</v>
      </c>
      <c r="AV259" s="13">
        <f t="shared" si="417"/>
        <v>0</v>
      </c>
      <c r="AW259" s="13">
        <f t="shared" si="418"/>
        <v>0</v>
      </c>
      <c r="AX259" s="13"/>
      <c r="AY259">
        <f t="shared" si="419"/>
        <v>0</v>
      </c>
      <c r="AZ259">
        <f t="shared" si="420"/>
        <v>1</v>
      </c>
      <c r="BB259">
        <f t="shared" si="384"/>
        <v>1</v>
      </c>
      <c r="BC259">
        <f t="shared" si="385"/>
        <v>1</v>
      </c>
      <c r="BD259" s="41">
        <f t="shared" si="386"/>
        <v>1.7721393318696221</v>
      </c>
      <c r="BE259" s="13">
        <f t="shared" si="387"/>
        <v>19.382283333759183</v>
      </c>
      <c r="BF259" s="13">
        <f t="shared" si="388"/>
        <v>4.3078673467461694</v>
      </c>
      <c r="BG259" s="13">
        <f t="shared" si="421"/>
        <v>6.7185723830177073</v>
      </c>
      <c r="BH259" s="13">
        <f t="shared" si="422"/>
        <v>7.0788930320234567</v>
      </c>
      <c r="BI259" s="13">
        <f t="shared" si="423"/>
        <v>1.1819423729018823</v>
      </c>
      <c r="BJ259" s="17">
        <f t="shared" si="424"/>
        <v>0.22225799058684284</v>
      </c>
      <c r="BK259" s="17">
        <f t="shared" si="425"/>
        <v>0.34663472137545331</v>
      </c>
      <c r="BL259" s="17">
        <f t="shared" si="426"/>
        <v>0.36522492784396365</v>
      </c>
      <c r="BM259" s="17">
        <f t="shared" si="427"/>
        <v>6.0980553867109592E-2</v>
      </c>
      <c r="BN259" s="17">
        <f t="shared" si="428"/>
        <v>1.5596052158134346</v>
      </c>
      <c r="BO259" s="17">
        <f t="shared" si="429"/>
        <v>1.6432476820276989</v>
      </c>
      <c r="BP259" s="17">
        <f t="shared" si="430"/>
        <v>0.27436833072277178</v>
      </c>
      <c r="BQ259" s="17">
        <f t="shared" si="431"/>
        <v>1.0536305376297677</v>
      </c>
      <c r="BR259" s="17">
        <f t="shared" si="432"/>
        <v>0.17592165500656587</v>
      </c>
      <c r="BS259" s="17">
        <f t="shared" si="433"/>
        <v>0.1669671186660143</v>
      </c>
      <c r="BT259" s="96">
        <f t="shared" si="434"/>
        <v>-1.5039164520877726</v>
      </c>
      <c r="BU259" s="96">
        <f t="shared" si="435"/>
        <v>-1.0594837296393893</v>
      </c>
      <c r="BV259" s="96">
        <f t="shared" si="436"/>
        <v>-1.0072418745295624</v>
      </c>
      <c r="BW259" s="96">
        <f t="shared" si="437"/>
        <v>-2.7972002546966381</v>
      </c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184"/>
      <c r="CJ259" s="185"/>
      <c r="CK259" s="181">
        <f t="shared" si="389"/>
        <v>0</v>
      </c>
      <c r="CL259" s="186">
        <f t="shared" si="390"/>
        <v>1.7721316654579014</v>
      </c>
      <c r="CM259" s="185">
        <f t="shared" si="391"/>
        <v>0.21793962535500253</v>
      </c>
      <c r="CN259" s="185">
        <f t="shared" si="392"/>
        <v>0.33337724599244767</v>
      </c>
      <c r="CO259" s="188">
        <f t="shared" si="393"/>
        <v>0.33810000000000001</v>
      </c>
      <c r="CP259" s="185">
        <f t="shared" si="394"/>
        <v>5.4380240883267067E-2</v>
      </c>
      <c r="CQ259" s="187">
        <f t="shared" si="395"/>
        <v>1.5296770628535701</v>
      </c>
      <c r="CR259" s="187">
        <f t="shared" si="396"/>
        <v>1.5513470735267525</v>
      </c>
      <c r="CS259" s="187">
        <f t="shared" si="397"/>
        <v>0.24951975022755463</v>
      </c>
      <c r="CT259" s="187">
        <f t="shared" si="398"/>
        <v>1.014166395770332</v>
      </c>
      <c r="CU259" s="187">
        <f t="shared" si="399"/>
        <v>0.16311923365189415</v>
      </c>
      <c r="CV259" s="187">
        <f t="shared" si="400"/>
        <v>0.16084070063078101</v>
      </c>
      <c r="CW259" s="184">
        <f t="shared" si="401"/>
        <v>-1.5235372024630358</v>
      </c>
      <c r="CX259" s="184">
        <f t="shared" si="402"/>
        <v>-1.098480559367452</v>
      </c>
      <c r="CY259" s="184">
        <f t="shared" si="403"/>
        <v>-2.9117544101578501</v>
      </c>
      <c r="CZ259" s="184">
        <f t="shared" si="438"/>
        <v>0.42505664309558394</v>
      </c>
      <c r="DA259" s="184">
        <f t="shared" si="439"/>
        <v>0.43912363319473907</v>
      </c>
      <c r="DB259" s="184">
        <f t="shared" si="440"/>
        <v>-1.3882172076948143</v>
      </c>
      <c r="DC259" s="184">
        <f t="shared" si="441"/>
        <v>1.4066990099155248E-2</v>
      </c>
      <c r="DD259" s="184">
        <f t="shared" si="442"/>
        <v>-1.813273850790398</v>
      </c>
      <c r="DE259" s="184">
        <f t="shared" si="443"/>
        <v>-1.8273408408895533</v>
      </c>
      <c r="DF259" s="15"/>
      <c r="DV259" s="39" t="str">
        <f>E259</f>
        <v>iRM_12</v>
      </c>
      <c r="DW259" s="39" t="str">
        <f>A259</f>
        <v>Lab 1</v>
      </c>
      <c r="DX259" s="39" t="str">
        <f>B259</f>
        <v>Jun 22, 2022</v>
      </c>
      <c r="DY259" s="124">
        <f>C259</f>
        <v>4</v>
      </c>
      <c r="DZ259" s="48">
        <f>BE259/AVERAGE(BE257,BE261)</f>
        <v>0.9996136887742797</v>
      </c>
      <c r="EA259" s="46">
        <f>(CM259/AVERAGE(CM257,CM261)-1)*10^6</f>
        <v>9.4255486906558161</v>
      </c>
      <c r="EB259" s="46">
        <f>(CN259/AVERAGE(CN257,CN261)-1)*10^6</f>
        <v>9.1951335554618652</v>
      </c>
      <c r="EC259" s="46">
        <f>(CP259/AVERAGE(CP257,CP261)-1)*10^6</f>
        <v>-15.132699857089982</v>
      </c>
      <c r="EH259" s="50"/>
      <c r="EK259" s="46"/>
      <c r="EL259" s="46"/>
      <c r="EN259" s="39" t="str">
        <f t="shared" ref="EN259:EU259" si="498">DV332</f>
        <v>iRM_12</v>
      </c>
      <c r="EO259" s="39" t="str">
        <f t="shared" si="498"/>
        <v>Lab 1</v>
      </c>
      <c r="EP259" s="39" t="str">
        <f t="shared" si="498"/>
        <v>Jun 22, 2022</v>
      </c>
      <c r="EQ259" s="124">
        <f t="shared" si="498"/>
        <v>5</v>
      </c>
      <c r="ER259" s="117">
        <f t="shared" si="498"/>
        <v>0.99716057940459502</v>
      </c>
      <c r="ES259" s="44">
        <f t="shared" si="498"/>
        <v>-4.9002285094079667</v>
      </c>
      <c r="ET259" s="44">
        <f t="shared" si="498"/>
        <v>1.8043084599739245</v>
      </c>
      <c r="EU259" s="44">
        <f t="shared" si="498"/>
        <v>-16.846579726448319</v>
      </c>
      <c r="EV259" s="39" t="s">
        <v>27</v>
      </c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44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</row>
    <row r="260" spans="1:235">
      <c r="A260" t="s">
        <v>38</v>
      </c>
      <c r="B260" s="3" t="s">
        <v>35</v>
      </c>
      <c r="C260" s="19">
        <v>4</v>
      </c>
      <c r="D260" t="s">
        <v>119</v>
      </c>
      <c r="E260" t="s">
        <v>101</v>
      </c>
      <c r="F260" s="13"/>
      <c r="G260" s="13"/>
      <c r="H260" s="13">
        <v>4.1550242458470165E-4</v>
      </c>
      <c r="I260" s="13">
        <v>8.2442874918342563E-5</v>
      </c>
      <c r="J260" s="13">
        <v>1.4376481340150349E-4</v>
      </c>
      <c r="K260" s="13">
        <v>1.1099158427896327E-5</v>
      </c>
      <c r="L260" s="13">
        <v>1.2582285598909947E-4</v>
      </c>
      <c r="M260" s="13">
        <v>8.0092448797586287E-7</v>
      </c>
      <c r="N260" s="13">
        <v>7.8420211139018647E-5</v>
      </c>
      <c r="O260" s="13">
        <v>1.8934987565444317E-5</v>
      </c>
      <c r="P260" s="13">
        <v>-2.629083496685781E-6</v>
      </c>
      <c r="Q260" s="13"/>
      <c r="R260" s="13"/>
      <c r="S260" s="13"/>
      <c r="T260" s="13"/>
      <c r="U260" s="13"/>
      <c r="V260" s="13">
        <v>21.047422447983099</v>
      </c>
      <c r="W260" s="13">
        <v>4.6783450574290999</v>
      </c>
      <c r="X260" s="13">
        <v>7.2968867165701727</v>
      </c>
      <c r="Y260" s="13">
        <v>3.9605693433834541E-5</v>
      </c>
      <c r="Z260" s="13">
        <v>7.6893451943689461</v>
      </c>
      <c r="AA260" s="13">
        <v>3.3139490815115929E-5</v>
      </c>
      <c r="AB260" s="13">
        <v>1.2841218612631973</v>
      </c>
      <c r="AC260" s="13">
        <v>1.5410256434260728E-5</v>
      </c>
      <c r="AD260" s="13">
        <v>6.9912033412331494E-6</v>
      </c>
      <c r="AE260" s="13"/>
      <c r="AF260" s="13"/>
      <c r="AG260" s="13"/>
      <c r="AH260" s="13"/>
      <c r="AI260" s="68">
        <f t="shared" si="383"/>
        <v>1</v>
      </c>
      <c r="AJ260" s="13">
        <f t="shared" si="405"/>
        <v>0</v>
      </c>
      <c r="AK260" s="13">
        <f t="shared" si="406"/>
        <v>0</v>
      </c>
      <c r="AL260" s="13">
        <f t="shared" si="407"/>
        <v>21.047006945558515</v>
      </c>
      <c r="AM260" s="13">
        <f t="shared" si="408"/>
        <v>4.6782626145541819</v>
      </c>
      <c r="AN260" s="13">
        <f t="shared" si="409"/>
        <v>7.2967429517567712</v>
      </c>
      <c r="AO260" s="13">
        <f t="shared" si="410"/>
        <v>2.8506535005938214E-5</v>
      </c>
      <c r="AP260" s="13">
        <f t="shared" si="411"/>
        <v>7.6892193715129569</v>
      </c>
      <c r="AQ260" s="13">
        <f t="shared" si="412"/>
        <v>3.2338566327140065E-5</v>
      </c>
      <c r="AR260" s="13">
        <f t="shared" si="413"/>
        <v>1.2840434410520583</v>
      </c>
      <c r="AS260" s="13">
        <f t="shared" si="414"/>
        <v>-3.5247311311835892E-6</v>
      </c>
      <c r="AT260" s="13">
        <f t="shared" si="415"/>
        <v>9.6202868379189304E-6</v>
      </c>
      <c r="AU260" s="13">
        <f t="shared" si="416"/>
        <v>0</v>
      </c>
      <c r="AV260" s="13">
        <f t="shared" si="417"/>
        <v>0</v>
      </c>
      <c r="AW260" s="13">
        <f t="shared" si="418"/>
        <v>0</v>
      </c>
      <c r="AX260" s="13"/>
      <c r="AY260">
        <f t="shared" si="419"/>
        <v>0</v>
      </c>
      <c r="AZ260">
        <f t="shared" si="420"/>
        <v>1</v>
      </c>
      <c r="BB260">
        <f t="shared" si="384"/>
        <v>1</v>
      </c>
      <c r="BC260">
        <f t="shared" si="385"/>
        <v>1</v>
      </c>
      <c r="BD260" s="41">
        <f t="shared" si="386"/>
        <v>1.7790845191926148</v>
      </c>
      <c r="BE260" s="13">
        <f t="shared" si="387"/>
        <v>21.047006945558515</v>
      </c>
      <c r="BF260" s="13">
        <f t="shared" si="388"/>
        <v>4.6782626145541819</v>
      </c>
      <c r="BG260" s="13">
        <f t="shared" si="421"/>
        <v>7.2967377089234446</v>
      </c>
      <c r="BH260" s="13">
        <f t="shared" si="422"/>
        <v>7.6892159683004744</v>
      </c>
      <c r="BI260" s="13">
        <f t="shared" si="423"/>
        <v>1.2840370528162866</v>
      </c>
      <c r="BJ260" s="17">
        <f t="shared" si="424"/>
        <v>0.22227685991909749</v>
      </c>
      <c r="BK260" s="17">
        <f t="shared" si="425"/>
        <v>0.34668766574732629</v>
      </c>
      <c r="BL260" s="17">
        <f t="shared" si="426"/>
        <v>0.36533536517519449</v>
      </c>
      <c r="BM260" s="17">
        <f t="shared" si="427"/>
        <v>6.1008059537285081E-2</v>
      </c>
      <c r="BN260" s="17">
        <f t="shared" si="428"/>
        <v>1.5597110102846998</v>
      </c>
      <c r="BO260" s="17">
        <f t="shared" si="429"/>
        <v>1.6436050307178456</v>
      </c>
      <c r="BP260" s="17">
        <f t="shared" si="430"/>
        <v>0.2744687843776914</v>
      </c>
      <c r="BQ260" s="17">
        <f t="shared" si="431"/>
        <v>1.0537881824773629</v>
      </c>
      <c r="BR260" s="17">
        <f t="shared" si="432"/>
        <v>0.17597412762226483</v>
      </c>
      <c r="BS260" s="17">
        <f t="shared" si="433"/>
        <v>0.16699193495277695</v>
      </c>
      <c r="BT260" s="96">
        <f t="shared" si="434"/>
        <v>-1.5038315573613208</v>
      </c>
      <c r="BU260" s="96">
        <f t="shared" si="435"/>
        <v>-1.0593310030782419</v>
      </c>
      <c r="BV260" s="96">
        <f t="shared" si="436"/>
        <v>-1.0069395385468178</v>
      </c>
      <c r="BW260" s="96">
        <f t="shared" si="437"/>
        <v>-2.7967492999743242</v>
      </c>
      <c r="BX260" s="44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184"/>
      <c r="CJ260" s="185"/>
      <c r="CK260" s="181">
        <f t="shared" si="389"/>
        <v>0</v>
      </c>
      <c r="CL260" s="186">
        <f t="shared" si="390"/>
        <v>1.7790743556559474</v>
      </c>
      <c r="CM260" s="185">
        <f t="shared" si="391"/>
        <v>0.21794137463313187</v>
      </c>
      <c r="CN260" s="185">
        <f t="shared" si="392"/>
        <v>0.33337722881081011</v>
      </c>
      <c r="CO260" s="188">
        <f t="shared" si="393"/>
        <v>0.33810000000000001</v>
      </c>
      <c r="CP260" s="185">
        <f t="shared" si="394"/>
        <v>5.4380358630909099E-2</v>
      </c>
      <c r="CQ260" s="187">
        <f t="shared" si="395"/>
        <v>1.5296647062633029</v>
      </c>
      <c r="CR260" s="187">
        <f t="shared" si="396"/>
        <v>1.5513346218410122</v>
      </c>
      <c r="CS260" s="187">
        <f t="shared" si="397"/>
        <v>0.24951828776178642</v>
      </c>
      <c r="CT260" s="187">
        <f t="shared" si="398"/>
        <v>1.0141664480385673</v>
      </c>
      <c r="CU260" s="187">
        <f t="shared" si="399"/>
        <v>0.16311959525516867</v>
      </c>
      <c r="CV260" s="187">
        <f t="shared" si="400"/>
        <v>0.16084104889354958</v>
      </c>
      <c r="CW260" s="184">
        <f t="shared" si="401"/>
        <v>-1.5235291760607408</v>
      </c>
      <c r="CX260" s="184">
        <f t="shared" si="402"/>
        <v>-1.0984806109055765</v>
      </c>
      <c r="CY260" s="184">
        <f t="shared" si="403"/>
        <v>-2.9117522448950148</v>
      </c>
      <c r="CZ260" s="184">
        <f t="shared" si="438"/>
        <v>0.4250485651551642</v>
      </c>
      <c r="DA260" s="184">
        <f t="shared" si="439"/>
        <v>0.43911560679244399</v>
      </c>
      <c r="DB260" s="184">
        <f t="shared" si="440"/>
        <v>-1.388223068834274</v>
      </c>
      <c r="DC260" s="184">
        <f t="shared" si="441"/>
        <v>1.4067041637279728E-2</v>
      </c>
      <c r="DD260" s="184">
        <f t="shared" si="442"/>
        <v>-1.8132716339894381</v>
      </c>
      <c r="DE260" s="184">
        <f t="shared" si="443"/>
        <v>-1.8273386756267178</v>
      </c>
      <c r="DF260" s="15"/>
      <c r="DY260" s="124"/>
      <c r="EE260" t="str">
        <f>E260</f>
        <v>Ames</v>
      </c>
      <c r="EF260" t="str">
        <f>A260</f>
        <v>Lab 1</v>
      </c>
      <c r="EG260" t="str">
        <f>B260</f>
        <v>Jun 22, 2022</v>
      </c>
      <c r="EH260" s="50">
        <f>C260</f>
        <v>4</v>
      </c>
      <c r="EI260" s="48">
        <f>BE260/AVERAGE(BE259,BE261)</f>
        <v>1.089495606276804</v>
      </c>
      <c r="EJ260" s="46">
        <f>(CM260/AVERAGE(CM259,CM261)-1)*10^6</f>
        <v>10.838741232976901</v>
      </c>
      <c r="EK260" s="46">
        <f>(CN260/AVERAGE(CN259,CN261)-1)*10^6</f>
        <v>4.3556936502042731</v>
      </c>
      <c r="EL260" s="46">
        <f>(CP260/AVERAGE(CP259,CP261)-1)*10^6</f>
        <v>-1.2916171657773035</v>
      </c>
      <c r="EN260" s="39" t="str">
        <f t="shared" ref="EN260:EU260" si="499">DV334</f>
        <v>iRM_12</v>
      </c>
      <c r="EO260" s="39" t="str">
        <f t="shared" si="499"/>
        <v>Lab 1</v>
      </c>
      <c r="EP260" s="39" t="str">
        <f t="shared" si="499"/>
        <v>Jun 22, 2022</v>
      </c>
      <c r="EQ260" s="124">
        <f t="shared" si="499"/>
        <v>5</v>
      </c>
      <c r="ER260" s="117">
        <f t="shared" si="499"/>
        <v>1.0036186640375655</v>
      </c>
      <c r="ES260" s="44">
        <f t="shared" si="499"/>
        <v>6.5609492765350552</v>
      </c>
      <c r="ET260" s="44">
        <f t="shared" si="499"/>
        <v>9.3333920145877158</v>
      </c>
      <c r="EU260" s="44">
        <f t="shared" si="499"/>
        <v>16.067539267528019</v>
      </c>
      <c r="EV260" s="39" t="s">
        <v>27</v>
      </c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44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</row>
    <row r="261" spans="1:235">
      <c r="A261" t="s">
        <v>38</v>
      </c>
      <c r="B261" s="3" t="s">
        <v>35</v>
      </c>
      <c r="C261" s="19">
        <v>4</v>
      </c>
      <c r="D261" t="s">
        <v>120</v>
      </c>
      <c r="E261" t="s">
        <v>27</v>
      </c>
      <c r="F261" s="13"/>
      <c r="G261" s="13"/>
      <c r="H261" s="13">
        <v>2.4598406889708713E-4</v>
      </c>
      <c r="I261" s="13">
        <v>5.2674065591418186E-5</v>
      </c>
      <c r="J261" s="13">
        <v>7.421427071676589E-5</v>
      </c>
      <c r="K261" s="13">
        <v>7.3351817718503302E-6</v>
      </c>
      <c r="L261" s="13">
        <v>6.4855697019083891E-5</v>
      </c>
      <c r="M261" s="13">
        <v>5.0246601119852166E-7</v>
      </c>
      <c r="N261" s="13">
        <v>7.383217453025282E-5</v>
      </c>
      <c r="O261" s="13">
        <v>-2.4419107376161194E-7</v>
      </c>
      <c r="P261" s="13">
        <v>-5.3543842710723812E-7</v>
      </c>
      <c r="Q261" s="13"/>
      <c r="R261" s="13"/>
      <c r="S261" s="13"/>
      <c r="T261" s="13"/>
      <c r="U261" s="13"/>
      <c r="V261" s="13">
        <v>19.254202804565431</v>
      </c>
      <c r="W261" s="13">
        <v>4.2794367885589599</v>
      </c>
      <c r="X261" s="13">
        <v>6.6742989063262943</v>
      </c>
      <c r="Y261" s="13">
        <v>5.3241357054503166E-5</v>
      </c>
      <c r="Z261" s="13">
        <v>7.0324933815002444</v>
      </c>
      <c r="AA261" s="13">
        <v>2.3975890480869567E-5</v>
      </c>
      <c r="AB261" s="13">
        <v>1.1742989635467529</v>
      </c>
      <c r="AC261" s="13">
        <v>1.5955610561775301E-5</v>
      </c>
      <c r="AD261" s="13">
        <v>-4.5628929939311987E-7</v>
      </c>
      <c r="AE261" s="13"/>
      <c r="AF261" s="13"/>
      <c r="AG261" s="13"/>
      <c r="AH261" s="13"/>
      <c r="AI261" s="68">
        <f t="shared" si="383"/>
        <v>1</v>
      </c>
      <c r="AJ261" s="13">
        <f t="shared" si="405"/>
        <v>0</v>
      </c>
      <c r="AK261" s="13">
        <f t="shared" si="406"/>
        <v>0</v>
      </c>
      <c r="AL261" s="13">
        <f t="shared" si="407"/>
        <v>19.253956820496533</v>
      </c>
      <c r="AM261" s="13">
        <f t="shared" si="408"/>
        <v>4.2793841144933689</v>
      </c>
      <c r="AN261" s="13">
        <f t="shared" si="409"/>
        <v>6.6742246920555779</v>
      </c>
      <c r="AO261" s="13">
        <f t="shared" si="410"/>
        <v>4.5906175282652837E-5</v>
      </c>
      <c r="AP261" s="13">
        <f t="shared" si="411"/>
        <v>7.0324285258032253</v>
      </c>
      <c r="AQ261" s="13">
        <f t="shared" si="412"/>
        <v>2.3473424469671045E-5</v>
      </c>
      <c r="AR261" s="13">
        <f t="shared" si="413"/>
        <v>1.1742251313722227</v>
      </c>
      <c r="AS261" s="13">
        <f t="shared" si="414"/>
        <v>1.6199801635536914E-5</v>
      </c>
      <c r="AT261" s="13">
        <f t="shared" si="415"/>
        <v>7.9149127714118258E-8</v>
      </c>
      <c r="AU261" s="13">
        <f t="shared" si="416"/>
        <v>0</v>
      </c>
      <c r="AV261" s="13">
        <f t="shared" si="417"/>
        <v>0</v>
      </c>
      <c r="AW261" s="13">
        <f t="shared" si="418"/>
        <v>0</v>
      </c>
      <c r="AX261" s="13"/>
      <c r="AY261">
        <f t="shared" si="419"/>
        <v>0</v>
      </c>
      <c r="AZ261">
        <f t="shared" si="420"/>
        <v>1</v>
      </c>
      <c r="BB261">
        <f t="shared" si="384"/>
        <v>1</v>
      </c>
      <c r="BC261">
        <f t="shared" si="385"/>
        <v>1</v>
      </c>
      <c r="BD261" s="41">
        <f t="shared" si="386"/>
        <v>1.7734493960907065</v>
      </c>
      <c r="BE261" s="13">
        <f t="shared" si="387"/>
        <v>19.253956820496533</v>
      </c>
      <c r="BF261" s="13">
        <f t="shared" si="388"/>
        <v>4.2793841144933689</v>
      </c>
      <c r="BG261" s="13">
        <f t="shared" si="421"/>
        <v>6.6742246489073045</v>
      </c>
      <c r="BH261" s="13">
        <f t="shared" si="422"/>
        <v>7.0324284977980005</v>
      </c>
      <c r="BI261" s="13">
        <f t="shared" si="423"/>
        <v>1.1742250788086925</v>
      </c>
      <c r="BJ261" s="17">
        <f t="shared" si="424"/>
        <v>0.22225998294219762</v>
      </c>
      <c r="BK261" s="17">
        <f t="shared" si="425"/>
        <v>0.34664171687568923</v>
      </c>
      <c r="BL261" s="17">
        <f t="shared" si="426"/>
        <v>0.36524588495553945</v>
      </c>
      <c r="BM261" s="17">
        <f t="shared" si="427"/>
        <v>6.0986169739338333E-2</v>
      </c>
      <c r="BN261" s="17">
        <f t="shared" si="428"/>
        <v>1.5596227097967479</v>
      </c>
      <c r="BO261" s="17">
        <f t="shared" si="429"/>
        <v>1.6433272428106307</v>
      </c>
      <c r="BP261" s="17">
        <f t="shared" si="430"/>
        <v>0.27439113839578938</v>
      </c>
      <c r="BQ261" s="17">
        <f t="shared" si="431"/>
        <v>1.0536697321012922</v>
      </c>
      <c r="BR261" s="17">
        <f t="shared" si="432"/>
        <v>0.17593430556775388</v>
      </c>
      <c r="BS261" s="17">
        <f t="shared" si="433"/>
        <v>0.16697291400493683</v>
      </c>
      <c r="BT261" s="96">
        <f t="shared" si="434"/>
        <v>-1.5039074879717034</v>
      </c>
      <c r="BU261" s="96">
        <f t="shared" si="435"/>
        <v>-1.0594635486557291</v>
      </c>
      <c r="BV261" s="96">
        <f t="shared" si="436"/>
        <v>-1.0071844947925097</v>
      </c>
      <c r="BW261" s="96">
        <f t="shared" si="437"/>
        <v>-2.7971081660995742</v>
      </c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184"/>
      <c r="CJ261" s="185"/>
      <c r="CK261" s="181">
        <f t="shared" si="389"/>
        <v>0</v>
      </c>
      <c r="CL261" s="186">
        <f t="shared" si="390"/>
        <v>1.7734493046432405</v>
      </c>
      <c r="CM261" s="185">
        <f t="shared" si="391"/>
        <v>0.21793839954214028</v>
      </c>
      <c r="CN261" s="185">
        <f t="shared" si="392"/>
        <v>0.33337430746366498</v>
      </c>
      <c r="CO261" s="188">
        <f t="shared" si="393"/>
        <v>0.33810000000000001</v>
      </c>
      <c r="CP261" s="185">
        <f t="shared" si="394"/>
        <v>5.4380616855941942E-2</v>
      </c>
      <c r="CQ261" s="187">
        <f t="shared" si="395"/>
        <v>1.5296721833510765</v>
      </c>
      <c r="CR261" s="187">
        <f t="shared" si="396"/>
        <v>1.551355799208874</v>
      </c>
      <c r="CS261" s="187">
        <f t="shared" si="397"/>
        <v>0.24952287880515042</v>
      </c>
      <c r="CT261" s="187">
        <f t="shared" si="398"/>
        <v>1.0141753351429161</v>
      </c>
      <c r="CU261" s="187">
        <f t="shared" si="399"/>
        <v>0.16312179924623904</v>
      </c>
      <c r="CV261" s="187">
        <f t="shared" si="400"/>
        <v>0.16084181264697409</v>
      </c>
      <c r="CW261" s="184">
        <f t="shared" si="401"/>
        <v>-1.5235428270313427</v>
      </c>
      <c r="CX261" s="184">
        <f t="shared" si="402"/>
        <v>-1.0984893738314527</v>
      </c>
      <c r="CY261" s="184">
        <f t="shared" si="403"/>
        <v>-2.9117474964081298</v>
      </c>
      <c r="CZ261" s="184">
        <f t="shared" si="438"/>
        <v>0.42505345319988985</v>
      </c>
      <c r="DA261" s="184">
        <f t="shared" si="439"/>
        <v>0.43912925776304573</v>
      </c>
      <c r="DB261" s="184">
        <f t="shared" si="440"/>
        <v>-1.3882046693767875</v>
      </c>
      <c r="DC261" s="184">
        <f t="shared" si="441"/>
        <v>1.407580456315605E-2</v>
      </c>
      <c r="DD261" s="184">
        <f t="shared" si="442"/>
        <v>-1.8132581225766773</v>
      </c>
      <c r="DE261" s="184">
        <f t="shared" si="443"/>
        <v>-1.8273339271398332</v>
      </c>
      <c r="DF261" s="15"/>
      <c r="DV261" s="39" t="str">
        <f>E261</f>
        <v>iRM_12</v>
      </c>
      <c r="DW261" s="39" t="str">
        <f>A261</f>
        <v>Lab 1</v>
      </c>
      <c r="DX261" s="39" t="str">
        <f>B261</f>
        <v>Jun 22, 2022</v>
      </c>
      <c r="DY261" s="124">
        <f>C261</f>
        <v>4</v>
      </c>
      <c r="DZ261" s="48">
        <f>BE261/AVERAGE(BE259,BE263)</f>
        <v>0.99648834888302629</v>
      </c>
      <c r="EA261" s="46">
        <f>(CM261/AVERAGE(CM259,CM263)-1)*10^6</f>
        <v>-7.4795506399549794</v>
      </c>
      <c r="EB261" s="46">
        <f>(CN261/AVERAGE(CN259,CN263)-1)*10^6</f>
        <v>-6.6956657490679916</v>
      </c>
      <c r="EC261" s="46">
        <f>(CP261/AVERAGE(CP259,CP263)-1)*10^6</f>
        <v>3.5883914528689331</v>
      </c>
      <c r="EH261" s="50"/>
      <c r="EK261" s="46"/>
      <c r="EL261" s="46"/>
      <c r="EN261" s="39" t="str">
        <f t="shared" ref="EN261:EU261" si="500">DV336</f>
        <v>iRM_12</v>
      </c>
      <c r="EO261" s="39" t="str">
        <f t="shared" si="500"/>
        <v>Lab 1</v>
      </c>
      <c r="EP261" s="39" t="str">
        <f t="shared" si="500"/>
        <v>Jun 22, 2022</v>
      </c>
      <c r="EQ261" s="124">
        <f t="shared" si="500"/>
        <v>5</v>
      </c>
      <c r="ER261" s="117">
        <f t="shared" si="500"/>
        <v>1.0015045240218869</v>
      </c>
      <c r="ES261" s="44">
        <f t="shared" si="500"/>
        <v>-2.9452791554529512</v>
      </c>
      <c r="ET261" s="44">
        <f t="shared" si="500"/>
        <v>-10.397341054901865</v>
      </c>
      <c r="EU261" s="44">
        <f t="shared" si="500"/>
        <v>-10.418920749932781</v>
      </c>
      <c r="EV261" s="39" t="s">
        <v>27</v>
      </c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44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</row>
    <row r="262" spans="1:235">
      <c r="A262" t="s">
        <v>38</v>
      </c>
      <c r="B262" s="3" t="s">
        <v>35</v>
      </c>
      <c r="C262" s="19">
        <v>4</v>
      </c>
      <c r="D262" t="s">
        <v>54</v>
      </c>
      <c r="E262" t="s">
        <v>102</v>
      </c>
      <c r="F262" s="13"/>
      <c r="G262" s="13"/>
      <c r="H262" s="13">
        <v>2.4546534550609069E-4</v>
      </c>
      <c r="I262" s="13">
        <v>4.2915332051052248E-5</v>
      </c>
      <c r="J262" s="13">
        <v>7.3884525772882628E-5</v>
      </c>
      <c r="K262" s="13">
        <v>1.3362553863771609E-5</v>
      </c>
      <c r="L262" s="13">
        <v>7.5367432145867497E-5</v>
      </c>
      <c r="M262" s="13">
        <v>4.0616536693960387E-6</v>
      </c>
      <c r="N262" s="13">
        <v>6.2785229238215828E-5</v>
      </c>
      <c r="O262" s="13">
        <v>4.8751234771771125E-6</v>
      </c>
      <c r="P262" s="13">
        <v>-5.3214842523630068E-6</v>
      </c>
      <c r="Q262" s="13"/>
      <c r="R262" s="13"/>
      <c r="S262" s="13"/>
      <c r="T262" s="13"/>
      <c r="U262" s="13"/>
      <c r="V262" s="13">
        <v>20.828684965769451</v>
      </c>
      <c r="W262" s="13">
        <v>4.6293417612711592</v>
      </c>
      <c r="X262" s="13">
        <v>7.2198371092478437</v>
      </c>
      <c r="Y262" s="13">
        <v>3.7490823226941451E-5</v>
      </c>
      <c r="Z262" s="13">
        <v>7.6069891154766083</v>
      </c>
      <c r="AA262" s="13">
        <v>2.650729387217628E-5</v>
      </c>
      <c r="AB262" s="13">
        <v>1.2701744139194489</v>
      </c>
      <c r="AC262" s="13">
        <v>2.1997507410868405E-5</v>
      </c>
      <c r="AD262" s="13">
        <v>9.8172751232065525E-7</v>
      </c>
      <c r="AE262" s="13"/>
      <c r="AF262" s="13"/>
      <c r="AG262" s="13"/>
      <c r="AH262" s="13"/>
      <c r="AI262" s="68">
        <f t="shared" si="383"/>
        <v>1</v>
      </c>
      <c r="AJ262" s="13">
        <f t="shared" si="405"/>
        <v>0</v>
      </c>
      <c r="AK262" s="13">
        <f t="shared" si="406"/>
        <v>0</v>
      </c>
      <c r="AL262" s="13">
        <f t="shared" si="407"/>
        <v>20.828439500423944</v>
      </c>
      <c r="AM262" s="13">
        <f t="shared" si="408"/>
        <v>4.6292988459391085</v>
      </c>
      <c r="AN262" s="13">
        <f t="shared" si="409"/>
        <v>7.2197632247220707</v>
      </c>
      <c r="AO262" s="13">
        <f t="shared" si="410"/>
        <v>2.4128269363169841E-5</v>
      </c>
      <c r="AP262" s="13">
        <f t="shared" si="411"/>
        <v>7.6069137480444624</v>
      </c>
      <c r="AQ262" s="13">
        <f t="shared" si="412"/>
        <v>2.244564020278024E-5</v>
      </c>
      <c r="AR262" s="13">
        <f t="shared" si="413"/>
        <v>1.2701116286902105</v>
      </c>
      <c r="AS262" s="13">
        <f t="shared" si="414"/>
        <v>1.7122383933691293E-5</v>
      </c>
      <c r="AT262" s="13">
        <f t="shared" si="415"/>
        <v>6.3032117646836623E-6</v>
      </c>
      <c r="AU262" s="13">
        <f t="shared" si="416"/>
        <v>0</v>
      </c>
      <c r="AV262" s="13">
        <f t="shared" si="417"/>
        <v>0</v>
      </c>
      <c r="AW262" s="13">
        <f t="shared" si="418"/>
        <v>0</v>
      </c>
      <c r="AX262" s="13"/>
      <c r="AY262">
        <f t="shared" si="419"/>
        <v>0</v>
      </c>
      <c r="AZ262">
        <f t="shared" si="420"/>
        <v>1</v>
      </c>
      <c r="BB262">
        <f t="shared" si="384"/>
        <v>1</v>
      </c>
      <c r="BC262">
        <f t="shared" si="385"/>
        <v>1</v>
      </c>
      <c r="BD262" s="41">
        <f t="shared" si="386"/>
        <v>1.771674128928727</v>
      </c>
      <c r="BE262" s="13">
        <f t="shared" si="387"/>
        <v>20.828439500423944</v>
      </c>
      <c r="BF262" s="13">
        <f t="shared" si="388"/>
        <v>4.6292988459391085</v>
      </c>
      <c r="BG262" s="13">
        <f t="shared" si="421"/>
        <v>7.2197597881689459</v>
      </c>
      <c r="BH262" s="13">
        <f t="shared" si="422"/>
        <v>7.6069115176392321</v>
      </c>
      <c r="BI262" s="13">
        <f t="shared" si="423"/>
        <v>1.2701074425418446</v>
      </c>
      <c r="BJ262" s="17">
        <f t="shared" si="424"/>
        <v>0.22225855402392883</v>
      </c>
      <c r="BK262" s="17">
        <f t="shared" si="425"/>
        <v>0.34662989457381072</v>
      </c>
      <c r="BL262" s="17">
        <f t="shared" si="426"/>
        <v>0.36521754390118377</v>
      </c>
      <c r="BM262" s="17">
        <f t="shared" si="427"/>
        <v>6.0979481564905173E-2</v>
      </c>
      <c r="BN262" s="17">
        <f t="shared" si="428"/>
        <v>1.55957954507565</v>
      </c>
      <c r="BO262" s="17">
        <f t="shared" si="429"/>
        <v>1.64321029399779</v>
      </c>
      <c r="BP262" s="17">
        <f t="shared" si="430"/>
        <v>0.27436281061353435</v>
      </c>
      <c r="BQ262" s="17">
        <f t="shared" si="431"/>
        <v>1.0536239072807816</v>
      </c>
      <c r="BR262" s="17">
        <f t="shared" si="432"/>
        <v>0.17592101119806999</v>
      </c>
      <c r="BS262" s="17">
        <f t="shared" si="433"/>
        <v>0.16696755833121826</v>
      </c>
      <c r="BT262" s="96">
        <f t="shared" si="434"/>
        <v>-1.5039139170321358</v>
      </c>
      <c r="BU262" s="96">
        <f t="shared" si="435"/>
        <v>-1.0594976544857804</v>
      </c>
      <c r="BV262" s="96">
        <f t="shared" si="436"/>
        <v>-1.0072620922552993</v>
      </c>
      <c r="BW262" s="96">
        <f t="shared" si="437"/>
        <v>-2.7972178391815992</v>
      </c>
      <c r="BX262" s="44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184"/>
      <c r="CJ262" s="185"/>
      <c r="CK262" s="181">
        <f t="shared" si="389"/>
        <v>0</v>
      </c>
      <c r="CL262" s="186">
        <f t="shared" si="390"/>
        <v>1.7716673958561662</v>
      </c>
      <c r="CM262" s="185">
        <f t="shared" si="391"/>
        <v>0.21794129812918966</v>
      </c>
      <c r="CN262" s="185">
        <f t="shared" si="392"/>
        <v>0.33337600972761605</v>
      </c>
      <c r="CO262" s="188">
        <f t="shared" si="393"/>
        <v>0.33810000000000001</v>
      </c>
      <c r="CP262" s="185">
        <f t="shared" si="394"/>
        <v>5.4380916661799096E-2</v>
      </c>
      <c r="CQ262" s="187">
        <f t="shared" si="395"/>
        <v>1.529659649590597</v>
      </c>
      <c r="CR262" s="187">
        <f t="shared" si="396"/>
        <v>1.5513351664060637</v>
      </c>
      <c r="CS262" s="187">
        <f t="shared" si="397"/>
        <v>0.24952093581439325</v>
      </c>
      <c r="CT262" s="187">
        <f t="shared" si="398"/>
        <v>1.0141701566235783</v>
      </c>
      <c r="CU262" s="187">
        <f t="shared" si="399"/>
        <v>0.16312186562623646</v>
      </c>
      <c r="CV262" s="187">
        <f t="shared" si="400"/>
        <v>0.16084269938420315</v>
      </c>
      <c r="CW262" s="184">
        <f t="shared" si="401"/>
        <v>-1.5235295270907172</v>
      </c>
      <c r="CX262" s="184">
        <f t="shared" si="402"/>
        <v>-1.0984842676802979</v>
      </c>
      <c r="CY262" s="184">
        <f t="shared" si="403"/>
        <v>-2.9117419833218858</v>
      </c>
      <c r="CZ262" s="184">
        <f t="shared" si="438"/>
        <v>0.42504525941041948</v>
      </c>
      <c r="DA262" s="184">
        <f t="shared" si="439"/>
        <v>0.43911595782242052</v>
      </c>
      <c r="DB262" s="184">
        <f t="shared" si="440"/>
        <v>-1.3882124562311691</v>
      </c>
      <c r="DC262" s="184">
        <f t="shared" si="441"/>
        <v>1.4070698412001011E-2</v>
      </c>
      <c r="DD262" s="184">
        <f t="shared" si="442"/>
        <v>-1.8132577156415883</v>
      </c>
      <c r="DE262" s="184">
        <f t="shared" si="443"/>
        <v>-1.8273284140535895</v>
      </c>
      <c r="DF262" s="15"/>
      <c r="DY262" s="124"/>
      <c r="EE262" t="str">
        <f>E262</f>
        <v>IPGP</v>
      </c>
      <c r="EF262" t="str">
        <f>A262</f>
        <v>Lab 1</v>
      </c>
      <c r="EG262" t="str">
        <f>B262</f>
        <v>Jun 22, 2022</v>
      </c>
      <c r="EH262" s="50">
        <f>C262</f>
        <v>4</v>
      </c>
      <c r="EI262" s="48">
        <f>BE262/AVERAGE(BE261,BE263)</f>
        <v>1.0815673196731646</v>
      </c>
      <c r="EJ262" s="46">
        <f>(CM262/AVERAGE(CM261,CM263)-1)*10^6</f>
        <v>8.6326742567699455</v>
      </c>
      <c r="EK262" s="46">
        <f>(CN262/AVERAGE(CN261,CN263)-1)*10^6</f>
        <v>2.817698586010664</v>
      </c>
      <c r="EL262" s="46">
        <f>(CP262/AVERAGE(CP261,CP263)-1)*10^6</f>
        <v>5.6446178495761501</v>
      </c>
      <c r="EN262" s="39" t="str">
        <f t="shared" ref="EN262:EU262" si="501">DV338</f>
        <v>iRM_12</v>
      </c>
      <c r="EO262" s="39" t="str">
        <f t="shared" si="501"/>
        <v>Lab 1</v>
      </c>
      <c r="EP262" s="39" t="str">
        <f t="shared" si="501"/>
        <v>Jun 22, 2022</v>
      </c>
      <c r="EQ262" s="124">
        <f t="shared" si="501"/>
        <v>5</v>
      </c>
      <c r="ER262" s="117">
        <f t="shared" si="501"/>
        <v>0.99408718307095645</v>
      </c>
      <c r="ES262" s="44">
        <f t="shared" si="501"/>
        <v>-5.8840265318993445</v>
      </c>
      <c r="ET262" s="44">
        <f t="shared" si="501"/>
        <v>4.7205545106177027</v>
      </c>
      <c r="EU262" s="44">
        <f t="shared" si="501"/>
        <v>4.0243289265440296</v>
      </c>
      <c r="EV262" s="39" t="s">
        <v>27</v>
      </c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44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</row>
    <row r="263" spans="1:235">
      <c r="A263" t="s">
        <v>38</v>
      </c>
      <c r="B263" s="3" t="s">
        <v>35</v>
      </c>
      <c r="C263" s="19">
        <v>4</v>
      </c>
      <c r="D263" t="s">
        <v>121</v>
      </c>
      <c r="E263" t="s">
        <v>27</v>
      </c>
      <c r="F263" s="13"/>
      <c r="G263" s="13"/>
      <c r="H263" s="13">
        <v>2.6278226316208018E-3</v>
      </c>
      <c r="I263" s="13">
        <v>5.778769875178114E-4</v>
      </c>
      <c r="J263" s="13">
        <v>9.0748359507415439E-4</v>
      </c>
      <c r="K263" s="13">
        <v>3.2800300999724641E-6</v>
      </c>
      <c r="L263" s="13">
        <v>9.3715288167004471E-4</v>
      </c>
      <c r="M263" s="13">
        <v>2.2736943094514571E-6</v>
      </c>
      <c r="N263" s="13">
        <v>2.0731458098453007E-4</v>
      </c>
      <c r="O263" s="13">
        <v>1.2585803222009418E-5</v>
      </c>
      <c r="P263" s="13">
        <v>-1.5829792573640598E-6</v>
      </c>
      <c r="Q263" s="13"/>
      <c r="R263" s="13"/>
      <c r="S263" s="13"/>
      <c r="T263" s="13"/>
      <c r="U263" s="13"/>
      <c r="V263" s="13">
        <v>19.263961029052734</v>
      </c>
      <c r="W263" s="13">
        <v>4.2816693115234372</v>
      </c>
      <c r="X263" s="13">
        <v>6.6778070068359376</v>
      </c>
      <c r="Y263" s="13">
        <v>4.7327044667326847E-5</v>
      </c>
      <c r="Z263" s="13">
        <v>7.0362406635284422</v>
      </c>
      <c r="AA263" s="13">
        <v>2.4040214334490884E-5</v>
      </c>
      <c r="AB263" s="13">
        <v>1.1749277329444885</v>
      </c>
      <c r="AC263" s="13">
        <v>1.8111396299218542E-5</v>
      </c>
      <c r="AD263" s="13">
        <v>1.0666431961681167E-7</v>
      </c>
      <c r="AE263" s="13"/>
      <c r="AF263" s="13"/>
      <c r="AG263" s="13"/>
      <c r="AH263" s="13"/>
      <c r="AI263" s="68">
        <f t="shared" si="383"/>
        <v>1</v>
      </c>
      <c r="AJ263" s="13">
        <f t="shared" si="405"/>
        <v>0</v>
      </c>
      <c r="AK263" s="13">
        <f t="shared" si="406"/>
        <v>0</v>
      </c>
      <c r="AL263" s="13">
        <f t="shared" si="407"/>
        <v>19.261333206421114</v>
      </c>
      <c r="AM263" s="13">
        <f t="shared" si="408"/>
        <v>4.2810914345359192</v>
      </c>
      <c r="AN263" s="13">
        <f t="shared" si="409"/>
        <v>6.6768995232408637</v>
      </c>
      <c r="AO263" s="13">
        <f t="shared" si="410"/>
        <v>4.4047014567354383E-5</v>
      </c>
      <c r="AP263" s="13">
        <f t="shared" si="411"/>
        <v>7.0353035106467718</v>
      </c>
      <c r="AQ263" s="13">
        <f t="shared" si="412"/>
        <v>2.1766520025039426E-5</v>
      </c>
      <c r="AR263" s="13">
        <f t="shared" si="413"/>
        <v>1.174720418363504</v>
      </c>
      <c r="AS263" s="13">
        <f t="shared" si="414"/>
        <v>5.5255930772091242E-6</v>
      </c>
      <c r="AT263" s="13">
        <f t="shared" si="415"/>
        <v>1.6896435769808715E-6</v>
      </c>
      <c r="AU263" s="13">
        <f t="shared" si="416"/>
        <v>0</v>
      </c>
      <c r="AV263" s="13">
        <f t="shared" si="417"/>
        <v>0</v>
      </c>
      <c r="AW263" s="13">
        <f t="shared" si="418"/>
        <v>0</v>
      </c>
      <c r="AX263" s="13"/>
      <c r="AY263">
        <f t="shared" si="419"/>
        <v>0</v>
      </c>
      <c r="AZ263">
        <f t="shared" si="420"/>
        <v>1</v>
      </c>
      <c r="BB263">
        <f t="shared" si="384"/>
        <v>1</v>
      </c>
      <c r="BC263">
        <f t="shared" si="385"/>
        <v>1</v>
      </c>
      <c r="BD263" s="41">
        <f t="shared" si="386"/>
        <v>1.7740395097166206</v>
      </c>
      <c r="BE263" s="13">
        <f t="shared" si="387"/>
        <v>19.261333206421114</v>
      </c>
      <c r="BF263" s="13">
        <f t="shared" si="388"/>
        <v>4.2810914345359192</v>
      </c>
      <c r="BG263" s="13">
        <f t="shared" si="421"/>
        <v>6.6768986021598931</v>
      </c>
      <c r="BH263" s="13">
        <f t="shared" si="422"/>
        <v>7.0353029128158022</v>
      </c>
      <c r="BI263" s="13">
        <f t="shared" si="423"/>
        <v>1.1747192962708191</v>
      </c>
      <c r="BJ263" s="17">
        <f t="shared" si="424"/>
        <v>0.22226350526498032</v>
      </c>
      <c r="BK263" s="17">
        <f t="shared" si="425"/>
        <v>0.34664779071129032</v>
      </c>
      <c r="BL263" s="17">
        <f t="shared" si="426"/>
        <v>0.36525524154633576</v>
      </c>
      <c r="BM263" s="17">
        <f t="shared" si="427"/>
        <v>6.0988472795808608E-2</v>
      </c>
      <c r="BN263" s="17">
        <f t="shared" si="428"/>
        <v>1.5596253208461746</v>
      </c>
      <c r="BO263" s="17">
        <f t="shared" si="429"/>
        <v>1.6433432970063266</v>
      </c>
      <c r="BP263" s="17">
        <f t="shared" si="430"/>
        <v>0.27439715180905999</v>
      </c>
      <c r="BQ263" s="17">
        <f t="shared" si="431"/>
        <v>1.0536782617216875</v>
      </c>
      <c r="BR263" s="17">
        <f t="shared" si="432"/>
        <v>0.17593786670518136</v>
      </c>
      <c r="BS263" s="17">
        <f t="shared" si="433"/>
        <v>0.16697494206410093</v>
      </c>
      <c r="BT263" s="96">
        <f t="shared" si="434"/>
        <v>-1.5038916403376583</v>
      </c>
      <c r="BU263" s="96">
        <f t="shared" si="435"/>
        <v>-1.0594460268685544</v>
      </c>
      <c r="BV263" s="96">
        <f t="shared" si="436"/>
        <v>-1.0071588778825356</v>
      </c>
      <c r="BW263" s="96">
        <f t="shared" si="437"/>
        <v>-2.7970704032265266</v>
      </c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184"/>
      <c r="CJ263" s="185"/>
      <c r="CK263" s="181">
        <f t="shared" si="389"/>
        <v>0</v>
      </c>
      <c r="CL263" s="186">
        <f t="shared" si="390"/>
        <v>1.7740375583739689</v>
      </c>
      <c r="CM263" s="185">
        <f t="shared" si="391"/>
        <v>0.21794043391625434</v>
      </c>
      <c r="CN263" s="185">
        <f t="shared" si="392"/>
        <v>0.33337583329063836</v>
      </c>
      <c r="CO263" s="188">
        <f t="shared" si="393"/>
        <v>0.33809999999999996</v>
      </c>
      <c r="CP263" s="185">
        <f t="shared" si="394"/>
        <v>5.4380602552135844E-2</v>
      </c>
      <c r="CQ263" s="187">
        <f t="shared" si="395"/>
        <v>1.5296649056812526</v>
      </c>
      <c r="CR263" s="187">
        <f t="shared" si="396"/>
        <v>1.5513413180131508</v>
      </c>
      <c r="CS263" s="187">
        <f t="shared" si="397"/>
        <v>0.24952048399165844</v>
      </c>
      <c r="CT263" s="187">
        <f t="shared" si="398"/>
        <v>1.0141706933664953</v>
      </c>
      <c r="CU263" s="187">
        <f t="shared" si="399"/>
        <v>0.16312100974855787</v>
      </c>
      <c r="CV263" s="187">
        <f t="shared" si="400"/>
        <v>0.16084177034053784</v>
      </c>
      <c r="CW263" s="184">
        <f t="shared" si="401"/>
        <v>-1.5235334924458666</v>
      </c>
      <c r="CX263" s="184">
        <f t="shared" si="402"/>
        <v>-1.0984847969236124</v>
      </c>
      <c r="CY263" s="184">
        <f t="shared" si="403"/>
        <v>-2.9117477594394967</v>
      </c>
      <c r="CZ263" s="184">
        <f t="shared" si="438"/>
        <v>0.42504869552225438</v>
      </c>
      <c r="DA263" s="184">
        <f t="shared" si="439"/>
        <v>0.43911992317756982</v>
      </c>
      <c r="DB263" s="184">
        <f t="shared" si="440"/>
        <v>-1.3882142669936304</v>
      </c>
      <c r="DC263" s="184">
        <f t="shared" si="441"/>
        <v>1.4071227655315321E-2</v>
      </c>
      <c r="DD263" s="184">
        <f t="shared" si="442"/>
        <v>-1.8132629625158847</v>
      </c>
      <c r="DE263" s="184">
        <f t="shared" si="443"/>
        <v>-1.8273341901711999</v>
      </c>
      <c r="DF263" s="15"/>
      <c r="DV263" s="39" t="str">
        <f>E263</f>
        <v>iRM_12</v>
      </c>
      <c r="DW263" s="39" t="str">
        <f>A263</f>
        <v>Lab 1</v>
      </c>
      <c r="DX263" s="39" t="str">
        <f>B263</f>
        <v>Jun 22, 2022</v>
      </c>
      <c r="DY263" s="124">
        <f>C263</f>
        <v>4</v>
      </c>
      <c r="DZ263" s="48">
        <f>BE263/AVERAGE(BE261,BE265)</f>
        <v>1.0049179301100271</v>
      </c>
      <c r="EA263" s="46">
        <f>(CM263/AVERAGE(CM261,CM265)-1)*10^6</f>
        <v>13.351853205056941</v>
      </c>
      <c r="EB263" s="46">
        <f>(CN263/AVERAGE(CN261,CN265)-1)*10^6</f>
        <v>0.70556574605085132</v>
      </c>
      <c r="EC263" s="46">
        <f>(CP263/AVERAGE(CP261,CP265)-1)*10^6</f>
        <v>5.3557534529513617</v>
      </c>
      <c r="EH263" s="50"/>
      <c r="EK263" s="46"/>
      <c r="EL263" s="46"/>
      <c r="EN263" s="39" t="str">
        <f t="shared" ref="EN263:EU263" si="502">DV340</f>
        <v>iRM_12</v>
      </c>
      <c r="EO263" s="39" t="str">
        <f t="shared" si="502"/>
        <v>Lab 1</v>
      </c>
      <c r="EP263" s="39" t="str">
        <f t="shared" si="502"/>
        <v>Jun 22, 2022</v>
      </c>
      <c r="EQ263" s="124">
        <f t="shared" si="502"/>
        <v>5</v>
      </c>
      <c r="ER263" s="117">
        <f t="shared" si="502"/>
        <v>1.0096648881646315</v>
      </c>
      <c r="ES263" s="44">
        <f t="shared" si="502"/>
        <v>3.5994008711348613</v>
      </c>
      <c r="ET263" s="44">
        <f t="shared" si="502"/>
        <v>-4.7898970918502926</v>
      </c>
      <c r="EU263" s="44">
        <f t="shared" si="502"/>
        <v>8.7538943869258645</v>
      </c>
      <c r="EV263" s="39" t="s">
        <v>27</v>
      </c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44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</row>
    <row r="264" spans="1:235">
      <c r="A264" t="s">
        <v>38</v>
      </c>
      <c r="B264" s="3" t="s">
        <v>35</v>
      </c>
      <c r="C264" s="19">
        <v>4</v>
      </c>
      <c r="D264" t="s">
        <v>122</v>
      </c>
      <c r="E264" t="s">
        <v>98</v>
      </c>
      <c r="F264" s="13"/>
      <c r="G264" s="13"/>
      <c r="H264" s="13">
        <v>2.4529852962587031E-4</v>
      </c>
      <c r="I264" s="13">
        <v>6.3331988167192327E-5</v>
      </c>
      <c r="J264" s="13">
        <v>8.1511475218576376E-5</v>
      </c>
      <c r="K264" s="13">
        <v>5.8103585018898229E-6</v>
      </c>
      <c r="L264" s="13">
        <v>7.9764315159991384E-5</v>
      </c>
      <c r="M264" s="13">
        <v>2.9420581086014864E-6</v>
      </c>
      <c r="N264" s="13">
        <v>5.691811129509006E-5</v>
      </c>
      <c r="O264" s="13">
        <v>1.2150797101639909E-5</v>
      </c>
      <c r="P264" s="13">
        <v>-1.7511314126750218E-6</v>
      </c>
      <c r="Q264" s="13"/>
      <c r="R264" s="13"/>
      <c r="S264" s="13"/>
      <c r="T264" s="13"/>
      <c r="U264" s="13"/>
      <c r="V264" s="13">
        <v>20.509754600524904</v>
      </c>
      <c r="W264" s="13">
        <v>4.5585113906860348</v>
      </c>
      <c r="X264" s="13">
        <v>7.1095677185058594</v>
      </c>
      <c r="Y264" s="13">
        <v>3.6012506607221438E-5</v>
      </c>
      <c r="Z264" s="13">
        <v>7.4911059761047367</v>
      </c>
      <c r="AA264" s="13">
        <v>2.3162685881743527E-5</v>
      </c>
      <c r="AB264" s="13">
        <v>1.2508694529533386</v>
      </c>
      <c r="AC264" s="13">
        <v>1.3991151648440337E-5</v>
      </c>
      <c r="AD264" s="13">
        <v>-2.6928023365258015E-6</v>
      </c>
      <c r="AE264" s="13"/>
      <c r="AF264" s="13"/>
      <c r="AG264" s="13"/>
      <c r="AH264" s="13"/>
      <c r="AI264" s="68">
        <f t="shared" si="383"/>
        <v>1</v>
      </c>
      <c r="AJ264" s="13">
        <f t="shared" si="405"/>
        <v>0</v>
      </c>
      <c r="AK264" s="13">
        <f t="shared" si="406"/>
        <v>0</v>
      </c>
      <c r="AL264" s="13">
        <f t="shared" si="407"/>
        <v>20.509509301995276</v>
      </c>
      <c r="AM264" s="13">
        <f t="shared" si="408"/>
        <v>4.5584480586978673</v>
      </c>
      <c r="AN264" s="13">
        <f t="shared" si="409"/>
        <v>7.109486207030641</v>
      </c>
      <c r="AO264" s="13">
        <f t="shared" si="410"/>
        <v>3.0202148105331615E-5</v>
      </c>
      <c r="AP264" s="13">
        <f t="shared" si="411"/>
        <v>7.4910262117895767</v>
      </c>
      <c r="AQ264" s="13">
        <f t="shared" si="412"/>
        <v>2.022062777314204E-5</v>
      </c>
      <c r="AR264" s="13">
        <f t="shared" si="413"/>
        <v>1.2508125348420436</v>
      </c>
      <c r="AS264" s="13">
        <f t="shared" si="414"/>
        <v>1.8403545468004278E-6</v>
      </c>
      <c r="AT264" s="13">
        <f t="shared" si="415"/>
        <v>-9.4167092385077969E-7</v>
      </c>
      <c r="AU264" s="13">
        <f t="shared" si="416"/>
        <v>0</v>
      </c>
      <c r="AV264" s="13">
        <f t="shared" si="417"/>
        <v>0</v>
      </c>
      <c r="AW264" s="13">
        <f t="shared" si="418"/>
        <v>0</v>
      </c>
      <c r="AX264" s="13"/>
      <c r="AY264">
        <f t="shared" si="419"/>
        <v>0</v>
      </c>
      <c r="AZ264">
        <f t="shared" si="420"/>
        <v>1</v>
      </c>
      <c r="BB264">
        <f t="shared" si="384"/>
        <v>1</v>
      </c>
      <c r="BC264">
        <f t="shared" si="385"/>
        <v>1</v>
      </c>
      <c r="BD264" s="41">
        <f t="shared" si="386"/>
        <v>1.7734871226603803</v>
      </c>
      <c r="BE264" s="13">
        <f t="shared" si="387"/>
        <v>20.509509301995276</v>
      </c>
      <c r="BF264" s="13">
        <f t="shared" si="388"/>
        <v>4.5584480586978673</v>
      </c>
      <c r="BG264" s="13">
        <f t="shared" si="421"/>
        <v>7.1094867203829502</v>
      </c>
      <c r="BH264" s="13">
        <f t="shared" si="422"/>
        <v>7.4910265449792064</v>
      </c>
      <c r="BI264" s="13">
        <f t="shared" si="423"/>
        <v>1.250813160212338</v>
      </c>
      <c r="BJ264" s="17">
        <f t="shared" si="424"/>
        <v>0.22226022044585908</v>
      </c>
      <c r="BK264" s="17">
        <f t="shared" si="425"/>
        <v>0.3466434333312548</v>
      </c>
      <c r="BL264" s="17">
        <f t="shared" si="426"/>
        <v>0.3652465027162029</v>
      </c>
      <c r="BM264" s="17">
        <f t="shared" si="427"/>
        <v>6.0986986172831159E-2</v>
      </c>
      <c r="BN264" s="17">
        <f t="shared" si="428"/>
        <v>1.5596287659387731</v>
      </c>
      <c r="BO264" s="17">
        <f t="shared" si="429"/>
        <v>1.6433282662255535</v>
      </c>
      <c r="BP264" s="17">
        <f t="shared" si="430"/>
        <v>0.27439451850848467</v>
      </c>
      <c r="BQ264" s="17">
        <f t="shared" si="431"/>
        <v>1.0536662968231418</v>
      </c>
      <c r="BR264" s="17">
        <f t="shared" si="432"/>
        <v>0.175935789657817</v>
      </c>
      <c r="BS264" s="17">
        <f t="shared" si="433"/>
        <v>0.16697486688932967</v>
      </c>
      <c r="BT264" s="96">
        <f t="shared" si="434"/>
        <v>-1.503906419387375</v>
      </c>
      <c r="BU264" s="96">
        <f t="shared" si="435"/>
        <v>-1.0594585969974828</v>
      </c>
      <c r="BV264" s="96">
        <f t="shared" si="436"/>
        <v>-1.0071828034383659</v>
      </c>
      <c r="BW264" s="96">
        <f t="shared" si="437"/>
        <v>-2.7970947789983431</v>
      </c>
      <c r="BX264" s="44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184"/>
      <c r="CJ264" s="185"/>
      <c r="CK264" s="181">
        <f t="shared" si="389"/>
        <v>0</v>
      </c>
      <c r="CL264" s="186">
        <f t="shared" si="390"/>
        <v>1.7734881440421408</v>
      </c>
      <c r="CM264" s="185">
        <f t="shared" si="391"/>
        <v>0.21793853870912325</v>
      </c>
      <c r="CN264" s="185">
        <f t="shared" si="392"/>
        <v>0.33337567329225598</v>
      </c>
      <c r="CO264" s="188">
        <f t="shared" si="393"/>
        <v>0.33810000000000001</v>
      </c>
      <c r="CP264" s="185">
        <f t="shared" si="394"/>
        <v>5.4381208326912067E-2</v>
      </c>
      <c r="CQ264" s="187">
        <f t="shared" si="395"/>
        <v>1.5296774735982039</v>
      </c>
      <c r="CR264" s="187">
        <f t="shared" si="396"/>
        <v>1.5513548085740496</v>
      </c>
      <c r="CS264" s="187">
        <f t="shared" si="397"/>
        <v>0.2495254334043838</v>
      </c>
      <c r="CT264" s="187">
        <f t="shared" si="398"/>
        <v>1.0141711801016819</v>
      </c>
      <c r="CU264" s="187">
        <f t="shared" si="399"/>
        <v>0.16312290512942859</v>
      </c>
      <c r="CV264" s="187">
        <f t="shared" si="400"/>
        <v>0.16084356204351397</v>
      </c>
      <c r="CW264" s="184">
        <f t="shared" si="401"/>
        <v>-1.5235421884704519</v>
      </c>
      <c r="CX264" s="184">
        <f t="shared" si="402"/>
        <v>-1.0984852768576832</v>
      </c>
      <c r="CY264" s="184">
        <f t="shared" si="403"/>
        <v>-2.9117366199637682</v>
      </c>
      <c r="CZ264" s="184">
        <f t="shared" si="438"/>
        <v>0.42505691161276887</v>
      </c>
      <c r="DA264" s="184">
        <f t="shared" si="439"/>
        <v>0.43912861920215523</v>
      </c>
      <c r="DB264" s="184">
        <f t="shared" si="440"/>
        <v>-1.3881944314933166</v>
      </c>
      <c r="DC264" s="184">
        <f t="shared" si="441"/>
        <v>1.4071707589386561E-2</v>
      </c>
      <c r="DD264" s="184">
        <f t="shared" si="442"/>
        <v>-1.8132513431060853</v>
      </c>
      <c r="DE264" s="184">
        <f t="shared" si="443"/>
        <v>-1.8273230506954714</v>
      </c>
      <c r="DF264" s="15"/>
      <c r="DY264" s="124"/>
      <c r="EE264" t="str">
        <f>E264</f>
        <v>iRM_UR</v>
      </c>
      <c r="EF264" t="str">
        <f>A264</f>
        <v>Lab 1</v>
      </c>
      <c r="EG264" t="str">
        <f>B264</f>
        <v>Jun 22, 2022</v>
      </c>
      <c r="EH264" s="50">
        <f>C264</f>
        <v>4</v>
      </c>
      <c r="EI264" s="48">
        <f>BE264/AVERAGE(BE263,BE265)</f>
        <v>1.0698329268956339</v>
      </c>
      <c r="EJ264" s="46">
        <f>(CM264/AVERAGE(CM263,CM265)-1)*10^6</f>
        <v>-1.1582894754447182E-2</v>
      </c>
      <c r="EK264" s="46">
        <f>(CN264/AVERAGE(CN263,CN265)-1)*10^6</f>
        <v>-2.062814125514123</v>
      </c>
      <c r="EL264" s="46">
        <f>(CP264/AVERAGE(CP263,CP265)-1)*10^6</f>
        <v>16.626869477676109</v>
      </c>
      <c r="EN264" s="39" t="str">
        <f t="shared" ref="EN264:EU264" si="503">DV342</f>
        <v>iRM_12</v>
      </c>
      <c r="EO264" s="39" t="str">
        <f t="shared" si="503"/>
        <v>Lab 1</v>
      </c>
      <c r="EP264" s="39" t="str">
        <f t="shared" si="503"/>
        <v>Jun 22, 2022</v>
      </c>
      <c r="EQ264" s="124">
        <f t="shared" si="503"/>
        <v>5</v>
      </c>
      <c r="ER264" s="117">
        <f t="shared" si="503"/>
        <v>0.98633894685039869</v>
      </c>
      <c r="ES264" s="44">
        <f t="shared" si="503"/>
        <v>7.4382739583267465</v>
      </c>
      <c r="ET264" s="44">
        <f t="shared" si="503"/>
        <v>2.7903257171502105</v>
      </c>
      <c r="EU264" s="44">
        <f t="shared" si="503"/>
        <v>-13.909622320396053</v>
      </c>
      <c r="EV264" s="39" t="s">
        <v>27</v>
      </c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44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</row>
    <row r="265" spans="1:235">
      <c r="A265" t="s">
        <v>38</v>
      </c>
      <c r="B265" s="3" t="s">
        <v>35</v>
      </c>
      <c r="C265" s="19">
        <v>4</v>
      </c>
      <c r="D265" t="s">
        <v>123</v>
      </c>
      <c r="E265" t="s">
        <v>27</v>
      </c>
      <c r="F265" s="13"/>
      <c r="G265" s="13"/>
      <c r="H265" s="13">
        <v>7.8366102825384583E-4</v>
      </c>
      <c r="I265" s="13">
        <v>1.7445778466935736E-4</v>
      </c>
      <c r="J265" s="13">
        <v>2.6628345804056151E-4</v>
      </c>
      <c r="K265" s="13">
        <v>5.5450326499340038E-7</v>
      </c>
      <c r="L265" s="13">
        <v>2.5776369875529781E-4</v>
      </c>
      <c r="M265" s="13">
        <v>3.394577333892812E-6</v>
      </c>
      <c r="N265" s="13">
        <v>9.5832587248878554E-5</v>
      </c>
      <c r="O265" s="13">
        <v>1.1179351923829019E-5</v>
      </c>
      <c r="P265" s="13">
        <v>-1.8758291389531223E-6</v>
      </c>
      <c r="Q265" s="13"/>
      <c r="R265" s="13"/>
      <c r="S265" s="13"/>
      <c r="T265" s="13"/>
      <c r="U265" s="13"/>
      <c r="V265" s="13">
        <v>19.080968623258631</v>
      </c>
      <c r="W265" s="13">
        <v>4.2409757010790763</v>
      </c>
      <c r="X265" s="13">
        <v>6.6145362367435379</v>
      </c>
      <c r="Y265" s="13">
        <v>4.7462423843134439E-5</v>
      </c>
      <c r="Z265" s="13">
        <v>6.9696947506495883</v>
      </c>
      <c r="AA265" s="13">
        <v>2.3646467996963926E-5</v>
      </c>
      <c r="AB265" s="13">
        <v>1.1638308520219764</v>
      </c>
      <c r="AC265" s="13">
        <v>1.0443700490464389E-5</v>
      </c>
      <c r="AD265" s="13">
        <v>2.0014903143648472E-6</v>
      </c>
      <c r="AE265" s="13"/>
      <c r="AF265" s="13"/>
      <c r="AG265" s="13"/>
      <c r="AH265" s="13"/>
      <c r="AI265" s="68">
        <f t="shared" si="383"/>
        <v>1</v>
      </c>
      <c r="AJ265" s="13">
        <f t="shared" si="405"/>
        <v>0</v>
      </c>
      <c r="AK265" s="13">
        <f t="shared" si="406"/>
        <v>0</v>
      </c>
      <c r="AL265" s="13">
        <f t="shared" si="407"/>
        <v>19.080184962230376</v>
      </c>
      <c r="AM265" s="13">
        <f t="shared" si="408"/>
        <v>4.2408012432944071</v>
      </c>
      <c r="AN265" s="13">
        <f t="shared" si="409"/>
        <v>6.6142699532854969</v>
      </c>
      <c r="AO265" s="13">
        <f t="shared" si="410"/>
        <v>4.6907920578141037E-5</v>
      </c>
      <c r="AP265" s="13">
        <f t="shared" si="411"/>
        <v>6.969436986950833</v>
      </c>
      <c r="AQ265" s="13">
        <f t="shared" si="412"/>
        <v>2.0251890663071114E-5</v>
      </c>
      <c r="AR265" s="13">
        <f t="shared" si="413"/>
        <v>1.1637350194347276</v>
      </c>
      <c r="AS265" s="13">
        <f t="shared" si="414"/>
        <v>-7.3565143336463065E-7</v>
      </c>
      <c r="AT265" s="13">
        <f t="shared" si="415"/>
        <v>3.8773194533179697E-6</v>
      </c>
      <c r="AU265" s="13">
        <f t="shared" si="416"/>
        <v>0</v>
      </c>
      <c r="AV265" s="13">
        <f t="shared" si="417"/>
        <v>0</v>
      </c>
      <c r="AW265" s="13">
        <f t="shared" si="418"/>
        <v>0</v>
      </c>
      <c r="AX265" s="13"/>
      <c r="AY265">
        <f t="shared" si="419"/>
        <v>0</v>
      </c>
      <c r="AZ265">
        <f t="shared" si="420"/>
        <v>1</v>
      </c>
      <c r="BB265">
        <f t="shared" si="384"/>
        <v>1</v>
      </c>
      <c r="BC265">
        <f t="shared" si="385"/>
        <v>1</v>
      </c>
      <c r="BD265" s="41">
        <f t="shared" si="386"/>
        <v>1.7750241334286685</v>
      </c>
      <c r="BE265" s="13">
        <f t="shared" si="387"/>
        <v>19.080184962230376</v>
      </c>
      <c r="BF265" s="13">
        <f t="shared" si="388"/>
        <v>4.2408012432944071</v>
      </c>
      <c r="BG265" s="13">
        <f t="shared" si="421"/>
        <v>6.614267839747991</v>
      </c>
      <c r="BH265" s="13">
        <f t="shared" si="422"/>
        <v>6.9694356151254437</v>
      </c>
      <c r="BI265" s="13">
        <f t="shared" si="423"/>
        <v>1.1637324445531061</v>
      </c>
      <c r="BJ265" s="17">
        <f t="shared" si="424"/>
        <v>0.22226206148887767</v>
      </c>
      <c r="BK265" s="17">
        <f t="shared" si="425"/>
        <v>0.34665637952887102</v>
      </c>
      <c r="BL265" s="17">
        <f t="shared" si="426"/>
        <v>0.36527086235912215</v>
      </c>
      <c r="BM265" s="17">
        <f t="shared" si="427"/>
        <v>6.0991675230441356E-2</v>
      </c>
      <c r="BN265" s="17">
        <f t="shared" si="428"/>
        <v>1.559674094655233</v>
      </c>
      <c r="BO265" s="17">
        <f t="shared" si="429"/>
        <v>1.6434242529393657</v>
      </c>
      <c r="BP265" s="17">
        <f t="shared" si="430"/>
        <v>0.27441334261849931</v>
      </c>
      <c r="BQ265" s="17">
        <f t="shared" si="431"/>
        <v>1.0536972169834273</v>
      </c>
      <c r="BR265" s="17">
        <f t="shared" si="432"/>
        <v>0.17594274570493432</v>
      </c>
      <c r="BS265" s="17">
        <f t="shared" si="433"/>
        <v>0.16697656866612146</v>
      </c>
      <c r="BT265" s="96">
        <f t="shared" si="434"/>
        <v>-1.5038981361444717</v>
      </c>
      <c r="BU265" s="96">
        <f t="shared" si="435"/>
        <v>-1.0594212503910723</v>
      </c>
      <c r="BV265" s="96">
        <f t="shared" si="436"/>
        <v>-1.0071161119561565</v>
      </c>
      <c r="BW265" s="96">
        <f t="shared" si="437"/>
        <v>-2.7970178957540353</v>
      </c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184"/>
      <c r="CJ265" s="185"/>
      <c r="CK265" s="181">
        <f t="shared" si="389"/>
        <v>0</v>
      </c>
      <c r="CL265" s="186">
        <f t="shared" si="390"/>
        <v>1.7750196134214193</v>
      </c>
      <c r="CM265" s="185">
        <f t="shared" si="391"/>
        <v>0.21793664855071054</v>
      </c>
      <c r="CN265" s="185">
        <f t="shared" si="392"/>
        <v>0.33337688868080673</v>
      </c>
      <c r="CO265" s="188">
        <f t="shared" si="393"/>
        <v>0.33810000000000007</v>
      </c>
      <c r="CP265" s="185">
        <f t="shared" si="394"/>
        <v>5.4380005753249673E-2</v>
      </c>
      <c r="CQ265" s="187">
        <f t="shared" si="395"/>
        <v>1.5296963172453071</v>
      </c>
      <c r="CR265" s="187">
        <f t="shared" si="396"/>
        <v>1.5513682634305963</v>
      </c>
      <c r="CS265" s="187">
        <f t="shared" si="397"/>
        <v>0.2495220795349446</v>
      </c>
      <c r="CT265" s="187">
        <f t="shared" si="398"/>
        <v>1.014167482748678</v>
      </c>
      <c r="CU265" s="187">
        <f t="shared" si="399"/>
        <v>0.1631187031843592</v>
      </c>
      <c r="CV265" s="187">
        <f t="shared" si="400"/>
        <v>0.16084000518559499</v>
      </c>
      <c r="CW265" s="184">
        <f t="shared" si="401"/>
        <v>-1.5235508614046678</v>
      </c>
      <c r="CX265" s="184">
        <f t="shared" si="402"/>
        <v>-1.0984816311617533</v>
      </c>
      <c r="CY265" s="184">
        <f t="shared" si="403"/>
        <v>-2.9117587339806561</v>
      </c>
      <c r="CZ265" s="184">
        <f t="shared" si="438"/>
        <v>0.42506923024291454</v>
      </c>
      <c r="DA265" s="184">
        <f t="shared" si="439"/>
        <v>0.43913729213637109</v>
      </c>
      <c r="DB265" s="184">
        <f t="shared" si="440"/>
        <v>-1.3882078725759883</v>
      </c>
      <c r="DC265" s="184">
        <f t="shared" si="441"/>
        <v>1.4068061893456482E-2</v>
      </c>
      <c r="DD265" s="184">
        <f t="shared" si="442"/>
        <v>-1.8132771028189028</v>
      </c>
      <c r="DE265" s="184">
        <f t="shared" si="443"/>
        <v>-1.8273451647123593</v>
      </c>
      <c r="DF265" s="15"/>
      <c r="DV265" s="39" t="str">
        <f>E265</f>
        <v>iRM_12</v>
      </c>
      <c r="DW265" s="39" t="str">
        <f>A265</f>
        <v>Lab 1</v>
      </c>
      <c r="DX265" s="39" t="str">
        <f>B265</f>
        <v>Jun 22, 2022</v>
      </c>
      <c r="DY265" s="124">
        <f>C265</f>
        <v>4</v>
      </c>
      <c r="DZ265" s="48">
        <f>BE265/AVERAGE(BE263,BE267)</f>
        <v>0.99618684619833819</v>
      </c>
      <c r="EA265" s="46">
        <f>(CM265/AVERAGE(CM263,CM267)-1)*10^6</f>
        <v>-14.689455549055097</v>
      </c>
      <c r="EB265" s="46">
        <f>(CN265/AVERAGE(CN263,CN267)-1)*10^6</f>
        <v>0.77946265086836775</v>
      </c>
      <c r="EC265" s="46">
        <f>(CP265/AVERAGE(CP263,CP267)-1)*10^6</f>
        <v>-16.23522355820306</v>
      </c>
      <c r="EH265" s="50"/>
      <c r="EK265" s="46"/>
      <c r="EL265" s="46"/>
      <c r="EN265" s="39" t="str">
        <f t="shared" ref="EN265:EU265" si="504">DV344</f>
        <v>iRM_12</v>
      </c>
      <c r="EO265" s="39" t="str">
        <f t="shared" si="504"/>
        <v>Lab 1</v>
      </c>
      <c r="EP265" s="39" t="str">
        <f t="shared" si="504"/>
        <v>Jun 22, 2022</v>
      </c>
      <c r="EQ265" s="124">
        <f t="shared" si="504"/>
        <v>5</v>
      </c>
      <c r="ER265" s="117">
        <f t="shared" si="504"/>
        <v>1.0098163087222745</v>
      </c>
      <c r="ES265" s="44">
        <f t="shared" si="504"/>
        <v>-13.622194026119416</v>
      </c>
      <c r="ET265" s="44">
        <f t="shared" si="504"/>
        <v>0.63264076222147025</v>
      </c>
      <c r="EU265" s="44">
        <f t="shared" si="504"/>
        <v>1.7216517314011526</v>
      </c>
      <c r="EV265" s="39" t="s">
        <v>27</v>
      </c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44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</row>
    <row r="266" spans="1:235">
      <c r="A266" t="s">
        <v>38</v>
      </c>
      <c r="B266" s="3" t="s">
        <v>35</v>
      </c>
      <c r="C266" s="19">
        <v>4</v>
      </c>
      <c r="D266" t="s">
        <v>124</v>
      </c>
      <c r="E266" t="s">
        <v>99</v>
      </c>
      <c r="F266" s="13"/>
      <c r="G266" s="13"/>
      <c r="H266" s="13">
        <v>4.1852260183077304E-4</v>
      </c>
      <c r="I266" s="13">
        <v>9.7346960319555362E-5</v>
      </c>
      <c r="J266" s="13">
        <v>1.4626587071688845E-4</v>
      </c>
      <c r="K266" s="13">
        <v>1.311933563670209E-5</v>
      </c>
      <c r="L266" s="13">
        <v>1.3236078302725218E-4</v>
      </c>
      <c r="M266" s="13">
        <v>-1.9727181097550767E-7</v>
      </c>
      <c r="N266" s="13">
        <v>7.6653603537124587E-5</v>
      </c>
      <c r="O266" s="13">
        <v>1.9465752620817513E-5</v>
      </c>
      <c r="P266" s="13">
        <v>-2.2550353719452694E-6</v>
      </c>
      <c r="Q266" s="13"/>
      <c r="R266" s="13"/>
      <c r="S266" s="13"/>
      <c r="T266" s="13"/>
      <c r="U266" s="13"/>
      <c r="V266" s="13">
        <v>20.221937484741211</v>
      </c>
      <c r="W266" s="13">
        <v>4.4945474720001224</v>
      </c>
      <c r="X266" s="13">
        <v>7.0098839759826657</v>
      </c>
      <c r="Y266" s="13">
        <v>4.8749870766187085E-5</v>
      </c>
      <c r="Z266" s="13">
        <v>7.3861773872375487</v>
      </c>
      <c r="AA266" s="13">
        <v>2.5791042999117055E-5</v>
      </c>
      <c r="AB266" s="13">
        <v>1.2333700394630431</v>
      </c>
      <c r="AC266" s="13">
        <v>1.9420131100105209E-5</v>
      </c>
      <c r="AD266" s="13">
        <v>-1.0608962952574081E-7</v>
      </c>
      <c r="AE266" s="13"/>
      <c r="AF266" s="13"/>
      <c r="AG266" s="13"/>
      <c r="AH266" s="13"/>
      <c r="AI266" s="68">
        <f t="shared" si="383"/>
        <v>1</v>
      </c>
      <c r="AJ266" s="13">
        <f t="shared" si="405"/>
        <v>0</v>
      </c>
      <c r="AK266" s="13">
        <f t="shared" si="406"/>
        <v>0</v>
      </c>
      <c r="AL266" s="13">
        <f t="shared" si="407"/>
        <v>20.221518962139381</v>
      </c>
      <c r="AM266" s="13">
        <f t="shared" si="408"/>
        <v>4.494450125039803</v>
      </c>
      <c r="AN266" s="13">
        <f t="shared" si="409"/>
        <v>7.0097377101119491</v>
      </c>
      <c r="AO266" s="13">
        <f t="shared" si="410"/>
        <v>3.5630535129484991E-5</v>
      </c>
      <c r="AP266" s="13">
        <f t="shared" si="411"/>
        <v>7.3860450264545214</v>
      </c>
      <c r="AQ266" s="13">
        <f t="shared" si="412"/>
        <v>2.5988314810092561E-5</v>
      </c>
      <c r="AR266" s="13">
        <f t="shared" si="413"/>
        <v>1.2332933858595061</v>
      </c>
      <c r="AS266" s="13">
        <f t="shared" si="414"/>
        <v>-4.5621520712304061E-8</v>
      </c>
      <c r="AT266" s="13">
        <f t="shared" si="415"/>
        <v>2.1489457424195286E-6</v>
      </c>
      <c r="AU266" s="13">
        <f t="shared" si="416"/>
        <v>0</v>
      </c>
      <c r="AV266" s="13">
        <f t="shared" si="417"/>
        <v>0</v>
      </c>
      <c r="AW266" s="13">
        <f t="shared" si="418"/>
        <v>0</v>
      </c>
      <c r="AX266" s="13"/>
      <c r="AY266">
        <f t="shared" si="419"/>
        <v>0</v>
      </c>
      <c r="AZ266">
        <f t="shared" si="420"/>
        <v>1</v>
      </c>
      <c r="BB266">
        <f t="shared" si="384"/>
        <v>1</v>
      </c>
      <c r="BC266">
        <f t="shared" si="385"/>
        <v>1</v>
      </c>
      <c r="BD266" s="41">
        <f t="shared" si="386"/>
        <v>1.7741284466232796</v>
      </c>
      <c r="BE266" s="13">
        <f t="shared" si="387"/>
        <v>20.221518962139381</v>
      </c>
      <c r="BF266" s="13">
        <f t="shared" si="388"/>
        <v>4.494450125039803</v>
      </c>
      <c r="BG266" s="13">
        <f t="shared" si="421"/>
        <v>7.0097365386560044</v>
      </c>
      <c r="BH266" s="13">
        <f t="shared" si="422"/>
        <v>7.3860442661154515</v>
      </c>
      <c r="BI266" s="13">
        <f t="shared" si="423"/>
        <v>1.2332919587465068</v>
      </c>
      <c r="BJ266" s="17">
        <f t="shared" si="424"/>
        <v>0.22226075763421793</v>
      </c>
      <c r="BK266" s="17">
        <f t="shared" si="425"/>
        <v>0.34664737855649164</v>
      </c>
      <c r="BL266" s="17">
        <f t="shared" si="426"/>
        <v>0.36525664960897813</v>
      </c>
      <c r="BM266" s="17">
        <f t="shared" si="427"/>
        <v>6.0989085985854542E-2</v>
      </c>
      <c r="BN266" s="17">
        <f t="shared" si="428"/>
        <v>1.5596427468630383</v>
      </c>
      <c r="BO266" s="17">
        <f t="shared" si="429"/>
        <v>1.6433699475194512</v>
      </c>
      <c r="BP266" s="17">
        <f t="shared" si="430"/>
        <v>0.27440330283687031</v>
      </c>
      <c r="BQ266" s="17">
        <f t="shared" si="431"/>
        <v>1.0536835764631458</v>
      </c>
      <c r="BR266" s="17">
        <f t="shared" si="432"/>
        <v>0.1759398448066308</v>
      </c>
      <c r="BS266" s="17">
        <f t="shared" si="433"/>
        <v>0.16697597716878199</v>
      </c>
      <c r="BT266" s="96">
        <f t="shared" si="434"/>
        <v>-1.5039040024559573</v>
      </c>
      <c r="BU266" s="96">
        <f t="shared" si="435"/>
        <v>-1.0594472158420738</v>
      </c>
      <c r="BV266" s="96">
        <f t="shared" si="436"/>
        <v>-1.0071550228798738</v>
      </c>
      <c r="BW266" s="96">
        <f t="shared" si="437"/>
        <v>-2.7970603490812875</v>
      </c>
      <c r="BX266" s="44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184"/>
      <c r="CJ266" s="185"/>
      <c r="CK266" s="181">
        <f t="shared" si="389"/>
        <v>0</v>
      </c>
      <c r="CL266" s="186">
        <f t="shared" si="390"/>
        <v>1.7741260827002758</v>
      </c>
      <c r="CM266" s="185">
        <f t="shared" si="391"/>
        <v>0.21793752612096995</v>
      </c>
      <c r="CN266" s="185">
        <f t="shared" si="392"/>
        <v>0.33337478749065896</v>
      </c>
      <c r="CO266" s="188">
        <f t="shared" si="393"/>
        <v>0.33810000000000007</v>
      </c>
      <c r="CP266" s="185">
        <f t="shared" si="394"/>
        <v>5.4380838116077912E-2</v>
      </c>
      <c r="CQ266" s="187">
        <f t="shared" si="395"/>
        <v>1.5296805163586822</v>
      </c>
      <c r="CR266" s="187">
        <f t="shared" si="396"/>
        <v>1.5513620165273043</v>
      </c>
      <c r="CS266" s="187">
        <f t="shared" si="397"/>
        <v>0.24952489405561523</v>
      </c>
      <c r="CT266" s="187">
        <f t="shared" si="398"/>
        <v>1.0141738748299116</v>
      </c>
      <c r="CU266" s="187">
        <f t="shared" si="399"/>
        <v>0.16312222806471718</v>
      </c>
      <c r="CV266" s="187">
        <f t="shared" si="400"/>
        <v>0.16084246706914493</v>
      </c>
      <c r="CW266" s="184">
        <f t="shared" si="401"/>
        <v>-1.5235468346909491</v>
      </c>
      <c r="CX266" s="184">
        <f t="shared" si="402"/>
        <v>-1.0984879339285039</v>
      </c>
      <c r="CY266" s="184">
        <f t="shared" si="403"/>
        <v>-2.9117434276847751</v>
      </c>
      <c r="CZ266" s="184">
        <f t="shared" si="438"/>
        <v>0.42505890076244551</v>
      </c>
      <c r="DA266" s="184">
        <f t="shared" si="439"/>
        <v>0.4391332654226523</v>
      </c>
      <c r="DB266" s="184">
        <f t="shared" si="440"/>
        <v>-1.3881965929938263</v>
      </c>
      <c r="DC266" s="184">
        <f t="shared" si="441"/>
        <v>1.4074364660207049E-2</v>
      </c>
      <c r="DD266" s="184">
        <f t="shared" si="442"/>
        <v>-1.8132554937562715</v>
      </c>
      <c r="DE266" s="184">
        <f t="shared" si="443"/>
        <v>-1.8273298584164785</v>
      </c>
      <c r="DF266" s="15"/>
      <c r="DY266" s="124"/>
      <c r="EE266" t="str">
        <f>E266</f>
        <v>SRM</v>
      </c>
      <c r="EF266" t="str">
        <f>A266</f>
        <v>Lab 1</v>
      </c>
      <c r="EG266" t="str">
        <f>B266</f>
        <v>Jun 22, 2022</v>
      </c>
      <c r="EH266" s="50">
        <f>C266</f>
        <v>4</v>
      </c>
      <c r="EI266" s="48">
        <f>BE266/AVERAGE(BE265,BE267)</f>
        <v>1.060792925169489</v>
      </c>
      <c r="EJ266" s="46">
        <f>(CM266/AVERAGE(CM265,CM267)-1)*10^6</f>
        <v>-1.9783828046904262</v>
      </c>
      <c r="EK266" s="46">
        <f>(CN266/AVERAGE(CN265,CN267)-1)*10^6</f>
        <v>-7.1061575599440374</v>
      </c>
      <c r="EL266" s="46">
        <f>(CP266/AVERAGE(CP265,CP267)-1)*10^6</f>
        <v>4.5581775753866793</v>
      </c>
      <c r="EN266" s="39" t="str">
        <f t="shared" ref="EN266:EU266" si="505">DV346</f>
        <v>iRM_12</v>
      </c>
      <c r="EO266" s="39" t="str">
        <f t="shared" si="505"/>
        <v>Lab 1</v>
      </c>
      <c r="EP266" s="39" t="str">
        <f t="shared" si="505"/>
        <v>Jun 22, 2022</v>
      </c>
      <c r="EQ266" s="124">
        <f t="shared" si="505"/>
        <v>5</v>
      </c>
      <c r="ER266" s="117">
        <f t="shared" si="505"/>
        <v>1.0027034088522984</v>
      </c>
      <c r="ES266" s="44">
        <f t="shared" si="505"/>
        <v>9.9670572499821475</v>
      </c>
      <c r="ET266" s="44">
        <f t="shared" si="505"/>
        <v>1.8662868004337696</v>
      </c>
      <c r="EU266" s="44">
        <f t="shared" si="505"/>
        <v>3.3675532336019387</v>
      </c>
      <c r="EV266" s="39" t="s">
        <v>27</v>
      </c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44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</row>
    <row r="267" spans="1:235">
      <c r="A267" t="s">
        <v>38</v>
      </c>
      <c r="B267" s="3" t="s">
        <v>35</v>
      </c>
      <c r="C267" s="19">
        <v>4</v>
      </c>
      <c r="D267" t="s">
        <v>58</v>
      </c>
      <c r="E267" t="s">
        <v>27</v>
      </c>
      <c r="F267" s="13"/>
      <c r="G267" s="13"/>
      <c r="H267" s="13">
        <v>2.6576798263704403E-4</v>
      </c>
      <c r="I267" s="13">
        <v>7.928741324576549E-5</v>
      </c>
      <c r="J267" s="13">
        <v>8.2622232730500395E-5</v>
      </c>
      <c r="K267" s="13">
        <v>1.3596526650871965E-5</v>
      </c>
      <c r="L267" s="13">
        <v>8.3167618504376145E-5</v>
      </c>
      <c r="M267" s="13">
        <v>1.9281074514765419E-7</v>
      </c>
      <c r="N267" s="13">
        <v>7.5523790656006895E-5</v>
      </c>
      <c r="O267" s="13">
        <v>1.17942141741878E-5</v>
      </c>
      <c r="P267" s="13">
        <v>-1.304845864069648E-6</v>
      </c>
      <c r="Q267" s="13"/>
      <c r="R267" s="13"/>
      <c r="S267" s="13"/>
      <c r="T267" s="13"/>
      <c r="U267" s="13"/>
      <c r="V267" s="13">
        <v>19.045370826721193</v>
      </c>
      <c r="W267" s="13">
        <v>4.2331423473358152</v>
      </c>
      <c r="X267" s="13">
        <v>6.6022264003753666</v>
      </c>
      <c r="Y267" s="13">
        <v>4.926860017803847E-5</v>
      </c>
      <c r="Z267" s="13">
        <v>6.9567572021484372</v>
      </c>
      <c r="AA267" s="13">
        <v>2.3237788650476431E-5</v>
      </c>
      <c r="AB267" s="13">
        <v>1.1617078375816345</v>
      </c>
      <c r="AC267" s="13">
        <v>1.2849499088076754E-5</v>
      </c>
      <c r="AD267" s="13">
        <v>1.4205539491740637E-6</v>
      </c>
      <c r="AE267" s="13"/>
      <c r="AF267" s="13"/>
      <c r="AG267" s="13"/>
      <c r="AH267" s="13"/>
      <c r="AI267" s="68">
        <f t="shared" si="383"/>
        <v>1</v>
      </c>
      <c r="AJ267" s="13">
        <f t="shared" si="405"/>
        <v>0</v>
      </c>
      <c r="AK267" s="13">
        <f t="shared" si="406"/>
        <v>0</v>
      </c>
      <c r="AL267" s="13">
        <f t="shared" si="407"/>
        <v>19.045105058738557</v>
      </c>
      <c r="AM267" s="13">
        <f t="shared" si="408"/>
        <v>4.2330630599225696</v>
      </c>
      <c r="AN267" s="13">
        <f t="shared" si="409"/>
        <v>6.6021437781426364</v>
      </c>
      <c r="AO267" s="13">
        <f t="shared" si="410"/>
        <v>3.5672073527166506E-5</v>
      </c>
      <c r="AP267" s="13">
        <f t="shared" si="411"/>
        <v>6.9566740345299332</v>
      </c>
      <c r="AQ267" s="13">
        <f t="shared" si="412"/>
        <v>2.3044977905328778E-5</v>
      </c>
      <c r="AR267" s="13">
        <f t="shared" si="413"/>
        <v>1.1616323137909785</v>
      </c>
      <c r="AS267" s="13">
        <f t="shared" si="414"/>
        <v>1.055284913888954E-6</v>
      </c>
      <c r="AT267" s="13">
        <f t="shared" si="415"/>
        <v>2.725399813243712E-6</v>
      </c>
      <c r="AU267" s="13">
        <f t="shared" si="416"/>
        <v>0</v>
      </c>
      <c r="AV267" s="13">
        <f t="shared" si="417"/>
        <v>0</v>
      </c>
      <c r="AW267" s="13">
        <f t="shared" si="418"/>
        <v>0</v>
      </c>
      <c r="AX267" s="13"/>
      <c r="AY267">
        <f t="shared" si="419"/>
        <v>0</v>
      </c>
      <c r="AZ267">
        <f t="shared" si="420"/>
        <v>1</v>
      </c>
      <c r="BB267">
        <f t="shared" si="384"/>
        <v>1</v>
      </c>
      <c r="BC267">
        <f t="shared" si="385"/>
        <v>1</v>
      </c>
      <c r="BD267" s="41">
        <f t="shared" si="386"/>
        <v>1.7751915463113719</v>
      </c>
      <c r="BE267" s="13">
        <f t="shared" si="387"/>
        <v>19.045105058738557</v>
      </c>
      <c r="BF267" s="13">
        <f t="shared" si="388"/>
        <v>4.2330630599225696</v>
      </c>
      <c r="BG267" s="13">
        <f t="shared" si="421"/>
        <v>6.6021422925338493</v>
      </c>
      <c r="BH267" s="13">
        <f t="shared" si="422"/>
        <v>6.956673070268617</v>
      </c>
      <c r="BI267" s="13">
        <f t="shared" si="423"/>
        <v>1.1616305038910866</v>
      </c>
      <c r="BJ267" s="17">
        <f t="shared" si="424"/>
        <v>0.22226514618150101</v>
      </c>
      <c r="BK267" s="17">
        <f t="shared" si="425"/>
        <v>0.34665822384133066</v>
      </c>
      <c r="BL267" s="17">
        <f t="shared" si="426"/>
        <v>0.36527354660491379</v>
      </c>
      <c r="BM267" s="17">
        <f t="shared" si="427"/>
        <v>6.0993651665790634E-2</v>
      </c>
      <c r="BN267" s="17">
        <f t="shared" si="428"/>
        <v>1.5596607466212928</v>
      </c>
      <c r="BO267" s="17">
        <f t="shared" si="429"/>
        <v>1.6434135215542636</v>
      </c>
      <c r="BP267" s="17">
        <f t="shared" si="430"/>
        <v>0.27441842643193104</v>
      </c>
      <c r="BQ267" s="17">
        <f t="shared" si="431"/>
        <v>1.0536993542438029</v>
      </c>
      <c r="BR267" s="17">
        <f t="shared" si="432"/>
        <v>0.17594751103815759</v>
      </c>
      <c r="BS267" s="17">
        <f t="shared" si="433"/>
        <v>0.16698075245991584</v>
      </c>
      <c r="BT267" s="96">
        <f t="shared" si="434"/>
        <v>-1.5038842576120888</v>
      </c>
      <c r="BU267" s="96">
        <f t="shared" si="435"/>
        <v>-1.059415930115253</v>
      </c>
      <c r="BV267" s="96">
        <f t="shared" si="436"/>
        <v>-1.0071087633384443</v>
      </c>
      <c r="BW267" s="96">
        <f t="shared" si="437"/>
        <v>-2.7969854912772063</v>
      </c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184"/>
      <c r="CJ267" s="185"/>
      <c r="CK267" s="181">
        <f t="shared" si="389"/>
        <v>0</v>
      </c>
      <c r="CL267" s="186">
        <f t="shared" si="390"/>
        <v>1.7751883633522001</v>
      </c>
      <c r="CM267" s="185">
        <f t="shared" si="391"/>
        <v>0.21793926602064373</v>
      </c>
      <c r="CN267" s="185">
        <f t="shared" si="392"/>
        <v>0.33337742436171353</v>
      </c>
      <c r="CO267" s="188">
        <f t="shared" si="393"/>
        <v>0.33810000000000001</v>
      </c>
      <c r="CP267" s="185">
        <f t="shared" si="394"/>
        <v>5.43811747261322E-2</v>
      </c>
      <c r="CQ267" s="187">
        <f t="shared" si="395"/>
        <v>1.5296804033933711</v>
      </c>
      <c r="CR267" s="187">
        <f t="shared" si="396"/>
        <v>1.5513496313600241</v>
      </c>
      <c r="CS267" s="187">
        <f t="shared" si="397"/>
        <v>0.24952444650786829</v>
      </c>
      <c r="CT267" s="187">
        <f t="shared" si="398"/>
        <v>1.0141658531537592</v>
      </c>
      <c r="CU267" s="187">
        <f t="shared" si="399"/>
        <v>0.16312194753514198</v>
      </c>
      <c r="CV267" s="187">
        <f t="shared" si="400"/>
        <v>0.16084346266232535</v>
      </c>
      <c r="CW267" s="184">
        <f t="shared" si="401"/>
        <v>-1.5235388512437678</v>
      </c>
      <c r="CX267" s="184">
        <f t="shared" si="402"/>
        <v>-1.0984800243302824</v>
      </c>
      <c r="CY267" s="184">
        <f t="shared" si="403"/>
        <v>-2.9117372378387896</v>
      </c>
      <c r="CZ267" s="184">
        <f t="shared" si="438"/>
        <v>0.42505882691348551</v>
      </c>
      <c r="DA267" s="184">
        <f t="shared" si="439"/>
        <v>0.43912528197547074</v>
      </c>
      <c r="DB267" s="184">
        <f t="shared" si="440"/>
        <v>-1.3881983865950218</v>
      </c>
      <c r="DC267" s="184">
        <f t="shared" si="441"/>
        <v>1.4066455061985599E-2</v>
      </c>
      <c r="DD267" s="184">
        <f t="shared" si="442"/>
        <v>-1.8132572135085072</v>
      </c>
      <c r="DE267" s="184">
        <f t="shared" si="443"/>
        <v>-1.8273236685704928</v>
      </c>
      <c r="DF267" s="15"/>
      <c r="DV267" s="39" t="str">
        <f>E267</f>
        <v>iRM_12</v>
      </c>
      <c r="DW267" s="39" t="str">
        <f>A267</f>
        <v>Lab 1</v>
      </c>
      <c r="DX267" s="39" t="str">
        <f>B267</f>
        <v>Jun 22, 2022</v>
      </c>
      <c r="DY267" s="124">
        <f>C267</f>
        <v>4</v>
      </c>
      <c r="DZ267" s="48">
        <f>BE267/AVERAGE(BE265,BE269)</f>
        <v>0.99949055968869227</v>
      </c>
      <c r="EA267" s="46">
        <f>(CM267/AVERAGE(CM265,CM269)-1)*10^6</f>
        <v>12.01449160115331</v>
      </c>
      <c r="EB267" s="46">
        <f>(CN267/AVERAGE(CN265,CN269)-1)*10^6</f>
        <v>6.1880352490994994</v>
      </c>
      <c r="EC267" s="46">
        <f>(CP267/AVERAGE(CP265,CP269)-1)*10^6</f>
        <v>11.685382834025759</v>
      </c>
      <c r="EH267" s="50"/>
      <c r="EK267" s="46"/>
      <c r="EL267" s="46"/>
      <c r="EN267" s="39" t="str">
        <f t="shared" ref="EN267:EU267" si="506">DV348</f>
        <v>iRM_12</v>
      </c>
      <c r="EO267" s="39" t="str">
        <f t="shared" si="506"/>
        <v>Lab 1</v>
      </c>
      <c r="EP267" s="39" t="str">
        <f t="shared" si="506"/>
        <v>Jun 22, 2022</v>
      </c>
      <c r="EQ267" s="124">
        <f t="shared" si="506"/>
        <v>5</v>
      </c>
      <c r="ER267" s="117">
        <f t="shared" si="506"/>
        <v>0.99086662718955698</v>
      </c>
      <c r="ES267" s="44">
        <f t="shared" si="506"/>
        <v>-0.30234920789240505</v>
      </c>
      <c r="ET267" s="44">
        <f t="shared" si="506"/>
        <v>1.329113647141611</v>
      </c>
      <c r="EU267" s="44">
        <f t="shared" si="506"/>
        <v>4.7307938348950529</v>
      </c>
      <c r="EV267" s="39" t="s">
        <v>27</v>
      </c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44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</row>
    <row r="268" spans="1:235">
      <c r="A268" t="s">
        <v>38</v>
      </c>
      <c r="B268" s="3" t="s">
        <v>35</v>
      </c>
      <c r="C268" s="19">
        <v>4</v>
      </c>
      <c r="D268" t="s">
        <v>125</v>
      </c>
      <c r="E268" t="s">
        <v>100</v>
      </c>
      <c r="F268" s="13"/>
      <c r="G268" s="13"/>
      <c r="H268" s="13">
        <v>5.8356779918540265E-4</v>
      </c>
      <c r="I268" s="13">
        <v>1.4137067882984413E-4</v>
      </c>
      <c r="J268" s="13">
        <v>1.9201315953978337E-4</v>
      </c>
      <c r="K268" s="13">
        <v>9.5775018280619372E-6</v>
      </c>
      <c r="L268" s="13">
        <v>1.9029318937100471E-4</v>
      </c>
      <c r="M268" s="13">
        <v>3.3095390790549578E-6</v>
      </c>
      <c r="N268" s="13">
        <v>7.391663457383402E-5</v>
      </c>
      <c r="O268" s="13">
        <v>1.2001489475110816E-5</v>
      </c>
      <c r="P268" s="13">
        <v>-7.853112481370771E-6</v>
      </c>
      <c r="Q268" s="13"/>
      <c r="R268" s="13"/>
      <c r="S268" s="13"/>
      <c r="T268" s="13"/>
      <c r="U268" s="13"/>
      <c r="V268" s="13">
        <v>20.288796577453613</v>
      </c>
      <c r="W268" s="13">
        <v>4.5088712406158447</v>
      </c>
      <c r="X268" s="13">
        <v>7.031274108886719</v>
      </c>
      <c r="Y268" s="13">
        <v>3.8173608913893986E-5</v>
      </c>
      <c r="Z268" s="13">
        <v>7.4069410896301271</v>
      </c>
      <c r="AA268" s="13">
        <v>2.5156381925057756E-5</v>
      </c>
      <c r="AB268" s="13">
        <v>1.2365505194664002</v>
      </c>
      <c r="AC268" s="13">
        <v>2.0874707750806465E-5</v>
      </c>
      <c r="AD268" s="13">
        <v>-1.4782740720420404E-6</v>
      </c>
      <c r="AE268" s="13"/>
      <c r="AF268" s="13"/>
      <c r="AG268" s="13"/>
      <c r="AH268" s="13"/>
      <c r="AI268" s="68">
        <f t="shared" ref="AI268:AI331" si="507">$AJ$3</f>
        <v>1</v>
      </c>
      <c r="AJ268" s="13">
        <f t="shared" si="405"/>
        <v>0</v>
      </c>
      <c r="AK268" s="13">
        <f t="shared" si="406"/>
        <v>0</v>
      </c>
      <c r="AL268" s="13">
        <f t="shared" si="407"/>
        <v>20.288213009654427</v>
      </c>
      <c r="AM268" s="13">
        <f t="shared" si="408"/>
        <v>4.5087298699370146</v>
      </c>
      <c r="AN268" s="13">
        <f t="shared" si="409"/>
        <v>7.0310820957271796</v>
      </c>
      <c r="AO268" s="13">
        <f t="shared" si="410"/>
        <v>2.8596107085832049E-5</v>
      </c>
      <c r="AP268" s="13">
        <f t="shared" si="411"/>
        <v>7.4067507964407557</v>
      </c>
      <c r="AQ268" s="13">
        <f t="shared" si="412"/>
        <v>2.18468428460028E-5</v>
      </c>
      <c r="AR268" s="13">
        <f t="shared" si="413"/>
        <v>1.2364766028318264</v>
      </c>
      <c r="AS268" s="13">
        <f t="shared" si="414"/>
        <v>8.873218275695649E-6</v>
      </c>
      <c r="AT268" s="13">
        <f t="shared" si="415"/>
        <v>6.3748384093287303E-6</v>
      </c>
      <c r="AU268" s="13">
        <f t="shared" si="416"/>
        <v>0</v>
      </c>
      <c r="AV268" s="13">
        <f t="shared" si="417"/>
        <v>0</v>
      </c>
      <c r="AW268" s="13">
        <f t="shared" si="418"/>
        <v>0</v>
      </c>
      <c r="AX268" s="13"/>
      <c r="AY268">
        <f t="shared" si="419"/>
        <v>0</v>
      </c>
      <c r="AZ268">
        <f t="shared" si="420"/>
        <v>1</v>
      </c>
      <c r="BB268">
        <f t="shared" ref="BB268:BB331" si="508">$BB$7</f>
        <v>1</v>
      </c>
      <c r="BC268">
        <f t="shared" ref="BC268:BC331" si="509">$BB$8</f>
        <v>1</v>
      </c>
      <c r="BD268" s="41">
        <f t="shared" ref="BD268:BD331" si="510">LN(AP268/AL268/$CM$7)/LN($BG$4/$BD$4)</f>
        <v>1.7628004770061285</v>
      </c>
      <c r="BE268" s="13">
        <f t="shared" ref="BE268:BE331" si="511">AL268</f>
        <v>20.288213009654427</v>
      </c>
      <c r="BF268" s="13">
        <f t="shared" ref="BF268:BF331" si="512">AM268</f>
        <v>4.5087298699370146</v>
      </c>
      <c r="BG268" s="13">
        <f t="shared" si="421"/>
        <v>7.0310786183672933</v>
      </c>
      <c r="BH268" s="13">
        <f t="shared" si="422"/>
        <v>7.4067485399386177</v>
      </c>
      <c r="BI268" s="13">
        <f t="shared" si="423"/>
        <v>1.2364723684159307</v>
      </c>
      <c r="BJ268" s="17">
        <f t="shared" si="424"/>
        <v>0.22223395760836467</v>
      </c>
      <c r="BK268" s="17">
        <f t="shared" si="425"/>
        <v>0.34655977907080615</v>
      </c>
      <c r="BL268" s="17">
        <f t="shared" si="426"/>
        <v>0.36507643804873369</v>
      </c>
      <c r="BM268" s="17">
        <f t="shared" si="427"/>
        <v>6.0945356194137858E-2</v>
      </c>
      <c r="BN268" s="17">
        <f t="shared" si="428"/>
        <v>1.559436653157825</v>
      </c>
      <c r="BO268" s="17">
        <f t="shared" si="429"/>
        <v>1.6427572184629653</v>
      </c>
      <c r="BP268" s="17">
        <f t="shared" si="430"/>
        <v>0.27423962048833139</v>
      </c>
      <c r="BQ268" s="17">
        <f t="shared" si="431"/>
        <v>1.053429913383412</v>
      </c>
      <c r="BR268" s="17">
        <f t="shared" si="432"/>
        <v>0.17585813436730643</v>
      </c>
      <c r="BS268" s="17">
        <f t="shared" si="433"/>
        <v>0.16693861844352256</v>
      </c>
      <c r="BT268" s="96">
        <f t="shared" si="434"/>
        <v>-1.5040245889329917</v>
      </c>
      <c r="BU268" s="96">
        <f t="shared" si="435"/>
        <v>-1.0596999526616173</v>
      </c>
      <c r="BV268" s="96">
        <f t="shared" si="436"/>
        <v>-1.0076485280132095</v>
      </c>
      <c r="BW268" s="96">
        <f t="shared" si="437"/>
        <v>-2.7977776163736077</v>
      </c>
      <c r="BX268" s="44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184"/>
      <c r="CJ268" s="185"/>
      <c r="CK268" s="181">
        <f t="shared" ref="CK268:CK331" si="513">$CM$3</f>
        <v>0</v>
      </c>
      <c r="CL268" s="186">
        <f t="shared" ref="CL268:CL331" si="514">IF(CK268=0,LN(BL268/$CM$7)/LN($BG$4/$BD$4),(BL268/$CM$7)^(1/($BG$4^(CK268)-$BD$4^(CK268))))</f>
        <v>1.7627934810668588</v>
      </c>
      <c r="CM268" s="185">
        <f t="shared" ref="CM268:CM331" si="515">IF($CK268=0,BJ268/((BE$4/$BD$4)^(LN($BL268/$CM$7)/LN($BG$4/$BD$4))),BJ268/(($BL268/$CM$7)^((BE$4^$CK268-$BD$4^$CK268)/($BG$4^$CK268-$BD$4^$CK268))))</f>
        <v>0.21793859101527729</v>
      </c>
      <c r="CN268" s="185">
        <f t="shared" ref="CN268:CN331" si="516">IF($CK268=0,BK268/((BF$4/$BD$4)^(LN($BL268/$CM$7)/LN($BG$4/$BD$4))),BK268/(($BL268/$CM$7)^((BF$4^$CK268-$BD$4^$CK268)/($BG$4^$CK268-$BD$4^$CK268))))</f>
        <v>0.33337366866590645</v>
      </c>
      <c r="CO268" s="188">
        <f t="shared" ref="CO268:CO331" si="517">IF($CK268=0,BL268/((BG$4/$BD$4)^(LN($BL268/$CM$7)/LN($BG$4/$BD$4))),BL268/(($BL268/$CM$7)^((BG$4^$CK268-$BD$4^$CK268)/($BG$4^$CK268-$BD$4^$CK268))))</f>
        <v>0.33810000000000001</v>
      </c>
      <c r="CP268" s="185">
        <f t="shared" ref="CP268:CP331" si="518">IF($CK268=0,BM268/((BH$4/$BD$4)^(LN($BL268/$CM$7)/LN($BG$4/$BD$4))),BM268/(($BL268/$CM$7)^((BH$4^$CK268-$BD$4^$CK268)/($BG$4^$CK268-$BD$4^$CK268))))</f>
        <v>5.4381669870427196E-2</v>
      </c>
      <c r="CQ268" s="187">
        <f t="shared" ref="CQ268:CQ331" si="519">IF($CK268=0,BN268/((BF$4/$BE$4)^(LN($BL268/$CM$7)/LN($BG$4/$BD$4))),BN268/(($BL268/$CM$7)^((BF$4^$CK268-$BE$4^$CK268)/($BG$4^$CK268-$BD$4^$CK268))))</f>
        <v>1.5296679083445912</v>
      </c>
      <c r="CR268" s="187">
        <f t="shared" ref="CR268:CR331" si="520">IF($CK268=0,BO268/((BG$4/$BE$4)^(LN($BL268/$CM$7)/LN($BG$4/$BD$4))),BO268/(($BL268/$CM$7)^((BG$4^$CK268-$BE$4^$CK268)/($BG$4^$CK268-$BD$4^$CK268))))</f>
        <v>1.5513544362425442</v>
      </c>
      <c r="CS268" s="187">
        <f t="shared" ref="CS268:CS331" si="521">IF($CK268=0,BP268/((BH$4/$BE$4)^(LN($BL268/$CM$7)/LN($BG$4/$BD$4))),BP268/(($BL268/$CM$7)^((BH$4^$CK268-$BE$4^$CK268)/($BG$4^$CK268-$BD$4^$CK268))))</f>
        <v>0.24952749128590573</v>
      </c>
      <c r="CT268" s="187">
        <f t="shared" ref="CT268:CT331" si="522">IF($CK268=0,BQ268/((BG$4/$BF$4)^(LN($BL268/$CM$7)/LN($BG$4/$BD$4))),BQ268/(($BL268/$CM$7)^((BG$4^$CK268-$BF$4^$CK268)/($BG$4^$CK268-$BD$4^$CK268))))</f>
        <v>1.0141772784665548</v>
      </c>
      <c r="CU268" s="187">
        <f t="shared" ref="CU268:CU331" si="523">IF($CK268=0,BR268/((BH$4/$BF$4)^(LN($BL268/$CM$7)/LN($BG$4/$BD$4))),BR268/(($BL268/$CM$7)^((BH$4^$CK268-$BF$4^$CK268)/($BG$4^$CK268-$BD$4^$CK268))))</f>
        <v>0.16312527047517447</v>
      </c>
      <c r="CV268" s="187">
        <f t="shared" ref="CV268:CV331" si="524">IF($CK268=0,BS268/((BH$4/$BG$4)^(LN($BL268/$CM$7)/LN($BG$4/$BD$4))),BS268/(($BL268/$CM$7)^((BH$4^$CK268-$BG$4^$CK268)/($BG$4^$CK268-$BD$4^$CK268))))</f>
        <v>0.16084492715299378</v>
      </c>
      <c r="CW268" s="184">
        <f t="shared" ref="CW268:CW331" si="525">LN(CM268)</f>
        <v>-1.5235419484663293</v>
      </c>
      <c r="CX268" s="184">
        <f t="shared" ref="CX268:CX331" si="526">LN(CN268)</f>
        <v>-1.0984912899910255</v>
      </c>
      <c r="CY268" s="184">
        <f t="shared" ref="CY268:CY331" si="527">LN(CP268)</f>
        <v>-2.9117281328122182</v>
      </c>
      <c r="CZ268" s="184">
        <f t="shared" si="438"/>
        <v>0.4250506584753041</v>
      </c>
      <c r="DA268" s="184">
        <f t="shared" si="439"/>
        <v>0.43912837919803238</v>
      </c>
      <c r="DB268" s="184">
        <f t="shared" si="440"/>
        <v>-1.3881861843458894</v>
      </c>
      <c r="DC268" s="184">
        <f t="shared" si="441"/>
        <v>1.4077720722728736E-2</v>
      </c>
      <c r="DD268" s="184">
        <f t="shared" si="442"/>
        <v>-1.8132368428211931</v>
      </c>
      <c r="DE268" s="184">
        <f t="shared" si="443"/>
        <v>-1.8273145635439216</v>
      </c>
      <c r="DF268" s="15"/>
      <c r="DY268" s="124"/>
      <c r="EE268" t="str">
        <f>E268</f>
        <v>alfaA</v>
      </c>
      <c r="EF268" t="str">
        <f>A268</f>
        <v>Lab 1</v>
      </c>
      <c r="EG268" t="str">
        <f>B268</f>
        <v>Jun 22, 2022</v>
      </c>
      <c r="EH268" s="50">
        <f>C268</f>
        <v>4</v>
      </c>
      <c r="EI268" s="48">
        <f>BE268/AVERAGE(BE267,BE269)</f>
        <v>1.0657100758486473</v>
      </c>
      <c r="EJ268" s="46">
        <f>(CM268/AVERAGE(CM267,CM269)-1)*10^6</f>
        <v>2.9121026006162509</v>
      </c>
      <c r="EK268" s="46">
        <f>(CN268/AVERAGE(CN267,CN269)-1)*10^6</f>
        <v>-5.8810470853210006</v>
      </c>
      <c r="EL268" s="46">
        <f>(CP268/AVERAGE(CP267,CP269)-1)*10^6</f>
        <v>10.042368308926797</v>
      </c>
      <c r="EN268" s="39" t="str">
        <f t="shared" ref="EN268:EU268" si="528">DV350</f>
        <v>iRM_12</v>
      </c>
      <c r="EO268" s="39" t="str">
        <f t="shared" si="528"/>
        <v>Lab 1</v>
      </c>
      <c r="EP268" s="39" t="str">
        <f t="shared" si="528"/>
        <v>Jun 22, 2022</v>
      </c>
      <c r="EQ268" s="124">
        <f t="shared" si="528"/>
        <v>5</v>
      </c>
      <c r="ER268" s="117">
        <f t="shared" si="528"/>
        <v>1.0038479000816809</v>
      </c>
      <c r="ES268" s="44">
        <f t="shared" si="528"/>
        <v>-4.9798671690748364</v>
      </c>
      <c r="ET268" s="44">
        <f t="shared" si="528"/>
        <v>-8.41679355978453</v>
      </c>
      <c r="EU268" s="44">
        <f t="shared" si="528"/>
        <v>-17.168271443601668</v>
      </c>
      <c r="EV268" s="39" t="s">
        <v>27</v>
      </c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44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</row>
    <row r="269" spans="1:235">
      <c r="A269" t="s">
        <v>38</v>
      </c>
      <c r="B269" s="3" t="s">
        <v>35</v>
      </c>
      <c r="C269" s="19">
        <v>4</v>
      </c>
      <c r="D269" t="s">
        <v>126</v>
      </c>
      <c r="E269" t="s">
        <v>27</v>
      </c>
      <c r="F269" s="13"/>
      <c r="G269" s="13"/>
      <c r="H269" s="13">
        <v>8.6597552290186282E-4</v>
      </c>
      <c r="I269" s="13">
        <v>1.8941290873044641E-4</v>
      </c>
      <c r="J269" s="13">
        <v>2.8875867901660967E-4</v>
      </c>
      <c r="K269" s="13">
        <v>1.2077690371370409E-5</v>
      </c>
      <c r="L269" s="13">
        <v>2.9570253755082374E-4</v>
      </c>
      <c r="M269" s="13">
        <v>1.7050700904519551E-6</v>
      </c>
      <c r="N269" s="13">
        <v>9.7426948923384773E-5</v>
      </c>
      <c r="O269" s="13">
        <v>1.0312711356164073E-5</v>
      </c>
      <c r="P269" s="13">
        <v>-2.7890489207038635E-6</v>
      </c>
      <c r="Q269" s="13"/>
      <c r="R269" s="13"/>
      <c r="S269" s="13"/>
      <c r="T269" s="13"/>
      <c r="U269" s="13"/>
      <c r="V269" s="13">
        <v>19.030305709838867</v>
      </c>
      <c r="W269" s="13">
        <v>4.2297770786285405</v>
      </c>
      <c r="X269" s="13">
        <v>6.5971081066131596</v>
      </c>
      <c r="Y269" s="13">
        <v>4.7222201928889262E-5</v>
      </c>
      <c r="Z269" s="13">
        <v>6.9516176509857175</v>
      </c>
      <c r="AA269" s="13">
        <v>2.2886984497745287E-5</v>
      </c>
      <c r="AB269" s="13">
        <v>1.1608632898330689</v>
      </c>
      <c r="AC269" s="13">
        <v>2.0335365406936033E-5</v>
      </c>
      <c r="AD269" s="13">
        <v>-9.5231554524843924E-7</v>
      </c>
      <c r="AE269" s="13"/>
      <c r="AF269" s="13"/>
      <c r="AG269" s="13"/>
      <c r="AH269" s="13"/>
      <c r="AI269" s="68">
        <f t="shared" si="507"/>
        <v>1</v>
      </c>
      <c r="AJ269" s="13">
        <f t="shared" ref="AJ269:AJ332" si="529">T269-F269*$AI269</f>
        <v>0</v>
      </c>
      <c r="AK269" s="13">
        <f t="shared" ref="AK269:AK332" si="530">U269-G269*$AI269</f>
        <v>0</v>
      </c>
      <c r="AL269" s="13">
        <f t="shared" ref="AL269:AL332" si="531">V269-H269*$AI269</f>
        <v>19.029439734315964</v>
      </c>
      <c r="AM269" s="13">
        <f t="shared" ref="AM269:AM332" si="532">W269-I269*$AI269</f>
        <v>4.2295876657198104</v>
      </c>
      <c r="AN269" s="13">
        <f t="shared" ref="AN269:AN332" si="533">X269-J269*$AI269</f>
        <v>6.5968193479341428</v>
      </c>
      <c r="AO269" s="13">
        <f t="shared" ref="AO269:AO332" si="534">Y269-K269*$AI269</f>
        <v>3.5144511557518853E-5</v>
      </c>
      <c r="AP269" s="13">
        <f t="shared" ref="AP269:AP332" si="535">Z269-L269*$AI269</f>
        <v>6.9513219484481663</v>
      </c>
      <c r="AQ269" s="13">
        <f t="shared" ref="AQ269:AQ332" si="536">AA269-M269*$AI269</f>
        <v>2.1181914407293332E-5</v>
      </c>
      <c r="AR269" s="13">
        <f t="shared" ref="AR269:AR332" si="537">AB269-N269*$AI269</f>
        <v>1.1607658628841455</v>
      </c>
      <c r="AS269" s="13">
        <f t="shared" ref="AS269:AS332" si="538">AC269-O269*$AI269</f>
        <v>1.002265405077196E-5</v>
      </c>
      <c r="AT269" s="13">
        <f t="shared" ref="AT269:AT332" si="539">AD269-P269*$AI269</f>
        <v>1.8367333754554244E-6</v>
      </c>
      <c r="AU269" s="13">
        <f t="shared" ref="AU269:AU332" si="540">AE269-Q269*$AI269</f>
        <v>0</v>
      </c>
      <c r="AV269" s="13">
        <f t="shared" ref="AV269:AV332" si="541">AF269-R269*$AI269</f>
        <v>0</v>
      </c>
      <c r="AW269" s="13">
        <f t="shared" ref="AW269:AW332" si="542">AG269-S269*$AI269</f>
        <v>0</v>
      </c>
      <c r="AX269" s="13"/>
      <c r="AY269">
        <f t="shared" ref="AY269:AY332" si="543">$BB$2</f>
        <v>0</v>
      </c>
      <c r="AZ269">
        <f t="shared" ref="AZ269:AZ332" si="544">$BB$3</f>
        <v>1</v>
      </c>
      <c r="BB269">
        <f t="shared" si="508"/>
        <v>1</v>
      </c>
      <c r="BC269">
        <f t="shared" si="509"/>
        <v>1</v>
      </c>
      <c r="BD269" s="41">
        <f t="shared" si="510"/>
        <v>1.7764140063626332</v>
      </c>
      <c r="BE269" s="13">
        <f t="shared" si="511"/>
        <v>19.029439734315964</v>
      </c>
      <c r="BF269" s="13">
        <f t="shared" si="512"/>
        <v>4.2295876657198104</v>
      </c>
      <c r="BG269" s="13">
        <f t="shared" ref="BG269:BG332" si="545">IF(BC269=0,IF(OR(AND(AY269=1,AZ269=1),AND(AY269=1,BA269=1),AND(AZ269=1,BA269=1)),"Error",AN269-$AY269*($AQ269*$BD$6/$BF$6)-$AZ269*($AT269*$BD$6/$BI$6)-$BA269*($AV269*$BD$6/$BJ$6)),IF(OR(AND(AY269=1,AZ269=1),AND(AY269=1,BA269=1),AND(AZ269=1,BA269=1)),"Error",AN269-$AY269*($AQ269*$BD$6/$BF$6*($BD$7/$BF$7)^($BD269*$BB$9))-$AZ269*($AT269*$BD$6/$BI$6*($BD$7/$BI$7)^($BD269*$BB$9))-$BA269*($AV269*$BD$6/$BJ$6*($BD$7/$BJ$7)^($BD269*$BB$9))))</f>
        <v>6.5968183468049064</v>
      </c>
      <c r="BH269" s="13">
        <f t="shared" ref="BH269:BH332" si="546">IF(BC269=0,IF(OR(AND(AY269=1,AZ269=1),AND(AY269=1,BA269=1),AND(AZ269=1,BA269=1)),"Error",AP269-$AY269*($AQ269*$BE$6/$BF$6)-$AZ269*($AT269*$BE$6/$BI$6)-$BA269*($AV269*$BE$6/$BJ$6)),IF(OR(AND(AY269=1,AZ269=1),AND(AY269=1,BA269=1),AND(AZ269=1,BA269=1)),"Error",AP269-$AY269*($AQ269*$BE$6/$BF$6*($BE$7/$BF$7)^($BD269*$BB$9))-$AZ269*($AT269*$BE$6/$BI$6*($BE$7/$BI$7)^($BD269*$BB$9))-$BA269*($AV269*$BE$6/$BJ$6*($BE$7/$BJ$7)^($BD269*$BB$9))))</f>
        <v>6.9513212986317079</v>
      </c>
      <c r="BI269" s="13">
        <f t="shared" ref="BI269:BI332" si="547">IF(BC269=0,IF(OR(AND(AY269=1,AZ269=1),AND(AY269=1,BA269=1),AND(AZ269=1,BA269=1)),"Error",AR269-$AY269*($AQ269*$BG$6/$BF$6)-$AZ269*($AT269*$BG$6/$BI$6)-$BA269*($AV269*$BG$6/$BJ$6)-$BB269*($AU269*$BK$6/$BL$6)),IF(OR(AND(AY269=1,AZ269=1),AND(AY269=1,BA269=1),AND(AZ269=1,BA269=1)),"Error",AR269-$AY269*($AQ269*$BG$6/$BF$6*($BG$7/$BF$7)^($BD269*$BB$9))-$AZ269*($AT269*$BG$6/$BI$6*($BG$7/$BI$7)^($BD269*$BB$9))-$BA269*($AV269*$BG$6/$BJ$6*($BG$7/$BJ$7)^($BD269*$BB$9))-$BB269*($AU269*$BK$6/$BL$6*($BK$7/$BL$7)^($BD269*$BB$9))))</f>
        <v>1.1607646431629115</v>
      </c>
      <c r="BJ269" s="17">
        <f t="shared" ref="BJ269:BJ332" si="548">BF269/$BE269</f>
        <v>0.22226548573012142</v>
      </c>
      <c r="BK269" s="17">
        <f t="shared" ref="BK269:BK332" si="549">BG269/$BE269</f>
        <v>0.34666382399628942</v>
      </c>
      <c r="BL269" s="17">
        <f t="shared" ref="BL269:BL332" si="550">BH269/$BE269</f>
        <v>0.36529300892113636</v>
      </c>
      <c r="BM269" s="17">
        <f t="shared" ref="BM269:BM332" si="551">BI269/$BE269</f>
        <v>6.0998361453053915E-2</v>
      </c>
      <c r="BN269" s="17">
        <f t="shared" ref="BN269:BN332" si="552">BG269/BF269</f>
        <v>1.559683559764266</v>
      </c>
      <c r="BO269" s="17">
        <f t="shared" ref="BO269:BO332" si="553">BH269/BF269</f>
        <v>1.6434985743341251</v>
      </c>
      <c r="BP269" s="17">
        <f t="shared" ref="BP269:BP332" si="554">BI269/BF269</f>
        <v>0.27443919712806503</v>
      </c>
      <c r="BQ269" s="17">
        <f t="shared" ref="BQ269:BQ332" si="555">BH269/BG269</f>
        <v>1.053738474093121</v>
      </c>
      <c r="BR269" s="17">
        <f t="shared" ref="BR269:BR332" si="556">BI269/BG269</f>
        <v>0.17595825474338164</v>
      </c>
      <c r="BS269" s="17">
        <f t="shared" ref="BS269:BS332" si="557">BI269/BH269</f>
        <v>0.16698474912839886</v>
      </c>
      <c r="BT269" s="96">
        <f t="shared" ref="BT269:BT332" si="558">LN(BJ269)</f>
        <v>-1.5038827299395459</v>
      </c>
      <c r="BU269" s="96">
        <f t="shared" ref="BU269:BU332" si="559">LN(BK269)</f>
        <v>-1.0593997755591522</v>
      </c>
      <c r="BV269" s="96">
        <f t="shared" ref="BV269:BV332" si="560">LN(BL269)</f>
        <v>-1.007055483274965</v>
      </c>
      <c r="BW269" s="96">
        <f t="shared" ref="BW269:BW332" si="561">LN(BM269)</f>
        <v>-2.7969082765949462</v>
      </c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184"/>
      <c r="CJ269" s="185"/>
      <c r="CK269" s="181">
        <f t="shared" si="513"/>
        <v>0</v>
      </c>
      <c r="CL269" s="186">
        <f t="shared" si="514"/>
        <v>1.7764118597124814</v>
      </c>
      <c r="CM269" s="185">
        <f t="shared" si="515"/>
        <v>0.21793664669453197</v>
      </c>
      <c r="CN269" s="185">
        <f t="shared" si="516"/>
        <v>0.33337383416564503</v>
      </c>
      <c r="CO269" s="188">
        <f t="shared" si="517"/>
        <v>0.33810000000000001</v>
      </c>
      <c r="CP269" s="185">
        <f t="shared" si="518"/>
        <v>5.4381072784174582E-2</v>
      </c>
      <c r="CQ269" s="187">
        <f t="shared" si="519"/>
        <v>1.5296823146632801</v>
      </c>
      <c r="CR269" s="187">
        <f t="shared" si="520"/>
        <v>1.5513682766436863</v>
      </c>
      <c r="CS269" s="187">
        <f t="shared" si="521"/>
        <v>0.24952697772025961</v>
      </c>
      <c r="CT269" s="187">
        <f t="shared" si="522"/>
        <v>1.0141767749895048</v>
      </c>
      <c r="CU269" s="187">
        <f t="shared" si="523"/>
        <v>0.16312339845230317</v>
      </c>
      <c r="CV269" s="187">
        <f t="shared" si="524"/>
        <v>0.16084316114810585</v>
      </c>
      <c r="CW269" s="184">
        <f t="shared" si="525"/>
        <v>-1.5235508699217235</v>
      </c>
      <c r="CX269" s="184">
        <f t="shared" si="526"/>
        <v>-1.0984907935520052</v>
      </c>
      <c r="CY269" s="184">
        <f t="shared" si="527"/>
        <v>-2.9117391124222953</v>
      </c>
      <c r="CZ269" s="184">
        <f t="shared" ref="CZ269:CZ332" si="562">LN(CQ269)</f>
        <v>0.42506007636971882</v>
      </c>
      <c r="DA269" s="184">
        <f t="shared" ref="DA269:DA332" si="563">LN(CR269)</f>
        <v>0.43913730065342677</v>
      </c>
      <c r="DB269" s="184">
        <f t="shared" ref="DB269:DB332" si="564">LN(CS269)</f>
        <v>-1.388188242500572</v>
      </c>
      <c r="DC269" s="184">
        <f t="shared" ref="DC269:DC332" si="565">LN(CT269)</f>
        <v>1.4077224283707952E-2</v>
      </c>
      <c r="DD269" s="184">
        <f t="shared" ref="DD269:DD332" si="566">LN(CU269)</f>
        <v>-1.8132483188702906</v>
      </c>
      <c r="DE269" s="184">
        <f t="shared" ref="DE269:DE332" si="567">LN(CV269)</f>
        <v>-1.8273255431539985</v>
      </c>
      <c r="DF269" s="15"/>
      <c r="DV269" s="39" t="str">
        <f>E269</f>
        <v>iRM_12</v>
      </c>
      <c r="DW269" s="39" t="str">
        <f>A269</f>
        <v>Lab 1</v>
      </c>
      <c r="DX269" s="39" t="str">
        <f>B269</f>
        <v>Jun 22, 2022</v>
      </c>
      <c r="DY269" s="124">
        <f>C269</f>
        <v>4</v>
      </c>
      <c r="DZ269" s="48">
        <f>BE269/AVERAGE(BE267,BE271)</f>
        <v>1.0034078601700398</v>
      </c>
      <c r="EA269" s="46">
        <f>(CM269/AVERAGE(CM267,CM271)-1)*10^6</f>
        <v>-6.9055434643860991</v>
      </c>
      <c r="EB269" s="46">
        <f>(CN269/AVERAGE(CN267,CN271)-1)*10^6</f>
        <v>-5.9719083670417561</v>
      </c>
      <c r="EC269" s="46">
        <f>(CP269/AVERAGE(CP267,CP271)-1)*10^6</f>
        <v>0.32935556593116644</v>
      </c>
      <c r="EH269" s="50"/>
      <c r="EK269" s="46"/>
      <c r="EL269" s="46"/>
      <c r="EN269" s="39" t="str">
        <f t="shared" ref="EN269:EU269" si="568">DV352</f>
        <v>iRM_12</v>
      </c>
      <c r="EO269" s="39" t="str">
        <f t="shared" si="568"/>
        <v>Lab 1</v>
      </c>
      <c r="EP269" s="39" t="str">
        <f t="shared" si="568"/>
        <v>Jun 22, 2022</v>
      </c>
      <c r="EQ269" s="124">
        <f t="shared" si="568"/>
        <v>5</v>
      </c>
      <c r="ER269" s="117">
        <f t="shared" si="568"/>
        <v>1.000777066232077</v>
      </c>
      <c r="ES269" s="44">
        <f t="shared" si="568"/>
        <v>0.531907747403082</v>
      </c>
      <c r="ET269" s="44">
        <f t="shared" si="568"/>
        <v>7.8952506339380335</v>
      </c>
      <c r="EU269" s="44">
        <f t="shared" si="568"/>
        <v>11.390166983815675</v>
      </c>
      <c r="EV269" s="39" t="s">
        <v>27</v>
      </c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44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</row>
    <row r="270" spans="1:235">
      <c r="A270" t="s">
        <v>38</v>
      </c>
      <c r="B270" s="3" t="s">
        <v>35</v>
      </c>
      <c r="C270" s="19">
        <v>4</v>
      </c>
      <c r="D270" t="s">
        <v>127</v>
      </c>
      <c r="E270" t="s">
        <v>101</v>
      </c>
      <c r="F270" s="13"/>
      <c r="G270" s="13"/>
      <c r="H270" s="13">
        <v>2.6118942478206011E-4</v>
      </c>
      <c r="I270" s="13">
        <v>5.2736588804691566E-5</v>
      </c>
      <c r="J270" s="13">
        <v>9.4921618438092994E-5</v>
      </c>
      <c r="K270" s="13">
        <v>1.6159980896190972E-5</v>
      </c>
      <c r="L270" s="13">
        <v>8.9058165758615357E-5</v>
      </c>
      <c r="M270" s="13">
        <v>2.0118348913911196E-6</v>
      </c>
      <c r="N270" s="13">
        <v>7.1958025728235953E-5</v>
      </c>
      <c r="O270" s="13">
        <v>1.464619153921376E-5</v>
      </c>
      <c r="P270" s="13">
        <v>-8.5988496039135568E-7</v>
      </c>
      <c r="Q270" s="13"/>
      <c r="R270" s="13"/>
      <c r="S270" s="13"/>
      <c r="T270" s="13"/>
      <c r="U270" s="13"/>
      <c r="V270" s="13">
        <v>20.687021560668946</v>
      </c>
      <c r="W270" s="13">
        <v>4.5983914947509765</v>
      </c>
      <c r="X270" s="13">
        <v>7.1725879383087161</v>
      </c>
      <c r="Y270" s="13">
        <v>3.7512180988414911E-5</v>
      </c>
      <c r="Z270" s="13">
        <v>7.5590807056427005</v>
      </c>
      <c r="AA270" s="13">
        <v>3.0526451882906255E-5</v>
      </c>
      <c r="AB270" s="13">
        <v>1.2624807047843933</v>
      </c>
      <c r="AC270" s="13">
        <v>1.5378557469603039E-5</v>
      </c>
      <c r="AD270" s="13">
        <v>7.2737098366815193E-6</v>
      </c>
      <c r="AE270" s="13"/>
      <c r="AF270" s="13"/>
      <c r="AG270" s="13"/>
      <c r="AH270" s="13"/>
      <c r="AI270" s="68">
        <f t="shared" si="507"/>
        <v>1</v>
      </c>
      <c r="AJ270" s="13">
        <f t="shared" si="529"/>
        <v>0</v>
      </c>
      <c r="AK270" s="13">
        <f t="shared" si="530"/>
        <v>0</v>
      </c>
      <c r="AL270" s="13">
        <f t="shared" si="531"/>
        <v>20.686760371244162</v>
      </c>
      <c r="AM270" s="13">
        <f t="shared" si="532"/>
        <v>4.5983387581621722</v>
      </c>
      <c r="AN270" s="13">
        <f t="shared" si="533"/>
        <v>7.1724930166902778</v>
      </c>
      <c r="AO270" s="13">
        <f t="shared" si="534"/>
        <v>2.135220009222394E-5</v>
      </c>
      <c r="AP270" s="13">
        <f t="shared" si="535"/>
        <v>7.5589916474769421</v>
      </c>
      <c r="AQ270" s="13">
        <f t="shared" si="536"/>
        <v>2.8514616991515135E-5</v>
      </c>
      <c r="AR270" s="13">
        <f t="shared" si="537"/>
        <v>1.2624087467586651</v>
      </c>
      <c r="AS270" s="13">
        <f t="shared" si="538"/>
        <v>7.3236593038927924E-7</v>
      </c>
      <c r="AT270" s="13">
        <f t="shared" si="539"/>
        <v>8.1335947970728753E-6</v>
      </c>
      <c r="AU270" s="13">
        <f t="shared" si="540"/>
        <v>0</v>
      </c>
      <c r="AV270" s="13">
        <f t="shared" si="541"/>
        <v>0</v>
      </c>
      <c r="AW270" s="13">
        <f t="shared" si="542"/>
        <v>0</v>
      </c>
      <c r="AX270" s="13"/>
      <c r="AY270">
        <f t="shared" si="543"/>
        <v>0</v>
      </c>
      <c r="AZ270">
        <f t="shared" si="544"/>
        <v>1</v>
      </c>
      <c r="BB270">
        <f t="shared" si="508"/>
        <v>1</v>
      </c>
      <c r="BC270">
        <f t="shared" si="509"/>
        <v>1</v>
      </c>
      <c r="BD270" s="41">
        <f t="shared" si="510"/>
        <v>1.7832867748526828</v>
      </c>
      <c r="BE270" s="13">
        <f t="shared" si="511"/>
        <v>20.686760371244162</v>
      </c>
      <c r="BF270" s="13">
        <f t="shared" si="512"/>
        <v>4.5983387581621722</v>
      </c>
      <c r="BG270" s="13">
        <f t="shared" si="545"/>
        <v>7.172488585129476</v>
      </c>
      <c r="BH270" s="13">
        <f t="shared" si="546"/>
        <v>7.5589887706412657</v>
      </c>
      <c r="BI270" s="13">
        <f t="shared" si="547"/>
        <v>1.2624033461645987</v>
      </c>
      <c r="BJ270" s="17">
        <f t="shared" si="548"/>
        <v>0.22228414095008028</v>
      </c>
      <c r="BK270" s="17">
        <f t="shared" si="549"/>
        <v>0.346718792909675</v>
      </c>
      <c r="BL270" s="17">
        <f t="shared" si="550"/>
        <v>0.36540224931249815</v>
      </c>
      <c r="BM270" s="17">
        <f t="shared" si="551"/>
        <v>6.10247000259845E-2</v>
      </c>
      <c r="BN270" s="17">
        <f t="shared" si="552"/>
        <v>1.559799954363545</v>
      </c>
      <c r="BO270" s="17">
        <f t="shared" si="553"/>
        <v>1.6438520883707974</v>
      </c>
      <c r="BP270" s="17">
        <f t="shared" si="554"/>
        <v>0.27453465535217464</v>
      </c>
      <c r="BQ270" s="17">
        <f t="shared" si="555"/>
        <v>1.0538864831814596</v>
      </c>
      <c r="BR270" s="17">
        <f t="shared" si="556"/>
        <v>0.17600632349306278</v>
      </c>
      <c r="BS270" s="17">
        <f t="shared" si="557"/>
        <v>0.16700690852560995</v>
      </c>
      <c r="BT270" s="96">
        <f t="shared" si="558"/>
        <v>-1.5037988013122332</v>
      </c>
      <c r="BU270" s="96">
        <f t="shared" si="559"/>
        <v>-1.0592412226558618</v>
      </c>
      <c r="BV270" s="96">
        <f t="shared" si="560"/>
        <v>-1.006756479303214</v>
      </c>
      <c r="BW270" s="96">
        <f t="shared" si="561"/>
        <v>-2.7964765783074195</v>
      </c>
      <c r="BX270" s="44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184"/>
      <c r="CJ270" s="185"/>
      <c r="CK270" s="181">
        <f t="shared" si="513"/>
        <v>0</v>
      </c>
      <c r="CL270" s="186">
        <f t="shared" si="514"/>
        <v>1.7832780352996722</v>
      </c>
      <c r="CM270" s="185">
        <f t="shared" si="515"/>
        <v>0.21793837002673691</v>
      </c>
      <c r="CN270" s="185">
        <f t="shared" si="516"/>
        <v>0.33337632066177364</v>
      </c>
      <c r="CO270" s="188">
        <f t="shared" si="517"/>
        <v>0.33810000000000001</v>
      </c>
      <c r="CP270" s="185">
        <f t="shared" si="518"/>
        <v>5.4380412323878677E-2</v>
      </c>
      <c r="CQ270" s="187">
        <f t="shared" si="519"/>
        <v>1.5296816279798491</v>
      </c>
      <c r="CR270" s="187">
        <f t="shared" si="520"/>
        <v>1.5513560093090604</v>
      </c>
      <c r="CS270" s="187">
        <f t="shared" si="521"/>
        <v>0.24952197411225577</v>
      </c>
      <c r="CT270" s="187">
        <f t="shared" si="522"/>
        <v>1.0141692107251334</v>
      </c>
      <c r="CU270" s="187">
        <f t="shared" si="523"/>
        <v>0.16312020066671207</v>
      </c>
      <c r="CV270" s="187">
        <f t="shared" si="524"/>
        <v>0.16084120770150451</v>
      </c>
      <c r="CW270" s="184">
        <f t="shared" si="525"/>
        <v>-1.523542962461379</v>
      </c>
      <c r="CX270" s="184">
        <f t="shared" si="526"/>
        <v>-1.0984833349976708</v>
      </c>
      <c r="CY270" s="184">
        <f t="shared" si="527"/>
        <v>-2.9117512575358941</v>
      </c>
      <c r="CZ270" s="184">
        <f t="shared" si="562"/>
        <v>0.42505962746370834</v>
      </c>
      <c r="DA270" s="184">
        <f t="shared" si="563"/>
        <v>0.43912939319308203</v>
      </c>
      <c r="DB270" s="184">
        <f t="shared" si="564"/>
        <v>-1.3882082950745154</v>
      </c>
      <c r="DC270" s="184">
        <f t="shared" si="565"/>
        <v>1.4069765729373901E-2</v>
      </c>
      <c r="DD270" s="184">
        <f t="shared" si="566"/>
        <v>-1.8132679225382238</v>
      </c>
      <c r="DE270" s="184">
        <f t="shared" si="567"/>
        <v>-1.8273376882675976</v>
      </c>
      <c r="DF270" s="15"/>
      <c r="DY270" s="124"/>
      <c r="EE270" t="str">
        <f>E270</f>
        <v>Ames</v>
      </c>
      <c r="EF270" t="str">
        <f>A270</f>
        <v>Lab 1</v>
      </c>
      <c r="EG270" t="str">
        <f>B270</f>
        <v>Jun 22, 2022</v>
      </c>
      <c r="EH270" s="50">
        <f>C270</f>
        <v>4</v>
      </c>
      <c r="EI270" s="48">
        <f>BE270/AVERAGE(BE269,BE271)</f>
        <v>1.0912478113724529</v>
      </c>
      <c r="EJ270" s="46">
        <f>(CM270/AVERAGE(CM269,CM271)-1)*10^6</f>
        <v>7.0112692640567076</v>
      </c>
      <c r="EK270" s="46">
        <f>(CN270/AVERAGE(CN269,CN271)-1)*10^6</f>
        <v>6.8712739387244426</v>
      </c>
      <c r="EL270" s="46">
        <f>(CP270/AVERAGE(CP269,CP271)-1)*10^6</f>
        <v>-10.878405537484426</v>
      </c>
      <c r="EN270" s="39" t="str">
        <f t="shared" ref="EN270:EU270" si="569">DV354</f>
        <v>iRM_12</v>
      </c>
      <c r="EO270" s="39" t="str">
        <f t="shared" si="569"/>
        <v>Lab 1</v>
      </c>
      <c r="EP270" s="39" t="str">
        <f t="shared" si="569"/>
        <v>Jun 22, 2022</v>
      </c>
      <c r="EQ270" s="124">
        <f t="shared" si="569"/>
        <v>5</v>
      </c>
      <c r="ER270" s="117">
        <f t="shared" si="569"/>
        <v>1.0025915165630455</v>
      </c>
      <c r="ES270" s="44">
        <f t="shared" si="569"/>
        <v>3.2827478850805392</v>
      </c>
      <c r="ET270" s="44">
        <f t="shared" si="569"/>
        <v>-0.41136705031252774</v>
      </c>
      <c r="EU270" s="44">
        <f t="shared" si="569"/>
        <v>10.353810814267561</v>
      </c>
      <c r="EV270" s="39" t="s">
        <v>27</v>
      </c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44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</row>
    <row r="271" spans="1:235">
      <c r="A271" t="s">
        <v>38</v>
      </c>
      <c r="B271" s="3" t="s">
        <v>35</v>
      </c>
      <c r="C271" s="19">
        <v>4</v>
      </c>
      <c r="D271" t="s">
        <v>128</v>
      </c>
      <c r="E271" t="s">
        <v>27</v>
      </c>
      <c r="F271" s="13"/>
      <c r="G271" s="13"/>
      <c r="H271" s="13">
        <v>2.2177937906235458E-3</v>
      </c>
      <c r="I271" s="13">
        <v>4.8874293315748218E-4</v>
      </c>
      <c r="J271" s="13">
        <v>7.6462731958599757E-4</v>
      </c>
      <c r="K271" s="13">
        <v>1.2888200672023231E-5</v>
      </c>
      <c r="L271" s="13">
        <v>7.8215596040536188E-4</v>
      </c>
      <c r="M271" s="13">
        <v>1.2130680238442437E-5</v>
      </c>
      <c r="N271" s="13">
        <v>1.8349971323914361E-4</v>
      </c>
      <c r="O271" s="13">
        <v>-6.384736934705889E-8</v>
      </c>
      <c r="P271" s="13">
        <v>-4.0338788068083879E-6</v>
      </c>
      <c r="Q271" s="13"/>
      <c r="R271" s="13"/>
      <c r="S271" s="13"/>
      <c r="T271" s="13"/>
      <c r="U271" s="13"/>
      <c r="V271" s="13">
        <v>18.886733360290528</v>
      </c>
      <c r="W271" s="13">
        <v>4.1979026412963867</v>
      </c>
      <c r="X271" s="13">
        <v>6.547447805404663</v>
      </c>
      <c r="Y271" s="13">
        <v>4.8468807763129006E-5</v>
      </c>
      <c r="Z271" s="13">
        <v>6.899361820220947</v>
      </c>
      <c r="AA271" s="13">
        <v>3.5785017516900552E-5</v>
      </c>
      <c r="AB271" s="13">
        <v>1.15215740442276</v>
      </c>
      <c r="AC271" s="13">
        <v>1.7746000274883044E-5</v>
      </c>
      <c r="AD271" s="13">
        <v>1.5180328966835077E-6</v>
      </c>
      <c r="AE271" s="13"/>
      <c r="AF271" s="13"/>
      <c r="AG271" s="13"/>
      <c r="AH271" s="13"/>
      <c r="AI271" s="68">
        <f t="shared" si="507"/>
        <v>1</v>
      </c>
      <c r="AJ271" s="13">
        <f t="shared" si="529"/>
        <v>0</v>
      </c>
      <c r="AK271" s="13">
        <f t="shared" si="530"/>
        <v>0</v>
      </c>
      <c r="AL271" s="13">
        <f t="shared" si="531"/>
        <v>18.884515566499903</v>
      </c>
      <c r="AM271" s="13">
        <f t="shared" si="532"/>
        <v>4.1974138983632292</v>
      </c>
      <c r="AN271" s="13">
        <f t="shared" si="533"/>
        <v>6.5466831780850772</v>
      </c>
      <c r="AO271" s="13">
        <f t="shared" si="534"/>
        <v>3.5580607091105775E-5</v>
      </c>
      <c r="AP271" s="13">
        <f t="shared" si="535"/>
        <v>6.8985796642605415</v>
      </c>
      <c r="AQ271" s="13">
        <f t="shared" si="536"/>
        <v>2.3654337278458113E-5</v>
      </c>
      <c r="AR271" s="13">
        <f t="shared" si="537"/>
        <v>1.151973904709521</v>
      </c>
      <c r="AS271" s="13">
        <f t="shared" si="538"/>
        <v>1.7809847644230104E-5</v>
      </c>
      <c r="AT271" s="13">
        <f t="shared" si="539"/>
        <v>5.5519117034918957E-6</v>
      </c>
      <c r="AU271" s="13">
        <f t="shared" si="540"/>
        <v>0</v>
      </c>
      <c r="AV271" s="13">
        <f t="shared" si="541"/>
        <v>0</v>
      </c>
      <c r="AW271" s="13">
        <f t="shared" si="542"/>
        <v>0</v>
      </c>
      <c r="AX271" s="13"/>
      <c r="AY271">
        <f t="shared" si="543"/>
        <v>0</v>
      </c>
      <c r="AZ271">
        <f t="shared" si="544"/>
        <v>1</v>
      </c>
      <c r="BB271">
        <f t="shared" si="508"/>
        <v>1</v>
      </c>
      <c r="BC271">
        <f t="shared" si="509"/>
        <v>1</v>
      </c>
      <c r="BD271" s="41">
        <f t="shared" si="510"/>
        <v>1.7770714597520114</v>
      </c>
      <c r="BE271" s="13">
        <f t="shared" si="511"/>
        <v>18.884515566499903</v>
      </c>
      <c r="BF271" s="13">
        <f t="shared" si="512"/>
        <v>4.1974138983632292</v>
      </c>
      <c r="BG271" s="13">
        <f t="shared" si="545"/>
        <v>6.5466801520752806</v>
      </c>
      <c r="BH271" s="13">
        <f t="shared" si="546"/>
        <v>6.8985777001025452</v>
      </c>
      <c r="BI271" s="13">
        <f t="shared" si="547"/>
        <v>1.1519702178914157</v>
      </c>
      <c r="BJ271" s="17">
        <f t="shared" si="548"/>
        <v>0.22226749124606679</v>
      </c>
      <c r="BK271" s="17">
        <f t="shared" si="549"/>
        <v>0.34666921314564897</v>
      </c>
      <c r="BL271" s="17">
        <f t="shared" si="550"/>
        <v>0.36530339768631631</v>
      </c>
      <c r="BM271" s="17">
        <f t="shared" si="551"/>
        <v>6.1000782034088701E-2</v>
      </c>
      <c r="BN271" s="17">
        <f t="shared" si="552"/>
        <v>1.5596937329978684</v>
      </c>
      <c r="BO271" s="17">
        <f t="shared" si="553"/>
        <v>1.6435304849952082</v>
      </c>
      <c r="BP271" s="17">
        <f t="shared" si="554"/>
        <v>0.27444761126383643</v>
      </c>
      <c r="BQ271" s="17">
        <f t="shared" si="555"/>
        <v>1.0537520605639661</v>
      </c>
      <c r="BR271" s="17">
        <f t="shared" si="556"/>
        <v>0.17596250177675843</v>
      </c>
      <c r="BS271" s="17">
        <f t="shared" si="557"/>
        <v>0.16698662651495425</v>
      </c>
      <c r="BT271" s="96">
        <f t="shared" si="558"/>
        <v>-1.5038737069151618</v>
      </c>
      <c r="BU271" s="96">
        <f t="shared" si="559"/>
        <v>-1.0593842299293583</v>
      </c>
      <c r="BV271" s="96">
        <f t="shared" si="560"/>
        <v>-1.0070270441392486</v>
      </c>
      <c r="BW271" s="96">
        <f t="shared" si="561"/>
        <v>-2.796868594660042</v>
      </c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184"/>
      <c r="CJ271" s="185"/>
      <c r="CK271" s="181">
        <f t="shared" si="513"/>
        <v>0</v>
      </c>
      <c r="CL271" s="186">
        <f t="shared" si="514"/>
        <v>1.7770649216040393</v>
      </c>
      <c r="CM271" s="185">
        <f t="shared" si="515"/>
        <v>0.21793703733117809</v>
      </c>
      <c r="CN271" s="185">
        <f t="shared" si="516"/>
        <v>0.33337422574933456</v>
      </c>
      <c r="CO271" s="188">
        <f t="shared" si="517"/>
        <v>0.33810000000000001</v>
      </c>
      <c r="CP271" s="185">
        <f t="shared" si="518"/>
        <v>5.438093502081074E-2</v>
      </c>
      <c r="CQ271" s="187">
        <f t="shared" si="519"/>
        <v>1.5296813695908771</v>
      </c>
      <c r="CR271" s="187">
        <f t="shared" si="520"/>
        <v>1.5513654959263383</v>
      </c>
      <c r="CS271" s="187">
        <f t="shared" si="521"/>
        <v>0.24952589833628516</v>
      </c>
      <c r="CT271" s="187">
        <f t="shared" si="522"/>
        <v>1.0141755837303956</v>
      </c>
      <c r="CU271" s="187">
        <f t="shared" si="523"/>
        <v>0.16312279360702581</v>
      </c>
      <c r="CV271" s="187">
        <f t="shared" si="524"/>
        <v>0.16084275368474046</v>
      </c>
      <c r="CW271" s="184">
        <f t="shared" si="525"/>
        <v>-1.5235490774912079</v>
      </c>
      <c r="CX271" s="184">
        <f t="shared" si="526"/>
        <v>-1.0984896189443443</v>
      </c>
      <c r="CY271" s="184">
        <f t="shared" si="527"/>
        <v>-2.911741645721682</v>
      </c>
      <c r="CZ271" s="184">
        <f t="shared" si="562"/>
        <v>0.42505945854686378</v>
      </c>
      <c r="DA271" s="184">
        <f t="shared" si="563"/>
        <v>0.43913550822291114</v>
      </c>
      <c r="DB271" s="184">
        <f t="shared" si="564"/>
        <v>-1.3881925682304745</v>
      </c>
      <c r="DC271" s="184">
        <f t="shared" si="565"/>
        <v>1.4076049676047687E-2</v>
      </c>
      <c r="DD271" s="184">
        <f t="shared" si="566"/>
        <v>-1.8132520267773382</v>
      </c>
      <c r="DE271" s="184">
        <f t="shared" si="567"/>
        <v>-1.8273280764533852</v>
      </c>
      <c r="DF271" s="15"/>
      <c r="DV271" s="39" t="str">
        <f>E271</f>
        <v>iRM_12</v>
      </c>
      <c r="DW271" s="39" t="str">
        <f>A271</f>
        <v>Lab 1</v>
      </c>
      <c r="DX271" s="39" t="str">
        <f>B271</f>
        <v>Jun 22, 2022</v>
      </c>
      <c r="DY271" s="124">
        <f>C271</f>
        <v>4</v>
      </c>
      <c r="DZ271" s="48">
        <f>BE271/AVERAGE(BE269,BE273)</f>
        <v>0.99174680616281718</v>
      </c>
      <c r="EA271" s="46">
        <f>(CM271/AVERAGE(CM269,CM273)-1)*10^6</f>
        <v>-4.1228487294153737</v>
      </c>
      <c r="EB271" s="46">
        <f>(CN271/AVERAGE(CN269,CN273)-1)*10^6</f>
        <v>0.45343643950701562</v>
      </c>
      <c r="EC271" s="46">
        <f>(CP271/AVERAGE(CP269,CP273)-1)*10^6</f>
        <v>2.9983360279040028</v>
      </c>
      <c r="EH271" s="50"/>
      <c r="EK271" s="46"/>
      <c r="EL271" s="46"/>
      <c r="EN271" s="39" t="str">
        <f t="shared" ref="EN271:EU271" si="570">DV359</f>
        <v>iRM_12</v>
      </c>
      <c r="EO271" s="39" t="str">
        <f t="shared" si="570"/>
        <v>Lab 1</v>
      </c>
      <c r="EP271" s="39" t="str">
        <f t="shared" si="570"/>
        <v>Jun 23, 2022</v>
      </c>
      <c r="EQ271" s="124">
        <f t="shared" si="570"/>
        <v>6</v>
      </c>
      <c r="ER271" s="117">
        <f t="shared" si="570"/>
        <v>0.99271293268065408</v>
      </c>
      <c r="ES271" s="44">
        <f t="shared" si="570"/>
        <v>-18.905098028043632</v>
      </c>
      <c r="ET271" s="44">
        <f t="shared" si="570"/>
        <v>-3.2269214510494137</v>
      </c>
      <c r="EU271" s="44">
        <f t="shared" si="570"/>
        <v>-32.544238511844625</v>
      </c>
      <c r="EV271" s="39" t="s">
        <v>27</v>
      </c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44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</row>
    <row r="272" spans="1:235">
      <c r="A272" t="s">
        <v>38</v>
      </c>
      <c r="B272" s="3" t="s">
        <v>35</v>
      </c>
      <c r="C272" s="19">
        <v>4</v>
      </c>
      <c r="D272" t="s">
        <v>62</v>
      </c>
      <c r="E272" t="s">
        <v>102</v>
      </c>
      <c r="F272" s="13"/>
      <c r="G272" s="13"/>
      <c r="H272" s="13">
        <v>2.4613908753963188E-4</v>
      </c>
      <c r="I272" s="13">
        <v>2.6269812587997875E-5</v>
      </c>
      <c r="J272" s="13">
        <v>9.2220192891545599E-5</v>
      </c>
      <c r="K272" s="13">
        <v>4.3575763584158267E-6</v>
      </c>
      <c r="L272" s="13">
        <v>7.8336730075534428E-5</v>
      </c>
      <c r="M272" s="13">
        <v>2.6200469505965883E-6</v>
      </c>
      <c r="N272" s="13">
        <v>5.6855463844840416E-5</v>
      </c>
      <c r="O272" s="13">
        <v>6.4947504426982047E-6</v>
      </c>
      <c r="P272" s="13">
        <v>-3.3164362093884854E-6</v>
      </c>
      <c r="Q272" s="13"/>
      <c r="R272" s="13"/>
      <c r="S272" s="13"/>
      <c r="T272" s="13"/>
      <c r="U272" s="13"/>
      <c r="V272" s="13">
        <v>20.673474388122557</v>
      </c>
      <c r="W272" s="13">
        <v>4.5950021648406985</v>
      </c>
      <c r="X272" s="13">
        <v>7.166597595214844</v>
      </c>
      <c r="Y272" s="13">
        <v>3.443958110665335E-5</v>
      </c>
      <c r="Z272" s="13">
        <v>7.5515233707427978</v>
      </c>
      <c r="AA272" s="13">
        <v>2.4563725560255989E-5</v>
      </c>
      <c r="AB272" s="13">
        <v>1.2610036492347718</v>
      </c>
      <c r="AC272" s="13">
        <v>1.4809520411063205E-5</v>
      </c>
      <c r="AD272" s="13">
        <v>2.3316914854376589E-6</v>
      </c>
      <c r="AE272" s="13"/>
      <c r="AF272" s="13"/>
      <c r="AG272" s="13"/>
      <c r="AH272" s="13"/>
      <c r="AI272" s="68">
        <f t="shared" si="507"/>
        <v>1</v>
      </c>
      <c r="AJ272" s="13">
        <f t="shared" si="529"/>
        <v>0</v>
      </c>
      <c r="AK272" s="13">
        <f t="shared" si="530"/>
        <v>0</v>
      </c>
      <c r="AL272" s="13">
        <f t="shared" si="531"/>
        <v>20.673228249035017</v>
      </c>
      <c r="AM272" s="13">
        <f t="shared" si="532"/>
        <v>4.5949758950281101</v>
      </c>
      <c r="AN272" s="13">
        <f t="shared" si="533"/>
        <v>7.1665053750219521</v>
      </c>
      <c r="AO272" s="13">
        <f t="shared" si="534"/>
        <v>3.0082004748237523E-5</v>
      </c>
      <c r="AP272" s="13">
        <f t="shared" si="535"/>
        <v>7.5514450340127226</v>
      </c>
      <c r="AQ272" s="13">
        <f t="shared" si="536"/>
        <v>2.1943678609659402E-5</v>
      </c>
      <c r="AR272" s="13">
        <f t="shared" si="537"/>
        <v>1.2609467937709269</v>
      </c>
      <c r="AS272" s="13">
        <f t="shared" si="538"/>
        <v>8.3147699683649999E-6</v>
      </c>
      <c r="AT272" s="13">
        <f t="shared" si="539"/>
        <v>5.6481276948261443E-6</v>
      </c>
      <c r="AU272" s="13">
        <f t="shared" si="540"/>
        <v>0</v>
      </c>
      <c r="AV272" s="13">
        <f t="shared" si="541"/>
        <v>0</v>
      </c>
      <c r="AW272" s="13">
        <f t="shared" si="542"/>
        <v>0</v>
      </c>
      <c r="AX272" s="13"/>
      <c r="AY272">
        <f t="shared" si="543"/>
        <v>0</v>
      </c>
      <c r="AZ272">
        <f t="shared" si="544"/>
        <v>1</v>
      </c>
      <c r="BB272">
        <f t="shared" si="508"/>
        <v>1</v>
      </c>
      <c r="BC272">
        <f t="shared" si="509"/>
        <v>1</v>
      </c>
      <c r="BD272" s="41">
        <f t="shared" si="510"/>
        <v>1.7753757824773584</v>
      </c>
      <c r="BE272" s="13">
        <f t="shared" si="511"/>
        <v>20.673228249035017</v>
      </c>
      <c r="BF272" s="13">
        <f t="shared" si="512"/>
        <v>4.5949758950281101</v>
      </c>
      <c r="BG272" s="13">
        <f t="shared" si="545"/>
        <v>7.1665022962736069</v>
      </c>
      <c r="BH272" s="13">
        <f t="shared" si="546"/>
        <v>7.551443035688167</v>
      </c>
      <c r="BI272" s="13">
        <f t="shared" si="547"/>
        <v>1.2609430429411743</v>
      </c>
      <c r="BJ272" s="17">
        <f t="shared" si="548"/>
        <v>0.22226697445003996</v>
      </c>
      <c r="BK272" s="17">
        <f t="shared" si="549"/>
        <v>0.34665617821968003</v>
      </c>
      <c r="BL272" s="17">
        <f t="shared" si="550"/>
        <v>0.36527643117569958</v>
      </c>
      <c r="BM272" s="17">
        <f t="shared" si="551"/>
        <v>6.0994007696888487E-2</v>
      </c>
      <c r="BN272" s="17">
        <f t="shared" si="552"/>
        <v>1.5596387141068484</v>
      </c>
      <c r="BO272" s="17">
        <f t="shared" si="553"/>
        <v>1.6434129815259826</v>
      </c>
      <c r="BP272" s="17">
        <f t="shared" si="554"/>
        <v>0.27441777100627435</v>
      </c>
      <c r="BQ272" s="17">
        <f t="shared" si="555"/>
        <v>1.0537138932634849</v>
      </c>
      <c r="BR272" s="17">
        <f t="shared" si="556"/>
        <v>0.17594957635007411</v>
      </c>
      <c r="BS272" s="17">
        <f t="shared" si="557"/>
        <v>0.16698040851026083</v>
      </c>
      <c r="BT272" s="96">
        <f t="shared" si="558"/>
        <v>-1.5038760320263365</v>
      </c>
      <c r="BU272" s="96">
        <f t="shared" si="559"/>
        <v>-1.0594218311080625</v>
      </c>
      <c r="BV272" s="96">
        <f t="shared" si="560"/>
        <v>-1.0071008663543268</v>
      </c>
      <c r="BW272" s="96">
        <f t="shared" si="561"/>
        <v>-2.7969796541113858</v>
      </c>
      <c r="BX272" s="44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184"/>
      <c r="CJ272" s="185"/>
      <c r="CK272" s="181">
        <f t="shared" si="513"/>
        <v>0</v>
      </c>
      <c r="CL272" s="186">
        <f t="shared" si="514"/>
        <v>1.7753697056910414</v>
      </c>
      <c r="CM272" s="185">
        <f t="shared" si="515"/>
        <v>0.21794062112614249</v>
      </c>
      <c r="CN272" s="185">
        <f t="shared" si="516"/>
        <v>0.33337412676165534</v>
      </c>
      <c r="CO272" s="188">
        <f t="shared" si="517"/>
        <v>0.33810000000000001</v>
      </c>
      <c r="CP272" s="185">
        <f t="shared" si="518"/>
        <v>5.4380854684739389E-2</v>
      </c>
      <c r="CQ272" s="187">
        <f t="shared" si="519"/>
        <v>1.5296557614594519</v>
      </c>
      <c r="CR272" s="187">
        <f t="shared" si="520"/>
        <v>1.5513399854188268</v>
      </c>
      <c r="CS272" s="187">
        <f t="shared" si="521"/>
        <v>0.24952142654151718</v>
      </c>
      <c r="CT272" s="187">
        <f t="shared" si="522"/>
        <v>1.0141758848662041</v>
      </c>
      <c r="CU272" s="187">
        <f t="shared" si="523"/>
        <v>0.16312260106381557</v>
      </c>
      <c r="CV272" s="187">
        <f t="shared" si="524"/>
        <v>0.1608425160743549</v>
      </c>
      <c r="CW272" s="184">
        <f t="shared" si="525"/>
        <v>-1.5235326334505697</v>
      </c>
      <c r="CX272" s="184">
        <f t="shared" si="526"/>
        <v>-1.0984899158709998</v>
      </c>
      <c r="CY272" s="184">
        <f t="shared" si="527"/>
        <v>-2.9117431230065183</v>
      </c>
      <c r="CZ272" s="184">
        <f t="shared" si="562"/>
        <v>0.42504271757957002</v>
      </c>
      <c r="DA272" s="184">
        <f t="shared" si="563"/>
        <v>0.43911906418227276</v>
      </c>
      <c r="DB272" s="184">
        <f t="shared" si="564"/>
        <v>-1.3882104895559488</v>
      </c>
      <c r="DC272" s="184">
        <f t="shared" si="565"/>
        <v>1.4076346602702829E-2</v>
      </c>
      <c r="DD272" s="184">
        <f t="shared" si="566"/>
        <v>-1.8132532071355187</v>
      </c>
      <c r="DE272" s="184">
        <f t="shared" si="567"/>
        <v>-1.8273295537382217</v>
      </c>
      <c r="DF272" s="15"/>
      <c r="DY272" s="124"/>
      <c r="EE272" t="str">
        <f>E272</f>
        <v>IPGP</v>
      </c>
      <c r="EF272" t="str">
        <f>A272</f>
        <v>Lab 1</v>
      </c>
      <c r="EG272" t="str">
        <f>B272</f>
        <v>Jun 22, 2022</v>
      </c>
      <c r="EH272" s="50">
        <f>C272</f>
        <v>4</v>
      </c>
      <c r="EI272" s="48">
        <f>BE272/AVERAGE(BE271,BE273)</f>
        <v>1.0898308545440376</v>
      </c>
      <c r="EJ272" s="46">
        <f>(CM272/AVERAGE(CM271,CM273)-1)*10^6</f>
        <v>11.425038317192104</v>
      </c>
      <c r="EK272" s="46">
        <f>(CN272/AVERAGE(CN271,CN273)-1)*10^6</f>
        <v>-0.43079380540600454</v>
      </c>
      <c r="EL272" s="46">
        <f>(CP272/AVERAGE(CP271,CP273)-1)*10^6</f>
        <v>2.7877064801007378</v>
      </c>
      <c r="EN272" s="39" t="str">
        <f t="shared" ref="EN272:EU272" si="571">DV361</f>
        <v>iRM_12</v>
      </c>
      <c r="EO272" s="39" t="str">
        <f t="shared" si="571"/>
        <v>Lab 1</v>
      </c>
      <c r="EP272" s="39" t="str">
        <f t="shared" si="571"/>
        <v>Jun 23, 2022</v>
      </c>
      <c r="EQ272" s="124">
        <f t="shared" si="571"/>
        <v>6</v>
      </c>
      <c r="ER272" s="117">
        <f t="shared" si="571"/>
        <v>0.99904413316062424</v>
      </c>
      <c r="ES272" s="44">
        <f t="shared" si="571"/>
        <v>17.42747495070418</v>
      </c>
      <c r="ET272" s="44">
        <f t="shared" si="571"/>
        <v>-1.4466127890022662</v>
      </c>
      <c r="EU272" s="44">
        <f t="shared" si="571"/>
        <v>30.523090830181232</v>
      </c>
      <c r="EV272" s="39" t="s">
        <v>27</v>
      </c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44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</row>
    <row r="273" spans="1:235">
      <c r="A273" t="s">
        <v>38</v>
      </c>
      <c r="B273" s="3" t="s">
        <v>35</v>
      </c>
      <c r="C273" s="19">
        <v>4</v>
      </c>
      <c r="D273" t="s">
        <v>129</v>
      </c>
      <c r="E273" t="s">
        <v>27</v>
      </c>
      <c r="F273" s="13"/>
      <c r="G273" s="13"/>
      <c r="H273" s="13">
        <v>2.7124088956043124E-4</v>
      </c>
      <c r="I273" s="13">
        <v>4.8349716053053271E-5</v>
      </c>
      <c r="J273" s="13">
        <v>1.0005372241721489E-4</v>
      </c>
      <c r="K273" s="13">
        <v>7.4583915420589633E-6</v>
      </c>
      <c r="L273" s="13">
        <v>8.3012060349574307E-5</v>
      </c>
      <c r="M273" s="13">
        <v>-2.679670933503076E-6</v>
      </c>
      <c r="N273" s="13">
        <v>7.312380730581936E-5</v>
      </c>
      <c r="O273" s="13">
        <v>1.0987740051859874E-5</v>
      </c>
      <c r="P273" s="13">
        <v>-1.082210451386345E-6</v>
      </c>
      <c r="Q273" s="13"/>
      <c r="R273" s="13"/>
      <c r="S273" s="13"/>
      <c r="T273" s="13"/>
      <c r="U273" s="13"/>
      <c r="V273" s="13">
        <v>19.054171829223634</v>
      </c>
      <c r="W273" s="13">
        <v>4.2351790142059329</v>
      </c>
      <c r="X273" s="13">
        <v>6.6055829334259037</v>
      </c>
      <c r="Y273" s="13">
        <v>4.5607705287693535E-5</v>
      </c>
      <c r="Z273" s="13">
        <v>6.9607032108306885</v>
      </c>
      <c r="AA273" s="13">
        <v>2.3081396955149101E-5</v>
      </c>
      <c r="AB273" s="13">
        <v>1.1624086022377014</v>
      </c>
      <c r="AC273" s="13">
        <v>1.5327639642132434E-5</v>
      </c>
      <c r="AD273" s="13">
        <v>1.5450505154035453E-6</v>
      </c>
      <c r="AE273" s="13"/>
      <c r="AF273" s="13"/>
      <c r="AG273" s="13"/>
      <c r="AH273" s="13"/>
      <c r="AI273" s="68">
        <f t="shared" si="507"/>
        <v>1</v>
      </c>
      <c r="AJ273" s="13">
        <f t="shared" si="529"/>
        <v>0</v>
      </c>
      <c r="AK273" s="13">
        <f t="shared" si="530"/>
        <v>0</v>
      </c>
      <c r="AL273" s="13">
        <f t="shared" si="531"/>
        <v>19.053900588334074</v>
      </c>
      <c r="AM273" s="13">
        <f t="shared" si="532"/>
        <v>4.2351306644898798</v>
      </c>
      <c r="AN273" s="13">
        <f t="shared" si="533"/>
        <v>6.6054828797034864</v>
      </c>
      <c r="AO273" s="13">
        <f t="shared" si="534"/>
        <v>3.8149313745634572E-5</v>
      </c>
      <c r="AP273" s="13">
        <f t="shared" si="535"/>
        <v>6.9606201987703393</v>
      </c>
      <c r="AQ273" s="13">
        <f t="shared" si="536"/>
        <v>2.5761067888652178E-5</v>
      </c>
      <c r="AR273" s="13">
        <f t="shared" si="537"/>
        <v>1.1623354784303956</v>
      </c>
      <c r="AS273" s="13">
        <f t="shared" si="538"/>
        <v>4.3398995902725593E-6</v>
      </c>
      <c r="AT273" s="13">
        <f t="shared" si="539"/>
        <v>2.6272609667898903E-6</v>
      </c>
      <c r="AU273" s="13">
        <f t="shared" si="540"/>
        <v>0</v>
      </c>
      <c r="AV273" s="13">
        <f t="shared" si="541"/>
        <v>0</v>
      </c>
      <c r="AW273" s="13">
        <f t="shared" si="542"/>
        <v>0</v>
      </c>
      <c r="AX273" s="13"/>
      <c r="AY273">
        <f t="shared" si="543"/>
        <v>0</v>
      </c>
      <c r="AZ273">
        <f t="shared" si="544"/>
        <v>1</v>
      </c>
      <c r="BB273">
        <f t="shared" si="508"/>
        <v>1</v>
      </c>
      <c r="BC273">
        <f t="shared" si="509"/>
        <v>1</v>
      </c>
      <c r="BD273" s="41">
        <f t="shared" si="510"/>
        <v>1.7776111686310594</v>
      </c>
      <c r="BE273" s="13">
        <f t="shared" si="511"/>
        <v>19.053900588334074</v>
      </c>
      <c r="BF273" s="13">
        <f t="shared" si="512"/>
        <v>4.2351306644898798</v>
      </c>
      <c r="BG273" s="13">
        <f t="shared" si="545"/>
        <v>6.6054814477871142</v>
      </c>
      <c r="BH273" s="13">
        <f t="shared" si="546"/>
        <v>6.9606192693155231</v>
      </c>
      <c r="BI273" s="13">
        <f t="shared" si="547"/>
        <v>1.1623337337815838</v>
      </c>
      <c r="BJ273" s="17">
        <f t="shared" si="548"/>
        <v>0.22227105913856177</v>
      </c>
      <c r="BK273" s="17">
        <f t="shared" si="549"/>
        <v>0.3466734497308851</v>
      </c>
      <c r="BL273" s="17">
        <f t="shared" si="550"/>
        <v>0.36531203871071033</v>
      </c>
      <c r="BM273" s="17">
        <f t="shared" si="551"/>
        <v>6.1002403596733014E-2</v>
      </c>
      <c r="BN273" s="17">
        <f t="shared" si="552"/>
        <v>1.5596877572566565</v>
      </c>
      <c r="BO273" s="17">
        <f t="shared" si="553"/>
        <v>1.6435429791288216</v>
      </c>
      <c r="BP273" s="17">
        <f t="shared" si="554"/>
        <v>0.27445050126253578</v>
      </c>
      <c r="BQ273" s="17">
        <f t="shared" si="555"/>
        <v>1.0537641085416087</v>
      </c>
      <c r="BR273" s="17">
        <f t="shared" si="556"/>
        <v>0.17596502888839</v>
      </c>
      <c r="BS273" s="17">
        <f t="shared" si="557"/>
        <v>0.16698711548633266</v>
      </c>
      <c r="BT273" s="96">
        <f t="shared" si="558"/>
        <v>-1.5038576547977831</v>
      </c>
      <c r="BU273" s="96">
        <f t="shared" si="559"/>
        <v>-1.0593720091748511</v>
      </c>
      <c r="BV273" s="96">
        <f t="shared" si="560"/>
        <v>-1.0070033900417195</v>
      </c>
      <c r="BW273" s="96">
        <f t="shared" si="561"/>
        <v>-2.7968420123599813</v>
      </c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184"/>
      <c r="CJ273" s="185"/>
      <c r="CK273" s="181">
        <f t="shared" si="513"/>
        <v>0</v>
      </c>
      <c r="CL273" s="186">
        <f t="shared" si="514"/>
        <v>1.7776081023050894</v>
      </c>
      <c r="CM273" s="185">
        <f t="shared" si="515"/>
        <v>0.21793922501810806</v>
      </c>
      <c r="CN273" s="185">
        <f t="shared" si="516"/>
        <v>0.33337431500511727</v>
      </c>
      <c r="CO273" s="188">
        <f t="shared" si="517"/>
        <v>0.33810000000000001</v>
      </c>
      <c r="CP273" s="185">
        <f t="shared" si="518"/>
        <v>5.4380471153791257E-2</v>
      </c>
      <c r="CQ273" s="187">
        <f t="shared" si="519"/>
        <v>1.52966642410249</v>
      </c>
      <c r="CR273" s="187">
        <f t="shared" si="520"/>
        <v>1.5513499232270278</v>
      </c>
      <c r="CS273" s="187">
        <f t="shared" si="521"/>
        <v>0.24952126515671005</v>
      </c>
      <c r="CT273" s="187">
        <f t="shared" si="522"/>
        <v>1.0141753122006718</v>
      </c>
      <c r="CU273" s="187">
        <f t="shared" si="523"/>
        <v>0.16312135850344836</v>
      </c>
      <c r="CV273" s="187">
        <f t="shared" si="524"/>
        <v>0.16084138170302059</v>
      </c>
      <c r="CW273" s="184">
        <f t="shared" si="525"/>
        <v>-1.523539039381226</v>
      </c>
      <c r="CX273" s="184">
        <f t="shared" si="526"/>
        <v>-1.0984893512098768</v>
      </c>
      <c r="CY273" s="184">
        <f t="shared" si="527"/>
        <v>-2.9117501757147339</v>
      </c>
      <c r="CZ273" s="184">
        <f t="shared" si="562"/>
        <v>0.42504968817134908</v>
      </c>
      <c r="DA273" s="184">
        <f t="shared" si="563"/>
        <v>0.4391254701129288</v>
      </c>
      <c r="DB273" s="184">
        <f t="shared" si="564"/>
        <v>-1.3882111363335083</v>
      </c>
      <c r="DC273" s="184">
        <f t="shared" si="565"/>
        <v>1.4075781941579888E-2</v>
      </c>
      <c r="DD273" s="184">
        <f t="shared" si="566"/>
        <v>-1.8132608245048569</v>
      </c>
      <c r="DE273" s="184">
        <f t="shared" si="567"/>
        <v>-1.8273366064464371</v>
      </c>
      <c r="DF273" s="15"/>
      <c r="DV273" s="39" t="str">
        <f>E273</f>
        <v>iRM_12</v>
      </c>
      <c r="DW273" s="39" t="str">
        <f>A273</f>
        <v>Lab 1</v>
      </c>
      <c r="DX273" s="39" t="str">
        <f>B273</f>
        <v>Jun 22, 2022</v>
      </c>
      <c r="DY273" s="124">
        <f>C273</f>
        <v>4</v>
      </c>
      <c r="DZ273" s="48">
        <f>BE273/AVERAGE(BE271,BE275)</f>
        <v>1.0020123764530717</v>
      </c>
      <c r="EA273" s="46">
        <f>(CM273/AVERAGE(CM271,CM275)-1)*10^6</f>
        <v>4.9972026354705434</v>
      </c>
      <c r="EB273" s="46">
        <f>(CN273/AVERAGE(CN271,CN275)-1)*10^6</f>
        <v>0.24743046278530301</v>
      </c>
      <c r="EC273" s="46">
        <f>(CP273/AVERAGE(CP271,CP275)-1)*10^6</f>
        <v>-11.516137816136585</v>
      </c>
      <c r="EH273" s="50"/>
      <c r="EK273" s="46"/>
      <c r="EL273" s="46"/>
      <c r="EN273" s="39" t="str">
        <f t="shared" ref="EN273:EU273" si="572">DV363</f>
        <v>iRM_12</v>
      </c>
      <c r="EO273" s="39" t="str">
        <f t="shared" si="572"/>
        <v>Lab 1</v>
      </c>
      <c r="EP273" s="39" t="str">
        <f t="shared" si="572"/>
        <v>Jun 23, 2022</v>
      </c>
      <c r="EQ273" s="124">
        <f t="shared" si="572"/>
        <v>6</v>
      </c>
      <c r="ER273" s="117">
        <f t="shared" si="572"/>
        <v>0.99768959489340903</v>
      </c>
      <c r="ES273" s="44">
        <f t="shared" si="572"/>
        <v>-4.3115177852381947</v>
      </c>
      <c r="ET273" s="44">
        <f t="shared" si="572"/>
        <v>2.155242559753745</v>
      </c>
      <c r="EU273" s="44">
        <f t="shared" si="572"/>
        <v>-5.4545842891329244</v>
      </c>
      <c r="EV273" s="39" t="s">
        <v>27</v>
      </c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44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</row>
    <row r="274" spans="1:235">
      <c r="A274" t="s">
        <v>38</v>
      </c>
      <c r="B274" s="3" t="s">
        <v>35</v>
      </c>
      <c r="C274" s="19">
        <v>4</v>
      </c>
      <c r="D274" t="s">
        <v>130</v>
      </c>
      <c r="E274" t="s">
        <v>98</v>
      </c>
      <c r="F274" s="13"/>
      <c r="G274" s="13"/>
      <c r="H274" s="13">
        <v>2.6919013325823473E-4</v>
      </c>
      <c r="I274" s="13">
        <v>5.0069963799614924E-5</v>
      </c>
      <c r="J274" s="13">
        <v>9.220554893545341E-5</v>
      </c>
      <c r="K274" s="13">
        <v>1.6685319633324979E-5</v>
      </c>
      <c r="L274" s="13">
        <v>7.949794162414037E-5</v>
      </c>
      <c r="M274" s="13">
        <v>2.6118843152289622E-6</v>
      </c>
      <c r="N274" s="13">
        <v>7.3793204865069126E-5</v>
      </c>
      <c r="O274" s="13">
        <v>1.8526770372773171E-5</v>
      </c>
      <c r="P274" s="13">
        <v>-2.2682484647873478E-6</v>
      </c>
      <c r="Q274" s="13"/>
      <c r="R274" s="13"/>
      <c r="S274" s="13"/>
      <c r="T274" s="13"/>
      <c r="U274" s="13"/>
      <c r="V274" s="13">
        <v>20.476779441833497</v>
      </c>
      <c r="W274" s="13">
        <v>4.5514505958557132</v>
      </c>
      <c r="X274" s="13">
        <v>7.0989478015899659</v>
      </c>
      <c r="Y274" s="13">
        <v>3.1895262884518162E-5</v>
      </c>
      <c r="Z274" s="13">
        <v>7.4807914161682127</v>
      </c>
      <c r="AA274" s="13">
        <v>2.261219841784623E-5</v>
      </c>
      <c r="AB274" s="13">
        <v>1.249276270866394</v>
      </c>
      <c r="AC274" s="13">
        <v>1.486697704770279E-5</v>
      </c>
      <c r="AD274" s="13">
        <v>-4.5494668836454362E-6</v>
      </c>
      <c r="AE274" s="13"/>
      <c r="AF274" s="13"/>
      <c r="AG274" s="13"/>
      <c r="AH274" s="13"/>
      <c r="AI274" s="68">
        <f t="shared" si="507"/>
        <v>1</v>
      </c>
      <c r="AJ274" s="13">
        <f t="shared" si="529"/>
        <v>0</v>
      </c>
      <c r="AK274" s="13">
        <f t="shared" si="530"/>
        <v>0</v>
      </c>
      <c r="AL274" s="13">
        <f t="shared" si="531"/>
        <v>20.476510251700237</v>
      </c>
      <c r="AM274" s="13">
        <f t="shared" si="532"/>
        <v>4.5514005258919132</v>
      </c>
      <c r="AN274" s="13">
        <f t="shared" si="533"/>
        <v>7.0988555960410302</v>
      </c>
      <c r="AO274" s="13">
        <f t="shared" si="534"/>
        <v>1.5209943251193183E-5</v>
      </c>
      <c r="AP274" s="13">
        <f t="shared" si="535"/>
        <v>7.4807119182265884</v>
      </c>
      <c r="AQ274" s="13">
        <f t="shared" si="536"/>
        <v>2.0000314102617266E-5</v>
      </c>
      <c r="AR274" s="13">
        <f t="shared" si="537"/>
        <v>1.2492024776615289</v>
      </c>
      <c r="AS274" s="13">
        <f t="shared" si="538"/>
        <v>-3.6597933250703803E-6</v>
      </c>
      <c r="AT274" s="13">
        <f t="shared" si="539"/>
        <v>-2.2812184188580884E-6</v>
      </c>
      <c r="AU274" s="13">
        <f t="shared" si="540"/>
        <v>0</v>
      </c>
      <c r="AV274" s="13">
        <f t="shared" si="541"/>
        <v>0</v>
      </c>
      <c r="AW274" s="13">
        <f t="shared" si="542"/>
        <v>0</v>
      </c>
      <c r="AX274" s="13"/>
      <c r="AY274">
        <f t="shared" si="543"/>
        <v>0</v>
      </c>
      <c r="AZ274">
        <f t="shared" si="544"/>
        <v>1</v>
      </c>
      <c r="BB274">
        <f t="shared" si="508"/>
        <v>1</v>
      </c>
      <c r="BC274">
        <f t="shared" si="509"/>
        <v>1</v>
      </c>
      <c r="BD274" s="41">
        <f t="shared" si="510"/>
        <v>1.7788243854513905</v>
      </c>
      <c r="BE274" s="13">
        <f t="shared" si="511"/>
        <v>20.476510251700237</v>
      </c>
      <c r="BF274" s="13">
        <f t="shared" si="512"/>
        <v>4.5514005258919132</v>
      </c>
      <c r="BG274" s="13">
        <f t="shared" si="545"/>
        <v>7.0988568392705922</v>
      </c>
      <c r="BH274" s="13">
        <f t="shared" si="546"/>
        <v>7.4807127252240253</v>
      </c>
      <c r="BI274" s="13">
        <f t="shared" si="547"/>
        <v>1.2492039924845062</v>
      </c>
      <c r="BJ274" s="17">
        <f t="shared" si="548"/>
        <v>0.22227422885762452</v>
      </c>
      <c r="BK274" s="17">
        <f t="shared" si="549"/>
        <v>0.34668294313876796</v>
      </c>
      <c r="BL274" s="17">
        <f t="shared" si="550"/>
        <v>0.3653314277320705</v>
      </c>
      <c r="BM274" s="17">
        <f t="shared" si="551"/>
        <v>6.1006684104327809E-2</v>
      </c>
      <c r="BN274" s="17">
        <f t="shared" si="552"/>
        <v>1.5597082258278001</v>
      </c>
      <c r="BO274" s="17">
        <f t="shared" si="553"/>
        <v>1.6436067717327669</v>
      </c>
      <c r="BP274" s="17">
        <f t="shared" si="554"/>
        <v>0.27446584526632195</v>
      </c>
      <c r="BQ274" s="17">
        <f t="shared" si="555"/>
        <v>1.0537911799884485</v>
      </c>
      <c r="BR274" s="17">
        <f t="shared" si="556"/>
        <v>0.17597255738050099</v>
      </c>
      <c r="BS274" s="17">
        <f t="shared" si="557"/>
        <v>0.16698996985572603</v>
      </c>
      <c r="BT274" s="96">
        <f t="shared" si="558"/>
        <v>-1.5038433942976794</v>
      </c>
      <c r="BU274" s="96">
        <f t="shared" si="559"/>
        <v>-1.0593446252551784</v>
      </c>
      <c r="BV274" s="96">
        <f t="shared" si="560"/>
        <v>-1.0069503162177404</v>
      </c>
      <c r="BW274" s="96">
        <f t="shared" si="561"/>
        <v>-2.7967718453309964</v>
      </c>
      <c r="BX274" s="44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184"/>
      <c r="CJ274" s="185"/>
      <c r="CK274" s="181">
        <f t="shared" si="513"/>
        <v>0</v>
      </c>
      <c r="CL274" s="186">
        <f t="shared" si="514"/>
        <v>1.7788268626860622</v>
      </c>
      <c r="CM274" s="185">
        <f t="shared" si="515"/>
        <v>0.21793939208724133</v>
      </c>
      <c r="CN274" s="185">
        <f t="shared" si="516"/>
        <v>0.33337450314827882</v>
      </c>
      <c r="CO274" s="188">
        <f t="shared" si="517"/>
        <v>0.33810000000000001</v>
      </c>
      <c r="CP274" s="185">
        <f t="shared" si="518"/>
        <v>5.4380002608582882E-2</v>
      </c>
      <c r="CQ274" s="187">
        <f t="shared" si="519"/>
        <v>1.5296661147647355</v>
      </c>
      <c r="CR274" s="187">
        <f t="shared" si="520"/>
        <v>1.551348733984989</v>
      </c>
      <c r="CS274" s="187">
        <f t="shared" si="521"/>
        <v>0.24951892398972325</v>
      </c>
      <c r="CT274" s="187">
        <f t="shared" si="522"/>
        <v>1.0141747398409151</v>
      </c>
      <c r="CU274" s="187">
        <f t="shared" si="523"/>
        <v>0.1631198609822769</v>
      </c>
      <c r="CV274" s="187">
        <f t="shared" si="524"/>
        <v>0.16083999588459885</v>
      </c>
      <c r="CW274" s="184">
        <f t="shared" si="525"/>
        <v>-1.5235382727956366</v>
      </c>
      <c r="CX274" s="184">
        <f t="shared" si="526"/>
        <v>-1.0984887868499367</v>
      </c>
      <c r="CY274" s="184">
        <f t="shared" si="527"/>
        <v>-2.9117587918082863</v>
      </c>
      <c r="CZ274" s="184">
        <f t="shared" si="562"/>
        <v>0.4250494859456998</v>
      </c>
      <c r="DA274" s="184">
        <f t="shared" si="563"/>
        <v>0.43912470352733979</v>
      </c>
      <c r="DB274" s="184">
        <f t="shared" si="564"/>
        <v>-1.3882205190126502</v>
      </c>
      <c r="DC274" s="184">
        <f t="shared" si="565"/>
        <v>1.4075217581640018E-2</v>
      </c>
      <c r="DD274" s="184">
        <f t="shared" si="566"/>
        <v>-1.8132700049583499</v>
      </c>
      <c r="DE274" s="184">
        <f t="shared" si="567"/>
        <v>-1.82734522253999</v>
      </c>
      <c r="DF274" s="15"/>
      <c r="DY274" s="124"/>
      <c r="EE274" t="str">
        <f>E274</f>
        <v>iRM_UR</v>
      </c>
      <c r="EF274" t="str">
        <f>A274</f>
        <v>Lab 1</v>
      </c>
      <c r="EG274" t="str">
        <f>B274</f>
        <v>Jun 22, 2022</v>
      </c>
      <c r="EH274" s="50">
        <f>C274</f>
        <v>4</v>
      </c>
      <c r="EI274" s="48">
        <f>BE274/AVERAGE(BE273,BE275)</f>
        <v>1.0720502745105129</v>
      </c>
      <c r="EJ274" s="46">
        <f>(CM274/AVERAGE(CM273,CM275)-1)*10^6</f>
        <v>0.74473373024019907</v>
      </c>
      <c r="EK274" s="46">
        <f>(CN274/AVERAGE(CN273,CN275)-1)*10^6</f>
        <v>0.67792336211347504</v>
      </c>
      <c r="EL274" s="46">
        <f>(CP274/AVERAGE(CP273,CP275)-1)*10^6</f>
        <v>-15.867197099894703</v>
      </c>
      <c r="EN274" s="39" t="str">
        <f t="shared" ref="EN274:EU274" si="573">DV365</f>
        <v>iRM_12</v>
      </c>
      <c r="EO274" s="39" t="str">
        <f t="shared" si="573"/>
        <v>Lab 1</v>
      </c>
      <c r="EP274" s="39" t="str">
        <f t="shared" si="573"/>
        <v>Jun 23, 2022</v>
      </c>
      <c r="EQ274" s="124">
        <f t="shared" si="573"/>
        <v>6</v>
      </c>
      <c r="ER274" s="117">
        <f t="shared" si="573"/>
        <v>0.99423680361194222</v>
      </c>
      <c r="ES274" s="44">
        <f t="shared" si="573"/>
        <v>-4.264265023534719</v>
      </c>
      <c r="ET274" s="44">
        <f t="shared" si="573"/>
        <v>0.33656960440886508</v>
      </c>
      <c r="EU274" s="44">
        <f t="shared" si="573"/>
        <v>-21.277388972396061</v>
      </c>
      <c r="EV274" s="39" t="s">
        <v>27</v>
      </c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44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</row>
    <row r="275" spans="1:235">
      <c r="A275" t="s">
        <v>38</v>
      </c>
      <c r="B275" s="3" t="s">
        <v>35</v>
      </c>
      <c r="C275" s="19">
        <v>4</v>
      </c>
      <c r="D275" t="s">
        <v>131</v>
      </c>
      <c r="E275" t="s">
        <v>27</v>
      </c>
      <c r="F275" s="13"/>
      <c r="G275" s="13"/>
      <c r="H275" s="13">
        <v>3.5481855447869746E-4</v>
      </c>
      <c r="I275" s="13">
        <v>7.4618741564336233E-5</v>
      </c>
      <c r="J275" s="13">
        <v>1.2090412419638597E-4</v>
      </c>
      <c r="K275" s="13">
        <v>6.2065553834145231E-6</v>
      </c>
      <c r="L275" s="13">
        <v>1.0932706936728209E-4</v>
      </c>
      <c r="M275" s="13">
        <v>2.8786341772502091E-7</v>
      </c>
      <c r="N275" s="13">
        <v>6.6037062424584292E-5</v>
      </c>
      <c r="O275" s="13">
        <v>3.7802900806127581E-6</v>
      </c>
      <c r="P275" s="13">
        <v>-8.5913635530232587E-7</v>
      </c>
      <c r="Q275" s="13"/>
      <c r="R275" s="13"/>
      <c r="S275" s="13"/>
      <c r="T275" s="13"/>
      <c r="U275" s="13"/>
      <c r="V275" s="13">
        <v>19.147107200622557</v>
      </c>
      <c r="W275" s="13">
        <v>4.2559954166412357</v>
      </c>
      <c r="X275" s="13">
        <v>6.6382610130310056</v>
      </c>
      <c r="Y275" s="13">
        <v>5.0332285063632298E-5</v>
      </c>
      <c r="Z275" s="13">
        <v>6.9956295013427736</v>
      </c>
      <c r="AA275" s="13">
        <v>2.3270318729373683E-5</v>
      </c>
      <c r="AB275" s="13">
        <v>1.1683248281478882</v>
      </c>
      <c r="AC275" s="13">
        <v>2.0897354465034822E-5</v>
      </c>
      <c r="AD275" s="13">
        <v>4.4267766838856917E-7</v>
      </c>
      <c r="AE275" s="13"/>
      <c r="AF275" s="13"/>
      <c r="AG275" s="13"/>
      <c r="AH275" s="13"/>
      <c r="AI275" s="68">
        <f t="shared" si="507"/>
        <v>1</v>
      </c>
      <c r="AJ275" s="13">
        <f t="shared" si="529"/>
        <v>0</v>
      </c>
      <c r="AK275" s="13">
        <f t="shared" si="530"/>
        <v>0</v>
      </c>
      <c r="AL275" s="13">
        <f t="shared" si="531"/>
        <v>19.14675238206808</v>
      </c>
      <c r="AM275" s="13">
        <f t="shared" si="532"/>
        <v>4.2559207978996714</v>
      </c>
      <c r="AN275" s="13">
        <f t="shared" si="533"/>
        <v>6.6381401089068088</v>
      </c>
      <c r="AO275" s="13">
        <f t="shared" si="534"/>
        <v>4.4125729680217773E-5</v>
      </c>
      <c r="AP275" s="13">
        <f t="shared" si="535"/>
        <v>6.9955201742734063</v>
      </c>
      <c r="AQ275" s="13">
        <f t="shared" si="536"/>
        <v>2.2982455311648662E-5</v>
      </c>
      <c r="AR275" s="13">
        <f t="shared" si="537"/>
        <v>1.1682587910854636</v>
      </c>
      <c r="AS275" s="13">
        <f t="shared" si="538"/>
        <v>1.7117064384422065E-5</v>
      </c>
      <c r="AT275" s="13">
        <f t="shared" si="539"/>
        <v>1.301814023690895E-6</v>
      </c>
      <c r="AU275" s="13">
        <f t="shared" si="540"/>
        <v>0</v>
      </c>
      <c r="AV275" s="13">
        <f t="shared" si="541"/>
        <v>0</v>
      </c>
      <c r="AW275" s="13">
        <f t="shared" si="542"/>
        <v>0</v>
      </c>
      <c r="AX275" s="13"/>
      <c r="AY275">
        <f t="shared" si="543"/>
        <v>0</v>
      </c>
      <c r="AZ275">
        <f t="shared" si="544"/>
        <v>1</v>
      </c>
      <c r="BB275">
        <f t="shared" si="508"/>
        <v>1</v>
      </c>
      <c r="BC275">
        <f t="shared" si="509"/>
        <v>1</v>
      </c>
      <c r="BD275" s="41">
        <f t="shared" si="510"/>
        <v>1.7808286467760184</v>
      </c>
      <c r="BE275" s="13">
        <f t="shared" si="511"/>
        <v>19.14675238206808</v>
      </c>
      <c r="BF275" s="13">
        <f t="shared" si="512"/>
        <v>4.2559207978996714</v>
      </c>
      <c r="BG275" s="13">
        <f t="shared" si="545"/>
        <v>6.6381393995187512</v>
      </c>
      <c r="BH275" s="13">
        <f t="shared" si="546"/>
        <v>6.9955197137819782</v>
      </c>
      <c r="BI275" s="13">
        <f t="shared" si="547"/>
        <v>1.1682579266595345</v>
      </c>
      <c r="BJ275" s="17">
        <f t="shared" si="548"/>
        <v>0.22227899086873659</v>
      </c>
      <c r="BK275" s="17">
        <f t="shared" si="549"/>
        <v>0.34669792908251695</v>
      </c>
      <c r="BL275" s="17">
        <f t="shared" si="550"/>
        <v>0.36536325190759988</v>
      </c>
      <c r="BM275" s="17">
        <f t="shared" si="551"/>
        <v>6.1015983460133337E-2</v>
      </c>
      <c r="BN275" s="17">
        <f t="shared" si="552"/>
        <v>1.5597422308222282</v>
      </c>
      <c r="BO275" s="17">
        <f t="shared" si="553"/>
        <v>1.6437147320115355</v>
      </c>
      <c r="BP275" s="17">
        <f t="shared" si="554"/>
        <v>0.27450180163974819</v>
      </c>
      <c r="BQ275" s="17">
        <f t="shared" si="555"/>
        <v>1.0538374223188407</v>
      </c>
      <c r="BR275" s="17">
        <f t="shared" si="556"/>
        <v>0.17599177365034402</v>
      </c>
      <c r="BS275" s="17">
        <f t="shared" si="557"/>
        <v>0.16700087691239468</v>
      </c>
      <c r="BT275" s="96">
        <f t="shared" si="558"/>
        <v>-1.5038219704910307</v>
      </c>
      <c r="BU275" s="96">
        <f t="shared" si="559"/>
        <v>-1.0593013995350824</v>
      </c>
      <c r="BV275" s="96">
        <f t="shared" si="560"/>
        <v>-1.006863209587745</v>
      </c>
      <c r="BW275" s="96">
        <f t="shared" si="561"/>
        <v>-2.79661942519449</v>
      </c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184"/>
      <c r="CJ275" s="185"/>
      <c r="CK275" s="181">
        <f t="shared" si="513"/>
        <v>0</v>
      </c>
      <c r="CL275" s="186">
        <f t="shared" si="514"/>
        <v>1.7808271351669096</v>
      </c>
      <c r="CM275" s="185">
        <f t="shared" si="515"/>
        <v>0.2179392345429835</v>
      </c>
      <c r="CN275" s="185">
        <f t="shared" si="516"/>
        <v>0.33337423928701876</v>
      </c>
      <c r="CO275" s="188">
        <f t="shared" si="517"/>
        <v>0.33810000000000001</v>
      </c>
      <c r="CP275" s="185">
        <f t="shared" si="518"/>
        <v>5.4381259807196589E-2</v>
      </c>
      <c r="CQ275" s="187">
        <f t="shared" si="519"/>
        <v>1.5296660098219643</v>
      </c>
      <c r="CR275" s="187">
        <f t="shared" si="520"/>
        <v>1.5513498554264107</v>
      </c>
      <c r="CS275" s="187">
        <f t="shared" si="521"/>
        <v>0.24952487293641074</v>
      </c>
      <c r="CT275" s="187">
        <f t="shared" si="522"/>
        <v>1.014175542546683</v>
      </c>
      <c r="CU275" s="187">
        <f t="shared" si="523"/>
        <v>0.16312376122252509</v>
      </c>
      <c r="CV275" s="187">
        <f t="shared" si="524"/>
        <v>0.1608437143069997</v>
      </c>
      <c r="CW275" s="184">
        <f t="shared" si="525"/>
        <v>-1.5235389956769536</v>
      </c>
      <c r="CX275" s="184">
        <f t="shared" si="526"/>
        <v>-1.0984895783362743</v>
      </c>
      <c r="CY275" s="184">
        <f t="shared" si="527"/>
        <v>-2.9117356733084487</v>
      </c>
      <c r="CZ275" s="184">
        <f t="shared" si="562"/>
        <v>0.42504941734067958</v>
      </c>
      <c r="DA275" s="184">
        <f t="shared" si="563"/>
        <v>0.43912542640865709</v>
      </c>
      <c r="DB275" s="184">
        <f t="shared" si="564"/>
        <v>-1.3881966776314951</v>
      </c>
      <c r="DC275" s="184">
        <f t="shared" si="565"/>
        <v>1.4076009067977291E-2</v>
      </c>
      <c r="DD275" s="184">
        <f t="shared" si="566"/>
        <v>-1.8132460949721745</v>
      </c>
      <c r="DE275" s="184">
        <f t="shared" si="567"/>
        <v>-1.8273221040401517</v>
      </c>
      <c r="DF275" s="15"/>
      <c r="DV275" s="39" t="str">
        <f>E275</f>
        <v>iRM_12</v>
      </c>
      <c r="DW275" s="39" t="str">
        <f>A275</f>
        <v>Lab 1</v>
      </c>
      <c r="DX275" s="39" t="str">
        <f>B275</f>
        <v>Jun 22, 2022</v>
      </c>
      <c r="DY275" s="124">
        <f>C275</f>
        <v>4</v>
      </c>
      <c r="DZ275" s="48">
        <f>BE275/AVERAGE(BE273,BE277)</f>
        <v>1.0048909007670166</v>
      </c>
      <c r="EA275" s="46">
        <f>(CM275/AVERAGE(CM273,CM277)-1)*10^6</f>
        <v>-1.9366886832017371</v>
      </c>
      <c r="EB275" s="46">
        <f>(CN275/AVERAGE(CN273,CN277)-1)*10^6</f>
        <v>-0.79692076493387276</v>
      </c>
      <c r="EC275" s="46">
        <f>(CP275/AVERAGE(CP273,CP277)-1)*10^6</f>
        <v>16.412266835352796</v>
      </c>
      <c r="EH275" s="50"/>
      <c r="EK275" s="46"/>
      <c r="EL275" s="46"/>
      <c r="EN275" s="39" t="str">
        <f t="shared" ref="EN275:EU275" si="574">DV367</f>
        <v>iRM_12</v>
      </c>
      <c r="EO275" s="39" t="str">
        <f t="shared" si="574"/>
        <v>Lab 1</v>
      </c>
      <c r="EP275" s="39" t="str">
        <f t="shared" si="574"/>
        <v>Jun 23, 2022</v>
      </c>
      <c r="EQ275" s="124">
        <f t="shared" si="574"/>
        <v>6</v>
      </c>
      <c r="ER275" s="117">
        <f t="shared" si="574"/>
        <v>1.0076904714101966</v>
      </c>
      <c r="ES275" s="44">
        <f t="shared" si="574"/>
        <v>0.29366301634858871</v>
      </c>
      <c r="ET275" s="44">
        <f t="shared" si="574"/>
        <v>5.2095730158630005</v>
      </c>
      <c r="EU275" s="44">
        <f t="shared" si="574"/>
        <v>16.402272674964635</v>
      </c>
      <c r="EV275" s="39" t="s">
        <v>27</v>
      </c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44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</row>
    <row r="276" spans="1:235">
      <c r="A276" t="s">
        <v>38</v>
      </c>
      <c r="B276" s="3" t="s">
        <v>35</v>
      </c>
      <c r="C276" s="19">
        <v>4</v>
      </c>
      <c r="D276" t="s">
        <v>132</v>
      </c>
      <c r="E276" t="s">
        <v>99</v>
      </c>
      <c r="F276" s="13"/>
      <c r="G276" s="13"/>
      <c r="H276" s="13">
        <v>2.4359935050597415E-4</v>
      </c>
      <c r="I276" s="13">
        <v>5.562936894421E-5</v>
      </c>
      <c r="J276" s="13">
        <v>7.9988401557784522E-5</v>
      </c>
      <c r="K276" s="13">
        <v>1.283441048371969E-5</v>
      </c>
      <c r="L276" s="13">
        <v>7.4080359991057779E-5</v>
      </c>
      <c r="M276" s="13">
        <v>-4.587584044202231E-7</v>
      </c>
      <c r="N276" s="13">
        <v>6.8117334012640637E-5</v>
      </c>
      <c r="O276" s="13">
        <v>1.3539327255784883E-5</v>
      </c>
      <c r="P276" s="13">
        <v>-2.4566173323137263E-6</v>
      </c>
      <c r="Q276" s="13"/>
      <c r="R276" s="13"/>
      <c r="S276" s="13"/>
      <c r="T276" s="13"/>
      <c r="U276" s="13"/>
      <c r="V276" s="13">
        <v>20.75487806359116</v>
      </c>
      <c r="W276" s="13">
        <v>4.6133255958557129</v>
      </c>
      <c r="X276" s="13">
        <v>7.1956178217518083</v>
      </c>
      <c r="Y276" s="13">
        <v>4.5054677647552735E-5</v>
      </c>
      <c r="Z276" s="13">
        <v>7.5829549030381802</v>
      </c>
      <c r="AA276" s="13">
        <v>2.5232180618962845E-5</v>
      </c>
      <c r="AB276" s="13">
        <v>1.2663937588127292</v>
      </c>
      <c r="AC276" s="13">
        <v>1.042441226302667E-5</v>
      </c>
      <c r="AD276" s="13">
        <v>2.4125445364990476E-6</v>
      </c>
      <c r="AE276" s="13"/>
      <c r="AF276" s="13"/>
      <c r="AG276" s="13"/>
      <c r="AH276" s="13"/>
      <c r="AI276" s="68">
        <f t="shared" si="507"/>
        <v>1</v>
      </c>
      <c r="AJ276" s="13">
        <f t="shared" si="529"/>
        <v>0</v>
      </c>
      <c r="AK276" s="13">
        <f t="shared" si="530"/>
        <v>0</v>
      </c>
      <c r="AL276" s="13">
        <f t="shared" si="531"/>
        <v>20.754634464240656</v>
      </c>
      <c r="AM276" s="13">
        <f t="shared" si="532"/>
        <v>4.6132699664867687</v>
      </c>
      <c r="AN276" s="13">
        <f t="shared" si="533"/>
        <v>7.1955378333502509</v>
      </c>
      <c r="AO276" s="13">
        <f t="shared" si="534"/>
        <v>3.2220267163833048E-5</v>
      </c>
      <c r="AP276" s="13">
        <f t="shared" si="535"/>
        <v>7.582880822678189</v>
      </c>
      <c r="AQ276" s="13">
        <f t="shared" si="536"/>
        <v>2.5690939023383068E-5</v>
      </c>
      <c r="AR276" s="13">
        <f t="shared" si="537"/>
        <v>1.2663256414787165</v>
      </c>
      <c r="AS276" s="13">
        <f t="shared" si="538"/>
        <v>-3.1149149927582128E-6</v>
      </c>
      <c r="AT276" s="13">
        <f t="shared" si="539"/>
        <v>4.8691618688127739E-6</v>
      </c>
      <c r="AU276" s="13">
        <f t="shared" si="540"/>
        <v>0</v>
      </c>
      <c r="AV276" s="13">
        <f t="shared" si="541"/>
        <v>0</v>
      </c>
      <c r="AW276" s="13">
        <f t="shared" si="542"/>
        <v>0</v>
      </c>
      <c r="AX276" s="13"/>
      <c r="AY276">
        <f t="shared" si="543"/>
        <v>0</v>
      </c>
      <c r="AZ276">
        <f t="shared" si="544"/>
        <v>1</v>
      </c>
      <c r="BB276">
        <f t="shared" si="508"/>
        <v>1</v>
      </c>
      <c r="BC276">
        <f t="shared" si="509"/>
        <v>1</v>
      </c>
      <c r="BD276" s="41">
        <f t="shared" si="510"/>
        <v>1.7805245541499832</v>
      </c>
      <c r="BE276" s="13">
        <f t="shared" si="511"/>
        <v>20.754634464240656</v>
      </c>
      <c r="BF276" s="13">
        <f t="shared" si="512"/>
        <v>4.6132699664867687</v>
      </c>
      <c r="BG276" s="13">
        <f t="shared" si="545"/>
        <v>7.1955351799873357</v>
      </c>
      <c r="BH276" s="13">
        <f t="shared" si="546"/>
        <v>7.5828791002870766</v>
      </c>
      <c r="BI276" s="13">
        <f t="shared" si="547"/>
        <v>1.2663224082568583</v>
      </c>
      <c r="BJ276" s="17">
        <f t="shared" si="548"/>
        <v>0.2222766184793683</v>
      </c>
      <c r="BK276" s="17">
        <f t="shared" si="549"/>
        <v>0.3466953461591884</v>
      </c>
      <c r="BL276" s="17">
        <f t="shared" si="550"/>
        <v>0.3653583547015512</v>
      </c>
      <c r="BM276" s="17">
        <f t="shared" si="551"/>
        <v>6.1013958614336353E-2</v>
      </c>
      <c r="BN276" s="17">
        <f t="shared" si="552"/>
        <v>1.5597472578582017</v>
      </c>
      <c r="BO276" s="17">
        <f t="shared" si="553"/>
        <v>1.6437102435741064</v>
      </c>
      <c r="BP276" s="17">
        <f t="shared" si="554"/>
        <v>0.27449562185956894</v>
      </c>
      <c r="BQ276" s="17">
        <f t="shared" si="555"/>
        <v>1.0538311481510152</v>
      </c>
      <c r="BR276" s="17">
        <f t="shared" si="556"/>
        <v>0.17598724439272173</v>
      </c>
      <c r="BS276" s="17">
        <f t="shared" si="557"/>
        <v>0.16699757328438972</v>
      </c>
      <c r="BT276" s="96">
        <f t="shared" si="558"/>
        <v>-1.5038326435736256</v>
      </c>
      <c r="BU276" s="96">
        <f t="shared" si="559"/>
        <v>-1.0593088496313574</v>
      </c>
      <c r="BV276" s="96">
        <f t="shared" si="560"/>
        <v>-1.0068766133409786</v>
      </c>
      <c r="BW276" s="96">
        <f t="shared" si="561"/>
        <v>-2.7966526112431391</v>
      </c>
      <c r="BX276" s="44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184"/>
      <c r="CJ276" s="185"/>
      <c r="CK276" s="181">
        <f t="shared" si="513"/>
        <v>0</v>
      </c>
      <c r="CL276" s="186">
        <f t="shared" si="514"/>
        <v>1.7805193381744786</v>
      </c>
      <c r="CM276" s="185">
        <f t="shared" si="515"/>
        <v>0.21793765117553801</v>
      </c>
      <c r="CN276" s="185">
        <f t="shared" si="516"/>
        <v>0.33337401364701214</v>
      </c>
      <c r="CO276" s="188">
        <f t="shared" si="517"/>
        <v>0.33810000000000001</v>
      </c>
      <c r="CP276" s="185">
        <f t="shared" si="518"/>
        <v>5.438053711594814E-2</v>
      </c>
      <c r="CQ276" s="187">
        <f t="shared" si="519"/>
        <v>1.5296760878573286</v>
      </c>
      <c r="CR276" s="187">
        <f t="shared" si="520"/>
        <v>1.5513611263419422</v>
      </c>
      <c r="CS276" s="187">
        <f t="shared" si="521"/>
        <v>0.24952336974645697</v>
      </c>
      <c r="CT276" s="187">
        <f t="shared" si="522"/>
        <v>1.0141762289786387</v>
      </c>
      <c r="CU276" s="187">
        <f t="shared" si="523"/>
        <v>0.16312170382160657</v>
      </c>
      <c r="CV276" s="187">
        <f t="shared" si="524"/>
        <v>0.16084157679961</v>
      </c>
      <c r="CW276" s="184">
        <f t="shared" si="525"/>
        <v>-1.5235462608818653</v>
      </c>
      <c r="CX276" s="184">
        <f t="shared" si="526"/>
        <v>-1.098490255173463</v>
      </c>
      <c r="CY276" s="184">
        <f t="shared" si="527"/>
        <v>-2.9117489627403796</v>
      </c>
      <c r="CZ276" s="184">
        <f t="shared" si="562"/>
        <v>0.42505600570840213</v>
      </c>
      <c r="DA276" s="184">
        <f t="shared" si="563"/>
        <v>0.43913269161356844</v>
      </c>
      <c r="DB276" s="184">
        <f t="shared" si="564"/>
        <v>-1.3882027018585146</v>
      </c>
      <c r="DC276" s="184">
        <f t="shared" si="565"/>
        <v>1.407668590516634E-2</v>
      </c>
      <c r="DD276" s="184">
        <f t="shared" si="566"/>
        <v>-1.8132587075669166</v>
      </c>
      <c r="DE276" s="184">
        <f t="shared" si="567"/>
        <v>-1.8273353934720831</v>
      </c>
      <c r="DF276" s="15"/>
      <c r="DY276" s="124"/>
      <c r="EE276" t="str">
        <f>E276</f>
        <v>SRM</v>
      </c>
      <c r="EF276" t="str">
        <f>A276</f>
        <v>Lab 1</v>
      </c>
      <c r="EG276" t="str">
        <f>B276</f>
        <v>Jun 22, 2022</v>
      </c>
      <c r="EH276" s="50">
        <f>C276</f>
        <v>4</v>
      </c>
      <c r="EI276" s="48">
        <f>BE276/AVERAGE(BE275,BE277)</f>
        <v>1.0866306915694843</v>
      </c>
      <c r="EJ276" s="46">
        <f>(CM276/AVERAGE(CM275,CM277)-1)*10^6</f>
        <v>-9.22370502476344</v>
      </c>
      <c r="EK276" s="46">
        <f>(CN276/AVERAGE(CN275,CN277)-1)*10^6</f>
        <v>-1.3601942189245264</v>
      </c>
      <c r="EL276" s="46">
        <f>(CP276/AVERAGE(CP275,CP277)-1)*10^6</f>
        <v>-4.1285345335762003</v>
      </c>
      <c r="EN276" s="39" t="str">
        <f t="shared" ref="EN276:EU276" si="575">DV369</f>
        <v>iRM_12</v>
      </c>
      <c r="EO276" s="39" t="str">
        <f t="shared" si="575"/>
        <v>Lab 1</v>
      </c>
      <c r="EP276" s="39" t="str">
        <f t="shared" si="575"/>
        <v>Jun 23, 2022</v>
      </c>
      <c r="EQ276" s="124">
        <f t="shared" si="575"/>
        <v>6</v>
      </c>
      <c r="ER276" s="117">
        <f t="shared" si="575"/>
        <v>1.0012473161765569</v>
      </c>
      <c r="ES276" s="44">
        <f t="shared" si="575"/>
        <v>-0.813057783766169</v>
      </c>
      <c r="ET276" s="44">
        <f t="shared" si="575"/>
        <v>-9.539929410107284</v>
      </c>
      <c r="EU276" s="44">
        <f t="shared" si="575"/>
        <v>-12.238763192562452</v>
      </c>
      <c r="EV276" s="39" t="s">
        <v>27</v>
      </c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44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</row>
    <row r="277" spans="1:235">
      <c r="A277" t="s">
        <v>38</v>
      </c>
      <c r="B277" s="3" t="s">
        <v>35</v>
      </c>
      <c r="C277" s="19">
        <v>4</v>
      </c>
      <c r="D277" t="s">
        <v>66</v>
      </c>
      <c r="E277" t="s">
        <v>27</v>
      </c>
      <c r="F277" s="13"/>
      <c r="G277" s="13"/>
      <c r="H277" s="13">
        <v>2.5181164965033532E-4</v>
      </c>
      <c r="I277" s="13">
        <v>5.0879418995464218E-5</v>
      </c>
      <c r="J277" s="13">
        <v>9.1056623932672662E-5</v>
      </c>
      <c r="K277" s="13">
        <v>1.7147512585324877E-5</v>
      </c>
      <c r="L277" s="13">
        <v>7.8923389446572406E-5</v>
      </c>
      <c r="M277" s="13">
        <v>4.1864044728612236E-7</v>
      </c>
      <c r="N277" s="13">
        <v>7.4994792157667689E-5</v>
      </c>
      <c r="O277" s="13">
        <v>1.0801569436580393E-5</v>
      </c>
      <c r="P277" s="13">
        <v>4.2390815906401259E-7</v>
      </c>
      <c r="Q277" s="13"/>
      <c r="R277" s="13"/>
      <c r="S277" s="13"/>
      <c r="T277" s="13"/>
      <c r="U277" s="13"/>
      <c r="V277" s="13">
        <v>19.053477812786493</v>
      </c>
      <c r="W277" s="13">
        <v>4.235190712675756</v>
      </c>
      <c r="X277" s="13">
        <v>6.6057879194921378</v>
      </c>
      <c r="Y277" s="13">
        <v>5.1842819871404684E-5</v>
      </c>
      <c r="Z277" s="13">
        <v>6.9613722392490933</v>
      </c>
      <c r="AA277" s="13">
        <v>2.2822659860009609E-5</v>
      </c>
      <c r="AB277" s="13">
        <v>1.1625918514874516</v>
      </c>
      <c r="AC277" s="13">
        <v>1.8561760041347025E-5</v>
      </c>
      <c r="AD277" s="13">
        <v>1.3631500070580528E-6</v>
      </c>
      <c r="AE277" s="13"/>
      <c r="AF277" s="13"/>
      <c r="AG277" s="13"/>
      <c r="AH277" s="13"/>
      <c r="AI277" s="68">
        <f t="shared" si="507"/>
        <v>1</v>
      </c>
      <c r="AJ277" s="13">
        <f t="shared" si="529"/>
        <v>0</v>
      </c>
      <c r="AK277" s="13">
        <f t="shared" si="530"/>
        <v>0</v>
      </c>
      <c r="AL277" s="13">
        <f t="shared" si="531"/>
        <v>19.053226001136842</v>
      </c>
      <c r="AM277" s="13">
        <f t="shared" si="532"/>
        <v>4.2351398332567607</v>
      </c>
      <c r="AN277" s="13">
        <f t="shared" si="533"/>
        <v>6.6056968628682053</v>
      </c>
      <c r="AO277" s="13">
        <f t="shared" si="534"/>
        <v>3.4695307286079807E-5</v>
      </c>
      <c r="AP277" s="13">
        <f t="shared" si="535"/>
        <v>6.9612933158596464</v>
      </c>
      <c r="AQ277" s="13">
        <f t="shared" si="536"/>
        <v>2.2404019412723488E-5</v>
      </c>
      <c r="AR277" s="13">
        <f t="shared" si="537"/>
        <v>1.1625168566952939</v>
      </c>
      <c r="AS277" s="13">
        <f t="shared" si="538"/>
        <v>7.7601906047666318E-6</v>
      </c>
      <c r="AT277" s="13">
        <f t="shared" si="539"/>
        <v>9.3924184799404029E-7</v>
      </c>
      <c r="AU277" s="13">
        <f t="shared" si="540"/>
        <v>0</v>
      </c>
      <c r="AV277" s="13">
        <f t="shared" si="541"/>
        <v>0</v>
      </c>
      <c r="AW277" s="13">
        <f t="shared" si="542"/>
        <v>0</v>
      </c>
      <c r="AX277" s="13"/>
      <c r="AY277">
        <f t="shared" si="543"/>
        <v>0</v>
      </c>
      <c r="AZ277">
        <f t="shared" si="544"/>
        <v>1</v>
      </c>
      <c r="BB277">
        <f t="shared" si="508"/>
        <v>1</v>
      </c>
      <c r="BC277">
        <f t="shared" si="509"/>
        <v>1</v>
      </c>
      <c r="BD277" s="41">
        <f t="shared" si="510"/>
        <v>1.7806447312812321</v>
      </c>
      <c r="BE277" s="13">
        <f t="shared" si="511"/>
        <v>19.053226001136842</v>
      </c>
      <c r="BF277" s="13">
        <f t="shared" si="512"/>
        <v>4.2351398332567607</v>
      </c>
      <c r="BG277" s="13">
        <f t="shared" si="545"/>
        <v>6.6056963510486124</v>
      </c>
      <c r="BH277" s="13">
        <f t="shared" si="546"/>
        <v>6.9612929836187893</v>
      </c>
      <c r="BI277" s="13">
        <f t="shared" si="547"/>
        <v>1.1625162330211229</v>
      </c>
      <c r="BJ277" s="17">
        <f t="shared" si="548"/>
        <v>0.2222794099542022</v>
      </c>
      <c r="BK277" s="17">
        <f t="shared" si="549"/>
        <v>0.34669700294608757</v>
      </c>
      <c r="BL277" s="17">
        <f t="shared" si="550"/>
        <v>0.36536033232395565</v>
      </c>
      <c r="BM277" s="17">
        <f t="shared" si="551"/>
        <v>6.1014141802115791E-2</v>
      </c>
      <c r="BN277" s="17">
        <f t="shared" si="552"/>
        <v>1.5597351235434718</v>
      </c>
      <c r="BO277" s="17">
        <f t="shared" si="553"/>
        <v>1.6436984982065295</v>
      </c>
      <c r="BP277" s="17">
        <f t="shared" si="554"/>
        <v>0.27449299876532413</v>
      </c>
      <c r="BQ277" s="17">
        <f t="shared" si="555"/>
        <v>1.0538318163101348</v>
      </c>
      <c r="BR277" s="17">
        <f t="shared" si="556"/>
        <v>0.17598693176936309</v>
      </c>
      <c r="BS277" s="17">
        <f t="shared" si="557"/>
        <v>0.16699717074927586</v>
      </c>
      <c r="BT277" s="96">
        <f t="shared" si="558"/>
        <v>-1.5038200850898558</v>
      </c>
      <c r="BU277" s="96">
        <f t="shared" si="559"/>
        <v>-1.0593040708451442</v>
      </c>
      <c r="BV277" s="96">
        <f t="shared" si="560"/>
        <v>-1.0068712005263358</v>
      </c>
      <c r="BW277" s="96">
        <f t="shared" si="561"/>
        <v>-2.7966496088563315</v>
      </c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184"/>
      <c r="CJ277" s="185"/>
      <c r="CK277" s="181">
        <f t="shared" si="513"/>
        <v>0</v>
      </c>
      <c r="CL277" s="186">
        <f t="shared" si="514"/>
        <v>1.780643635305186</v>
      </c>
      <c r="CM277" s="185">
        <f t="shared" si="515"/>
        <v>0.21794008823039215</v>
      </c>
      <c r="CN277" s="185">
        <f t="shared" si="516"/>
        <v>0.33337469491505128</v>
      </c>
      <c r="CO277" s="188">
        <f t="shared" si="517"/>
        <v>0.33810000000000001</v>
      </c>
      <c r="CP277" s="185">
        <f t="shared" si="518"/>
        <v>5.4380263450404372E-2</v>
      </c>
      <c r="CQ277" s="187">
        <f t="shared" si="519"/>
        <v>1.5296621086187188</v>
      </c>
      <c r="CR277" s="187">
        <f t="shared" si="520"/>
        <v>1.5513437786745434</v>
      </c>
      <c r="CS277" s="187">
        <f t="shared" si="521"/>
        <v>0.24951932382865272</v>
      </c>
      <c r="CT277" s="187">
        <f t="shared" si="522"/>
        <v>1.0141741564582543</v>
      </c>
      <c r="CU277" s="187">
        <f t="shared" si="523"/>
        <v>0.16312054957938918</v>
      </c>
      <c r="CV277" s="187">
        <f t="shared" si="524"/>
        <v>0.16084076737771183</v>
      </c>
      <c r="CW277" s="184">
        <f t="shared" si="525"/>
        <v>-1.5235350785954862</v>
      </c>
      <c r="CX277" s="184">
        <f t="shared" si="526"/>
        <v>-1.098488211620831</v>
      </c>
      <c r="CY277" s="184">
        <f t="shared" si="527"/>
        <v>-2.9117539951701219</v>
      </c>
      <c r="CZ277" s="184">
        <f t="shared" si="562"/>
        <v>0.42504686697465505</v>
      </c>
      <c r="DA277" s="184">
        <f t="shared" si="563"/>
        <v>0.43912150932718924</v>
      </c>
      <c r="DB277" s="184">
        <f t="shared" si="564"/>
        <v>-1.3882189165746357</v>
      </c>
      <c r="DC277" s="184">
        <f t="shared" si="565"/>
        <v>1.4074642352534306E-2</v>
      </c>
      <c r="DD277" s="184">
        <f t="shared" si="566"/>
        <v>-1.8132657835492909</v>
      </c>
      <c r="DE277" s="184">
        <f t="shared" si="567"/>
        <v>-1.8273404259018251</v>
      </c>
      <c r="DF277" s="15"/>
      <c r="DV277" s="39" t="str">
        <f>E277</f>
        <v>iRM_12</v>
      </c>
      <c r="DW277" s="39" t="str">
        <f>A277</f>
        <v>Lab 1</v>
      </c>
      <c r="DX277" s="39" t="str">
        <f>B277</f>
        <v>Jun 22, 2022</v>
      </c>
      <c r="DY277" s="124">
        <f>C277</f>
        <v>4</v>
      </c>
      <c r="DZ277" s="48">
        <f>BE277/AVERAGE(BE275,BE279)</f>
        <v>0.99527357543152939</v>
      </c>
      <c r="EA277" s="46">
        <f>(CM277/AVERAGE(CM275,CM279)-1)*10^6</f>
        <v>5.1761529045180055</v>
      </c>
      <c r="EB277" s="46">
        <f>(CN277/AVERAGE(CN275,CN279)-1)*10^6</f>
        <v>2.8216244967183002</v>
      </c>
      <c r="EC277" s="46">
        <f>(CP277/AVERAGE(CP275,CP279)-1)*10^6</f>
        <v>-13.198763295640958</v>
      </c>
      <c r="EH277" s="50"/>
      <c r="EK277" s="46"/>
      <c r="EL277" s="46"/>
      <c r="EN277" s="39" t="str">
        <f t="shared" ref="EN277:EU277" si="576">DV371</f>
        <v>iRM_12</v>
      </c>
      <c r="EO277" s="39" t="str">
        <f t="shared" si="576"/>
        <v>Lab 1</v>
      </c>
      <c r="EP277" s="39" t="str">
        <f t="shared" si="576"/>
        <v>Jun 23, 2022</v>
      </c>
      <c r="EQ277" s="124">
        <f t="shared" si="576"/>
        <v>6</v>
      </c>
      <c r="ER277" s="117">
        <f t="shared" si="576"/>
        <v>1.0050961232942344</v>
      </c>
      <c r="ES277" s="44">
        <f t="shared" si="576"/>
        <v>3.0466397280548563</v>
      </c>
      <c r="ET277" s="44">
        <f t="shared" si="576"/>
        <v>8.7746256276499679</v>
      </c>
      <c r="EU277" s="44">
        <f t="shared" si="576"/>
        <v>-0.92513379179592903</v>
      </c>
      <c r="EV277" s="39" t="s">
        <v>27</v>
      </c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44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</row>
    <row r="278" spans="1:235">
      <c r="A278" t="s">
        <v>38</v>
      </c>
      <c r="B278" s="3" t="s">
        <v>35</v>
      </c>
      <c r="C278" s="19">
        <v>4</v>
      </c>
      <c r="D278" t="s">
        <v>133</v>
      </c>
      <c r="E278" t="s">
        <v>100</v>
      </c>
      <c r="F278" s="13"/>
      <c r="G278" s="13"/>
      <c r="H278" s="13">
        <v>2.4283931270474568E-4</v>
      </c>
      <c r="I278" s="13">
        <v>5.3781292626808864E-5</v>
      </c>
      <c r="J278" s="13">
        <v>8.9828053751261899E-5</v>
      </c>
      <c r="K278" s="13">
        <v>1.0634160753397737E-5</v>
      </c>
      <c r="L278" s="13">
        <v>7.8372636198764664E-5</v>
      </c>
      <c r="M278" s="13">
        <v>1.0049787761090553E-6</v>
      </c>
      <c r="N278" s="13">
        <v>7.032916037132963E-5</v>
      </c>
      <c r="O278" s="13">
        <v>5.5676086049061272E-6</v>
      </c>
      <c r="P278" s="13">
        <v>-6.8276753268037279E-6</v>
      </c>
      <c r="Q278" s="13"/>
      <c r="R278" s="13"/>
      <c r="S278" s="13"/>
      <c r="T278" s="13"/>
      <c r="U278" s="13"/>
      <c r="V278" s="13">
        <v>20.431558998263611</v>
      </c>
      <c r="W278" s="13">
        <v>4.5407977688069243</v>
      </c>
      <c r="X278" s="13">
        <v>7.0814561357303543</v>
      </c>
      <c r="Y278" s="13">
        <v>4.1874629265034203E-5</v>
      </c>
      <c r="Z278" s="13">
        <v>7.4605167252676825</v>
      </c>
      <c r="AA278" s="13">
        <v>2.5142406638205639E-5</v>
      </c>
      <c r="AB278" s="13">
        <v>1.2456272305274496</v>
      </c>
      <c r="AC278" s="13">
        <v>1.4459065876613235E-5</v>
      </c>
      <c r="AD278" s="13">
        <v>-2.7786684539682485E-7</v>
      </c>
      <c r="AE278" s="13"/>
      <c r="AF278" s="13"/>
      <c r="AG278" s="13"/>
      <c r="AH278" s="13"/>
      <c r="AI278" s="68">
        <f t="shared" si="507"/>
        <v>1</v>
      </c>
      <c r="AJ278" s="13">
        <f t="shared" si="529"/>
        <v>0</v>
      </c>
      <c r="AK278" s="13">
        <f t="shared" si="530"/>
        <v>0</v>
      </c>
      <c r="AL278" s="13">
        <f t="shared" si="531"/>
        <v>20.431316158950906</v>
      </c>
      <c r="AM278" s="13">
        <f t="shared" si="532"/>
        <v>4.5407439875142979</v>
      </c>
      <c r="AN278" s="13">
        <f t="shared" si="533"/>
        <v>7.0813663076766034</v>
      </c>
      <c r="AO278" s="13">
        <f t="shared" si="534"/>
        <v>3.1240468511636468E-5</v>
      </c>
      <c r="AP278" s="13">
        <f t="shared" si="535"/>
        <v>7.4604383526314839</v>
      </c>
      <c r="AQ278" s="13">
        <f t="shared" si="536"/>
        <v>2.4137427862096585E-5</v>
      </c>
      <c r="AR278" s="13">
        <f t="shared" si="537"/>
        <v>1.2455569013670782</v>
      </c>
      <c r="AS278" s="13">
        <f t="shared" si="538"/>
        <v>8.8914572717071074E-6</v>
      </c>
      <c r="AT278" s="13">
        <f t="shared" si="539"/>
        <v>6.5498084814069029E-6</v>
      </c>
      <c r="AU278" s="13">
        <f t="shared" si="540"/>
        <v>0</v>
      </c>
      <c r="AV278" s="13">
        <f t="shared" si="541"/>
        <v>0</v>
      </c>
      <c r="AW278" s="13">
        <f t="shared" si="542"/>
        <v>0</v>
      </c>
      <c r="AX278" s="13"/>
      <c r="AY278">
        <f t="shared" si="543"/>
        <v>0</v>
      </c>
      <c r="AZ278">
        <f t="shared" si="544"/>
        <v>1</v>
      </c>
      <c r="BB278">
        <f t="shared" si="508"/>
        <v>1</v>
      </c>
      <c r="BC278">
        <f t="shared" si="509"/>
        <v>1</v>
      </c>
      <c r="BD278" s="41">
        <f t="shared" si="510"/>
        <v>1.7672454432523075</v>
      </c>
      <c r="BE278" s="13">
        <f t="shared" si="511"/>
        <v>20.431316158950906</v>
      </c>
      <c r="BF278" s="13">
        <f t="shared" si="512"/>
        <v>4.5407439875142979</v>
      </c>
      <c r="BG278" s="13">
        <f t="shared" si="545"/>
        <v>7.0813627357772617</v>
      </c>
      <c r="BH278" s="13">
        <f t="shared" si="546"/>
        <v>7.4604360345820613</v>
      </c>
      <c r="BI278" s="13">
        <f t="shared" si="547"/>
        <v>1.2455525510885856</v>
      </c>
      <c r="BJ278" s="17">
        <f t="shared" si="548"/>
        <v>0.22224432103092925</v>
      </c>
      <c r="BK278" s="17">
        <f t="shared" si="549"/>
        <v>0.34659356649791428</v>
      </c>
      <c r="BL278" s="17">
        <f t="shared" si="550"/>
        <v>0.36514710929739413</v>
      </c>
      <c r="BM278" s="17">
        <f t="shared" si="551"/>
        <v>6.0962913079043723E-2</v>
      </c>
      <c r="BN278" s="17">
        <f t="shared" si="552"/>
        <v>1.5595159637383023</v>
      </c>
      <c r="BO278" s="17">
        <f t="shared" si="553"/>
        <v>1.6429986044348794</v>
      </c>
      <c r="BP278" s="17">
        <f t="shared" si="554"/>
        <v>0.27430583061134617</v>
      </c>
      <c r="BQ278" s="17">
        <f t="shared" si="555"/>
        <v>1.0535311228853739</v>
      </c>
      <c r="BR278" s="17">
        <f t="shared" si="556"/>
        <v>0.17589164650409223</v>
      </c>
      <c r="BS278" s="17">
        <f t="shared" si="557"/>
        <v>0.16695439050947675</v>
      </c>
      <c r="BT278" s="96">
        <f t="shared" si="558"/>
        <v>-1.5039779570813827</v>
      </c>
      <c r="BU278" s="96">
        <f t="shared" si="559"/>
        <v>-1.0596024636215633</v>
      </c>
      <c r="BV278" s="96">
        <f t="shared" si="560"/>
        <v>-1.0074549674271727</v>
      </c>
      <c r="BW278" s="96">
        <f t="shared" si="561"/>
        <v>-2.7974895820157757</v>
      </c>
      <c r="BX278" s="44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184"/>
      <c r="CJ278" s="185"/>
      <c r="CK278" s="181">
        <f t="shared" si="513"/>
        <v>0</v>
      </c>
      <c r="CL278" s="186">
        <f t="shared" si="514"/>
        <v>1.767238308213154</v>
      </c>
      <c r="CM278" s="185">
        <f t="shared" si="515"/>
        <v>0.21793802861596476</v>
      </c>
      <c r="CN278" s="185">
        <f t="shared" si="516"/>
        <v>0.33337356129588358</v>
      </c>
      <c r="CO278" s="188">
        <f t="shared" si="517"/>
        <v>0.33810000000000001</v>
      </c>
      <c r="CP278" s="185">
        <f t="shared" si="518"/>
        <v>5.4381708578792501E-2</v>
      </c>
      <c r="CQ278" s="187">
        <f t="shared" si="519"/>
        <v>1.5296713630613374</v>
      </c>
      <c r="CR278" s="187">
        <f t="shared" si="520"/>
        <v>1.5513584395854854</v>
      </c>
      <c r="CS278" s="187">
        <f t="shared" si="521"/>
        <v>0.24952831281510832</v>
      </c>
      <c r="CT278" s="187">
        <f t="shared" si="522"/>
        <v>1.0141776051038476</v>
      </c>
      <c r="CU278" s="187">
        <f t="shared" si="523"/>
        <v>0.16312543912420924</v>
      </c>
      <c r="CV278" s="187">
        <f t="shared" si="524"/>
        <v>0.16084504164091246</v>
      </c>
      <c r="CW278" s="184">
        <f t="shared" si="525"/>
        <v>-1.5235445290099383</v>
      </c>
      <c r="CX278" s="184">
        <f t="shared" si="526"/>
        <v>-1.0984916120621735</v>
      </c>
      <c r="CY278" s="184">
        <f t="shared" si="527"/>
        <v>-2.9117274210218005</v>
      </c>
      <c r="CZ278" s="184">
        <f t="shared" si="562"/>
        <v>0.42505291694776481</v>
      </c>
      <c r="DA278" s="184">
        <f t="shared" si="563"/>
        <v>0.43913095974164135</v>
      </c>
      <c r="DB278" s="184">
        <f t="shared" si="564"/>
        <v>-1.3881828920118624</v>
      </c>
      <c r="DC278" s="184">
        <f t="shared" si="565"/>
        <v>1.4078042793876557E-2</v>
      </c>
      <c r="DD278" s="184">
        <f t="shared" si="566"/>
        <v>-1.813235808959627</v>
      </c>
      <c r="DE278" s="184">
        <f t="shared" si="567"/>
        <v>-1.8273138517535037</v>
      </c>
      <c r="DF278" s="15"/>
      <c r="DY278" s="124"/>
      <c r="EE278" t="str">
        <f>E278</f>
        <v>alfaA</v>
      </c>
      <c r="EF278" t="str">
        <f>A278</f>
        <v>Lab 1</v>
      </c>
      <c r="EG278" t="str">
        <f>B278</f>
        <v>Jun 22, 2022</v>
      </c>
      <c r="EH278" s="50">
        <f>C278</f>
        <v>4</v>
      </c>
      <c r="EI278" s="48">
        <f>BE278/AVERAGE(BE277,BE279)</f>
        <v>1.0698735909204886</v>
      </c>
      <c r="EJ278" s="46">
        <f>(CM278/AVERAGE(CM277,CM279)-1)*10^6</f>
        <v>-6.2328006376066725</v>
      </c>
      <c r="EK278" s="46">
        <f>(CN278/AVERAGE(CN277,CN279)-1)*10^6</f>
        <v>-1.2621789788891391</v>
      </c>
      <c r="EL278" s="46">
        <f>(CP278/AVERAGE(CP277,CP279)-1)*10^6</f>
        <v>22.53648767092109</v>
      </c>
      <c r="EN278" s="39" t="str">
        <f t="shared" ref="EN278:EU278" si="577">DV373</f>
        <v>iRM_12</v>
      </c>
      <c r="EO278" s="39" t="str">
        <f t="shared" si="577"/>
        <v>Lab 1</v>
      </c>
      <c r="EP278" s="39" t="str">
        <f t="shared" si="577"/>
        <v>Jun 23, 2022</v>
      </c>
      <c r="EQ278" s="124">
        <f t="shared" si="577"/>
        <v>6</v>
      </c>
      <c r="ER278" s="117">
        <f t="shared" si="577"/>
        <v>0.99405479298175869</v>
      </c>
      <c r="ES278" s="44">
        <f t="shared" si="577"/>
        <v>0.75000737442820764</v>
      </c>
      <c r="ET278" s="44">
        <f t="shared" si="577"/>
        <v>-3.6705759149935346</v>
      </c>
      <c r="EU278" s="44">
        <f t="shared" si="577"/>
        <v>16.715315952042786</v>
      </c>
      <c r="EV278" s="39" t="s">
        <v>27</v>
      </c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44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</row>
    <row r="279" spans="1:235">
      <c r="A279" t="s">
        <v>38</v>
      </c>
      <c r="B279" s="3" t="s">
        <v>35</v>
      </c>
      <c r="C279" s="19">
        <v>4</v>
      </c>
      <c r="D279" t="s">
        <v>134</v>
      </c>
      <c r="E279" t="s">
        <v>27</v>
      </c>
      <c r="F279" s="13"/>
      <c r="G279" s="13"/>
      <c r="H279" s="13">
        <v>2.68093086197041E-4</v>
      </c>
      <c r="I279" s="13">
        <v>5.4983527661534026E-5</v>
      </c>
      <c r="J279" s="13">
        <v>9.0311143867438656E-5</v>
      </c>
      <c r="K279" s="13">
        <v>-1.0212751874405513E-6</v>
      </c>
      <c r="L279" s="13">
        <v>8.2527124686748723E-5</v>
      </c>
      <c r="M279" s="13">
        <v>-3.0599479714510409E-7</v>
      </c>
      <c r="N279" s="13">
        <v>6.2593935217591928E-5</v>
      </c>
      <c r="O279" s="13">
        <v>5.6429871463592459E-6</v>
      </c>
      <c r="P279" s="13">
        <v>-4.977739453693175E-6</v>
      </c>
      <c r="Q279" s="13"/>
      <c r="R279" s="13"/>
      <c r="S279" s="13"/>
      <c r="T279" s="13"/>
      <c r="U279" s="13"/>
      <c r="V279" s="13">
        <v>19.140930290222169</v>
      </c>
      <c r="W279" s="13">
        <v>4.254607152938843</v>
      </c>
      <c r="X279" s="13">
        <v>6.6360887622833253</v>
      </c>
      <c r="Y279" s="13">
        <v>4.7243762528523805E-5</v>
      </c>
      <c r="Z279" s="13">
        <v>6.993351821899414</v>
      </c>
      <c r="AA279" s="13">
        <v>2.2100130927356076E-5</v>
      </c>
      <c r="AB279" s="13">
        <v>1.1679336690902711</v>
      </c>
      <c r="AC279" s="13">
        <v>1.4672673365794253E-5</v>
      </c>
      <c r="AD279" s="13">
        <v>1.9697035966714819E-7</v>
      </c>
      <c r="AE279" s="13"/>
      <c r="AF279" s="13"/>
      <c r="AG279" s="13"/>
      <c r="AH279" s="13"/>
      <c r="AI279" s="68">
        <f t="shared" si="507"/>
        <v>1</v>
      </c>
      <c r="AJ279" s="13">
        <f t="shared" si="529"/>
        <v>0</v>
      </c>
      <c r="AK279" s="13">
        <f t="shared" si="530"/>
        <v>0</v>
      </c>
      <c r="AL279" s="13">
        <f t="shared" si="531"/>
        <v>19.140662197135971</v>
      </c>
      <c r="AM279" s="13">
        <f t="shared" si="532"/>
        <v>4.2545521694111814</v>
      </c>
      <c r="AN279" s="13">
        <f t="shared" si="533"/>
        <v>6.6359984511394581</v>
      </c>
      <c r="AO279" s="13">
        <f t="shared" si="534"/>
        <v>4.8265037715964357E-5</v>
      </c>
      <c r="AP279" s="13">
        <f t="shared" si="535"/>
        <v>6.993269294774727</v>
      </c>
      <c r="AQ279" s="13">
        <f t="shared" si="536"/>
        <v>2.2406125724501179E-5</v>
      </c>
      <c r="AR279" s="13">
        <f t="shared" si="537"/>
        <v>1.1678710751550534</v>
      </c>
      <c r="AS279" s="13">
        <f t="shared" si="538"/>
        <v>9.0296862194350075E-6</v>
      </c>
      <c r="AT279" s="13">
        <f t="shared" si="539"/>
        <v>5.1747098133603233E-6</v>
      </c>
      <c r="AU279" s="13">
        <f t="shared" si="540"/>
        <v>0</v>
      </c>
      <c r="AV279" s="13">
        <f t="shared" si="541"/>
        <v>0</v>
      </c>
      <c r="AW279" s="13">
        <f t="shared" si="542"/>
        <v>0</v>
      </c>
      <c r="AX279" s="13"/>
      <c r="AY279">
        <f t="shared" si="543"/>
        <v>0</v>
      </c>
      <c r="AZ279">
        <f t="shared" si="544"/>
        <v>1</v>
      </c>
      <c r="BB279">
        <f t="shared" si="508"/>
        <v>1</v>
      </c>
      <c r="BC279">
        <f t="shared" si="509"/>
        <v>1</v>
      </c>
      <c r="BD279" s="41">
        <f t="shared" si="510"/>
        <v>1.7807440941583088</v>
      </c>
      <c r="BE279" s="13">
        <f t="shared" si="511"/>
        <v>19.140662197135971</v>
      </c>
      <c r="BF279" s="13">
        <f t="shared" si="512"/>
        <v>4.2545521694111814</v>
      </c>
      <c r="BG279" s="13">
        <f t="shared" si="545"/>
        <v>6.6359956313088677</v>
      </c>
      <c r="BH279" s="13">
        <f t="shared" si="546"/>
        <v>6.9932674643158181</v>
      </c>
      <c r="BI279" s="13">
        <f t="shared" si="547"/>
        <v>1.1678676390572045</v>
      </c>
      <c r="BJ279" s="17">
        <f t="shared" si="548"/>
        <v>0.22227821198619727</v>
      </c>
      <c r="BK279" s="17">
        <f t="shared" si="549"/>
        <v>0.34669624085951511</v>
      </c>
      <c r="BL279" s="17">
        <f t="shared" si="550"/>
        <v>0.3653618350446739</v>
      </c>
      <c r="BM279" s="17">
        <f t="shared" si="551"/>
        <v>6.1015007058217309E-2</v>
      </c>
      <c r="BN279" s="17">
        <f t="shared" si="552"/>
        <v>1.5597401012072374</v>
      </c>
      <c r="BO279" s="17">
        <f t="shared" si="553"/>
        <v>1.6437141174563779</v>
      </c>
      <c r="BP279" s="17">
        <f t="shared" si="554"/>
        <v>0.27449837081650691</v>
      </c>
      <c r="BQ279" s="17">
        <f t="shared" si="555"/>
        <v>1.0538384671806185</v>
      </c>
      <c r="BR279" s="17">
        <f t="shared" si="556"/>
        <v>0.17598981433127572</v>
      </c>
      <c r="BS279" s="17">
        <f t="shared" si="557"/>
        <v>0.16699885211261001</v>
      </c>
      <c r="BT279" s="96">
        <f t="shared" si="558"/>
        <v>-1.5038254745734494</v>
      </c>
      <c r="BU279" s="96">
        <f t="shared" si="559"/>
        <v>-1.059306268981856</v>
      </c>
      <c r="BV279" s="96">
        <f t="shared" si="560"/>
        <v>-1.0068670875521157</v>
      </c>
      <c r="BW279" s="96">
        <f t="shared" si="561"/>
        <v>-2.7966354277183063</v>
      </c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184"/>
      <c r="CJ279" s="185"/>
      <c r="CK279" s="181">
        <f t="shared" si="513"/>
        <v>0</v>
      </c>
      <c r="CL279" s="186">
        <f t="shared" si="514"/>
        <v>1.7807380835595545</v>
      </c>
      <c r="CM279" s="185">
        <f t="shared" si="515"/>
        <v>0.2179386857470377</v>
      </c>
      <c r="CN279" s="185">
        <f t="shared" si="516"/>
        <v>0.33337326923198052</v>
      </c>
      <c r="CO279" s="188">
        <f t="shared" si="517"/>
        <v>0.33810000000000001</v>
      </c>
      <c r="CP279" s="185">
        <f t="shared" si="518"/>
        <v>5.4380702617009773E-2</v>
      </c>
      <c r="CQ279" s="187">
        <f t="shared" si="519"/>
        <v>1.5296654106601715</v>
      </c>
      <c r="CR279" s="187">
        <f t="shared" si="520"/>
        <v>1.5513537619128068</v>
      </c>
      <c r="CS279" s="187">
        <f t="shared" si="521"/>
        <v>0.24952294463282967</v>
      </c>
      <c r="CT279" s="187">
        <f t="shared" si="522"/>
        <v>1.0141784936114069</v>
      </c>
      <c r="CU279" s="187">
        <f t="shared" si="523"/>
        <v>0.16312256451241899</v>
      </c>
      <c r="CV279" s="187">
        <f t="shared" si="524"/>
        <v>0.16084206630289788</v>
      </c>
      <c r="CW279" s="184">
        <f t="shared" si="525"/>
        <v>-1.5235415137946202</v>
      </c>
      <c r="CX279" s="184">
        <f t="shared" si="526"/>
        <v>-1.0984924881485369</v>
      </c>
      <c r="CY279" s="184">
        <f t="shared" si="527"/>
        <v>-2.9117459193572399</v>
      </c>
      <c r="CZ279" s="184">
        <f t="shared" si="562"/>
        <v>0.42504902564608327</v>
      </c>
      <c r="DA279" s="184">
        <f t="shared" si="563"/>
        <v>0.43912794452632342</v>
      </c>
      <c r="DB279" s="184">
        <f t="shared" si="564"/>
        <v>-1.3882044055626199</v>
      </c>
      <c r="DC279" s="184">
        <f t="shared" si="565"/>
        <v>1.4078918880240156E-2</v>
      </c>
      <c r="DD279" s="184">
        <f t="shared" si="566"/>
        <v>-1.8132534312087032</v>
      </c>
      <c r="DE279" s="184">
        <f t="shared" si="567"/>
        <v>-1.8273323500889431</v>
      </c>
      <c r="DF279" s="15"/>
      <c r="DV279" s="39" t="str">
        <f>E279</f>
        <v>iRM_12</v>
      </c>
      <c r="DW279" s="39" t="str">
        <f>A279</f>
        <v>Lab 1</v>
      </c>
      <c r="DX279" s="39" t="str">
        <f>B279</f>
        <v>Jun 22, 2022</v>
      </c>
      <c r="DY279" s="124">
        <f>C279</f>
        <v>4</v>
      </c>
      <c r="DZ279" s="48">
        <f>BE279/AVERAGE(BE277,BE281)</f>
        <v>1.0071959012210681</v>
      </c>
      <c r="EA279" s="46">
        <f>(CM279/AVERAGE(CM277,CM281)-1)*10^6</f>
        <v>-3.6454662032392449</v>
      </c>
      <c r="EB279" s="46">
        <f>(CN279/AVERAGE(CN277,CN281)-1)*10^6</f>
        <v>-5.2015675365835179</v>
      </c>
      <c r="EC279" s="46">
        <f>(CP279/AVERAGE(CP277,CP281)-1)*10^6</f>
        <v>2.3957624384340903</v>
      </c>
      <c r="EH279" s="50"/>
      <c r="EK279" s="46"/>
      <c r="EL279" s="46"/>
      <c r="EN279" s="39" t="str">
        <f t="shared" ref="EN279:EU279" si="578">DV375</f>
        <v>iRM_12</v>
      </c>
      <c r="EO279" s="39" t="str">
        <f t="shared" si="578"/>
        <v>Lab 1</v>
      </c>
      <c r="EP279" s="39" t="str">
        <f t="shared" si="578"/>
        <v>Jun 23, 2022</v>
      </c>
      <c r="EQ279" s="124">
        <f t="shared" si="578"/>
        <v>6</v>
      </c>
      <c r="ER279" s="117">
        <f t="shared" si="578"/>
        <v>0.99553072500268935</v>
      </c>
      <c r="ES279" s="44">
        <f t="shared" si="578"/>
        <v>-1.1452472318262963</v>
      </c>
      <c r="ET279" s="44">
        <f t="shared" si="578"/>
        <v>-2.3227523172630882</v>
      </c>
      <c r="EU279" s="44">
        <f t="shared" si="578"/>
        <v>-10.901959484499457</v>
      </c>
      <c r="EV279" s="39" t="s">
        <v>27</v>
      </c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44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</row>
    <row r="280" spans="1:235">
      <c r="A280" t="s">
        <v>38</v>
      </c>
      <c r="B280" s="3" t="s">
        <v>35</v>
      </c>
      <c r="C280" s="19">
        <v>4</v>
      </c>
      <c r="D280" t="s">
        <v>135</v>
      </c>
      <c r="E280" t="s">
        <v>101</v>
      </c>
      <c r="F280" s="13"/>
      <c r="G280" s="13"/>
      <c r="H280" s="13">
        <v>2.8190398588776586E-4</v>
      </c>
      <c r="I280" s="13">
        <v>6.7111740281688978E-5</v>
      </c>
      <c r="J280" s="13">
        <v>9.390230115968734E-5</v>
      </c>
      <c r="K280" s="13">
        <v>1.3947886907317298E-5</v>
      </c>
      <c r="L280" s="13">
        <v>8.8136334670707581E-5</v>
      </c>
      <c r="M280" s="13">
        <v>1.537098927428815E-6</v>
      </c>
      <c r="N280" s="13">
        <v>6.8174142143107019E-5</v>
      </c>
      <c r="O280" s="13">
        <v>7.955762293931912E-6</v>
      </c>
      <c r="P280" s="13">
        <v>-1.9359409293429057E-6</v>
      </c>
      <c r="Q280" s="13"/>
      <c r="R280" s="13"/>
      <c r="S280" s="13"/>
      <c r="T280" s="13"/>
      <c r="U280" s="13"/>
      <c r="V280" s="13">
        <v>21.035764503479005</v>
      </c>
      <c r="W280" s="13">
        <v>4.6762699222564699</v>
      </c>
      <c r="X280" s="13">
        <v>7.2944413185119625</v>
      </c>
      <c r="Y280" s="13">
        <v>3.8955889513090371E-5</v>
      </c>
      <c r="Z280" s="13">
        <v>7.6884614467620853</v>
      </c>
      <c r="AA280" s="13">
        <v>3.0478538283205124E-5</v>
      </c>
      <c r="AB280" s="13">
        <v>1.2842240977287291</v>
      </c>
      <c r="AC280" s="13">
        <v>2.1368255297602445E-5</v>
      </c>
      <c r="AD280" s="13">
        <v>8.3326407860795364E-6</v>
      </c>
      <c r="AE280" s="13"/>
      <c r="AF280" s="13"/>
      <c r="AG280" s="13"/>
      <c r="AH280" s="13"/>
      <c r="AI280" s="68">
        <f t="shared" si="507"/>
        <v>1</v>
      </c>
      <c r="AJ280" s="13">
        <f t="shared" si="529"/>
        <v>0</v>
      </c>
      <c r="AK280" s="13">
        <f t="shared" si="530"/>
        <v>0</v>
      </c>
      <c r="AL280" s="13">
        <f t="shared" si="531"/>
        <v>21.035482599493118</v>
      </c>
      <c r="AM280" s="13">
        <f t="shared" si="532"/>
        <v>4.6762028105161884</v>
      </c>
      <c r="AN280" s="13">
        <f t="shared" si="533"/>
        <v>7.2943474162108028</v>
      </c>
      <c r="AO280" s="13">
        <f t="shared" si="534"/>
        <v>2.5008002605773075E-5</v>
      </c>
      <c r="AP280" s="13">
        <f t="shared" si="535"/>
        <v>7.6883733104274148</v>
      </c>
      <c r="AQ280" s="13">
        <f t="shared" si="536"/>
        <v>2.8941439355776308E-5</v>
      </c>
      <c r="AR280" s="13">
        <f t="shared" si="537"/>
        <v>1.284155923586586</v>
      </c>
      <c r="AS280" s="13">
        <f t="shared" si="538"/>
        <v>1.3412493003670533E-5</v>
      </c>
      <c r="AT280" s="13">
        <f t="shared" si="539"/>
        <v>1.0268581715422442E-5</v>
      </c>
      <c r="AU280" s="13">
        <f t="shared" si="540"/>
        <v>0</v>
      </c>
      <c r="AV280" s="13">
        <f t="shared" si="541"/>
        <v>0</v>
      </c>
      <c r="AW280" s="13">
        <f t="shared" si="542"/>
        <v>0</v>
      </c>
      <c r="AX280" s="13"/>
      <c r="AY280">
        <f t="shared" si="543"/>
        <v>0</v>
      </c>
      <c r="AZ280">
        <f t="shared" si="544"/>
        <v>1</v>
      </c>
      <c r="BB280">
        <f t="shared" si="508"/>
        <v>1</v>
      </c>
      <c r="BC280">
        <f t="shared" si="509"/>
        <v>1</v>
      </c>
      <c r="BD280" s="41">
        <f t="shared" si="510"/>
        <v>1.789134825264542</v>
      </c>
      <c r="BE280" s="13">
        <f t="shared" si="511"/>
        <v>21.035482599493118</v>
      </c>
      <c r="BF280" s="13">
        <f t="shared" si="512"/>
        <v>4.6762028105161884</v>
      </c>
      <c r="BG280" s="13">
        <f t="shared" si="545"/>
        <v>7.2943418232713269</v>
      </c>
      <c r="BH280" s="13">
        <f t="shared" si="546"/>
        <v>7.6883696792486536</v>
      </c>
      <c r="BI280" s="13">
        <f t="shared" si="547"/>
        <v>1.2841491061317307</v>
      </c>
      <c r="BJ280" s="17">
        <f t="shared" si="548"/>
        <v>0.22230071444278957</v>
      </c>
      <c r="BK280" s="17">
        <f t="shared" si="549"/>
        <v>0.34676370217658303</v>
      </c>
      <c r="BL280" s="17">
        <f t="shared" si="550"/>
        <v>0.36549528364202666</v>
      </c>
      <c r="BM280" s="17">
        <f t="shared" si="551"/>
        <v>6.1046809839422185E-2</v>
      </c>
      <c r="BN280" s="17">
        <f t="shared" si="552"/>
        <v>1.5598856847840892</v>
      </c>
      <c r="BO280" s="17">
        <f t="shared" si="553"/>
        <v>1.6441480386518914</v>
      </c>
      <c r="BP280" s="17">
        <f t="shared" si="554"/>
        <v>0.27461364662025389</v>
      </c>
      <c r="BQ280" s="17">
        <f t="shared" si="555"/>
        <v>1.0540182878077156</v>
      </c>
      <c r="BR280" s="17">
        <f t="shared" si="556"/>
        <v>0.17604728942574047</v>
      </c>
      <c r="BS280" s="17">
        <f t="shared" si="557"/>
        <v>0.16702489080327682</v>
      </c>
      <c r="BT280" s="96">
        <f t="shared" si="558"/>
        <v>-1.5037242441494512</v>
      </c>
      <c r="BU280" s="96">
        <f t="shared" si="559"/>
        <v>-1.0591117045576</v>
      </c>
      <c r="BV280" s="96">
        <f t="shared" si="560"/>
        <v>-1.0065019037277436</v>
      </c>
      <c r="BW280" s="96">
        <f t="shared" si="561"/>
        <v>-2.7961143346732769</v>
      </c>
      <c r="BX280" s="44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184"/>
      <c r="CJ280" s="185"/>
      <c r="CK280" s="181">
        <f t="shared" si="513"/>
        <v>0</v>
      </c>
      <c r="CL280" s="186">
        <f t="shared" si="514"/>
        <v>1.7891239797236071</v>
      </c>
      <c r="CM280" s="185">
        <f t="shared" si="515"/>
        <v>0.21794051276972537</v>
      </c>
      <c r="CN280" s="185">
        <f t="shared" si="516"/>
        <v>0.33337661221731596</v>
      </c>
      <c r="CO280" s="188">
        <f t="shared" si="517"/>
        <v>0.33810000000000001</v>
      </c>
      <c r="CP280" s="185">
        <f t="shared" si="518"/>
        <v>5.4379561278585252E-2</v>
      </c>
      <c r="CQ280" s="187">
        <f t="shared" si="519"/>
        <v>1.5296679262637127</v>
      </c>
      <c r="CR280" s="187">
        <f t="shared" si="520"/>
        <v>1.5513407567194006</v>
      </c>
      <c r="CS280" s="187">
        <f t="shared" si="521"/>
        <v>0.24951561592425156</v>
      </c>
      <c r="CT280" s="187">
        <f t="shared" si="522"/>
        <v>1.0141683237803285</v>
      </c>
      <c r="CU280" s="187">
        <f t="shared" si="523"/>
        <v>0.16311750520500581</v>
      </c>
      <c r="CV280" s="187">
        <f t="shared" si="524"/>
        <v>0.16083869056073724</v>
      </c>
      <c r="CW280" s="184">
        <f t="shared" si="525"/>
        <v>-1.5235331306339011</v>
      </c>
      <c r="CX280" s="184">
        <f t="shared" si="526"/>
        <v>-1.0984824604442105</v>
      </c>
      <c r="CY280" s="184">
        <f t="shared" si="527"/>
        <v>-2.9117669075083108</v>
      </c>
      <c r="CZ280" s="184">
        <f t="shared" si="562"/>
        <v>0.42505067018969078</v>
      </c>
      <c r="DA280" s="184">
        <f t="shared" si="563"/>
        <v>0.43911956136560415</v>
      </c>
      <c r="DB280" s="184">
        <f t="shared" si="564"/>
        <v>-1.3882337768744097</v>
      </c>
      <c r="DC280" s="184">
        <f t="shared" si="565"/>
        <v>1.4068891175913398E-2</v>
      </c>
      <c r="DD280" s="184">
        <f t="shared" si="566"/>
        <v>-1.8132844470641005</v>
      </c>
      <c r="DE280" s="184">
        <f t="shared" si="567"/>
        <v>-1.8273533382400138</v>
      </c>
      <c r="DF280" s="15"/>
      <c r="DY280" s="124"/>
      <c r="EE280" t="str">
        <f>E280</f>
        <v>Ames</v>
      </c>
      <c r="EF280" t="str">
        <f>A280</f>
        <v>Lab 1</v>
      </c>
      <c r="EG280" t="str">
        <f>B280</f>
        <v>Jun 22, 2022</v>
      </c>
      <c r="EH280" s="50">
        <f>C280</f>
        <v>4</v>
      </c>
      <c r="EI280" s="48">
        <f>BE280/AVERAGE(BE279,BE281)</f>
        <v>1.1043622001828759</v>
      </c>
      <c r="EJ280" s="46">
        <f>(CM280/AVERAGE(CM279,CM281)-1)*10^6</f>
        <v>7.9553228815587573</v>
      </c>
      <c r="EK280" s="46">
        <f>(CN280/AVERAGE(CN279,CN281)-1)*10^6</f>
        <v>6.9644071021279785</v>
      </c>
      <c r="EL280" s="46">
        <f>(CP280/AVERAGE(CP279,CP281)-1)*10^6</f>
        <v>-22.63002709690376</v>
      </c>
      <c r="EN280" s="39" t="str">
        <f t="shared" ref="EN280:EU280" si="579">DV377</f>
        <v>iRM_12</v>
      </c>
      <c r="EO280" s="39" t="str">
        <f t="shared" si="579"/>
        <v>Lab 1</v>
      </c>
      <c r="EP280" s="39" t="str">
        <f t="shared" si="579"/>
        <v>Jun 23, 2022</v>
      </c>
      <c r="EQ280" s="124">
        <f t="shared" si="579"/>
        <v>6</v>
      </c>
      <c r="ER280" s="117">
        <f t="shared" si="579"/>
        <v>1.0101016865267889</v>
      </c>
      <c r="ES280" s="44">
        <f t="shared" si="579"/>
        <v>-1.5363234909804291</v>
      </c>
      <c r="ET280" s="44">
        <f t="shared" si="579"/>
        <v>-0.39306307608732993</v>
      </c>
      <c r="EU280" s="44">
        <f t="shared" si="579"/>
        <v>7.8879703080403374</v>
      </c>
      <c r="EV280" s="39" t="s">
        <v>27</v>
      </c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44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</row>
    <row r="281" spans="1:235">
      <c r="A281" t="s">
        <v>38</v>
      </c>
      <c r="B281" s="3" t="s">
        <v>35</v>
      </c>
      <c r="C281" s="19">
        <v>4</v>
      </c>
      <c r="D281" t="s">
        <v>136</v>
      </c>
      <c r="E281" t="s">
        <v>27</v>
      </c>
      <c r="F281" s="13"/>
      <c r="G281" s="13"/>
      <c r="H281" s="13">
        <v>2.510068137780763E-4</v>
      </c>
      <c r="I281" s="13">
        <v>5.4593713866779583E-5</v>
      </c>
      <c r="J281" s="13">
        <v>7.7316477108979592E-5</v>
      </c>
      <c r="K281" s="13">
        <v>7.5393655379230042E-6</v>
      </c>
      <c r="L281" s="13">
        <v>7.4158147253911014E-5</v>
      </c>
      <c r="M281" s="13">
        <v>9.3461450489940098E-7</v>
      </c>
      <c r="N281" s="13">
        <v>5.0988243310712277E-5</v>
      </c>
      <c r="O281" s="13">
        <v>1.7993322990150774E-5</v>
      </c>
      <c r="P281" s="13">
        <v>-2.1049778979431728E-6</v>
      </c>
      <c r="Q281" s="13"/>
      <c r="R281" s="13"/>
      <c r="S281" s="13"/>
      <c r="T281" s="13"/>
      <c r="U281" s="13"/>
      <c r="V281" s="13">
        <v>18.95484885390924</v>
      </c>
      <c r="W281" s="13">
        <v>4.2133000432228558</v>
      </c>
      <c r="X281" s="13">
        <v>6.5717557595700633</v>
      </c>
      <c r="Y281" s="13">
        <v>4.8900356720265817E-5</v>
      </c>
      <c r="Z281" s="13">
        <v>6.9256709254517848</v>
      </c>
      <c r="AA281" s="13">
        <v>2.2372565098874252E-5</v>
      </c>
      <c r="AB281" s="13">
        <v>1.1566491321641572</v>
      </c>
      <c r="AC281" s="13">
        <v>1.3817692702940228E-5</v>
      </c>
      <c r="AD281" s="13">
        <v>2.3150103973302884E-6</v>
      </c>
      <c r="AE281" s="13"/>
      <c r="AF281" s="13"/>
      <c r="AG281" s="13"/>
      <c r="AH281" s="13"/>
      <c r="AI281" s="68">
        <f t="shared" si="507"/>
        <v>1</v>
      </c>
      <c r="AJ281" s="13">
        <f t="shared" si="529"/>
        <v>0</v>
      </c>
      <c r="AK281" s="13">
        <f t="shared" si="530"/>
        <v>0</v>
      </c>
      <c r="AL281" s="13">
        <f t="shared" si="531"/>
        <v>18.954597847095464</v>
      </c>
      <c r="AM281" s="13">
        <f t="shared" si="532"/>
        <v>4.2132454495089888</v>
      </c>
      <c r="AN281" s="13">
        <f t="shared" si="533"/>
        <v>6.5716784430929547</v>
      </c>
      <c r="AO281" s="13">
        <f t="shared" si="534"/>
        <v>4.136099118234281E-5</v>
      </c>
      <c r="AP281" s="13">
        <f t="shared" si="535"/>
        <v>6.9255967673045307</v>
      </c>
      <c r="AQ281" s="13">
        <f t="shared" si="536"/>
        <v>2.1437950593974851E-5</v>
      </c>
      <c r="AR281" s="13">
        <f t="shared" si="537"/>
        <v>1.1565981439208466</v>
      </c>
      <c r="AS281" s="13">
        <f t="shared" si="538"/>
        <v>-4.1756302872105459E-6</v>
      </c>
      <c r="AT281" s="13">
        <f t="shared" si="539"/>
        <v>4.4199882952734617E-6</v>
      </c>
      <c r="AU281" s="13">
        <f t="shared" si="540"/>
        <v>0</v>
      </c>
      <c r="AV281" s="13">
        <f t="shared" si="541"/>
        <v>0</v>
      </c>
      <c r="AW281" s="13">
        <f t="shared" si="542"/>
        <v>0</v>
      </c>
      <c r="AX281" s="13"/>
      <c r="AY281">
        <f t="shared" si="543"/>
        <v>0</v>
      </c>
      <c r="AZ281">
        <f t="shared" si="544"/>
        <v>1</v>
      </c>
      <c r="BB281">
        <f t="shared" si="508"/>
        <v>1</v>
      </c>
      <c r="BC281">
        <f t="shared" si="509"/>
        <v>1</v>
      </c>
      <c r="BD281" s="41">
        <f t="shared" si="510"/>
        <v>1.7817663691301111</v>
      </c>
      <c r="BE281" s="13">
        <f t="shared" si="511"/>
        <v>18.954597847095464</v>
      </c>
      <c r="BF281" s="13">
        <f t="shared" si="512"/>
        <v>4.2132454495089888</v>
      </c>
      <c r="BG281" s="13">
        <f t="shared" si="545"/>
        <v>6.5716760346693626</v>
      </c>
      <c r="BH281" s="13">
        <f t="shared" si="546"/>
        <v>6.9255952038745567</v>
      </c>
      <c r="BI281" s="13">
        <f t="shared" si="547"/>
        <v>1.1565952090270422</v>
      </c>
      <c r="BJ281" s="17">
        <f t="shared" si="548"/>
        <v>0.22228092009636657</v>
      </c>
      <c r="BK281" s="17">
        <f t="shared" si="549"/>
        <v>0.34670617059155295</v>
      </c>
      <c r="BL281" s="17">
        <f t="shared" si="550"/>
        <v>0.36537811351855248</v>
      </c>
      <c r="BM281" s="17">
        <f t="shared" si="551"/>
        <v>6.1019242843196209E-2</v>
      </c>
      <c r="BN281" s="17">
        <f t="shared" si="552"/>
        <v>1.5597657704549885</v>
      </c>
      <c r="BO281" s="17">
        <f t="shared" si="553"/>
        <v>1.6437673254193308</v>
      </c>
      <c r="BP281" s="17">
        <f t="shared" si="554"/>
        <v>0.27451408252558168</v>
      </c>
      <c r="BQ281" s="17">
        <f t="shared" si="555"/>
        <v>1.0538552368281802</v>
      </c>
      <c r="BR281" s="17">
        <f t="shared" si="556"/>
        <v>0.17599699116714498</v>
      </c>
      <c r="BS281" s="17">
        <f t="shared" si="557"/>
        <v>0.16700300479300026</v>
      </c>
      <c r="BT281" s="96">
        <f t="shared" si="558"/>
        <v>-1.5038132912215669</v>
      </c>
      <c r="BU281" s="96">
        <f t="shared" si="559"/>
        <v>-1.0592776283775704</v>
      </c>
      <c r="BV281" s="96">
        <f t="shared" si="560"/>
        <v>-1.0068225341541162</v>
      </c>
      <c r="BW281" s="96">
        <f t="shared" si="561"/>
        <v>-2.7965660081089094</v>
      </c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184"/>
      <c r="CJ281" s="185"/>
      <c r="CK281" s="181">
        <f t="shared" si="513"/>
        <v>0</v>
      </c>
      <c r="CL281" s="186">
        <f t="shared" si="514"/>
        <v>1.7817611851989066</v>
      </c>
      <c r="CM281" s="185">
        <f t="shared" si="515"/>
        <v>0.21793887224570241</v>
      </c>
      <c r="CN281" s="185">
        <f t="shared" si="516"/>
        <v>0.33337531169409912</v>
      </c>
      <c r="CO281" s="188">
        <f t="shared" si="517"/>
        <v>0.33810000000000001</v>
      </c>
      <c r="CP281" s="185">
        <f t="shared" si="518"/>
        <v>5.4380881217750011E-2</v>
      </c>
      <c r="CQ281" s="187">
        <f t="shared" si="519"/>
        <v>1.5296734733868618</v>
      </c>
      <c r="CR281" s="187">
        <f t="shared" si="520"/>
        <v>1.5513524343598004</v>
      </c>
      <c r="CS281" s="187">
        <f t="shared" si="521"/>
        <v>0.24952355060570128</v>
      </c>
      <c r="CT281" s="187">
        <f t="shared" si="522"/>
        <v>1.014172280130438</v>
      </c>
      <c r="CU281" s="187">
        <f t="shared" si="523"/>
        <v>0.16312210085805393</v>
      </c>
      <c r="CV281" s="187">
        <f t="shared" si="524"/>
        <v>0.16084259455116831</v>
      </c>
      <c r="CW281" s="184">
        <f t="shared" si="525"/>
        <v>-1.523540658055841</v>
      </c>
      <c r="CX281" s="184">
        <f t="shared" si="526"/>
        <v>-1.0984863615149691</v>
      </c>
      <c r="CY281" s="184">
        <f t="shared" si="527"/>
        <v>-2.9117426350957585</v>
      </c>
      <c r="CZ281" s="184">
        <f t="shared" si="562"/>
        <v>0.4250542965408719</v>
      </c>
      <c r="DA281" s="184">
        <f t="shared" si="563"/>
        <v>0.4391270887875442</v>
      </c>
      <c r="DB281" s="184">
        <f t="shared" si="564"/>
        <v>-1.3882019770399177</v>
      </c>
      <c r="DC281" s="184">
        <f t="shared" si="565"/>
        <v>1.4072792246672324E-2</v>
      </c>
      <c r="DD281" s="184">
        <f t="shared" si="566"/>
        <v>-1.8132562735807893</v>
      </c>
      <c r="DE281" s="184">
        <f t="shared" si="567"/>
        <v>-1.8273290658274617</v>
      </c>
      <c r="DF281" s="15"/>
      <c r="DV281" s="39" t="str">
        <f>E281</f>
        <v>iRM_12</v>
      </c>
      <c r="DW281" s="39" t="str">
        <f>A281</f>
        <v>Lab 1</v>
      </c>
      <c r="DX281" s="39" t="str">
        <f>B281</f>
        <v>Jun 22, 2022</v>
      </c>
      <c r="DY281" s="124">
        <f>C281</f>
        <v>4</v>
      </c>
      <c r="DZ281" s="48">
        <f>BE281/AVERAGE(BE279,BE283)</f>
        <v>0.99075144173638818</v>
      </c>
      <c r="EA281" s="46">
        <f>(CM281/AVERAGE(CM279,CM283)-1)*10^6</f>
        <v>3.9639898845589272</v>
      </c>
      <c r="EB281" s="46">
        <f>(CN281/AVERAGE(CN279,CN283)-1)*10^6</f>
        <v>4.0478094813778398</v>
      </c>
      <c r="EC281" s="46">
        <f>(CP281/AVERAGE(CP279,CP283)-1)*10^6</f>
        <v>2.803297708409147</v>
      </c>
      <c r="EH281" s="50"/>
      <c r="EK281" s="46"/>
      <c r="EL281" s="46"/>
      <c r="EN281" s="39" t="str">
        <f t="shared" ref="EN281:EU281" si="580">DV379</f>
        <v>iRM_12</v>
      </c>
      <c r="EO281" s="39" t="str">
        <f t="shared" si="580"/>
        <v>Lab 1</v>
      </c>
      <c r="EP281" s="39" t="str">
        <f t="shared" si="580"/>
        <v>Jun 23, 2022</v>
      </c>
      <c r="EQ281" s="124">
        <f t="shared" si="580"/>
        <v>6</v>
      </c>
      <c r="ER281" s="117">
        <f t="shared" si="580"/>
        <v>0.98869200947096703</v>
      </c>
      <c r="ES281" s="44">
        <f t="shared" si="580"/>
        <v>0.14536394465913816</v>
      </c>
      <c r="ET281" s="44">
        <f t="shared" si="580"/>
        <v>5.1915247163414335</v>
      </c>
      <c r="EU281" s="44">
        <f t="shared" si="580"/>
        <v>0.88912187479195381</v>
      </c>
      <c r="EV281" s="39" t="s">
        <v>27</v>
      </c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44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</row>
    <row r="282" spans="1:235">
      <c r="A282" t="s">
        <v>38</v>
      </c>
      <c r="B282" s="3" t="s">
        <v>35</v>
      </c>
      <c r="C282" s="19">
        <v>4</v>
      </c>
      <c r="D282" t="s">
        <v>70</v>
      </c>
      <c r="E282" t="s">
        <v>102</v>
      </c>
      <c r="F282" s="13"/>
      <c r="G282" s="13"/>
      <c r="H282" s="13">
        <v>2.4952848034445199E-4</v>
      </c>
      <c r="I282" s="13">
        <v>5.7084878790192306E-5</v>
      </c>
      <c r="J282" s="13">
        <v>8.3152428123867134E-5</v>
      </c>
      <c r="K282" s="13">
        <v>6.3565585037395065E-6</v>
      </c>
      <c r="L282" s="13">
        <v>7.479571650037542E-5</v>
      </c>
      <c r="M282" s="13">
        <v>-1.3513119064612063E-6</v>
      </c>
      <c r="N282" s="13">
        <v>6.0902227414771917E-5</v>
      </c>
      <c r="O282" s="13">
        <v>3.7466057165147502E-6</v>
      </c>
      <c r="P282" s="13">
        <v>-3.7741313917649678E-6</v>
      </c>
      <c r="Q282" s="13"/>
      <c r="R282" s="13"/>
      <c r="S282" s="13"/>
      <c r="T282" s="13"/>
      <c r="U282" s="13"/>
      <c r="V282" s="13">
        <v>20.649938739075953</v>
      </c>
      <c r="W282" s="13">
        <v>4.5899668129122988</v>
      </c>
      <c r="X282" s="13">
        <v>7.1591473793496894</v>
      </c>
      <c r="Y282" s="13">
        <v>3.3857089763433595E-5</v>
      </c>
      <c r="Z282" s="13">
        <v>7.5444199211743417</v>
      </c>
      <c r="AA282" s="13">
        <v>2.4624822187006987E-5</v>
      </c>
      <c r="AB282" s="13">
        <v>1.2599364202849719</v>
      </c>
      <c r="AC282" s="13">
        <v>1.7110601134492977E-5</v>
      </c>
      <c r="AD282" s="13">
        <v>4.6089421839125727E-7</v>
      </c>
      <c r="AE282" s="13"/>
      <c r="AF282" s="13"/>
      <c r="AG282" s="13"/>
      <c r="AH282" s="13"/>
      <c r="AI282" s="68">
        <f t="shared" si="507"/>
        <v>1</v>
      </c>
      <c r="AJ282" s="13">
        <f t="shared" si="529"/>
        <v>0</v>
      </c>
      <c r="AK282" s="13">
        <f t="shared" si="530"/>
        <v>0</v>
      </c>
      <c r="AL282" s="13">
        <f t="shared" si="531"/>
        <v>20.649689210595607</v>
      </c>
      <c r="AM282" s="13">
        <f t="shared" si="532"/>
        <v>4.5899097280335086</v>
      </c>
      <c r="AN282" s="13">
        <f t="shared" si="533"/>
        <v>7.1590642269215659</v>
      </c>
      <c r="AO282" s="13">
        <f t="shared" si="534"/>
        <v>2.7500531259694088E-5</v>
      </c>
      <c r="AP282" s="13">
        <f t="shared" si="535"/>
        <v>7.5443451254578413</v>
      </c>
      <c r="AQ282" s="13">
        <f t="shared" si="536"/>
        <v>2.5976134093468195E-5</v>
      </c>
      <c r="AR282" s="13">
        <f t="shared" si="537"/>
        <v>1.2598755180575572</v>
      </c>
      <c r="AS282" s="13">
        <f t="shared" si="538"/>
        <v>1.3363995417978226E-5</v>
      </c>
      <c r="AT282" s="13">
        <f t="shared" si="539"/>
        <v>4.2350256101562247E-6</v>
      </c>
      <c r="AU282" s="13">
        <f t="shared" si="540"/>
        <v>0</v>
      </c>
      <c r="AV282" s="13">
        <f t="shared" si="541"/>
        <v>0</v>
      </c>
      <c r="AW282" s="13">
        <f t="shared" si="542"/>
        <v>0</v>
      </c>
      <c r="AX282" s="13"/>
      <c r="AY282">
        <f t="shared" si="543"/>
        <v>0</v>
      </c>
      <c r="AZ282">
        <f t="shared" si="544"/>
        <v>1</v>
      </c>
      <c r="BB282">
        <f t="shared" si="508"/>
        <v>1</v>
      </c>
      <c r="BC282">
        <f t="shared" si="509"/>
        <v>1</v>
      </c>
      <c r="BD282" s="41">
        <f t="shared" si="510"/>
        <v>1.7799369151896789</v>
      </c>
      <c r="BE282" s="13">
        <f t="shared" si="511"/>
        <v>20.649689210595607</v>
      </c>
      <c r="BF282" s="13">
        <f t="shared" si="512"/>
        <v>4.5899097280335086</v>
      </c>
      <c r="BG282" s="13">
        <f t="shared" si="545"/>
        <v>7.1590619190427232</v>
      </c>
      <c r="BH282" s="13">
        <f t="shared" si="546"/>
        <v>7.5443436273496234</v>
      </c>
      <c r="BI282" s="13">
        <f t="shared" si="547"/>
        <v>1.2598727058842791</v>
      </c>
      <c r="BJ282" s="17">
        <f t="shared" si="548"/>
        <v>0.22227500284500021</v>
      </c>
      <c r="BK282" s="17">
        <f t="shared" si="549"/>
        <v>0.34669102503340926</v>
      </c>
      <c r="BL282" s="17">
        <f t="shared" si="550"/>
        <v>0.36534901568777745</v>
      </c>
      <c r="BM282" s="17">
        <f t="shared" si="551"/>
        <v>6.1011703035115078E-2</v>
      </c>
      <c r="BN282" s="17">
        <f t="shared" si="552"/>
        <v>1.5597391546325545</v>
      </c>
      <c r="BO282" s="17">
        <f t="shared" si="553"/>
        <v>1.643680175510098</v>
      </c>
      <c r="BP282" s="17">
        <f t="shared" si="554"/>
        <v>0.27448746936991641</v>
      </c>
      <c r="BQ282" s="17">
        <f t="shared" si="555"/>
        <v>1.0538173454376853</v>
      </c>
      <c r="BR282" s="17">
        <f t="shared" si="556"/>
        <v>0.17598293186053957</v>
      </c>
      <c r="BS282" s="17">
        <f t="shared" si="557"/>
        <v>0.16699566829339674</v>
      </c>
      <c r="BT282" s="96">
        <f t="shared" si="558"/>
        <v>-1.5038399121754733</v>
      </c>
      <c r="BU282" s="96">
        <f t="shared" si="559"/>
        <v>-1.0593213134638144</v>
      </c>
      <c r="BV282" s="96">
        <f t="shared" si="560"/>
        <v>-1.0069021749109113</v>
      </c>
      <c r="BW282" s="96">
        <f t="shared" si="561"/>
        <v>-2.7966895801755922</v>
      </c>
      <c r="BX282" s="44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184"/>
      <c r="CJ282" s="185"/>
      <c r="CK282" s="181">
        <f t="shared" si="513"/>
        <v>0</v>
      </c>
      <c r="CL282" s="186">
        <f t="shared" si="514"/>
        <v>1.7799323552444029</v>
      </c>
      <c r="CM282" s="185">
        <f t="shared" si="515"/>
        <v>0.21793748344569203</v>
      </c>
      <c r="CN282" s="185">
        <f t="shared" si="516"/>
        <v>0.33337416469285791</v>
      </c>
      <c r="CO282" s="188">
        <f t="shared" si="517"/>
        <v>0.33810000000000007</v>
      </c>
      <c r="CP282" s="185">
        <f t="shared" si="518"/>
        <v>5.4380590127472969E-2</v>
      </c>
      <c r="CQ282" s="187">
        <f t="shared" si="519"/>
        <v>1.5296779582018605</v>
      </c>
      <c r="CR282" s="187">
        <f t="shared" si="520"/>
        <v>1.5513623203061873</v>
      </c>
      <c r="CS282" s="187">
        <f t="shared" si="521"/>
        <v>0.24952380502743621</v>
      </c>
      <c r="CT282" s="187">
        <f t="shared" si="522"/>
        <v>1.0141757694736067</v>
      </c>
      <c r="CU282" s="187">
        <f t="shared" si="523"/>
        <v>0.16312178892918872</v>
      </c>
      <c r="CV282" s="187">
        <f t="shared" si="524"/>
        <v>0.16084173359205256</v>
      </c>
      <c r="CW282" s="184">
        <f t="shared" si="525"/>
        <v>-1.5235470305052399</v>
      </c>
      <c r="CX282" s="184">
        <f t="shared" si="526"/>
        <v>-1.098489802091323</v>
      </c>
      <c r="CY282" s="184">
        <f t="shared" si="527"/>
        <v>-2.9117479879155286</v>
      </c>
      <c r="CZ282" s="184">
        <f t="shared" si="562"/>
        <v>0.42505722841391691</v>
      </c>
      <c r="DA282" s="184">
        <f t="shared" si="563"/>
        <v>0.43913346123694319</v>
      </c>
      <c r="DB282" s="184">
        <f t="shared" si="564"/>
        <v>-1.3882009574102891</v>
      </c>
      <c r="DC282" s="184">
        <f t="shared" si="565"/>
        <v>1.4076232823026381E-2</v>
      </c>
      <c r="DD282" s="184">
        <f t="shared" si="566"/>
        <v>-1.8132581858242058</v>
      </c>
      <c r="DE282" s="184">
        <f t="shared" si="567"/>
        <v>-1.827334418647232</v>
      </c>
      <c r="DF282" s="15"/>
      <c r="DY282" s="124"/>
      <c r="EE282" t="str">
        <f>E282</f>
        <v>IPGP</v>
      </c>
      <c r="EF282" t="str">
        <f>A282</f>
        <v>Lab 1</v>
      </c>
      <c r="EG282" t="str">
        <f>B282</f>
        <v>Jun 22, 2022</v>
      </c>
      <c r="EH282" s="50">
        <f>C282</f>
        <v>4</v>
      </c>
      <c r="EI282" s="48">
        <f>BE282/AVERAGE(BE281,BE283)</f>
        <v>1.0846276753583226</v>
      </c>
      <c r="EJ282" s="46">
        <f>(CM282/AVERAGE(CM281,CM283)-1)*10^6</f>
        <v>-2.8363341596504554</v>
      </c>
      <c r="EK282" s="46">
        <f>(CN282/AVERAGE(CN281,CN283)-1)*10^6</f>
        <v>-2.4560871564327513</v>
      </c>
      <c r="EL282" s="46">
        <f>(CP282/AVERAGE(CP281,CP283)-1)*10^6</f>
        <v>-4.1916485058468567</v>
      </c>
      <c r="EN282" s="39" t="str">
        <f t="shared" ref="EN282:EU282" si="581">DV381</f>
        <v>iRM_12</v>
      </c>
      <c r="EO282" s="39" t="str">
        <f t="shared" si="581"/>
        <v>Lab 1</v>
      </c>
      <c r="EP282" s="39" t="str">
        <f t="shared" si="581"/>
        <v>Jun 23, 2022</v>
      </c>
      <c r="EQ282" s="124">
        <f t="shared" si="581"/>
        <v>6</v>
      </c>
      <c r="ER282" s="117">
        <f t="shared" si="581"/>
        <v>1.0002991058042101</v>
      </c>
      <c r="ES282" s="44">
        <f t="shared" si="581"/>
        <v>8.3987085475190071</v>
      </c>
      <c r="ET282" s="44">
        <f t="shared" si="581"/>
        <v>-4.2598358754863952</v>
      </c>
      <c r="EU282" s="44">
        <f t="shared" si="581"/>
        <v>-1.4340198460915943</v>
      </c>
      <c r="EV282" s="39" t="s">
        <v>27</v>
      </c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44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</row>
    <row r="283" spans="1:235">
      <c r="A283" t="s">
        <v>38</v>
      </c>
      <c r="B283" s="3" t="s">
        <v>35</v>
      </c>
      <c r="C283" s="19">
        <v>4</v>
      </c>
      <c r="D283" t="s">
        <v>137</v>
      </c>
      <c r="E283" t="s">
        <v>27</v>
      </c>
      <c r="F283" s="13"/>
      <c r="G283" s="13"/>
      <c r="H283" s="13">
        <v>2.715450478717685E-4</v>
      </c>
      <c r="I283" s="13">
        <v>6.2531239382224155E-5</v>
      </c>
      <c r="J283" s="13">
        <v>8.7153037020470942E-5</v>
      </c>
      <c r="K283" s="13">
        <v>1.290617417453177E-5</v>
      </c>
      <c r="L283" s="13">
        <v>8.4323117698659194E-5</v>
      </c>
      <c r="M283" s="13">
        <v>-3.7334936564548124E-6</v>
      </c>
      <c r="N283" s="13">
        <v>5.4535994058824146E-5</v>
      </c>
      <c r="O283" s="13">
        <v>1.1773001017445494E-5</v>
      </c>
      <c r="P283" s="13">
        <v>-2.1785128808460285E-6</v>
      </c>
      <c r="Q283" s="13"/>
      <c r="R283" s="13"/>
      <c r="S283" s="13"/>
      <c r="T283" s="13"/>
      <c r="U283" s="13"/>
      <c r="V283" s="13">
        <v>19.122683310995296</v>
      </c>
      <c r="W283" s="13">
        <v>4.250645637512207</v>
      </c>
      <c r="X283" s="13">
        <v>6.6301365385250168</v>
      </c>
      <c r="Y283" s="13">
        <v>4.9635638621408842E-5</v>
      </c>
      <c r="Z283" s="13">
        <v>6.9874210552293423</v>
      </c>
      <c r="AA283" s="13">
        <v>2.140332788499387E-5</v>
      </c>
      <c r="AB283" s="13">
        <v>1.1669925524263967</v>
      </c>
      <c r="AC283" s="13">
        <v>1.4980518035163557E-5</v>
      </c>
      <c r="AD283" s="13">
        <v>-2.1208033241951592E-6</v>
      </c>
      <c r="AE283" s="13"/>
      <c r="AF283" s="13"/>
      <c r="AG283" s="13"/>
      <c r="AH283" s="13"/>
      <c r="AI283" s="68">
        <f t="shared" si="507"/>
        <v>1</v>
      </c>
      <c r="AJ283" s="13">
        <f t="shared" si="529"/>
        <v>0</v>
      </c>
      <c r="AK283" s="13">
        <f t="shared" si="530"/>
        <v>0</v>
      </c>
      <c r="AL283" s="13">
        <f t="shared" si="531"/>
        <v>19.122411765947422</v>
      </c>
      <c r="AM283" s="13">
        <f t="shared" si="532"/>
        <v>4.250583106272825</v>
      </c>
      <c r="AN283" s="13">
        <f t="shared" si="533"/>
        <v>6.6300493854879967</v>
      </c>
      <c r="AO283" s="13">
        <f t="shared" si="534"/>
        <v>3.6729464446877069E-5</v>
      </c>
      <c r="AP283" s="13">
        <f t="shared" si="535"/>
        <v>6.9873367321116433</v>
      </c>
      <c r="AQ283" s="13">
        <f t="shared" si="536"/>
        <v>2.5136821541448682E-5</v>
      </c>
      <c r="AR283" s="13">
        <f t="shared" si="537"/>
        <v>1.1669380164323377</v>
      </c>
      <c r="AS283" s="13">
        <f t="shared" si="538"/>
        <v>3.2075170177180633E-6</v>
      </c>
      <c r="AT283" s="13">
        <f t="shared" si="539"/>
        <v>5.7709556650869258E-8</v>
      </c>
      <c r="AU283" s="13">
        <f t="shared" si="540"/>
        <v>0</v>
      </c>
      <c r="AV283" s="13">
        <f t="shared" si="541"/>
        <v>0</v>
      </c>
      <c r="AW283" s="13">
        <f t="shared" si="542"/>
        <v>0</v>
      </c>
      <c r="AX283" s="13"/>
      <c r="AY283">
        <f t="shared" si="543"/>
        <v>0</v>
      </c>
      <c r="AZ283">
        <f t="shared" si="544"/>
        <v>1</v>
      </c>
      <c r="BB283">
        <f t="shared" si="508"/>
        <v>1</v>
      </c>
      <c r="BC283">
        <f t="shared" si="509"/>
        <v>1</v>
      </c>
      <c r="BD283" s="41">
        <f t="shared" si="510"/>
        <v>1.7831612371894947</v>
      </c>
      <c r="BE283" s="13">
        <f t="shared" si="511"/>
        <v>19.122411765947422</v>
      </c>
      <c r="BF283" s="13">
        <f t="shared" si="512"/>
        <v>4.250583106272825</v>
      </c>
      <c r="BG283" s="13">
        <f t="shared" si="545"/>
        <v>6.630049354044921</v>
      </c>
      <c r="BH283" s="13">
        <f t="shared" si="546"/>
        <v>6.987336711699796</v>
      </c>
      <c r="BI283" s="13">
        <f t="shared" si="547"/>
        <v>1.1669379781139035</v>
      </c>
      <c r="BJ283" s="17">
        <f t="shared" si="548"/>
        <v>0.22228279352514138</v>
      </c>
      <c r="BK283" s="17">
        <f t="shared" si="549"/>
        <v>0.34671616923611592</v>
      </c>
      <c r="BL283" s="17">
        <f t="shared" si="550"/>
        <v>0.36540038972189798</v>
      </c>
      <c r="BM283" s="17">
        <f t="shared" si="551"/>
        <v>6.102462348352676E-2</v>
      </c>
      <c r="BN283" s="17">
        <f t="shared" si="552"/>
        <v>1.5597976061826868</v>
      </c>
      <c r="BO283" s="17">
        <f t="shared" si="553"/>
        <v>1.6438536871301703</v>
      </c>
      <c r="BP283" s="17">
        <f t="shared" si="554"/>
        <v>0.27453597516815692</v>
      </c>
      <c r="BQ283" s="17">
        <f t="shared" si="555"/>
        <v>1.0538890947224846</v>
      </c>
      <c r="BR283" s="17">
        <f t="shared" si="556"/>
        <v>0.17600743460559118</v>
      </c>
      <c r="BS283" s="17">
        <f t="shared" si="557"/>
        <v>0.16700754897927694</v>
      </c>
      <c r="BT283" s="96">
        <f t="shared" si="558"/>
        <v>-1.5038048630538268</v>
      </c>
      <c r="BU283" s="96">
        <f t="shared" si="559"/>
        <v>-1.0592487898357774</v>
      </c>
      <c r="BV283" s="96">
        <f t="shared" si="560"/>
        <v>-1.0067615684764077</v>
      </c>
      <c r="BW283" s="96">
        <f t="shared" si="561"/>
        <v>-2.7964778325947113</v>
      </c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184"/>
      <c r="CJ283" s="185"/>
      <c r="CK283" s="181">
        <f t="shared" si="513"/>
        <v>0</v>
      </c>
      <c r="CL283" s="186">
        <f t="shared" si="514"/>
        <v>1.783161170107092</v>
      </c>
      <c r="CM283" s="185">
        <f t="shared" si="515"/>
        <v>0.21793733093624612</v>
      </c>
      <c r="CN283" s="185">
        <f t="shared" si="516"/>
        <v>0.33337465528764715</v>
      </c>
      <c r="CO283" s="188">
        <f t="shared" si="517"/>
        <v>0.33810000000000001</v>
      </c>
      <c r="CP283" s="185">
        <f t="shared" si="518"/>
        <v>5.4380754927745564E-2</v>
      </c>
      <c r="CQ283" s="187">
        <f t="shared" si="519"/>
        <v>1.5296812797306871</v>
      </c>
      <c r="CR283" s="187">
        <f t="shared" si="520"/>
        <v>1.5513634059274841</v>
      </c>
      <c r="CS283" s="187">
        <f t="shared" si="521"/>
        <v>0.24952473582258253</v>
      </c>
      <c r="CT283" s="187">
        <f t="shared" si="522"/>
        <v>1.0141742770105773</v>
      </c>
      <c r="CU283" s="187">
        <f t="shared" si="523"/>
        <v>0.1631220432183843</v>
      </c>
      <c r="CV283" s="187">
        <f t="shared" si="524"/>
        <v>0.16084222102261331</v>
      </c>
      <c r="CW283" s="184">
        <f t="shared" si="525"/>
        <v>-1.5235477302907785</v>
      </c>
      <c r="CX283" s="184">
        <f t="shared" si="526"/>
        <v>-1.0984883304883009</v>
      </c>
      <c r="CY283" s="184">
        <f t="shared" si="527"/>
        <v>-2.9117449574220662</v>
      </c>
      <c r="CZ283" s="184">
        <f t="shared" si="562"/>
        <v>0.42505939980247792</v>
      </c>
      <c r="DA283" s="184">
        <f t="shared" si="563"/>
        <v>0.43913416102248187</v>
      </c>
      <c r="DB283" s="184">
        <f t="shared" si="564"/>
        <v>-1.3881972271312877</v>
      </c>
      <c r="DC283" s="184">
        <f t="shared" si="565"/>
        <v>1.4074761220004041E-2</v>
      </c>
      <c r="DD283" s="184">
        <f t="shared" si="566"/>
        <v>-1.8132566269337653</v>
      </c>
      <c r="DE283" s="184">
        <f t="shared" si="567"/>
        <v>-1.8273313881537694</v>
      </c>
      <c r="DF283" s="15"/>
      <c r="DV283" s="39" t="str">
        <f>E283</f>
        <v>iRM_12</v>
      </c>
      <c r="DW283" s="39" t="str">
        <f>A283</f>
        <v>Lab 1</v>
      </c>
      <c r="DX283" s="39" t="str">
        <f>B283</f>
        <v>Jun 22, 2022</v>
      </c>
      <c r="DY283" s="124">
        <f>C283</f>
        <v>4</v>
      </c>
      <c r="DZ283" s="48">
        <f>BE283/AVERAGE(BE281,BE285)</f>
        <v>1.0109221771648811</v>
      </c>
      <c r="EA283" s="46">
        <f>(CM283/AVERAGE(CM281,CM285)-1)*10^6</f>
        <v>-5.7801466637474874</v>
      </c>
      <c r="EB283" s="46">
        <f>(CN283/AVERAGE(CN281,CN285)-1)*10^6</f>
        <v>-2.0350014399150851</v>
      </c>
      <c r="EC283" s="46">
        <f>(CP283/AVERAGE(CP281,CP285)-1)*10^6</f>
        <v>-4.7261339094495369</v>
      </c>
      <c r="EH283" s="50"/>
      <c r="EK283" s="46"/>
      <c r="EL283" s="46"/>
      <c r="EN283" s="39" t="str">
        <f t="shared" ref="EN283:EU283" si="582">DV383</f>
        <v>iRM_12</v>
      </c>
      <c r="EO283" s="39" t="str">
        <f t="shared" si="582"/>
        <v>Lab 1</v>
      </c>
      <c r="EP283" s="39" t="str">
        <f t="shared" si="582"/>
        <v>Jun 23, 2022</v>
      </c>
      <c r="EQ283" s="124">
        <f t="shared" si="582"/>
        <v>6</v>
      </c>
      <c r="ER283" s="117">
        <f t="shared" si="582"/>
        <v>1.010578555178351</v>
      </c>
      <c r="ES283" s="44">
        <f t="shared" si="582"/>
        <v>-14.361581530453194</v>
      </c>
      <c r="ET283" s="44">
        <f t="shared" si="582"/>
        <v>-0.25284079563370199</v>
      </c>
      <c r="EU283" s="44">
        <f t="shared" si="582"/>
        <v>-14.895132533609967</v>
      </c>
      <c r="EV283" s="39" t="s">
        <v>27</v>
      </c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44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</row>
    <row r="284" spans="1:235">
      <c r="A284" t="s">
        <v>38</v>
      </c>
      <c r="B284" s="3" t="s">
        <v>35</v>
      </c>
      <c r="C284" s="19">
        <v>4</v>
      </c>
      <c r="D284" t="s">
        <v>138</v>
      </c>
      <c r="E284" t="s">
        <v>98</v>
      </c>
      <c r="F284" s="13"/>
      <c r="G284" s="13"/>
      <c r="H284" s="13">
        <v>2.6084663695655761E-4</v>
      </c>
      <c r="I284" s="13">
        <v>5.6944862080854364E-5</v>
      </c>
      <c r="J284" s="13">
        <v>8.3694456770899711E-5</v>
      </c>
      <c r="K284" s="13">
        <v>2.8256706082174786E-5</v>
      </c>
      <c r="L284" s="13">
        <v>7.2140765405492863E-5</v>
      </c>
      <c r="M284" s="13">
        <v>1.6265796716652409E-6</v>
      </c>
      <c r="N284" s="13">
        <v>6.1595575971296057E-5</v>
      </c>
      <c r="O284" s="13">
        <v>2.6279450594302034E-5</v>
      </c>
      <c r="P284" s="13">
        <v>-2.378137651248835E-6</v>
      </c>
      <c r="Q284" s="13"/>
      <c r="R284" s="13"/>
      <c r="S284" s="13"/>
      <c r="T284" s="13"/>
      <c r="U284" s="13"/>
      <c r="V284" s="13">
        <v>20.330526935810944</v>
      </c>
      <c r="W284" s="13">
        <v>4.5191706151378401</v>
      </c>
      <c r="X284" s="13">
        <v>7.048983067882304</v>
      </c>
      <c r="Y284" s="13">
        <v>3.1247471778145583E-5</v>
      </c>
      <c r="Z284" s="13">
        <v>7.4287570155396754</v>
      </c>
      <c r="AA284" s="13">
        <v>2.1624974551184782E-5</v>
      </c>
      <c r="AB284" s="13">
        <v>1.2406827065409447</v>
      </c>
      <c r="AC284" s="13">
        <v>1.8018898017822833E-5</v>
      </c>
      <c r="AD284" s="13">
        <v>-3.3031540415911261E-6</v>
      </c>
      <c r="AE284" s="13"/>
      <c r="AF284" s="13"/>
      <c r="AG284" s="13"/>
      <c r="AH284" s="13"/>
      <c r="AI284" s="68">
        <f t="shared" si="507"/>
        <v>1</v>
      </c>
      <c r="AJ284" s="13">
        <f t="shared" si="529"/>
        <v>0</v>
      </c>
      <c r="AK284" s="13">
        <f t="shared" si="530"/>
        <v>0</v>
      </c>
      <c r="AL284" s="13">
        <f t="shared" si="531"/>
        <v>20.330266089173989</v>
      </c>
      <c r="AM284" s="13">
        <f t="shared" si="532"/>
        <v>4.5191136702757593</v>
      </c>
      <c r="AN284" s="13">
        <f t="shared" si="533"/>
        <v>7.0488993734255327</v>
      </c>
      <c r="AO284" s="13">
        <f t="shared" si="534"/>
        <v>2.9907656959707972E-6</v>
      </c>
      <c r="AP284" s="13">
        <f t="shared" si="535"/>
        <v>7.4286848747742695</v>
      </c>
      <c r="AQ284" s="13">
        <f t="shared" si="536"/>
        <v>1.9998394879519542E-5</v>
      </c>
      <c r="AR284" s="13">
        <f t="shared" si="537"/>
        <v>1.2406211109649734</v>
      </c>
      <c r="AS284" s="13">
        <f t="shared" si="538"/>
        <v>-8.2605525764792013E-6</v>
      </c>
      <c r="AT284" s="13">
        <f t="shared" si="539"/>
        <v>-9.2501639034229108E-7</v>
      </c>
      <c r="AU284" s="13">
        <f t="shared" si="540"/>
        <v>0</v>
      </c>
      <c r="AV284" s="13">
        <f t="shared" si="541"/>
        <v>0</v>
      </c>
      <c r="AW284" s="13">
        <f t="shared" si="542"/>
        <v>0</v>
      </c>
      <c r="AX284" s="13"/>
      <c r="AY284">
        <f t="shared" si="543"/>
        <v>0</v>
      </c>
      <c r="AZ284">
        <f t="shared" si="544"/>
        <v>1</v>
      </c>
      <c r="BB284">
        <f t="shared" si="508"/>
        <v>1</v>
      </c>
      <c r="BC284">
        <f t="shared" si="509"/>
        <v>1</v>
      </c>
      <c r="BD284" s="41">
        <f t="shared" si="510"/>
        <v>1.7831541303512923</v>
      </c>
      <c r="BE284" s="13">
        <f t="shared" si="511"/>
        <v>20.330266089173989</v>
      </c>
      <c r="BF284" s="13">
        <f t="shared" si="512"/>
        <v>4.5191136702757593</v>
      </c>
      <c r="BG284" s="13">
        <f t="shared" si="545"/>
        <v>7.0488998774212961</v>
      </c>
      <c r="BH284" s="13">
        <f t="shared" si="546"/>
        <v>7.4286852019522849</v>
      </c>
      <c r="BI284" s="13">
        <f t="shared" si="547"/>
        <v>1.2406217251645331</v>
      </c>
      <c r="BJ284" s="17">
        <f t="shared" si="548"/>
        <v>0.22228502324828003</v>
      </c>
      <c r="BK284" s="17">
        <f t="shared" si="549"/>
        <v>0.34671950905624815</v>
      </c>
      <c r="BL284" s="17">
        <f t="shared" si="550"/>
        <v>0.36540029379684863</v>
      </c>
      <c r="BM284" s="17">
        <f t="shared" si="551"/>
        <v>6.1023388465396081E-2</v>
      </c>
      <c r="BN284" s="17">
        <f t="shared" si="552"/>
        <v>1.559796984923189</v>
      </c>
      <c r="BO284" s="17">
        <f t="shared" si="553"/>
        <v>1.6438367662256617</v>
      </c>
      <c r="BP284" s="17">
        <f t="shared" si="554"/>
        <v>0.27452766530850053</v>
      </c>
      <c r="BQ284" s="17">
        <f t="shared" si="555"/>
        <v>1.0538786663359341</v>
      </c>
      <c r="BR284" s="17">
        <f t="shared" si="556"/>
        <v>0.17600217718206412</v>
      </c>
      <c r="BS284" s="17">
        <f t="shared" si="557"/>
        <v>0.16700421291758241</v>
      </c>
      <c r="BT284" s="96">
        <f t="shared" si="558"/>
        <v>-1.503794832084177</v>
      </c>
      <c r="BU284" s="96">
        <f t="shared" si="559"/>
        <v>-1.0592391571611492</v>
      </c>
      <c r="BV284" s="96">
        <f t="shared" si="560"/>
        <v>-1.0067618309968227</v>
      </c>
      <c r="BW284" s="96">
        <f t="shared" si="561"/>
        <v>-2.7964980708290095</v>
      </c>
      <c r="BX284" s="44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184"/>
      <c r="CJ284" s="185"/>
      <c r="CK284" s="181">
        <f t="shared" si="513"/>
        <v>0</v>
      </c>
      <c r="CL284" s="186">
        <f t="shared" si="514"/>
        <v>1.7831551417214031</v>
      </c>
      <c r="CM284" s="185">
        <f t="shared" si="515"/>
        <v>0.21793953161640067</v>
      </c>
      <c r="CN284" s="185">
        <f t="shared" si="516"/>
        <v>0.33337791081803325</v>
      </c>
      <c r="CO284" s="188">
        <f t="shared" si="517"/>
        <v>0.33810000000000001</v>
      </c>
      <c r="CP284" s="185">
        <f t="shared" si="518"/>
        <v>5.437967555947E-2</v>
      </c>
      <c r="CQ284" s="187">
        <f t="shared" si="519"/>
        <v>1.5296807712921847</v>
      </c>
      <c r="CR284" s="187">
        <f t="shared" si="520"/>
        <v>1.5513477407811262</v>
      </c>
      <c r="CS284" s="187">
        <f t="shared" si="521"/>
        <v>0.24951726360128484</v>
      </c>
      <c r="CT284" s="187">
        <f t="shared" si="522"/>
        <v>1.0141643733094967</v>
      </c>
      <c r="CU284" s="187">
        <f t="shared" si="523"/>
        <v>0.16311721261326129</v>
      </c>
      <c r="CV284" s="187">
        <f t="shared" si="524"/>
        <v>0.16083902856986099</v>
      </c>
      <c r="CW284" s="184">
        <f t="shared" si="525"/>
        <v>-1.5235376325758336</v>
      </c>
      <c r="CX284" s="184">
        <f t="shared" si="526"/>
        <v>-1.0984785651553974</v>
      </c>
      <c r="CY284" s="184">
        <f t="shared" si="527"/>
        <v>-2.911764805969387</v>
      </c>
      <c r="CZ284" s="184">
        <f t="shared" si="562"/>
        <v>0.4250590674204362</v>
      </c>
      <c r="DA284" s="184">
        <f t="shared" si="563"/>
        <v>0.43912406330753695</v>
      </c>
      <c r="DB284" s="184">
        <f t="shared" si="564"/>
        <v>-1.3882271733935536</v>
      </c>
      <c r="DC284" s="184">
        <f t="shared" si="565"/>
        <v>1.4064995887100607E-2</v>
      </c>
      <c r="DD284" s="184">
        <f t="shared" si="566"/>
        <v>-1.81328624081399</v>
      </c>
      <c r="DE284" s="184">
        <f t="shared" si="567"/>
        <v>-1.8273512367010905</v>
      </c>
      <c r="DF284" s="15"/>
      <c r="DY284" s="124"/>
      <c r="EE284" t="str">
        <f>E284</f>
        <v>iRM_UR</v>
      </c>
      <c r="EF284" t="str">
        <f>A284</f>
        <v>Lab 1</v>
      </c>
      <c r="EG284" t="str">
        <f>B284</f>
        <v>Jun 22, 2022</v>
      </c>
      <c r="EH284" s="50">
        <f>C284</f>
        <v>4</v>
      </c>
      <c r="EI284" s="48">
        <f>BE284/AVERAGE(BE283,BE285)</f>
        <v>1.0700299482518372</v>
      </c>
      <c r="EJ284" s="46">
        <f>(CM284/AVERAGE(CM283,CM285)-1)*10^6</f>
        <v>7.8536982017762824</v>
      </c>
      <c r="EK284" s="46">
        <f>(CN284/AVERAGE(CN283,CN285)-1)*10^6</f>
        <v>8.7148534833048075</v>
      </c>
      <c r="EL284" s="46">
        <f>(CP284/AVERAGE(CP283,CP285)-1)*10^6</f>
        <v>-23.413258615767596</v>
      </c>
      <c r="EN284" s="39" t="str">
        <f t="shared" ref="EN284:EU284" si="583">DV385</f>
        <v>iRM_12</v>
      </c>
      <c r="EO284" s="39" t="str">
        <f t="shared" si="583"/>
        <v>Lab 1</v>
      </c>
      <c r="EP284" s="39" t="str">
        <f t="shared" si="583"/>
        <v>Jun 23, 2022</v>
      </c>
      <c r="EQ284" s="124">
        <f t="shared" si="583"/>
        <v>6</v>
      </c>
      <c r="ER284" s="117">
        <f t="shared" si="583"/>
        <v>0.99198060974534763</v>
      </c>
      <c r="ES284" s="44">
        <f t="shared" si="583"/>
        <v>8.1631744968113651</v>
      </c>
      <c r="ET284" s="44">
        <f t="shared" si="583"/>
        <v>4.0272303911681462</v>
      </c>
      <c r="EU284" s="44">
        <f t="shared" si="583"/>
        <v>15.997155892177872</v>
      </c>
      <c r="EV284" s="39" t="s">
        <v>27</v>
      </c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44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</row>
    <row r="285" spans="1:235">
      <c r="A285" t="s">
        <v>38</v>
      </c>
      <c r="B285" s="3" t="s">
        <v>35</v>
      </c>
      <c r="C285" s="19">
        <v>4</v>
      </c>
      <c r="D285" t="s">
        <v>139</v>
      </c>
      <c r="E285" t="s">
        <v>27</v>
      </c>
      <c r="F285" s="13"/>
      <c r="G285" s="13"/>
      <c r="H285" s="13">
        <v>2.7548580255825071E-4</v>
      </c>
      <c r="I285" s="13">
        <v>6.1013466984149999E-5</v>
      </c>
      <c r="J285" s="13">
        <v>8.3081760385539377E-5</v>
      </c>
      <c r="K285" s="13">
        <v>1.6655269040199982E-5</v>
      </c>
      <c r="L285" s="13">
        <v>8.0877947766566649E-5</v>
      </c>
      <c r="M285" s="13">
        <v>1.9663049215523644E-7</v>
      </c>
      <c r="N285" s="13">
        <v>6.4724932235549199E-5</v>
      </c>
      <c r="O285" s="13">
        <v>1.1650500914583972E-5</v>
      </c>
      <c r="P285" s="13">
        <v>-9.3500368052445992E-6</v>
      </c>
      <c r="Q285" s="13"/>
      <c r="R285" s="13"/>
      <c r="S285" s="13"/>
      <c r="T285" s="13"/>
      <c r="U285" s="13"/>
      <c r="V285" s="13">
        <v>18.877297515869142</v>
      </c>
      <c r="W285" s="13">
        <v>4.1961217117309566</v>
      </c>
      <c r="X285" s="13">
        <v>6.5450846481323239</v>
      </c>
      <c r="Y285" s="13">
        <v>5.0746468932629792E-5</v>
      </c>
      <c r="Z285" s="13">
        <v>6.8977852725982665</v>
      </c>
      <c r="AA285" s="13">
        <v>2.2426399305004452E-5</v>
      </c>
      <c r="AB285" s="13">
        <v>1.1520491456985473</v>
      </c>
      <c r="AC285" s="13">
        <v>1.8550918539972372E-5</v>
      </c>
      <c r="AD285" s="13">
        <v>-9.9019648089893045E-7</v>
      </c>
      <c r="AE285" s="13"/>
      <c r="AF285" s="13"/>
      <c r="AG285" s="13"/>
      <c r="AH285" s="13"/>
      <c r="AI285" s="68">
        <f t="shared" si="507"/>
        <v>1</v>
      </c>
      <c r="AJ285" s="13">
        <f t="shared" si="529"/>
        <v>0</v>
      </c>
      <c r="AK285" s="13">
        <f t="shared" si="530"/>
        <v>0</v>
      </c>
      <c r="AL285" s="13">
        <f t="shared" si="531"/>
        <v>18.877022030066584</v>
      </c>
      <c r="AM285" s="13">
        <f t="shared" si="532"/>
        <v>4.1960606982639721</v>
      </c>
      <c r="AN285" s="13">
        <f t="shared" si="533"/>
        <v>6.5450015663719388</v>
      </c>
      <c r="AO285" s="13">
        <f t="shared" si="534"/>
        <v>3.4091199892429807E-5</v>
      </c>
      <c r="AP285" s="13">
        <f t="shared" si="535"/>
        <v>6.8977043946504999</v>
      </c>
      <c r="AQ285" s="13">
        <f t="shared" si="536"/>
        <v>2.2229768812849216E-5</v>
      </c>
      <c r="AR285" s="13">
        <f t="shared" si="537"/>
        <v>1.1519844207663117</v>
      </c>
      <c r="AS285" s="13">
        <f t="shared" si="538"/>
        <v>6.9004176253884001E-6</v>
      </c>
      <c r="AT285" s="13">
        <f t="shared" si="539"/>
        <v>8.3598403243456684E-6</v>
      </c>
      <c r="AU285" s="13">
        <f t="shared" si="540"/>
        <v>0</v>
      </c>
      <c r="AV285" s="13">
        <f t="shared" si="541"/>
        <v>0</v>
      </c>
      <c r="AW285" s="13">
        <f t="shared" si="542"/>
        <v>0</v>
      </c>
      <c r="AX285" s="13"/>
      <c r="AY285">
        <f t="shared" si="543"/>
        <v>0</v>
      </c>
      <c r="AZ285">
        <f t="shared" si="544"/>
        <v>1</v>
      </c>
      <c r="BB285">
        <f t="shared" si="508"/>
        <v>1</v>
      </c>
      <c r="BC285">
        <f t="shared" si="509"/>
        <v>1</v>
      </c>
      <c r="BD285" s="41">
        <f t="shared" si="510"/>
        <v>1.7832716584554287</v>
      </c>
      <c r="BE285" s="13">
        <f t="shared" si="511"/>
        <v>18.877022030066584</v>
      </c>
      <c r="BF285" s="13">
        <f t="shared" si="512"/>
        <v>4.1960606982639721</v>
      </c>
      <c r="BG285" s="13">
        <f t="shared" si="545"/>
        <v>6.5449970115381317</v>
      </c>
      <c r="BH285" s="13">
        <f t="shared" si="546"/>
        <v>6.8977014377905697</v>
      </c>
      <c r="BI285" s="13">
        <f t="shared" si="547"/>
        <v>1.1519788699467959</v>
      </c>
      <c r="BJ285" s="17">
        <f t="shared" si="548"/>
        <v>0.22228403884789932</v>
      </c>
      <c r="BK285" s="17">
        <f t="shared" si="549"/>
        <v>0.34671766558906991</v>
      </c>
      <c r="BL285" s="17">
        <f t="shared" si="550"/>
        <v>0.36540199120413058</v>
      </c>
      <c r="BM285" s="17">
        <f t="shared" si="551"/>
        <v>6.1025455610104647E-2</v>
      </c>
      <c r="BN285" s="17">
        <f t="shared" si="552"/>
        <v>1.5597955992976891</v>
      </c>
      <c r="BO285" s="17">
        <f t="shared" si="553"/>
        <v>1.6438516822800828</v>
      </c>
      <c r="BP285" s="17">
        <f t="shared" si="554"/>
        <v>0.2745381806377114</v>
      </c>
      <c r="BQ285" s="17">
        <f t="shared" si="555"/>
        <v>1.0538891653625904</v>
      </c>
      <c r="BR285" s="17">
        <f t="shared" si="556"/>
        <v>0.17600907501042093</v>
      </c>
      <c r="BS285" s="17">
        <f t="shared" si="557"/>
        <v>0.16700909431008815</v>
      </c>
      <c r="BT285" s="96">
        <f t="shared" si="558"/>
        <v>-1.5037992606441675</v>
      </c>
      <c r="BU285" s="96">
        <f t="shared" si="559"/>
        <v>-1.0592444740586149</v>
      </c>
      <c r="BV285" s="96">
        <f t="shared" si="560"/>
        <v>-1.0067571856712214</v>
      </c>
      <c r="BW285" s="96">
        <f t="shared" si="561"/>
        <v>-2.7964641967726935</v>
      </c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184"/>
      <c r="CJ285" s="185"/>
      <c r="CK285" s="181">
        <f t="shared" si="513"/>
        <v>0</v>
      </c>
      <c r="CL285" s="186">
        <f t="shared" si="514"/>
        <v>1.7832618146229375</v>
      </c>
      <c r="CM285" s="185">
        <f t="shared" si="515"/>
        <v>0.21793830906082517</v>
      </c>
      <c r="CN285" s="185">
        <f t="shared" si="516"/>
        <v>0.33337535571976346</v>
      </c>
      <c r="CO285" s="188">
        <f t="shared" si="517"/>
        <v>0.33810000000000001</v>
      </c>
      <c r="CP285" s="185">
        <f t="shared" si="518"/>
        <v>5.4381142661630244E-2</v>
      </c>
      <c r="CQ285" s="187">
        <f t="shared" si="519"/>
        <v>1.5296776282994859</v>
      </c>
      <c r="CR285" s="187">
        <f t="shared" si="520"/>
        <v>1.5513564432843172</v>
      </c>
      <c r="CS285" s="187">
        <f t="shared" si="521"/>
        <v>0.24952539503485277</v>
      </c>
      <c r="CT285" s="187">
        <f t="shared" si="522"/>
        <v>1.0141721461984974</v>
      </c>
      <c r="CU285" s="187">
        <f t="shared" si="523"/>
        <v>0.16312286354886782</v>
      </c>
      <c r="CV285" s="187">
        <f t="shared" si="524"/>
        <v>0.16084336782499331</v>
      </c>
      <c r="CW285" s="184">
        <f t="shared" si="525"/>
        <v>-1.5235432422006479</v>
      </c>
      <c r="CX285" s="184">
        <f t="shared" si="526"/>
        <v>-1.0984862294546158</v>
      </c>
      <c r="CY285" s="184">
        <f t="shared" si="527"/>
        <v>-2.9117378274639965</v>
      </c>
      <c r="CZ285" s="184">
        <f t="shared" si="562"/>
        <v>0.4250570127460318</v>
      </c>
      <c r="DA285" s="184">
        <f t="shared" si="563"/>
        <v>0.43912967293235111</v>
      </c>
      <c r="DB285" s="184">
        <f t="shared" si="564"/>
        <v>-1.388194585263349</v>
      </c>
      <c r="DC285" s="184">
        <f t="shared" si="565"/>
        <v>1.4072660186319152E-2</v>
      </c>
      <c r="DD285" s="184">
        <f t="shared" si="566"/>
        <v>-1.8132515980093806</v>
      </c>
      <c r="DE285" s="184">
        <f t="shared" si="567"/>
        <v>-1.8273242581956999</v>
      </c>
      <c r="DF285" s="15"/>
      <c r="DV285" s="39" t="str">
        <f>E285</f>
        <v>iRM_12</v>
      </c>
      <c r="DW285" s="39" t="str">
        <f>A285</f>
        <v>Lab 1</v>
      </c>
      <c r="DX285" s="39" t="str">
        <f>B285</f>
        <v>Jun 22, 2022</v>
      </c>
      <c r="DY285" s="124">
        <f>C285</f>
        <v>4</v>
      </c>
      <c r="DZ285" s="48">
        <f>BE285/AVERAGE(BE283,BE287)</f>
        <v>0.99097517238043353</v>
      </c>
      <c r="EA285" s="46">
        <f>(CM285/AVERAGE(CM283,CM287)-1)*10^6</f>
        <v>4.164054147715035</v>
      </c>
      <c r="EB285" s="46">
        <f>(CN285/AVERAGE(CN283,CN287)-1)*10^6</f>
        <v>7.4771163129927487</v>
      </c>
      <c r="EC285" s="46">
        <f>(CP285/AVERAGE(CP283,CP287)-1)*10^6</f>
        <v>12.229372777783354</v>
      </c>
      <c r="EH285" s="50"/>
      <c r="EK285" s="46"/>
      <c r="EL285" s="46"/>
      <c r="EN285" s="39" t="str">
        <f t="shared" ref="EN285:EU285" si="584">DV387</f>
        <v>iRM_12</v>
      </c>
      <c r="EO285" s="39" t="str">
        <f t="shared" si="584"/>
        <v>Lab 1</v>
      </c>
      <c r="EP285" s="39" t="str">
        <f t="shared" si="584"/>
        <v>Jun 23, 2022</v>
      </c>
      <c r="EQ285" s="124">
        <f t="shared" si="584"/>
        <v>6</v>
      </c>
      <c r="ER285" s="117">
        <f t="shared" si="584"/>
        <v>0.9983825097164597</v>
      </c>
      <c r="ES285" s="44">
        <f t="shared" si="584"/>
        <v>-0.71860358574760141</v>
      </c>
      <c r="ET285" s="44">
        <f t="shared" si="584"/>
        <v>-5.4823817087212845</v>
      </c>
      <c r="EU285" s="44">
        <f t="shared" si="584"/>
        <v>-8.9985525878466532</v>
      </c>
      <c r="EV285" s="39" t="s">
        <v>27</v>
      </c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44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</row>
    <row r="286" spans="1:235">
      <c r="A286" t="s">
        <v>38</v>
      </c>
      <c r="B286" s="3" t="s">
        <v>35</v>
      </c>
      <c r="C286" s="19">
        <v>4</v>
      </c>
      <c r="D286" t="s">
        <v>140</v>
      </c>
      <c r="E286" t="s">
        <v>99</v>
      </c>
      <c r="F286" s="13"/>
      <c r="G286" s="13"/>
      <c r="H286" s="13">
        <v>2.6789347029989587E-4</v>
      </c>
      <c r="I286" s="13">
        <v>4.6239704988693117E-5</v>
      </c>
      <c r="J286" s="13">
        <v>8.4039131252211519E-5</v>
      </c>
      <c r="K286" s="13">
        <v>1.7222528958882323E-5</v>
      </c>
      <c r="L286" s="13">
        <v>7.8309672608156683E-5</v>
      </c>
      <c r="M286" s="13">
        <v>7.8471265396729027E-7</v>
      </c>
      <c r="N286" s="13">
        <v>6.4309556546504612E-5</v>
      </c>
      <c r="O286" s="13">
        <v>9.3643952823185828E-6</v>
      </c>
      <c r="P286" s="13">
        <v>-1.0784311569977941E-6</v>
      </c>
      <c r="Q286" s="13"/>
      <c r="R286" s="13"/>
      <c r="S286" s="13"/>
      <c r="T286" s="13"/>
      <c r="U286" s="13"/>
      <c r="V286" s="13">
        <v>20.543607635498049</v>
      </c>
      <c r="W286" s="13">
        <v>4.5665095710754393</v>
      </c>
      <c r="X286" s="13">
        <v>7.1228566455841067</v>
      </c>
      <c r="Y286" s="13">
        <v>4.9189312030648579E-5</v>
      </c>
      <c r="Z286" s="13">
        <v>7.5067149925231931</v>
      </c>
      <c r="AA286" s="13">
        <v>2.3882199238869363E-5</v>
      </c>
      <c r="AB286" s="13">
        <v>1.2537512230873107</v>
      </c>
      <c r="AC286" s="13">
        <v>1.6485183969687095E-5</v>
      </c>
      <c r="AD286" s="13">
        <v>-5.3665831444504897E-7</v>
      </c>
      <c r="AE286" s="13"/>
      <c r="AF286" s="13"/>
      <c r="AG286" s="13"/>
      <c r="AH286" s="13"/>
      <c r="AI286" s="68">
        <f t="shared" si="507"/>
        <v>1</v>
      </c>
      <c r="AJ286" s="13">
        <f t="shared" si="529"/>
        <v>0</v>
      </c>
      <c r="AK286" s="13">
        <f t="shared" si="530"/>
        <v>0</v>
      </c>
      <c r="AL286" s="13">
        <f t="shared" si="531"/>
        <v>20.543339742027747</v>
      </c>
      <c r="AM286" s="13">
        <f t="shared" si="532"/>
        <v>4.5664633313704508</v>
      </c>
      <c r="AN286" s="13">
        <f t="shared" si="533"/>
        <v>7.1227726064528545</v>
      </c>
      <c r="AO286" s="13">
        <f t="shared" si="534"/>
        <v>3.1966783071766256E-5</v>
      </c>
      <c r="AP286" s="13">
        <f t="shared" si="535"/>
        <v>7.5066366828505853</v>
      </c>
      <c r="AQ286" s="13">
        <f t="shared" si="536"/>
        <v>2.3097486584902073E-5</v>
      </c>
      <c r="AR286" s="13">
        <f t="shared" si="537"/>
        <v>1.2536869135307642</v>
      </c>
      <c r="AS286" s="13">
        <f t="shared" si="538"/>
        <v>7.1207886873685125E-6</v>
      </c>
      <c r="AT286" s="13">
        <f t="shared" si="539"/>
        <v>5.4177284255274511E-7</v>
      </c>
      <c r="AU286" s="13">
        <f t="shared" si="540"/>
        <v>0</v>
      </c>
      <c r="AV286" s="13">
        <f t="shared" si="541"/>
        <v>0</v>
      </c>
      <c r="AW286" s="13">
        <f t="shared" si="542"/>
        <v>0</v>
      </c>
      <c r="AX286" s="13"/>
      <c r="AY286">
        <f t="shared" si="543"/>
        <v>0</v>
      </c>
      <c r="AZ286">
        <f t="shared" si="544"/>
        <v>1</v>
      </c>
      <c r="BB286">
        <f t="shared" si="508"/>
        <v>1</v>
      </c>
      <c r="BC286">
        <f t="shared" si="509"/>
        <v>1</v>
      </c>
      <c r="BD286" s="41">
        <f t="shared" si="510"/>
        <v>1.7834436328810399</v>
      </c>
      <c r="BE286" s="13">
        <f t="shared" si="511"/>
        <v>20.543339742027747</v>
      </c>
      <c r="BF286" s="13">
        <f t="shared" si="512"/>
        <v>4.5664633313704508</v>
      </c>
      <c r="BG286" s="13">
        <f t="shared" si="545"/>
        <v>7.1227723112724428</v>
      </c>
      <c r="BH286" s="13">
        <f t="shared" si="546"/>
        <v>7.5066364912277788</v>
      </c>
      <c r="BI286" s="13">
        <f t="shared" si="547"/>
        <v>1.253686553802164</v>
      </c>
      <c r="BJ286" s="17">
        <f t="shared" si="548"/>
        <v>0.22228436995705911</v>
      </c>
      <c r="BK286" s="17">
        <f t="shared" si="549"/>
        <v>0.34671929689701875</v>
      </c>
      <c r="BL286" s="17">
        <f t="shared" si="550"/>
        <v>0.3654048750345415</v>
      </c>
      <c r="BM286" s="17">
        <f t="shared" si="551"/>
        <v>6.1026423626600539E-2</v>
      </c>
      <c r="BN286" s="17">
        <f t="shared" si="552"/>
        <v>1.559800614699081</v>
      </c>
      <c r="BO286" s="17">
        <f t="shared" si="553"/>
        <v>1.6438622072488966</v>
      </c>
      <c r="BP286" s="17">
        <f t="shared" si="554"/>
        <v>0.27454212654893201</v>
      </c>
      <c r="BQ286" s="17">
        <f t="shared" si="555"/>
        <v>1.0538925243121748</v>
      </c>
      <c r="BR286" s="17">
        <f t="shared" si="556"/>
        <v>0.17601103882235428</v>
      </c>
      <c r="BS286" s="17">
        <f t="shared" si="557"/>
        <v>0.1670104254105306</v>
      </c>
      <c r="BT286" s="96">
        <f t="shared" si="558"/>
        <v>-1.5037977710684205</v>
      </c>
      <c r="BU286" s="96">
        <f t="shared" si="559"/>
        <v>-1.0592397690658411</v>
      </c>
      <c r="BV286" s="96">
        <f t="shared" si="560"/>
        <v>-1.0067492934891851</v>
      </c>
      <c r="BW286" s="96">
        <f t="shared" si="561"/>
        <v>-2.7964483343951216</v>
      </c>
      <c r="BX286" s="44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184"/>
      <c r="CJ286" s="185"/>
      <c r="CK286" s="181">
        <f t="shared" si="513"/>
        <v>0</v>
      </c>
      <c r="CL286" s="186">
        <f t="shared" si="514"/>
        <v>1.7834430466892242</v>
      </c>
      <c r="CM286" s="185">
        <f t="shared" si="515"/>
        <v>0.21793819638764469</v>
      </c>
      <c r="CN286" s="185">
        <f t="shared" si="516"/>
        <v>0.33337559470713379</v>
      </c>
      <c r="CO286" s="188">
        <f t="shared" si="517"/>
        <v>0.33810000000000001</v>
      </c>
      <c r="CP286" s="185">
        <f t="shared" si="518"/>
        <v>5.4381368190064353E-2</v>
      </c>
      <c r="CQ286" s="187">
        <f t="shared" si="519"/>
        <v>1.5296795157199594</v>
      </c>
      <c r="CR286" s="187">
        <f t="shared" si="520"/>
        <v>1.551357245329426</v>
      </c>
      <c r="CS286" s="187">
        <f t="shared" si="521"/>
        <v>0.24952655886596717</v>
      </c>
      <c r="CT286" s="187">
        <f t="shared" si="522"/>
        <v>1.0141714191676703</v>
      </c>
      <c r="CU286" s="187">
        <f t="shared" si="523"/>
        <v>0.16312342311031403</v>
      </c>
      <c r="CV286" s="187">
        <f t="shared" si="524"/>
        <v>0.16084403487153018</v>
      </c>
      <c r="CW286" s="184">
        <f t="shared" si="525"/>
        <v>-1.5235437591965357</v>
      </c>
      <c r="CX286" s="184">
        <f t="shared" si="526"/>
        <v>-1.0984855125831359</v>
      </c>
      <c r="CY286" s="184">
        <f t="shared" si="527"/>
        <v>-2.911733680291734</v>
      </c>
      <c r="CZ286" s="184">
        <f t="shared" si="562"/>
        <v>0.42505824661339975</v>
      </c>
      <c r="DA286" s="184">
        <f t="shared" si="563"/>
        <v>0.43913018992823877</v>
      </c>
      <c r="DB286" s="184">
        <f t="shared" si="564"/>
        <v>-1.3881899210951985</v>
      </c>
      <c r="DC286" s="184">
        <f t="shared" si="565"/>
        <v>1.4071943314838884E-2</v>
      </c>
      <c r="DD286" s="184">
        <f t="shared" si="566"/>
        <v>-1.8132481677085983</v>
      </c>
      <c r="DE286" s="184">
        <f t="shared" si="567"/>
        <v>-1.8273201110234372</v>
      </c>
      <c r="DF286" s="15"/>
      <c r="DY286" s="124"/>
      <c r="EE286" t="str">
        <f>E286</f>
        <v>SRM</v>
      </c>
      <c r="EF286" t="str">
        <f>A286</f>
        <v>Lab 1</v>
      </c>
      <c r="EG286" t="str">
        <f>B286</f>
        <v>Jun 22, 2022</v>
      </c>
      <c r="EH286" s="50">
        <f>C286</f>
        <v>4</v>
      </c>
      <c r="EI286" s="48">
        <f>BE286/AVERAGE(BE285,BE287)</f>
        <v>1.085442178542962</v>
      </c>
      <c r="EJ286" s="46">
        <f>(CM286/AVERAGE(CM285,CM287)-1)*10^6</f>
        <v>1.4030037183143662</v>
      </c>
      <c r="EK286" s="46">
        <f>(CN286/AVERAGE(CN285,CN287)-1)*10^6</f>
        <v>7.1434623121202634</v>
      </c>
      <c r="EL286" s="46">
        <f>(CP286/AVERAGE(CP285,CP287)-1)*10^6</f>
        <v>12.811548760982561</v>
      </c>
      <c r="EN286" s="39" t="str">
        <f t="shared" ref="EN286:EU286" si="585">DV389</f>
        <v>iRM_12</v>
      </c>
      <c r="EO286" s="39" t="str">
        <f t="shared" si="585"/>
        <v>Lab 1</v>
      </c>
      <c r="EP286" s="39" t="str">
        <f t="shared" si="585"/>
        <v>Jun 23, 2022</v>
      </c>
      <c r="EQ286" s="124">
        <f t="shared" si="585"/>
        <v>6</v>
      </c>
      <c r="ER286" s="117">
        <f t="shared" si="585"/>
        <v>1.0066562081078341</v>
      </c>
      <c r="ES286" s="44">
        <f t="shared" si="585"/>
        <v>4.1270217021605049E-2</v>
      </c>
      <c r="ET286" s="44">
        <f t="shared" si="585"/>
        <v>3.2729647423401786</v>
      </c>
      <c r="EU286" s="44">
        <f t="shared" si="585"/>
        <v>6.8818137697324033</v>
      </c>
      <c r="EV286" s="39" t="s">
        <v>27</v>
      </c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44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</row>
    <row r="287" spans="1:235">
      <c r="A287" t="s">
        <v>38</v>
      </c>
      <c r="B287" s="3" t="s">
        <v>35</v>
      </c>
      <c r="C287" s="19">
        <v>4</v>
      </c>
      <c r="D287" t="s">
        <v>74</v>
      </c>
      <c r="E287" t="s">
        <v>27</v>
      </c>
      <c r="F287" s="13"/>
      <c r="G287" s="13"/>
      <c r="H287" s="13">
        <v>1.9728588900761678E-3</v>
      </c>
      <c r="I287" s="13">
        <v>4.1544820833223629E-4</v>
      </c>
      <c r="J287" s="13">
        <v>6.8486508826026704E-4</v>
      </c>
      <c r="K287" s="13">
        <v>1.3566606889980904E-5</v>
      </c>
      <c r="L287" s="13">
        <v>6.9833907073189047E-4</v>
      </c>
      <c r="M287" s="13">
        <v>-3.6797249890696549E-6</v>
      </c>
      <c r="N287" s="13">
        <v>1.7214504659932573E-4</v>
      </c>
      <c r="O287" s="13">
        <v>5.9282080314915216E-6</v>
      </c>
      <c r="P287" s="13">
        <v>-3.1475194163022024E-6</v>
      </c>
      <c r="Q287" s="13"/>
      <c r="R287" s="13"/>
      <c r="S287" s="13"/>
      <c r="T287" s="13"/>
      <c r="U287" s="13"/>
      <c r="V287" s="13">
        <v>18.977431869506837</v>
      </c>
      <c r="W287" s="13">
        <v>4.2184219741821289</v>
      </c>
      <c r="X287" s="13">
        <v>6.5799798679351804</v>
      </c>
      <c r="Y287" s="13">
        <v>5.0276473411940967E-5</v>
      </c>
      <c r="Z287" s="13">
        <v>6.9348938560485838</v>
      </c>
      <c r="AA287" s="13">
        <v>2.2859627333673414E-5</v>
      </c>
      <c r="AB287" s="13">
        <v>1.1582697796821595</v>
      </c>
      <c r="AC287" s="13">
        <v>1.1417383139473714E-5</v>
      </c>
      <c r="AD287" s="13">
        <v>-5.201137406629643E-7</v>
      </c>
      <c r="AE287" s="13"/>
      <c r="AF287" s="13"/>
      <c r="AG287" s="13"/>
      <c r="AH287" s="13"/>
      <c r="AI287" s="68">
        <f t="shared" si="507"/>
        <v>1</v>
      </c>
      <c r="AJ287" s="13">
        <f t="shared" si="529"/>
        <v>0</v>
      </c>
      <c r="AK287" s="13">
        <f t="shared" si="530"/>
        <v>0</v>
      </c>
      <c r="AL287" s="13">
        <f t="shared" si="531"/>
        <v>18.97545901061676</v>
      </c>
      <c r="AM287" s="13">
        <f t="shared" si="532"/>
        <v>4.2180065259737969</v>
      </c>
      <c r="AN287" s="13">
        <f t="shared" si="533"/>
        <v>6.5792950028469201</v>
      </c>
      <c r="AO287" s="13">
        <f t="shared" si="534"/>
        <v>3.6709866521960065E-5</v>
      </c>
      <c r="AP287" s="13">
        <f t="shared" si="535"/>
        <v>6.9341955169778515</v>
      </c>
      <c r="AQ287" s="13">
        <f t="shared" si="536"/>
        <v>2.6539352322743071E-5</v>
      </c>
      <c r="AR287" s="13">
        <f t="shared" si="537"/>
        <v>1.1580976346355603</v>
      </c>
      <c r="AS287" s="13">
        <f t="shared" si="538"/>
        <v>5.4891751079821926E-6</v>
      </c>
      <c r="AT287" s="13">
        <f t="shared" si="539"/>
        <v>2.627405675639238E-6</v>
      </c>
      <c r="AU287" s="13">
        <f t="shared" si="540"/>
        <v>0</v>
      </c>
      <c r="AV287" s="13">
        <f t="shared" si="541"/>
        <v>0</v>
      </c>
      <c r="AW287" s="13">
        <f t="shared" si="542"/>
        <v>0</v>
      </c>
      <c r="AX287" s="13"/>
      <c r="AY287">
        <f t="shared" si="543"/>
        <v>0</v>
      </c>
      <c r="AZ287">
        <f t="shared" si="544"/>
        <v>1</v>
      </c>
      <c r="BB287">
        <f t="shared" si="508"/>
        <v>1</v>
      </c>
      <c r="BC287">
        <f t="shared" si="509"/>
        <v>1</v>
      </c>
      <c r="BD287" s="41">
        <f t="shared" si="510"/>
        <v>1.7850005211498683</v>
      </c>
      <c r="BE287" s="13">
        <f t="shared" si="511"/>
        <v>18.97545901061676</v>
      </c>
      <c r="BF287" s="13">
        <f t="shared" si="512"/>
        <v>4.2180065259737969</v>
      </c>
      <c r="BG287" s="13">
        <f t="shared" si="545"/>
        <v>6.5792935714536824</v>
      </c>
      <c r="BH287" s="13">
        <f t="shared" si="546"/>
        <v>6.9341945877296851</v>
      </c>
      <c r="BI287" s="13">
        <f t="shared" si="547"/>
        <v>1.1580958901302103</v>
      </c>
      <c r="BJ287" s="17">
        <f t="shared" si="548"/>
        <v>0.22228745684696347</v>
      </c>
      <c r="BK287" s="17">
        <f t="shared" si="549"/>
        <v>0.34672645166436139</v>
      </c>
      <c r="BL287" s="17">
        <f t="shared" si="550"/>
        <v>0.36542961010060449</v>
      </c>
      <c r="BM287" s="17">
        <f t="shared" si="551"/>
        <v>6.1031245119406927E-2</v>
      </c>
      <c r="BN287" s="17">
        <f t="shared" si="552"/>
        <v>1.5598111408646393</v>
      </c>
      <c r="BO287" s="17">
        <f t="shared" si="553"/>
        <v>1.6439506541846356</v>
      </c>
      <c r="BP287" s="17">
        <f t="shared" si="554"/>
        <v>0.27456000435249317</v>
      </c>
      <c r="BQ287" s="17">
        <f t="shared" si="555"/>
        <v>1.0539421158854883</v>
      </c>
      <c r="BR287" s="17">
        <f t="shared" si="556"/>
        <v>0.17602131255473544</v>
      </c>
      <c r="BS287" s="17">
        <f t="shared" si="557"/>
        <v>0.16701231490957927</v>
      </c>
      <c r="BT287" s="96">
        <f t="shared" si="558"/>
        <v>-1.5037838840440152</v>
      </c>
      <c r="BU287" s="96">
        <f t="shared" si="559"/>
        <v>-1.0592191336596604</v>
      </c>
      <c r="BV287" s="96">
        <f t="shared" si="560"/>
        <v>-1.0066816035632837</v>
      </c>
      <c r="BW287" s="96">
        <f t="shared" si="561"/>
        <v>-2.7963693308739428</v>
      </c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184"/>
      <c r="CJ287" s="185"/>
      <c r="CK287" s="181">
        <f t="shared" si="513"/>
        <v>0</v>
      </c>
      <c r="CL287" s="186">
        <f t="shared" si="514"/>
        <v>1.7849974438231482</v>
      </c>
      <c r="CM287" s="185">
        <f t="shared" si="515"/>
        <v>0.2179374721791224</v>
      </c>
      <c r="CN287" s="185">
        <f t="shared" si="516"/>
        <v>0.3333710708165345</v>
      </c>
      <c r="CO287" s="188">
        <f t="shared" si="517"/>
        <v>0.33810000000000007</v>
      </c>
      <c r="CP287" s="185">
        <f t="shared" si="518"/>
        <v>5.438020031724957E-2</v>
      </c>
      <c r="CQ287" s="187">
        <f t="shared" si="519"/>
        <v>1.5296638411155723</v>
      </c>
      <c r="CR287" s="187">
        <f t="shared" si="520"/>
        <v>1.551362400505941</v>
      </c>
      <c r="CS287" s="187">
        <f t="shared" si="521"/>
        <v>0.2495220292935883</v>
      </c>
      <c r="CT287" s="187">
        <f t="shared" si="522"/>
        <v>1.0141851816112382</v>
      </c>
      <c r="CU287" s="187">
        <f t="shared" si="523"/>
        <v>0.16312213349543109</v>
      </c>
      <c r="CV287" s="187">
        <f t="shared" si="524"/>
        <v>0.16084058064847548</v>
      </c>
      <c r="CW287" s="184">
        <f t="shared" si="525"/>
        <v>-1.5235470822015782</v>
      </c>
      <c r="CX287" s="184">
        <f t="shared" si="526"/>
        <v>-1.0984990826265519</v>
      </c>
      <c r="CY287" s="184">
        <f t="shared" si="527"/>
        <v>-2.9117551561279296</v>
      </c>
      <c r="CZ287" s="184">
        <f t="shared" si="562"/>
        <v>0.42504799957502648</v>
      </c>
      <c r="DA287" s="184">
        <f t="shared" si="563"/>
        <v>0.43913351293328173</v>
      </c>
      <c r="DB287" s="184">
        <f t="shared" si="564"/>
        <v>-1.3882080739263516</v>
      </c>
      <c r="DC287" s="184">
        <f t="shared" si="565"/>
        <v>1.4085513358255119E-2</v>
      </c>
      <c r="DD287" s="184">
        <f t="shared" si="566"/>
        <v>-1.8132560735013781</v>
      </c>
      <c r="DE287" s="184">
        <f t="shared" si="567"/>
        <v>-1.8273415868596332</v>
      </c>
      <c r="DF287" s="15"/>
      <c r="DV287" s="39" t="str">
        <f>E287</f>
        <v>iRM_12</v>
      </c>
      <c r="DW287" s="39" t="str">
        <f>A287</f>
        <v>Lab 1</v>
      </c>
      <c r="DX287" s="39" t="str">
        <f>B287</f>
        <v>Jun 22, 2022</v>
      </c>
      <c r="DY287" s="124">
        <f>C287</f>
        <v>4</v>
      </c>
      <c r="DZ287" s="48">
        <f>BE287/AVERAGE(BE285,BE289)</f>
        <v>1.0020773434565025</v>
      </c>
      <c r="EA287" s="46">
        <f>(CM287/AVERAGE(CM285,CM289)-1)*10^6</f>
        <v>-8.8990761538676466</v>
      </c>
      <c r="EB287" s="46">
        <f>(CN287/AVERAGE(CN285,CN289)-1)*10^6</f>
        <v>-11.615592247382622</v>
      </c>
      <c r="EC287" s="46">
        <f>(CP287/AVERAGE(CP285,CP289)-1)*10^6</f>
        <v>-8.1547551228355886</v>
      </c>
      <c r="EH287" s="50"/>
      <c r="EK287" s="46"/>
      <c r="EL287" s="46"/>
      <c r="EN287" s="39" t="str">
        <f t="shared" ref="EN287:EU287" si="586">DV391</f>
        <v>iRM_12</v>
      </c>
      <c r="EO287" s="39" t="str">
        <f t="shared" si="586"/>
        <v>Lab 1</v>
      </c>
      <c r="EP287" s="39" t="str">
        <f t="shared" si="586"/>
        <v>Jun 23, 2022</v>
      </c>
      <c r="EQ287" s="124">
        <f t="shared" si="586"/>
        <v>6</v>
      </c>
      <c r="ER287" s="117">
        <f t="shared" si="586"/>
        <v>0.9977029909912617</v>
      </c>
      <c r="ES287" s="44">
        <f t="shared" si="586"/>
        <v>0.77672084741742253</v>
      </c>
      <c r="ET287" s="44">
        <f t="shared" si="586"/>
        <v>0.55293238876430451</v>
      </c>
      <c r="EU287" s="44">
        <f t="shared" si="586"/>
        <v>-1.6802636186863396</v>
      </c>
      <c r="EV287" s="39" t="s">
        <v>27</v>
      </c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44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</row>
    <row r="288" spans="1:235">
      <c r="A288" t="s">
        <v>38</v>
      </c>
      <c r="B288" s="3" t="s">
        <v>35</v>
      </c>
      <c r="C288" s="19">
        <v>4</v>
      </c>
      <c r="D288" t="s">
        <v>141</v>
      </c>
      <c r="E288" t="s">
        <v>100</v>
      </c>
      <c r="F288" s="13"/>
      <c r="G288" s="13"/>
      <c r="H288" s="13">
        <v>2.4869063345249741E-4</v>
      </c>
      <c r="I288" s="13">
        <v>5.5072976101655514E-5</v>
      </c>
      <c r="J288" s="13">
        <v>8.417767785431351E-5</v>
      </c>
      <c r="K288" s="13">
        <v>1.7096531155402773E-5</v>
      </c>
      <c r="L288" s="13">
        <v>7.5792530697071922E-5</v>
      </c>
      <c r="M288" s="13">
        <v>-1.4863928527120152E-6</v>
      </c>
      <c r="N288" s="13">
        <v>6.8036651282454844E-5</v>
      </c>
      <c r="O288" s="13">
        <v>8.8129836683492603E-6</v>
      </c>
      <c r="P288" s="13">
        <v>-3.55904478510638E-6</v>
      </c>
      <c r="Q288" s="13"/>
      <c r="R288" s="13"/>
      <c r="S288" s="13"/>
      <c r="T288" s="13"/>
      <c r="U288" s="13"/>
      <c r="V288" s="13">
        <v>20.379709165923451</v>
      </c>
      <c r="W288" s="13">
        <v>4.5295212122858786</v>
      </c>
      <c r="X288" s="13">
        <v>7.0641997979611766</v>
      </c>
      <c r="Y288" s="13">
        <v>3.3732151190893743E-5</v>
      </c>
      <c r="Z288" s="13">
        <v>7.4430386874140524</v>
      </c>
      <c r="AA288" s="13">
        <v>2.3796672431504999E-5</v>
      </c>
      <c r="AB288" s="13">
        <v>1.2428202458790369</v>
      </c>
      <c r="AC288" s="13">
        <v>1.4029479200648986E-5</v>
      </c>
      <c r="AD288" s="13">
        <v>-1.1625125530511523E-6</v>
      </c>
      <c r="AE288" s="13"/>
      <c r="AF288" s="13"/>
      <c r="AG288" s="13"/>
      <c r="AH288" s="13"/>
      <c r="AI288" s="68">
        <f t="shared" si="507"/>
        <v>1</v>
      </c>
      <c r="AJ288" s="13">
        <f t="shared" si="529"/>
        <v>0</v>
      </c>
      <c r="AK288" s="13">
        <f t="shared" si="530"/>
        <v>0</v>
      </c>
      <c r="AL288" s="13">
        <f t="shared" si="531"/>
        <v>20.379460475289999</v>
      </c>
      <c r="AM288" s="13">
        <f t="shared" si="532"/>
        <v>4.5294661393097773</v>
      </c>
      <c r="AN288" s="13">
        <f t="shared" si="533"/>
        <v>7.0641156202833226</v>
      </c>
      <c r="AO288" s="13">
        <f t="shared" si="534"/>
        <v>1.663562003549097E-5</v>
      </c>
      <c r="AP288" s="13">
        <f t="shared" si="535"/>
        <v>7.4429628948833555</v>
      </c>
      <c r="AQ288" s="13">
        <f t="shared" si="536"/>
        <v>2.5283065284217016E-5</v>
      </c>
      <c r="AR288" s="13">
        <f t="shared" si="537"/>
        <v>1.2427522092277545</v>
      </c>
      <c r="AS288" s="13">
        <f t="shared" si="538"/>
        <v>5.2164955322997254E-6</v>
      </c>
      <c r="AT288" s="13">
        <f t="shared" si="539"/>
        <v>2.3965322320552277E-6</v>
      </c>
      <c r="AU288" s="13">
        <f t="shared" si="540"/>
        <v>0</v>
      </c>
      <c r="AV288" s="13">
        <f t="shared" si="541"/>
        <v>0</v>
      </c>
      <c r="AW288" s="13">
        <f t="shared" si="542"/>
        <v>0</v>
      </c>
      <c r="AX288" s="13"/>
      <c r="AY288">
        <f t="shared" si="543"/>
        <v>0</v>
      </c>
      <c r="AZ288">
        <f t="shared" si="544"/>
        <v>1</v>
      </c>
      <c r="BB288">
        <f t="shared" si="508"/>
        <v>1</v>
      </c>
      <c r="BC288">
        <f t="shared" si="509"/>
        <v>1</v>
      </c>
      <c r="BD288" s="41">
        <f t="shared" si="510"/>
        <v>1.7717488286197987</v>
      </c>
      <c r="BE288" s="13">
        <f t="shared" si="511"/>
        <v>20.379460475289999</v>
      </c>
      <c r="BF288" s="13">
        <f t="shared" si="512"/>
        <v>4.5294661393097773</v>
      </c>
      <c r="BG288" s="13">
        <f t="shared" si="545"/>
        <v>7.0641143136835076</v>
      </c>
      <c r="BH288" s="13">
        <f t="shared" si="546"/>
        <v>7.442962046867577</v>
      </c>
      <c r="BI288" s="13">
        <f t="shared" si="547"/>
        <v>1.2427506176224055</v>
      </c>
      <c r="BJ288" s="17">
        <f t="shared" si="548"/>
        <v>0.22225643042914378</v>
      </c>
      <c r="BK288" s="17">
        <f t="shared" si="549"/>
        <v>0.34662911328043811</v>
      </c>
      <c r="BL288" s="17">
        <f t="shared" si="550"/>
        <v>0.36521879742067431</v>
      </c>
      <c r="BM288" s="17">
        <f t="shared" si="551"/>
        <v>6.0980545541391283E-2</v>
      </c>
      <c r="BN288" s="17">
        <f t="shared" si="552"/>
        <v>1.5595909311201899</v>
      </c>
      <c r="BO288" s="17">
        <f t="shared" si="553"/>
        <v>1.6432316343580775</v>
      </c>
      <c r="BP288" s="17">
        <f t="shared" si="554"/>
        <v>0.2743702192267149</v>
      </c>
      <c r="BQ288" s="17">
        <f t="shared" si="555"/>
        <v>1.0536298984361314</v>
      </c>
      <c r="BR288" s="17">
        <f t="shared" si="556"/>
        <v>0.17592447721509002</v>
      </c>
      <c r="BS288" s="17">
        <f t="shared" si="557"/>
        <v>0.16696989851579666</v>
      </c>
      <c r="BT288" s="96">
        <f t="shared" si="558"/>
        <v>-1.5039234716922008</v>
      </c>
      <c r="BU288" s="96">
        <f t="shared" si="559"/>
        <v>-1.0594999084582892</v>
      </c>
      <c r="BV288" s="96">
        <f t="shared" si="560"/>
        <v>-1.0072586600068756</v>
      </c>
      <c r="BW288" s="96">
        <f t="shared" si="561"/>
        <v>-2.7972003912273573</v>
      </c>
      <c r="BX288" s="44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184"/>
      <c r="CJ288" s="185"/>
      <c r="CK288" s="181">
        <f t="shared" si="513"/>
        <v>0</v>
      </c>
      <c r="CL288" s="186">
        <f t="shared" si="514"/>
        <v>1.7717462122685301</v>
      </c>
      <c r="CM288" s="185">
        <f t="shared" si="515"/>
        <v>0.2179390256012122</v>
      </c>
      <c r="CN288" s="185">
        <f t="shared" si="516"/>
        <v>0.33337468010160487</v>
      </c>
      <c r="CO288" s="188">
        <f t="shared" si="517"/>
        <v>0.33810000000000001</v>
      </c>
      <c r="CP288" s="185">
        <f t="shared" si="518"/>
        <v>5.4381588439002711E-2</v>
      </c>
      <c r="CQ288" s="187">
        <f t="shared" si="519"/>
        <v>1.5296694989892192</v>
      </c>
      <c r="CR288" s="187">
        <f t="shared" si="520"/>
        <v>1.5513513427313379</v>
      </c>
      <c r="CS288" s="187">
        <f t="shared" si="521"/>
        <v>0.24952662006716908</v>
      </c>
      <c r="CT288" s="187">
        <f t="shared" si="522"/>
        <v>1.0141742015229078</v>
      </c>
      <c r="CU288" s="187">
        <f t="shared" si="523"/>
        <v>0.1631245313004229</v>
      </c>
      <c r="CV288" s="187">
        <f t="shared" si="524"/>
        <v>0.16084468630287702</v>
      </c>
      <c r="CW288" s="184">
        <f t="shared" si="525"/>
        <v>-1.5235399543931385</v>
      </c>
      <c r="CX288" s="184">
        <f t="shared" si="526"/>
        <v>-1.0984882560556577</v>
      </c>
      <c r="CY288" s="184">
        <f t="shared" si="527"/>
        <v>-2.9117296302190772</v>
      </c>
      <c r="CZ288" s="184">
        <f t="shared" si="562"/>
        <v>0.42505169833748091</v>
      </c>
      <c r="DA288" s="184">
        <f t="shared" si="563"/>
        <v>0.43912638512484159</v>
      </c>
      <c r="DB288" s="184">
        <f t="shared" si="564"/>
        <v>-1.3881896758259387</v>
      </c>
      <c r="DC288" s="184">
        <f t="shared" si="565"/>
        <v>1.4074686787360688E-2</v>
      </c>
      <c r="DD288" s="184">
        <f t="shared" si="566"/>
        <v>-1.8132413741634195</v>
      </c>
      <c r="DE288" s="184">
        <f t="shared" si="567"/>
        <v>-1.8273160609507804</v>
      </c>
      <c r="DF288" s="15"/>
      <c r="DY288" s="124"/>
      <c r="EE288" t="str">
        <f>E288</f>
        <v>alfaA</v>
      </c>
      <c r="EF288" t="str">
        <f>A288</f>
        <v>Lab 1</v>
      </c>
      <c r="EG288" t="str">
        <f>B288</f>
        <v>Jun 22, 2022</v>
      </c>
      <c r="EH288" s="50">
        <f>C288</f>
        <v>4</v>
      </c>
      <c r="EI288" s="48">
        <f>BE288/AVERAGE(BE287,BE289)</f>
        <v>1.0734313820348602</v>
      </c>
      <c r="EJ288" s="46">
        <f>(CM288/AVERAGE(CM287,CM289)-1)*10^6</f>
        <v>0.14868160858050317</v>
      </c>
      <c r="EK288" s="46">
        <f>(CN288/AVERAGE(CN287,CN289)-1)*10^6</f>
        <v>5.6375003465447548</v>
      </c>
      <c r="EL288" s="46">
        <f>(CP288/AVERAGE(CP287,CP289)-1)*10^6</f>
        <v>26.035833323057034</v>
      </c>
      <c r="EN288" s="39" t="str">
        <f t="shared" ref="EN288:EU288" si="587">DV393</f>
        <v>iRM_12</v>
      </c>
      <c r="EO288" s="39" t="str">
        <f t="shared" si="587"/>
        <v>Lab 1</v>
      </c>
      <c r="EP288" s="39" t="str">
        <f t="shared" si="587"/>
        <v>Jun 23, 2022</v>
      </c>
      <c r="EQ288" s="124">
        <f t="shared" si="587"/>
        <v>6</v>
      </c>
      <c r="ER288" s="117">
        <f t="shared" si="587"/>
        <v>0.99361841118831506</v>
      </c>
      <c r="ES288" s="44">
        <f t="shared" si="587"/>
        <v>5.9631025632889134</v>
      </c>
      <c r="ET288" s="44">
        <f t="shared" si="587"/>
        <v>2.5951534292634193</v>
      </c>
      <c r="EU288" s="44">
        <f t="shared" si="587"/>
        <v>1.4463382171925332</v>
      </c>
      <c r="EV288" s="39" t="s">
        <v>27</v>
      </c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44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</row>
    <row r="289" spans="1:235">
      <c r="A289" t="s">
        <v>38</v>
      </c>
      <c r="B289" s="3" t="s">
        <v>35</v>
      </c>
      <c r="C289" s="19">
        <v>4</v>
      </c>
      <c r="D289" t="s">
        <v>142</v>
      </c>
      <c r="E289" t="s">
        <v>27</v>
      </c>
      <c r="F289" s="13"/>
      <c r="G289" s="13"/>
      <c r="H289" s="13">
        <v>2.6514800556469708E-4</v>
      </c>
      <c r="I289" s="13">
        <v>6.6025346677633939E-5</v>
      </c>
      <c r="J289" s="13">
        <v>9.4146937044570222E-5</v>
      </c>
      <c r="K289" s="13">
        <v>7.8544677307945673E-6</v>
      </c>
      <c r="L289" s="13">
        <v>8.0701450497144836E-5</v>
      </c>
      <c r="M289" s="13">
        <v>-1.6235378225815105E-6</v>
      </c>
      <c r="N289" s="13">
        <v>6.8350488072610466E-5</v>
      </c>
      <c r="O289" s="13">
        <v>3.9265181385417267E-6</v>
      </c>
      <c r="P289" s="13">
        <v>-5.9179716245694191E-6</v>
      </c>
      <c r="Q289" s="13"/>
      <c r="R289" s="13"/>
      <c r="S289" s="13"/>
      <c r="T289" s="13"/>
      <c r="U289" s="13"/>
      <c r="V289" s="13">
        <v>18.995487480163575</v>
      </c>
      <c r="W289" s="13">
        <v>4.2225430488586424</v>
      </c>
      <c r="X289" s="13">
        <v>6.5863683986663819</v>
      </c>
      <c r="Y289" s="13">
        <v>4.8733665116742487E-5</v>
      </c>
      <c r="Z289" s="13">
        <v>6.9416182899475096</v>
      </c>
      <c r="AA289" s="13">
        <v>2.1467183760250919E-5</v>
      </c>
      <c r="AB289" s="13">
        <v>1.1594021224975586</v>
      </c>
      <c r="AC289" s="13">
        <v>9.6646989709370254E-6</v>
      </c>
      <c r="AD289" s="13">
        <v>-8.6678898526315659E-7</v>
      </c>
      <c r="AE289" s="13"/>
      <c r="AF289" s="13"/>
      <c r="AG289" s="13"/>
      <c r="AH289" s="13"/>
      <c r="AI289" s="68">
        <f t="shared" si="507"/>
        <v>1</v>
      </c>
      <c r="AJ289" s="13">
        <f t="shared" si="529"/>
        <v>0</v>
      </c>
      <c r="AK289" s="13">
        <f t="shared" si="530"/>
        <v>0</v>
      </c>
      <c r="AL289" s="13">
        <f t="shared" si="531"/>
        <v>18.995222332158011</v>
      </c>
      <c r="AM289" s="13">
        <f t="shared" si="532"/>
        <v>4.2224770235119644</v>
      </c>
      <c r="AN289" s="13">
        <f t="shared" si="533"/>
        <v>6.5862742517293373</v>
      </c>
      <c r="AO289" s="13">
        <f t="shared" si="534"/>
        <v>4.0879197385947918E-5</v>
      </c>
      <c r="AP289" s="13">
        <f t="shared" si="535"/>
        <v>6.9415375884970123</v>
      </c>
      <c r="AQ289" s="13">
        <f t="shared" si="536"/>
        <v>2.3090721582832431E-5</v>
      </c>
      <c r="AR289" s="13">
        <f t="shared" si="537"/>
        <v>1.1593337720094861</v>
      </c>
      <c r="AS289" s="13">
        <f t="shared" si="538"/>
        <v>5.7381808323952987E-6</v>
      </c>
      <c r="AT289" s="13">
        <f t="shared" si="539"/>
        <v>5.0511826393062628E-6</v>
      </c>
      <c r="AU289" s="13">
        <f t="shared" si="540"/>
        <v>0</v>
      </c>
      <c r="AV289" s="13">
        <f t="shared" si="541"/>
        <v>0</v>
      </c>
      <c r="AW289" s="13">
        <f t="shared" si="542"/>
        <v>0</v>
      </c>
      <c r="AX289" s="13"/>
      <c r="AY289">
        <f t="shared" si="543"/>
        <v>0</v>
      </c>
      <c r="AZ289">
        <f t="shared" si="544"/>
        <v>1</v>
      </c>
      <c r="BB289">
        <f t="shared" si="508"/>
        <v>1</v>
      </c>
      <c r="BC289">
        <f t="shared" si="509"/>
        <v>1</v>
      </c>
      <c r="BD289" s="41">
        <f t="shared" si="510"/>
        <v>1.7853973929414861</v>
      </c>
      <c r="BE289" s="13">
        <f t="shared" si="511"/>
        <v>18.995222332158011</v>
      </c>
      <c r="BF289" s="13">
        <f t="shared" si="512"/>
        <v>4.2224770235119644</v>
      </c>
      <c r="BG289" s="13">
        <f t="shared" si="545"/>
        <v>6.5862714999405831</v>
      </c>
      <c r="BH289" s="13">
        <f t="shared" si="546"/>
        <v>6.9415358020457196</v>
      </c>
      <c r="BI289" s="13">
        <f t="shared" si="547"/>
        <v>1.159330418225853</v>
      </c>
      <c r="BJ289" s="17">
        <f t="shared" si="548"/>
        <v>0.22229152940018559</v>
      </c>
      <c r="BK289" s="17">
        <f t="shared" si="549"/>
        <v>0.34673305659551756</v>
      </c>
      <c r="BL289" s="17">
        <f t="shared" si="550"/>
        <v>0.36543588070006572</v>
      </c>
      <c r="BM289" s="17">
        <f t="shared" si="551"/>
        <v>6.103273749332018E-2</v>
      </c>
      <c r="BN289" s="17">
        <f t="shared" si="552"/>
        <v>1.559812276838058</v>
      </c>
      <c r="BO289" s="17">
        <f t="shared" si="553"/>
        <v>1.6439487446333645</v>
      </c>
      <c r="BP289" s="17">
        <f t="shared" si="554"/>
        <v>0.27456168778903201</v>
      </c>
      <c r="BQ289" s="17">
        <f t="shared" si="555"/>
        <v>1.0539401241063842</v>
      </c>
      <c r="BR289" s="17">
        <f t="shared" si="556"/>
        <v>0.17602226361854528</v>
      </c>
      <c r="BS289" s="17">
        <f t="shared" si="557"/>
        <v>0.1670135329251187</v>
      </c>
      <c r="BT289" s="96">
        <f t="shared" si="558"/>
        <v>-1.5037655631006137</v>
      </c>
      <c r="BU289" s="96">
        <f t="shared" si="559"/>
        <v>-1.0592000844402678</v>
      </c>
      <c r="BV289" s="96">
        <f t="shared" si="560"/>
        <v>-1.0066644441829591</v>
      </c>
      <c r="BW289" s="96">
        <f t="shared" si="561"/>
        <v>-2.7963448785517855</v>
      </c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184"/>
      <c r="CJ289" s="185"/>
      <c r="CK289" s="181">
        <f t="shared" si="513"/>
        <v>0</v>
      </c>
      <c r="CL289" s="186">
        <f t="shared" si="514"/>
        <v>1.7853914831316795</v>
      </c>
      <c r="CM289" s="185">
        <f t="shared" si="515"/>
        <v>0.21794051421626182</v>
      </c>
      <c r="CN289" s="185">
        <f t="shared" si="516"/>
        <v>0.33337453060811612</v>
      </c>
      <c r="CO289" s="188">
        <f t="shared" si="517"/>
        <v>0.33810000000000001</v>
      </c>
      <c r="CP289" s="185">
        <f t="shared" si="518"/>
        <v>5.4380144894535756E-2</v>
      </c>
      <c r="CQ289" s="187">
        <f t="shared" si="519"/>
        <v>1.5296583648385336</v>
      </c>
      <c r="CR289" s="187">
        <f t="shared" si="520"/>
        <v>1.5513407464226878</v>
      </c>
      <c r="CS289" s="187">
        <f t="shared" si="521"/>
        <v>0.2495182921362408</v>
      </c>
      <c r="CT289" s="187">
        <f t="shared" si="522"/>
        <v>1.0141746563040195</v>
      </c>
      <c r="CU289" s="187">
        <f t="shared" si="523"/>
        <v>0.16312027435131191</v>
      </c>
      <c r="CV289" s="187">
        <f t="shared" si="524"/>
        <v>0.16084041672444763</v>
      </c>
      <c r="CW289" s="184">
        <f t="shared" si="525"/>
        <v>-1.5235331239966017</v>
      </c>
      <c r="CX289" s="184">
        <f t="shared" si="526"/>
        <v>-1.0984887044806015</v>
      </c>
      <c r="CY289" s="184">
        <f t="shared" si="527"/>
        <v>-2.9117561752992778</v>
      </c>
      <c r="CZ289" s="184">
        <f t="shared" si="562"/>
        <v>0.4250444195160003</v>
      </c>
      <c r="DA289" s="184">
        <f t="shared" si="563"/>
        <v>0.43911955472830488</v>
      </c>
      <c r="DB289" s="184">
        <f t="shared" si="564"/>
        <v>-1.3882230513026761</v>
      </c>
      <c r="DC289" s="184">
        <f t="shared" si="565"/>
        <v>1.4075135212304852E-2</v>
      </c>
      <c r="DD289" s="184">
        <f t="shared" si="566"/>
        <v>-1.8132674708186765</v>
      </c>
      <c r="DE289" s="184">
        <f t="shared" si="567"/>
        <v>-1.8273426060309812</v>
      </c>
      <c r="DF289" s="15"/>
      <c r="DV289" s="39" t="str">
        <f>E289</f>
        <v>iRM_12</v>
      </c>
      <c r="DW289" s="39" t="str">
        <f>A289</f>
        <v>Lab 1</v>
      </c>
      <c r="DX289" s="39" t="str">
        <f>B289</f>
        <v>Jun 22, 2022</v>
      </c>
      <c r="DY289" s="124">
        <f>C289</f>
        <v>4</v>
      </c>
      <c r="DZ289" s="48">
        <f>BE289/AVERAGE(BE287,BE291)</f>
        <v>1.0013510436399338</v>
      </c>
      <c r="EA289" s="46">
        <f>(CM289/AVERAGE(CM287,CM291)-1)*10^6</f>
        <v>10.556174054210388</v>
      </c>
      <c r="EB289" s="46">
        <f>(CN289/AVERAGE(CN287,CN291)-1)*10^6</f>
        <v>6.120308853496681</v>
      </c>
      <c r="EC289" s="46">
        <f>(CP289/AVERAGE(CP287,CP291)-1)*10^6</f>
        <v>-14.150659471634519</v>
      </c>
      <c r="EH289" s="50"/>
      <c r="EK289" s="46"/>
      <c r="EL289" s="46"/>
      <c r="EN289" s="39" t="str">
        <f t="shared" ref="EN289:EU289" si="588">DV395</f>
        <v>iRM_12</v>
      </c>
      <c r="EO289" s="39" t="str">
        <f t="shared" si="588"/>
        <v>Lab 1</v>
      </c>
      <c r="EP289" s="39" t="str">
        <f t="shared" si="588"/>
        <v>Jun 23, 2022</v>
      </c>
      <c r="EQ289" s="124">
        <f t="shared" si="588"/>
        <v>6</v>
      </c>
      <c r="ER289" s="117">
        <f t="shared" si="588"/>
        <v>1.01324410700645</v>
      </c>
      <c r="ES289" s="44">
        <f t="shared" si="588"/>
        <v>-14.679982546006443</v>
      </c>
      <c r="ET289" s="44">
        <f t="shared" si="588"/>
        <v>-11.174468967922735</v>
      </c>
      <c r="EU289" s="44">
        <f t="shared" si="588"/>
        <v>8.2120631184068316E-2</v>
      </c>
      <c r="EV289" s="39" t="s">
        <v>27</v>
      </c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44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</row>
    <row r="290" spans="1:235">
      <c r="A290" t="s">
        <v>38</v>
      </c>
      <c r="B290" s="3" t="s">
        <v>35</v>
      </c>
      <c r="C290" s="19">
        <v>4</v>
      </c>
      <c r="D290" t="s">
        <v>143</v>
      </c>
      <c r="E290" t="s">
        <v>101</v>
      </c>
      <c r="F290" s="13"/>
      <c r="G290" s="13"/>
      <c r="H290" s="13">
        <v>2.6045313861686734E-4</v>
      </c>
      <c r="I290" s="13">
        <v>5.2361713005666385E-5</v>
      </c>
      <c r="J290" s="13">
        <v>9.4833278853911904E-5</v>
      </c>
      <c r="K290" s="13">
        <v>1.7851286543191235E-6</v>
      </c>
      <c r="L290" s="13">
        <v>7.986608252394945E-5</v>
      </c>
      <c r="M290" s="13">
        <v>3.1515877424226345E-6</v>
      </c>
      <c r="N290" s="13">
        <v>6.6918828088091681E-5</v>
      </c>
      <c r="O290" s="13">
        <v>1.2229183221279527E-5</v>
      </c>
      <c r="P290" s="13">
        <v>-1.8155777070205649E-6</v>
      </c>
      <c r="Q290" s="13"/>
      <c r="R290" s="13"/>
      <c r="S290" s="13"/>
      <c r="T290" s="13"/>
      <c r="U290" s="13"/>
      <c r="V290" s="13">
        <v>20.906663169860838</v>
      </c>
      <c r="W290" s="13">
        <v>4.6476870632171634</v>
      </c>
      <c r="X290" s="13">
        <v>7.2502210617065428</v>
      </c>
      <c r="Y290" s="13">
        <v>3.726725419255672E-5</v>
      </c>
      <c r="Z290" s="13">
        <v>7.6425542831420898</v>
      </c>
      <c r="AA290" s="13">
        <v>3.0570926564905673E-5</v>
      </c>
      <c r="AB290" s="13">
        <v>1.2766790676116944</v>
      </c>
      <c r="AC290" s="13">
        <v>1.3941256358975807E-5</v>
      </c>
      <c r="AD290" s="13">
        <v>6.9430228609235198E-6</v>
      </c>
      <c r="AE290" s="13"/>
      <c r="AF290" s="13"/>
      <c r="AG290" s="13"/>
      <c r="AH290" s="13"/>
      <c r="AI290" s="68">
        <f t="shared" si="507"/>
        <v>1</v>
      </c>
      <c r="AJ290" s="13">
        <f t="shared" si="529"/>
        <v>0</v>
      </c>
      <c r="AK290" s="13">
        <f t="shared" si="530"/>
        <v>0</v>
      </c>
      <c r="AL290" s="13">
        <f t="shared" si="531"/>
        <v>20.906402716722223</v>
      </c>
      <c r="AM290" s="13">
        <f t="shared" si="532"/>
        <v>4.6476347015041579</v>
      </c>
      <c r="AN290" s="13">
        <f t="shared" si="533"/>
        <v>7.2501262284276891</v>
      </c>
      <c r="AO290" s="13">
        <f t="shared" si="534"/>
        <v>3.5482125538237598E-5</v>
      </c>
      <c r="AP290" s="13">
        <f t="shared" si="535"/>
        <v>7.6424744170595655</v>
      </c>
      <c r="AQ290" s="13">
        <f t="shared" si="536"/>
        <v>2.741933882248304E-5</v>
      </c>
      <c r="AR290" s="13">
        <f t="shared" si="537"/>
        <v>1.2766121487836062</v>
      </c>
      <c r="AS290" s="13">
        <f t="shared" si="538"/>
        <v>1.7120731376962792E-6</v>
      </c>
      <c r="AT290" s="13">
        <f t="shared" si="539"/>
        <v>8.7586005679440846E-6</v>
      </c>
      <c r="AU290" s="13">
        <f t="shared" si="540"/>
        <v>0</v>
      </c>
      <c r="AV290" s="13">
        <f t="shared" si="541"/>
        <v>0</v>
      </c>
      <c r="AW290" s="13">
        <f t="shared" si="542"/>
        <v>0</v>
      </c>
      <c r="AX290" s="13"/>
      <c r="AY290">
        <f t="shared" si="543"/>
        <v>0</v>
      </c>
      <c r="AZ290">
        <f t="shared" si="544"/>
        <v>1</v>
      </c>
      <c r="BB290">
        <f t="shared" si="508"/>
        <v>1</v>
      </c>
      <c r="BC290">
        <f t="shared" si="509"/>
        <v>1</v>
      </c>
      <c r="BD290" s="41">
        <f t="shared" si="510"/>
        <v>1.7929788362581622</v>
      </c>
      <c r="BE290" s="13">
        <f t="shared" si="511"/>
        <v>20.906402716722223</v>
      </c>
      <c r="BF290" s="13">
        <f t="shared" si="512"/>
        <v>4.6476347015041579</v>
      </c>
      <c r="BG290" s="13">
        <f t="shared" si="545"/>
        <v>7.2501214589658343</v>
      </c>
      <c r="BH290" s="13">
        <f t="shared" si="546"/>
        <v>7.6424713202877381</v>
      </c>
      <c r="BI290" s="13">
        <f t="shared" si="547"/>
        <v>1.2766063342416807</v>
      </c>
      <c r="BJ290" s="17">
        <f t="shared" si="548"/>
        <v>0.22230676240569569</v>
      </c>
      <c r="BK290" s="17">
        <f t="shared" si="549"/>
        <v>0.34678952458744816</v>
      </c>
      <c r="BL290" s="17">
        <f t="shared" si="550"/>
        <v>0.36555649596163287</v>
      </c>
      <c r="BM290" s="17">
        <f t="shared" si="551"/>
        <v>6.1062936151161609E-2</v>
      </c>
      <c r="BN290" s="17">
        <f t="shared" si="552"/>
        <v>1.5599594039995031</v>
      </c>
      <c r="BO290" s="17">
        <f t="shared" si="553"/>
        <v>1.6443786594962666</v>
      </c>
      <c r="BP290" s="17">
        <f t="shared" si="554"/>
        <v>0.27467871642935288</v>
      </c>
      <c r="BQ290" s="17">
        <f t="shared" si="555"/>
        <v>1.0541163156427822</v>
      </c>
      <c r="BR290" s="17">
        <f t="shared" si="556"/>
        <v>0.17608068243642602</v>
      </c>
      <c r="BS290" s="17">
        <f t="shared" si="557"/>
        <v>0.16704103695525763</v>
      </c>
      <c r="BT290" s="96">
        <f t="shared" si="558"/>
        <v>-1.5036970382961024</v>
      </c>
      <c r="BU290" s="96">
        <f t="shared" si="559"/>
        <v>-1.0590372404505044</v>
      </c>
      <c r="BV290" s="96">
        <f t="shared" si="560"/>
        <v>-1.0063344400228267</v>
      </c>
      <c r="BW290" s="96">
        <f t="shared" si="561"/>
        <v>-2.7958502065039426</v>
      </c>
      <c r="BX290" s="44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184"/>
      <c r="CJ290" s="185"/>
      <c r="CK290" s="181">
        <f t="shared" si="513"/>
        <v>0</v>
      </c>
      <c r="CL290" s="186">
        <f t="shared" si="514"/>
        <v>1.7929695313251739</v>
      </c>
      <c r="CM290" s="185">
        <f t="shared" si="515"/>
        <v>0.21793716273125247</v>
      </c>
      <c r="CN290" s="185">
        <f t="shared" si="516"/>
        <v>0.33337322526713054</v>
      </c>
      <c r="CO290" s="188">
        <f t="shared" si="517"/>
        <v>0.33810000000000001</v>
      </c>
      <c r="CP290" s="185">
        <f t="shared" si="518"/>
        <v>5.4380406559889467E-2</v>
      </c>
      <c r="CQ290" s="187">
        <f t="shared" si="519"/>
        <v>1.5296758987278696</v>
      </c>
      <c r="CR290" s="187">
        <f t="shared" si="520"/>
        <v>1.5513646032775299</v>
      </c>
      <c r="CS290" s="187">
        <f t="shared" si="521"/>
        <v>0.24952332992858239</v>
      </c>
      <c r="CT290" s="187">
        <f t="shared" si="522"/>
        <v>1.0141786273600164</v>
      </c>
      <c r="CU290" s="187">
        <f t="shared" si="523"/>
        <v>0.16312169795974069</v>
      </c>
      <c r="CV290" s="187">
        <f t="shared" si="524"/>
        <v>0.16084119065332583</v>
      </c>
      <c r="CW290" s="184">
        <f t="shared" si="525"/>
        <v>-1.5235485020954889</v>
      </c>
      <c r="CX290" s="184">
        <f t="shared" si="526"/>
        <v>-1.0984926200272955</v>
      </c>
      <c r="CY290" s="184">
        <f t="shared" si="527"/>
        <v>-2.9117513635297487</v>
      </c>
      <c r="CZ290" s="184">
        <f t="shared" si="562"/>
        <v>0.42505588206819345</v>
      </c>
      <c r="DA290" s="184">
        <f t="shared" si="563"/>
        <v>0.43913493282719196</v>
      </c>
      <c r="DB290" s="184">
        <f t="shared" si="564"/>
        <v>-1.3882028614342601</v>
      </c>
      <c r="DC290" s="184">
        <f t="shared" si="565"/>
        <v>1.4079050758998722E-2</v>
      </c>
      <c r="DD290" s="184">
        <f t="shared" si="566"/>
        <v>-1.8132587435024534</v>
      </c>
      <c r="DE290" s="184">
        <f t="shared" si="567"/>
        <v>-1.8273377942614522</v>
      </c>
      <c r="DF290" s="15"/>
      <c r="DY290" s="124"/>
      <c r="EE290" t="str">
        <f>E290</f>
        <v>Ames</v>
      </c>
      <c r="EF290" t="str">
        <f>A290</f>
        <v>Lab 1</v>
      </c>
      <c r="EG290" t="str">
        <f>B290</f>
        <v>Jun 22, 2022</v>
      </c>
      <c r="EH290" s="50">
        <f>C290</f>
        <v>4</v>
      </c>
      <c r="EI290" s="48">
        <f>BE290/AVERAGE(BE289,BE291)</f>
        <v>1.1015269098732803</v>
      </c>
      <c r="EJ290" s="46">
        <f>(CM290/AVERAGE(CM289,CM291)-1)*10^6</f>
        <v>-11.801014015322409</v>
      </c>
      <c r="EK290" s="46">
        <f>(CN290/AVERAGE(CN289,CN291)-1)*10^6</f>
        <v>-2.9843164603970962</v>
      </c>
      <c r="EL290" s="46">
        <f>(CP290/AVERAGE(CP289,CP291)-1)*10^6</f>
        <v>-8.8293722326771018</v>
      </c>
      <c r="EN290" s="39" t="str">
        <f t="shared" ref="EN290:EU290" si="589">DV397</f>
        <v>iRM_12</v>
      </c>
      <c r="EO290" s="39" t="str">
        <f t="shared" si="589"/>
        <v>Lab 1</v>
      </c>
      <c r="EP290" s="39" t="str">
        <f t="shared" si="589"/>
        <v>Jun 23, 2022</v>
      </c>
      <c r="EQ290" s="124">
        <f t="shared" si="589"/>
        <v>6</v>
      </c>
      <c r="ER290" s="117">
        <f t="shared" si="589"/>
        <v>0.99112729285723811</v>
      </c>
      <c r="ES290" s="44">
        <f t="shared" si="589"/>
        <v>4.0465574968617801</v>
      </c>
      <c r="ET290" s="44">
        <f t="shared" si="589"/>
        <v>12.672266700430868</v>
      </c>
      <c r="EU290" s="44">
        <f t="shared" si="589"/>
        <v>-21.034548524090368</v>
      </c>
      <c r="EV290" s="39" t="s">
        <v>27</v>
      </c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44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</row>
    <row r="291" spans="1:235">
      <c r="A291" t="s">
        <v>38</v>
      </c>
      <c r="B291" s="3" t="s">
        <v>35</v>
      </c>
      <c r="C291" s="19">
        <v>4</v>
      </c>
      <c r="D291" t="s">
        <v>144</v>
      </c>
      <c r="E291" t="s">
        <v>27</v>
      </c>
      <c r="F291" s="13"/>
      <c r="G291" s="13"/>
      <c r="H291" s="13">
        <v>2.4916163674788551E-4</v>
      </c>
      <c r="I291" s="13">
        <v>5.9653264179360123E-5</v>
      </c>
      <c r="J291" s="13">
        <v>9.5994056755444043E-5</v>
      </c>
      <c r="K291" s="13">
        <v>9.9075877528775891E-6</v>
      </c>
      <c r="L291" s="13">
        <v>7.1706786548020313E-5</v>
      </c>
      <c r="M291" s="13">
        <v>2.4339677850093722E-6</v>
      </c>
      <c r="N291" s="13">
        <v>6.2644811077916532E-5</v>
      </c>
      <c r="O291" s="13">
        <v>1.0054560243943911E-5</v>
      </c>
      <c r="P291" s="13">
        <v>-5.8196940642574193E-6</v>
      </c>
      <c r="Q291" s="13"/>
      <c r="R291" s="13"/>
      <c r="S291" s="13"/>
      <c r="T291" s="13"/>
      <c r="U291" s="13"/>
      <c r="V291" s="13">
        <v>18.963977317810059</v>
      </c>
      <c r="W291" s="13">
        <v>4.2155494785308836</v>
      </c>
      <c r="X291" s="13">
        <v>6.5755739879608157</v>
      </c>
      <c r="Y291" s="13">
        <v>4.5175007203397398E-5</v>
      </c>
      <c r="Z291" s="13">
        <v>6.9303837966918946</v>
      </c>
      <c r="AA291" s="13">
        <v>2.228584387466981E-5</v>
      </c>
      <c r="AB291" s="13">
        <v>1.1575762605667115</v>
      </c>
      <c r="AC291" s="13">
        <v>1.1450855442376451E-5</v>
      </c>
      <c r="AD291" s="13">
        <v>-5.427303079841293E-7</v>
      </c>
      <c r="AE291" s="13"/>
      <c r="AF291" s="13"/>
      <c r="AG291" s="13"/>
      <c r="AH291" s="13"/>
      <c r="AI291" s="68">
        <f t="shared" si="507"/>
        <v>1</v>
      </c>
      <c r="AJ291" s="13">
        <f t="shared" si="529"/>
        <v>0</v>
      </c>
      <c r="AK291" s="13">
        <f t="shared" si="530"/>
        <v>0</v>
      </c>
      <c r="AL291" s="13">
        <f t="shared" si="531"/>
        <v>18.96372815617331</v>
      </c>
      <c r="AM291" s="13">
        <f t="shared" si="532"/>
        <v>4.2154898252667046</v>
      </c>
      <c r="AN291" s="13">
        <f t="shared" si="533"/>
        <v>6.5754779939040606</v>
      </c>
      <c r="AO291" s="13">
        <f t="shared" si="534"/>
        <v>3.5267419450519809E-5</v>
      </c>
      <c r="AP291" s="13">
        <f t="shared" si="535"/>
        <v>6.930312089905347</v>
      </c>
      <c r="AQ291" s="13">
        <f t="shared" si="536"/>
        <v>1.9851876089660436E-5</v>
      </c>
      <c r="AR291" s="13">
        <f t="shared" si="537"/>
        <v>1.1575136157556336</v>
      </c>
      <c r="AS291" s="13">
        <f t="shared" si="538"/>
        <v>1.3962951984325402E-6</v>
      </c>
      <c r="AT291" s="13">
        <f t="shared" si="539"/>
        <v>5.27696375627329E-6</v>
      </c>
      <c r="AU291" s="13">
        <f t="shared" si="540"/>
        <v>0</v>
      </c>
      <c r="AV291" s="13">
        <f t="shared" si="541"/>
        <v>0</v>
      </c>
      <c r="AW291" s="13">
        <f t="shared" si="542"/>
        <v>0</v>
      </c>
      <c r="AX291" s="13"/>
      <c r="AY291">
        <f t="shared" si="543"/>
        <v>0</v>
      </c>
      <c r="AZ291">
        <f t="shared" si="544"/>
        <v>1</v>
      </c>
      <c r="BB291">
        <f t="shared" si="508"/>
        <v>1</v>
      </c>
      <c r="BC291">
        <f t="shared" si="509"/>
        <v>1</v>
      </c>
      <c r="BD291" s="41">
        <f t="shared" si="510"/>
        <v>1.786337137735637</v>
      </c>
      <c r="BE291" s="13">
        <f t="shared" si="511"/>
        <v>18.96372815617331</v>
      </c>
      <c r="BF291" s="13">
        <f t="shared" si="512"/>
        <v>4.2154898252667046</v>
      </c>
      <c r="BG291" s="13">
        <f t="shared" si="545"/>
        <v>6.5754751192677503</v>
      </c>
      <c r="BH291" s="13">
        <f t="shared" si="546"/>
        <v>6.9303102236679157</v>
      </c>
      <c r="BI291" s="13">
        <f t="shared" si="547"/>
        <v>1.1575101121235349</v>
      </c>
      <c r="BJ291" s="17">
        <f t="shared" si="548"/>
        <v>0.22229225132055194</v>
      </c>
      <c r="BK291" s="17">
        <f t="shared" si="549"/>
        <v>0.34673957911209663</v>
      </c>
      <c r="BL291" s="17">
        <f t="shared" si="550"/>
        <v>0.36545083153450891</v>
      </c>
      <c r="BM291" s="17">
        <f t="shared" si="551"/>
        <v>6.1038109310100383E-2</v>
      </c>
      <c r="BN291" s="17">
        <f t="shared" si="552"/>
        <v>1.5598365532412914</v>
      </c>
      <c r="BO291" s="17">
        <f t="shared" si="553"/>
        <v>1.6440106632755187</v>
      </c>
      <c r="BP291" s="17">
        <f t="shared" si="554"/>
        <v>0.27458496167768637</v>
      </c>
      <c r="BQ291" s="17">
        <f t="shared" si="555"/>
        <v>1.0539634167819161</v>
      </c>
      <c r="BR291" s="17">
        <f t="shared" si="556"/>
        <v>0.17603444483148406</v>
      </c>
      <c r="BS291" s="17">
        <f t="shared" si="557"/>
        <v>0.16702139944190184</v>
      </c>
      <c r="BT291" s="96">
        <f t="shared" si="558"/>
        <v>-1.5037623154771167</v>
      </c>
      <c r="BU291" s="96">
        <f t="shared" si="559"/>
        <v>-1.059181273268079</v>
      </c>
      <c r="BV291" s="96">
        <f t="shared" si="560"/>
        <v>-1.0066235326868407</v>
      </c>
      <c r="BW291" s="96">
        <f t="shared" si="561"/>
        <v>-2.796256867090829</v>
      </c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184"/>
      <c r="CJ291" s="185"/>
      <c r="CK291" s="181">
        <f t="shared" si="513"/>
        <v>0</v>
      </c>
      <c r="CL291" s="186">
        <f t="shared" si="514"/>
        <v>1.7863309539829801</v>
      </c>
      <c r="CM291" s="185">
        <f t="shared" si="515"/>
        <v>0.21793895506596911</v>
      </c>
      <c r="CN291" s="185">
        <f t="shared" si="516"/>
        <v>0.33337390971449044</v>
      </c>
      <c r="CO291" s="188">
        <f t="shared" si="517"/>
        <v>0.33810000000000001</v>
      </c>
      <c r="CP291" s="185">
        <f t="shared" si="518"/>
        <v>5.4381628523425374E-2</v>
      </c>
      <c r="CQ291" s="187">
        <f t="shared" si="519"/>
        <v>1.5296664591861506</v>
      </c>
      <c r="CR291" s="187">
        <f t="shared" si="520"/>
        <v>1.5513518448212194</v>
      </c>
      <c r="CS291" s="187">
        <f t="shared" si="521"/>
        <v>0.24952688475066012</v>
      </c>
      <c r="CT291" s="187">
        <f t="shared" si="522"/>
        <v>1.0141765451578291</v>
      </c>
      <c r="CU291" s="187">
        <f t="shared" si="523"/>
        <v>0.16312502850027802</v>
      </c>
      <c r="CV291" s="187">
        <f t="shared" si="524"/>
        <v>0.16084480486076719</v>
      </c>
      <c r="CW291" s="184">
        <f t="shared" si="525"/>
        <v>-1.5235402780398755</v>
      </c>
      <c r="CX291" s="184">
        <f t="shared" si="526"/>
        <v>-1.0984905669330294</v>
      </c>
      <c r="CY291" s="184">
        <f t="shared" si="527"/>
        <v>-2.9117288931238758</v>
      </c>
      <c r="CZ291" s="184">
        <f t="shared" si="562"/>
        <v>0.42504971110684642</v>
      </c>
      <c r="DA291" s="184">
        <f t="shared" si="563"/>
        <v>0.43912670877157872</v>
      </c>
      <c r="DB291" s="184">
        <f t="shared" si="564"/>
        <v>-1.3881886150840002</v>
      </c>
      <c r="DC291" s="184">
        <f t="shared" si="565"/>
        <v>1.4076997664732444E-2</v>
      </c>
      <c r="DD291" s="184">
        <f t="shared" si="566"/>
        <v>-1.8132383261908465</v>
      </c>
      <c r="DE291" s="184">
        <f t="shared" si="567"/>
        <v>-1.8273153238555786</v>
      </c>
      <c r="DF291" s="15"/>
      <c r="DV291" s="39" t="str">
        <f>E291</f>
        <v>iRM_12</v>
      </c>
      <c r="DW291" s="39" t="str">
        <f>A291</f>
        <v>Lab 1</v>
      </c>
      <c r="DX291" s="39" t="str">
        <f>B291</f>
        <v>Jun 22, 2022</v>
      </c>
      <c r="DY291" s="124">
        <f>C291</f>
        <v>4</v>
      </c>
      <c r="DZ291" s="48">
        <f>BE291/AVERAGE(BE289,BE293)</f>
        <v>0.99800155431186022</v>
      </c>
      <c r="EA291" s="46">
        <f>(CM291/AVERAGE(CM289,CM293)-1)*10^6</f>
        <v>-4.5711877844079041</v>
      </c>
      <c r="EB291" s="46">
        <f>(CN291/AVERAGE(CN289,CN293)-1)*10^6</f>
        <v>-2.1478353871007272</v>
      </c>
      <c r="EC291" s="46">
        <f>(CP291/AVERAGE(CP289,CP293)-1)*10^6</f>
        <v>14.99315500819165</v>
      </c>
      <c r="EH291" s="50"/>
      <c r="EK291" s="46"/>
      <c r="EL291" s="46"/>
      <c r="EN291" s="39" t="str">
        <f t="shared" ref="EN291:EU291" si="590">DV399</f>
        <v>iRM_12</v>
      </c>
      <c r="EO291" s="39" t="str">
        <f t="shared" si="590"/>
        <v>Lab 1</v>
      </c>
      <c r="EP291" s="39" t="str">
        <f t="shared" si="590"/>
        <v>Jun 23, 2022</v>
      </c>
      <c r="EQ291" s="124">
        <f t="shared" si="590"/>
        <v>6</v>
      </c>
      <c r="ER291" s="117">
        <f t="shared" si="590"/>
        <v>1.0000002348319197</v>
      </c>
      <c r="ES291" s="44">
        <f t="shared" si="590"/>
        <v>7.143187783498206</v>
      </c>
      <c r="ET291" s="44">
        <f t="shared" si="590"/>
        <v>-5.1926928558154728</v>
      </c>
      <c r="EU291" s="44">
        <f t="shared" si="590"/>
        <v>36.964348619328291</v>
      </c>
      <c r="EV291" s="39" t="s">
        <v>27</v>
      </c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44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</row>
    <row r="292" spans="1:235">
      <c r="A292" t="s">
        <v>38</v>
      </c>
      <c r="B292" s="3" t="s">
        <v>35</v>
      </c>
      <c r="C292" s="19">
        <v>4</v>
      </c>
      <c r="D292" t="s">
        <v>78</v>
      </c>
      <c r="E292" t="s">
        <v>102</v>
      </c>
      <c r="F292" s="13"/>
      <c r="G292" s="13"/>
      <c r="H292" s="13">
        <v>2.6612025831127537E-4</v>
      </c>
      <c r="I292" s="13">
        <v>6.1019304484943857E-5</v>
      </c>
      <c r="J292" s="13">
        <v>9.2868452338734644E-5</v>
      </c>
      <c r="K292" s="13">
        <v>8.4277755604489354E-6</v>
      </c>
      <c r="L292" s="13">
        <v>8.2251707863179038E-5</v>
      </c>
      <c r="M292" s="13">
        <v>-2.2876790197301495E-6</v>
      </c>
      <c r="N292" s="13">
        <v>6.0047508850402667E-5</v>
      </c>
      <c r="O292" s="13">
        <v>8.8458001641811289E-6</v>
      </c>
      <c r="P292" s="13">
        <v>-2.9683522370760323E-6</v>
      </c>
      <c r="Q292" s="13"/>
      <c r="R292" s="13"/>
      <c r="S292" s="13"/>
      <c r="T292" s="13"/>
      <c r="U292" s="13"/>
      <c r="V292" s="13">
        <v>20.833621083473673</v>
      </c>
      <c r="W292" s="13">
        <v>4.6310299367320784</v>
      </c>
      <c r="X292" s="13">
        <v>7.2234599249703546</v>
      </c>
      <c r="Y292" s="13">
        <v>3.1930521929877743E-5</v>
      </c>
      <c r="Z292" s="13">
        <v>7.6128696130246531</v>
      </c>
      <c r="AA292" s="13">
        <v>2.5225982389368868E-5</v>
      </c>
      <c r="AB292" s="13">
        <v>1.2714766701873468</v>
      </c>
      <c r="AC292" s="13">
        <v>1.5403497145621722E-5</v>
      </c>
      <c r="AD292" s="13">
        <v>-4.9412172146225158E-7</v>
      </c>
      <c r="AE292" s="13"/>
      <c r="AF292" s="13"/>
      <c r="AG292" s="13"/>
      <c r="AH292" s="13"/>
      <c r="AI292" s="68">
        <f t="shared" si="507"/>
        <v>1</v>
      </c>
      <c r="AJ292" s="13">
        <f t="shared" si="529"/>
        <v>0</v>
      </c>
      <c r="AK292" s="13">
        <f t="shared" si="530"/>
        <v>0</v>
      </c>
      <c r="AL292" s="13">
        <f t="shared" si="531"/>
        <v>20.833354963215363</v>
      </c>
      <c r="AM292" s="13">
        <f t="shared" si="532"/>
        <v>4.6309689174275936</v>
      </c>
      <c r="AN292" s="13">
        <f t="shared" si="533"/>
        <v>7.2233670565180157</v>
      </c>
      <c r="AO292" s="13">
        <f t="shared" si="534"/>
        <v>2.3502746369428806E-5</v>
      </c>
      <c r="AP292" s="13">
        <f t="shared" si="535"/>
        <v>7.6127873613167898</v>
      </c>
      <c r="AQ292" s="13">
        <f t="shared" si="536"/>
        <v>2.7513661409099018E-5</v>
      </c>
      <c r="AR292" s="13">
        <f t="shared" si="537"/>
        <v>1.2714166226784964</v>
      </c>
      <c r="AS292" s="13">
        <f t="shared" si="538"/>
        <v>6.5576969814405934E-6</v>
      </c>
      <c r="AT292" s="13">
        <f t="shared" si="539"/>
        <v>2.4742305156137806E-6</v>
      </c>
      <c r="AU292" s="13">
        <f t="shared" si="540"/>
        <v>0</v>
      </c>
      <c r="AV292" s="13">
        <f t="shared" si="541"/>
        <v>0</v>
      </c>
      <c r="AW292" s="13">
        <f t="shared" si="542"/>
        <v>0</v>
      </c>
      <c r="AX292" s="13"/>
      <c r="AY292">
        <f t="shared" si="543"/>
        <v>0</v>
      </c>
      <c r="AZ292">
        <f t="shared" si="544"/>
        <v>1</v>
      </c>
      <c r="BB292">
        <f t="shared" si="508"/>
        <v>1</v>
      </c>
      <c r="BC292">
        <f t="shared" si="509"/>
        <v>1</v>
      </c>
      <c r="BD292" s="41">
        <f t="shared" si="510"/>
        <v>1.7839796602953606</v>
      </c>
      <c r="BE292" s="13">
        <f t="shared" si="511"/>
        <v>20.833354963215363</v>
      </c>
      <c r="BF292" s="13">
        <f t="shared" si="512"/>
        <v>4.6309689174275936</v>
      </c>
      <c r="BG292" s="13">
        <f t="shared" si="545"/>
        <v>7.2233657084952858</v>
      </c>
      <c r="BH292" s="13">
        <f t="shared" si="546"/>
        <v>7.612786486209334</v>
      </c>
      <c r="BI292" s="13">
        <f t="shared" si="547"/>
        <v>1.2714149798449239</v>
      </c>
      <c r="BJ292" s="17">
        <f t="shared" si="548"/>
        <v>0.2222862772512787</v>
      </c>
      <c r="BK292" s="17">
        <f t="shared" si="549"/>
        <v>0.34672119402992457</v>
      </c>
      <c r="BL292" s="17">
        <f t="shared" si="550"/>
        <v>0.3654133719533379</v>
      </c>
      <c r="BM292" s="17">
        <f t="shared" si="551"/>
        <v>6.1027855671341051E-2</v>
      </c>
      <c r="BN292" s="17">
        <f t="shared" si="552"/>
        <v>1.5597957657007369</v>
      </c>
      <c r="BO292" s="17">
        <f t="shared" si="553"/>
        <v>1.6438863274509037</v>
      </c>
      <c r="BP292" s="17">
        <f t="shared" si="554"/>
        <v>0.2745462132255399</v>
      </c>
      <c r="BQ292" s="17">
        <f t="shared" si="555"/>
        <v>1.0539112642816986</v>
      </c>
      <c r="BR292" s="17">
        <f t="shared" si="556"/>
        <v>0.17601420600228407</v>
      </c>
      <c r="BS292" s="17">
        <f t="shared" si="557"/>
        <v>0.16701046090654315</v>
      </c>
      <c r="BT292" s="96">
        <f t="shared" si="558"/>
        <v>-1.5037891906808869</v>
      </c>
      <c r="BU292" s="96">
        <f t="shared" si="559"/>
        <v>-1.0592342974127413</v>
      </c>
      <c r="BV292" s="96">
        <f t="shared" si="560"/>
        <v>-1.006726040323759</v>
      </c>
      <c r="BW292" s="96">
        <f t="shared" si="561"/>
        <v>-2.7964248686920126</v>
      </c>
      <c r="BX292" s="44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184"/>
      <c r="CJ292" s="185"/>
      <c r="CK292" s="181">
        <f t="shared" si="513"/>
        <v>0</v>
      </c>
      <c r="CL292" s="186">
        <f t="shared" si="514"/>
        <v>1.7839770205887617</v>
      </c>
      <c r="CM292" s="185">
        <f t="shared" si="515"/>
        <v>0.21793877791646879</v>
      </c>
      <c r="CN292" s="185">
        <f t="shared" si="516"/>
        <v>0.33337350152645545</v>
      </c>
      <c r="CO292" s="188">
        <f t="shared" si="517"/>
        <v>0.33810000000000001</v>
      </c>
      <c r="CP292" s="185">
        <f t="shared" si="518"/>
        <v>5.4380767200749053E-2</v>
      </c>
      <c r="CQ292" s="187">
        <f t="shared" si="519"/>
        <v>1.529665829613077</v>
      </c>
      <c r="CR292" s="187">
        <f t="shared" si="520"/>
        <v>1.5513531058230783</v>
      </c>
      <c r="CS292" s="187">
        <f t="shared" si="521"/>
        <v>0.24952313544490917</v>
      </c>
      <c r="CT292" s="187">
        <f t="shared" si="522"/>
        <v>1.0141777869323829</v>
      </c>
      <c r="CU292" s="187">
        <f t="shared" si="523"/>
        <v>0.1631226445765773</v>
      </c>
      <c r="CV292" s="187">
        <f t="shared" si="524"/>
        <v>0.16084225732253488</v>
      </c>
      <c r="CW292" s="184">
        <f t="shared" si="525"/>
        <v>-1.5235410908802063</v>
      </c>
      <c r="CX292" s="184">
        <f t="shared" si="526"/>
        <v>-1.098491791348837</v>
      </c>
      <c r="CY292" s="184">
        <f t="shared" si="527"/>
        <v>-2.9117447317355687</v>
      </c>
      <c r="CZ292" s="184">
        <f t="shared" si="562"/>
        <v>0.425049299531369</v>
      </c>
      <c r="DA292" s="184">
        <f t="shared" si="563"/>
        <v>0.43912752161190932</v>
      </c>
      <c r="DB292" s="184">
        <f t="shared" si="564"/>
        <v>-1.3882036408553631</v>
      </c>
      <c r="DC292" s="184">
        <f t="shared" si="565"/>
        <v>1.4078222080540081E-2</v>
      </c>
      <c r="DD292" s="184">
        <f t="shared" si="566"/>
        <v>-1.8132529403867319</v>
      </c>
      <c r="DE292" s="184">
        <f t="shared" si="567"/>
        <v>-1.8273311624672721</v>
      </c>
      <c r="DF292" s="15"/>
      <c r="DY292" s="124"/>
      <c r="EE292" t="str">
        <f>E292</f>
        <v>IPGP</v>
      </c>
      <c r="EF292" t="str">
        <f>A292</f>
        <v>Lab 1</v>
      </c>
      <c r="EG292" t="str">
        <f>B292</f>
        <v>Jun 22, 2022</v>
      </c>
      <c r="EH292" s="50">
        <f>C292</f>
        <v>4</v>
      </c>
      <c r="EI292" s="48">
        <f>BE292/AVERAGE(BE291,BE293)</f>
        <v>1.0973035083892106</v>
      </c>
      <c r="EJ292" s="46">
        <f>(CM292/AVERAGE(CM291,CM293)-1)*10^6</f>
        <v>-1.8070124521152309</v>
      </c>
      <c r="EK292" s="46">
        <f>(CN292/AVERAGE(CN291,CN293)-1)*10^6</f>
        <v>-2.4410250073492179</v>
      </c>
      <c r="EL292" s="46">
        <f>(CP292/AVERAGE(CP291,CP293)-1)*10^6</f>
        <v>-14.486477255548635</v>
      </c>
      <c r="EN292" s="39" t="str">
        <f t="shared" ref="EN292:EU292" si="591">DV401</f>
        <v>iRM_12</v>
      </c>
      <c r="EO292" s="39" t="str">
        <f t="shared" si="591"/>
        <v>Lab 1</v>
      </c>
      <c r="EP292" s="39" t="str">
        <f t="shared" si="591"/>
        <v>Jun 23, 2022</v>
      </c>
      <c r="EQ292" s="124">
        <f t="shared" si="591"/>
        <v>6</v>
      </c>
      <c r="ER292" s="117">
        <f t="shared" si="591"/>
        <v>1.0052848838457553</v>
      </c>
      <c r="ES292" s="44">
        <f t="shared" si="591"/>
        <v>-3.0948842718592218</v>
      </c>
      <c r="ET292" s="44">
        <f t="shared" si="591"/>
        <v>1.991106713949975</v>
      </c>
      <c r="EU292" s="44">
        <f t="shared" si="591"/>
        <v>-22.06273853244678</v>
      </c>
      <c r="EV292" s="39" t="s">
        <v>27</v>
      </c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44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</row>
    <row r="293" spans="1:235">
      <c r="A293" t="s">
        <v>38</v>
      </c>
      <c r="B293" s="3" t="s">
        <v>35</v>
      </c>
      <c r="C293" s="19">
        <v>4</v>
      </c>
      <c r="D293" t="s">
        <v>145</v>
      </c>
      <c r="E293" t="s">
        <v>27</v>
      </c>
      <c r="F293" s="13"/>
      <c r="G293" s="13"/>
      <c r="H293" s="13">
        <v>2.6398244954179973E-4</v>
      </c>
      <c r="I293" s="13">
        <v>4.2480712545511777E-5</v>
      </c>
      <c r="J293" s="13">
        <v>9.942619290086441E-5</v>
      </c>
      <c r="K293" s="13">
        <v>3.4142583444918309E-7</v>
      </c>
      <c r="L293" s="13">
        <v>7.5529105743044056E-5</v>
      </c>
      <c r="M293" s="13">
        <v>-1.6485838955304644E-6</v>
      </c>
      <c r="N293" s="13">
        <v>6.7779659366351547E-5</v>
      </c>
      <c r="O293" s="13">
        <v>6.1167994317656862E-6</v>
      </c>
      <c r="P293" s="13">
        <v>-3.4400783761157087E-6</v>
      </c>
      <c r="Q293" s="13"/>
      <c r="R293" s="13"/>
      <c r="S293" s="13"/>
      <c r="T293" s="13"/>
      <c r="U293" s="13"/>
      <c r="V293" s="13">
        <v>19.008445701599122</v>
      </c>
      <c r="W293" s="13">
        <v>4.2254749774932865</v>
      </c>
      <c r="X293" s="13">
        <v>6.5911685848236088</v>
      </c>
      <c r="Y293" s="13">
        <v>4.6740270370264625E-5</v>
      </c>
      <c r="Z293" s="13">
        <v>6.9469721412658689</v>
      </c>
      <c r="AA293" s="13">
        <v>2.2048479793284058E-5</v>
      </c>
      <c r="AB293" s="13">
        <v>1.1603738355636597</v>
      </c>
      <c r="AC293" s="13">
        <v>1.1529321770922252E-5</v>
      </c>
      <c r="AD293" s="13">
        <v>-1.3127171023086249E-6</v>
      </c>
      <c r="AE293" s="13"/>
      <c r="AF293" s="13"/>
      <c r="AG293" s="13"/>
      <c r="AH293" s="13"/>
      <c r="AI293" s="68">
        <f t="shared" si="507"/>
        <v>1</v>
      </c>
      <c r="AJ293" s="13">
        <f t="shared" si="529"/>
        <v>0</v>
      </c>
      <c r="AK293" s="13">
        <f t="shared" si="530"/>
        <v>0</v>
      </c>
      <c r="AL293" s="13">
        <f t="shared" si="531"/>
        <v>19.008181719149579</v>
      </c>
      <c r="AM293" s="13">
        <f t="shared" si="532"/>
        <v>4.2254324967807406</v>
      </c>
      <c r="AN293" s="13">
        <f t="shared" si="533"/>
        <v>6.5910691586307077</v>
      </c>
      <c r="AO293" s="13">
        <f t="shared" si="534"/>
        <v>4.6398844535815445E-5</v>
      </c>
      <c r="AP293" s="13">
        <f t="shared" si="535"/>
        <v>6.9468966121601259</v>
      </c>
      <c r="AQ293" s="13">
        <f t="shared" si="536"/>
        <v>2.3697063688814524E-5</v>
      </c>
      <c r="AR293" s="13">
        <f t="shared" si="537"/>
        <v>1.1603060559042933</v>
      </c>
      <c r="AS293" s="13">
        <f t="shared" si="538"/>
        <v>5.4125223391565657E-6</v>
      </c>
      <c r="AT293" s="13">
        <f t="shared" si="539"/>
        <v>2.1273612738070841E-6</v>
      </c>
      <c r="AU293" s="13">
        <f t="shared" si="540"/>
        <v>0</v>
      </c>
      <c r="AV293" s="13">
        <f t="shared" si="541"/>
        <v>0</v>
      </c>
      <c r="AW293" s="13">
        <f t="shared" si="542"/>
        <v>0</v>
      </c>
      <c r="AX293" s="13"/>
      <c r="AY293">
        <f t="shared" si="543"/>
        <v>0</v>
      </c>
      <c r="AZ293">
        <f t="shared" si="544"/>
        <v>1</v>
      </c>
      <c r="BB293">
        <f t="shared" si="508"/>
        <v>1</v>
      </c>
      <c r="BC293">
        <f t="shared" si="509"/>
        <v>1</v>
      </c>
      <c r="BD293" s="41">
        <f t="shared" si="510"/>
        <v>1.7874575117066103</v>
      </c>
      <c r="BE293" s="13">
        <f t="shared" si="511"/>
        <v>19.008181719149579</v>
      </c>
      <c r="BF293" s="13">
        <f t="shared" si="512"/>
        <v>4.2254324967807406</v>
      </c>
      <c r="BG293" s="13">
        <f t="shared" si="545"/>
        <v>6.5910679998203809</v>
      </c>
      <c r="BH293" s="13">
        <f t="shared" si="546"/>
        <v>6.9468958598346555</v>
      </c>
      <c r="BI293" s="13">
        <f t="shared" si="547"/>
        <v>1.1603046434754014</v>
      </c>
      <c r="BJ293" s="17">
        <f t="shared" si="548"/>
        <v>0.22229545988209257</v>
      </c>
      <c r="BK293" s="17">
        <f t="shared" si="549"/>
        <v>0.34674899983622753</v>
      </c>
      <c r="BL293" s="17">
        <f t="shared" si="550"/>
        <v>0.36546872091590343</v>
      </c>
      <c r="BM293" s="17">
        <f t="shared" si="551"/>
        <v>6.104237957208003E-2</v>
      </c>
      <c r="BN293" s="17">
        <f t="shared" si="552"/>
        <v>1.5598564182109083</v>
      </c>
      <c r="BO293" s="17">
        <f t="shared" si="553"/>
        <v>1.6440674096976664</v>
      </c>
      <c r="BP293" s="17">
        <f t="shared" si="554"/>
        <v>0.27460020822943232</v>
      </c>
      <c r="BQ293" s="17">
        <f t="shared" si="555"/>
        <v>1.0539863736838964</v>
      </c>
      <c r="BR293" s="17">
        <f t="shared" si="556"/>
        <v>0.17604197734070137</v>
      </c>
      <c r="BS293" s="17">
        <f t="shared" si="557"/>
        <v>0.1670249082304536</v>
      </c>
      <c r="BT293" s="96">
        <f t="shared" si="558"/>
        <v>-1.5037478816029459</v>
      </c>
      <c r="BU293" s="96">
        <f t="shared" si="559"/>
        <v>-1.059154104185797</v>
      </c>
      <c r="BV293" s="96">
        <f t="shared" si="560"/>
        <v>-1.006574582343843</v>
      </c>
      <c r="BW293" s="96">
        <f t="shared" si="561"/>
        <v>-2.7961869089505811</v>
      </c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184"/>
      <c r="CJ293" s="185"/>
      <c r="CK293" s="181">
        <f t="shared" si="513"/>
        <v>0</v>
      </c>
      <c r="CL293" s="186">
        <f t="shared" si="514"/>
        <v>1.7874550248376515</v>
      </c>
      <c r="CM293" s="185">
        <f t="shared" si="515"/>
        <v>0.21793938840456273</v>
      </c>
      <c r="CN293" s="185">
        <f t="shared" si="516"/>
        <v>0.3333747208885014</v>
      </c>
      <c r="CO293" s="188">
        <f t="shared" si="517"/>
        <v>0.33810000000000001</v>
      </c>
      <c r="CP293" s="185">
        <f t="shared" si="518"/>
        <v>5.4381481472391927E-2</v>
      </c>
      <c r="CQ293" s="187">
        <f t="shared" si="519"/>
        <v>1.5296671396987453</v>
      </c>
      <c r="CR293" s="187">
        <f t="shared" si="520"/>
        <v>1.5513487601992444</v>
      </c>
      <c r="CS293" s="187">
        <f t="shared" si="521"/>
        <v>0.24952571387161607</v>
      </c>
      <c r="CT293" s="187">
        <f t="shared" si="522"/>
        <v>1.0141740774432593</v>
      </c>
      <c r="CU293" s="187">
        <f t="shared" si="523"/>
        <v>0.16312419048287721</v>
      </c>
      <c r="CV293" s="187">
        <f t="shared" si="524"/>
        <v>0.16084436992721657</v>
      </c>
      <c r="CW293" s="184">
        <f t="shared" si="525"/>
        <v>-1.5235382896933558</v>
      </c>
      <c r="CX293" s="184">
        <f t="shared" si="526"/>
        <v>-1.0984881337101513</v>
      </c>
      <c r="CY293" s="184">
        <f t="shared" si="527"/>
        <v>-2.9117315971847186</v>
      </c>
      <c r="CZ293" s="184">
        <f t="shared" si="562"/>
        <v>0.42505015598320445</v>
      </c>
      <c r="DA293" s="184">
        <f t="shared" si="563"/>
        <v>0.43912472042505896</v>
      </c>
      <c r="DB293" s="184">
        <f t="shared" si="564"/>
        <v>-1.3881933074913628</v>
      </c>
      <c r="DC293" s="184">
        <f t="shared" si="565"/>
        <v>1.4074564441854403E-2</v>
      </c>
      <c r="DD293" s="184">
        <f t="shared" si="566"/>
        <v>-1.8132434634745673</v>
      </c>
      <c r="DE293" s="184">
        <f t="shared" si="567"/>
        <v>-1.8273180279164218</v>
      </c>
      <c r="DF293" s="15"/>
      <c r="DV293" s="39" t="str">
        <f>E293</f>
        <v>iRM_12</v>
      </c>
      <c r="DW293" s="39" t="str">
        <f>A293</f>
        <v>Lab 1</v>
      </c>
      <c r="DX293" s="39" t="str">
        <f>B293</f>
        <v>Jun 22, 2022</v>
      </c>
      <c r="DY293" s="124">
        <f>C293</f>
        <v>4</v>
      </c>
      <c r="DZ293" s="48">
        <f>BE293/AVERAGE(BE291,BE295)</f>
        <v>1.0067620113988087</v>
      </c>
      <c r="EA293" s="46">
        <f>(CM293/AVERAGE(CM291,CM295)-1)*10^6</f>
        <v>0.97367668638881355</v>
      </c>
      <c r="EB293" s="46">
        <f>(CN293/AVERAGE(CN291,CN295)-1)*10^6</f>
        <v>1.9466600129636191</v>
      </c>
      <c r="EC293" s="46">
        <f>(CP293/AVERAGE(CP291,CP295)-1)*10^6</f>
        <v>6.4441107714419132</v>
      </c>
      <c r="EH293" s="50"/>
      <c r="EK293" s="46"/>
      <c r="EL293" s="46"/>
      <c r="EN293" s="39" t="str">
        <f t="shared" ref="EN293:EU293" si="592">DV403</f>
        <v>iRM_12</v>
      </c>
      <c r="EO293" s="39" t="str">
        <f t="shared" si="592"/>
        <v>Lab 1</v>
      </c>
      <c r="EP293" s="39" t="str">
        <f t="shared" si="592"/>
        <v>Jun 23, 2022</v>
      </c>
      <c r="EQ293" s="124">
        <f t="shared" si="592"/>
        <v>6</v>
      </c>
      <c r="ER293" s="117">
        <f t="shared" si="592"/>
        <v>0.99274275800295031</v>
      </c>
      <c r="ES293" s="44">
        <f t="shared" si="592"/>
        <v>1.0287439518030794</v>
      </c>
      <c r="ET293" s="44">
        <f t="shared" si="592"/>
        <v>-1.2046611034266519</v>
      </c>
      <c r="EU293" s="44">
        <f t="shared" si="592"/>
        <v>2.2394671372882868</v>
      </c>
      <c r="EV293" s="39" t="s">
        <v>27</v>
      </c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44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</row>
    <row r="294" spans="1:235">
      <c r="A294" t="s">
        <v>38</v>
      </c>
      <c r="B294" s="3" t="s">
        <v>35</v>
      </c>
      <c r="C294" s="19">
        <v>4</v>
      </c>
      <c r="D294" t="s">
        <v>146</v>
      </c>
      <c r="E294" t="s">
        <v>98</v>
      </c>
      <c r="F294" s="13"/>
      <c r="G294" s="13"/>
      <c r="H294" s="13">
        <v>2.4824653373798353E-4</v>
      </c>
      <c r="I294" s="13">
        <v>5.2900357150065244E-5</v>
      </c>
      <c r="J294" s="13">
        <v>9.2538267199415711E-5</v>
      </c>
      <c r="K294" s="13">
        <v>5.9949309161311217E-7</v>
      </c>
      <c r="L294" s="13">
        <v>8.8716926984488961E-5</v>
      </c>
      <c r="M294" s="13">
        <v>-8.2964095753368379E-7</v>
      </c>
      <c r="N294" s="13">
        <v>5.2659037737612377E-5</v>
      </c>
      <c r="O294" s="13">
        <v>2.0986026231639699E-5</v>
      </c>
      <c r="P294" s="13">
        <v>1.0908414793675543E-6</v>
      </c>
      <c r="Q294" s="13"/>
      <c r="R294" s="13"/>
      <c r="S294" s="13"/>
      <c r="T294" s="13"/>
      <c r="U294" s="13"/>
      <c r="V294" s="13">
        <v>20.05620407104492</v>
      </c>
      <c r="W294" s="13">
        <v>4.4583158302307133</v>
      </c>
      <c r="X294" s="13">
        <v>6.9542622184753418</v>
      </c>
      <c r="Y294" s="13">
        <v>2.7422847847446973E-5</v>
      </c>
      <c r="Z294" s="13">
        <v>7.3295485782623295</v>
      </c>
      <c r="AA294" s="13">
        <v>2.0506971434315347E-5</v>
      </c>
      <c r="AB294" s="13">
        <v>1.2242151069641114</v>
      </c>
      <c r="AC294" s="13">
        <v>1.071453659733379E-5</v>
      </c>
      <c r="AD294" s="13">
        <v>-1.3600563329418946E-6</v>
      </c>
      <c r="AE294" s="13"/>
      <c r="AF294" s="13"/>
      <c r="AG294" s="13"/>
      <c r="AH294" s="13"/>
      <c r="AI294" s="68">
        <f t="shared" si="507"/>
        <v>1</v>
      </c>
      <c r="AJ294" s="13">
        <f t="shared" si="529"/>
        <v>0</v>
      </c>
      <c r="AK294" s="13">
        <f t="shared" si="530"/>
        <v>0</v>
      </c>
      <c r="AL294" s="13">
        <f t="shared" si="531"/>
        <v>20.055955824511184</v>
      </c>
      <c r="AM294" s="13">
        <f t="shared" si="532"/>
        <v>4.4582629298735634</v>
      </c>
      <c r="AN294" s="13">
        <f t="shared" si="533"/>
        <v>6.9541696802081425</v>
      </c>
      <c r="AO294" s="13">
        <f t="shared" si="534"/>
        <v>2.6823354755833861E-5</v>
      </c>
      <c r="AP294" s="13">
        <f t="shared" si="535"/>
        <v>7.3294598613353452</v>
      </c>
      <c r="AQ294" s="13">
        <f t="shared" si="536"/>
        <v>2.133661239184903E-5</v>
      </c>
      <c r="AR294" s="13">
        <f t="shared" si="537"/>
        <v>1.2241624479263737</v>
      </c>
      <c r="AS294" s="13">
        <f t="shared" si="538"/>
        <v>-1.0271489634305909E-5</v>
      </c>
      <c r="AT294" s="13">
        <f t="shared" si="539"/>
        <v>-2.4508978123094489E-6</v>
      </c>
      <c r="AU294" s="13">
        <f t="shared" si="540"/>
        <v>0</v>
      </c>
      <c r="AV294" s="13">
        <f t="shared" si="541"/>
        <v>0</v>
      </c>
      <c r="AW294" s="13">
        <f t="shared" si="542"/>
        <v>0</v>
      </c>
      <c r="AX294" s="13"/>
      <c r="AY294">
        <f t="shared" si="543"/>
        <v>0</v>
      </c>
      <c r="AZ294">
        <f t="shared" si="544"/>
        <v>1</v>
      </c>
      <c r="BB294">
        <f t="shared" si="508"/>
        <v>1</v>
      </c>
      <c r="BC294">
        <f t="shared" si="509"/>
        <v>1</v>
      </c>
      <c r="BD294" s="41">
        <f t="shared" si="510"/>
        <v>1.7863125569293783</v>
      </c>
      <c r="BE294" s="13">
        <f t="shared" si="511"/>
        <v>20.055955824511184</v>
      </c>
      <c r="BF294" s="13">
        <f t="shared" si="512"/>
        <v>4.4582629298735634</v>
      </c>
      <c r="BG294" s="13">
        <f t="shared" si="545"/>
        <v>6.9541710153413794</v>
      </c>
      <c r="BH294" s="13">
        <f t="shared" si="546"/>
        <v>7.3294607281143627</v>
      </c>
      <c r="BI294" s="13">
        <f t="shared" si="547"/>
        <v>1.2241640751970098</v>
      </c>
      <c r="BJ294" s="17">
        <f t="shared" si="548"/>
        <v>0.22229122206307128</v>
      </c>
      <c r="BK294" s="17">
        <f t="shared" si="549"/>
        <v>0.34673844897695721</v>
      </c>
      <c r="BL294" s="17">
        <f t="shared" si="550"/>
        <v>0.36545058197409552</v>
      </c>
      <c r="BM294" s="17">
        <f t="shared" si="551"/>
        <v>6.1037433763237052E-2</v>
      </c>
      <c r="BN294" s="17">
        <f t="shared" si="552"/>
        <v>1.55983869159969</v>
      </c>
      <c r="BO294" s="17">
        <f t="shared" si="553"/>
        <v>1.6440171527349166</v>
      </c>
      <c r="BP294" s="17">
        <f t="shared" si="554"/>
        <v>0.27458319404946518</v>
      </c>
      <c r="BQ294" s="17">
        <f t="shared" si="555"/>
        <v>1.0539661322600593</v>
      </c>
      <c r="BR294" s="17">
        <f t="shared" si="556"/>
        <v>0.17603307029643356</v>
      </c>
      <c r="BS294" s="17">
        <f t="shared" si="557"/>
        <v>0.16701966496680423</v>
      </c>
      <c r="BT294" s="96">
        <f t="shared" si="558"/>
        <v>-1.5037669456873799</v>
      </c>
      <c r="BU294" s="96">
        <f t="shared" si="559"/>
        <v>-1.059184532593086</v>
      </c>
      <c r="BV294" s="96">
        <f t="shared" si="560"/>
        <v>-1.0066242155707668</v>
      </c>
      <c r="BW294" s="96">
        <f t="shared" si="561"/>
        <v>-2.7962679347764006</v>
      </c>
      <c r="BX294" s="44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184"/>
      <c r="CJ294" s="185"/>
      <c r="CK294" s="181">
        <f t="shared" si="513"/>
        <v>0</v>
      </c>
      <c r="CL294" s="186">
        <f t="shared" si="514"/>
        <v>1.7863152725827824</v>
      </c>
      <c r="CM294" s="185">
        <f t="shared" si="515"/>
        <v>0.21793798380391885</v>
      </c>
      <c r="CN294" s="185">
        <f t="shared" si="516"/>
        <v>0.33337293818222119</v>
      </c>
      <c r="CO294" s="188">
        <f t="shared" si="517"/>
        <v>0.33810000000000007</v>
      </c>
      <c r="CP294" s="185">
        <f t="shared" si="518"/>
        <v>5.4381081772828292E-2</v>
      </c>
      <c r="CQ294" s="187">
        <f t="shared" si="519"/>
        <v>1.5296688184569076</v>
      </c>
      <c r="CR294" s="187">
        <f t="shared" si="520"/>
        <v>1.5513587585732287</v>
      </c>
      <c r="CS294" s="187">
        <f t="shared" si="521"/>
        <v>0.24952548804780869</v>
      </c>
      <c r="CT294" s="187">
        <f t="shared" si="522"/>
        <v>1.0141795007223859</v>
      </c>
      <c r="CU294" s="187">
        <f t="shared" si="523"/>
        <v>0.1631238638305538</v>
      </c>
      <c r="CV294" s="187">
        <f t="shared" si="524"/>
        <v>0.16084318773389022</v>
      </c>
      <c r="CW294" s="184">
        <f t="shared" si="525"/>
        <v>-1.5235447346282547</v>
      </c>
      <c r="CX294" s="184">
        <f t="shared" si="526"/>
        <v>-1.0984934811793354</v>
      </c>
      <c r="CY294" s="184">
        <f t="shared" si="527"/>
        <v>-2.9117389471321951</v>
      </c>
      <c r="CZ294" s="184">
        <f t="shared" si="562"/>
        <v>0.42505125344891936</v>
      </c>
      <c r="DA294" s="184">
        <f t="shared" si="563"/>
        <v>0.43913116535995778</v>
      </c>
      <c r="DB294" s="184">
        <f t="shared" si="564"/>
        <v>-1.3881942125039408</v>
      </c>
      <c r="DC294" s="184">
        <f t="shared" si="565"/>
        <v>1.4079911911038339E-2</v>
      </c>
      <c r="DD294" s="184">
        <f t="shared" si="566"/>
        <v>-1.8132454659528601</v>
      </c>
      <c r="DE294" s="184">
        <f t="shared" si="567"/>
        <v>-1.8273253778638985</v>
      </c>
      <c r="DF294" s="15"/>
      <c r="DY294" s="124"/>
      <c r="EE294" t="str">
        <f>E294</f>
        <v>iRM_UR</v>
      </c>
      <c r="EF294" t="str">
        <f>A294</f>
        <v>Lab 1</v>
      </c>
      <c r="EG294" t="str">
        <f>B294</f>
        <v>Jun 22, 2022</v>
      </c>
      <c r="EH294" s="50">
        <f>C294</f>
        <v>4</v>
      </c>
      <c r="EI294" s="48">
        <f>BE294/AVERAGE(BE293,BE295)</f>
        <v>1.061007963051585</v>
      </c>
      <c r="EJ294" s="46">
        <f>(CM294/AVERAGE(CM293,CM295)-1)*10^6</f>
        <v>-6.4654105310646415</v>
      </c>
      <c r="EK294" s="46">
        <f>(CN294/AVERAGE(CN293,CN295)-1)*10^6</f>
        <v>-4.6174119928688029</v>
      </c>
      <c r="EL294" s="46">
        <f>(CP294/AVERAGE(CP293,CP295)-1)*10^6</f>
        <v>0.44618450734112969</v>
      </c>
      <c r="EN294" s="39" t="str">
        <f t="shared" ref="EN294:EU294" si="593">DV405</f>
        <v>iRM_12</v>
      </c>
      <c r="EO294" s="39" t="str">
        <f t="shared" si="593"/>
        <v>Lab 1</v>
      </c>
      <c r="EP294" s="39" t="str">
        <f t="shared" si="593"/>
        <v>Jun 23, 2022</v>
      </c>
      <c r="EQ294" s="124">
        <f t="shared" si="593"/>
        <v>6</v>
      </c>
      <c r="ER294" s="117">
        <f t="shared" si="593"/>
        <v>1.0027599303379819</v>
      </c>
      <c r="ES294" s="44">
        <f t="shared" si="593"/>
        <v>-2.5244690964321137</v>
      </c>
      <c r="ET294" s="44">
        <f t="shared" si="593"/>
        <v>-2.420256798196796</v>
      </c>
      <c r="EU294" s="44">
        <f t="shared" si="593"/>
        <v>2.7742784602935444</v>
      </c>
      <c r="EV294" s="39" t="s">
        <v>27</v>
      </c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44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</row>
    <row r="295" spans="1:235">
      <c r="A295" t="s">
        <v>38</v>
      </c>
      <c r="B295" s="3" t="s">
        <v>35</v>
      </c>
      <c r="C295" s="19">
        <v>4</v>
      </c>
      <c r="D295" t="s">
        <v>147</v>
      </c>
      <c r="E295" t="s">
        <v>27</v>
      </c>
      <c r="F295" s="13"/>
      <c r="G295" s="13"/>
      <c r="H295" s="13">
        <v>2.8048775566276164E-4</v>
      </c>
      <c r="I295" s="13">
        <v>5.0391384320391808E-5</v>
      </c>
      <c r="J295" s="13">
        <v>9.0237623226130381E-5</v>
      </c>
      <c r="K295" s="13">
        <v>2.9589059522550087E-6</v>
      </c>
      <c r="L295" s="13">
        <v>8.4086554852547121E-5</v>
      </c>
      <c r="M295" s="13">
        <v>-4.9528249974173376E-6</v>
      </c>
      <c r="N295" s="13">
        <v>7.1348274286719973E-5</v>
      </c>
      <c r="O295" s="13">
        <v>3.0909123211131374E-6</v>
      </c>
      <c r="P295" s="13">
        <v>-4.0441347778141793E-6</v>
      </c>
      <c r="Q295" s="13"/>
      <c r="R295" s="13"/>
      <c r="S295" s="13"/>
      <c r="T295" s="13"/>
      <c r="U295" s="13"/>
      <c r="V295" s="13">
        <v>18.797575302124024</v>
      </c>
      <c r="W295" s="13">
        <v>4.1785727310180665</v>
      </c>
      <c r="X295" s="13">
        <v>6.5179298114776607</v>
      </c>
      <c r="Y295" s="13">
        <v>3.8676134645356795E-5</v>
      </c>
      <c r="Z295" s="13">
        <v>6.8697076702117919</v>
      </c>
      <c r="AA295" s="13">
        <v>2.1121238050909595E-5</v>
      </c>
      <c r="AB295" s="13">
        <v>1.1474381041526795</v>
      </c>
      <c r="AC295" s="13">
        <v>1.7086864247630728E-5</v>
      </c>
      <c r="AD295" s="13">
        <v>3.8983185618235481E-7</v>
      </c>
      <c r="AE295" s="13"/>
      <c r="AF295" s="13"/>
      <c r="AG295" s="13"/>
      <c r="AH295" s="13"/>
      <c r="AI295" s="68">
        <f t="shared" si="507"/>
        <v>1</v>
      </c>
      <c r="AJ295" s="13">
        <f t="shared" si="529"/>
        <v>0</v>
      </c>
      <c r="AK295" s="13">
        <f t="shared" si="530"/>
        <v>0</v>
      </c>
      <c r="AL295" s="13">
        <f t="shared" si="531"/>
        <v>18.79729481436836</v>
      </c>
      <c r="AM295" s="13">
        <f t="shared" si="532"/>
        <v>4.1785223396337461</v>
      </c>
      <c r="AN295" s="13">
        <f t="shared" si="533"/>
        <v>6.5178395738544346</v>
      </c>
      <c r="AO295" s="13">
        <f t="shared" si="534"/>
        <v>3.5717228693101786E-5</v>
      </c>
      <c r="AP295" s="13">
        <f t="shared" si="535"/>
        <v>6.8696235836569395</v>
      </c>
      <c r="AQ295" s="13">
        <f t="shared" si="536"/>
        <v>2.6074063048326933E-5</v>
      </c>
      <c r="AR295" s="13">
        <f t="shared" si="537"/>
        <v>1.1473667558783929</v>
      </c>
      <c r="AS295" s="13">
        <f t="shared" si="538"/>
        <v>1.3995951926517591E-5</v>
      </c>
      <c r="AT295" s="13">
        <f t="shared" si="539"/>
        <v>4.4339666339965341E-6</v>
      </c>
      <c r="AU295" s="13">
        <f t="shared" si="540"/>
        <v>0</v>
      </c>
      <c r="AV295" s="13">
        <f t="shared" si="541"/>
        <v>0</v>
      </c>
      <c r="AW295" s="13">
        <f t="shared" si="542"/>
        <v>0</v>
      </c>
      <c r="AX295" s="13"/>
      <c r="AY295">
        <f t="shared" si="543"/>
        <v>0</v>
      </c>
      <c r="AZ295">
        <f t="shared" si="544"/>
        <v>1</v>
      </c>
      <c r="BB295">
        <f t="shared" si="508"/>
        <v>1</v>
      </c>
      <c r="BC295">
        <f t="shared" si="509"/>
        <v>1</v>
      </c>
      <c r="BD295" s="41">
        <f t="shared" si="510"/>
        <v>1.7867874561456811</v>
      </c>
      <c r="BE295" s="13">
        <f t="shared" si="511"/>
        <v>18.79729481436836</v>
      </c>
      <c r="BF295" s="13">
        <f t="shared" si="512"/>
        <v>4.1785223396337461</v>
      </c>
      <c r="BG295" s="13">
        <f t="shared" si="545"/>
        <v>6.5178371585043466</v>
      </c>
      <c r="BH295" s="13">
        <f t="shared" si="546"/>
        <v>6.8696220155782148</v>
      </c>
      <c r="BI295" s="13">
        <f t="shared" si="547"/>
        <v>1.1473638119775922</v>
      </c>
      <c r="BJ295" s="17">
        <f t="shared" si="548"/>
        <v>0.2222938130671733</v>
      </c>
      <c r="BK295" s="17">
        <f t="shared" si="549"/>
        <v>0.34674335976909898</v>
      </c>
      <c r="BL295" s="17">
        <f t="shared" si="550"/>
        <v>0.36545801315661564</v>
      </c>
      <c r="BM295" s="17">
        <f t="shared" si="551"/>
        <v>6.1038773041989271E-2</v>
      </c>
      <c r="BN295" s="17">
        <f t="shared" si="552"/>
        <v>1.5598426019365605</v>
      </c>
      <c r="BO295" s="17">
        <f t="shared" si="553"/>
        <v>1.6440314200115891</v>
      </c>
      <c r="BP295" s="17">
        <f t="shared" si="554"/>
        <v>0.27458601838614566</v>
      </c>
      <c r="BQ295" s="17">
        <f t="shared" si="555"/>
        <v>1.0539726367073878</v>
      </c>
      <c r="BR295" s="17">
        <f t="shared" si="556"/>
        <v>0.17603443965772209</v>
      </c>
      <c r="BS295" s="17">
        <f t="shared" si="557"/>
        <v>0.16701993346587626</v>
      </c>
      <c r="BT295" s="96">
        <f t="shared" si="558"/>
        <v>-1.5037552898559987</v>
      </c>
      <c r="BU295" s="96">
        <f t="shared" si="559"/>
        <v>-1.059170369879429</v>
      </c>
      <c r="BV295" s="96">
        <f t="shared" si="560"/>
        <v>-1.0066038814754508</v>
      </c>
      <c r="BW295" s="96">
        <f t="shared" si="561"/>
        <v>-2.7962459930928025</v>
      </c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184"/>
      <c r="CJ295" s="185"/>
      <c r="CK295" s="181">
        <f t="shared" si="513"/>
        <v>0</v>
      </c>
      <c r="CL295" s="186">
        <f t="shared" si="514"/>
        <v>1.7867822144365328</v>
      </c>
      <c r="CM295" s="185">
        <f t="shared" si="515"/>
        <v>0.21793939733856657</v>
      </c>
      <c r="CN295" s="185">
        <f t="shared" si="516"/>
        <v>0.33337423413056205</v>
      </c>
      <c r="CO295" s="188">
        <f t="shared" si="517"/>
        <v>0.33810000000000001</v>
      </c>
      <c r="CP295" s="185">
        <f t="shared" si="518"/>
        <v>5.4380633545293947E-2</v>
      </c>
      <c r="CQ295" s="187">
        <f t="shared" si="519"/>
        <v>1.5296648435375304</v>
      </c>
      <c r="CR295" s="187">
        <f t="shared" si="520"/>
        <v>1.5513486966047041</v>
      </c>
      <c r="CS295" s="187">
        <f t="shared" si="521"/>
        <v>0.24952181298737003</v>
      </c>
      <c r="CT295" s="187">
        <f t="shared" si="522"/>
        <v>1.0141755582334149</v>
      </c>
      <c r="CU295" s="187">
        <f t="shared" si="523"/>
        <v>0.16312188519043258</v>
      </c>
      <c r="CV295" s="187">
        <f t="shared" si="524"/>
        <v>0.16084186200915099</v>
      </c>
      <c r="CW295" s="184">
        <f t="shared" si="525"/>
        <v>-1.5235382487002902</v>
      </c>
      <c r="CX295" s="184">
        <f t="shared" si="526"/>
        <v>-1.0984895938037462</v>
      </c>
      <c r="CY295" s="184">
        <f t="shared" si="527"/>
        <v>-2.9117471895092675</v>
      </c>
      <c r="CZ295" s="184">
        <f t="shared" si="562"/>
        <v>0.42504865489654403</v>
      </c>
      <c r="DA295" s="184">
        <f t="shared" si="563"/>
        <v>0.43912467943199329</v>
      </c>
      <c r="DB295" s="184">
        <f t="shared" si="564"/>
        <v>-1.3882089408089777</v>
      </c>
      <c r="DC295" s="184">
        <f t="shared" si="565"/>
        <v>1.4076024535449275E-2</v>
      </c>
      <c r="DD295" s="184">
        <f t="shared" si="566"/>
        <v>-1.8132575957055215</v>
      </c>
      <c r="DE295" s="184">
        <f t="shared" si="567"/>
        <v>-1.8273336202409707</v>
      </c>
      <c r="DF295" s="15"/>
      <c r="DY295" s="124"/>
      <c r="EH295" s="50"/>
      <c r="EN295" s="39" t="str">
        <f t="shared" ref="EN295:EU295" si="594">DV407</f>
        <v>iRM_12</v>
      </c>
      <c r="EO295" s="39" t="str">
        <f t="shared" si="594"/>
        <v>Lab 1</v>
      </c>
      <c r="EP295" s="39" t="str">
        <f t="shared" si="594"/>
        <v>Jun 23, 2022</v>
      </c>
      <c r="EQ295" s="124">
        <f t="shared" si="594"/>
        <v>6</v>
      </c>
      <c r="ER295" s="117">
        <f t="shared" si="594"/>
        <v>1.0062802021947697</v>
      </c>
      <c r="ES295" s="44">
        <f t="shared" si="594"/>
        <v>3.8095813428284941</v>
      </c>
      <c r="ET295" s="44">
        <f t="shared" si="594"/>
        <v>4.527318264946345</v>
      </c>
      <c r="EU295" s="44">
        <f t="shared" si="594"/>
        <v>-9.4701446490264019</v>
      </c>
      <c r="EV295" s="39" t="s">
        <v>27</v>
      </c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44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</row>
    <row r="296" spans="1:235">
      <c r="A296" s="4" t="s">
        <v>38</v>
      </c>
      <c r="B296" s="12" t="s">
        <v>35</v>
      </c>
      <c r="C296" s="20">
        <v>5</v>
      </c>
      <c r="D296" s="4" t="s">
        <v>113</v>
      </c>
      <c r="E296" s="4" t="s">
        <v>27</v>
      </c>
      <c r="F296" s="15"/>
      <c r="G296" s="15"/>
      <c r="H296" s="15">
        <v>1.55583476589527E-4</v>
      </c>
      <c r="I296" s="15">
        <v>2.6332220137703644E-5</v>
      </c>
      <c r="J296" s="15">
        <v>5.9051613789051771E-5</v>
      </c>
      <c r="K296" s="15">
        <v>-2.1738082978117406E-8</v>
      </c>
      <c r="L296" s="15">
        <v>5.5601263193238991E-5</v>
      </c>
      <c r="M296" s="15">
        <v>4.1973729594246834E-6</v>
      </c>
      <c r="N296" s="15">
        <v>4.6803893565083857E-5</v>
      </c>
      <c r="O296" s="15">
        <v>7.8827152719895818E-6</v>
      </c>
      <c r="P296" s="15">
        <v>-1.6888299683159858E-6</v>
      </c>
      <c r="Q296" s="15"/>
      <c r="R296" s="15"/>
      <c r="S296" s="15"/>
      <c r="T296" s="15"/>
      <c r="U296" s="15"/>
      <c r="V296" s="15">
        <v>20.743329145470444</v>
      </c>
      <c r="W296" s="15">
        <v>4.6112271133734257</v>
      </c>
      <c r="X296" s="15">
        <v>7.1930645242029305</v>
      </c>
      <c r="Y296" s="15">
        <v>3.9224040725522559E-5</v>
      </c>
      <c r="Z296" s="15">
        <v>7.5818583138135018</v>
      </c>
      <c r="AA296" s="15">
        <v>2.3159009965545882E-5</v>
      </c>
      <c r="AB296" s="15">
        <v>1.2664541979225314</v>
      </c>
      <c r="AC296" s="15">
        <v>1.2613793833039306E-5</v>
      </c>
      <c r="AD296" s="15">
        <v>-3.4695447678042712E-6</v>
      </c>
      <c r="AE296" s="15"/>
      <c r="AF296" s="15"/>
      <c r="AG296" s="15"/>
      <c r="AH296" s="15"/>
      <c r="AI296" s="69">
        <f t="shared" si="507"/>
        <v>1</v>
      </c>
      <c r="AJ296" s="15">
        <f t="shared" si="529"/>
        <v>0</v>
      </c>
      <c r="AK296" s="15">
        <f t="shared" si="530"/>
        <v>0</v>
      </c>
      <c r="AL296" s="15">
        <f t="shared" si="531"/>
        <v>20.743173561993853</v>
      </c>
      <c r="AM296" s="15">
        <f t="shared" si="532"/>
        <v>4.611200781153288</v>
      </c>
      <c r="AN296" s="15">
        <f t="shared" si="533"/>
        <v>7.1930054725891415</v>
      </c>
      <c r="AO296" s="15">
        <f t="shared" si="534"/>
        <v>3.9245778808500676E-5</v>
      </c>
      <c r="AP296" s="15">
        <f t="shared" si="535"/>
        <v>7.5818027125503082</v>
      </c>
      <c r="AQ296" s="15">
        <f t="shared" si="536"/>
        <v>1.8961637006121198E-5</v>
      </c>
      <c r="AR296" s="15">
        <f t="shared" si="537"/>
        <v>1.2664073940289664</v>
      </c>
      <c r="AS296" s="15">
        <f t="shared" si="538"/>
        <v>4.7310785610497242E-6</v>
      </c>
      <c r="AT296" s="15">
        <f t="shared" si="539"/>
        <v>-1.7807147994882854E-6</v>
      </c>
      <c r="AU296" s="15">
        <f t="shared" si="540"/>
        <v>0</v>
      </c>
      <c r="AV296" s="15">
        <f t="shared" si="541"/>
        <v>0</v>
      </c>
      <c r="AW296" s="15">
        <f t="shared" si="542"/>
        <v>0</v>
      </c>
      <c r="AX296" s="15"/>
      <c r="AY296" s="4">
        <f t="shared" si="543"/>
        <v>0</v>
      </c>
      <c r="AZ296" s="4">
        <f t="shared" si="544"/>
        <v>1</v>
      </c>
      <c r="BA296" s="4"/>
      <c r="BB296" s="4">
        <f t="shared" si="508"/>
        <v>1</v>
      </c>
      <c r="BC296" s="4">
        <f t="shared" si="509"/>
        <v>1</v>
      </c>
      <c r="BD296" s="40">
        <f t="shared" si="510"/>
        <v>1.7899436018006072</v>
      </c>
      <c r="BE296" s="15">
        <f t="shared" si="511"/>
        <v>20.743173561993853</v>
      </c>
      <c r="BF296" s="15">
        <f t="shared" si="512"/>
        <v>4.611200781153288</v>
      </c>
      <c r="BG296" s="15">
        <f t="shared" si="545"/>
        <v>7.1930064424379507</v>
      </c>
      <c r="BH296" s="15">
        <f t="shared" si="546"/>
        <v>7.5818033422280564</v>
      </c>
      <c r="BI296" s="15">
        <f t="shared" si="547"/>
        <v>1.2664085762526311</v>
      </c>
      <c r="BJ296" s="18">
        <f t="shared" si="548"/>
        <v>0.22229967692128086</v>
      </c>
      <c r="BK296" s="18">
        <f t="shared" si="549"/>
        <v>0.34676499335748473</v>
      </c>
      <c r="BL296" s="18">
        <f t="shared" si="550"/>
        <v>0.36550835963305156</v>
      </c>
      <c r="BM296" s="18">
        <f t="shared" si="551"/>
        <v>6.105182374663131E-2</v>
      </c>
      <c r="BN296" s="18">
        <f t="shared" si="552"/>
        <v>1.5598987734034298</v>
      </c>
      <c r="BO296" s="18">
        <f t="shared" si="553"/>
        <v>1.6442145337101985</v>
      </c>
      <c r="BP296" s="18">
        <f t="shared" si="554"/>
        <v>0.27463748302365071</v>
      </c>
      <c r="BQ296" s="18">
        <f t="shared" si="555"/>
        <v>1.0540520716756552</v>
      </c>
      <c r="BR296" s="18">
        <f t="shared" si="556"/>
        <v>0.17606109300569497</v>
      </c>
      <c r="BS296" s="18">
        <f t="shared" si="557"/>
        <v>0.16703263314667735</v>
      </c>
      <c r="BT296" s="144">
        <f t="shared" si="558"/>
        <v>-1.5037289113586074</v>
      </c>
      <c r="BU296" s="144">
        <f t="shared" si="559"/>
        <v>-1.0591079810464892</v>
      </c>
      <c r="BV296" s="144">
        <f t="shared" si="560"/>
        <v>-1.0064661282808041</v>
      </c>
      <c r="BW296" s="144">
        <f t="shared" si="561"/>
        <v>-2.7960322058719185</v>
      </c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184"/>
      <c r="CJ296" s="185" t="s">
        <v>215</v>
      </c>
      <c r="CK296" s="181">
        <f t="shared" si="513"/>
        <v>0</v>
      </c>
      <c r="CL296" s="186">
        <f t="shared" si="514"/>
        <v>1.789945508945975</v>
      </c>
      <c r="CM296" s="185">
        <f t="shared" si="515"/>
        <v>0.21793751326514973</v>
      </c>
      <c r="CN296" s="185">
        <f t="shared" si="516"/>
        <v>0.33337182671821064</v>
      </c>
      <c r="CO296" s="188">
        <f t="shared" si="517"/>
        <v>0.33810000000000001</v>
      </c>
      <c r="CP296" s="185">
        <f t="shared" si="518"/>
        <v>5.4381139586682406E-2</v>
      </c>
      <c r="CQ296" s="187">
        <f t="shared" si="519"/>
        <v>1.5296670211732657</v>
      </c>
      <c r="CR296" s="187">
        <f t="shared" si="520"/>
        <v>1.5513621080399167</v>
      </c>
      <c r="CS296" s="187">
        <f t="shared" si="521"/>
        <v>0.24952629206391175</v>
      </c>
      <c r="CT296" s="187">
        <f t="shared" si="522"/>
        <v>1.0141828820039611</v>
      </c>
      <c r="CU296" s="187">
        <f t="shared" si="523"/>
        <v>0.16312458110819658</v>
      </c>
      <c r="CV296" s="187">
        <f t="shared" si="524"/>
        <v>0.1608433587302053</v>
      </c>
      <c r="CW296" s="184">
        <f t="shared" si="525"/>
        <v>-1.523546893679508</v>
      </c>
      <c r="CX296" s="184">
        <f t="shared" si="526"/>
        <v>-1.0984968151807974</v>
      </c>
      <c r="CY296" s="184">
        <f t="shared" si="527"/>
        <v>-2.9117378840083754</v>
      </c>
      <c r="CZ296" s="184">
        <f t="shared" si="562"/>
        <v>0.42505007849871052</v>
      </c>
      <c r="DA296" s="184">
        <f t="shared" si="563"/>
        <v>0.43913332441121122</v>
      </c>
      <c r="DB296" s="184">
        <f t="shared" si="564"/>
        <v>-1.3881909903288676</v>
      </c>
      <c r="DC296" s="184">
        <f t="shared" si="565"/>
        <v>1.4083245912500776E-2</v>
      </c>
      <c r="DD296" s="184">
        <f t="shared" si="566"/>
        <v>-1.8132410688275777</v>
      </c>
      <c r="DE296" s="184">
        <f t="shared" si="567"/>
        <v>-1.8273243147400784</v>
      </c>
      <c r="DF296" s="15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125"/>
      <c r="DZ296" s="4"/>
      <c r="EA296" s="20"/>
      <c r="EB296" s="20"/>
      <c r="EC296" s="20"/>
      <c r="ED296" s="4"/>
      <c r="EE296" s="4"/>
      <c r="EF296" s="4"/>
      <c r="EG296" s="4"/>
      <c r="EH296" s="130"/>
      <c r="EI296" s="20"/>
      <c r="EJ296" s="20"/>
      <c r="EK296" s="20"/>
      <c r="EL296" s="20"/>
      <c r="EN296" s="39" t="str">
        <f t="shared" ref="EN296:EU296" si="595">DV409</f>
        <v>iRM_12</v>
      </c>
      <c r="EO296" s="39" t="str">
        <f t="shared" si="595"/>
        <v>Lab 1</v>
      </c>
      <c r="EP296" s="39" t="str">
        <f t="shared" si="595"/>
        <v>Jun 23, 2022</v>
      </c>
      <c r="EQ296" s="124">
        <f t="shared" si="595"/>
        <v>6</v>
      </c>
      <c r="ER296" s="117">
        <f t="shared" si="595"/>
        <v>0.98571633931904357</v>
      </c>
      <c r="ES296" s="44">
        <f t="shared" si="595"/>
        <v>-1.5988353817553147</v>
      </c>
      <c r="ET296" s="44">
        <f t="shared" si="595"/>
        <v>-3.5244730719474759</v>
      </c>
      <c r="EU296" s="44">
        <f t="shared" si="595"/>
        <v>20.717160557515157</v>
      </c>
      <c r="EV296" s="39" t="s">
        <v>27</v>
      </c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5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</row>
    <row r="297" spans="1:235">
      <c r="A297" s="4" t="s">
        <v>38</v>
      </c>
      <c r="B297" s="12" t="s">
        <v>35</v>
      </c>
      <c r="C297" s="20">
        <v>5</v>
      </c>
      <c r="D297" s="4" t="s">
        <v>114</v>
      </c>
      <c r="E297" s="4" t="s">
        <v>98</v>
      </c>
      <c r="F297" s="15"/>
      <c r="G297" s="15"/>
      <c r="H297" s="15">
        <v>3.7196600649622271E-3</v>
      </c>
      <c r="I297" s="15">
        <v>8.1980055874737441E-4</v>
      </c>
      <c r="J297" s="15">
        <v>1.2840270435845013E-3</v>
      </c>
      <c r="K297" s="15">
        <v>6.53397819405668E-8</v>
      </c>
      <c r="L297" s="15">
        <v>1.3466566138959023E-3</v>
      </c>
      <c r="M297" s="15">
        <v>1.1411601690269957E-7</v>
      </c>
      <c r="N297" s="15">
        <v>2.7522538221091963E-4</v>
      </c>
      <c r="O297" s="15">
        <v>7.5976997095494879E-6</v>
      </c>
      <c r="P297" s="15">
        <v>-1.8679459884651809E-6</v>
      </c>
      <c r="Q297" s="15"/>
      <c r="R297" s="15"/>
      <c r="S297" s="15"/>
      <c r="T297" s="15"/>
      <c r="U297" s="15"/>
      <c r="V297" s="15">
        <v>20.423027076721191</v>
      </c>
      <c r="W297" s="15">
        <v>4.5399998474121093</v>
      </c>
      <c r="X297" s="15">
        <v>7.0818564987182615</v>
      </c>
      <c r="Y297" s="15">
        <v>2.571302838077827E-5</v>
      </c>
      <c r="Z297" s="15">
        <v>7.4644318294525149</v>
      </c>
      <c r="AA297" s="15">
        <v>2.0903697475205263E-5</v>
      </c>
      <c r="AB297" s="15">
        <v>1.2468323850631713</v>
      </c>
      <c r="AC297" s="15">
        <v>8.4381404600009093E-6</v>
      </c>
      <c r="AD297" s="15">
        <v>-4.4534284184294389E-6</v>
      </c>
      <c r="AE297" s="15"/>
      <c r="AF297" s="15"/>
      <c r="AG297" s="15"/>
      <c r="AH297" s="15"/>
      <c r="AI297" s="69">
        <f t="shared" si="507"/>
        <v>1</v>
      </c>
      <c r="AJ297" s="15">
        <f t="shared" si="529"/>
        <v>0</v>
      </c>
      <c r="AK297" s="15">
        <f t="shared" si="530"/>
        <v>0</v>
      </c>
      <c r="AL297" s="15">
        <f t="shared" si="531"/>
        <v>20.419307416656228</v>
      </c>
      <c r="AM297" s="15">
        <f t="shared" si="532"/>
        <v>4.5391800468533621</v>
      </c>
      <c r="AN297" s="15">
        <f t="shared" si="533"/>
        <v>7.0805724716746772</v>
      </c>
      <c r="AO297" s="15">
        <f t="shared" si="534"/>
        <v>2.5647688598837703E-5</v>
      </c>
      <c r="AP297" s="15">
        <f t="shared" si="535"/>
        <v>7.4630851728386194</v>
      </c>
      <c r="AQ297" s="15">
        <f t="shared" si="536"/>
        <v>2.0789581458302565E-5</v>
      </c>
      <c r="AR297" s="15">
        <f t="shared" si="537"/>
        <v>1.2465571596809604</v>
      </c>
      <c r="AS297" s="15">
        <f t="shared" si="538"/>
        <v>8.4044075045142139E-7</v>
      </c>
      <c r="AT297" s="15">
        <f t="shared" si="539"/>
        <v>-2.5854824299642578E-6</v>
      </c>
      <c r="AU297" s="15">
        <f t="shared" si="540"/>
        <v>0</v>
      </c>
      <c r="AV297" s="15">
        <f t="shared" si="541"/>
        <v>0</v>
      </c>
      <c r="AW297" s="15">
        <f t="shared" si="542"/>
        <v>0</v>
      </c>
      <c r="AX297" s="15"/>
      <c r="AY297" s="4">
        <f t="shared" si="543"/>
        <v>0</v>
      </c>
      <c r="AZ297" s="4">
        <f t="shared" si="544"/>
        <v>1</v>
      </c>
      <c r="BA297" s="4"/>
      <c r="BB297" s="4">
        <f t="shared" si="508"/>
        <v>1</v>
      </c>
      <c r="BC297" s="4">
        <f t="shared" si="509"/>
        <v>1</v>
      </c>
      <c r="BD297" s="40">
        <f t="shared" si="510"/>
        <v>1.7888920310760286</v>
      </c>
      <c r="BE297" s="15">
        <f t="shared" si="511"/>
        <v>20.419307416656228</v>
      </c>
      <c r="BF297" s="15">
        <f t="shared" si="512"/>
        <v>4.5391800468533621</v>
      </c>
      <c r="BG297" s="15">
        <f t="shared" si="545"/>
        <v>7.0805738799165292</v>
      </c>
      <c r="BH297" s="15">
        <f t="shared" si="546"/>
        <v>7.4630860871259799</v>
      </c>
      <c r="BI297" s="15">
        <f t="shared" si="547"/>
        <v>1.24655887622661</v>
      </c>
      <c r="BJ297" s="18">
        <f t="shared" si="548"/>
        <v>0.22229843325394616</v>
      </c>
      <c r="BK297" s="18">
        <f t="shared" si="549"/>
        <v>0.34675876783856224</v>
      </c>
      <c r="BL297" s="18">
        <f t="shared" si="550"/>
        <v>0.36549163665748369</v>
      </c>
      <c r="BM297" s="18">
        <f t="shared" si="551"/>
        <v>6.1048048829010715E-2</v>
      </c>
      <c r="BN297" s="18">
        <f t="shared" si="552"/>
        <v>1.5598794951579207</v>
      </c>
      <c r="BO297" s="18">
        <f t="shared" si="553"/>
        <v>1.6441485048163094</v>
      </c>
      <c r="BP297" s="18">
        <f t="shared" si="554"/>
        <v>0.2746220382006539</v>
      </c>
      <c r="BQ297" s="18">
        <f t="shared" si="555"/>
        <v>1.0540227690151522</v>
      </c>
      <c r="BR297" s="18">
        <f t="shared" si="556"/>
        <v>0.17605336761789503</v>
      </c>
      <c r="BS297" s="18">
        <f t="shared" si="557"/>
        <v>0.16702994735340879</v>
      </c>
      <c r="BT297" s="144">
        <f t="shared" si="558"/>
        <v>-1.5037345059273033</v>
      </c>
      <c r="BU297" s="144">
        <f t="shared" si="559"/>
        <v>-1.0591259343431778</v>
      </c>
      <c r="BV297" s="144">
        <f t="shared" si="560"/>
        <v>-1.0065118819761683</v>
      </c>
      <c r="BW297" s="144">
        <f t="shared" si="561"/>
        <v>-2.7960940391489264</v>
      </c>
      <c r="BX297" s="44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184"/>
      <c r="CJ297" s="185"/>
      <c r="CK297" s="181">
        <f t="shared" si="513"/>
        <v>0</v>
      </c>
      <c r="CL297" s="186">
        <f t="shared" si="514"/>
        <v>1.7888948442865895</v>
      </c>
      <c r="CM297" s="185">
        <f t="shared" si="515"/>
        <v>0.21793882922325813</v>
      </c>
      <c r="CN297" s="185">
        <f t="shared" si="516"/>
        <v>0.33337354932655316</v>
      </c>
      <c r="CO297" s="188">
        <f t="shared" si="517"/>
        <v>0.33810000000000001</v>
      </c>
      <c r="CP297" s="185">
        <f t="shared" si="518"/>
        <v>5.4381470431663914E-2</v>
      </c>
      <c r="CQ297" s="187">
        <f t="shared" si="519"/>
        <v>1.5296656888297906</v>
      </c>
      <c r="CR297" s="187">
        <f t="shared" si="520"/>
        <v>1.5513527406061627</v>
      </c>
      <c r="CS297" s="187">
        <f t="shared" si="521"/>
        <v>0.24952630343790239</v>
      </c>
      <c r="CT297" s="187">
        <f t="shared" si="522"/>
        <v>1.0141776415165349</v>
      </c>
      <c r="CU297" s="187">
        <f t="shared" si="523"/>
        <v>0.16312473062580918</v>
      </c>
      <c r="CV297" s="187">
        <f t="shared" si="524"/>
        <v>0.16084433727200212</v>
      </c>
      <c r="CW297" s="184">
        <f t="shared" si="525"/>
        <v>-1.5235408554618755</v>
      </c>
      <c r="CX297" s="184">
        <f t="shared" si="526"/>
        <v>-1.0984916479658324</v>
      </c>
      <c r="CY297" s="184">
        <f t="shared" si="527"/>
        <v>-2.9117318002084103</v>
      </c>
      <c r="CZ297" s="184">
        <f t="shared" si="562"/>
        <v>0.4250492074960433</v>
      </c>
      <c r="DA297" s="184">
        <f t="shared" si="563"/>
        <v>0.4391272861935786</v>
      </c>
      <c r="DB297" s="184">
        <f t="shared" si="564"/>
        <v>-1.3881909447465353</v>
      </c>
      <c r="DC297" s="184">
        <f t="shared" si="565"/>
        <v>1.4078078697535317E-2</v>
      </c>
      <c r="DD297" s="184">
        <f t="shared" si="566"/>
        <v>-1.8132401522425783</v>
      </c>
      <c r="DE297" s="184">
        <f t="shared" si="567"/>
        <v>-1.8273182309401135</v>
      </c>
      <c r="DF297" s="15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125"/>
      <c r="DZ297" s="4"/>
      <c r="EA297" s="20"/>
      <c r="EB297" s="20"/>
      <c r="EC297" s="20"/>
      <c r="ED297" s="4"/>
      <c r="EE297" s="4" t="str">
        <f>E297</f>
        <v>iRM_UR</v>
      </c>
      <c r="EF297" s="4" t="str">
        <f>A297</f>
        <v>Lab 1</v>
      </c>
      <c r="EG297" s="4" t="str">
        <f>B297</f>
        <v>Jun 22, 2022</v>
      </c>
      <c r="EH297" s="130">
        <f>C297</f>
        <v>5</v>
      </c>
      <c r="EI297" s="51">
        <f>BE297/AVERAGE(BE296,BE298)</f>
        <v>0.98710382353428827</v>
      </c>
      <c r="EJ297" s="52">
        <f>(CM297/AVERAGE(CM296,CM298)-1)*10^6</f>
        <v>10.100461127038329</v>
      </c>
      <c r="EK297" s="52">
        <f>(CN297/AVERAGE(CN296,CN298)-1)*10^6</f>
        <v>0.73033420289192463</v>
      </c>
      <c r="EL297" s="52">
        <f>(CP297/AVERAGE(CP296,CP298)-1)*10^6</f>
        <v>20.556176262287451</v>
      </c>
      <c r="EN297" s="39" t="str">
        <f t="shared" ref="EN297:EU297" si="596">DV411</f>
        <v>iRM_12</v>
      </c>
      <c r="EO297" s="39" t="str">
        <f t="shared" si="596"/>
        <v>Lab 1</v>
      </c>
      <c r="EP297" s="39" t="str">
        <f t="shared" si="596"/>
        <v>Jun 23, 2022</v>
      </c>
      <c r="EQ297" s="124">
        <f t="shared" si="596"/>
        <v>6</v>
      </c>
      <c r="ER297" s="117">
        <f t="shared" si="596"/>
        <v>1.0069993714097536</v>
      </c>
      <c r="ES297" s="44">
        <f t="shared" si="596"/>
        <v>-4.1565756937478326</v>
      </c>
      <c r="ET297" s="44">
        <f t="shared" si="596"/>
        <v>-1.2293019775455605</v>
      </c>
      <c r="EU297" s="44">
        <f t="shared" si="596"/>
        <v>-22.506385998766198</v>
      </c>
      <c r="EV297" s="39" t="s">
        <v>27</v>
      </c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5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</row>
    <row r="298" spans="1:235">
      <c r="A298" s="4" t="s">
        <v>38</v>
      </c>
      <c r="B298" s="12" t="s">
        <v>35</v>
      </c>
      <c r="C298" s="20">
        <v>5</v>
      </c>
      <c r="D298" s="4" t="s">
        <v>115</v>
      </c>
      <c r="E298" s="4" t="s">
        <v>27</v>
      </c>
      <c r="F298" s="15"/>
      <c r="G298" s="15"/>
      <c r="H298" s="15">
        <v>2.5565399701008576E-4</v>
      </c>
      <c r="I298" s="15">
        <v>6.3025312920217408E-5</v>
      </c>
      <c r="J298" s="15">
        <v>8.514395740348846E-5</v>
      </c>
      <c r="K298" s="15">
        <v>-1.2433789436272495E-6</v>
      </c>
      <c r="L298" s="15">
        <v>6.8486254349409137E-5</v>
      </c>
      <c r="M298" s="15">
        <v>-1.6044538142523379E-6</v>
      </c>
      <c r="N298" s="15">
        <v>7.325238966586767E-5</v>
      </c>
      <c r="O298" s="15">
        <v>4.0829567296896133E-6</v>
      </c>
      <c r="P298" s="15">
        <v>-1.9488693510538725E-6</v>
      </c>
      <c r="Q298" s="15"/>
      <c r="R298" s="15"/>
      <c r="S298" s="15"/>
      <c r="T298" s="15"/>
      <c r="U298" s="15"/>
      <c r="V298" s="15">
        <v>20.629239568904953</v>
      </c>
      <c r="W298" s="15">
        <v>4.5859205771465694</v>
      </c>
      <c r="X298" s="15">
        <v>7.1538016260886677</v>
      </c>
      <c r="Y298" s="15">
        <v>4.6343220247410723E-5</v>
      </c>
      <c r="Z298" s="15">
        <v>7.5406416581601512</v>
      </c>
      <c r="AA298" s="15">
        <v>2.2739453776680142E-5</v>
      </c>
      <c r="AB298" s="15">
        <v>1.2596002744168651</v>
      </c>
      <c r="AC298" s="15">
        <v>5.9190615641510909E-6</v>
      </c>
      <c r="AD298" s="15">
        <v>-8.1344432012011399E-7</v>
      </c>
      <c r="AE298" s="15"/>
      <c r="AF298" s="15"/>
      <c r="AG298" s="15"/>
      <c r="AH298" s="15"/>
      <c r="AI298" s="69">
        <f t="shared" si="507"/>
        <v>1</v>
      </c>
      <c r="AJ298" s="15">
        <f t="shared" si="529"/>
        <v>0</v>
      </c>
      <c r="AK298" s="15">
        <f t="shared" si="530"/>
        <v>0</v>
      </c>
      <c r="AL298" s="15">
        <f t="shared" si="531"/>
        <v>20.628983914907945</v>
      </c>
      <c r="AM298" s="15">
        <f t="shared" si="532"/>
        <v>4.5858575518336488</v>
      </c>
      <c r="AN298" s="15">
        <f t="shared" si="533"/>
        <v>7.153716482131264</v>
      </c>
      <c r="AO298" s="15">
        <f t="shared" si="534"/>
        <v>4.7586599191037975E-5</v>
      </c>
      <c r="AP298" s="15">
        <f t="shared" si="535"/>
        <v>7.5405731719058018</v>
      </c>
      <c r="AQ298" s="15">
        <f t="shared" si="536"/>
        <v>2.434390759093248E-5</v>
      </c>
      <c r="AR298" s="15">
        <f t="shared" si="537"/>
        <v>1.2595270220271992</v>
      </c>
      <c r="AS298" s="15">
        <f t="shared" si="538"/>
        <v>1.8361048344614776E-6</v>
      </c>
      <c r="AT298" s="15">
        <f t="shared" si="539"/>
        <v>1.1354250309337587E-6</v>
      </c>
      <c r="AU298" s="15">
        <f t="shared" si="540"/>
        <v>0</v>
      </c>
      <c r="AV298" s="15">
        <f t="shared" si="541"/>
        <v>0</v>
      </c>
      <c r="AW298" s="15">
        <f t="shared" si="542"/>
        <v>0</v>
      </c>
      <c r="AX298" s="15"/>
      <c r="AY298" s="4">
        <f t="shared" si="543"/>
        <v>0</v>
      </c>
      <c r="AZ298" s="4">
        <f t="shared" si="544"/>
        <v>1</v>
      </c>
      <c r="BA298" s="4"/>
      <c r="BB298" s="4">
        <f t="shared" si="508"/>
        <v>1</v>
      </c>
      <c r="BC298" s="4">
        <f t="shared" si="509"/>
        <v>1</v>
      </c>
      <c r="BD298" s="40">
        <f t="shared" si="510"/>
        <v>1.791489845800883</v>
      </c>
      <c r="BE298" s="15">
        <f t="shared" si="511"/>
        <v>20.628983914907945</v>
      </c>
      <c r="BF298" s="15">
        <f t="shared" si="512"/>
        <v>4.5858575518336488</v>
      </c>
      <c r="BG298" s="15">
        <f t="shared" si="545"/>
        <v>7.1537158637875926</v>
      </c>
      <c r="BH298" s="15">
        <f t="shared" si="546"/>
        <v>7.5405727704319823</v>
      </c>
      <c r="BI298" s="15">
        <f t="shared" si="547"/>
        <v>1.259526268235647</v>
      </c>
      <c r="BJ298" s="18">
        <f t="shared" si="548"/>
        <v>0.22230166889216429</v>
      </c>
      <c r="BK298" s="18">
        <f t="shared" si="549"/>
        <v>0.34677984593404126</v>
      </c>
      <c r="BL298" s="18">
        <f t="shared" si="550"/>
        <v>0.36553292210299498</v>
      </c>
      <c r="BM298" s="18">
        <f t="shared" si="551"/>
        <v>6.1056146702670379E-2</v>
      </c>
      <c r="BN298" s="18">
        <f t="shared" si="552"/>
        <v>1.559951608380681</v>
      </c>
      <c r="BO298" s="18">
        <f t="shared" si="553"/>
        <v>1.6443102920667247</v>
      </c>
      <c r="BP298" s="18">
        <f t="shared" si="554"/>
        <v>0.27465446843895686</v>
      </c>
      <c r="BQ298" s="18">
        <f t="shared" si="555"/>
        <v>1.0540777567924771</v>
      </c>
      <c r="BR298" s="18">
        <f t="shared" si="556"/>
        <v>0.17606601830685242</v>
      </c>
      <c r="BS298" s="18">
        <f t="shared" si="557"/>
        <v>0.16703323561500377</v>
      </c>
      <c r="BT298" s="144">
        <f t="shared" si="558"/>
        <v>-1.5037199506530126</v>
      </c>
      <c r="BU298" s="144">
        <f t="shared" si="559"/>
        <v>-1.0590651501414998</v>
      </c>
      <c r="BV298" s="144">
        <f t="shared" si="560"/>
        <v>-1.0063989296955358</v>
      </c>
      <c r="BW298" s="144">
        <f t="shared" si="561"/>
        <v>-2.7959614004032018</v>
      </c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184"/>
      <c r="CJ298" s="185"/>
      <c r="CK298" s="181">
        <f t="shared" si="513"/>
        <v>0</v>
      </c>
      <c r="CL298" s="186">
        <f t="shared" si="514"/>
        <v>1.791488623182754</v>
      </c>
      <c r="CM298" s="185">
        <f t="shared" si="515"/>
        <v>0.21793574266048879</v>
      </c>
      <c r="CN298" s="185">
        <f t="shared" si="516"/>
        <v>0.3333747849870406</v>
      </c>
      <c r="CO298" s="188">
        <f t="shared" si="517"/>
        <v>0.33810000000000001</v>
      </c>
      <c r="CP298" s="185">
        <f t="shared" si="518"/>
        <v>5.4379565572419762E-2</v>
      </c>
      <c r="CQ298" s="187">
        <f t="shared" si="519"/>
        <v>1.5296930228943153</v>
      </c>
      <c r="CR298" s="187">
        <f t="shared" si="520"/>
        <v>1.5513747119797101</v>
      </c>
      <c r="CS298" s="187">
        <f t="shared" si="521"/>
        <v>0.24952109694615338</v>
      </c>
      <c r="CT298" s="187">
        <f t="shared" si="522"/>
        <v>1.0141738824462774</v>
      </c>
      <c r="CU298" s="187">
        <f t="shared" si="523"/>
        <v>0.16311841213346015</v>
      </c>
      <c r="CV298" s="187">
        <f t="shared" si="524"/>
        <v>0.16083870326063229</v>
      </c>
      <c r="CW298" s="184">
        <f t="shared" si="525"/>
        <v>-1.5235550180809796</v>
      </c>
      <c r="CX298" s="184">
        <f t="shared" si="526"/>
        <v>-1.0984879414384252</v>
      </c>
      <c r="CY298" s="184">
        <f t="shared" si="527"/>
        <v>-2.9117668285478659</v>
      </c>
      <c r="CZ298" s="184">
        <f t="shared" si="562"/>
        <v>0.42506707664255478</v>
      </c>
      <c r="DA298" s="184">
        <f t="shared" si="563"/>
        <v>0.43914144881268291</v>
      </c>
      <c r="DB298" s="184">
        <f t="shared" si="564"/>
        <v>-1.3882118104668864</v>
      </c>
      <c r="DC298" s="184">
        <f t="shared" si="565"/>
        <v>1.4074372170128101E-2</v>
      </c>
      <c r="DD298" s="184">
        <f t="shared" si="566"/>
        <v>-1.813278887109441</v>
      </c>
      <c r="DE298" s="184">
        <f t="shared" si="567"/>
        <v>-1.8273532592795689</v>
      </c>
      <c r="DF298" s="15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3" t="str">
        <f>E298</f>
        <v>iRM_12</v>
      </c>
      <c r="DW298" s="43" t="str">
        <f>A298</f>
        <v>Lab 1</v>
      </c>
      <c r="DX298" s="43" t="str">
        <f>B298</f>
        <v>Jun 22, 2022</v>
      </c>
      <c r="DY298" s="125">
        <f>C298</f>
        <v>5</v>
      </c>
      <c r="DZ298" s="51">
        <f>BE298/AVERAGE(BE296,BE300)</f>
        <v>1.003662325316262</v>
      </c>
      <c r="EA298" s="52">
        <f>(CM298/AVERAGE(CM296,CM300)-1)*10^6</f>
        <v>-10.427932711554178</v>
      </c>
      <c r="EB298" s="52">
        <f>(CN298/AVERAGE(CN296,CN300)-1)*10^6</f>
        <v>5.0601477437073328</v>
      </c>
      <c r="EC298" s="52">
        <f>(CP298/AVERAGE(CP296,CP300)-1)*10^6</f>
        <v>-39.508231916784986</v>
      </c>
      <c r="ED298" s="4"/>
      <c r="EE298" s="4"/>
      <c r="EF298" s="4"/>
      <c r="EG298" s="4"/>
      <c r="EH298" s="130"/>
      <c r="EI298" s="20"/>
      <c r="EJ298" s="20"/>
      <c r="EK298" s="52"/>
      <c r="EL298" s="52"/>
      <c r="EN298" s="39" t="str">
        <f t="shared" ref="EN298:EU298" si="597">DV413</f>
        <v>iRM_12</v>
      </c>
      <c r="EO298" s="39" t="str">
        <f t="shared" si="597"/>
        <v>Lab 1</v>
      </c>
      <c r="EP298" s="39" t="str">
        <f t="shared" si="597"/>
        <v>Jun 23, 2022</v>
      </c>
      <c r="EQ298" s="124">
        <f t="shared" si="597"/>
        <v>6</v>
      </c>
      <c r="ER298" s="117">
        <f t="shared" si="597"/>
        <v>1.0045591106080551</v>
      </c>
      <c r="ES298" s="44">
        <f t="shared" si="597"/>
        <v>4.79051390889218</v>
      </c>
      <c r="ET298" s="44">
        <f t="shared" si="597"/>
        <v>3.3199181439513836</v>
      </c>
      <c r="EU298" s="44">
        <f t="shared" si="597"/>
        <v>2.7835649176743971</v>
      </c>
      <c r="EV298" s="39" t="s">
        <v>27</v>
      </c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5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</row>
    <row r="299" spans="1:235">
      <c r="A299" s="4" t="s">
        <v>38</v>
      </c>
      <c r="B299" s="12" t="s">
        <v>35</v>
      </c>
      <c r="C299" s="20">
        <v>5</v>
      </c>
      <c r="D299" s="4" t="s">
        <v>116</v>
      </c>
      <c r="E299" s="4" t="s">
        <v>99</v>
      </c>
      <c r="F299" s="15"/>
      <c r="G299" s="15"/>
      <c r="H299" s="15">
        <v>8.1839510239660744E-4</v>
      </c>
      <c r="I299" s="15">
        <v>1.8361587226536357E-4</v>
      </c>
      <c r="J299" s="15">
        <v>2.9492299436242322E-4</v>
      </c>
      <c r="K299" s="15">
        <v>1.1852647935484128E-5</v>
      </c>
      <c r="L299" s="15">
        <v>2.9030221412540419E-4</v>
      </c>
      <c r="M299" s="15">
        <v>3.496242925393751E-7</v>
      </c>
      <c r="N299" s="15">
        <v>1.027974871249171E-4</v>
      </c>
      <c r="O299" s="15">
        <v>-5.0511406470832265E-7</v>
      </c>
      <c r="P299" s="15">
        <v>-1.0724327580646794E-6</v>
      </c>
      <c r="Q299" s="15"/>
      <c r="R299" s="15"/>
      <c r="S299" s="15"/>
      <c r="T299" s="15"/>
      <c r="U299" s="15"/>
      <c r="V299" s="15">
        <v>20.605403289794921</v>
      </c>
      <c r="W299" s="15">
        <v>4.580560884475708</v>
      </c>
      <c r="X299" s="15">
        <v>7.1452393627166746</v>
      </c>
      <c r="Y299" s="15">
        <v>4.9962733173742889E-5</v>
      </c>
      <c r="Z299" s="15">
        <v>7.5313987064361569</v>
      </c>
      <c r="AA299" s="15">
        <v>2.5062885615625419E-5</v>
      </c>
      <c r="AB299" s="15">
        <v>1.2580421805381774</v>
      </c>
      <c r="AC299" s="15">
        <v>3.8362067476782614E-6</v>
      </c>
      <c r="AD299" s="15">
        <v>3.0492781583735261E-7</v>
      </c>
      <c r="AE299" s="15"/>
      <c r="AF299" s="15"/>
      <c r="AG299" s="15"/>
      <c r="AH299" s="15"/>
      <c r="AI299" s="69">
        <f t="shared" si="507"/>
        <v>1</v>
      </c>
      <c r="AJ299" s="15">
        <f t="shared" si="529"/>
        <v>0</v>
      </c>
      <c r="AK299" s="15">
        <f t="shared" si="530"/>
        <v>0</v>
      </c>
      <c r="AL299" s="15">
        <f t="shared" si="531"/>
        <v>20.604584894692525</v>
      </c>
      <c r="AM299" s="15">
        <f t="shared" si="532"/>
        <v>4.580377268603443</v>
      </c>
      <c r="AN299" s="15">
        <f t="shared" si="533"/>
        <v>7.1449444397223125</v>
      </c>
      <c r="AO299" s="15">
        <f t="shared" si="534"/>
        <v>3.8110085238258759E-5</v>
      </c>
      <c r="AP299" s="15">
        <f t="shared" si="535"/>
        <v>7.5311084042220315</v>
      </c>
      <c r="AQ299" s="15">
        <f t="shared" si="536"/>
        <v>2.4713261323086043E-5</v>
      </c>
      <c r="AR299" s="15">
        <f t="shared" si="537"/>
        <v>1.2579393830510526</v>
      </c>
      <c r="AS299" s="15">
        <f t="shared" si="538"/>
        <v>4.3413208123865841E-6</v>
      </c>
      <c r="AT299" s="15">
        <f t="shared" si="539"/>
        <v>1.377360573902032E-6</v>
      </c>
      <c r="AU299" s="15">
        <f t="shared" si="540"/>
        <v>0</v>
      </c>
      <c r="AV299" s="15">
        <f t="shared" si="541"/>
        <v>0</v>
      </c>
      <c r="AW299" s="15">
        <f t="shared" si="542"/>
        <v>0</v>
      </c>
      <c r="AX299" s="15"/>
      <c r="AY299" s="4">
        <f t="shared" si="543"/>
        <v>0</v>
      </c>
      <c r="AZ299" s="4">
        <f t="shared" si="544"/>
        <v>1</v>
      </c>
      <c r="BA299" s="4"/>
      <c r="BB299" s="4">
        <f t="shared" si="508"/>
        <v>1</v>
      </c>
      <c r="BC299" s="4">
        <f t="shared" si="509"/>
        <v>1</v>
      </c>
      <c r="BD299" s="40">
        <f t="shared" si="510"/>
        <v>1.7898246971210776</v>
      </c>
      <c r="BE299" s="15">
        <f t="shared" si="511"/>
        <v>20.604584894692525</v>
      </c>
      <c r="BF299" s="15">
        <f t="shared" si="512"/>
        <v>4.580377268603443</v>
      </c>
      <c r="BG299" s="15">
        <f t="shared" si="545"/>
        <v>7.144943689551341</v>
      </c>
      <c r="BH299" s="15">
        <f t="shared" si="546"/>
        <v>7.5311079171720126</v>
      </c>
      <c r="BI299" s="15">
        <f t="shared" si="547"/>
        <v>1.2579384686138482</v>
      </c>
      <c r="BJ299" s="18">
        <f t="shared" si="548"/>
        <v>0.22229893453390021</v>
      </c>
      <c r="BK299" s="18">
        <f t="shared" si="549"/>
        <v>0.34676474804361557</v>
      </c>
      <c r="BL299" s="18">
        <f t="shared" si="550"/>
        <v>0.36550641304654136</v>
      </c>
      <c r="BM299" s="18">
        <f t="shared" si="551"/>
        <v>6.1051386137746307E-2</v>
      </c>
      <c r="BN299" s="18">
        <f t="shared" si="552"/>
        <v>1.5599028792948826</v>
      </c>
      <c r="BO299" s="18">
        <f t="shared" si="553"/>
        <v>1.6442112680967538</v>
      </c>
      <c r="BP299" s="18">
        <f t="shared" si="554"/>
        <v>0.27463643163991897</v>
      </c>
      <c r="BQ299" s="18">
        <f t="shared" si="555"/>
        <v>1.0540472037848796</v>
      </c>
      <c r="BR299" s="18">
        <f t="shared" si="556"/>
        <v>0.17605995558137688</v>
      </c>
      <c r="BS299" s="18">
        <f t="shared" si="557"/>
        <v>0.1670323254491636</v>
      </c>
      <c r="BT299" s="144">
        <f t="shared" si="558"/>
        <v>-1.5037322509433992</v>
      </c>
      <c r="BU299" s="144">
        <f t="shared" si="559"/>
        <v>-1.0591086884822472</v>
      </c>
      <c r="BV299" s="144">
        <f t="shared" si="560"/>
        <v>-1.0064714539912629</v>
      </c>
      <c r="BW299" s="144">
        <f t="shared" si="561"/>
        <v>-2.7960393737241875</v>
      </c>
      <c r="BX299" s="44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184"/>
      <c r="CJ299" s="185"/>
      <c r="CK299" s="181">
        <f t="shared" si="513"/>
        <v>0</v>
      </c>
      <c r="CL299" s="186">
        <f t="shared" si="514"/>
        <v>1.7898232120315793</v>
      </c>
      <c r="CM299" s="185">
        <f t="shared" si="515"/>
        <v>0.21793708054335301</v>
      </c>
      <c r="CN299" s="185">
        <f t="shared" si="516"/>
        <v>0.33337248805584674</v>
      </c>
      <c r="CO299" s="188">
        <f t="shared" si="517"/>
        <v>0.33810000000000001</v>
      </c>
      <c r="CP299" s="185">
        <f t="shared" si="518"/>
        <v>5.4381179701829895E-2</v>
      </c>
      <c r="CQ299" s="187">
        <f t="shared" si="519"/>
        <v>1.5296730929160578</v>
      </c>
      <c r="CR299" s="187">
        <f t="shared" si="520"/>
        <v>1.5513651883243598</v>
      </c>
      <c r="CS299" s="187">
        <f t="shared" si="521"/>
        <v>0.2495269715747713</v>
      </c>
      <c r="CT299" s="187">
        <f t="shared" si="522"/>
        <v>1.0141808700883597</v>
      </c>
      <c r="CU299" s="187">
        <f t="shared" si="523"/>
        <v>0.16312437783624156</v>
      </c>
      <c r="CV299" s="187">
        <f t="shared" si="524"/>
        <v>0.16084347737897042</v>
      </c>
      <c r="CW299" s="184">
        <f t="shared" si="525"/>
        <v>-1.523548879212975</v>
      </c>
      <c r="CX299" s="184">
        <f t="shared" si="526"/>
        <v>-1.0984948313989447</v>
      </c>
      <c r="CY299" s="184">
        <f t="shared" si="527"/>
        <v>-2.9117371463420998</v>
      </c>
      <c r="CZ299" s="184">
        <f t="shared" si="562"/>
        <v>0.42505404781403061</v>
      </c>
      <c r="DA299" s="184">
        <f t="shared" si="563"/>
        <v>0.43913530994467825</v>
      </c>
      <c r="DB299" s="184">
        <f t="shared" si="564"/>
        <v>-1.388188267129125</v>
      </c>
      <c r="DC299" s="184">
        <f t="shared" si="565"/>
        <v>1.4081262130647665E-2</v>
      </c>
      <c r="DD299" s="184">
        <f t="shared" si="566"/>
        <v>-1.8132423149431558</v>
      </c>
      <c r="DE299" s="184">
        <f t="shared" si="567"/>
        <v>-1.827323577073803</v>
      </c>
      <c r="DF299" s="15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125"/>
      <c r="DZ299" s="4"/>
      <c r="EA299" s="20"/>
      <c r="EB299" s="20"/>
      <c r="EC299" s="20"/>
      <c r="ED299" s="4"/>
      <c r="EE299" s="4" t="str">
        <f>E299</f>
        <v>SRM</v>
      </c>
      <c r="EF299" s="4" t="str">
        <f>A299</f>
        <v>Lab 1</v>
      </c>
      <c r="EG299" s="4" t="str">
        <f>B299</f>
        <v>Jun 22, 2022</v>
      </c>
      <c r="EH299" s="130">
        <f>C299</f>
        <v>5</v>
      </c>
      <c r="EI299" s="51">
        <f>BE299/AVERAGE(BE298,BE300)</f>
        <v>1.0052677076486047</v>
      </c>
      <c r="EJ299" s="52">
        <f>(CM299/AVERAGE(CM298,CM300)-1)*10^6</f>
        <v>-0.22693592505174109</v>
      </c>
      <c r="EK299" s="52">
        <f>(CN299/AVERAGE(CN298,CN300)-1)*10^6</f>
        <v>-6.2666700511027074</v>
      </c>
      <c r="EL299" s="52">
        <f>(CP299/AVERAGE(CP298,CP300)-1)*10^6</f>
        <v>4.6452162985044509</v>
      </c>
      <c r="EN299" s="39" t="str">
        <f t="shared" ref="EN299:EU299" si="598">DV415</f>
        <v>iRM_12</v>
      </c>
      <c r="EO299" s="39" t="str">
        <f t="shared" si="598"/>
        <v>Lab 1</v>
      </c>
      <c r="EP299" s="39" t="str">
        <f t="shared" si="598"/>
        <v>Jun 23, 2022</v>
      </c>
      <c r="EQ299" s="124">
        <f t="shared" si="598"/>
        <v>6</v>
      </c>
      <c r="ER299" s="117">
        <f t="shared" si="598"/>
        <v>0.99389686186680037</v>
      </c>
      <c r="ES299" s="44">
        <f t="shared" si="598"/>
        <v>8.453913125094914E-4</v>
      </c>
      <c r="ET299" s="44">
        <f t="shared" si="598"/>
        <v>0.13301257029141311</v>
      </c>
      <c r="EU299" s="44">
        <f t="shared" si="598"/>
        <v>21.102686610374732</v>
      </c>
      <c r="EV299" s="39" t="s">
        <v>27</v>
      </c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5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</row>
    <row r="300" spans="1:235">
      <c r="A300" s="4" t="s">
        <v>38</v>
      </c>
      <c r="B300" s="12" t="s">
        <v>35</v>
      </c>
      <c r="C300" s="20">
        <v>5</v>
      </c>
      <c r="D300" s="4" t="s">
        <v>50</v>
      </c>
      <c r="E300" s="4" t="s">
        <v>27</v>
      </c>
      <c r="F300" s="15"/>
      <c r="G300" s="15"/>
      <c r="H300" s="15">
        <v>2.6645956968422978E-4</v>
      </c>
      <c r="I300" s="15">
        <v>5.2052005412406291E-5</v>
      </c>
      <c r="J300" s="15">
        <v>8.0621791857993225E-5</v>
      </c>
      <c r="K300" s="15">
        <v>2.4274857352679649E-6</v>
      </c>
      <c r="L300" s="15">
        <v>7.8761685654171745E-5</v>
      </c>
      <c r="M300" s="15">
        <v>-1.4911219182067731E-6</v>
      </c>
      <c r="N300" s="15">
        <v>6.4312556787626818E-5</v>
      </c>
      <c r="O300" s="15">
        <v>1.5320487455028343E-5</v>
      </c>
      <c r="P300" s="15">
        <v>-4.5928500014724706E-6</v>
      </c>
      <c r="Q300" s="15"/>
      <c r="R300" s="15"/>
      <c r="S300" s="15"/>
      <c r="T300" s="15"/>
      <c r="U300" s="15"/>
      <c r="V300" s="15">
        <v>20.364511985778808</v>
      </c>
      <c r="W300" s="15">
        <v>4.5271129608154297</v>
      </c>
      <c r="X300" s="15">
        <v>7.0619760036468504</v>
      </c>
      <c r="Y300" s="15">
        <v>4.066491114826931E-5</v>
      </c>
      <c r="Z300" s="15">
        <v>7.4438661003112792</v>
      </c>
      <c r="AA300" s="15">
        <v>2.4840599177196055E-5</v>
      </c>
      <c r="AB300" s="15">
        <v>1.2434873628616332</v>
      </c>
      <c r="AC300" s="15">
        <v>7.254985506506273E-6</v>
      </c>
      <c r="AD300" s="15">
        <v>-9.3878851828321709E-7</v>
      </c>
      <c r="AE300" s="15"/>
      <c r="AF300" s="15"/>
      <c r="AG300" s="15"/>
      <c r="AH300" s="15"/>
      <c r="AI300" s="69">
        <f t="shared" si="507"/>
        <v>1</v>
      </c>
      <c r="AJ300" s="15">
        <f t="shared" si="529"/>
        <v>0</v>
      </c>
      <c r="AK300" s="15">
        <f t="shared" si="530"/>
        <v>0</v>
      </c>
      <c r="AL300" s="15">
        <f t="shared" si="531"/>
        <v>20.364245526209125</v>
      </c>
      <c r="AM300" s="15">
        <f t="shared" si="532"/>
        <v>4.5270609088100171</v>
      </c>
      <c r="AN300" s="15">
        <f t="shared" si="533"/>
        <v>7.0618953818549928</v>
      </c>
      <c r="AO300" s="15">
        <f t="shared" si="534"/>
        <v>3.8237425413001348E-5</v>
      </c>
      <c r="AP300" s="15">
        <f t="shared" si="535"/>
        <v>7.4437873386256248</v>
      </c>
      <c r="AQ300" s="15">
        <f t="shared" si="536"/>
        <v>2.6331721095402827E-5</v>
      </c>
      <c r="AR300" s="15">
        <f t="shared" si="537"/>
        <v>1.2434230503048456</v>
      </c>
      <c r="AS300" s="15">
        <f t="shared" si="538"/>
        <v>-8.0655019485220704E-6</v>
      </c>
      <c r="AT300" s="15">
        <f t="shared" si="539"/>
        <v>3.6540614831892534E-6</v>
      </c>
      <c r="AU300" s="15">
        <f t="shared" si="540"/>
        <v>0</v>
      </c>
      <c r="AV300" s="15">
        <f t="shared" si="541"/>
        <v>0</v>
      </c>
      <c r="AW300" s="15">
        <f t="shared" si="542"/>
        <v>0</v>
      </c>
      <c r="AX300" s="15"/>
      <c r="AY300" s="4">
        <f t="shared" si="543"/>
        <v>0</v>
      </c>
      <c r="AZ300" s="4">
        <f t="shared" si="544"/>
        <v>1</v>
      </c>
      <c r="BA300" s="4"/>
      <c r="BB300" s="4">
        <f t="shared" si="508"/>
        <v>1</v>
      </c>
      <c r="BC300" s="4">
        <f t="shared" si="509"/>
        <v>1</v>
      </c>
      <c r="BD300" s="40">
        <f t="shared" si="510"/>
        <v>1.7914428584545552</v>
      </c>
      <c r="BE300" s="15">
        <f t="shared" si="511"/>
        <v>20.364245526209125</v>
      </c>
      <c r="BF300" s="15">
        <f t="shared" si="512"/>
        <v>4.5270609088100171</v>
      </c>
      <c r="BG300" s="15">
        <f t="shared" si="545"/>
        <v>7.0618933918761089</v>
      </c>
      <c r="BH300" s="15">
        <f t="shared" si="546"/>
        <v>7.4437860465873413</v>
      </c>
      <c r="BI300" s="15">
        <f t="shared" si="547"/>
        <v>1.2434206244264236</v>
      </c>
      <c r="BJ300" s="18">
        <f t="shared" si="548"/>
        <v>0.22230437670689121</v>
      </c>
      <c r="BK300" s="18">
        <f t="shared" si="549"/>
        <v>0.34677903400778259</v>
      </c>
      <c r="BL300" s="18">
        <f t="shared" si="550"/>
        <v>0.36553213017428338</v>
      </c>
      <c r="BM300" s="18">
        <f t="shared" si="551"/>
        <v>6.1059007701813481E-2</v>
      </c>
      <c r="BN300" s="18">
        <f t="shared" si="552"/>
        <v>1.5599289548177071</v>
      </c>
      <c r="BO300" s="18">
        <f t="shared" si="553"/>
        <v>1.6442867009147475</v>
      </c>
      <c r="BP300" s="18">
        <f t="shared" si="554"/>
        <v>0.27466399270366104</v>
      </c>
      <c r="BQ300" s="18">
        <f t="shared" si="555"/>
        <v>1.0540779410732193</v>
      </c>
      <c r="BR300" s="18">
        <f t="shared" si="556"/>
        <v>0.17607468074452032</v>
      </c>
      <c r="BS300" s="18">
        <f t="shared" si="557"/>
        <v>0.16704142443702813</v>
      </c>
      <c r="BT300" s="144">
        <f t="shared" si="558"/>
        <v>-1.5037077699156891</v>
      </c>
      <c r="BU300" s="144">
        <f t="shared" si="559"/>
        <v>-1.059067491474823</v>
      </c>
      <c r="BV300" s="144">
        <f t="shared" si="560"/>
        <v>-1.006401096202358</v>
      </c>
      <c r="BW300" s="144">
        <f t="shared" si="561"/>
        <v>-2.7959145430060577</v>
      </c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184"/>
      <c r="CJ300" s="185"/>
      <c r="CK300" s="181">
        <f t="shared" si="513"/>
        <v>0</v>
      </c>
      <c r="CL300" s="186">
        <f t="shared" si="514"/>
        <v>1.7914388726186914</v>
      </c>
      <c r="CM300" s="185">
        <f t="shared" si="515"/>
        <v>0.2179385173417456</v>
      </c>
      <c r="CN300" s="185">
        <f t="shared" si="516"/>
        <v>0.33337436942161042</v>
      </c>
      <c r="CO300" s="188">
        <f t="shared" si="517"/>
        <v>0.33810000000000001</v>
      </c>
      <c r="CP300" s="185">
        <f t="shared" si="518"/>
        <v>5.4382288608902332E-2</v>
      </c>
      <c r="CQ300" s="187">
        <f t="shared" si="519"/>
        <v>1.5296716408272701</v>
      </c>
      <c r="CR300" s="187">
        <f t="shared" si="520"/>
        <v>1.551354960673754</v>
      </c>
      <c r="CS300" s="187">
        <f t="shared" si="521"/>
        <v>0.24953041468859039</v>
      </c>
      <c r="CT300" s="187">
        <f t="shared" si="522"/>
        <v>1.0141751466574598</v>
      </c>
      <c r="CU300" s="187">
        <f t="shared" si="523"/>
        <v>0.16312678357143395</v>
      </c>
      <c r="CV300" s="187">
        <f t="shared" si="524"/>
        <v>0.16084675719876468</v>
      </c>
      <c r="CW300" s="184">
        <f t="shared" si="525"/>
        <v>-1.5235422865135921</v>
      </c>
      <c r="CX300" s="184">
        <f t="shared" si="526"/>
        <v>-1.098489187980479</v>
      </c>
      <c r="CY300" s="184">
        <f t="shared" si="527"/>
        <v>-2.9117167551741883</v>
      </c>
      <c r="CZ300" s="184">
        <f t="shared" si="562"/>
        <v>0.42505309853311324</v>
      </c>
      <c r="DA300" s="184">
        <f t="shared" si="563"/>
        <v>0.4391287172452954</v>
      </c>
      <c r="DB300" s="184">
        <f t="shared" si="564"/>
        <v>-1.3881744686605964</v>
      </c>
      <c r="DC300" s="184">
        <f t="shared" si="565"/>
        <v>1.4075618712182023E-2</v>
      </c>
      <c r="DD300" s="184">
        <f t="shared" si="566"/>
        <v>-1.8132275671937099</v>
      </c>
      <c r="DE300" s="184">
        <f t="shared" si="567"/>
        <v>-1.8273031859058917</v>
      </c>
      <c r="DF300" s="15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3" t="str">
        <f>E300</f>
        <v>iRM_12</v>
      </c>
      <c r="DW300" s="43" t="str">
        <f>A300</f>
        <v>Lab 1</v>
      </c>
      <c r="DX300" s="43" t="str">
        <f>B300</f>
        <v>Jun 22, 2022</v>
      </c>
      <c r="DY300" s="125">
        <f>C300</f>
        <v>5</v>
      </c>
      <c r="DZ300" s="51">
        <f>BE300/AVERAGE(BE298,BE302)</f>
        <v>0.99570954430561809</v>
      </c>
      <c r="EA300" s="52">
        <f>(CM300/AVERAGE(CM298,CM302)-1)*10^6</f>
        <v>6.9685041026446015</v>
      </c>
      <c r="EB300" s="52">
        <f>(CN300/AVERAGE(CN298,CN302)-1)*10^6</f>
        <v>-8.8558304578434388E-2</v>
      </c>
      <c r="EC300" s="52">
        <f>(CP300/AVERAGE(CP298,CP302)-1)*10^6</f>
        <v>31.363506072912273</v>
      </c>
      <c r="ED300" s="4"/>
      <c r="EE300" s="4"/>
      <c r="EF300" s="4"/>
      <c r="EG300" s="4"/>
      <c r="EH300" s="130"/>
      <c r="EI300" s="20"/>
      <c r="EJ300" s="20"/>
      <c r="EK300" s="52"/>
      <c r="EL300" s="52"/>
      <c r="EP300" s="39"/>
      <c r="EQ300" s="124"/>
      <c r="ER300" s="117"/>
      <c r="ES300" s="44"/>
      <c r="ET300" s="44"/>
      <c r="EU300" s="44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5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</row>
    <row r="301" spans="1:235">
      <c r="A301" s="4" t="s">
        <v>38</v>
      </c>
      <c r="B301" s="12" t="s">
        <v>35</v>
      </c>
      <c r="C301" s="20">
        <v>5</v>
      </c>
      <c r="D301" s="4" t="s">
        <v>117</v>
      </c>
      <c r="E301" s="4" t="s">
        <v>100</v>
      </c>
      <c r="F301" s="15"/>
      <c r="G301" s="15"/>
      <c r="H301" s="15">
        <v>1.4003270407556556E-3</v>
      </c>
      <c r="I301" s="15">
        <v>2.9966059519210831E-4</v>
      </c>
      <c r="J301" s="15">
        <v>4.8365498369093977E-4</v>
      </c>
      <c r="K301" s="15">
        <v>4.744871063167011E-6</v>
      </c>
      <c r="L301" s="15">
        <v>4.9732507759472357E-4</v>
      </c>
      <c r="M301" s="15">
        <v>1.2514399259089264E-6</v>
      </c>
      <c r="N301" s="15">
        <v>1.3398526753007899E-4</v>
      </c>
      <c r="O301" s="15">
        <v>5.2412032733172031E-6</v>
      </c>
      <c r="P301" s="15">
        <v>-5.1362892634188027E-6</v>
      </c>
      <c r="Q301" s="15"/>
      <c r="R301" s="15"/>
      <c r="S301" s="15"/>
      <c r="T301" s="15"/>
      <c r="U301" s="15"/>
      <c r="V301" s="15">
        <v>20.831504618867914</v>
      </c>
      <c r="W301" s="15">
        <v>4.6303079280447452</v>
      </c>
      <c r="X301" s="15">
        <v>7.2220022120374319</v>
      </c>
      <c r="Y301" s="15">
        <v>3.4028461588140418E-5</v>
      </c>
      <c r="Z301" s="15">
        <v>7.6106178912710636</v>
      </c>
      <c r="AA301" s="15">
        <v>2.3257421389644151E-5</v>
      </c>
      <c r="AB301" s="15">
        <v>1.2709992337734142</v>
      </c>
      <c r="AC301" s="15">
        <v>1.6928051595484366E-5</v>
      </c>
      <c r="AD301" s="15">
        <v>7.8385200227553217E-7</v>
      </c>
      <c r="AE301" s="15"/>
      <c r="AF301" s="15"/>
      <c r="AG301" s="15"/>
      <c r="AH301" s="15"/>
      <c r="AI301" s="69">
        <f t="shared" si="507"/>
        <v>1</v>
      </c>
      <c r="AJ301" s="15">
        <f t="shared" si="529"/>
        <v>0</v>
      </c>
      <c r="AK301" s="15">
        <f t="shared" si="530"/>
        <v>0</v>
      </c>
      <c r="AL301" s="15">
        <f t="shared" si="531"/>
        <v>20.830104291827158</v>
      </c>
      <c r="AM301" s="15">
        <f t="shared" si="532"/>
        <v>4.6300082674495533</v>
      </c>
      <c r="AN301" s="15">
        <f t="shared" si="533"/>
        <v>7.2215185570537406</v>
      </c>
      <c r="AO301" s="15">
        <f t="shared" si="534"/>
        <v>2.9283590524973407E-5</v>
      </c>
      <c r="AP301" s="15">
        <f t="shared" si="535"/>
        <v>7.6101205661934692</v>
      </c>
      <c r="AQ301" s="15">
        <f t="shared" si="536"/>
        <v>2.2005981463735225E-5</v>
      </c>
      <c r="AR301" s="15">
        <f t="shared" si="537"/>
        <v>1.270865248505884</v>
      </c>
      <c r="AS301" s="15">
        <f t="shared" si="538"/>
        <v>1.1686848322167163E-5</v>
      </c>
      <c r="AT301" s="15">
        <f t="shared" si="539"/>
        <v>5.9201412656943353E-6</v>
      </c>
      <c r="AU301" s="15">
        <f t="shared" si="540"/>
        <v>0</v>
      </c>
      <c r="AV301" s="15">
        <f t="shared" si="541"/>
        <v>0</v>
      </c>
      <c r="AW301" s="15">
        <f t="shared" si="542"/>
        <v>0</v>
      </c>
      <c r="AX301" s="15"/>
      <c r="AY301" s="4">
        <f t="shared" si="543"/>
        <v>0</v>
      </c>
      <c r="AZ301" s="4">
        <f t="shared" si="544"/>
        <v>1</v>
      </c>
      <c r="BA301" s="4"/>
      <c r="BB301" s="4">
        <f t="shared" si="508"/>
        <v>1</v>
      </c>
      <c r="BC301" s="4">
        <f t="shared" si="509"/>
        <v>1</v>
      </c>
      <c r="BD301" s="40">
        <f t="shared" si="510"/>
        <v>1.7795173524896057</v>
      </c>
      <c r="BE301" s="15">
        <f t="shared" si="511"/>
        <v>20.830104291827158</v>
      </c>
      <c r="BF301" s="15">
        <f t="shared" si="512"/>
        <v>4.6300082674495533</v>
      </c>
      <c r="BG301" s="15">
        <f t="shared" si="545"/>
        <v>7.2215153307934443</v>
      </c>
      <c r="BH301" s="15">
        <f t="shared" si="546"/>
        <v>7.6101184719553681</v>
      </c>
      <c r="BI301" s="15">
        <f t="shared" si="547"/>
        <v>1.2708613173388965</v>
      </c>
      <c r="BJ301" s="18">
        <f t="shared" si="548"/>
        <v>0.22227484810367323</v>
      </c>
      <c r="BK301" s="18">
        <f t="shared" si="549"/>
        <v>0.3466864701981765</v>
      </c>
      <c r="BL301" s="18">
        <f t="shared" si="550"/>
        <v>0.36534231251742955</v>
      </c>
      <c r="BM301" s="18">
        <f t="shared" si="551"/>
        <v>6.1010799539660883E-2</v>
      </c>
      <c r="BN301" s="18">
        <f t="shared" si="552"/>
        <v>1.559719748572161</v>
      </c>
      <c r="BO301" s="18">
        <f t="shared" si="553"/>
        <v>1.6436511626678829</v>
      </c>
      <c r="BP301" s="18">
        <f t="shared" si="554"/>
        <v>0.27448359569322156</v>
      </c>
      <c r="BQ301" s="18">
        <f t="shared" si="555"/>
        <v>1.053811855734055</v>
      </c>
      <c r="BR301" s="18">
        <f t="shared" si="556"/>
        <v>0.17598263787099985</v>
      </c>
      <c r="BS301" s="18">
        <f t="shared" si="557"/>
        <v>0.16699625925959566</v>
      </c>
      <c r="BT301" s="144">
        <f t="shared" si="558"/>
        <v>-1.5038406083463376</v>
      </c>
      <c r="BU301" s="144">
        <f t="shared" si="559"/>
        <v>-1.0593344515747687</v>
      </c>
      <c r="BV301" s="144">
        <f t="shared" si="560"/>
        <v>-1.0069205223856639</v>
      </c>
      <c r="BW301" s="144">
        <f t="shared" si="561"/>
        <v>-2.7967043888450616</v>
      </c>
      <c r="BX301" s="44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184"/>
      <c r="CJ301" s="185"/>
      <c r="CK301" s="181">
        <f t="shared" si="513"/>
        <v>0</v>
      </c>
      <c r="CL301" s="186">
        <f t="shared" si="514"/>
        <v>1.779511033137894</v>
      </c>
      <c r="CM301" s="185">
        <f t="shared" si="515"/>
        <v>0.21793834836243317</v>
      </c>
      <c r="CN301" s="185">
        <f t="shared" si="516"/>
        <v>0.33337287564979168</v>
      </c>
      <c r="CO301" s="188">
        <f t="shared" si="517"/>
        <v>0.33810000000000001</v>
      </c>
      <c r="CP301" s="185">
        <f t="shared" si="518"/>
        <v>5.4381265888756324E-2</v>
      </c>
      <c r="CQ301" s="187">
        <f t="shared" si="519"/>
        <v>1.529665972761205</v>
      </c>
      <c r="CR301" s="187">
        <f t="shared" si="520"/>
        <v>1.5513561635226174</v>
      </c>
      <c r="CS301" s="187">
        <f t="shared" si="521"/>
        <v>0.24952591545898956</v>
      </c>
      <c r="CT301" s="187">
        <f t="shared" si="522"/>
        <v>1.0141796909571437</v>
      </c>
      <c r="CU301" s="187">
        <f t="shared" si="523"/>
        <v>0.16312444671078716</v>
      </c>
      <c r="CV301" s="187">
        <f t="shared" si="524"/>
        <v>0.16084373229445822</v>
      </c>
      <c r="CW301" s="184">
        <f t="shared" si="525"/>
        <v>-1.5235430618670267</v>
      </c>
      <c r="CX301" s="184">
        <f t="shared" si="526"/>
        <v>-1.0984936687543547</v>
      </c>
      <c r="CY301" s="184">
        <f t="shared" si="527"/>
        <v>-2.9117355614765525</v>
      </c>
      <c r="CZ301" s="184">
        <f t="shared" si="562"/>
        <v>0.42504939311267192</v>
      </c>
      <c r="DA301" s="184">
        <f t="shared" si="563"/>
        <v>0.43912949259873002</v>
      </c>
      <c r="DB301" s="184">
        <f t="shared" si="564"/>
        <v>-1.3881924996095261</v>
      </c>
      <c r="DC301" s="184">
        <f t="shared" si="565"/>
        <v>1.4080099486058094E-2</v>
      </c>
      <c r="DD301" s="184">
        <f t="shared" si="566"/>
        <v>-1.8132418927221978</v>
      </c>
      <c r="DE301" s="184">
        <f t="shared" si="567"/>
        <v>-1.8273219922082558</v>
      </c>
      <c r="DF301" s="15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125"/>
      <c r="DZ301" s="4"/>
      <c r="EA301" s="20"/>
      <c r="EB301" s="20"/>
      <c r="EC301" s="20"/>
      <c r="ED301" s="4"/>
      <c r="EE301" s="4" t="str">
        <f>E301</f>
        <v>alfaA</v>
      </c>
      <c r="EF301" s="4" t="str">
        <f>A301</f>
        <v>Lab 1</v>
      </c>
      <c r="EG301" s="4" t="str">
        <f>B301</f>
        <v>Jun 22, 2022</v>
      </c>
      <c r="EH301" s="130">
        <f>C301</f>
        <v>5</v>
      </c>
      <c r="EI301" s="51">
        <f>BE301/AVERAGE(BE300,BE302)</f>
        <v>1.0251224908764558</v>
      </c>
      <c r="EJ301" s="52">
        <f>(CM301/AVERAGE(CM300,CM302)-1)*10^6</f>
        <v>-0.17264086582535754</v>
      </c>
      <c r="EK301" s="52">
        <f>(CN301/AVERAGE(CN300,CN302)-1)*10^6</f>
        <v>-3.9460528441503939</v>
      </c>
      <c r="EL301" s="52">
        <f>(CP301/AVERAGE(CP300,CP302)-1)*10^6</f>
        <v>-12.479742058646437</v>
      </c>
      <c r="EN301" t="str">
        <f t="shared" ref="EN301:EU301" si="599">EE195</f>
        <v>SRM</v>
      </c>
      <c r="EO301" t="str">
        <f t="shared" si="599"/>
        <v>Lab 1</v>
      </c>
      <c r="EP301" s="39" t="str">
        <f t="shared" si="599"/>
        <v>Jun 21, 2022</v>
      </c>
      <c r="EQ301" s="124">
        <f t="shared" si="599"/>
        <v>3</v>
      </c>
      <c r="ER301" s="117">
        <f t="shared" si="599"/>
        <v>1.0190450160786577</v>
      </c>
      <c r="ES301" s="44">
        <f t="shared" si="599"/>
        <v>13.496888720654354</v>
      </c>
      <c r="ET301" s="44">
        <f t="shared" si="599"/>
        <v>0.93421163116502726</v>
      </c>
      <c r="EU301" s="44">
        <f t="shared" si="599"/>
        <v>-14.066042666627254</v>
      </c>
      <c r="EV301" t="s">
        <v>27</v>
      </c>
      <c r="EW301" s="108" t="s">
        <v>257</v>
      </c>
      <c r="EX301" s="109">
        <f>AVERAGE(ES301:ES321)</f>
        <v>1.8115777319730835</v>
      </c>
      <c r="EY301" s="109">
        <f t="shared" ref="EY301:EZ301" si="600">AVERAGE(ET301:ET321)</f>
        <v>-0.38308787432748759</v>
      </c>
      <c r="EZ301" s="110">
        <f t="shared" si="600"/>
        <v>1.5634304925814577</v>
      </c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5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</row>
    <row r="302" spans="1:235">
      <c r="A302" s="4" t="s">
        <v>38</v>
      </c>
      <c r="B302" s="12" t="s">
        <v>35</v>
      </c>
      <c r="C302" s="20">
        <v>5</v>
      </c>
      <c r="D302" s="4" t="s">
        <v>118</v>
      </c>
      <c r="E302" s="4" t="s">
        <v>27</v>
      </c>
      <c r="F302" s="15"/>
      <c r="G302" s="15"/>
      <c r="H302" s="15">
        <v>2.656040102010593E-4</v>
      </c>
      <c r="I302" s="15">
        <v>4.0120672110788291E-5</v>
      </c>
      <c r="J302" s="15">
        <v>8.4648980191559531E-5</v>
      </c>
      <c r="K302" s="15">
        <v>1.0546950215939433E-5</v>
      </c>
      <c r="L302" s="15">
        <v>7.3490855356794782E-5</v>
      </c>
      <c r="M302" s="15">
        <v>-3.1350691642728497E-7</v>
      </c>
      <c r="N302" s="15">
        <v>6.1464128884836105E-5</v>
      </c>
      <c r="O302" s="15">
        <v>1.4019520159536114E-5</v>
      </c>
      <c r="P302" s="15">
        <v>-1.2631360277737308E-7</v>
      </c>
      <c r="Q302" s="15"/>
      <c r="R302" s="15"/>
      <c r="S302" s="15"/>
      <c r="T302" s="15"/>
      <c r="U302" s="15"/>
      <c r="V302" s="15">
        <v>20.275269488899074</v>
      </c>
      <c r="W302" s="15">
        <v>4.5073103612783001</v>
      </c>
      <c r="X302" s="15">
        <v>7.0311890816201972</v>
      </c>
      <c r="Y302" s="15">
        <v>4.2728556392682308E-5</v>
      </c>
      <c r="Z302" s="15">
        <v>7.4115850584847589</v>
      </c>
      <c r="AA302" s="15">
        <v>2.2319462682296906E-5</v>
      </c>
      <c r="AB302" s="15">
        <v>1.2381028326190249</v>
      </c>
      <c r="AC302" s="15">
        <v>1.3964105951159506E-5</v>
      </c>
      <c r="AD302" s="15">
        <v>-8.7377599004760351E-7</v>
      </c>
      <c r="AE302" s="15"/>
      <c r="AF302" s="15"/>
      <c r="AG302" s="15"/>
      <c r="AH302" s="15"/>
      <c r="AI302" s="69">
        <f t="shared" si="507"/>
        <v>1</v>
      </c>
      <c r="AJ302" s="15">
        <f t="shared" si="529"/>
        <v>0</v>
      </c>
      <c r="AK302" s="15">
        <f t="shared" si="530"/>
        <v>0</v>
      </c>
      <c r="AL302" s="15">
        <f t="shared" si="531"/>
        <v>20.275003884888871</v>
      </c>
      <c r="AM302" s="15">
        <f t="shared" si="532"/>
        <v>4.5072702406061893</v>
      </c>
      <c r="AN302" s="15">
        <f t="shared" si="533"/>
        <v>7.0311044326400056</v>
      </c>
      <c r="AO302" s="15">
        <f t="shared" si="534"/>
        <v>3.2181606176742877E-5</v>
      </c>
      <c r="AP302" s="15">
        <f t="shared" si="535"/>
        <v>7.4115115676294021</v>
      </c>
      <c r="AQ302" s="15">
        <f t="shared" si="536"/>
        <v>2.2632969598724192E-5</v>
      </c>
      <c r="AR302" s="15">
        <f t="shared" si="537"/>
        <v>1.2380413684901401</v>
      </c>
      <c r="AS302" s="15">
        <f t="shared" si="538"/>
        <v>-5.541420837660801E-8</v>
      </c>
      <c r="AT302" s="15">
        <f t="shared" si="539"/>
        <v>-7.4746238727023048E-7</v>
      </c>
      <c r="AU302" s="15">
        <f t="shared" si="540"/>
        <v>0</v>
      </c>
      <c r="AV302" s="15">
        <f t="shared" si="541"/>
        <v>0</v>
      </c>
      <c r="AW302" s="15">
        <f t="shared" si="542"/>
        <v>0</v>
      </c>
      <c r="AX302" s="15"/>
      <c r="AY302" s="4">
        <f t="shared" si="543"/>
        <v>0</v>
      </c>
      <c r="AZ302" s="4">
        <f t="shared" si="544"/>
        <v>1</v>
      </c>
      <c r="BA302" s="4"/>
      <c r="BB302" s="4">
        <f t="shared" si="508"/>
        <v>1</v>
      </c>
      <c r="BC302" s="4">
        <f t="shared" si="509"/>
        <v>1</v>
      </c>
      <c r="BD302" s="40">
        <f t="shared" si="510"/>
        <v>1.7925115738250539</v>
      </c>
      <c r="BE302" s="15">
        <f t="shared" si="511"/>
        <v>20.275003884888871</v>
      </c>
      <c r="BF302" s="15">
        <f t="shared" si="512"/>
        <v>4.5072702406061893</v>
      </c>
      <c r="BG302" s="15">
        <f t="shared" si="545"/>
        <v>7.0311048396785623</v>
      </c>
      <c r="BH302" s="15">
        <f t="shared" si="546"/>
        <v>7.4115118319137538</v>
      </c>
      <c r="BI302" s="15">
        <f t="shared" si="547"/>
        <v>1.2380418647097235</v>
      </c>
      <c r="BJ302" s="18">
        <f t="shared" si="548"/>
        <v>0.22230675102190708</v>
      </c>
      <c r="BK302" s="18">
        <f t="shared" si="549"/>
        <v>0.34678685536129061</v>
      </c>
      <c r="BL302" s="18">
        <f t="shared" si="550"/>
        <v>0.36554921883085878</v>
      </c>
      <c r="BM302" s="18">
        <f t="shared" si="551"/>
        <v>6.1062472379225852E-2</v>
      </c>
      <c r="BN302" s="18">
        <f t="shared" si="552"/>
        <v>1.559947476930724</v>
      </c>
      <c r="BO302" s="18">
        <f t="shared" si="553"/>
        <v>1.644346009064007</v>
      </c>
      <c r="BP302" s="18">
        <f t="shared" si="554"/>
        <v>0.27467664431481204</v>
      </c>
      <c r="BQ302" s="18">
        <f t="shared" si="555"/>
        <v>1.0541034447514486</v>
      </c>
      <c r="BR302" s="18">
        <f t="shared" si="556"/>
        <v>0.17608070039335702</v>
      </c>
      <c r="BS302" s="18">
        <f t="shared" si="557"/>
        <v>0.1670430936072653</v>
      </c>
      <c r="BT302" s="144">
        <f t="shared" si="558"/>
        <v>-1.5036970895036714</v>
      </c>
      <c r="BU302" s="144">
        <f t="shared" si="559"/>
        <v>-1.0590449374431781</v>
      </c>
      <c r="BV302" s="144">
        <f t="shared" si="560"/>
        <v>-1.0063543472144327</v>
      </c>
      <c r="BW302" s="144">
        <f t="shared" si="561"/>
        <v>-2.7958578015153548</v>
      </c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184"/>
      <c r="CJ302" s="185"/>
      <c r="CK302" s="181">
        <f t="shared" si="513"/>
        <v>0</v>
      </c>
      <c r="CL302" s="186">
        <f t="shared" si="514"/>
        <v>1.7925123926717479</v>
      </c>
      <c r="CM302" s="185">
        <f t="shared" si="515"/>
        <v>0.21793825463326405</v>
      </c>
      <c r="CN302" s="185">
        <f t="shared" si="516"/>
        <v>0.33337401290232332</v>
      </c>
      <c r="CO302" s="188">
        <f t="shared" si="517"/>
        <v>0.33810000000000001</v>
      </c>
      <c r="CP302" s="185">
        <f t="shared" si="518"/>
        <v>5.4381600513891869E-2</v>
      </c>
      <c r="CQ302" s="187">
        <f t="shared" si="519"/>
        <v>1.529671848860628</v>
      </c>
      <c r="CR302" s="187">
        <f t="shared" si="520"/>
        <v>1.5513568307176651</v>
      </c>
      <c r="CS302" s="187">
        <f t="shared" si="521"/>
        <v>0.24952755818570069</v>
      </c>
      <c r="CT302" s="187">
        <f t="shared" si="522"/>
        <v>1.0141762312440992</v>
      </c>
      <c r="CU302" s="187">
        <f t="shared" si="523"/>
        <v>0.16312489399053834</v>
      </c>
      <c r="CV302" s="187">
        <f t="shared" si="524"/>
        <v>0.16084472201683483</v>
      </c>
      <c r="CW302" s="184">
        <f t="shared" si="525"/>
        <v>-1.5235434919390629</v>
      </c>
      <c r="CX302" s="184">
        <f t="shared" si="526"/>
        <v>-1.0984902574072568</v>
      </c>
      <c r="CY302" s="184">
        <f t="shared" si="527"/>
        <v>-2.9117294081790788</v>
      </c>
      <c r="CZ302" s="184">
        <f t="shared" si="562"/>
        <v>0.42505323453180616</v>
      </c>
      <c r="DA302" s="184">
        <f t="shared" si="563"/>
        <v>0.43912992267076623</v>
      </c>
      <c r="DB302" s="184">
        <f t="shared" si="564"/>
        <v>-1.3881859162400161</v>
      </c>
      <c r="DC302" s="184">
        <f t="shared" si="565"/>
        <v>1.4076688138960052E-2</v>
      </c>
      <c r="DD302" s="184">
        <f t="shared" si="566"/>
        <v>-1.813239150771822</v>
      </c>
      <c r="DE302" s="184">
        <f t="shared" si="567"/>
        <v>-1.827315838910782</v>
      </c>
      <c r="DF302" s="15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3" t="str">
        <f>E302</f>
        <v>iRM_12</v>
      </c>
      <c r="DW302" s="43" t="str">
        <f>A302</f>
        <v>Lab 1</v>
      </c>
      <c r="DX302" s="43" t="str">
        <f>B302</f>
        <v>Jun 22, 2022</v>
      </c>
      <c r="DY302" s="125">
        <f>C302</f>
        <v>5</v>
      </c>
      <c r="DZ302" s="51">
        <f>BE302/AVERAGE(BE300,BE304)</f>
        <v>0.99460762705997408</v>
      </c>
      <c r="EA302" s="52">
        <f>(CM302/AVERAGE(CM300,CM304)-1)*10^6</f>
        <v>0.27098142818537951</v>
      </c>
      <c r="EB302" s="52">
        <f>(CN302/AVERAGE(CN300,CN304)-1)*10^6</f>
        <v>-1.3110749750300243</v>
      </c>
      <c r="EC302" s="52">
        <f>(CP302/AVERAGE(CP300,CP304)-1)*10^6</f>
        <v>6.4188746078386316</v>
      </c>
      <c r="ED302" s="4"/>
      <c r="EE302" s="4"/>
      <c r="EF302" s="4"/>
      <c r="EG302" s="4"/>
      <c r="EH302" s="130"/>
      <c r="EI302" s="20"/>
      <c r="EJ302" s="20"/>
      <c r="EK302" s="52"/>
      <c r="EL302" s="52"/>
      <c r="EN302" t="str">
        <f t="shared" ref="EN302:EU302" si="601">EE205</f>
        <v>SRM</v>
      </c>
      <c r="EO302" t="str">
        <f t="shared" si="601"/>
        <v>Lab 1</v>
      </c>
      <c r="EP302" s="39" t="str">
        <f t="shared" si="601"/>
        <v>Jun 21, 2022</v>
      </c>
      <c r="EQ302" s="124">
        <f t="shared" si="601"/>
        <v>3</v>
      </c>
      <c r="ER302" s="117">
        <f t="shared" si="601"/>
        <v>1.0319225157395095</v>
      </c>
      <c r="ES302" s="44">
        <f t="shared" si="601"/>
        <v>-1.6250035872467095</v>
      </c>
      <c r="ET302" s="44">
        <f t="shared" si="601"/>
        <v>-6.098623592909469</v>
      </c>
      <c r="EU302" s="44">
        <f t="shared" si="601"/>
        <v>-18.613835325642647</v>
      </c>
      <c r="EV302" t="s">
        <v>27</v>
      </c>
      <c r="EW302" s="111" t="s">
        <v>258</v>
      </c>
      <c r="EX302" s="44">
        <f>2*STDEV(ES301:ES321)</f>
        <v>12.963760500950375</v>
      </c>
      <c r="EY302" s="44">
        <f t="shared" ref="EY302:EZ302" si="602">2*STDEV(ET301:ET321)</f>
        <v>9.7926535278670634</v>
      </c>
      <c r="EZ302" s="112">
        <f t="shared" si="602"/>
        <v>22.848351427136542</v>
      </c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5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</row>
    <row r="303" spans="1:235">
      <c r="A303" s="4" t="s">
        <v>38</v>
      </c>
      <c r="B303" s="12" t="s">
        <v>35</v>
      </c>
      <c r="C303" s="20">
        <v>5</v>
      </c>
      <c r="D303" s="4" t="s">
        <v>119</v>
      </c>
      <c r="E303" s="4" t="s">
        <v>101</v>
      </c>
      <c r="F303" s="15"/>
      <c r="G303" s="15"/>
      <c r="H303" s="15">
        <v>2.3852671889471825E-3</v>
      </c>
      <c r="I303" s="15">
        <v>5.1458365906000838E-4</v>
      </c>
      <c r="J303" s="15">
        <v>8.2346231392875784E-4</v>
      </c>
      <c r="K303" s="15">
        <v>-1.0884497143592886E-7</v>
      </c>
      <c r="L303" s="15">
        <v>8.5291057512222319E-4</v>
      </c>
      <c r="M303" s="15">
        <v>-1.0618747865009922E-6</v>
      </c>
      <c r="N303" s="15">
        <v>1.9666541265905835E-4</v>
      </c>
      <c r="O303" s="15">
        <v>1.1881073731956349E-5</v>
      </c>
      <c r="P303" s="15">
        <v>1.6285736364807226E-6</v>
      </c>
      <c r="Q303" s="15"/>
      <c r="R303" s="15"/>
      <c r="S303" s="15"/>
      <c r="T303" s="15"/>
      <c r="U303" s="15"/>
      <c r="V303" s="15">
        <v>21.059309272766114</v>
      </c>
      <c r="W303" s="15">
        <v>4.6819293117523193</v>
      </c>
      <c r="X303" s="15">
        <v>7.3040379524230961</v>
      </c>
      <c r="Y303" s="15">
        <v>3.0366317846528547E-5</v>
      </c>
      <c r="Z303" s="15">
        <v>7.7001626491546631</v>
      </c>
      <c r="AA303" s="15">
        <v>2.987759216921404E-5</v>
      </c>
      <c r="AB303" s="15">
        <v>1.2864652061462403</v>
      </c>
      <c r="AC303" s="15">
        <v>1.7986559722089624E-5</v>
      </c>
      <c r="AD303" s="15">
        <v>8.552375613817275E-6</v>
      </c>
      <c r="AE303" s="15"/>
      <c r="AF303" s="15"/>
      <c r="AG303" s="15"/>
      <c r="AH303" s="15"/>
      <c r="AI303" s="69">
        <f t="shared" si="507"/>
        <v>1</v>
      </c>
      <c r="AJ303" s="15">
        <f t="shared" si="529"/>
        <v>0</v>
      </c>
      <c r="AK303" s="15">
        <f t="shared" si="530"/>
        <v>0</v>
      </c>
      <c r="AL303" s="15">
        <f t="shared" si="531"/>
        <v>21.056924005577166</v>
      </c>
      <c r="AM303" s="15">
        <f t="shared" si="532"/>
        <v>4.6814147280932596</v>
      </c>
      <c r="AN303" s="15">
        <f t="shared" si="533"/>
        <v>7.3032144901091671</v>
      </c>
      <c r="AO303" s="15">
        <f t="shared" si="534"/>
        <v>3.0475162817964476E-5</v>
      </c>
      <c r="AP303" s="15">
        <f t="shared" si="535"/>
        <v>7.699309738579541</v>
      </c>
      <c r="AQ303" s="15">
        <f t="shared" si="536"/>
        <v>3.0939466955715031E-5</v>
      </c>
      <c r="AR303" s="15">
        <f t="shared" si="537"/>
        <v>1.2862685407335812</v>
      </c>
      <c r="AS303" s="15">
        <f t="shared" si="538"/>
        <v>6.1054859901332752E-6</v>
      </c>
      <c r="AT303" s="15">
        <f t="shared" si="539"/>
        <v>6.9238019773365528E-6</v>
      </c>
      <c r="AU303" s="15">
        <f t="shared" si="540"/>
        <v>0</v>
      </c>
      <c r="AV303" s="15">
        <f t="shared" si="541"/>
        <v>0</v>
      </c>
      <c r="AW303" s="15">
        <f t="shared" si="542"/>
        <v>0</v>
      </c>
      <c r="AX303" s="15"/>
      <c r="AY303" s="4">
        <f t="shared" si="543"/>
        <v>0</v>
      </c>
      <c r="AZ303" s="4">
        <f t="shared" si="544"/>
        <v>1</v>
      </c>
      <c r="BA303" s="4"/>
      <c r="BB303" s="4">
        <f t="shared" si="508"/>
        <v>1</v>
      </c>
      <c r="BC303" s="4">
        <f t="shared" si="509"/>
        <v>1</v>
      </c>
      <c r="BD303" s="40">
        <f t="shared" si="510"/>
        <v>1.7983816385268303</v>
      </c>
      <c r="BE303" s="15">
        <f t="shared" si="511"/>
        <v>21.056924005577166</v>
      </c>
      <c r="BF303" s="15">
        <f t="shared" si="512"/>
        <v>4.6814147280932596</v>
      </c>
      <c r="BG303" s="15">
        <f t="shared" si="545"/>
        <v>7.3032107209387203</v>
      </c>
      <c r="BH303" s="15">
        <f t="shared" si="546"/>
        <v>7.6993072910326115</v>
      </c>
      <c r="BI303" s="15">
        <f t="shared" si="547"/>
        <v>1.2862639447145103</v>
      </c>
      <c r="BJ303" s="18">
        <f t="shared" si="548"/>
        <v>0.22232187031939393</v>
      </c>
      <c r="BK303" s="18">
        <f t="shared" si="549"/>
        <v>0.34683179361830729</v>
      </c>
      <c r="BL303" s="18">
        <f t="shared" si="550"/>
        <v>0.36564254536860952</v>
      </c>
      <c r="BM303" s="18">
        <f t="shared" si="551"/>
        <v>6.1085082720241032E-2</v>
      </c>
      <c r="BN303" s="18">
        <f t="shared" si="552"/>
        <v>1.5600435221242015</v>
      </c>
      <c r="BO303" s="18">
        <f t="shared" si="553"/>
        <v>1.6446539642875306</v>
      </c>
      <c r="BP303" s="18">
        <f t="shared" si="554"/>
        <v>0.27475966549077901</v>
      </c>
      <c r="BQ303" s="18">
        <f t="shared" si="555"/>
        <v>1.0542359498074265</v>
      </c>
      <c r="BR303" s="18">
        <f t="shared" si="556"/>
        <v>0.17612307707714342</v>
      </c>
      <c r="BS303" s="18">
        <f t="shared" si="557"/>
        <v>0.16706229483951404</v>
      </c>
      <c r="BT303" s="144">
        <f t="shared" si="558"/>
        <v>-1.5036290808476067</v>
      </c>
      <c r="BU303" s="144">
        <f t="shared" si="559"/>
        <v>-1.05891536117776</v>
      </c>
      <c r="BV303" s="144">
        <f t="shared" si="560"/>
        <v>-1.0060990748144223</v>
      </c>
      <c r="BW303" s="144">
        <f t="shared" si="561"/>
        <v>-2.7954875879444812</v>
      </c>
      <c r="BX303" s="44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184"/>
      <c r="CJ303" s="185"/>
      <c r="CK303" s="181">
        <f t="shared" si="513"/>
        <v>0</v>
      </c>
      <c r="CL303" s="186">
        <f t="shared" si="514"/>
        <v>1.7983743386210689</v>
      </c>
      <c r="CM303" s="185">
        <f t="shared" si="515"/>
        <v>0.21793893158420644</v>
      </c>
      <c r="CN303" s="185">
        <f t="shared" si="516"/>
        <v>0.3333742064584535</v>
      </c>
      <c r="CO303" s="188">
        <f t="shared" si="517"/>
        <v>0.33810000000000001</v>
      </c>
      <c r="CP303" s="185">
        <f t="shared" si="518"/>
        <v>5.4381126612585221E-2</v>
      </c>
      <c r="CQ303" s="187">
        <f t="shared" si="519"/>
        <v>1.5296679855918522</v>
      </c>
      <c r="CR303" s="187">
        <f t="shared" si="520"/>
        <v>1.551352011971143</v>
      </c>
      <c r="CS303" s="187">
        <f t="shared" si="521"/>
        <v>0.2495246086474166</v>
      </c>
      <c r="CT303" s="187">
        <f t="shared" si="522"/>
        <v>1.0141756424162207</v>
      </c>
      <c r="CU303" s="187">
        <f t="shared" si="523"/>
        <v>0.16312337775106908</v>
      </c>
      <c r="CV303" s="187">
        <f t="shared" si="524"/>
        <v>0.16084332035665549</v>
      </c>
      <c r="CW303" s="184">
        <f t="shared" si="525"/>
        <v>-1.52354038578456</v>
      </c>
      <c r="CX303" s="184">
        <f t="shared" si="526"/>
        <v>-1.0984896768098904</v>
      </c>
      <c r="CY303" s="184">
        <f t="shared" si="527"/>
        <v>-2.9117381225855516</v>
      </c>
      <c r="CZ303" s="184">
        <f t="shared" si="562"/>
        <v>0.42505070897466979</v>
      </c>
      <c r="DA303" s="184">
        <f t="shared" si="563"/>
        <v>0.43912681651626295</v>
      </c>
      <c r="DB303" s="184">
        <f t="shared" si="564"/>
        <v>-1.3881977368009919</v>
      </c>
      <c r="DC303" s="184">
        <f t="shared" si="565"/>
        <v>1.4076107541593191E-2</v>
      </c>
      <c r="DD303" s="184">
        <f t="shared" si="566"/>
        <v>-1.8132484457756617</v>
      </c>
      <c r="DE303" s="184">
        <f t="shared" si="567"/>
        <v>-1.8273245533172549</v>
      </c>
      <c r="DF303" s="15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125"/>
      <c r="DZ303" s="4"/>
      <c r="EA303" s="20"/>
      <c r="EB303" s="20"/>
      <c r="EC303" s="20"/>
      <c r="ED303" s="4"/>
      <c r="EE303" s="4" t="str">
        <f>E303</f>
        <v>Ames</v>
      </c>
      <c r="EF303" s="4" t="str">
        <f>A303</f>
        <v>Lab 1</v>
      </c>
      <c r="EG303" s="4" t="str">
        <f>B303</f>
        <v>Jun 22, 2022</v>
      </c>
      <c r="EH303" s="130">
        <f>C303</f>
        <v>5</v>
      </c>
      <c r="EI303" s="51">
        <f>BE303/AVERAGE(BE302,BE304)</f>
        <v>1.0352314171544024</v>
      </c>
      <c r="EJ303" s="52">
        <f>(CM303/AVERAGE(CM302,CM304)-1)*10^6</f>
        <v>3.9798572579741176</v>
      </c>
      <c r="EK303" s="52">
        <f>(CN303/AVERAGE(CN302,CN304)-1)*10^6</f>
        <v>-0.19576533194509693</v>
      </c>
      <c r="EL303" s="52">
        <f>(CP303/AVERAGE(CP302,CP304)-1)*10^6</f>
        <v>4.0310587505754114</v>
      </c>
      <c r="EN303" t="str">
        <f t="shared" ref="EN303:EU303" si="603">EE215</f>
        <v>SRM</v>
      </c>
      <c r="EO303" t="str">
        <f t="shared" si="603"/>
        <v>Lab 1</v>
      </c>
      <c r="EP303" s="39" t="str">
        <f t="shared" si="603"/>
        <v>Jun 21, 2022</v>
      </c>
      <c r="EQ303" s="124">
        <f t="shared" si="603"/>
        <v>3</v>
      </c>
      <c r="ER303" s="117">
        <f t="shared" si="603"/>
        <v>1.0252444673600325</v>
      </c>
      <c r="ES303" s="44">
        <f t="shared" si="603"/>
        <v>-0.25569630102140195</v>
      </c>
      <c r="ET303" s="44">
        <f t="shared" si="603"/>
        <v>-2.8862809728913419</v>
      </c>
      <c r="EU303" s="44">
        <f t="shared" si="603"/>
        <v>-18.648741789695222</v>
      </c>
      <c r="EV303" t="s">
        <v>27</v>
      </c>
      <c r="EW303" s="111" t="s">
        <v>233</v>
      </c>
      <c r="EX303">
        <f>COUNT(ES301:ES321)</f>
        <v>21</v>
      </c>
      <c r="EY303">
        <f t="shared" ref="EY303:EZ303" si="604">COUNT(ET301:ET321)</f>
        <v>21</v>
      </c>
      <c r="EZ303" s="113">
        <f t="shared" si="604"/>
        <v>21</v>
      </c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5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</row>
    <row r="304" spans="1:235">
      <c r="A304" s="4" t="s">
        <v>38</v>
      </c>
      <c r="B304" s="12" t="s">
        <v>35</v>
      </c>
      <c r="C304" s="20">
        <v>5</v>
      </c>
      <c r="D304" s="4" t="s">
        <v>120</v>
      </c>
      <c r="E304" s="4" t="s">
        <v>27</v>
      </c>
      <c r="F304" s="15"/>
      <c r="G304" s="15"/>
      <c r="H304" s="15">
        <v>2.5037789455382151E-4</v>
      </c>
      <c r="I304" s="15">
        <v>5.9043158944405147E-5</v>
      </c>
      <c r="J304" s="15">
        <v>8.0468673695577314E-5</v>
      </c>
      <c r="K304" s="15">
        <v>1.5300912991733623E-6</v>
      </c>
      <c r="L304" s="15">
        <v>7.4921498890034857E-5</v>
      </c>
      <c r="M304" s="15">
        <v>6.0433997646214185E-7</v>
      </c>
      <c r="N304" s="15">
        <v>6.4799657047842635E-5</v>
      </c>
      <c r="O304" s="15">
        <v>1.0207614286628086E-5</v>
      </c>
      <c r="P304" s="15">
        <v>-5.0761223391759823E-6</v>
      </c>
      <c r="Q304" s="15"/>
      <c r="R304" s="15"/>
      <c r="S304" s="15"/>
      <c r="T304" s="15"/>
      <c r="U304" s="15"/>
      <c r="V304" s="15">
        <v>20.405858879089354</v>
      </c>
      <c r="W304" s="15">
        <v>4.5364360809326172</v>
      </c>
      <c r="X304" s="15">
        <v>7.0767402553558352</v>
      </c>
      <c r="Y304" s="15">
        <v>3.881478213770606E-5</v>
      </c>
      <c r="Z304" s="15">
        <v>7.4598510932922366</v>
      </c>
      <c r="AA304" s="15">
        <v>2.3729564554741954E-5</v>
      </c>
      <c r="AB304" s="15">
        <v>1.2461821150779724</v>
      </c>
      <c r="AC304" s="15">
        <v>1.3898215090430294E-5</v>
      </c>
      <c r="AD304" s="15">
        <v>-2.9178937097640313E-7</v>
      </c>
      <c r="AE304" s="15"/>
      <c r="AF304" s="15"/>
      <c r="AG304" s="15"/>
      <c r="AH304" s="15"/>
      <c r="AI304" s="69">
        <f t="shared" si="507"/>
        <v>1</v>
      </c>
      <c r="AJ304" s="15">
        <f t="shared" si="529"/>
        <v>0</v>
      </c>
      <c r="AK304" s="15">
        <f t="shared" si="530"/>
        <v>0</v>
      </c>
      <c r="AL304" s="15">
        <f t="shared" si="531"/>
        <v>20.405608501194802</v>
      </c>
      <c r="AM304" s="15">
        <f t="shared" si="532"/>
        <v>4.536377037773673</v>
      </c>
      <c r="AN304" s="15">
        <f t="shared" si="533"/>
        <v>7.0766597866821392</v>
      </c>
      <c r="AO304" s="15">
        <f t="shared" si="534"/>
        <v>3.7284690838532699E-5</v>
      </c>
      <c r="AP304" s="15">
        <f t="shared" si="535"/>
        <v>7.4597761717933464</v>
      </c>
      <c r="AQ304" s="15">
        <f t="shared" si="536"/>
        <v>2.3125224578279811E-5</v>
      </c>
      <c r="AR304" s="15">
        <f t="shared" si="537"/>
        <v>1.2461173154209246</v>
      </c>
      <c r="AS304" s="15">
        <f t="shared" si="538"/>
        <v>3.6906008038022083E-6</v>
      </c>
      <c r="AT304" s="15">
        <f t="shared" si="539"/>
        <v>4.784332968199579E-6</v>
      </c>
      <c r="AU304" s="15">
        <f t="shared" si="540"/>
        <v>0</v>
      </c>
      <c r="AV304" s="15">
        <f t="shared" si="541"/>
        <v>0</v>
      </c>
      <c r="AW304" s="15">
        <f t="shared" si="542"/>
        <v>0</v>
      </c>
      <c r="AX304" s="15"/>
      <c r="AY304" s="4">
        <f t="shared" si="543"/>
        <v>0</v>
      </c>
      <c r="AZ304" s="4">
        <f t="shared" si="544"/>
        <v>1</v>
      </c>
      <c r="BA304" s="4"/>
      <c r="BB304" s="4">
        <f t="shared" si="508"/>
        <v>1</v>
      </c>
      <c r="BC304" s="4">
        <f t="shared" si="509"/>
        <v>1</v>
      </c>
      <c r="BD304" s="40">
        <f t="shared" si="510"/>
        <v>1.7941190932728852</v>
      </c>
      <c r="BE304" s="15">
        <f t="shared" si="511"/>
        <v>20.405608501194802</v>
      </c>
      <c r="BF304" s="15">
        <f t="shared" si="512"/>
        <v>4.536377037773673</v>
      </c>
      <c r="BG304" s="15">
        <f t="shared" si="545"/>
        <v>7.0766571815612789</v>
      </c>
      <c r="BH304" s="15">
        <f t="shared" si="546"/>
        <v>7.459774480272749</v>
      </c>
      <c r="BI304" s="15">
        <f t="shared" si="547"/>
        <v>1.2461141393296096</v>
      </c>
      <c r="BJ304" s="18">
        <f t="shared" si="548"/>
        <v>0.22231030441988811</v>
      </c>
      <c r="BK304" s="18">
        <f t="shared" si="549"/>
        <v>0.34679961546586185</v>
      </c>
      <c r="BL304" s="18">
        <f t="shared" si="550"/>
        <v>0.3655747134341012</v>
      </c>
      <c r="BM304" s="18">
        <f t="shared" si="551"/>
        <v>6.1067237434093001E-2</v>
      </c>
      <c r="BN304" s="18">
        <f t="shared" si="552"/>
        <v>1.5599799405197379</v>
      </c>
      <c r="BO304" s="18">
        <f t="shared" si="553"/>
        <v>1.6444344061695979</v>
      </c>
      <c r="BP304" s="18">
        <f t="shared" si="554"/>
        <v>0.27469368814660244</v>
      </c>
      <c r="BQ304" s="18">
        <f t="shared" si="555"/>
        <v>1.0541381741240354</v>
      </c>
      <c r="BR304" s="18">
        <f t="shared" si="556"/>
        <v>0.17608796178179245</v>
      </c>
      <c r="BS304" s="18">
        <f t="shared" si="557"/>
        <v>0.16704447870708933</v>
      </c>
      <c r="BT304" s="144">
        <f t="shared" si="558"/>
        <v>-1.5036811054205705</v>
      </c>
      <c r="BU304" s="144">
        <f t="shared" si="559"/>
        <v>-1.0590081428829916</v>
      </c>
      <c r="BV304" s="144">
        <f t="shared" si="560"/>
        <v>-1.0062846063616779</v>
      </c>
      <c r="BW304" s="144">
        <f t="shared" si="561"/>
        <v>-2.795779768825736</v>
      </c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184"/>
      <c r="CJ304" s="185"/>
      <c r="CK304" s="181">
        <f t="shared" si="513"/>
        <v>0</v>
      </c>
      <c r="CL304" s="186">
        <f t="shared" si="514"/>
        <v>1.7941138862499442</v>
      </c>
      <c r="CM304" s="185">
        <f t="shared" si="515"/>
        <v>0.21793787381037552</v>
      </c>
      <c r="CN304" s="185">
        <f t="shared" si="516"/>
        <v>0.3333745305408336</v>
      </c>
      <c r="CO304" s="188">
        <f t="shared" si="517"/>
        <v>0.33810000000000001</v>
      </c>
      <c r="CP304" s="185">
        <f t="shared" si="518"/>
        <v>5.4380214286013299E-2</v>
      </c>
      <c r="CQ304" s="187">
        <f t="shared" si="519"/>
        <v>1.5296768969623784</v>
      </c>
      <c r="CR304" s="187">
        <f t="shared" si="520"/>
        <v>1.5513595415461185</v>
      </c>
      <c r="CS304" s="187">
        <f t="shared" si="521"/>
        <v>0.24952163355199425</v>
      </c>
      <c r="CT304" s="187">
        <f t="shared" si="522"/>
        <v>1.0141746565087029</v>
      </c>
      <c r="CU304" s="187">
        <f t="shared" si="523"/>
        <v>0.16312048253294054</v>
      </c>
      <c r="CV304" s="187">
        <f t="shared" si="524"/>
        <v>0.16084062196395532</v>
      </c>
      <c r="CW304" s="184">
        <f t="shared" si="525"/>
        <v>-1.5235452393294966</v>
      </c>
      <c r="CX304" s="184">
        <f t="shared" si="526"/>
        <v>-1.0984887046824243</v>
      </c>
      <c r="CY304" s="184">
        <f t="shared" si="527"/>
        <v>-2.9117548992557252</v>
      </c>
      <c r="CZ304" s="184">
        <f t="shared" si="562"/>
        <v>0.42505653464707238</v>
      </c>
      <c r="DA304" s="184">
        <f t="shared" si="563"/>
        <v>0.4391316700611998</v>
      </c>
      <c r="DB304" s="184">
        <f t="shared" si="564"/>
        <v>-1.388209659926229</v>
      </c>
      <c r="DC304" s="184">
        <f t="shared" si="565"/>
        <v>1.4075135414127467E-2</v>
      </c>
      <c r="DD304" s="184">
        <f t="shared" si="566"/>
        <v>-1.8132661945733011</v>
      </c>
      <c r="DE304" s="184">
        <f t="shared" si="567"/>
        <v>-1.8273413299874286</v>
      </c>
      <c r="DF304" s="15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3" t="str">
        <f>E304</f>
        <v>iRM_12</v>
      </c>
      <c r="DW304" s="43" t="str">
        <f>A304</f>
        <v>Lab 1</v>
      </c>
      <c r="DX304" s="43" t="str">
        <f>B304</f>
        <v>Jun 22, 2022</v>
      </c>
      <c r="DY304" s="125">
        <f>C304</f>
        <v>5</v>
      </c>
      <c r="DZ304" s="51">
        <f>BE304/AVERAGE(BE302,BE306)</f>
        <v>1.0054100329063616</v>
      </c>
      <c r="EA304" s="52">
        <f>(CM304/AVERAGE(CM302,CM306)-1)*10^6</f>
        <v>-2.9043490025193464</v>
      </c>
      <c r="EB304" s="52">
        <f>(CN304/AVERAGE(CN302,CN306)-1)*10^6</f>
        <v>4.2256132033458016</v>
      </c>
      <c r="EC304" s="52">
        <f>(CP304/AVERAGE(CP302,CP306)-1)*10^6</f>
        <v>-20.856301770622032</v>
      </c>
      <c r="ED304" s="4"/>
      <c r="EE304" s="4"/>
      <c r="EF304" s="4"/>
      <c r="EG304" s="4"/>
      <c r="EH304" s="130"/>
      <c r="EI304" s="20"/>
      <c r="EJ304" s="20"/>
      <c r="EK304" s="52"/>
      <c r="EL304" s="52"/>
      <c r="EN304" t="str">
        <f t="shared" ref="EN304:EU304" si="605">EE225</f>
        <v>SRM</v>
      </c>
      <c r="EO304" t="str">
        <f t="shared" si="605"/>
        <v>Lab 1</v>
      </c>
      <c r="EP304" s="39" t="str">
        <f t="shared" si="605"/>
        <v>Jun 21, 2022</v>
      </c>
      <c r="EQ304" s="124">
        <f t="shared" si="605"/>
        <v>3</v>
      </c>
      <c r="ER304" s="117">
        <f t="shared" si="605"/>
        <v>1.022750494840506</v>
      </c>
      <c r="ES304" s="44">
        <f t="shared" si="605"/>
        <v>1.3769232463101133</v>
      </c>
      <c r="ET304" s="44">
        <f t="shared" si="605"/>
        <v>1.5391050722790567</v>
      </c>
      <c r="EU304" s="44">
        <f t="shared" si="605"/>
        <v>12.35572927127393</v>
      </c>
      <c r="EV304" t="s">
        <v>27</v>
      </c>
      <c r="EW304" s="114" t="s">
        <v>274</v>
      </c>
      <c r="EX304" s="115">
        <f>EX302/SQRT(EX303)</f>
        <v>2.8289244660420825</v>
      </c>
      <c r="EY304" s="115">
        <f t="shared" ref="EY304" si="606">EY302/SQRT(EY303)</f>
        <v>2.1369321926631986</v>
      </c>
      <c r="EZ304" s="116">
        <f t="shared" ref="EZ304" si="607">EZ302/SQRT(EZ303)</f>
        <v>4.9859190438002621</v>
      </c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5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</row>
    <row r="305" spans="1:235">
      <c r="A305" s="4" t="s">
        <v>38</v>
      </c>
      <c r="B305" s="12" t="s">
        <v>35</v>
      </c>
      <c r="C305" s="20">
        <v>5</v>
      </c>
      <c r="D305" s="4" t="s">
        <v>54</v>
      </c>
      <c r="E305" s="4" t="s">
        <v>102</v>
      </c>
      <c r="F305" s="15"/>
      <c r="G305" s="15"/>
      <c r="H305" s="15">
        <v>2.3988522152649239E-4</v>
      </c>
      <c r="I305" s="15">
        <v>4.2198020037176323E-5</v>
      </c>
      <c r="J305" s="15">
        <v>7.7652284744544886E-5</v>
      </c>
      <c r="K305" s="15">
        <v>7.5034090968983945E-6</v>
      </c>
      <c r="L305" s="15">
        <v>7.2308496964978988E-5</v>
      </c>
      <c r="M305" s="15">
        <v>5.8957900677114558E-7</v>
      </c>
      <c r="N305" s="15">
        <v>7.4214738924638374E-5</v>
      </c>
      <c r="O305" s="15">
        <v>5.073473411698615E-6</v>
      </c>
      <c r="P305" s="15">
        <v>-9.3648550318903254E-7</v>
      </c>
      <c r="Q305" s="15"/>
      <c r="R305" s="15"/>
      <c r="S305" s="15"/>
      <c r="T305" s="15"/>
      <c r="U305" s="15"/>
      <c r="V305" s="15">
        <v>21.011412717858139</v>
      </c>
      <c r="W305" s="15">
        <v>4.6709178710470391</v>
      </c>
      <c r="X305" s="15">
        <v>7.2862576562531141</v>
      </c>
      <c r="Y305" s="15">
        <v>3.009828092055094E-5</v>
      </c>
      <c r="Z305" s="15">
        <v>7.680286738337303</v>
      </c>
      <c r="AA305" s="15">
        <v>2.4075598707431524E-5</v>
      </c>
      <c r="AB305" s="15">
        <v>1.2829451123062445</v>
      </c>
      <c r="AC305" s="15">
        <v>1.9185439409089406E-5</v>
      </c>
      <c r="AD305" s="15">
        <v>1.6907331961860738E-6</v>
      </c>
      <c r="AE305" s="15"/>
      <c r="AF305" s="15"/>
      <c r="AG305" s="15"/>
      <c r="AH305" s="15"/>
      <c r="AI305" s="69">
        <f t="shared" si="507"/>
        <v>1</v>
      </c>
      <c r="AJ305" s="15">
        <f t="shared" si="529"/>
        <v>0</v>
      </c>
      <c r="AK305" s="15">
        <f t="shared" si="530"/>
        <v>0</v>
      </c>
      <c r="AL305" s="15">
        <f t="shared" si="531"/>
        <v>21.011172832636614</v>
      </c>
      <c r="AM305" s="15">
        <f t="shared" si="532"/>
        <v>4.6708756730270018</v>
      </c>
      <c r="AN305" s="15">
        <f t="shared" si="533"/>
        <v>7.2861800039683695</v>
      </c>
      <c r="AO305" s="15">
        <f t="shared" si="534"/>
        <v>2.2594871823652544E-5</v>
      </c>
      <c r="AP305" s="15">
        <f t="shared" si="535"/>
        <v>7.6802144298403379</v>
      </c>
      <c r="AQ305" s="15">
        <f t="shared" si="536"/>
        <v>2.3486019700660379E-5</v>
      </c>
      <c r="AR305" s="15">
        <f t="shared" si="537"/>
        <v>1.28287089756732</v>
      </c>
      <c r="AS305" s="15">
        <f t="shared" si="538"/>
        <v>1.4111965997390791E-5</v>
      </c>
      <c r="AT305" s="15">
        <f t="shared" si="539"/>
        <v>2.6272186993751062E-6</v>
      </c>
      <c r="AU305" s="15">
        <f t="shared" si="540"/>
        <v>0</v>
      </c>
      <c r="AV305" s="15">
        <f t="shared" si="541"/>
        <v>0</v>
      </c>
      <c r="AW305" s="15">
        <f t="shared" si="542"/>
        <v>0</v>
      </c>
      <c r="AX305" s="15"/>
      <c r="AY305" s="4">
        <f t="shared" si="543"/>
        <v>0</v>
      </c>
      <c r="AZ305" s="4">
        <f t="shared" si="544"/>
        <v>1</v>
      </c>
      <c r="BA305" s="4"/>
      <c r="BB305" s="4">
        <f t="shared" si="508"/>
        <v>1</v>
      </c>
      <c r="BC305" s="4">
        <f t="shared" si="509"/>
        <v>1</v>
      </c>
      <c r="BD305" s="40">
        <f t="shared" si="510"/>
        <v>1.791306318942643</v>
      </c>
      <c r="BE305" s="15">
        <f t="shared" si="511"/>
        <v>21.011172832636614</v>
      </c>
      <c r="BF305" s="15">
        <f t="shared" si="512"/>
        <v>4.6708756730270018</v>
      </c>
      <c r="BG305" s="15">
        <f t="shared" si="545"/>
        <v>7.2861785731904858</v>
      </c>
      <c r="BH305" s="15">
        <f t="shared" si="546"/>
        <v>7.6802135008782617</v>
      </c>
      <c r="BI305" s="15">
        <f t="shared" si="547"/>
        <v>1.2828691533905039</v>
      </c>
      <c r="BJ305" s="18">
        <f t="shared" si="548"/>
        <v>0.22230437635407671</v>
      </c>
      <c r="BK305" s="18">
        <f t="shared" si="549"/>
        <v>0.34677638565101321</v>
      </c>
      <c r="BL305" s="18">
        <f t="shared" si="550"/>
        <v>0.36552997598252113</v>
      </c>
      <c r="BM305" s="18">
        <f t="shared" si="551"/>
        <v>6.1056522813320808E-2</v>
      </c>
      <c r="BN305" s="18">
        <f t="shared" si="552"/>
        <v>1.5599170440922085</v>
      </c>
      <c r="BO305" s="18">
        <f t="shared" si="553"/>
        <v>1.644277013243864</v>
      </c>
      <c r="BP305" s="18">
        <f t="shared" si="554"/>
        <v>0.27465281527374275</v>
      </c>
      <c r="BQ305" s="18">
        <f t="shared" si="555"/>
        <v>1.0540797790953997</v>
      </c>
      <c r="BR305" s="18">
        <f t="shared" si="556"/>
        <v>0.17606885976015252</v>
      </c>
      <c r="BS305" s="18">
        <f t="shared" si="557"/>
        <v>0.16703561082563692</v>
      </c>
      <c r="BT305" s="144">
        <f t="shared" si="558"/>
        <v>-1.5037077715027676</v>
      </c>
      <c r="BU305" s="144">
        <f t="shared" si="559"/>
        <v>-1.0590751285192304</v>
      </c>
      <c r="BV305" s="144">
        <f t="shared" si="560"/>
        <v>-1.0064069895231691</v>
      </c>
      <c r="BW305" s="144">
        <f t="shared" si="561"/>
        <v>-2.7959552403437757</v>
      </c>
      <c r="BX305" s="44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184"/>
      <c r="CJ305" s="185"/>
      <c r="CK305" s="181">
        <f t="shared" si="513"/>
        <v>0</v>
      </c>
      <c r="CL305" s="186">
        <f t="shared" si="514"/>
        <v>1.7913035413879903</v>
      </c>
      <c r="CM305" s="185">
        <f t="shared" si="515"/>
        <v>0.21793884354757931</v>
      </c>
      <c r="CN305" s="185">
        <f t="shared" si="516"/>
        <v>0.33337281623444881</v>
      </c>
      <c r="CO305" s="188">
        <f t="shared" si="517"/>
        <v>0.33810000000000001</v>
      </c>
      <c r="CP305" s="185">
        <f t="shared" si="518"/>
        <v>5.4380551163064887E-2</v>
      </c>
      <c r="CQ305" s="187">
        <f t="shared" si="519"/>
        <v>1.529662224539007</v>
      </c>
      <c r="CR305" s="187">
        <f t="shared" si="520"/>
        <v>1.5513526386414342</v>
      </c>
      <c r="CS305" s="187">
        <f t="shared" si="521"/>
        <v>0.24952206902572091</v>
      </c>
      <c r="CT305" s="187">
        <f t="shared" si="522"/>
        <v>1.0141798717092361</v>
      </c>
      <c r="CU305" s="187">
        <f t="shared" si="523"/>
        <v>0.16312233186049893</v>
      </c>
      <c r="CV305" s="187">
        <f t="shared" si="524"/>
        <v>0.16084161834683491</v>
      </c>
      <c r="CW305" s="184">
        <f t="shared" si="525"/>
        <v>-1.5235407897355395</v>
      </c>
      <c r="CX305" s="184">
        <f t="shared" si="526"/>
        <v>-1.0984938469792571</v>
      </c>
      <c r="CY305" s="184">
        <f t="shared" si="527"/>
        <v>-2.9117487044289381</v>
      </c>
      <c r="CZ305" s="184">
        <f t="shared" si="562"/>
        <v>0.42504694275628241</v>
      </c>
      <c r="DA305" s="184">
        <f t="shared" si="563"/>
        <v>0.4391272204672424</v>
      </c>
      <c r="DB305" s="184">
        <f t="shared" si="564"/>
        <v>-1.388207914693399</v>
      </c>
      <c r="DC305" s="184">
        <f t="shared" si="565"/>
        <v>1.4080277710960357E-2</v>
      </c>
      <c r="DD305" s="184">
        <f t="shared" si="566"/>
        <v>-1.8132548574496812</v>
      </c>
      <c r="DE305" s="184">
        <f t="shared" si="567"/>
        <v>-1.8273351351606415</v>
      </c>
      <c r="DF305" s="15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125"/>
      <c r="DZ305" s="4"/>
      <c r="EA305" s="20"/>
      <c r="EB305" s="20"/>
      <c r="EC305" s="20"/>
      <c r="ED305" s="4"/>
      <c r="EE305" s="4" t="str">
        <f>E305</f>
        <v>IPGP</v>
      </c>
      <c r="EF305" s="4" t="str">
        <f>A305</f>
        <v>Lab 1</v>
      </c>
      <c r="EG305" s="4" t="str">
        <f>B305</f>
        <v>Jun 22, 2022</v>
      </c>
      <c r="EH305" s="130">
        <f>C305</f>
        <v>5</v>
      </c>
      <c r="EI305" s="51">
        <f>BE305/AVERAGE(BE304,BE306)</f>
        <v>1.0319266982723843</v>
      </c>
      <c r="EJ305" s="52">
        <f>(CM305/AVERAGE(CM304,CM306)-1)*10^6</f>
        <v>2.4189374867589208</v>
      </c>
      <c r="EK305" s="52">
        <f>(CN305/AVERAGE(CN304,CN306)-1)*10^6</f>
        <v>-1.6930559170180715</v>
      </c>
      <c r="EL305" s="52">
        <f>(CP305/AVERAGE(CP304,CP306)-1)*10^6</f>
        <v>-1.9161744744256026</v>
      </c>
      <c r="EN305" t="str">
        <f t="shared" ref="EN305:EU305" si="608">EE235</f>
        <v>SRM</v>
      </c>
      <c r="EO305" t="str">
        <f t="shared" si="608"/>
        <v>Lab 1</v>
      </c>
      <c r="EP305" s="39" t="str">
        <f t="shared" si="608"/>
        <v>Jun 21, 2022</v>
      </c>
      <c r="EQ305" s="124">
        <f t="shared" si="608"/>
        <v>3</v>
      </c>
      <c r="ER305" s="117">
        <f t="shared" si="608"/>
        <v>1.0388242190717221</v>
      </c>
      <c r="ES305" s="44">
        <f t="shared" si="608"/>
        <v>3.9050549116570465</v>
      </c>
      <c r="ET305" s="44">
        <f t="shared" si="608"/>
        <v>-2.928197642249053</v>
      </c>
      <c r="EU305" s="44">
        <f t="shared" si="608"/>
        <v>4.7036677304213015</v>
      </c>
      <c r="EV305" t="s">
        <v>27</v>
      </c>
      <c r="EW305" s="121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5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</row>
    <row r="306" spans="1:235">
      <c r="A306" s="4" t="s">
        <v>38</v>
      </c>
      <c r="B306" s="12" t="s">
        <v>35</v>
      </c>
      <c r="C306" s="20">
        <v>5</v>
      </c>
      <c r="D306" s="4" t="s">
        <v>121</v>
      </c>
      <c r="E306" s="4" t="s">
        <v>27</v>
      </c>
      <c r="F306" s="15"/>
      <c r="G306" s="15"/>
      <c r="H306" s="15">
        <v>2.933606243459508E-4</v>
      </c>
      <c r="I306" s="15">
        <v>5.4337946494342759E-5</v>
      </c>
      <c r="J306" s="15">
        <v>9.6595293871359897E-5</v>
      </c>
      <c r="K306" s="15">
        <v>1.4191534773999597E-6</v>
      </c>
      <c r="L306" s="15">
        <v>9.2722086264984682E-5</v>
      </c>
      <c r="M306" s="15">
        <v>7.4679506383290558E-7</v>
      </c>
      <c r="N306" s="15">
        <v>6.268071974773193E-5</v>
      </c>
      <c r="O306" s="15">
        <v>7.1090419965003097E-6</v>
      </c>
      <c r="P306" s="15">
        <v>-1.7508137716504282E-6</v>
      </c>
      <c r="Q306" s="15"/>
      <c r="R306" s="15"/>
      <c r="S306" s="15"/>
      <c r="T306" s="15"/>
      <c r="U306" s="15"/>
      <c r="V306" s="15">
        <v>20.316904505093891</v>
      </c>
      <c r="W306" s="15">
        <v>4.5166312654813128</v>
      </c>
      <c r="X306" s="15">
        <v>7.045737425486247</v>
      </c>
      <c r="Y306" s="15">
        <v>3.9772756755003989E-5</v>
      </c>
      <c r="Z306" s="15">
        <v>7.4271159271399183</v>
      </c>
      <c r="AA306" s="15">
        <v>2.2386953114998203E-5</v>
      </c>
      <c r="AB306" s="15">
        <v>1.2407086814443271</v>
      </c>
      <c r="AC306" s="15">
        <v>1.7997367289505444E-5</v>
      </c>
      <c r="AD306" s="15">
        <v>-1.5064476741599722E-6</v>
      </c>
      <c r="AE306" s="15"/>
      <c r="AF306" s="15"/>
      <c r="AG306" s="15"/>
      <c r="AH306" s="15"/>
      <c r="AI306" s="69">
        <f t="shared" si="507"/>
        <v>1</v>
      </c>
      <c r="AJ306" s="15">
        <f t="shared" si="529"/>
        <v>0</v>
      </c>
      <c r="AK306" s="15">
        <f t="shared" si="530"/>
        <v>0</v>
      </c>
      <c r="AL306" s="15">
        <f t="shared" si="531"/>
        <v>20.316611144469544</v>
      </c>
      <c r="AM306" s="15">
        <f t="shared" si="532"/>
        <v>4.5165769275348184</v>
      </c>
      <c r="AN306" s="15">
        <f t="shared" si="533"/>
        <v>7.0456408301923759</v>
      </c>
      <c r="AO306" s="15">
        <f t="shared" si="534"/>
        <v>3.835360327760403E-5</v>
      </c>
      <c r="AP306" s="15">
        <f t="shared" si="535"/>
        <v>7.4270232050536533</v>
      </c>
      <c r="AQ306" s="15">
        <f t="shared" si="536"/>
        <v>2.1640158051165298E-5</v>
      </c>
      <c r="AR306" s="15">
        <f t="shared" si="537"/>
        <v>1.2406460007245794</v>
      </c>
      <c r="AS306" s="15">
        <f t="shared" si="538"/>
        <v>1.0888325293005134E-5</v>
      </c>
      <c r="AT306" s="15">
        <f t="shared" si="539"/>
        <v>2.443660974904561E-7</v>
      </c>
      <c r="AU306" s="15">
        <f t="shared" si="540"/>
        <v>0</v>
      </c>
      <c r="AV306" s="15">
        <f t="shared" si="541"/>
        <v>0</v>
      </c>
      <c r="AW306" s="15">
        <f t="shared" si="542"/>
        <v>0</v>
      </c>
      <c r="AX306" s="15"/>
      <c r="AY306" s="4">
        <f t="shared" si="543"/>
        <v>0</v>
      </c>
      <c r="AZ306" s="4">
        <f t="shared" si="544"/>
        <v>1</v>
      </c>
      <c r="BA306" s="4"/>
      <c r="BB306" s="4">
        <f t="shared" si="508"/>
        <v>1</v>
      </c>
      <c r="BC306" s="4">
        <f t="shared" si="509"/>
        <v>1</v>
      </c>
      <c r="BD306" s="40">
        <f t="shared" si="510"/>
        <v>1.7934457644929163</v>
      </c>
      <c r="BE306" s="15">
        <f t="shared" si="511"/>
        <v>20.316611144469544</v>
      </c>
      <c r="BF306" s="15">
        <f t="shared" si="512"/>
        <v>4.5165769275348184</v>
      </c>
      <c r="BG306" s="15">
        <f t="shared" si="545"/>
        <v>7.045640697127304</v>
      </c>
      <c r="BH306" s="15">
        <f t="shared" si="546"/>
        <v>7.4270231186548301</v>
      </c>
      <c r="BI306" s="15">
        <f t="shared" si="547"/>
        <v>1.2406458384995094</v>
      </c>
      <c r="BJ306" s="18">
        <f t="shared" si="548"/>
        <v>0.22230956213208283</v>
      </c>
      <c r="BK306" s="18">
        <f t="shared" si="549"/>
        <v>0.34679212231933781</v>
      </c>
      <c r="BL306" s="18">
        <f t="shared" si="550"/>
        <v>0.36556407295694915</v>
      </c>
      <c r="BM306" s="18">
        <f t="shared" si="551"/>
        <v>6.1065589614202463E-2</v>
      </c>
      <c r="BN306" s="18">
        <f t="shared" si="552"/>
        <v>1.5599514433539976</v>
      </c>
      <c r="BO306" s="18">
        <f t="shared" si="553"/>
        <v>1.6443920335723263</v>
      </c>
      <c r="BP306" s="18">
        <f t="shared" si="554"/>
        <v>0.27468719306784023</v>
      </c>
      <c r="BQ306" s="18">
        <f t="shared" si="555"/>
        <v>1.054130268335004</v>
      </c>
      <c r="BR306" s="18">
        <f t="shared" si="556"/>
        <v>0.17608701491198009</v>
      </c>
      <c r="BS306" s="18">
        <f t="shared" si="557"/>
        <v>0.16704483326345335</v>
      </c>
      <c r="BT306" s="144">
        <f t="shared" si="558"/>
        <v>-1.503684444397801</v>
      </c>
      <c r="BU306" s="144">
        <f t="shared" si="559"/>
        <v>-1.0590297496759107</v>
      </c>
      <c r="BV306" s="144">
        <f t="shared" si="560"/>
        <v>-1.0063137129481452</v>
      </c>
      <c r="BW306" s="144">
        <f t="shared" si="561"/>
        <v>-2.7958067528877684</v>
      </c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184"/>
      <c r="CJ306" s="185"/>
      <c r="CK306" s="181">
        <f t="shared" si="513"/>
        <v>0</v>
      </c>
      <c r="CL306" s="186">
        <f t="shared" si="514"/>
        <v>1.7934454973577896</v>
      </c>
      <c r="CM306" s="185">
        <f t="shared" si="515"/>
        <v>0.21793875892645653</v>
      </c>
      <c r="CN306" s="185">
        <f t="shared" si="516"/>
        <v>0.33337223076761335</v>
      </c>
      <c r="CO306" s="188">
        <f t="shared" si="517"/>
        <v>0.33810000000000007</v>
      </c>
      <c r="CP306" s="185">
        <f t="shared" si="518"/>
        <v>5.4381096445763909E-2</v>
      </c>
      <c r="CQ306" s="187">
        <f t="shared" si="519"/>
        <v>1.5296601320929333</v>
      </c>
      <c r="CR306" s="187">
        <f t="shared" si="520"/>
        <v>1.5513532409996513</v>
      </c>
      <c r="CS306" s="187">
        <f t="shared" si="521"/>
        <v>0.24952466790964339</v>
      </c>
      <c r="CT306" s="187">
        <f t="shared" si="522"/>
        <v>1.0141816528074357</v>
      </c>
      <c r="CU306" s="187">
        <f t="shared" si="523"/>
        <v>0.16312425399244423</v>
      </c>
      <c r="CV306" s="187">
        <f t="shared" si="524"/>
        <v>0.16084323113210261</v>
      </c>
      <c r="CW306" s="184">
        <f t="shared" si="525"/>
        <v>-1.5235411780148285</v>
      </c>
      <c r="CX306" s="184">
        <f t="shared" si="526"/>
        <v>-1.0984956031732869</v>
      </c>
      <c r="CY306" s="184">
        <f t="shared" si="527"/>
        <v>-2.9117386773153182</v>
      </c>
      <c r="CZ306" s="184">
        <f t="shared" si="562"/>
        <v>0.42504557484154193</v>
      </c>
      <c r="DA306" s="184">
        <f t="shared" si="563"/>
        <v>0.43912760874653178</v>
      </c>
      <c r="DB306" s="184">
        <f t="shared" si="564"/>
        <v>-1.3881974993004902</v>
      </c>
      <c r="DC306" s="184">
        <f t="shared" si="565"/>
        <v>1.4082033904989938E-2</v>
      </c>
      <c r="DD306" s="184">
        <f t="shared" si="566"/>
        <v>-1.813243074142032</v>
      </c>
      <c r="DE306" s="184">
        <f t="shared" si="567"/>
        <v>-1.8273251080470221</v>
      </c>
      <c r="DF306" s="15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3" t="str">
        <f>E306</f>
        <v>iRM_12</v>
      </c>
      <c r="DW306" s="43" t="str">
        <f>A306</f>
        <v>Lab 1</v>
      </c>
      <c r="DX306" s="43" t="str">
        <f>B306</f>
        <v>Jun 22, 2022</v>
      </c>
      <c r="DY306" s="125">
        <f>C306</f>
        <v>5</v>
      </c>
      <c r="DZ306" s="51">
        <f>BE306/AVERAGE(BE304,BE308)</f>
        <v>1.0016777027873911</v>
      </c>
      <c r="EA306" s="52">
        <f>(CM306/AVERAGE(CM304,CM308)-1)*10^6</f>
        <v>3.8578506085240605</v>
      </c>
      <c r="EB306" s="52">
        <f>(CN306/AVERAGE(CN304,CN308)-1)*10^6</f>
        <v>-5.1701778199797488</v>
      </c>
      <c r="EC306" s="52">
        <f>(CP306/AVERAGE(CP304,CP308)-1)*10^6</f>
        <v>-5.2926842960543397</v>
      </c>
      <c r="ED306" s="4"/>
      <c r="EE306" s="4"/>
      <c r="EF306" s="4"/>
      <c r="EG306" s="4"/>
      <c r="EH306" s="130"/>
      <c r="EI306" s="20"/>
      <c r="EJ306" s="20"/>
      <c r="EK306" s="52"/>
      <c r="EL306" s="52"/>
      <c r="EN306" t="str">
        <f t="shared" ref="EN306:EU306" si="609">EE245</f>
        <v>SRM</v>
      </c>
      <c r="EO306" t="str">
        <f t="shared" si="609"/>
        <v>Lab 1</v>
      </c>
      <c r="EP306" s="39" t="str">
        <f t="shared" si="609"/>
        <v>Jun 21, 2022</v>
      </c>
      <c r="EQ306" s="124">
        <f t="shared" si="609"/>
        <v>3</v>
      </c>
      <c r="ER306" s="117">
        <f t="shared" si="609"/>
        <v>1.0551651540198377</v>
      </c>
      <c r="ES306" s="44">
        <f t="shared" si="609"/>
        <v>3.8215621036563618</v>
      </c>
      <c r="ET306" s="44">
        <f t="shared" si="609"/>
        <v>-3.7751232239147114</v>
      </c>
      <c r="EU306" s="44">
        <f t="shared" si="609"/>
        <v>22.18375131302075</v>
      </c>
      <c r="EV306" t="s">
        <v>27</v>
      </c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5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</row>
    <row r="307" spans="1:235">
      <c r="A307" s="4" t="s">
        <v>38</v>
      </c>
      <c r="B307" s="12" t="s">
        <v>35</v>
      </c>
      <c r="C307" s="20">
        <v>5</v>
      </c>
      <c r="D307" s="4" t="s">
        <v>122</v>
      </c>
      <c r="E307" s="4" t="s">
        <v>98</v>
      </c>
      <c r="F307" s="15"/>
      <c r="G307" s="15"/>
      <c r="H307" s="15">
        <v>1.7302337510045618E-3</v>
      </c>
      <c r="I307" s="15">
        <v>3.805493946856586E-4</v>
      </c>
      <c r="J307" s="15">
        <v>6.085961205826606E-4</v>
      </c>
      <c r="K307" s="15">
        <v>1.5229736618494044E-7</v>
      </c>
      <c r="L307" s="15">
        <v>6.1406708846334368E-4</v>
      </c>
      <c r="M307" s="15">
        <v>7.6097879855296996E-7</v>
      </c>
      <c r="N307" s="15">
        <v>1.5249031221173937E-4</v>
      </c>
      <c r="O307" s="15">
        <v>1.1278478996246123E-5</v>
      </c>
      <c r="P307" s="15">
        <v>-4.5055969621898839E-6</v>
      </c>
      <c r="Q307" s="15"/>
      <c r="R307" s="15"/>
      <c r="S307" s="15"/>
      <c r="T307" s="15"/>
      <c r="U307" s="15"/>
      <c r="V307" s="15">
        <v>20.161518931388855</v>
      </c>
      <c r="W307" s="15">
        <v>4.4821090797583265</v>
      </c>
      <c r="X307" s="15">
        <v>6.9919983843962354</v>
      </c>
      <c r="Y307" s="15">
        <v>3.0167951306022307E-5</v>
      </c>
      <c r="Z307" s="15">
        <v>7.3704911867777509</v>
      </c>
      <c r="AA307" s="15">
        <v>2.0820326251206705E-5</v>
      </c>
      <c r="AB307" s="15">
        <v>1.2312613700826962</v>
      </c>
      <c r="AC307" s="15">
        <v>9.5607917576974923E-6</v>
      </c>
      <c r="AD307" s="15">
        <v>-1.648607897900926E-6</v>
      </c>
      <c r="AE307" s="15"/>
      <c r="AF307" s="15"/>
      <c r="AG307" s="15"/>
      <c r="AH307" s="15"/>
      <c r="AI307" s="69">
        <f t="shared" si="507"/>
        <v>1</v>
      </c>
      <c r="AJ307" s="15">
        <f t="shared" si="529"/>
        <v>0</v>
      </c>
      <c r="AK307" s="15">
        <f t="shared" si="530"/>
        <v>0</v>
      </c>
      <c r="AL307" s="15">
        <f t="shared" si="531"/>
        <v>20.15978869763785</v>
      </c>
      <c r="AM307" s="15">
        <f t="shared" si="532"/>
        <v>4.4817285303636405</v>
      </c>
      <c r="AN307" s="15">
        <f t="shared" si="533"/>
        <v>6.9913897882756526</v>
      </c>
      <c r="AO307" s="15">
        <f t="shared" si="534"/>
        <v>3.0015653939837366E-5</v>
      </c>
      <c r="AP307" s="15">
        <f t="shared" si="535"/>
        <v>7.3698771196892876</v>
      </c>
      <c r="AQ307" s="15">
        <f t="shared" si="536"/>
        <v>2.0059347452653734E-5</v>
      </c>
      <c r="AR307" s="15">
        <f t="shared" si="537"/>
        <v>1.2311088797704846</v>
      </c>
      <c r="AS307" s="15">
        <f t="shared" si="538"/>
        <v>-1.7176872385486302E-6</v>
      </c>
      <c r="AT307" s="15">
        <f t="shared" si="539"/>
        <v>2.8569890642889577E-6</v>
      </c>
      <c r="AU307" s="15">
        <f t="shared" si="540"/>
        <v>0</v>
      </c>
      <c r="AV307" s="15">
        <f t="shared" si="541"/>
        <v>0</v>
      </c>
      <c r="AW307" s="15">
        <f t="shared" si="542"/>
        <v>0</v>
      </c>
      <c r="AX307" s="15"/>
      <c r="AY307" s="4">
        <f t="shared" si="543"/>
        <v>0</v>
      </c>
      <c r="AZ307" s="4">
        <f t="shared" si="544"/>
        <v>1</v>
      </c>
      <c r="BA307" s="4"/>
      <c r="BB307" s="4">
        <f t="shared" si="508"/>
        <v>1</v>
      </c>
      <c r="BC307" s="4">
        <f t="shared" si="509"/>
        <v>1</v>
      </c>
      <c r="BD307" s="40">
        <f t="shared" si="510"/>
        <v>1.7940146266172394</v>
      </c>
      <c r="BE307" s="15">
        <f t="shared" si="511"/>
        <v>20.15978869763785</v>
      </c>
      <c r="BF307" s="15">
        <f t="shared" si="512"/>
        <v>4.4817285303636405</v>
      </c>
      <c r="BG307" s="15">
        <f t="shared" si="545"/>
        <v>6.9913882326050709</v>
      </c>
      <c r="BH307" s="15">
        <f t="shared" si="546"/>
        <v>7.3698761095850918</v>
      </c>
      <c r="BI307" s="15">
        <f t="shared" si="547"/>
        <v>1.2311069831475219</v>
      </c>
      <c r="BJ307" s="18">
        <f t="shared" si="548"/>
        <v>0.22231029290940785</v>
      </c>
      <c r="BK307" s="18">
        <f t="shared" si="549"/>
        <v>0.34679868611044823</v>
      </c>
      <c r="BL307" s="18">
        <f t="shared" si="550"/>
        <v>0.36557308313695919</v>
      </c>
      <c r="BM307" s="18">
        <f t="shared" si="551"/>
        <v>6.1067454704610682E-2</v>
      </c>
      <c r="BN307" s="18">
        <f t="shared" si="552"/>
        <v>1.5599758408476831</v>
      </c>
      <c r="BO307" s="18">
        <f t="shared" si="553"/>
        <v>1.6444271578821199</v>
      </c>
      <c r="BP307" s="18">
        <f t="shared" si="554"/>
        <v>0.27469467969931499</v>
      </c>
      <c r="BQ307" s="18">
        <f t="shared" si="555"/>
        <v>1.0541362980266069</v>
      </c>
      <c r="BR307" s="18">
        <f t="shared" si="556"/>
        <v>0.17608906016778264</v>
      </c>
      <c r="BS307" s="18">
        <f t="shared" si="557"/>
        <v>0.16704581798144102</v>
      </c>
      <c r="BT307" s="144">
        <f t="shared" si="558"/>
        <v>-1.5036811571972104</v>
      </c>
      <c r="BU307" s="144">
        <f t="shared" si="559"/>
        <v>-1.0590108226917845</v>
      </c>
      <c r="BV307" s="144">
        <f t="shared" si="560"/>
        <v>-1.0062890659173236</v>
      </c>
      <c r="BW307" s="144">
        <f t="shared" si="561"/>
        <v>-2.795776210941995</v>
      </c>
      <c r="BX307" s="44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184"/>
      <c r="CJ307" s="185"/>
      <c r="CK307" s="181">
        <f t="shared" si="513"/>
        <v>0</v>
      </c>
      <c r="CL307" s="186">
        <f t="shared" si="514"/>
        <v>1.794011479275466</v>
      </c>
      <c r="CM307" s="185">
        <f t="shared" si="515"/>
        <v>0.21793810963160495</v>
      </c>
      <c r="CN307" s="185">
        <f t="shared" si="516"/>
        <v>0.33337438842952011</v>
      </c>
      <c r="CO307" s="188">
        <f t="shared" si="517"/>
        <v>0.33810000000000001</v>
      </c>
      <c r="CP307" s="185">
        <f t="shared" si="518"/>
        <v>5.4380767753062102E-2</v>
      </c>
      <c r="CQ307" s="187">
        <f t="shared" si="519"/>
        <v>1.5296745896944994</v>
      </c>
      <c r="CR307" s="187">
        <f t="shared" si="520"/>
        <v>1.5513578628882871</v>
      </c>
      <c r="CS307" s="187">
        <f t="shared" si="521"/>
        <v>0.24952390311628128</v>
      </c>
      <c r="CT307" s="187">
        <f t="shared" si="522"/>
        <v>1.0141750888325332</v>
      </c>
      <c r="CU307" s="187">
        <f t="shared" si="523"/>
        <v>0.16312221226484208</v>
      </c>
      <c r="CV307" s="187">
        <f t="shared" si="524"/>
        <v>0.1608422589561139</v>
      </c>
      <c r="CW307" s="184">
        <f t="shared" si="525"/>
        <v>-1.5235441572729558</v>
      </c>
      <c r="CX307" s="184">
        <f t="shared" si="526"/>
        <v>-1.0984891309637708</v>
      </c>
      <c r="CY307" s="184">
        <f t="shared" si="527"/>
        <v>-2.9117447215791645</v>
      </c>
      <c r="CZ307" s="184">
        <f t="shared" si="562"/>
        <v>0.42505502630918507</v>
      </c>
      <c r="DA307" s="184">
        <f t="shared" si="563"/>
        <v>0.43913058800465865</v>
      </c>
      <c r="DB307" s="184">
        <f t="shared" si="564"/>
        <v>-1.3882005643062092</v>
      </c>
      <c r="DC307" s="184">
        <f t="shared" si="565"/>
        <v>1.407556169547395E-2</v>
      </c>
      <c r="DD307" s="184">
        <f t="shared" si="566"/>
        <v>-1.813255590615394</v>
      </c>
      <c r="DE307" s="184">
        <f t="shared" si="567"/>
        <v>-1.8273311523108677</v>
      </c>
      <c r="DF307" s="15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125"/>
      <c r="DZ307" s="4"/>
      <c r="EA307" s="20"/>
      <c r="EB307" s="20"/>
      <c r="EC307" s="20"/>
      <c r="ED307" s="4"/>
      <c r="EE307" s="4" t="str">
        <f>E307</f>
        <v>iRM_UR</v>
      </c>
      <c r="EF307" s="4" t="str">
        <f>A307</f>
        <v>Lab 1</v>
      </c>
      <c r="EG307" s="4" t="str">
        <f>B307</f>
        <v>Jun 22, 2022</v>
      </c>
      <c r="EH307" s="130">
        <f>C307</f>
        <v>5</v>
      </c>
      <c r="EI307" s="51">
        <f>BE307/AVERAGE(BE306,BE308)</f>
        <v>0.99613127303954196</v>
      </c>
      <c r="EJ307" s="52">
        <f>(CM307/AVERAGE(CM306,CM308)-1)*10^6</f>
        <v>-1.1520732793313115</v>
      </c>
      <c r="EK307" s="52">
        <f>(CN307/AVERAGE(CN306,CN308)-1)*10^6</f>
        <v>4.7512750618317057</v>
      </c>
      <c r="EL307" s="52">
        <f>(CP307/AVERAGE(CP306,CP308)-1)*10^6</f>
        <v>-19.447601636080059</v>
      </c>
      <c r="EN307" t="str">
        <f t="shared" ref="EN307:EU307" si="610">EE256</f>
        <v>SRM</v>
      </c>
      <c r="EO307" t="str">
        <f t="shared" si="610"/>
        <v>Lab 1</v>
      </c>
      <c r="EP307" s="39" t="str">
        <f t="shared" si="610"/>
        <v>Jun 22, 2022</v>
      </c>
      <c r="EQ307" s="124">
        <f t="shared" si="610"/>
        <v>4</v>
      </c>
      <c r="ER307" s="117">
        <f t="shared" si="610"/>
        <v>1.0647132904562651</v>
      </c>
      <c r="ES307" s="44">
        <f t="shared" si="610"/>
        <v>9.7984929670058563</v>
      </c>
      <c r="ET307" s="44">
        <f t="shared" si="610"/>
        <v>8.026709694242129</v>
      </c>
      <c r="EU307" s="44">
        <f t="shared" si="610"/>
        <v>-4.1872663195663407</v>
      </c>
      <c r="EV307" t="s">
        <v>27</v>
      </c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5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</row>
    <row r="308" spans="1:235">
      <c r="A308" s="4" t="s">
        <v>38</v>
      </c>
      <c r="B308" s="12" t="s">
        <v>35</v>
      </c>
      <c r="C308" s="20">
        <v>5</v>
      </c>
      <c r="D308" s="4" t="s">
        <v>123</v>
      </c>
      <c r="E308" s="4" t="s">
        <v>27</v>
      </c>
      <c r="F308" s="15"/>
      <c r="G308" s="15"/>
      <c r="H308" s="15">
        <v>4.2877140949713064E-4</v>
      </c>
      <c r="I308" s="15">
        <v>9.6676575958554173E-5</v>
      </c>
      <c r="J308" s="15">
        <v>1.4226332132238895E-4</v>
      </c>
      <c r="K308" s="15">
        <v>1.0678524617446777E-6</v>
      </c>
      <c r="L308" s="15">
        <v>1.4680621316074394E-4</v>
      </c>
      <c r="M308" s="15">
        <v>8.2037249740096812E-7</v>
      </c>
      <c r="N308" s="15">
        <v>7.1847818981041206E-5</v>
      </c>
      <c r="O308" s="15">
        <v>2.0059586063325696E-5</v>
      </c>
      <c r="P308" s="15">
        <v>-3.9188880691654085E-7</v>
      </c>
      <c r="Q308" s="15"/>
      <c r="R308" s="15"/>
      <c r="S308" s="15"/>
      <c r="T308" s="15"/>
      <c r="U308" s="15"/>
      <c r="V308" s="15">
        <v>20.159986267089845</v>
      </c>
      <c r="W308" s="15">
        <v>4.4817761898040773</v>
      </c>
      <c r="X308" s="15">
        <v>6.9914451408386231</v>
      </c>
      <c r="Y308" s="15">
        <v>4.089631760507473E-5</v>
      </c>
      <c r="Z308" s="15">
        <v>7.3699728775024411</v>
      </c>
      <c r="AA308" s="15">
        <v>2.2340415607686737E-5</v>
      </c>
      <c r="AB308" s="15">
        <v>1.2312129092216493</v>
      </c>
      <c r="AC308" s="15">
        <v>1.455631713994876E-5</v>
      </c>
      <c r="AD308" s="15">
        <v>-1.7753156516420176E-6</v>
      </c>
      <c r="AE308" s="15"/>
      <c r="AF308" s="15"/>
      <c r="AG308" s="15"/>
      <c r="AH308" s="15"/>
      <c r="AI308" s="69">
        <f t="shared" si="507"/>
        <v>1</v>
      </c>
      <c r="AJ308" s="15">
        <f t="shared" si="529"/>
        <v>0</v>
      </c>
      <c r="AK308" s="15">
        <f t="shared" si="530"/>
        <v>0</v>
      </c>
      <c r="AL308" s="15">
        <f t="shared" si="531"/>
        <v>20.15955749568035</v>
      </c>
      <c r="AM308" s="15">
        <f t="shared" si="532"/>
        <v>4.4816795132281184</v>
      </c>
      <c r="AN308" s="15">
        <f t="shared" si="533"/>
        <v>6.9913028775173007</v>
      </c>
      <c r="AO308" s="15">
        <f t="shared" si="534"/>
        <v>3.9828465143330054E-5</v>
      </c>
      <c r="AP308" s="15">
        <f t="shared" si="535"/>
        <v>7.36982607128928</v>
      </c>
      <c r="AQ308" s="15">
        <f t="shared" si="536"/>
        <v>2.1520043110285768E-5</v>
      </c>
      <c r="AR308" s="15">
        <f t="shared" si="537"/>
        <v>1.2311410614026683</v>
      </c>
      <c r="AS308" s="15">
        <f t="shared" si="538"/>
        <v>-5.5032689233769359E-6</v>
      </c>
      <c r="AT308" s="15">
        <f t="shared" si="539"/>
        <v>-1.3834268447254767E-6</v>
      </c>
      <c r="AU308" s="15">
        <f t="shared" si="540"/>
        <v>0</v>
      </c>
      <c r="AV308" s="15">
        <f t="shared" si="541"/>
        <v>0</v>
      </c>
      <c r="AW308" s="15">
        <f t="shared" si="542"/>
        <v>0</v>
      </c>
      <c r="AX308" s="15"/>
      <c r="AY308" s="4">
        <f t="shared" si="543"/>
        <v>0</v>
      </c>
      <c r="AZ308" s="4">
        <f t="shared" si="544"/>
        <v>1</v>
      </c>
      <c r="BA308" s="4"/>
      <c r="BB308" s="4">
        <f t="shared" si="508"/>
        <v>1</v>
      </c>
      <c r="BC308" s="4">
        <f t="shared" si="509"/>
        <v>1</v>
      </c>
      <c r="BD308" s="40">
        <f t="shared" si="510"/>
        <v>1.7941189241535858</v>
      </c>
      <c r="BE308" s="15">
        <f t="shared" si="511"/>
        <v>20.15955749568035</v>
      </c>
      <c r="BF308" s="15">
        <f t="shared" si="512"/>
        <v>4.4816795132281184</v>
      </c>
      <c r="BG308" s="15">
        <f t="shared" si="545"/>
        <v>6.991303630808134</v>
      </c>
      <c r="BH308" s="15">
        <f t="shared" si="546"/>
        <v>7.3698265604055333</v>
      </c>
      <c r="BI308" s="15">
        <f t="shared" si="547"/>
        <v>1.2311419797940155</v>
      </c>
      <c r="BJ308" s="18">
        <f t="shared" si="548"/>
        <v>0.22231041103895369</v>
      </c>
      <c r="BK308" s="18">
        <f t="shared" si="549"/>
        <v>0.34679846679701093</v>
      </c>
      <c r="BL308" s="18">
        <f t="shared" si="550"/>
        <v>0.36557481789888935</v>
      </c>
      <c r="BM308" s="18">
        <f t="shared" si="551"/>
        <v>6.1069891045863287E-2</v>
      </c>
      <c r="BN308" s="18">
        <f t="shared" si="552"/>
        <v>1.5599740254011052</v>
      </c>
      <c r="BO308" s="18">
        <f t="shared" si="553"/>
        <v>1.6444340874113743</v>
      </c>
      <c r="BP308" s="18">
        <f t="shared" si="554"/>
        <v>0.27470549292071839</v>
      </c>
      <c r="BQ308" s="18">
        <f t="shared" si="555"/>
        <v>1.0541419668757321</v>
      </c>
      <c r="BR308" s="18">
        <f t="shared" si="556"/>
        <v>0.17609619676204882</v>
      </c>
      <c r="BS308" s="18">
        <f t="shared" si="557"/>
        <v>0.16705168971117151</v>
      </c>
      <c r="BT308" s="144">
        <f t="shared" si="558"/>
        <v>-1.5036806258249877</v>
      </c>
      <c r="BU308" s="144">
        <f t="shared" si="559"/>
        <v>-1.0590114550860681</v>
      </c>
      <c r="BV308" s="144">
        <f t="shared" si="560"/>
        <v>-1.0062843206067573</v>
      </c>
      <c r="BW308" s="144">
        <f t="shared" si="561"/>
        <v>-2.7957363158347621</v>
      </c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184"/>
      <c r="CJ308" s="185"/>
      <c r="CK308" s="181">
        <f t="shared" si="513"/>
        <v>0</v>
      </c>
      <c r="CL308" s="186">
        <f t="shared" si="514"/>
        <v>1.794120448181038</v>
      </c>
      <c r="CM308" s="185">
        <f t="shared" si="515"/>
        <v>0.2179379624986772</v>
      </c>
      <c r="CN308" s="185">
        <f t="shared" si="516"/>
        <v>0.33337337819964241</v>
      </c>
      <c r="CO308" s="188">
        <f t="shared" si="517"/>
        <v>0.33810000000000001</v>
      </c>
      <c r="CP308" s="185">
        <f t="shared" si="518"/>
        <v>5.438255425251156E-2</v>
      </c>
      <c r="CQ308" s="187">
        <f t="shared" si="519"/>
        <v>1.529670986997806</v>
      </c>
      <c r="CR308" s="187">
        <f t="shared" si="520"/>
        <v>1.5513589102314014</v>
      </c>
      <c r="CS308" s="187">
        <f t="shared" si="521"/>
        <v>0.24953226885766464</v>
      </c>
      <c r="CT308" s="187">
        <f t="shared" si="522"/>
        <v>1.014178162113254</v>
      </c>
      <c r="CU308" s="187">
        <f t="shared" si="523"/>
        <v>0.16312806543282013</v>
      </c>
      <c r="CV308" s="187">
        <f t="shared" si="524"/>
        <v>0.16084754289414838</v>
      </c>
      <c r="CW308" s="184">
        <f t="shared" si="525"/>
        <v>-1.5235448323865357</v>
      </c>
      <c r="CX308" s="184">
        <f t="shared" si="526"/>
        <v>-1.0984921612847656</v>
      </c>
      <c r="CY308" s="184">
        <f t="shared" si="527"/>
        <v>-2.9117118704411764</v>
      </c>
      <c r="CZ308" s="184">
        <f t="shared" si="562"/>
        <v>0.4250526711017702</v>
      </c>
      <c r="DA308" s="184">
        <f t="shared" si="563"/>
        <v>0.43913126311823869</v>
      </c>
      <c r="DB308" s="184">
        <f t="shared" si="564"/>
        <v>-1.3881670380546409</v>
      </c>
      <c r="DC308" s="184">
        <f t="shared" si="565"/>
        <v>1.4078592016468943E-2</v>
      </c>
      <c r="DD308" s="184">
        <f t="shared" si="566"/>
        <v>-1.8132197091564111</v>
      </c>
      <c r="DE308" s="184">
        <f t="shared" si="567"/>
        <v>-1.8272983011728796</v>
      </c>
      <c r="DF308" s="15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3" t="str">
        <f>E308</f>
        <v>iRM_12</v>
      </c>
      <c r="DW308" s="43" t="str">
        <f>A308</f>
        <v>Lab 1</v>
      </c>
      <c r="DX308" s="43" t="str">
        <f>B308</f>
        <v>Jun 22, 2022</v>
      </c>
      <c r="DY308" s="125">
        <f>C308</f>
        <v>5</v>
      </c>
      <c r="DZ308" s="51">
        <f>BE308/AVERAGE(BE306,BE310)</f>
        <v>0.99396487791654664</v>
      </c>
      <c r="EA308" s="52">
        <f>(CM308/AVERAGE(CM306,CM310)-1)*10^6</f>
        <v>-2.943311177561192</v>
      </c>
      <c r="EB308" s="52">
        <f>(CN308/AVERAGE(CN306,CN310)-1)*10^6</f>
        <v>3.913768547691987</v>
      </c>
      <c r="EC308" s="52">
        <f>(CP308/AVERAGE(CP306,CP310)-1)*10^6</f>
        <v>23.393450433895069</v>
      </c>
      <c r="ED308" s="4"/>
      <c r="EE308" s="4"/>
      <c r="EF308" s="4"/>
      <c r="EG308" s="4"/>
      <c r="EH308" s="130"/>
      <c r="EI308" s="20"/>
      <c r="EJ308" s="20"/>
      <c r="EK308" s="52"/>
      <c r="EL308" s="52"/>
      <c r="EN308" t="str">
        <f t="shared" ref="EN308:EU308" si="611">EE266</f>
        <v>SRM</v>
      </c>
      <c r="EO308" t="str">
        <f t="shared" si="611"/>
        <v>Lab 1</v>
      </c>
      <c r="EP308" s="39" t="str">
        <f t="shared" si="611"/>
        <v>Jun 22, 2022</v>
      </c>
      <c r="EQ308" s="124">
        <f t="shared" si="611"/>
        <v>4</v>
      </c>
      <c r="ER308" s="117">
        <f t="shared" si="611"/>
        <v>1.060792925169489</v>
      </c>
      <c r="ES308" s="44">
        <f t="shared" si="611"/>
        <v>-1.9783828046904262</v>
      </c>
      <c r="ET308" s="44">
        <f t="shared" si="611"/>
        <v>-7.1061575599440374</v>
      </c>
      <c r="EU308" s="44">
        <f t="shared" si="611"/>
        <v>4.5581775753866793</v>
      </c>
      <c r="EV308" t="s">
        <v>27</v>
      </c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5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</row>
    <row r="309" spans="1:235">
      <c r="A309" s="4" t="s">
        <v>38</v>
      </c>
      <c r="B309" s="12" t="s">
        <v>35</v>
      </c>
      <c r="C309" s="20">
        <v>5</v>
      </c>
      <c r="D309" s="4" t="s">
        <v>124</v>
      </c>
      <c r="E309" s="4" t="s">
        <v>99</v>
      </c>
      <c r="F309" s="15"/>
      <c r="G309" s="15"/>
      <c r="H309" s="15">
        <v>3.096775559242815E-4</v>
      </c>
      <c r="I309" s="15">
        <v>3.2002006935272218E-5</v>
      </c>
      <c r="J309" s="15">
        <v>1.0774610564112663E-4</v>
      </c>
      <c r="K309" s="15">
        <v>6.5848248709698966E-6</v>
      </c>
      <c r="L309" s="15">
        <v>9.9406090521370066E-5</v>
      </c>
      <c r="M309" s="15">
        <v>1.3908174878451944E-7</v>
      </c>
      <c r="N309" s="15">
        <v>6.2229256582213568E-5</v>
      </c>
      <c r="O309" s="15">
        <v>3.9515515140919891E-6</v>
      </c>
      <c r="P309" s="15">
        <v>-4.2473878664850416E-6</v>
      </c>
      <c r="Q309" s="15"/>
      <c r="R309" s="15"/>
      <c r="S309" s="15"/>
      <c r="T309" s="15"/>
      <c r="U309" s="15"/>
      <c r="V309" s="15">
        <v>20.7151034673055</v>
      </c>
      <c r="W309" s="15">
        <v>4.6051119367281599</v>
      </c>
      <c r="X309" s="15">
        <v>7.1837540169556933</v>
      </c>
      <c r="Y309" s="15">
        <v>4.4587843566053685E-5</v>
      </c>
      <c r="Z309" s="15">
        <v>7.5724708735942841</v>
      </c>
      <c r="AA309" s="15">
        <v>2.428031938705999E-5</v>
      </c>
      <c r="AB309" s="15">
        <v>1.264984980225563</v>
      </c>
      <c r="AC309" s="15">
        <v>1.0418462335811304E-5</v>
      </c>
      <c r="AD309" s="15">
        <v>2.3281590899223068E-6</v>
      </c>
      <c r="AE309" s="15"/>
      <c r="AF309" s="15"/>
      <c r="AG309" s="15"/>
      <c r="AH309" s="15"/>
      <c r="AI309" s="69">
        <f t="shared" si="507"/>
        <v>1</v>
      </c>
      <c r="AJ309" s="15">
        <f t="shared" si="529"/>
        <v>0</v>
      </c>
      <c r="AK309" s="15">
        <f t="shared" si="530"/>
        <v>0</v>
      </c>
      <c r="AL309" s="15">
        <f t="shared" si="531"/>
        <v>20.714793789749574</v>
      </c>
      <c r="AM309" s="15">
        <f t="shared" si="532"/>
        <v>4.6050799347212248</v>
      </c>
      <c r="AN309" s="15">
        <f t="shared" si="533"/>
        <v>7.1836462708500521</v>
      </c>
      <c r="AO309" s="15">
        <f t="shared" si="534"/>
        <v>3.8003018695083786E-5</v>
      </c>
      <c r="AP309" s="15">
        <f t="shared" si="535"/>
        <v>7.5723714675037623</v>
      </c>
      <c r="AQ309" s="15">
        <f t="shared" si="536"/>
        <v>2.414123763827547E-5</v>
      </c>
      <c r="AR309" s="15">
        <f t="shared" si="537"/>
        <v>1.2649227509689809</v>
      </c>
      <c r="AS309" s="15">
        <f t="shared" si="538"/>
        <v>6.4669108217193148E-6</v>
      </c>
      <c r="AT309" s="15">
        <f t="shared" si="539"/>
        <v>6.5755469564073479E-6</v>
      </c>
      <c r="AU309" s="15">
        <f t="shared" si="540"/>
        <v>0</v>
      </c>
      <c r="AV309" s="15">
        <f t="shared" si="541"/>
        <v>0</v>
      </c>
      <c r="AW309" s="15">
        <f t="shared" si="542"/>
        <v>0</v>
      </c>
      <c r="AX309" s="15"/>
      <c r="AY309" s="4">
        <f t="shared" si="543"/>
        <v>0</v>
      </c>
      <c r="AZ309" s="4">
        <f t="shared" si="544"/>
        <v>1</v>
      </c>
      <c r="BA309" s="4"/>
      <c r="BB309" s="4">
        <f t="shared" si="508"/>
        <v>1</v>
      </c>
      <c r="BC309" s="4">
        <f t="shared" si="509"/>
        <v>1</v>
      </c>
      <c r="BD309" s="40">
        <f t="shared" si="510"/>
        <v>1.7927998165171304</v>
      </c>
      <c r="BE309" s="15">
        <f t="shared" si="511"/>
        <v>20.714793789749574</v>
      </c>
      <c r="BF309" s="15">
        <f t="shared" si="512"/>
        <v>4.6050799347212248</v>
      </c>
      <c r="BG309" s="15">
        <f t="shared" si="545"/>
        <v>7.1836426901250698</v>
      </c>
      <c r="BH309" s="15">
        <f t="shared" si="546"/>
        <v>7.5723691425769353</v>
      </c>
      <c r="BI309" s="15">
        <f t="shared" si="547"/>
        <v>1.2649183856687993</v>
      </c>
      <c r="BJ309" s="18">
        <f t="shared" si="548"/>
        <v>0.22230875100480044</v>
      </c>
      <c r="BK309" s="18">
        <f t="shared" si="549"/>
        <v>0.34678803772016281</v>
      </c>
      <c r="BL309" s="18">
        <f t="shared" si="550"/>
        <v>0.36555368204167282</v>
      </c>
      <c r="BM309" s="18">
        <f t="shared" si="551"/>
        <v>6.1063527762208594E-2</v>
      </c>
      <c r="BN309" s="18">
        <f t="shared" si="552"/>
        <v>1.5599387615320388</v>
      </c>
      <c r="BO309" s="18">
        <f t="shared" si="553"/>
        <v>1.6443512924679211</v>
      </c>
      <c r="BP309" s="18">
        <f t="shared" si="554"/>
        <v>0.27467892058324783</v>
      </c>
      <c r="BQ309" s="18">
        <f t="shared" si="555"/>
        <v>1.0541127209718024</v>
      </c>
      <c r="BR309" s="18">
        <f t="shared" si="556"/>
        <v>0.17608314336229558</v>
      </c>
      <c r="BS309" s="18">
        <f t="shared" si="557"/>
        <v>0.16704394118302821</v>
      </c>
      <c r="BT309" s="144">
        <f t="shared" si="558"/>
        <v>-1.5036880930432051</v>
      </c>
      <c r="BU309" s="144">
        <f t="shared" si="559"/>
        <v>-1.0590415279804539</v>
      </c>
      <c r="BV309" s="144">
        <f t="shared" si="560"/>
        <v>-1.0063421376860373</v>
      </c>
      <c r="BW309" s="144">
        <f t="shared" si="561"/>
        <v>-2.7958405180051842</v>
      </c>
      <c r="BX309" s="44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184"/>
      <c r="CJ309" s="185"/>
      <c r="CK309" s="181">
        <f t="shared" si="513"/>
        <v>0</v>
      </c>
      <c r="CL309" s="186">
        <f t="shared" si="514"/>
        <v>1.792792766090566</v>
      </c>
      <c r="CM309" s="185">
        <f t="shared" si="515"/>
        <v>0.21793953877546399</v>
      </c>
      <c r="CN309" s="185">
        <f t="shared" si="516"/>
        <v>0.33337309268329501</v>
      </c>
      <c r="CO309" s="188">
        <f t="shared" si="517"/>
        <v>0.33810000000000001</v>
      </c>
      <c r="CP309" s="185">
        <f t="shared" si="518"/>
        <v>5.4381554812071506E-2</v>
      </c>
      <c r="CQ309" s="187">
        <f t="shared" si="519"/>
        <v>1.5296586133769812</v>
      </c>
      <c r="CR309" s="187">
        <f t="shared" si="520"/>
        <v>1.5513476898211365</v>
      </c>
      <c r="CS309" s="187">
        <f t="shared" si="521"/>
        <v>0.24952587822120265</v>
      </c>
      <c r="CT309" s="187">
        <f t="shared" si="522"/>
        <v>1.0141790307029834</v>
      </c>
      <c r="CU309" s="187">
        <f t="shared" si="523"/>
        <v>0.16312520717961498</v>
      </c>
      <c r="CV309" s="187">
        <f t="shared" si="524"/>
        <v>0.16084458684434041</v>
      </c>
      <c r="CW309" s="184">
        <f t="shared" si="525"/>
        <v>-1.5235375997269827</v>
      </c>
      <c r="CX309" s="184">
        <f t="shared" si="526"/>
        <v>-1.0984930177312857</v>
      </c>
      <c r="CY309" s="184">
        <f t="shared" si="527"/>
        <v>-2.9117302485706658</v>
      </c>
      <c r="CZ309" s="184">
        <f t="shared" si="562"/>
        <v>0.42504458199569717</v>
      </c>
      <c r="DA309" s="184">
        <f t="shared" si="563"/>
        <v>0.43912403045868603</v>
      </c>
      <c r="DB309" s="184">
        <f t="shared" si="564"/>
        <v>-1.3881926488436833</v>
      </c>
      <c r="DC309" s="184">
        <f t="shared" si="565"/>
        <v>1.4079448462988867E-2</v>
      </c>
      <c r="DD309" s="184">
        <f t="shared" si="566"/>
        <v>-1.8132372308393805</v>
      </c>
      <c r="DE309" s="184">
        <f t="shared" si="567"/>
        <v>-1.8273166793023692</v>
      </c>
      <c r="DF309" s="15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125"/>
      <c r="DZ309" s="4"/>
      <c r="EA309" s="20"/>
      <c r="EB309" s="20"/>
      <c r="EC309" s="20"/>
      <c r="ED309" s="4"/>
      <c r="EE309" s="4" t="str">
        <f>E309</f>
        <v>SRM</v>
      </c>
      <c r="EF309" s="4" t="str">
        <f>A309</f>
        <v>Lab 1</v>
      </c>
      <c r="EG309" s="4" t="str">
        <f>B309</f>
        <v>Jun 22, 2022</v>
      </c>
      <c r="EH309" s="130">
        <f>C309</f>
        <v>5</v>
      </c>
      <c r="EI309" s="51">
        <f>BE309/AVERAGE(BE308,BE310)</f>
        <v>1.0253104984117403</v>
      </c>
      <c r="EJ309" s="52">
        <f>(CM309/AVERAGE(CM308,CM310)-1)*10^6</f>
        <v>6.1165482336811294</v>
      </c>
      <c r="EK309" s="52">
        <f>(CN309/AVERAGE(CN308,CN310)-1)*10^6</f>
        <v>1.3363687081380249</v>
      </c>
      <c r="EL309" s="52">
        <f>(CP309/AVERAGE(CP308,CP310)-1)*10^6</f>
        <v>-8.3883986368160635</v>
      </c>
      <c r="EN309" t="str">
        <f t="shared" ref="EN309:EU309" si="612">EE276</f>
        <v>SRM</v>
      </c>
      <c r="EO309" t="str">
        <f t="shared" si="612"/>
        <v>Lab 1</v>
      </c>
      <c r="EP309" s="39" t="str">
        <f t="shared" si="612"/>
        <v>Jun 22, 2022</v>
      </c>
      <c r="EQ309" s="124">
        <f t="shared" si="612"/>
        <v>4</v>
      </c>
      <c r="ER309" s="117">
        <f t="shared" si="612"/>
        <v>1.0866306915694843</v>
      </c>
      <c r="ES309" s="44">
        <f t="shared" si="612"/>
        <v>-9.22370502476344</v>
      </c>
      <c r="ET309" s="44">
        <f t="shared" si="612"/>
        <v>-1.3601942189245264</v>
      </c>
      <c r="EU309" s="44">
        <f t="shared" si="612"/>
        <v>-4.1285345335762003</v>
      </c>
      <c r="EV309" t="s">
        <v>27</v>
      </c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5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</row>
    <row r="310" spans="1:235">
      <c r="A310" s="4" t="s">
        <v>38</v>
      </c>
      <c r="B310" s="12" t="s">
        <v>35</v>
      </c>
      <c r="C310" s="20">
        <v>5</v>
      </c>
      <c r="D310" s="4" t="s">
        <v>58</v>
      </c>
      <c r="E310" s="4" t="s">
        <v>27</v>
      </c>
      <c r="F310" s="15"/>
      <c r="G310" s="15"/>
      <c r="H310" s="15">
        <v>2.8962412034161389E-4</v>
      </c>
      <c r="I310" s="15">
        <v>4.681742644976339E-5</v>
      </c>
      <c r="J310" s="15">
        <v>9.3799715978093451E-5</v>
      </c>
      <c r="K310" s="15">
        <v>3.5621509027805586E-6</v>
      </c>
      <c r="L310" s="15">
        <v>8.918141320464201E-5</v>
      </c>
      <c r="M310" s="15">
        <v>1.206968406108896E-7</v>
      </c>
      <c r="N310" s="15">
        <v>5.8911644373438321E-5</v>
      </c>
      <c r="O310" s="15">
        <v>1.136207649778953E-5</v>
      </c>
      <c r="P310" s="15">
        <v>-3.0489593200400128E-6</v>
      </c>
      <c r="Q310" s="15"/>
      <c r="R310" s="15"/>
      <c r="S310" s="15"/>
      <c r="T310" s="15"/>
      <c r="U310" s="15"/>
      <c r="V310" s="15">
        <v>20.247601699829101</v>
      </c>
      <c r="W310" s="15">
        <v>4.5013597011566162</v>
      </c>
      <c r="X310" s="15">
        <v>7.0221556949615476</v>
      </c>
      <c r="Y310" s="15">
        <v>4.0704804623601378E-5</v>
      </c>
      <c r="Z310" s="15">
        <v>7.4027380752563481</v>
      </c>
      <c r="AA310" s="15">
        <v>2.1238861406800425E-5</v>
      </c>
      <c r="AB310" s="15">
        <v>1.2367199468612671</v>
      </c>
      <c r="AC310" s="15">
        <v>1.6220014974237528E-5</v>
      </c>
      <c r="AD310" s="15">
        <v>-1.7776669341174056E-6</v>
      </c>
      <c r="AE310" s="15"/>
      <c r="AF310" s="15"/>
      <c r="AG310" s="15"/>
      <c r="AH310" s="15"/>
      <c r="AI310" s="69">
        <f t="shared" si="507"/>
        <v>1</v>
      </c>
      <c r="AJ310" s="15">
        <f t="shared" si="529"/>
        <v>0</v>
      </c>
      <c r="AK310" s="15">
        <f t="shared" si="530"/>
        <v>0</v>
      </c>
      <c r="AL310" s="15">
        <f t="shared" si="531"/>
        <v>20.247312075708759</v>
      </c>
      <c r="AM310" s="15">
        <f t="shared" si="532"/>
        <v>4.5013128837301668</v>
      </c>
      <c r="AN310" s="15">
        <f t="shared" si="533"/>
        <v>7.0220618952455691</v>
      </c>
      <c r="AO310" s="15">
        <f t="shared" si="534"/>
        <v>3.7142653720820821E-5</v>
      </c>
      <c r="AP310" s="15">
        <f t="shared" si="535"/>
        <v>7.4026488938431436</v>
      </c>
      <c r="AQ310" s="15">
        <f t="shared" si="536"/>
        <v>2.1118164566189536E-5</v>
      </c>
      <c r="AR310" s="15">
        <f t="shared" si="537"/>
        <v>1.2366610352168936</v>
      </c>
      <c r="AS310" s="15">
        <f t="shared" si="538"/>
        <v>4.8579384764479982E-6</v>
      </c>
      <c r="AT310" s="15">
        <f t="shared" si="539"/>
        <v>1.2712923859226072E-6</v>
      </c>
      <c r="AU310" s="15">
        <f t="shared" si="540"/>
        <v>0</v>
      </c>
      <c r="AV310" s="15">
        <f t="shared" si="541"/>
        <v>0</v>
      </c>
      <c r="AW310" s="15">
        <f t="shared" si="542"/>
        <v>0</v>
      </c>
      <c r="AX310" s="15"/>
      <c r="AY310" s="4">
        <f t="shared" si="543"/>
        <v>0</v>
      </c>
      <c r="AZ310" s="4">
        <f t="shared" si="544"/>
        <v>1</v>
      </c>
      <c r="BA310" s="4"/>
      <c r="BB310" s="4">
        <f t="shared" si="508"/>
        <v>1</v>
      </c>
      <c r="BC310" s="4">
        <f t="shared" si="509"/>
        <v>1</v>
      </c>
      <c r="BD310" s="40">
        <f t="shared" si="510"/>
        <v>1.7964206473539674</v>
      </c>
      <c r="BE310" s="15">
        <f t="shared" si="511"/>
        <v>20.247312075708759</v>
      </c>
      <c r="BF310" s="15">
        <f t="shared" si="512"/>
        <v>4.5013128837301668</v>
      </c>
      <c r="BG310" s="15">
        <f t="shared" si="545"/>
        <v>7.022061203103819</v>
      </c>
      <c r="BH310" s="15">
        <f t="shared" si="546"/>
        <v>7.402648444411331</v>
      </c>
      <c r="BI310" s="15">
        <f t="shared" si="547"/>
        <v>1.2366601913023816</v>
      </c>
      <c r="BJ310" s="18">
        <f t="shared" si="548"/>
        <v>0.22231656562109853</v>
      </c>
      <c r="BK310" s="18">
        <f t="shared" si="549"/>
        <v>0.34681448958987365</v>
      </c>
      <c r="BL310" s="18">
        <f t="shared" si="550"/>
        <v>0.36561141630708038</v>
      </c>
      <c r="BM310" s="18">
        <f t="shared" si="551"/>
        <v>6.1077746353602948E-2</v>
      </c>
      <c r="BN310" s="18">
        <f t="shared" si="552"/>
        <v>1.5600029112583589</v>
      </c>
      <c r="BO310" s="18">
        <f t="shared" si="553"/>
        <v>1.644553186064434</v>
      </c>
      <c r="BP310" s="18">
        <f t="shared" si="554"/>
        <v>0.27473322189449334</v>
      </c>
      <c r="BQ310" s="18">
        <f t="shared" si="555"/>
        <v>1.0541987929611449</v>
      </c>
      <c r="BR310" s="18">
        <f t="shared" si="556"/>
        <v>0.17611071101968834</v>
      </c>
      <c r="BS310" s="18">
        <f t="shared" si="557"/>
        <v>0.16705645291530827</v>
      </c>
      <c r="BT310" s="144">
        <f t="shared" si="558"/>
        <v>-1.503652941575186</v>
      </c>
      <c r="BU310" s="144">
        <f t="shared" si="559"/>
        <v>-1.058965254124226</v>
      </c>
      <c r="BV310" s="144">
        <f t="shared" si="560"/>
        <v>-1.0061842136668029</v>
      </c>
      <c r="BW310" s="144">
        <f t="shared" si="561"/>
        <v>-2.7956076959462774</v>
      </c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184"/>
      <c r="CJ310" s="185"/>
      <c r="CK310" s="181">
        <f t="shared" si="513"/>
        <v>0</v>
      </c>
      <c r="CL310" s="186">
        <f t="shared" si="514"/>
        <v>1.7964192531875389</v>
      </c>
      <c r="CM310" s="185">
        <f t="shared" si="515"/>
        <v>0.21793844899315598</v>
      </c>
      <c r="CN310" s="185">
        <f t="shared" si="516"/>
        <v>0.33337191614939993</v>
      </c>
      <c r="CO310" s="188">
        <f t="shared" si="517"/>
        <v>0.33810000000000001</v>
      </c>
      <c r="CP310" s="185">
        <f t="shared" si="518"/>
        <v>5.4381467727605166E-2</v>
      </c>
      <c r="CQ310" s="187">
        <f t="shared" si="519"/>
        <v>1.5296608638334808</v>
      </c>
      <c r="CR310" s="187">
        <f t="shared" si="520"/>
        <v>1.5513554472006796</v>
      </c>
      <c r="CS310" s="187">
        <f t="shared" si="521"/>
        <v>0.24952672637086135</v>
      </c>
      <c r="CT310" s="187">
        <f t="shared" si="522"/>
        <v>1.0141826099367086</v>
      </c>
      <c r="CU310" s="187">
        <f t="shared" si="523"/>
        <v>0.16312552165682193</v>
      </c>
      <c r="CV310" s="187">
        <f t="shared" si="524"/>
        <v>0.16084432927419451</v>
      </c>
      <c r="CW310" s="184">
        <f t="shared" si="525"/>
        <v>-1.5235426001277306</v>
      </c>
      <c r="CX310" s="184">
        <f t="shared" si="526"/>
        <v>-1.0984965469182446</v>
      </c>
      <c r="CY310" s="184">
        <f t="shared" si="527"/>
        <v>-2.9117318499323108</v>
      </c>
      <c r="CZ310" s="184">
        <f t="shared" si="562"/>
        <v>0.42504605320948596</v>
      </c>
      <c r="DA310" s="184">
        <f t="shared" si="563"/>
        <v>0.43912903085943378</v>
      </c>
      <c r="DB310" s="184">
        <f t="shared" si="564"/>
        <v>-1.3881892498045802</v>
      </c>
      <c r="DC310" s="184">
        <f t="shared" si="565"/>
        <v>1.4082977649947911E-2</v>
      </c>
      <c r="DD310" s="184">
        <f t="shared" si="566"/>
        <v>-1.813235303014066</v>
      </c>
      <c r="DE310" s="184">
        <f t="shared" si="567"/>
        <v>-1.827318280664014</v>
      </c>
      <c r="DF310" s="15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3" t="str">
        <f>E310</f>
        <v>iRM_12</v>
      </c>
      <c r="DW310" s="43" t="str">
        <f>A310</f>
        <v>Lab 1</v>
      </c>
      <c r="DX310" s="43" t="str">
        <f>B310</f>
        <v>Jun 22, 2022</v>
      </c>
      <c r="DY310" s="125">
        <f>C310</f>
        <v>5</v>
      </c>
      <c r="DZ310" s="51">
        <f>BE310/AVERAGE(BE308,BE312)</f>
        <v>1.0015737275095762</v>
      </c>
      <c r="EA310" s="52">
        <f>(CM310/AVERAGE(CM308,CM312)-1)*10^6</f>
        <v>1.3433493455394796</v>
      </c>
      <c r="EB310" s="52">
        <f>(CN310/AVERAGE(CN308,CN312)-1)*10^6</f>
        <v>-6.4545265443527455</v>
      </c>
      <c r="EC310" s="52">
        <f>(CP310/AVERAGE(CP308,CP312)-1)*10^6</f>
        <v>-13.15726364792269</v>
      </c>
      <c r="ED310" s="4"/>
      <c r="EE310" s="4"/>
      <c r="EF310" s="4"/>
      <c r="EG310" s="4"/>
      <c r="EH310" s="130"/>
      <c r="EI310" s="20"/>
      <c r="EJ310" s="20"/>
      <c r="EK310" s="52"/>
      <c r="EL310" s="52"/>
      <c r="EN310" t="str">
        <f t="shared" ref="EN310:EU310" si="613">EE286</f>
        <v>SRM</v>
      </c>
      <c r="EO310" t="str">
        <f t="shared" si="613"/>
        <v>Lab 1</v>
      </c>
      <c r="EP310" s="39" t="str">
        <f t="shared" si="613"/>
        <v>Jun 22, 2022</v>
      </c>
      <c r="EQ310" s="124">
        <f t="shared" si="613"/>
        <v>4</v>
      </c>
      <c r="ER310" s="117">
        <f t="shared" si="613"/>
        <v>1.085442178542962</v>
      </c>
      <c r="ES310" s="44">
        <f t="shared" si="613"/>
        <v>1.4030037183143662</v>
      </c>
      <c r="ET310" s="44">
        <f t="shared" si="613"/>
        <v>7.1434623121202634</v>
      </c>
      <c r="EU310" s="44">
        <f t="shared" si="613"/>
        <v>12.811548760982561</v>
      </c>
      <c r="EV310" t="s">
        <v>27</v>
      </c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5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</row>
    <row r="311" spans="1:235">
      <c r="A311" s="4" t="s">
        <v>38</v>
      </c>
      <c r="B311" s="12" t="s">
        <v>35</v>
      </c>
      <c r="C311" s="20">
        <v>5</v>
      </c>
      <c r="D311" s="4" t="s">
        <v>125</v>
      </c>
      <c r="E311" s="4" t="s">
        <v>100</v>
      </c>
      <c r="F311" s="15"/>
      <c r="G311" s="15"/>
      <c r="H311" s="15">
        <v>2.1225460019195451E-3</v>
      </c>
      <c r="I311" s="15">
        <v>4.7656566530349673E-4</v>
      </c>
      <c r="J311" s="15">
        <v>7.3406429182796271E-4</v>
      </c>
      <c r="K311" s="15">
        <v>6.0985204868302406E-6</v>
      </c>
      <c r="L311" s="15">
        <v>7.639850235136691E-4</v>
      </c>
      <c r="M311" s="15">
        <v>9.7465093347182229E-7</v>
      </c>
      <c r="N311" s="15">
        <v>1.8341116956435143E-4</v>
      </c>
      <c r="O311" s="15">
        <v>1.1389182327548042E-5</v>
      </c>
      <c r="P311" s="15">
        <v>3.1386737191496667E-7</v>
      </c>
      <c r="Q311" s="15"/>
      <c r="R311" s="15"/>
      <c r="S311" s="15"/>
      <c r="T311" s="15"/>
      <c r="U311" s="15"/>
      <c r="V311" s="15">
        <v>20.625445618921397</v>
      </c>
      <c r="W311" s="15">
        <v>4.5845924299590441</v>
      </c>
      <c r="X311" s="15">
        <v>7.1509378783556876</v>
      </c>
      <c r="Y311" s="15">
        <v>3.3902463475006158E-5</v>
      </c>
      <c r="Z311" s="15">
        <v>7.5360751930548222</v>
      </c>
      <c r="AA311" s="15">
        <v>2.2988940156897209E-5</v>
      </c>
      <c r="AB311" s="15">
        <v>1.2586226122719901</v>
      </c>
      <c r="AC311" s="15">
        <v>1.692688282191182E-5</v>
      </c>
      <c r="AD311" s="15">
        <v>-8.679609380974349E-7</v>
      </c>
      <c r="AE311" s="15"/>
      <c r="AF311" s="15"/>
      <c r="AG311" s="15"/>
      <c r="AH311" s="15"/>
      <c r="AI311" s="69">
        <f t="shared" si="507"/>
        <v>1</v>
      </c>
      <c r="AJ311" s="15">
        <f t="shared" si="529"/>
        <v>0</v>
      </c>
      <c r="AK311" s="15">
        <f t="shared" si="530"/>
        <v>0</v>
      </c>
      <c r="AL311" s="15">
        <f t="shared" si="531"/>
        <v>20.623323072919476</v>
      </c>
      <c r="AM311" s="15">
        <f t="shared" si="532"/>
        <v>4.5841158642937403</v>
      </c>
      <c r="AN311" s="15">
        <f t="shared" si="533"/>
        <v>7.1502038140638593</v>
      </c>
      <c r="AO311" s="15">
        <f t="shared" si="534"/>
        <v>2.7803942988175919E-5</v>
      </c>
      <c r="AP311" s="15">
        <f t="shared" si="535"/>
        <v>7.5353112080313087</v>
      </c>
      <c r="AQ311" s="15">
        <f t="shared" si="536"/>
        <v>2.2014289223425387E-5</v>
      </c>
      <c r="AR311" s="15">
        <f t="shared" si="537"/>
        <v>1.2584392011024257</v>
      </c>
      <c r="AS311" s="15">
        <f t="shared" si="538"/>
        <v>5.5377004943637776E-6</v>
      </c>
      <c r="AT311" s="15">
        <f t="shared" si="539"/>
        <v>-1.1818283100124017E-6</v>
      </c>
      <c r="AU311" s="15">
        <f t="shared" si="540"/>
        <v>0</v>
      </c>
      <c r="AV311" s="15">
        <f t="shared" si="541"/>
        <v>0</v>
      </c>
      <c r="AW311" s="15">
        <f t="shared" si="542"/>
        <v>0</v>
      </c>
      <c r="AX311" s="15"/>
      <c r="AY311" s="4">
        <f t="shared" si="543"/>
        <v>0</v>
      </c>
      <c r="AZ311" s="4">
        <f t="shared" si="544"/>
        <v>1</v>
      </c>
      <c r="BA311" s="4"/>
      <c r="BB311" s="4">
        <f t="shared" si="508"/>
        <v>1</v>
      </c>
      <c r="BC311" s="4">
        <f t="shared" si="509"/>
        <v>1</v>
      </c>
      <c r="BD311" s="40">
        <f t="shared" si="510"/>
        <v>1.7817621883112236</v>
      </c>
      <c r="BE311" s="15">
        <f t="shared" si="511"/>
        <v>20.623323072919476</v>
      </c>
      <c r="BF311" s="15">
        <f t="shared" si="512"/>
        <v>4.5841158642937403</v>
      </c>
      <c r="BG311" s="15">
        <f t="shared" si="545"/>
        <v>7.1502044580347635</v>
      </c>
      <c r="BH311" s="15">
        <f t="shared" si="546"/>
        <v>7.5353116260654689</v>
      </c>
      <c r="BI311" s="15">
        <f t="shared" si="547"/>
        <v>1.2584399858422537</v>
      </c>
      <c r="BJ311" s="18">
        <f t="shared" si="548"/>
        <v>0.22227823557267312</v>
      </c>
      <c r="BK311" s="18">
        <f t="shared" si="549"/>
        <v>0.34670476880729811</v>
      </c>
      <c r="BL311" s="18">
        <f t="shared" si="550"/>
        <v>0.36537814974930499</v>
      </c>
      <c r="BM311" s="18">
        <f t="shared" si="551"/>
        <v>6.1020233324798834E-2</v>
      </c>
      <c r="BN311" s="18">
        <f t="shared" si="552"/>
        <v>1.5597783017939431</v>
      </c>
      <c r="BO311" s="18">
        <f t="shared" si="553"/>
        <v>1.643787340708154</v>
      </c>
      <c r="BP311" s="18">
        <f t="shared" si="554"/>
        <v>0.27452185396193896</v>
      </c>
      <c r="BQ311" s="18">
        <f t="shared" si="555"/>
        <v>1.0538596022380808</v>
      </c>
      <c r="BR311" s="18">
        <f t="shared" si="556"/>
        <v>0.17600055959632466</v>
      </c>
      <c r="BS311" s="18">
        <f t="shared" si="557"/>
        <v>0.16700569907277249</v>
      </c>
      <c r="BT311" s="144">
        <f t="shared" si="558"/>
        <v>-1.5038253684610492</v>
      </c>
      <c r="BU311" s="144">
        <f t="shared" si="559"/>
        <v>-1.0592816715334399</v>
      </c>
      <c r="BV311" s="144">
        <f t="shared" si="560"/>
        <v>-1.0068224349945074</v>
      </c>
      <c r="BW311" s="144">
        <f t="shared" si="561"/>
        <v>-2.7965497759579079</v>
      </c>
      <c r="BX311" s="44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184"/>
      <c r="CJ311" s="185"/>
      <c r="CK311" s="181">
        <f t="shared" si="513"/>
        <v>0</v>
      </c>
      <c r="CL311" s="186">
        <f t="shared" si="514"/>
        <v>1.7817634622498766</v>
      </c>
      <c r="CM311" s="185">
        <f t="shared" si="515"/>
        <v>0.21793623466722439</v>
      </c>
      <c r="CN311" s="185">
        <f t="shared" si="516"/>
        <v>0.33337394710381196</v>
      </c>
      <c r="CO311" s="188">
        <f t="shared" si="517"/>
        <v>0.33810000000000001</v>
      </c>
      <c r="CP311" s="185">
        <f t="shared" si="518"/>
        <v>5.438175593896695E-2</v>
      </c>
      <c r="CQ311" s="187">
        <f t="shared" si="519"/>
        <v>1.5296857248766096</v>
      </c>
      <c r="CR311" s="187">
        <f t="shared" si="520"/>
        <v>1.5513712096396384</v>
      </c>
      <c r="CS311" s="187">
        <f t="shared" si="521"/>
        <v>0.2495305841270711</v>
      </c>
      <c r="CT311" s="187">
        <f t="shared" si="522"/>
        <v>1.0141764314135691</v>
      </c>
      <c r="CU311" s="187">
        <f t="shared" si="523"/>
        <v>0.16312539240516169</v>
      </c>
      <c r="CV311" s="187">
        <f t="shared" si="524"/>
        <v>0.16084518171832873</v>
      </c>
      <c r="CW311" s="184">
        <f t="shared" si="525"/>
        <v>-1.5235527605064569</v>
      </c>
      <c r="CX311" s="184">
        <f t="shared" si="526"/>
        <v>-1.0984904547787235</v>
      </c>
      <c r="CY311" s="184">
        <f t="shared" si="527"/>
        <v>-2.9117265501379119</v>
      </c>
      <c r="CZ311" s="184">
        <f t="shared" si="562"/>
        <v>0.42506230572773357</v>
      </c>
      <c r="DA311" s="184">
        <f t="shared" si="563"/>
        <v>0.43913919123816009</v>
      </c>
      <c r="DB311" s="184">
        <f t="shared" si="564"/>
        <v>-1.3881737896314552</v>
      </c>
      <c r="DC311" s="184">
        <f t="shared" si="565"/>
        <v>1.4076885510426634E-2</v>
      </c>
      <c r="DD311" s="184">
        <f t="shared" si="566"/>
        <v>-1.8132360953591886</v>
      </c>
      <c r="DE311" s="184">
        <f t="shared" si="567"/>
        <v>-1.8273129808696154</v>
      </c>
      <c r="DF311" s="15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125"/>
      <c r="DZ311" s="4"/>
      <c r="EA311" s="20"/>
      <c r="EB311" s="20"/>
      <c r="EC311" s="20"/>
      <c r="ED311" s="4"/>
      <c r="EE311" s="4" t="str">
        <f>E311</f>
        <v>alfaA</v>
      </c>
      <c r="EF311" s="4" t="str">
        <f>A311</f>
        <v>Lab 1</v>
      </c>
      <c r="EG311" s="4" t="str">
        <f>B311</f>
        <v>Jun 22, 2022</v>
      </c>
      <c r="EH311" s="130">
        <f>C311</f>
        <v>5</v>
      </c>
      <c r="EI311" s="51">
        <f>BE311/AVERAGE(BE310,BE312)</f>
        <v>1.0179643933201454</v>
      </c>
      <c r="EJ311" s="52">
        <f>(CM311/AVERAGE(CM310,CM312)-1)*10^6</f>
        <v>-9.9331099827626446</v>
      </c>
      <c r="EK311" s="52">
        <f>(CN311/AVERAGE(CN310,CN312)-1)*10^6</f>
        <v>1.8304036200067486</v>
      </c>
      <c r="EL311" s="52">
        <f>(CP311/AVERAGE(CP310,CP312)-1)*10^6</f>
        <v>2.1322102876641935</v>
      </c>
      <c r="EN311" t="str">
        <f t="shared" ref="EN311:EU311" si="614">EE299</f>
        <v>SRM</v>
      </c>
      <c r="EO311" t="str">
        <f t="shared" si="614"/>
        <v>Lab 1</v>
      </c>
      <c r="EP311" s="39" t="str">
        <f t="shared" si="614"/>
        <v>Jun 22, 2022</v>
      </c>
      <c r="EQ311" s="124">
        <f t="shared" si="614"/>
        <v>5</v>
      </c>
      <c r="ER311" s="117">
        <f t="shared" si="614"/>
        <v>1.0052677076486047</v>
      </c>
      <c r="ES311" s="44">
        <f t="shared" si="614"/>
        <v>-0.22693592505174109</v>
      </c>
      <c r="ET311" s="44">
        <f t="shared" si="614"/>
        <v>-6.2666700511027074</v>
      </c>
      <c r="EU311" s="44">
        <f t="shared" si="614"/>
        <v>4.6452162985044509</v>
      </c>
      <c r="EV311" t="s">
        <v>27</v>
      </c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5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</row>
    <row r="312" spans="1:235">
      <c r="A312" s="4" t="s">
        <v>38</v>
      </c>
      <c r="B312" s="12" t="s">
        <v>35</v>
      </c>
      <c r="C312" s="20">
        <v>5</v>
      </c>
      <c r="D312" s="4" t="s">
        <v>126</v>
      </c>
      <c r="E312" s="4" t="s">
        <v>27</v>
      </c>
      <c r="F312" s="15"/>
      <c r="G312" s="15"/>
      <c r="H312" s="15">
        <v>2.6466510898899288E-4</v>
      </c>
      <c r="I312" s="15">
        <v>4.2689000474638304E-5</v>
      </c>
      <c r="J312" s="15">
        <v>8.0285990406991914E-5</v>
      </c>
      <c r="K312" s="15">
        <v>-5.9079231959913176E-6</v>
      </c>
      <c r="L312" s="15">
        <v>6.968052657612134E-5</v>
      </c>
      <c r="M312" s="15">
        <v>2.1857720412299385E-6</v>
      </c>
      <c r="N312" s="15">
        <v>7.3294168032589369E-5</v>
      </c>
      <c r="O312" s="15">
        <v>9.50580581502436E-6</v>
      </c>
      <c r="P312" s="15">
        <v>3.9118477616284513E-6</v>
      </c>
      <c r="Q312" s="15"/>
      <c r="R312" s="15"/>
      <c r="S312" s="15"/>
      <c r="T312" s="15"/>
      <c r="U312" s="15"/>
      <c r="V312" s="15">
        <v>20.271703948974608</v>
      </c>
      <c r="W312" s="15">
        <v>4.5066977214813235</v>
      </c>
      <c r="X312" s="15">
        <v>7.0305053329467775</v>
      </c>
      <c r="Y312" s="15">
        <v>4.0024663230724397E-5</v>
      </c>
      <c r="Z312" s="15">
        <v>7.4114102363586429</v>
      </c>
      <c r="AA312" s="15">
        <v>2.2760996980650816E-5</v>
      </c>
      <c r="AB312" s="15">
        <v>1.2381800770759583</v>
      </c>
      <c r="AC312" s="15">
        <v>1.0364644409719404E-5</v>
      </c>
      <c r="AD312" s="15">
        <v>-1.0877372399420436E-6</v>
      </c>
      <c r="AE312" s="15"/>
      <c r="AF312" s="15"/>
      <c r="AG312" s="15"/>
      <c r="AH312" s="15"/>
      <c r="AI312" s="69">
        <f t="shared" si="507"/>
        <v>1</v>
      </c>
      <c r="AJ312" s="15">
        <f t="shared" si="529"/>
        <v>0</v>
      </c>
      <c r="AK312" s="15">
        <f t="shared" si="530"/>
        <v>0</v>
      </c>
      <c r="AL312" s="15">
        <f t="shared" si="531"/>
        <v>20.271439283865618</v>
      </c>
      <c r="AM312" s="15">
        <f t="shared" si="532"/>
        <v>4.5066550324808485</v>
      </c>
      <c r="AN312" s="15">
        <f t="shared" si="533"/>
        <v>7.0304250469563705</v>
      </c>
      <c r="AO312" s="15">
        <f t="shared" si="534"/>
        <v>4.5932586426715713E-5</v>
      </c>
      <c r="AP312" s="15">
        <f t="shared" si="535"/>
        <v>7.4113405558320666</v>
      </c>
      <c r="AQ312" s="15">
        <f t="shared" si="536"/>
        <v>2.0575224939420879E-5</v>
      </c>
      <c r="AR312" s="15">
        <f t="shared" si="537"/>
        <v>1.2381067829079258</v>
      </c>
      <c r="AS312" s="15">
        <f t="shared" si="538"/>
        <v>8.5883859469504407E-7</v>
      </c>
      <c r="AT312" s="15">
        <f t="shared" si="539"/>
        <v>-4.999585001570495E-6</v>
      </c>
      <c r="AU312" s="15">
        <f t="shared" si="540"/>
        <v>0</v>
      </c>
      <c r="AV312" s="15">
        <f t="shared" si="541"/>
        <v>0</v>
      </c>
      <c r="AW312" s="15">
        <f t="shared" si="542"/>
        <v>0</v>
      </c>
      <c r="AX312" s="15"/>
      <c r="AY312" s="4">
        <f t="shared" si="543"/>
        <v>0</v>
      </c>
      <c r="AZ312" s="4">
        <f t="shared" si="544"/>
        <v>1</v>
      </c>
      <c r="BA312" s="4"/>
      <c r="BB312" s="4">
        <f t="shared" si="508"/>
        <v>1</v>
      </c>
      <c r="BC312" s="4">
        <f t="shared" si="509"/>
        <v>1</v>
      </c>
      <c r="BD312" s="40">
        <f t="shared" si="510"/>
        <v>1.7960193386745056</v>
      </c>
      <c r="BE312" s="15">
        <f t="shared" si="511"/>
        <v>20.271439283865618</v>
      </c>
      <c r="BF312" s="15">
        <f t="shared" si="512"/>
        <v>4.5066550324808485</v>
      </c>
      <c r="BG312" s="15">
        <f t="shared" si="545"/>
        <v>7.030427768989929</v>
      </c>
      <c r="BH312" s="15">
        <f t="shared" si="546"/>
        <v>7.4113423233297979</v>
      </c>
      <c r="BI312" s="15">
        <f t="shared" si="547"/>
        <v>1.2381101017776428</v>
      </c>
      <c r="BJ312" s="18">
        <f t="shared" si="548"/>
        <v>0.22231549370388179</v>
      </c>
      <c r="BK312" s="18">
        <f t="shared" si="549"/>
        <v>0.34681443535119705</v>
      </c>
      <c r="BL312" s="18">
        <f t="shared" si="550"/>
        <v>0.3656051363471074</v>
      </c>
      <c r="BM312" s="18">
        <f t="shared" si="551"/>
        <v>6.1076575986544555E-2</v>
      </c>
      <c r="BN312" s="18">
        <f t="shared" si="552"/>
        <v>1.5600101890025917</v>
      </c>
      <c r="BO312" s="18">
        <f t="shared" si="553"/>
        <v>1.6445328674846367</v>
      </c>
      <c r="BP312" s="18">
        <f t="shared" si="554"/>
        <v>0.27472928210706227</v>
      </c>
      <c r="BQ312" s="18">
        <f t="shared" si="555"/>
        <v>1.0541808502777059</v>
      </c>
      <c r="BR312" s="18">
        <f t="shared" si="556"/>
        <v>0.17610736394145809</v>
      </c>
      <c r="BS312" s="18">
        <f t="shared" si="557"/>
        <v>0.16705612124813846</v>
      </c>
      <c r="BT312" s="144">
        <f t="shared" si="558"/>
        <v>-1.5036577631673058</v>
      </c>
      <c r="BU312" s="144">
        <f t="shared" si="559"/>
        <v>-1.0589654105152722</v>
      </c>
      <c r="BV312" s="144">
        <f t="shared" si="560"/>
        <v>-1.0062013904113674</v>
      </c>
      <c r="BW312" s="144">
        <f t="shared" si="561"/>
        <v>-2.795626858052636</v>
      </c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184"/>
      <c r="CJ312" s="185"/>
      <c r="CK312" s="181">
        <f t="shared" si="513"/>
        <v>0</v>
      </c>
      <c r="CL312" s="186">
        <f t="shared" si="514"/>
        <v>1.796024815135409</v>
      </c>
      <c r="CM312" s="185">
        <f t="shared" si="515"/>
        <v>0.21793834995347566</v>
      </c>
      <c r="CN312" s="185">
        <f t="shared" si="516"/>
        <v>0.33337475764269869</v>
      </c>
      <c r="CO312" s="188">
        <f t="shared" si="517"/>
        <v>0.33810000000000001</v>
      </c>
      <c r="CP312" s="185">
        <f t="shared" si="518"/>
        <v>5.4381812244144262E-2</v>
      </c>
      <c r="CQ312" s="187">
        <f t="shared" si="519"/>
        <v>1.5296745970310683</v>
      </c>
      <c r="CR312" s="187">
        <f t="shared" si="520"/>
        <v>1.5513561521970585</v>
      </c>
      <c r="CS312" s="187">
        <f t="shared" si="521"/>
        <v>0.24952842056367505</v>
      </c>
      <c r="CT312" s="187">
        <f t="shared" si="522"/>
        <v>1.0141739656316919</v>
      </c>
      <c r="CU312" s="187">
        <f t="shared" si="523"/>
        <v>0.16312516469057051</v>
      </c>
      <c r="CV312" s="187">
        <f t="shared" si="524"/>
        <v>0.16084534825242316</v>
      </c>
      <c r="CW312" s="184">
        <f t="shared" si="525"/>
        <v>-1.523543054566602</v>
      </c>
      <c r="CX312" s="184">
        <f t="shared" si="526"/>
        <v>-1.0984880234612542</v>
      </c>
      <c r="CY312" s="184">
        <f t="shared" si="527"/>
        <v>-2.911725514769576</v>
      </c>
      <c r="CZ312" s="184">
        <f t="shared" si="562"/>
        <v>0.4250550311053482</v>
      </c>
      <c r="DA312" s="184">
        <f t="shared" si="563"/>
        <v>0.43912948529830526</v>
      </c>
      <c r="DB312" s="184">
        <f t="shared" si="564"/>
        <v>-1.3881824602029738</v>
      </c>
      <c r="DC312" s="184">
        <f t="shared" si="565"/>
        <v>1.4074454192957307E-2</v>
      </c>
      <c r="DD312" s="184">
        <f t="shared" si="566"/>
        <v>-1.8132374913083218</v>
      </c>
      <c r="DE312" s="184">
        <f t="shared" si="567"/>
        <v>-1.827311945501279</v>
      </c>
      <c r="DF312" s="15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3" t="str">
        <f>E312</f>
        <v>iRM_12</v>
      </c>
      <c r="DW312" s="43" t="str">
        <f>A312</f>
        <v>Lab 1</v>
      </c>
      <c r="DX312" s="43" t="str">
        <f>B312</f>
        <v>Jun 22, 2022</v>
      </c>
      <c r="DY312" s="125">
        <f>C312</f>
        <v>5</v>
      </c>
      <c r="DZ312" s="51">
        <f>BE312/AVERAGE(BE310,BE314)</f>
        <v>1.0025067083375014</v>
      </c>
      <c r="EA312" s="52">
        <f>(CM312/AVERAGE(CM310,CM314)-1)*10^6</f>
        <v>3.9851455801986901</v>
      </c>
      <c r="EB312" s="52">
        <f>(CN312/AVERAGE(CN310,CN314)-1)*10^6</f>
        <v>4.2597850151704364</v>
      </c>
      <c r="EC312" s="52">
        <f>(CP312/AVERAGE(CP310,CP314)-1)*10^6</f>
        <v>7.4185691638639639</v>
      </c>
      <c r="ED312" s="4"/>
      <c r="EE312" s="4"/>
      <c r="EF312" s="4"/>
      <c r="EG312" s="4"/>
      <c r="EH312" s="130"/>
      <c r="EI312" s="20"/>
      <c r="EJ312" s="20"/>
      <c r="EK312" s="52"/>
      <c r="EL312" s="52"/>
      <c r="EN312" t="str">
        <f t="shared" ref="EN312:EU312" si="615">EE309</f>
        <v>SRM</v>
      </c>
      <c r="EO312" t="str">
        <f t="shared" si="615"/>
        <v>Lab 1</v>
      </c>
      <c r="EP312" s="39" t="str">
        <f t="shared" si="615"/>
        <v>Jun 22, 2022</v>
      </c>
      <c r="EQ312" s="124">
        <f t="shared" si="615"/>
        <v>5</v>
      </c>
      <c r="ER312" s="117">
        <f t="shared" si="615"/>
        <v>1.0253104984117403</v>
      </c>
      <c r="ES312" s="44">
        <f t="shared" si="615"/>
        <v>6.1165482336811294</v>
      </c>
      <c r="ET312" s="44">
        <f t="shared" si="615"/>
        <v>1.3363687081380249</v>
      </c>
      <c r="EU312" s="44">
        <f t="shared" si="615"/>
        <v>-8.3883986368160635</v>
      </c>
      <c r="EV312" t="s">
        <v>27</v>
      </c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5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</row>
    <row r="313" spans="1:235">
      <c r="A313" s="4" t="s">
        <v>38</v>
      </c>
      <c r="B313" s="12" t="s">
        <v>35</v>
      </c>
      <c r="C313" s="20">
        <v>5</v>
      </c>
      <c r="D313" s="4" t="s">
        <v>127</v>
      </c>
      <c r="E313" s="4" t="s">
        <v>101</v>
      </c>
      <c r="F313" s="15"/>
      <c r="G313" s="15"/>
      <c r="H313" s="15">
        <v>8.4424774249782788E-4</v>
      </c>
      <c r="I313" s="15">
        <v>1.8116768296749797E-4</v>
      </c>
      <c r="J313" s="15">
        <v>2.8871962676930708E-4</v>
      </c>
      <c r="K313" s="15">
        <v>-4.6895802370272576E-7</v>
      </c>
      <c r="L313" s="15">
        <v>2.9310102800081948E-4</v>
      </c>
      <c r="M313" s="15">
        <v>-2.0655375237765838E-6</v>
      </c>
      <c r="N313" s="15">
        <v>1.0480285272933543E-4</v>
      </c>
      <c r="O313" s="15">
        <v>1.7924525198509401E-5</v>
      </c>
      <c r="P313" s="15">
        <v>1.2101513448214974E-6</v>
      </c>
      <c r="Q313" s="15"/>
      <c r="R313" s="15"/>
      <c r="S313" s="15"/>
      <c r="T313" s="15"/>
      <c r="U313" s="15"/>
      <c r="V313" s="15">
        <v>21.189239579804088</v>
      </c>
      <c r="W313" s="15">
        <v>4.7110762109561843</v>
      </c>
      <c r="X313" s="15">
        <v>7.3499175091179048</v>
      </c>
      <c r="Y313" s="15">
        <v>3.4470284782512364E-5</v>
      </c>
      <c r="Z313" s="15">
        <v>7.749375041650266</v>
      </c>
      <c r="AA313" s="15">
        <v>2.9682331767951244E-5</v>
      </c>
      <c r="AB313" s="15">
        <v>1.294810441075539</v>
      </c>
      <c r="AC313" s="15">
        <v>1.8258270374969599E-5</v>
      </c>
      <c r="AD313" s="15">
        <v>9.3171976208841251E-6</v>
      </c>
      <c r="AE313" s="15"/>
      <c r="AF313" s="15"/>
      <c r="AG313" s="15"/>
      <c r="AH313" s="15"/>
      <c r="AI313" s="69">
        <f t="shared" si="507"/>
        <v>1</v>
      </c>
      <c r="AJ313" s="15">
        <f t="shared" si="529"/>
        <v>0</v>
      </c>
      <c r="AK313" s="15">
        <f t="shared" si="530"/>
        <v>0</v>
      </c>
      <c r="AL313" s="15">
        <f t="shared" si="531"/>
        <v>21.188395332061589</v>
      </c>
      <c r="AM313" s="15">
        <f t="shared" si="532"/>
        <v>4.7108950432732168</v>
      </c>
      <c r="AN313" s="15">
        <f t="shared" si="533"/>
        <v>7.3496287894911356</v>
      </c>
      <c r="AO313" s="15">
        <f t="shared" si="534"/>
        <v>3.4939242806215088E-5</v>
      </c>
      <c r="AP313" s="15">
        <f t="shared" si="535"/>
        <v>7.7490819406222649</v>
      </c>
      <c r="AQ313" s="15">
        <f t="shared" si="536"/>
        <v>3.1747869291727827E-5</v>
      </c>
      <c r="AR313" s="15">
        <f t="shared" si="537"/>
        <v>1.2947056382228097</v>
      </c>
      <c r="AS313" s="15">
        <f t="shared" si="538"/>
        <v>3.3374517646019835E-7</v>
      </c>
      <c r="AT313" s="15">
        <f t="shared" si="539"/>
        <v>8.1070462760626281E-6</v>
      </c>
      <c r="AU313" s="15">
        <f t="shared" si="540"/>
        <v>0</v>
      </c>
      <c r="AV313" s="15">
        <f t="shared" si="541"/>
        <v>0</v>
      </c>
      <c r="AW313" s="15">
        <f t="shared" si="542"/>
        <v>0</v>
      </c>
      <c r="AX313" s="15"/>
      <c r="AY313" s="4">
        <f t="shared" si="543"/>
        <v>0</v>
      </c>
      <c r="AZ313" s="4">
        <f t="shared" si="544"/>
        <v>1</v>
      </c>
      <c r="BA313" s="4"/>
      <c r="BB313" s="4">
        <f t="shared" si="508"/>
        <v>1</v>
      </c>
      <c r="BC313" s="4">
        <f t="shared" si="509"/>
        <v>1</v>
      </c>
      <c r="BD313" s="40">
        <f t="shared" si="510"/>
        <v>1.8034219458361511</v>
      </c>
      <c r="BE313" s="15">
        <f t="shared" si="511"/>
        <v>21.188395332061589</v>
      </c>
      <c r="BF313" s="15">
        <f t="shared" si="512"/>
        <v>4.7108950432732168</v>
      </c>
      <c r="BG313" s="15">
        <f t="shared" si="545"/>
        <v>7.3496243774532886</v>
      </c>
      <c r="BH313" s="15">
        <f t="shared" si="546"/>
        <v>7.7490790753436718</v>
      </c>
      <c r="BI313" s="15">
        <f t="shared" si="547"/>
        <v>1.2947002572702966</v>
      </c>
      <c r="BJ313" s="18">
        <f t="shared" si="548"/>
        <v>0.22233373360486833</v>
      </c>
      <c r="BK313" s="18">
        <f t="shared" si="549"/>
        <v>0.3468702684781455</v>
      </c>
      <c r="BL313" s="18">
        <f t="shared" si="550"/>
        <v>0.36572279089101278</v>
      </c>
      <c r="BM313" s="18">
        <f t="shared" si="551"/>
        <v>6.1104214688273178E-2</v>
      </c>
      <c r="BN313" s="18">
        <f t="shared" si="552"/>
        <v>1.5601333313396499</v>
      </c>
      <c r="BO313" s="18">
        <f t="shared" si="553"/>
        <v>1.6449271325644879</v>
      </c>
      <c r="BP313" s="18">
        <f t="shared" si="554"/>
        <v>0.27483105553774234</v>
      </c>
      <c r="BQ313" s="18">
        <f t="shared" si="555"/>
        <v>1.0543503555250804</v>
      </c>
      <c r="BR313" s="18">
        <f t="shared" si="556"/>
        <v>0.17615869747603646</v>
      </c>
      <c r="BS313" s="18">
        <f t="shared" si="557"/>
        <v>0.16707795141616574</v>
      </c>
      <c r="BT313" s="144">
        <f t="shared" si="558"/>
        <v>-1.5035757214144969</v>
      </c>
      <c r="BU313" s="144">
        <f t="shared" si="559"/>
        <v>-1.0588044349978338</v>
      </c>
      <c r="BV313" s="144">
        <f t="shared" si="560"/>
        <v>-1.0058796344916536</v>
      </c>
      <c r="BW313" s="144">
        <f t="shared" si="561"/>
        <v>-2.7951744350154728</v>
      </c>
      <c r="BX313" s="44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184"/>
      <c r="CJ313" s="185"/>
      <c r="CK313" s="181">
        <f t="shared" si="513"/>
        <v>0</v>
      </c>
      <c r="CL313" s="186">
        <f t="shared" si="514"/>
        <v>1.8034134549184757</v>
      </c>
      <c r="CM313" s="185">
        <f t="shared" si="515"/>
        <v>0.21793840137563938</v>
      </c>
      <c r="CN313" s="185">
        <f t="shared" si="516"/>
        <v>0.33337421891875207</v>
      </c>
      <c r="CO313" s="188">
        <f t="shared" si="517"/>
        <v>0.33810000000000001</v>
      </c>
      <c r="CP313" s="185">
        <f t="shared" si="518"/>
        <v>5.438044219318805E-2</v>
      </c>
      <c r="CQ313" s="187">
        <f t="shared" si="519"/>
        <v>1.5296717641979358</v>
      </c>
      <c r="CR313" s="187">
        <f t="shared" si="520"/>
        <v>1.5513557861574365</v>
      </c>
      <c r="CS313" s="187">
        <f t="shared" si="521"/>
        <v>0.24952207527418599</v>
      </c>
      <c r="CT313" s="187">
        <f t="shared" si="522"/>
        <v>1.0141756045100767</v>
      </c>
      <c r="CU313" s="187">
        <f t="shared" si="523"/>
        <v>0.16312131864774257</v>
      </c>
      <c r="CV313" s="187">
        <f t="shared" si="524"/>
        <v>0.16084129604610486</v>
      </c>
      <c r="CW313" s="184">
        <f t="shared" si="525"/>
        <v>-1.5235428186184192</v>
      </c>
      <c r="CX313" s="184">
        <f t="shared" si="526"/>
        <v>-1.0984896394335784</v>
      </c>
      <c r="CY313" s="184">
        <f t="shared" si="527"/>
        <v>-2.9117507082700853</v>
      </c>
      <c r="CZ313" s="184">
        <f t="shared" si="562"/>
        <v>0.42505317918484098</v>
      </c>
      <c r="DA313" s="184">
        <f t="shared" si="563"/>
        <v>0.43912924935012232</v>
      </c>
      <c r="DB313" s="184">
        <f t="shared" si="564"/>
        <v>-1.3882078896516661</v>
      </c>
      <c r="DC313" s="184">
        <f t="shared" si="565"/>
        <v>1.4076070165281708E-2</v>
      </c>
      <c r="DD313" s="184">
        <f t="shared" si="566"/>
        <v>-1.813261068836507</v>
      </c>
      <c r="DE313" s="184">
        <f t="shared" si="567"/>
        <v>-1.8273371390017883</v>
      </c>
      <c r="DF313" s="15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125"/>
      <c r="DZ313" s="4"/>
      <c r="EA313" s="20"/>
      <c r="EB313" s="20"/>
      <c r="EC313" s="20"/>
      <c r="ED313" s="4"/>
      <c r="EE313" s="4" t="str">
        <f>E313</f>
        <v>Ames</v>
      </c>
      <c r="EF313" s="4" t="str">
        <f>A313</f>
        <v>Lab 1</v>
      </c>
      <c r="EG313" s="4" t="str">
        <f>B313</f>
        <v>Jun 22, 2022</v>
      </c>
      <c r="EH313" s="130">
        <f>C313</f>
        <v>5</v>
      </c>
      <c r="EI313" s="51">
        <f>BE313/AVERAGE(BE312,BE314)</f>
        <v>1.0472292142290034</v>
      </c>
      <c r="EJ313" s="52">
        <f>(CM313/AVERAGE(CM312,CM314)-1)*10^6</f>
        <v>4.4483161347752542</v>
      </c>
      <c r="EK313" s="52">
        <f>(CN313/AVERAGE(CN312,CN314)-1)*10^6</f>
        <v>-1.6179144787242805</v>
      </c>
      <c r="EL313" s="52">
        <f>(CP313/AVERAGE(CP312,CP314)-1)*10^6</f>
        <v>-20.942329385209568</v>
      </c>
      <c r="EN313" t="str">
        <f t="shared" ref="EN313:EU313" si="616">EE319</f>
        <v>SRM</v>
      </c>
      <c r="EO313" t="str">
        <f t="shared" si="616"/>
        <v>Lab 1</v>
      </c>
      <c r="EP313" s="39" t="str">
        <f t="shared" si="616"/>
        <v>Jun 22, 2022</v>
      </c>
      <c r="EQ313" s="124">
        <f t="shared" si="616"/>
        <v>5</v>
      </c>
      <c r="ER313" s="117">
        <f t="shared" si="616"/>
        <v>1.0292942722456553</v>
      </c>
      <c r="ES313" s="44">
        <f t="shared" si="616"/>
        <v>-0.94788907312182147</v>
      </c>
      <c r="ET313" s="44">
        <f t="shared" si="616"/>
        <v>-7.6022003372422375</v>
      </c>
      <c r="EU313" s="44">
        <f t="shared" si="616"/>
        <v>2.8503226618958877</v>
      </c>
      <c r="EV313" t="s">
        <v>27</v>
      </c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5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</row>
    <row r="314" spans="1:235">
      <c r="A314" s="4" t="s">
        <v>38</v>
      </c>
      <c r="B314" s="12" t="s">
        <v>35</v>
      </c>
      <c r="C314" s="20">
        <v>5</v>
      </c>
      <c r="D314" s="4" t="s">
        <v>128</v>
      </c>
      <c r="E314" s="4" t="s">
        <v>27</v>
      </c>
      <c r="F314" s="15"/>
      <c r="G314" s="15"/>
      <c r="H314" s="15">
        <v>3.0873827548930422E-3</v>
      </c>
      <c r="I314" s="15">
        <v>6.7057172982458728E-4</v>
      </c>
      <c r="J314" s="15">
        <v>1.061864630173659E-3</v>
      </c>
      <c r="K314" s="15">
        <v>1.49773407201792E-5</v>
      </c>
      <c r="L314" s="15">
        <v>1.1078998155426233E-3</v>
      </c>
      <c r="M314" s="15">
        <v>-1.437226728739915E-6</v>
      </c>
      <c r="N314" s="15">
        <v>2.4650004634168003E-4</v>
      </c>
      <c r="O314" s="15">
        <v>1.2492492760429742E-5</v>
      </c>
      <c r="P314" s="15">
        <v>-2.1001568711653812E-6</v>
      </c>
      <c r="Q314" s="15"/>
      <c r="R314" s="15"/>
      <c r="S314" s="15"/>
      <c r="T314" s="15"/>
      <c r="U314" s="15"/>
      <c r="V314" s="15">
        <v>20.1972788207385</v>
      </c>
      <c r="W314" s="15">
        <v>4.4901277483726032</v>
      </c>
      <c r="X314" s="15">
        <v>7.0047406761013731</v>
      </c>
      <c r="Y314" s="15">
        <v>4.1181895892582455E-5</v>
      </c>
      <c r="Z314" s="15">
        <v>7.3842945974700305</v>
      </c>
      <c r="AA314" s="15">
        <v>2.2504458786211123E-5</v>
      </c>
      <c r="AB314" s="15">
        <v>1.2336498279960788</v>
      </c>
      <c r="AC314" s="15">
        <v>1.4742111116503315E-5</v>
      </c>
      <c r="AD314" s="15">
        <v>-1.6220535401919977E-6</v>
      </c>
      <c r="AE314" s="15"/>
      <c r="AF314" s="15"/>
      <c r="AG314" s="15"/>
      <c r="AH314" s="15"/>
      <c r="AI314" s="69">
        <f t="shared" si="507"/>
        <v>1</v>
      </c>
      <c r="AJ314" s="15">
        <f t="shared" si="529"/>
        <v>0</v>
      </c>
      <c r="AK314" s="15">
        <f t="shared" si="530"/>
        <v>0</v>
      </c>
      <c r="AL314" s="15">
        <f t="shared" si="531"/>
        <v>20.194191437983608</v>
      </c>
      <c r="AM314" s="15">
        <f t="shared" si="532"/>
        <v>4.4894571766427784</v>
      </c>
      <c r="AN314" s="15">
        <f t="shared" si="533"/>
        <v>7.0036788114711994</v>
      </c>
      <c r="AO314" s="15">
        <f t="shared" si="534"/>
        <v>2.6204555172403257E-5</v>
      </c>
      <c r="AP314" s="15">
        <f t="shared" si="535"/>
        <v>7.3831866976544882</v>
      </c>
      <c r="AQ314" s="15">
        <f t="shared" si="536"/>
        <v>2.3941685514951038E-5</v>
      </c>
      <c r="AR314" s="15">
        <f t="shared" si="537"/>
        <v>1.2334033279497372</v>
      </c>
      <c r="AS314" s="15">
        <f t="shared" si="538"/>
        <v>2.249618356073573E-6</v>
      </c>
      <c r="AT314" s="15">
        <f t="shared" si="539"/>
        <v>4.7810333097338351E-7</v>
      </c>
      <c r="AU314" s="15">
        <f t="shared" si="540"/>
        <v>0</v>
      </c>
      <c r="AV314" s="15">
        <f t="shared" si="541"/>
        <v>0</v>
      </c>
      <c r="AW314" s="15">
        <f t="shared" si="542"/>
        <v>0</v>
      </c>
      <c r="AX314" s="15"/>
      <c r="AY314" s="4">
        <f t="shared" si="543"/>
        <v>0</v>
      </c>
      <c r="AZ314" s="4">
        <f t="shared" si="544"/>
        <v>1</v>
      </c>
      <c r="BA314" s="4"/>
      <c r="BB314" s="4">
        <f t="shared" si="508"/>
        <v>1</v>
      </c>
      <c r="BC314" s="4">
        <f t="shared" si="509"/>
        <v>1</v>
      </c>
      <c r="BD314" s="40">
        <f t="shared" si="510"/>
        <v>1.796294112458857</v>
      </c>
      <c r="BE314" s="15">
        <f t="shared" si="511"/>
        <v>20.194191437983608</v>
      </c>
      <c r="BF314" s="15">
        <f t="shared" si="512"/>
        <v>4.4894571766427784</v>
      </c>
      <c r="BG314" s="15">
        <f t="shared" si="545"/>
        <v>7.003678551171002</v>
      </c>
      <c r="BH314" s="15">
        <f t="shared" si="546"/>
        <v>7.3831865286328924</v>
      </c>
      <c r="BI314" s="15">
        <f t="shared" si="547"/>
        <v>1.233403010572482</v>
      </c>
      <c r="BJ314" s="18">
        <f t="shared" si="548"/>
        <v>0.22231428232370223</v>
      </c>
      <c r="BK314" s="18">
        <f t="shared" si="549"/>
        <v>0.34681648793314201</v>
      </c>
      <c r="BL314" s="18">
        <f t="shared" si="550"/>
        <v>0.36560941552459125</v>
      </c>
      <c r="BM314" s="18">
        <f t="shared" si="551"/>
        <v>6.1077117861354564E-2</v>
      </c>
      <c r="BN314" s="18">
        <f t="shared" si="552"/>
        <v>1.5600279222193987</v>
      </c>
      <c r="BO314" s="18">
        <f t="shared" si="553"/>
        <v>1.6445610767923726</v>
      </c>
      <c r="BP314" s="18">
        <f t="shared" si="554"/>
        <v>0.27473321652102767</v>
      </c>
      <c r="BQ314" s="18">
        <f t="shared" si="555"/>
        <v>1.0541869497135099</v>
      </c>
      <c r="BR314" s="18">
        <f t="shared" si="556"/>
        <v>0.17610788410131406</v>
      </c>
      <c r="BS314" s="18">
        <f t="shared" si="557"/>
        <v>0.16705564809844578</v>
      </c>
      <c r="BT314" s="144">
        <f t="shared" si="558"/>
        <v>-1.5036632121059279</v>
      </c>
      <c r="BU314" s="144">
        <f t="shared" si="559"/>
        <v>-1.0589594921460759</v>
      </c>
      <c r="BV314" s="144">
        <f t="shared" si="560"/>
        <v>-1.0061896861106996</v>
      </c>
      <c r="BW314" s="144">
        <f t="shared" si="561"/>
        <v>-2.7956179860358685</v>
      </c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184"/>
      <c r="CJ314" s="185"/>
      <c r="CK314" s="181">
        <f t="shared" si="513"/>
        <v>0</v>
      </c>
      <c r="CL314" s="186">
        <f t="shared" si="514"/>
        <v>1.7962935867608854</v>
      </c>
      <c r="CM314" s="185">
        <f t="shared" si="515"/>
        <v>0.21793651388861357</v>
      </c>
      <c r="CN314" s="185">
        <f t="shared" si="516"/>
        <v>0.33337475893850199</v>
      </c>
      <c r="CO314" s="188">
        <f t="shared" si="517"/>
        <v>0.33809999999999996</v>
      </c>
      <c r="CP314" s="185">
        <f t="shared" si="518"/>
        <v>5.4381349896198361E-2</v>
      </c>
      <c r="CQ314" s="187">
        <f t="shared" si="519"/>
        <v>1.529687490132509</v>
      </c>
      <c r="CR314" s="187">
        <f t="shared" si="520"/>
        <v>1.5513692220148179</v>
      </c>
      <c r="CS314" s="187">
        <f t="shared" si="521"/>
        <v>0.24952840130310805</v>
      </c>
      <c r="CT314" s="187">
        <f t="shared" si="522"/>
        <v>1.0141739616896719</v>
      </c>
      <c r="CU314" s="187">
        <f t="shared" si="523"/>
        <v>0.16312377718503318</v>
      </c>
      <c r="CV314" s="187">
        <f t="shared" si="524"/>
        <v>0.16084398076367451</v>
      </c>
      <c r="CW314" s="184">
        <f t="shared" si="525"/>
        <v>-1.5235514793004623</v>
      </c>
      <c r="CX314" s="184">
        <f t="shared" si="526"/>
        <v>-1.0984880195743274</v>
      </c>
      <c r="CY314" s="184">
        <f t="shared" si="527"/>
        <v>-2.9117340166913075</v>
      </c>
      <c r="CZ314" s="184">
        <f t="shared" si="562"/>
        <v>0.4250634597261348</v>
      </c>
      <c r="DA314" s="184">
        <f t="shared" si="563"/>
        <v>0.4391379100321654</v>
      </c>
      <c r="DB314" s="184">
        <f t="shared" si="564"/>
        <v>-1.3881825373908456</v>
      </c>
      <c r="DC314" s="184">
        <f t="shared" si="565"/>
        <v>1.4074450306030424E-2</v>
      </c>
      <c r="DD314" s="184">
        <f t="shared" si="566"/>
        <v>-1.8132459971169803</v>
      </c>
      <c r="DE314" s="184">
        <f t="shared" si="567"/>
        <v>-1.8273204474230109</v>
      </c>
      <c r="DF314" s="15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3" t="str">
        <f>E314</f>
        <v>iRM_12</v>
      </c>
      <c r="DW314" s="43" t="str">
        <f>A314</f>
        <v>Lab 1</v>
      </c>
      <c r="DX314" s="43" t="str">
        <f>B314</f>
        <v>Jun 22, 2022</v>
      </c>
      <c r="DY314" s="125">
        <f>C314</f>
        <v>5</v>
      </c>
      <c r="DZ314" s="51">
        <f>BE314/AVERAGE(BE312,BE316)</f>
        <v>0.99777006644028576</v>
      </c>
      <c r="EA314" s="52">
        <f>(CM314/AVERAGE(CM312,CM316)-1)*10^6</f>
        <v>-5.621991203574872</v>
      </c>
      <c r="EB314" s="52">
        <f>(CN314/AVERAGE(CN312,CN316)-1)*10^6</f>
        <v>4.4603321120995076</v>
      </c>
      <c r="EC314" s="52">
        <f>(CP314/AVERAGE(CP312,CP316)-1)*10^6</f>
        <v>-3.161878307289534</v>
      </c>
      <c r="ED314" s="4"/>
      <c r="EE314" s="4"/>
      <c r="EF314" s="4"/>
      <c r="EG314" s="4"/>
      <c r="EH314" s="130"/>
      <c r="EI314" s="20"/>
      <c r="EJ314" s="20"/>
      <c r="EK314" s="52"/>
      <c r="EL314" s="52"/>
      <c r="EN314" t="str">
        <f t="shared" ref="EN314:EU314" si="617">EE329</f>
        <v>SRM</v>
      </c>
      <c r="EO314" t="str">
        <f t="shared" si="617"/>
        <v>Lab 1</v>
      </c>
      <c r="EP314" s="39" t="str">
        <f t="shared" si="617"/>
        <v>Jun 22, 2022</v>
      </c>
      <c r="EQ314" s="124">
        <f t="shared" si="617"/>
        <v>5</v>
      </c>
      <c r="ER314" s="117">
        <f t="shared" si="617"/>
        <v>1.0287346618450597</v>
      </c>
      <c r="ES314" s="44">
        <f t="shared" si="617"/>
        <v>8.8925042707188595</v>
      </c>
      <c r="ET314" s="44">
        <f t="shared" si="617"/>
        <v>3.8861965461212122</v>
      </c>
      <c r="EU314" s="44">
        <f t="shared" si="617"/>
        <v>6.187482388453347</v>
      </c>
      <c r="EV314" t="s">
        <v>27</v>
      </c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5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</row>
    <row r="315" spans="1:235">
      <c r="A315" s="4" t="s">
        <v>38</v>
      </c>
      <c r="B315" s="12" t="s">
        <v>35</v>
      </c>
      <c r="C315" s="20">
        <v>5</v>
      </c>
      <c r="D315" s="4" t="s">
        <v>62</v>
      </c>
      <c r="E315" s="4" t="s">
        <v>102</v>
      </c>
      <c r="F315" s="15"/>
      <c r="G315" s="15"/>
      <c r="H315" s="15">
        <v>3.4911174443550406E-4</v>
      </c>
      <c r="I315" s="15">
        <v>5.4202877845455067E-5</v>
      </c>
      <c r="J315" s="15">
        <v>1.2141216575400904E-4</v>
      </c>
      <c r="K315" s="15">
        <v>2.3525489723397188E-6</v>
      </c>
      <c r="L315" s="15">
        <v>1.2078694744559471E-4</v>
      </c>
      <c r="M315" s="15">
        <v>-6.5046230588450316E-7</v>
      </c>
      <c r="N315" s="15">
        <v>6.8894673313479876E-5</v>
      </c>
      <c r="O315" s="15">
        <v>1.232479585269175E-5</v>
      </c>
      <c r="P315" s="15">
        <v>-5.6737804243311966E-6</v>
      </c>
      <c r="Q315" s="15"/>
      <c r="R315" s="15"/>
      <c r="S315" s="15"/>
      <c r="T315" s="15"/>
      <c r="U315" s="15"/>
      <c r="V315" s="15">
        <v>21.083080213897084</v>
      </c>
      <c r="W315" s="15">
        <v>4.68692363038355</v>
      </c>
      <c r="X315" s="15">
        <v>7.311620254905856</v>
      </c>
      <c r="Y315" s="15">
        <v>2.9763760466619492E-5</v>
      </c>
      <c r="Z315" s="15">
        <v>7.7075415241475005</v>
      </c>
      <c r="AA315" s="15">
        <v>2.5601980742438322E-5</v>
      </c>
      <c r="AB315" s="15">
        <v>1.2876015877237126</v>
      </c>
      <c r="AC315" s="15">
        <v>1.7570263320503354E-5</v>
      </c>
      <c r="AD315" s="15">
        <v>1.6240860682788779E-6</v>
      </c>
      <c r="AE315" s="15"/>
      <c r="AF315" s="15"/>
      <c r="AG315" s="15"/>
      <c r="AH315" s="15"/>
      <c r="AI315" s="69">
        <f t="shared" si="507"/>
        <v>1</v>
      </c>
      <c r="AJ315" s="15">
        <f t="shared" si="529"/>
        <v>0</v>
      </c>
      <c r="AK315" s="15">
        <f t="shared" si="530"/>
        <v>0</v>
      </c>
      <c r="AL315" s="15">
        <f t="shared" si="531"/>
        <v>21.08273110215265</v>
      </c>
      <c r="AM315" s="15">
        <f t="shared" si="532"/>
        <v>4.6868694275057043</v>
      </c>
      <c r="AN315" s="15">
        <f t="shared" si="533"/>
        <v>7.311498842740102</v>
      </c>
      <c r="AO315" s="15">
        <f t="shared" si="534"/>
        <v>2.7411211494279774E-5</v>
      </c>
      <c r="AP315" s="15">
        <f t="shared" si="535"/>
        <v>7.7074207372000547</v>
      </c>
      <c r="AQ315" s="15">
        <f t="shared" si="536"/>
        <v>2.6252443048322827E-5</v>
      </c>
      <c r="AR315" s="15">
        <f t="shared" si="537"/>
        <v>1.2875326930503992</v>
      </c>
      <c r="AS315" s="15">
        <f t="shared" si="538"/>
        <v>5.2454674678116048E-6</v>
      </c>
      <c r="AT315" s="15">
        <f t="shared" si="539"/>
        <v>7.2978664926100747E-6</v>
      </c>
      <c r="AU315" s="15">
        <f t="shared" si="540"/>
        <v>0</v>
      </c>
      <c r="AV315" s="15">
        <f t="shared" si="541"/>
        <v>0</v>
      </c>
      <c r="AW315" s="15">
        <f t="shared" si="542"/>
        <v>0</v>
      </c>
      <c r="AX315" s="15"/>
      <c r="AY315" s="4">
        <f t="shared" si="543"/>
        <v>0</v>
      </c>
      <c r="AZ315" s="4">
        <f t="shared" si="544"/>
        <v>1</v>
      </c>
      <c r="BA315" s="4"/>
      <c r="BB315" s="4">
        <f t="shared" si="508"/>
        <v>1</v>
      </c>
      <c r="BC315" s="4">
        <f t="shared" si="509"/>
        <v>1</v>
      </c>
      <c r="BD315" s="40">
        <f t="shared" si="510"/>
        <v>1.7944337453583892</v>
      </c>
      <c r="BE315" s="15">
        <f t="shared" si="511"/>
        <v>21.08273110215265</v>
      </c>
      <c r="BF315" s="15">
        <f t="shared" si="512"/>
        <v>4.6868694275057043</v>
      </c>
      <c r="BG315" s="15">
        <f t="shared" si="545"/>
        <v>7.3114948690443002</v>
      </c>
      <c r="BH315" s="15">
        <f t="shared" si="546"/>
        <v>7.7074181570398235</v>
      </c>
      <c r="BI315" s="15">
        <f t="shared" si="547"/>
        <v>1.2875278483719426</v>
      </c>
      <c r="BJ315" s="18">
        <f t="shared" si="548"/>
        <v>0.22230845732444751</v>
      </c>
      <c r="BK315" s="18">
        <f t="shared" si="549"/>
        <v>0.34680017658138046</v>
      </c>
      <c r="BL315" s="18">
        <f t="shared" si="550"/>
        <v>0.36557968318691209</v>
      </c>
      <c r="BM315" s="18">
        <f t="shared" si="551"/>
        <v>6.1070258977997387E-2</v>
      </c>
      <c r="BN315" s="18">
        <f t="shared" si="552"/>
        <v>1.5599954259735778</v>
      </c>
      <c r="BO315" s="18">
        <f t="shared" si="553"/>
        <v>1.6444704245028687</v>
      </c>
      <c r="BP315" s="18">
        <f t="shared" si="554"/>
        <v>0.2747095621686968</v>
      </c>
      <c r="BQ315" s="18">
        <f t="shared" si="555"/>
        <v>1.0541507988567151</v>
      </c>
      <c r="BR315" s="18">
        <f t="shared" si="556"/>
        <v>0.17609638951168927</v>
      </c>
      <c r="BS315" s="18">
        <f t="shared" si="557"/>
        <v>0.16705047295194911</v>
      </c>
      <c r="BT315" s="144">
        <f t="shared" si="558"/>
        <v>-1.5036894140912771</v>
      </c>
      <c r="BU315" s="144">
        <f t="shared" si="559"/>
        <v>-1.0590065249023493</v>
      </c>
      <c r="BV315" s="144">
        <f t="shared" si="560"/>
        <v>-1.006271012098048</v>
      </c>
      <c r="BW315" s="144">
        <f t="shared" si="561"/>
        <v>-2.7957302910814925</v>
      </c>
      <c r="BX315" s="44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184"/>
      <c r="CJ315" s="185"/>
      <c r="CK315" s="181">
        <f t="shared" si="513"/>
        <v>0</v>
      </c>
      <c r="CL315" s="186">
        <f t="shared" si="514"/>
        <v>1.7944260580265106</v>
      </c>
      <c r="CM315" s="185">
        <f t="shared" si="515"/>
        <v>0.21793530978958098</v>
      </c>
      <c r="CN315" s="185">
        <f t="shared" si="516"/>
        <v>0.3333727798130095</v>
      </c>
      <c r="CO315" s="188">
        <f t="shared" si="517"/>
        <v>0.33810000000000001</v>
      </c>
      <c r="CP315" s="185">
        <f t="shared" si="518"/>
        <v>5.4381807558962617E-2</v>
      </c>
      <c r="CQ315" s="187">
        <f t="shared" si="519"/>
        <v>1.5296868604490237</v>
      </c>
      <c r="CR315" s="187">
        <f t="shared" si="520"/>
        <v>1.551377793375655</v>
      </c>
      <c r="CS315" s="187">
        <f t="shared" si="521"/>
        <v>0.24953187994854464</v>
      </c>
      <c r="CT315" s="187">
        <f t="shared" si="522"/>
        <v>1.0141799825097957</v>
      </c>
      <c r="CU315" s="187">
        <f t="shared" si="523"/>
        <v>0.16312611842354266</v>
      </c>
      <c r="CV315" s="187">
        <f t="shared" si="524"/>
        <v>0.16084533439503876</v>
      </c>
      <c r="CW315" s="184">
        <f t="shared" si="525"/>
        <v>-1.5235570043147768</v>
      </c>
      <c r="CX315" s="184">
        <f t="shared" si="526"/>
        <v>-1.0984939562306402</v>
      </c>
      <c r="CY315" s="184">
        <f t="shared" si="527"/>
        <v>-2.9117256009230461</v>
      </c>
      <c r="CZ315" s="184">
        <f t="shared" si="562"/>
        <v>0.42506304808413664</v>
      </c>
      <c r="DA315" s="184">
        <f t="shared" si="563"/>
        <v>0.4391434350464799</v>
      </c>
      <c r="DB315" s="184">
        <f t="shared" si="564"/>
        <v>-1.3881685966082695</v>
      </c>
      <c r="DC315" s="184">
        <f t="shared" si="565"/>
        <v>1.4080386962343325E-2</v>
      </c>
      <c r="DD315" s="184">
        <f t="shared" si="566"/>
        <v>-1.8132316446924062</v>
      </c>
      <c r="DE315" s="184">
        <f t="shared" si="567"/>
        <v>-1.8273120316547495</v>
      </c>
      <c r="DF315" s="15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125"/>
      <c r="DZ315" s="4"/>
      <c r="EA315" s="20"/>
      <c r="EB315" s="20"/>
      <c r="EC315" s="20"/>
      <c r="ED315" s="4"/>
      <c r="EE315" s="4" t="str">
        <f>E315</f>
        <v>IPGP</v>
      </c>
      <c r="EF315" s="4" t="str">
        <f>A315</f>
        <v>Lab 1</v>
      </c>
      <c r="EG315" s="4" t="str">
        <f>B315</f>
        <v>Jun 22, 2022</v>
      </c>
      <c r="EH315" s="130">
        <f>C315</f>
        <v>5</v>
      </c>
      <c r="EI315" s="51">
        <f>BE315/AVERAGE(BE314,BE316)</f>
        <v>1.0436634000695182</v>
      </c>
      <c r="EJ315" s="52">
        <f>(CM315/AVERAGE(CM314,CM316)-1)*10^6</f>
        <v>-6.9346274128578855</v>
      </c>
      <c r="EK315" s="52">
        <f>(CN315/AVERAGE(CN314,CN316)-1)*10^6</f>
        <v>-1.4782765275223042</v>
      </c>
      <c r="EL315" s="52">
        <f>(CP315/AVERAGE(CP314,CP316)-1)*10^6</f>
        <v>9.5049046575645946</v>
      </c>
      <c r="EN315" t="str">
        <f t="shared" ref="EN315:EU315" si="618">EE339</f>
        <v>SRM</v>
      </c>
      <c r="EO315" t="str">
        <f t="shared" si="618"/>
        <v>Lab 1</v>
      </c>
      <c r="EP315" s="39" t="str">
        <f t="shared" si="618"/>
        <v>Jun 22, 2022</v>
      </c>
      <c r="EQ315" s="124">
        <f t="shared" si="618"/>
        <v>5</v>
      </c>
      <c r="ER315" s="117">
        <f t="shared" si="618"/>
        <v>1.0394980649185299</v>
      </c>
      <c r="ES315" s="44">
        <f t="shared" si="618"/>
        <v>13.198245230716665</v>
      </c>
      <c r="ET315" s="44">
        <f t="shared" si="618"/>
        <v>-3.1513373699443292</v>
      </c>
      <c r="EU315" s="44">
        <f t="shared" si="618"/>
        <v>1.0340206906267468</v>
      </c>
      <c r="EV315" t="s">
        <v>27</v>
      </c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5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</row>
    <row r="316" spans="1:235">
      <c r="A316" s="4" t="s">
        <v>38</v>
      </c>
      <c r="B316" s="12" t="s">
        <v>35</v>
      </c>
      <c r="C316" s="20">
        <v>5</v>
      </c>
      <c r="D316" s="4" t="s">
        <v>129</v>
      </c>
      <c r="E316" s="4" t="s">
        <v>27</v>
      </c>
      <c r="F316" s="15"/>
      <c r="G316" s="15"/>
      <c r="H316" s="15">
        <v>1.6630587488180026E-3</v>
      </c>
      <c r="I316" s="15">
        <v>3.6429603678698184E-4</v>
      </c>
      <c r="J316" s="15">
        <v>5.687334720278159E-4</v>
      </c>
      <c r="K316" s="15">
        <v>-5.7578268410907185E-6</v>
      </c>
      <c r="L316" s="15">
        <v>5.8561079276842065E-4</v>
      </c>
      <c r="M316" s="15">
        <v>-1.4931062196410493E-6</v>
      </c>
      <c r="N316" s="15">
        <v>1.4251337670430076E-4</v>
      </c>
      <c r="O316" s="15">
        <v>5.5765179240552241E-6</v>
      </c>
      <c r="P316" s="15">
        <v>-4.8681345958812034E-6</v>
      </c>
      <c r="Q316" s="15"/>
      <c r="R316" s="15"/>
      <c r="S316" s="15"/>
      <c r="T316" s="15"/>
      <c r="U316" s="15"/>
      <c r="V316" s="15">
        <v>20.20887134552002</v>
      </c>
      <c r="W316" s="15">
        <v>4.4928312110900883</v>
      </c>
      <c r="X316" s="15">
        <v>7.0090215110778811</v>
      </c>
      <c r="Y316" s="15">
        <v>4.2564697610032452E-5</v>
      </c>
      <c r="Z316" s="15">
        <v>7.3892004394531252</v>
      </c>
      <c r="AA316" s="15">
        <v>2.2662069186480947E-5</v>
      </c>
      <c r="AB316" s="15">
        <v>1.2345060944557189</v>
      </c>
      <c r="AC316" s="15">
        <v>1.5387570273333039E-5</v>
      </c>
      <c r="AD316" s="15">
        <v>-9.239595680821111E-7</v>
      </c>
      <c r="AE316" s="15"/>
      <c r="AF316" s="15"/>
      <c r="AG316" s="15"/>
      <c r="AH316" s="15"/>
      <c r="AI316" s="69">
        <f t="shared" si="507"/>
        <v>1</v>
      </c>
      <c r="AJ316" s="15">
        <f t="shared" si="529"/>
        <v>0</v>
      </c>
      <c r="AK316" s="15">
        <f t="shared" si="530"/>
        <v>0</v>
      </c>
      <c r="AL316" s="15">
        <f t="shared" si="531"/>
        <v>20.207208286771202</v>
      </c>
      <c r="AM316" s="15">
        <f t="shared" si="532"/>
        <v>4.492466915053301</v>
      </c>
      <c r="AN316" s="15">
        <f t="shared" si="533"/>
        <v>7.0084527776058536</v>
      </c>
      <c r="AO316" s="15">
        <f t="shared" si="534"/>
        <v>4.8322524451123171E-5</v>
      </c>
      <c r="AP316" s="15">
        <f t="shared" si="535"/>
        <v>7.3886148286603568</v>
      </c>
      <c r="AQ316" s="15">
        <f t="shared" si="536"/>
        <v>2.4155175406121995E-5</v>
      </c>
      <c r="AR316" s="15">
        <f t="shared" si="537"/>
        <v>1.2343635810790146</v>
      </c>
      <c r="AS316" s="15">
        <f t="shared" si="538"/>
        <v>9.8110523492778139E-6</v>
      </c>
      <c r="AT316" s="15">
        <f t="shared" si="539"/>
        <v>3.9441750277990922E-6</v>
      </c>
      <c r="AU316" s="15">
        <f t="shared" si="540"/>
        <v>0</v>
      </c>
      <c r="AV316" s="15">
        <f t="shared" si="541"/>
        <v>0</v>
      </c>
      <c r="AW316" s="15">
        <f t="shared" si="542"/>
        <v>0</v>
      </c>
      <c r="AX316" s="15"/>
      <c r="AY316" s="4">
        <f t="shared" si="543"/>
        <v>0</v>
      </c>
      <c r="AZ316" s="4">
        <f t="shared" si="544"/>
        <v>1</v>
      </c>
      <c r="BA316" s="4"/>
      <c r="BB316" s="4">
        <f t="shared" si="508"/>
        <v>1</v>
      </c>
      <c r="BC316" s="4">
        <f t="shared" si="509"/>
        <v>1</v>
      </c>
      <c r="BD316" s="40">
        <f t="shared" si="510"/>
        <v>1.7983735799430465</v>
      </c>
      <c r="BE316" s="15">
        <f t="shared" si="511"/>
        <v>20.207208286771202</v>
      </c>
      <c r="BF316" s="15">
        <f t="shared" si="512"/>
        <v>4.492466915053301</v>
      </c>
      <c r="BG316" s="15">
        <f t="shared" si="545"/>
        <v>7.0084506304799223</v>
      </c>
      <c r="BH316" s="15">
        <f t="shared" si="546"/>
        <v>7.3886134344037862</v>
      </c>
      <c r="BI316" s="15">
        <f t="shared" si="547"/>
        <v>1.2343609629356274</v>
      </c>
      <c r="BJ316" s="18">
        <f t="shared" si="548"/>
        <v>0.22232001824786096</v>
      </c>
      <c r="BK316" s="18">
        <f t="shared" si="549"/>
        <v>0.34682923692472928</v>
      </c>
      <c r="BL316" s="18">
        <f t="shared" si="550"/>
        <v>0.3656424642903689</v>
      </c>
      <c r="BM316" s="18">
        <f t="shared" si="551"/>
        <v>6.1085180368220922E-2</v>
      </c>
      <c r="BN316" s="18">
        <f t="shared" si="552"/>
        <v>1.5600450182495713</v>
      </c>
      <c r="BO316" s="18">
        <f t="shared" si="553"/>
        <v>1.6446673006419066</v>
      </c>
      <c r="BP316" s="18">
        <f t="shared" si="554"/>
        <v>0.27476239364157506</v>
      </c>
      <c r="BQ316" s="18">
        <f t="shared" si="555"/>
        <v>1.0542434874650506</v>
      </c>
      <c r="BR316" s="18">
        <f t="shared" si="556"/>
        <v>0.17612465693449583</v>
      </c>
      <c r="BS316" s="18">
        <f t="shared" si="557"/>
        <v>0.16706259894286002</v>
      </c>
      <c r="BT316" s="144">
        <f t="shared" si="558"/>
        <v>-1.5036374114686326</v>
      </c>
      <c r="BU316" s="144">
        <f t="shared" si="559"/>
        <v>-1.0589227327712776</v>
      </c>
      <c r="BV316" s="144">
        <f t="shared" si="560"/>
        <v>-1.006099296556259</v>
      </c>
      <c r="BW316" s="144">
        <f t="shared" si="561"/>
        <v>-2.7954859893888684</v>
      </c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184"/>
      <c r="CJ316" s="185"/>
      <c r="CK316" s="181">
        <f t="shared" si="513"/>
        <v>0</v>
      </c>
      <c r="CL316" s="186">
        <f t="shared" si="514"/>
        <v>1.7983692466539696</v>
      </c>
      <c r="CM316" s="185">
        <f t="shared" si="515"/>
        <v>0.21793712831185613</v>
      </c>
      <c r="CN316" s="185">
        <f t="shared" si="516"/>
        <v>0.33337178632328462</v>
      </c>
      <c r="CO316" s="188">
        <f t="shared" si="517"/>
        <v>0.33810000000000001</v>
      </c>
      <c r="CP316" s="185">
        <f t="shared" si="518"/>
        <v>5.4381231443760933E-2</v>
      </c>
      <c r="CQ316" s="187">
        <f t="shared" si="519"/>
        <v>1.529669537749657</v>
      </c>
      <c r="CR316" s="187">
        <f t="shared" si="520"/>
        <v>1.5513648482887108</v>
      </c>
      <c r="CS316" s="187">
        <f t="shared" si="521"/>
        <v>0.24952715429903416</v>
      </c>
      <c r="CT316" s="187">
        <f t="shared" si="522"/>
        <v>1.0141830048933123</v>
      </c>
      <c r="CU316" s="187">
        <f t="shared" si="523"/>
        <v>0.16312487641358217</v>
      </c>
      <c r="CV316" s="187">
        <f t="shared" si="524"/>
        <v>0.16084363041632926</v>
      </c>
      <c r="CW316" s="184">
        <f t="shared" si="525"/>
        <v>-1.5235486600281636</v>
      </c>
      <c r="CX316" s="184">
        <f t="shared" si="526"/>
        <v>-1.0984969363515902</v>
      </c>
      <c r="CY316" s="184">
        <f t="shared" si="527"/>
        <v>-2.9117361948749432</v>
      </c>
      <c r="CZ316" s="184">
        <f t="shared" si="562"/>
        <v>0.42505172367657362</v>
      </c>
      <c r="DA316" s="184">
        <f t="shared" si="563"/>
        <v>0.43913509075986684</v>
      </c>
      <c r="DB316" s="184">
        <f t="shared" si="564"/>
        <v>-1.3881875348467796</v>
      </c>
      <c r="DC316" s="184">
        <f t="shared" si="565"/>
        <v>1.4083367083293415E-2</v>
      </c>
      <c r="DD316" s="184">
        <f t="shared" si="566"/>
        <v>-1.8132392585233532</v>
      </c>
      <c r="DE316" s="184">
        <f t="shared" si="567"/>
        <v>-1.8273226256066466</v>
      </c>
      <c r="DF316" s="15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3" t="str">
        <f>E316</f>
        <v>iRM_12</v>
      </c>
      <c r="DW316" s="43" t="str">
        <f>A316</f>
        <v>Lab 1</v>
      </c>
      <c r="DX316" s="43" t="str">
        <f>B316</f>
        <v>Jun 22, 2022</v>
      </c>
      <c r="DY316" s="125">
        <f>C316</f>
        <v>5</v>
      </c>
      <c r="DZ316" s="51">
        <f>BE316/AVERAGE(BE314,BE318)</f>
        <v>1.0005203503549149</v>
      </c>
      <c r="EA316" s="52">
        <f>(CM316/AVERAGE(CM314,CM318)-1)*10^6</f>
        <v>6.60881179803674</v>
      </c>
      <c r="EB316" s="52">
        <f>(CN316/AVERAGE(CN314,CN318)-1)*10^6</f>
        <v>-9.3926782852582491</v>
      </c>
      <c r="EC316" s="52">
        <f>(CP316/AVERAGE(CP314,CP318)-1)*10^6</f>
        <v>3.060221772432925</v>
      </c>
      <c r="ED316" s="4"/>
      <c r="EE316" s="4"/>
      <c r="EF316" s="4"/>
      <c r="EG316" s="4"/>
      <c r="EH316" s="130"/>
      <c r="EI316" s="20"/>
      <c r="EJ316" s="20"/>
      <c r="EK316" s="52"/>
      <c r="EL316" s="52"/>
      <c r="EN316" t="str">
        <f t="shared" ref="EN316:EU316" si="619">EE349</f>
        <v>SRM</v>
      </c>
      <c r="EO316" t="str">
        <f t="shared" si="619"/>
        <v>Lab 1</v>
      </c>
      <c r="EP316" s="39" t="str">
        <f t="shared" si="619"/>
        <v>Jun 22, 2022</v>
      </c>
      <c r="EQ316" s="124">
        <f t="shared" si="619"/>
        <v>5</v>
      </c>
      <c r="ER316" s="117">
        <f t="shared" si="619"/>
        <v>1.0392134811304492</v>
      </c>
      <c r="ES316" s="44">
        <f t="shared" si="619"/>
        <v>5.4239507341069526</v>
      </c>
      <c r="ET316" s="44">
        <f t="shared" si="619"/>
        <v>8.3171446212393363</v>
      </c>
      <c r="EU316" s="44">
        <f t="shared" si="619"/>
        <v>20.389480358984358</v>
      </c>
      <c r="EV316" t="s">
        <v>27</v>
      </c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5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</row>
    <row r="317" spans="1:235">
      <c r="A317" s="4" t="s">
        <v>38</v>
      </c>
      <c r="B317" s="12" t="s">
        <v>35</v>
      </c>
      <c r="C317" s="20">
        <v>5</v>
      </c>
      <c r="D317" s="4" t="s">
        <v>130</v>
      </c>
      <c r="E317" s="4" t="s">
        <v>98</v>
      </c>
      <c r="F317" s="15"/>
      <c r="G317" s="15"/>
      <c r="H317" s="15">
        <v>2.6216438272967934E-4</v>
      </c>
      <c r="I317" s="15">
        <v>5.1549121417338027E-5</v>
      </c>
      <c r="J317" s="15">
        <v>8.8555451293359516E-5</v>
      </c>
      <c r="K317" s="15">
        <v>5.306086040945958E-6</v>
      </c>
      <c r="L317" s="15">
        <v>7.7708096796413884E-5</v>
      </c>
      <c r="M317" s="15">
        <v>1.137556432695419E-6</v>
      </c>
      <c r="N317" s="15">
        <v>6.2773252284387124E-5</v>
      </c>
      <c r="O317" s="15">
        <v>1.7666318944975499E-5</v>
      </c>
      <c r="P317" s="15">
        <v>7.7623788001801571E-7</v>
      </c>
      <c r="Q317" s="15"/>
      <c r="R317" s="15"/>
      <c r="S317" s="15"/>
      <c r="T317" s="15"/>
      <c r="U317" s="15"/>
      <c r="V317" s="15">
        <v>19.744702491760254</v>
      </c>
      <c r="W317" s="15">
        <v>4.3895760917663571</v>
      </c>
      <c r="X317" s="15">
        <v>6.8478204822540283</v>
      </c>
      <c r="Y317" s="15">
        <v>2.7677399280037208E-5</v>
      </c>
      <c r="Z317" s="15">
        <v>7.2189577865600585</v>
      </c>
      <c r="AA317" s="15">
        <v>2.0568165664371917E-5</v>
      </c>
      <c r="AB317" s="15">
        <v>1.206015477180481</v>
      </c>
      <c r="AC317" s="15">
        <v>1.5063591200146219E-5</v>
      </c>
      <c r="AD317" s="15">
        <v>-7.5528998962681751E-7</v>
      </c>
      <c r="AE317" s="15"/>
      <c r="AF317" s="15"/>
      <c r="AG317" s="15"/>
      <c r="AH317" s="15"/>
      <c r="AI317" s="69">
        <f t="shared" si="507"/>
        <v>1</v>
      </c>
      <c r="AJ317" s="15">
        <f t="shared" si="529"/>
        <v>0</v>
      </c>
      <c r="AK317" s="15">
        <f t="shared" si="530"/>
        <v>0</v>
      </c>
      <c r="AL317" s="15">
        <f t="shared" si="531"/>
        <v>19.744440327377525</v>
      </c>
      <c r="AM317" s="15">
        <f t="shared" si="532"/>
        <v>4.3895245426449394</v>
      </c>
      <c r="AN317" s="15">
        <f t="shared" si="533"/>
        <v>6.8477319268027346</v>
      </c>
      <c r="AO317" s="15">
        <f t="shared" si="534"/>
        <v>2.2371313239091251E-5</v>
      </c>
      <c r="AP317" s="15">
        <f t="shared" si="535"/>
        <v>7.2188800784632621</v>
      </c>
      <c r="AQ317" s="15">
        <f t="shared" si="536"/>
        <v>1.9430609231676499E-5</v>
      </c>
      <c r="AR317" s="15">
        <f t="shared" si="537"/>
        <v>1.2059527039281965</v>
      </c>
      <c r="AS317" s="15">
        <f t="shared" si="538"/>
        <v>-2.6027277448292795E-6</v>
      </c>
      <c r="AT317" s="15">
        <f t="shared" si="539"/>
        <v>-1.5315278696448333E-6</v>
      </c>
      <c r="AU317" s="15">
        <f t="shared" si="540"/>
        <v>0</v>
      </c>
      <c r="AV317" s="15">
        <f t="shared" si="541"/>
        <v>0</v>
      </c>
      <c r="AW317" s="15">
        <f t="shared" si="542"/>
        <v>0</v>
      </c>
      <c r="AX317" s="15"/>
      <c r="AY317" s="4">
        <f t="shared" si="543"/>
        <v>0</v>
      </c>
      <c r="AZ317" s="4">
        <f t="shared" si="544"/>
        <v>1</v>
      </c>
      <c r="BA317" s="4"/>
      <c r="BB317" s="4">
        <f t="shared" si="508"/>
        <v>1</v>
      </c>
      <c r="BC317" s="4">
        <f t="shared" si="509"/>
        <v>1</v>
      </c>
      <c r="BD317" s="40">
        <f t="shared" si="510"/>
        <v>1.796696915051341</v>
      </c>
      <c r="BE317" s="15">
        <f t="shared" si="511"/>
        <v>19.744440327377525</v>
      </c>
      <c r="BF317" s="15">
        <f t="shared" si="512"/>
        <v>4.3895245426449394</v>
      </c>
      <c r="BG317" s="15">
        <f t="shared" si="545"/>
        <v>6.8477327606138445</v>
      </c>
      <c r="BH317" s="15">
        <f t="shared" si="546"/>
        <v>7.218880619888834</v>
      </c>
      <c r="BI317" s="15">
        <f t="shared" si="547"/>
        <v>1.2059537205880728</v>
      </c>
      <c r="BJ317" s="18">
        <f t="shared" si="548"/>
        <v>0.22231698999127619</v>
      </c>
      <c r="BK317" s="18">
        <f t="shared" si="549"/>
        <v>0.34681827628807582</v>
      </c>
      <c r="BL317" s="18">
        <f t="shared" si="550"/>
        <v>0.3656158645266423</v>
      </c>
      <c r="BM317" s="18">
        <f t="shared" si="551"/>
        <v>6.1078141521991106E-2</v>
      </c>
      <c r="BN317" s="18">
        <f t="shared" si="552"/>
        <v>1.5600169663222099</v>
      </c>
      <c r="BO317" s="18">
        <f t="shared" si="553"/>
        <v>1.6445700553115135</v>
      </c>
      <c r="BP317" s="18">
        <f t="shared" si="554"/>
        <v>0.27473447496922226</v>
      </c>
      <c r="BQ317" s="18">
        <f t="shared" si="555"/>
        <v>1.0542001085979469</v>
      </c>
      <c r="BR317" s="18">
        <f t="shared" si="556"/>
        <v>0.17610992758426056</v>
      </c>
      <c r="BS317" s="18">
        <f t="shared" si="557"/>
        <v>0.16705550127336</v>
      </c>
      <c r="BT317" s="144">
        <f t="shared" si="558"/>
        <v>-1.5036510327216039</v>
      </c>
      <c r="BU317" s="144">
        <f t="shared" si="559"/>
        <v>-1.0589543356717295</v>
      </c>
      <c r="BV317" s="144">
        <f t="shared" si="560"/>
        <v>-1.0061720472182074</v>
      </c>
      <c r="BW317" s="144">
        <f t="shared" si="561"/>
        <v>-2.7956012260430247</v>
      </c>
      <c r="BX317" s="44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184"/>
      <c r="CJ317" s="185"/>
      <c r="CK317" s="181">
        <f t="shared" si="513"/>
        <v>0</v>
      </c>
      <c r="CL317" s="186">
        <f t="shared" si="514"/>
        <v>1.7966986373436757</v>
      </c>
      <c r="CM317" s="185">
        <f t="shared" si="515"/>
        <v>0.21793819085788907</v>
      </c>
      <c r="CN317" s="185">
        <f t="shared" si="516"/>
        <v>0.3333735064822726</v>
      </c>
      <c r="CO317" s="188">
        <f t="shared" si="517"/>
        <v>0.33810000000000001</v>
      </c>
      <c r="CP317" s="185">
        <f t="shared" si="518"/>
        <v>5.4380837447296347E-2</v>
      </c>
      <c r="CQ317" s="187">
        <f t="shared" si="519"/>
        <v>1.5296699728027723</v>
      </c>
      <c r="CR317" s="187">
        <f t="shared" si="520"/>
        <v>1.551357284692084</v>
      </c>
      <c r="CS317" s="187">
        <f t="shared" si="521"/>
        <v>0.24952412990688927</v>
      </c>
      <c r="CT317" s="187">
        <f t="shared" si="522"/>
        <v>1.014177771855961</v>
      </c>
      <c r="CU317" s="187">
        <f t="shared" si="523"/>
        <v>0.16312285286589825</v>
      </c>
      <c r="CV317" s="187">
        <f t="shared" si="524"/>
        <v>0.16084246509108649</v>
      </c>
      <c r="CW317" s="184">
        <f t="shared" si="525"/>
        <v>-1.523543784569581</v>
      </c>
      <c r="CX317" s="184">
        <f t="shared" si="526"/>
        <v>-1.098491776483177</v>
      </c>
      <c r="CY317" s="184">
        <f t="shared" si="527"/>
        <v>-2.9117434399828857</v>
      </c>
      <c r="CZ317" s="184">
        <f t="shared" si="562"/>
        <v>0.42505200808640381</v>
      </c>
      <c r="DA317" s="184">
        <f t="shared" si="563"/>
        <v>0.43913021530128393</v>
      </c>
      <c r="DB317" s="184">
        <f t="shared" si="564"/>
        <v>-1.3881996554133051</v>
      </c>
      <c r="DC317" s="184">
        <f t="shared" si="565"/>
        <v>1.4078207214880237E-2</v>
      </c>
      <c r="DD317" s="184">
        <f t="shared" si="566"/>
        <v>-1.8132516634997091</v>
      </c>
      <c r="DE317" s="184">
        <f t="shared" si="567"/>
        <v>-1.8273298707145893</v>
      </c>
      <c r="DF317" s="15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125"/>
      <c r="DZ317" s="4"/>
      <c r="EA317" s="20"/>
      <c r="EB317" s="20"/>
      <c r="EC317" s="20"/>
      <c r="ED317" s="4"/>
      <c r="EE317" s="4" t="str">
        <f>E317</f>
        <v>iRM_UR</v>
      </c>
      <c r="EF317" s="4" t="str">
        <f>A317</f>
        <v>Lab 1</v>
      </c>
      <c r="EG317" s="4" t="str">
        <f>B317</f>
        <v>Jun 22, 2022</v>
      </c>
      <c r="EH317" s="130">
        <f>C317</f>
        <v>5</v>
      </c>
      <c r="EI317" s="51">
        <f>BE317/AVERAGE(BE316,BE318)</f>
        <v>0.97729236668485187</v>
      </c>
      <c r="EJ317" s="52">
        <f>(CM317/AVERAGE(CM316,CM318)-1)*10^6</f>
        <v>10.07465680702424</v>
      </c>
      <c r="EK317" s="52">
        <f>(CN317/AVERAGE(CN316,CN318)-1)*10^6</f>
        <v>0.2255226125846832</v>
      </c>
      <c r="EL317" s="52">
        <f>(CP317/AVERAGE(CP316,CP318)-1)*10^6</f>
        <v>-3.0957891306027108</v>
      </c>
      <c r="EN317" t="str">
        <f t="shared" ref="EN317:EU317" si="620">EE360</f>
        <v>SRM</v>
      </c>
      <c r="EO317" t="str">
        <f t="shared" si="620"/>
        <v>Lab 1</v>
      </c>
      <c r="EP317" s="39" t="str">
        <f t="shared" si="620"/>
        <v>Jun 23, 2022</v>
      </c>
      <c r="EQ317" s="124">
        <f t="shared" si="620"/>
        <v>6</v>
      </c>
      <c r="ER317" s="117">
        <f t="shared" si="620"/>
        <v>1.0667693562998941</v>
      </c>
      <c r="ES317" s="44">
        <f t="shared" si="620"/>
        <v>-3.7250278845935014</v>
      </c>
      <c r="ET317" s="44">
        <f t="shared" si="620"/>
        <v>5.8109524181393368</v>
      </c>
      <c r="EU317" s="44">
        <f t="shared" si="620"/>
        <v>-12.427492491751124</v>
      </c>
      <c r="EV317" t="s">
        <v>27</v>
      </c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5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</row>
    <row r="318" spans="1:235">
      <c r="A318" s="4" t="s">
        <v>38</v>
      </c>
      <c r="B318" s="12" t="s">
        <v>35</v>
      </c>
      <c r="C318" s="20">
        <v>5</v>
      </c>
      <c r="D318" s="4" t="s">
        <v>131</v>
      </c>
      <c r="E318" s="4" t="s">
        <v>27</v>
      </c>
      <c r="F318" s="15"/>
      <c r="G318" s="15"/>
      <c r="H318" s="15">
        <v>9.8866229818668212E-4</v>
      </c>
      <c r="I318" s="15">
        <v>2.1158987274247921E-4</v>
      </c>
      <c r="J318" s="15">
        <v>3.35498686763458E-4</v>
      </c>
      <c r="K318" s="15">
        <v>-6.5892935253941683E-6</v>
      </c>
      <c r="L318" s="15">
        <v>3.4229951561428609E-4</v>
      </c>
      <c r="M318" s="15">
        <v>-1.5117761762439845E-6</v>
      </c>
      <c r="N318" s="15">
        <v>1.0219701543974224E-4</v>
      </c>
      <c r="O318" s="15">
        <v>1.8161267848881835E-5</v>
      </c>
      <c r="P318" s="15">
        <v>-1.3663402569363829E-6</v>
      </c>
      <c r="Q318" s="15"/>
      <c r="R318" s="15"/>
      <c r="S318" s="15"/>
      <c r="T318" s="15"/>
      <c r="U318" s="15"/>
      <c r="V318" s="15">
        <v>20.200195078947107</v>
      </c>
      <c r="W318" s="15">
        <v>4.4908526576295191</v>
      </c>
      <c r="X318" s="15">
        <v>7.0060800143650601</v>
      </c>
      <c r="Y318" s="15">
        <v>4.1686711794678714E-5</v>
      </c>
      <c r="Z318" s="15">
        <v>7.3860291461555327</v>
      </c>
      <c r="AA318" s="15">
        <v>2.1769872008156439E-5</v>
      </c>
      <c r="AB318" s="15">
        <v>1.2339645453861783</v>
      </c>
      <c r="AC318" s="15">
        <v>1.8168649881013895E-5</v>
      </c>
      <c r="AD318" s="15">
        <v>-3.0745309318866241E-7</v>
      </c>
      <c r="AE318" s="15"/>
      <c r="AF318" s="15"/>
      <c r="AG318" s="15"/>
      <c r="AH318" s="15"/>
      <c r="AI318" s="69">
        <f t="shared" si="507"/>
        <v>1</v>
      </c>
      <c r="AJ318" s="15">
        <f t="shared" si="529"/>
        <v>0</v>
      </c>
      <c r="AK318" s="15">
        <f t="shared" si="530"/>
        <v>0</v>
      </c>
      <c r="AL318" s="15">
        <f t="shared" si="531"/>
        <v>20.19920641664892</v>
      </c>
      <c r="AM318" s="15">
        <f t="shared" si="532"/>
        <v>4.4906410677567763</v>
      </c>
      <c r="AN318" s="15">
        <f t="shared" si="533"/>
        <v>7.0057445156782965</v>
      </c>
      <c r="AO318" s="15">
        <f t="shared" si="534"/>
        <v>4.8276005320072884E-5</v>
      </c>
      <c r="AP318" s="15">
        <f t="shared" si="535"/>
        <v>7.3856868466399188</v>
      </c>
      <c r="AQ318" s="15">
        <f t="shared" si="536"/>
        <v>2.3281648184400423E-5</v>
      </c>
      <c r="AR318" s="15">
        <f t="shared" si="537"/>
        <v>1.2338623483707385</v>
      </c>
      <c r="AS318" s="15">
        <f t="shared" si="538"/>
        <v>7.3820321320593879E-9</v>
      </c>
      <c r="AT318" s="15">
        <f t="shared" si="539"/>
        <v>1.0588871637477205E-6</v>
      </c>
      <c r="AU318" s="15">
        <f t="shared" si="540"/>
        <v>0</v>
      </c>
      <c r="AV318" s="15">
        <f t="shared" si="541"/>
        <v>0</v>
      </c>
      <c r="AW318" s="15">
        <f t="shared" si="542"/>
        <v>0</v>
      </c>
      <c r="AX318" s="15"/>
      <c r="AY318" s="4">
        <f t="shared" si="543"/>
        <v>0</v>
      </c>
      <c r="AZ318" s="4">
        <f t="shared" si="544"/>
        <v>1</v>
      </c>
      <c r="BA318" s="4"/>
      <c r="BB318" s="4">
        <f t="shared" si="508"/>
        <v>1</v>
      </c>
      <c r="BC318" s="4">
        <f t="shared" si="509"/>
        <v>1</v>
      </c>
      <c r="BD318" s="40">
        <f t="shared" si="510"/>
        <v>1.7983668704461009</v>
      </c>
      <c r="BE318" s="15">
        <f t="shared" si="511"/>
        <v>20.19920641664892</v>
      </c>
      <c r="BF318" s="15">
        <f t="shared" si="512"/>
        <v>4.4906410677567763</v>
      </c>
      <c r="BG318" s="15">
        <f t="shared" si="545"/>
        <v>7.0057439392421745</v>
      </c>
      <c r="BH318" s="15">
        <f t="shared" si="546"/>
        <v>7.385686472325709</v>
      </c>
      <c r="BI318" s="15">
        <f t="shared" si="547"/>
        <v>1.2338616454813505</v>
      </c>
      <c r="BJ318" s="18">
        <f t="shared" si="548"/>
        <v>0.2223176977911086</v>
      </c>
      <c r="BK318" s="18">
        <f t="shared" si="549"/>
        <v>0.3468326326655975</v>
      </c>
      <c r="BL318" s="18">
        <f t="shared" si="550"/>
        <v>0.36564240792342007</v>
      </c>
      <c r="BM318" s="18">
        <f t="shared" si="551"/>
        <v>6.1084659467827256E-2</v>
      </c>
      <c r="BN318" s="18">
        <f t="shared" si="552"/>
        <v>1.5600765756016601</v>
      </c>
      <c r="BO318" s="18">
        <f t="shared" si="553"/>
        <v>1.6446842134312694</v>
      </c>
      <c r="BP318" s="18">
        <f t="shared" si="554"/>
        <v>0.27476291844845779</v>
      </c>
      <c r="BQ318" s="18">
        <f t="shared" si="555"/>
        <v>1.0542330031440792</v>
      </c>
      <c r="BR318" s="18">
        <f t="shared" si="556"/>
        <v>0.17612143066919167</v>
      </c>
      <c r="BS318" s="18">
        <f t="shared" si="557"/>
        <v>0.16706120007999944</v>
      </c>
      <c r="BT318" s="144">
        <f t="shared" si="558"/>
        <v>-1.5036478489851486</v>
      </c>
      <c r="BU318" s="144">
        <f t="shared" si="559"/>
        <v>-1.0589129420042853</v>
      </c>
      <c r="BV318" s="144">
        <f t="shared" si="560"/>
        <v>-1.0060994507149212</v>
      </c>
      <c r="BW318" s="144">
        <f t="shared" si="561"/>
        <v>-2.7954945168682261</v>
      </c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184"/>
      <c r="CJ318" s="185"/>
      <c r="CK318" s="181">
        <f t="shared" si="513"/>
        <v>0</v>
      </c>
      <c r="CL318" s="186">
        <f t="shared" si="514"/>
        <v>1.7983657066326186</v>
      </c>
      <c r="CM318" s="185">
        <f t="shared" si="515"/>
        <v>0.21793486214320637</v>
      </c>
      <c r="CN318" s="185">
        <f t="shared" si="516"/>
        <v>0.33337507627476615</v>
      </c>
      <c r="CO318" s="188">
        <f t="shared" si="517"/>
        <v>0.33810000000000001</v>
      </c>
      <c r="CP318" s="185">
        <f t="shared" si="518"/>
        <v>5.4380780155085094E-2</v>
      </c>
      <c r="CQ318" s="187">
        <f t="shared" si="519"/>
        <v>1.5297005398599479</v>
      </c>
      <c r="CR318" s="187">
        <f t="shared" si="520"/>
        <v>1.5513809799637854</v>
      </c>
      <c r="CS318" s="187">
        <f t="shared" si="521"/>
        <v>0.24952767822594227</v>
      </c>
      <c r="CT318" s="187">
        <f t="shared" si="522"/>
        <v>1.014172996308037</v>
      </c>
      <c r="CU318" s="187">
        <f t="shared" si="523"/>
        <v>0.16312191289988548</v>
      </c>
      <c r="CV318" s="187">
        <f t="shared" si="524"/>
        <v>0.16084229563763705</v>
      </c>
      <c r="CW318" s="184">
        <f t="shared" si="525"/>
        <v>-1.5235590583501453</v>
      </c>
      <c r="CX318" s="184">
        <f t="shared" si="526"/>
        <v>-1.0984870676842859</v>
      </c>
      <c r="CY318" s="184">
        <f t="shared" si="527"/>
        <v>-2.9117444935201999</v>
      </c>
      <c r="CZ318" s="184">
        <f t="shared" si="562"/>
        <v>0.42507199066585932</v>
      </c>
      <c r="DA318" s="184">
        <f t="shared" si="563"/>
        <v>0.43914548908184858</v>
      </c>
      <c r="DB318" s="184">
        <f t="shared" si="564"/>
        <v>-1.3881854351700549</v>
      </c>
      <c r="DC318" s="184">
        <f t="shared" si="565"/>
        <v>1.407349841598908E-2</v>
      </c>
      <c r="DD318" s="184">
        <f t="shared" si="566"/>
        <v>-1.8132574258359144</v>
      </c>
      <c r="DE318" s="184">
        <f t="shared" si="567"/>
        <v>-1.8273309242519036</v>
      </c>
      <c r="DF318" s="15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3" t="str">
        <f>E318</f>
        <v>iRM_12</v>
      </c>
      <c r="DW318" s="43" t="str">
        <f>A318</f>
        <v>Lab 1</v>
      </c>
      <c r="DX318" s="43" t="str">
        <f>B318</f>
        <v>Jun 22, 2022</v>
      </c>
      <c r="DY318" s="125">
        <f>C318</f>
        <v>5</v>
      </c>
      <c r="DZ318" s="51">
        <f>BE318/AVERAGE(BE316,BE320)</f>
        <v>1.0060075012735969</v>
      </c>
      <c r="EA318" s="52">
        <f>(CM318/AVERAGE(CM316,CM320)-1)*10^6</f>
        <v>-13.221104290139785</v>
      </c>
      <c r="EB318" s="52">
        <f>(CN318/AVERAGE(CN316,CN320)-1)*10^6</f>
        <v>7.3685716310833982</v>
      </c>
      <c r="EC318" s="52">
        <f>(CP318/AVERAGE(CP316,CP320)-1)*10^6</f>
        <v>-8.8603315800961369</v>
      </c>
      <c r="ED318" s="4"/>
      <c r="EE318" s="4"/>
      <c r="EF318" s="4"/>
      <c r="EG318" s="4"/>
      <c r="EH318" s="130"/>
      <c r="EI318" s="20"/>
      <c r="EJ318" s="20"/>
      <c r="EK318" s="52"/>
      <c r="EL318" s="52"/>
      <c r="EN318" t="str">
        <f t="shared" ref="EN318:EU318" si="621">EE370</f>
        <v>SRM</v>
      </c>
      <c r="EO318" t="str">
        <f t="shared" si="621"/>
        <v>Lab 1</v>
      </c>
      <c r="EP318" s="39" t="str">
        <f t="shared" si="621"/>
        <v>Jun 23, 2022</v>
      </c>
      <c r="EQ318" s="124">
        <f t="shared" si="621"/>
        <v>6</v>
      </c>
      <c r="ER318" s="117">
        <f t="shared" si="621"/>
        <v>1.0840695375073741</v>
      </c>
      <c r="ES318" s="44">
        <f t="shared" si="621"/>
        <v>5.8243450675732333</v>
      </c>
      <c r="ET318" s="44">
        <f t="shared" si="621"/>
        <v>1.1404238706713699</v>
      </c>
      <c r="EU318" s="44">
        <f t="shared" si="621"/>
        <v>4.2503396795456894</v>
      </c>
      <c r="EV318" t="s">
        <v>27</v>
      </c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5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</row>
    <row r="319" spans="1:235">
      <c r="A319" s="4" t="s">
        <v>38</v>
      </c>
      <c r="B319" s="12" t="s">
        <v>35</v>
      </c>
      <c r="C319" s="20">
        <v>5</v>
      </c>
      <c r="D319" s="4" t="s">
        <v>132</v>
      </c>
      <c r="E319" s="4" t="s">
        <v>99</v>
      </c>
      <c r="F319" s="15"/>
      <c r="G319" s="15"/>
      <c r="H319" s="15">
        <v>2.4332215980393812E-4</v>
      </c>
      <c r="I319" s="15">
        <v>5.761147149314638E-5</v>
      </c>
      <c r="J319" s="15">
        <v>8.737403841223568E-5</v>
      </c>
      <c r="K319" s="15">
        <v>3.2590983437330578E-6</v>
      </c>
      <c r="L319" s="15">
        <v>6.0934522844036108E-5</v>
      </c>
      <c r="M319" s="15">
        <v>-2.3098785604247496E-6</v>
      </c>
      <c r="N319" s="15">
        <v>6.4300614030798894E-5</v>
      </c>
      <c r="O319" s="15">
        <v>7.1152364853332983E-6</v>
      </c>
      <c r="P319" s="15">
        <v>-3.2512271104678804E-6</v>
      </c>
      <c r="Q319" s="15"/>
      <c r="R319" s="15"/>
      <c r="S319" s="15"/>
      <c r="T319" s="15"/>
      <c r="U319" s="15"/>
      <c r="V319" s="15">
        <v>20.662896993208903</v>
      </c>
      <c r="W319" s="15">
        <v>4.5937337972679915</v>
      </c>
      <c r="X319" s="15">
        <v>7.1664067482461737</v>
      </c>
      <c r="Y319" s="15">
        <v>4.6474740074421677E-5</v>
      </c>
      <c r="Z319" s="15">
        <v>7.5550108734442265</v>
      </c>
      <c r="AA319" s="15">
        <v>2.65045785695571E-5</v>
      </c>
      <c r="AB319" s="15">
        <v>1.2621988082418636</v>
      </c>
      <c r="AC319" s="15">
        <v>7.6094405423851427E-6</v>
      </c>
      <c r="AD319" s="15">
        <v>-5.8000796256543921E-7</v>
      </c>
      <c r="AE319" s="15"/>
      <c r="AF319" s="15"/>
      <c r="AG319" s="15"/>
      <c r="AH319" s="15"/>
      <c r="AI319" s="69">
        <f t="shared" si="507"/>
        <v>1</v>
      </c>
      <c r="AJ319" s="15">
        <f t="shared" si="529"/>
        <v>0</v>
      </c>
      <c r="AK319" s="15">
        <f t="shared" si="530"/>
        <v>0</v>
      </c>
      <c r="AL319" s="15">
        <f t="shared" si="531"/>
        <v>20.6626536710491</v>
      </c>
      <c r="AM319" s="15">
        <f t="shared" si="532"/>
        <v>4.5936761857964985</v>
      </c>
      <c r="AN319" s="15">
        <f t="shared" si="533"/>
        <v>7.1663193742077613</v>
      </c>
      <c r="AO319" s="15">
        <f t="shared" si="534"/>
        <v>4.321564173068862E-5</v>
      </c>
      <c r="AP319" s="15">
        <f t="shared" si="535"/>
        <v>7.5549499389213821</v>
      </c>
      <c r="AQ319" s="15">
        <f t="shared" si="536"/>
        <v>2.881445712998185E-5</v>
      </c>
      <c r="AR319" s="15">
        <f t="shared" si="537"/>
        <v>1.2621345076278327</v>
      </c>
      <c r="AS319" s="15">
        <f t="shared" si="538"/>
        <v>4.9420405705184442E-7</v>
      </c>
      <c r="AT319" s="15">
        <f t="shared" si="539"/>
        <v>2.6712191479024412E-6</v>
      </c>
      <c r="AU319" s="15">
        <f t="shared" si="540"/>
        <v>0</v>
      </c>
      <c r="AV319" s="15">
        <f t="shared" si="541"/>
        <v>0</v>
      </c>
      <c r="AW319" s="15">
        <f t="shared" si="542"/>
        <v>0</v>
      </c>
      <c r="AX319" s="15"/>
      <c r="AY319" s="4">
        <f t="shared" si="543"/>
        <v>0</v>
      </c>
      <c r="AZ319" s="4">
        <f t="shared" si="544"/>
        <v>1</v>
      </c>
      <c r="BA319" s="4"/>
      <c r="BB319" s="4">
        <f t="shared" si="508"/>
        <v>1</v>
      </c>
      <c r="BC319" s="4">
        <f t="shared" si="509"/>
        <v>1</v>
      </c>
      <c r="BD319" s="40">
        <f t="shared" si="510"/>
        <v>1.7977805941833553</v>
      </c>
      <c r="BE319" s="15">
        <f t="shared" si="511"/>
        <v>20.6626536710491</v>
      </c>
      <c r="BF319" s="15">
        <f t="shared" si="512"/>
        <v>4.5936761857964985</v>
      </c>
      <c r="BG319" s="15">
        <f t="shared" si="545"/>
        <v>7.1663179200031699</v>
      </c>
      <c r="BH319" s="15">
        <f t="shared" si="546"/>
        <v>7.5549489946306894</v>
      </c>
      <c r="BI319" s="15">
        <f t="shared" si="547"/>
        <v>1.2621327344530213</v>
      </c>
      <c r="BJ319" s="18">
        <f t="shared" si="548"/>
        <v>0.2223178232054869</v>
      </c>
      <c r="BK319" s="18">
        <f t="shared" si="549"/>
        <v>0.34682466415453966</v>
      </c>
      <c r="BL319" s="18">
        <f t="shared" si="550"/>
        <v>0.36563304573100863</v>
      </c>
      <c r="BM319" s="18">
        <f t="shared" si="551"/>
        <v>6.1082799651306328E-2</v>
      </c>
      <c r="BN319" s="18">
        <f t="shared" si="552"/>
        <v>1.5600398526481249</v>
      </c>
      <c r="BO319" s="18">
        <f t="shared" si="553"/>
        <v>1.644641173879507</v>
      </c>
      <c r="BP319" s="18">
        <f t="shared" si="554"/>
        <v>0.2747543978732101</v>
      </c>
      <c r="BQ319" s="18">
        <f t="shared" si="555"/>
        <v>1.0542302307776135</v>
      </c>
      <c r="BR319" s="18">
        <f t="shared" si="556"/>
        <v>0.17612011475656986</v>
      </c>
      <c r="BS319" s="18">
        <f t="shared" si="557"/>
        <v>0.16706039118861299</v>
      </c>
      <c r="BT319" s="144">
        <f t="shared" si="558"/>
        <v>-1.5036472848629749</v>
      </c>
      <c r="BU319" s="144">
        <f t="shared" si="559"/>
        <v>-1.0589359173585264</v>
      </c>
      <c r="BV319" s="144">
        <f t="shared" si="560"/>
        <v>-1.0061250558199886</v>
      </c>
      <c r="BW319" s="144">
        <f t="shared" si="561"/>
        <v>-2.795524963871618</v>
      </c>
      <c r="BX319" s="44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184"/>
      <c r="CJ319" s="185"/>
      <c r="CK319" s="181">
        <f t="shared" si="513"/>
        <v>0</v>
      </c>
      <c r="CL319" s="186">
        <f t="shared" si="514"/>
        <v>1.7977777239837909</v>
      </c>
      <c r="CM319" s="185">
        <f t="shared" si="515"/>
        <v>0.21793640385678567</v>
      </c>
      <c r="CN319" s="185">
        <f t="shared" si="516"/>
        <v>0.33337173039253004</v>
      </c>
      <c r="CO319" s="188">
        <f t="shared" si="517"/>
        <v>0.33810000000000007</v>
      </c>
      <c r="CP319" s="185">
        <f t="shared" si="518"/>
        <v>5.4381191350260434E-2</v>
      </c>
      <c r="CQ319" s="187">
        <f t="shared" si="519"/>
        <v>1.5296743659751373</v>
      </c>
      <c r="CR319" s="187">
        <f t="shared" si="520"/>
        <v>1.5513700052707966</v>
      </c>
      <c r="CS319" s="187">
        <f t="shared" si="521"/>
        <v>0.24952779979794648</v>
      </c>
      <c r="CT319" s="187">
        <f t="shared" si="522"/>
        <v>1.0141831750457744</v>
      </c>
      <c r="CU319" s="187">
        <f t="shared" si="523"/>
        <v>0.16312478351487406</v>
      </c>
      <c r="CV319" s="187">
        <f t="shared" si="524"/>
        <v>0.16084351183158954</v>
      </c>
      <c r="CW319" s="184">
        <f t="shared" si="525"/>
        <v>-1.5235519841807768</v>
      </c>
      <c r="CX319" s="184">
        <f t="shared" si="526"/>
        <v>-1.0984971041245137</v>
      </c>
      <c r="CY319" s="184">
        <f t="shared" si="527"/>
        <v>-2.9117369321424564</v>
      </c>
      <c r="CZ319" s="184">
        <f t="shared" si="562"/>
        <v>0.42505488005626302</v>
      </c>
      <c r="DA319" s="184">
        <f t="shared" si="563"/>
        <v>0.43913841491248007</v>
      </c>
      <c r="DB319" s="184">
        <f t="shared" si="564"/>
        <v>-1.3881849479616801</v>
      </c>
      <c r="DC319" s="184">
        <f t="shared" si="565"/>
        <v>1.4083534856217064E-2</v>
      </c>
      <c r="DD319" s="184">
        <f t="shared" si="566"/>
        <v>-1.8132398280179429</v>
      </c>
      <c r="DE319" s="184">
        <f t="shared" si="567"/>
        <v>-1.8273233628741601</v>
      </c>
      <c r="DF319" s="15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125"/>
      <c r="DZ319" s="4"/>
      <c r="EA319" s="20"/>
      <c r="EB319" s="20"/>
      <c r="EC319" s="20"/>
      <c r="ED319" s="4"/>
      <c r="EE319" s="4" t="str">
        <f>E319</f>
        <v>SRM</v>
      </c>
      <c r="EF319" s="4" t="str">
        <f>A319</f>
        <v>Lab 1</v>
      </c>
      <c r="EG319" s="4" t="str">
        <f>B319</f>
        <v>Jun 22, 2022</v>
      </c>
      <c r="EH319" s="130">
        <f>C319</f>
        <v>5</v>
      </c>
      <c r="EI319" s="51">
        <f>BE319/AVERAGE(BE318,BE320)</f>
        <v>1.0292942722456553</v>
      </c>
      <c r="EJ319" s="52">
        <f>(CM319/AVERAGE(CM318,CM320)-1)*10^6</f>
        <v>-0.94788907312182147</v>
      </c>
      <c r="EK319" s="52">
        <f>(CN319/AVERAGE(CN318,CN320)-1)*10^6</f>
        <v>-7.6022003372422375</v>
      </c>
      <c r="EL319" s="52">
        <f>(CP319/AVERAGE(CP318,CP320)-1)*10^6</f>
        <v>2.8503226618958877</v>
      </c>
      <c r="EN319" t="str">
        <f t="shared" ref="EN319:EU319" si="622">EE380</f>
        <v>SRM</v>
      </c>
      <c r="EO319" t="str">
        <f t="shared" si="622"/>
        <v>Lab 1</v>
      </c>
      <c r="EP319" s="39" t="str">
        <f t="shared" si="622"/>
        <v>Jun 23, 2022</v>
      </c>
      <c r="EQ319" s="124">
        <f t="shared" si="622"/>
        <v>6</v>
      </c>
      <c r="ER319" s="117">
        <f t="shared" si="622"/>
        <v>1.0914320562964808</v>
      </c>
      <c r="ES319" s="44">
        <f t="shared" si="622"/>
        <v>-1.2536627645998166</v>
      </c>
      <c r="ET319" s="44">
        <f t="shared" si="622"/>
        <v>-2.7791467682725113E-2</v>
      </c>
      <c r="EU319" s="44">
        <f t="shared" si="622"/>
        <v>11.748459721738769</v>
      </c>
      <c r="EV319" t="s">
        <v>27</v>
      </c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5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</row>
    <row r="320" spans="1:235">
      <c r="A320" s="4" t="s">
        <v>38</v>
      </c>
      <c r="B320" s="12" t="s">
        <v>35</v>
      </c>
      <c r="C320" s="20">
        <v>5</v>
      </c>
      <c r="D320" s="4" t="s">
        <v>66</v>
      </c>
      <c r="E320" s="4" t="s">
        <v>27</v>
      </c>
      <c r="F320" s="15"/>
      <c r="G320" s="15"/>
      <c r="H320" s="15">
        <v>2.5587149139028043E-4</v>
      </c>
      <c r="I320" s="15">
        <v>3.9668305998930012E-5</v>
      </c>
      <c r="J320" s="15">
        <v>8.4976017024018799E-5</v>
      </c>
      <c r="K320" s="15">
        <v>8.0195373811875467E-6</v>
      </c>
      <c r="L320" s="15">
        <v>7.8495228808606041E-5</v>
      </c>
      <c r="M320" s="15">
        <v>2.5860986340831012E-6</v>
      </c>
      <c r="N320" s="15">
        <v>6.4712994571891613E-5</v>
      </c>
      <c r="O320" s="15">
        <v>6.7646787329067591E-6</v>
      </c>
      <c r="P320" s="15">
        <v>-2.0676100120908814E-6</v>
      </c>
      <c r="Q320" s="15"/>
      <c r="R320" s="15"/>
      <c r="S320" s="15"/>
      <c r="T320" s="15"/>
      <c r="U320" s="15"/>
      <c r="V320" s="15">
        <v>19.950216176558513</v>
      </c>
      <c r="W320" s="15">
        <v>4.4353884580184006</v>
      </c>
      <c r="X320" s="15">
        <v>6.919499562711132</v>
      </c>
      <c r="Y320" s="15">
        <v>4.0699153524489092E-5</v>
      </c>
      <c r="Z320" s="15">
        <v>7.2949436538073478</v>
      </c>
      <c r="AA320" s="15">
        <v>2.2348740244802796E-5</v>
      </c>
      <c r="AB320" s="15">
        <v>1.2187915602508856</v>
      </c>
      <c r="AC320" s="15">
        <v>1.8319356817468064E-5</v>
      </c>
      <c r="AD320" s="15">
        <v>-2.3694992438897966E-7</v>
      </c>
      <c r="AE320" s="15"/>
      <c r="AF320" s="15"/>
      <c r="AG320" s="15"/>
      <c r="AH320" s="15"/>
      <c r="AI320" s="69">
        <f t="shared" si="507"/>
        <v>1</v>
      </c>
      <c r="AJ320" s="15">
        <f t="shared" si="529"/>
        <v>0</v>
      </c>
      <c r="AK320" s="15">
        <f t="shared" si="530"/>
        <v>0</v>
      </c>
      <c r="AL320" s="15">
        <f t="shared" si="531"/>
        <v>19.949960305067123</v>
      </c>
      <c r="AM320" s="15">
        <f t="shared" si="532"/>
        <v>4.4353487897124015</v>
      </c>
      <c r="AN320" s="15">
        <f t="shared" si="533"/>
        <v>6.9194145866941081</v>
      </c>
      <c r="AO320" s="15">
        <f t="shared" si="534"/>
        <v>3.2679616143301544E-5</v>
      </c>
      <c r="AP320" s="15">
        <f t="shared" si="535"/>
        <v>7.2948651585785393</v>
      </c>
      <c r="AQ320" s="15">
        <f t="shared" si="536"/>
        <v>1.9762641610719695E-5</v>
      </c>
      <c r="AR320" s="15">
        <f t="shared" si="537"/>
        <v>1.2187268472563138</v>
      </c>
      <c r="AS320" s="15">
        <f t="shared" si="538"/>
        <v>1.1554678084561304E-5</v>
      </c>
      <c r="AT320" s="15">
        <f t="shared" si="539"/>
        <v>1.8306600877019017E-6</v>
      </c>
      <c r="AU320" s="15">
        <f t="shared" si="540"/>
        <v>0</v>
      </c>
      <c r="AV320" s="15">
        <f t="shared" si="541"/>
        <v>0</v>
      </c>
      <c r="AW320" s="15">
        <f t="shared" si="542"/>
        <v>0</v>
      </c>
      <c r="AX320" s="15"/>
      <c r="AY320" s="4">
        <f t="shared" si="543"/>
        <v>0</v>
      </c>
      <c r="AZ320" s="4">
        <f t="shared" si="544"/>
        <v>1</v>
      </c>
      <c r="BA320" s="4"/>
      <c r="BB320" s="4">
        <f t="shared" si="508"/>
        <v>1</v>
      </c>
      <c r="BC320" s="4">
        <f t="shared" si="509"/>
        <v>1</v>
      </c>
      <c r="BD320" s="40">
        <f t="shared" si="510"/>
        <v>1.799353017830257</v>
      </c>
      <c r="BE320" s="15">
        <f t="shared" si="511"/>
        <v>19.949960305067123</v>
      </c>
      <c r="BF320" s="15">
        <f t="shared" si="512"/>
        <v>4.4353487897124015</v>
      </c>
      <c r="BG320" s="15">
        <f t="shared" si="545"/>
        <v>6.9194135901768004</v>
      </c>
      <c r="BH320" s="15">
        <f t="shared" si="546"/>
        <v>7.2948645114683126</v>
      </c>
      <c r="BI320" s="15">
        <f t="shared" si="547"/>
        <v>1.2187256320862623</v>
      </c>
      <c r="BJ320" s="18">
        <f t="shared" si="548"/>
        <v>0.22232368996673443</v>
      </c>
      <c r="BK320" s="18">
        <f t="shared" si="549"/>
        <v>0.34683846405545615</v>
      </c>
      <c r="BL320" s="18">
        <f t="shared" si="550"/>
        <v>0.36565809655347925</v>
      </c>
      <c r="BM320" s="18">
        <f t="shared" si="551"/>
        <v>6.1089125664912536E-2</v>
      </c>
      <c r="BN320" s="18">
        <f t="shared" si="552"/>
        <v>1.5600607569411631</v>
      </c>
      <c r="BO320" s="18">
        <f t="shared" si="553"/>
        <v>1.6447104517210536</v>
      </c>
      <c r="BP320" s="18">
        <f t="shared" si="554"/>
        <v>0.27477560161966141</v>
      </c>
      <c r="BQ320" s="18">
        <f t="shared" si="555"/>
        <v>1.0542605115879362</v>
      </c>
      <c r="BR320" s="18">
        <f t="shared" si="556"/>
        <v>0.17613134642167302</v>
      </c>
      <c r="BS320" s="18">
        <f t="shared" si="557"/>
        <v>0.1670662464217525</v>
      </c>
      <c r="BT320" s="144">
        <f t="shared" si="558"/>
        <v>-1.5036208961382425</v>
      </c>
      <c r="BU320" s="144">
        <f t="shared" si="559"/>
        <v>-1.0588961288780463</v>
      </c>
      <c r="BV320" s="144">
        <f t="shared" si="560"/>
        <v>-1.0060565446045999</v>
      </c>
      <c r="BW320" s="144">
        <f t="shared" si="561"/>
        <v>-2.7954214046685442</v>
      </c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184"/>
      <c r="CJ320" s="185"/>
      <c r="CK320" s="181">
        <f t="shared" si="513"/>
        <v>0</v>
      </c>
      <c r="CL320" s="186">
        <f t="shared" si="514"/>
        <v>1.799350980793043</v>
      </c>
      <c r="CM320" s="185">
        <f t="shared" si="515"/>
        <v>0.21793835872982828</v>
      </c>
      <c r="CN320" s="185">
        <f t="shared" si="516"/>
        <v>0.33337345326619006</v>
      </c>
      <c r="CO320" s="188">
        <f t="shared" si="517"/>
        <v>0.33810000000000001</v>
      </c>
      <c r="CP320" s="185">
        <f t="shared" si="518"/>
        <v>5.4381292538435225E-2</v>
      </c>
      <c r="CQ320" s="187">
        <f t="shared" si="519"/>
        <v>1.5296685503604404</v>
      </c>
      <c r="CR320" s="187">
        <f t="shared" si="520"/>
        <v>1.5513560897241248</v>
      </c>
      <c r="CS320" s="187">
        <f t="shared" si="521"/>
        <v>0.24952602586977399</v>
      </c>
      <c r="CT320" s="187">
        <f t="shared" si="522"/>
        <v>1.0141779337481798</v>
      </c>
      <c r="CU320" s="187">
        <f t="shared" si="523"/>
        <v>0.16312424401415421</v>
      </c>
      <c r="CV320" s="187">
        <f t="shared" si="524"/>
        <v>0.16084381111634199</v>
      </c>
      <c r="CW320" s="184">
        <f t="shared" si="525"/>
        <v>-1.5235430142967163</v>
      </c>
      <c r="CX320" s="184">
        <f t="shared" si="526"/>
        <v>-1.098491936112199</v>
      </c>
      <c r="CY320" s="184">
        <f t="shared" si="527"/>
        <v>-2.9117350714241064</v>
      </c>
      <c r="CZ320" s="184">
        <f t="shared" si="562"/>
        <v>0.42505107818451737</v>
      </c>
      <c r="DA320" s="184">
        <f t="shared" si="563"/>
        <v>0.4391294450284195</v>
      </c>
      <c r="DB320" s="184">
        <f t="shared" si="564"/>
        <v>-1.3881920571273902</v>
      </c>
      <c r="DC320" s="184">
        <f t="shared" si="565"/>
        <v>1.4078366843902203E-2</v>
      </c>
      <c r="DD320" s="184">
        <f t="shared" si="566"/>
        <v>-1.8132431353119076</v>
      </c>
      <c r="DE320" s="184">
        <f t="shared" si="567"/>
        <v>-1.8273215021558096</v>
      </c>
      <c r="DF320" s="15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3" t="str">
        <f>E320</f>
        <v>iRM_12</v>
      </c>
      <c r="DW320" s="43" t="str">
        <f>A320</f>
        <v>Lab 1</v>
      </c>
      <c r="DX320" s="43" t="str">
        <f>B320</f>
        <v>Jun 22, 2022</v>
      </c>
      <c r="DY320" s="125">
        <f>C320</f>
        <v>5</v>
      </c>
      <c r="DZ320" s="51">
        <f>BE320/AVERAGE(BE318,BE322)</f>
        <v>0.99339220353515134</v>
      </c>
      <c r="EA320" s="52">
        <f>(CM320/AVERAGE(CM318,CM322)-1)*10^6</f>
        <v>12.008829503917795</v>
      </c>
      <c r="EB320" s="52">
        <f>(CN320/AVERAGE(CN318,CN322)-1)*10^6</f>
        <v>-0.49784468270086535</v>
      </c>
      <c r="EC320" s="52">
        <f>(CP320/AVERAGE(CP318,CP322)-1)*10^6</f>
        <v>-1.153348369919982</v>
      </c>
      <c r="ED320" s="4"/>
      <c r="EE320" s="4"/>
      <c r="EF320" s="4"/>
      <c r="EG320" s="4"/>
      <c r="EH320" s="130"/>
      <c r="EI320" s="20"/>
      <c r="EJ320" s="20"/>
      <c r="EK320" s="52"/>
      <c r="EL320" s="52"/>
      <c r="EN320" t="str">
        <f t="shared" ref="EN320:EU320" si="623">EE390</f>
        <v>SRM</v>
      </c>
      <c r="EO320" t="str">
        <f t="shared" si="623"/>
        <v>Lab 1</v>
      </c>
      <c r="EP320" s="39" t="str">
        <f t="shared" si="623"/>
        <v>Jun 23, 2022</v>
      </c>
      <c r="EQ320" s="124">
        <f t="shared" si="623"/>
        <v>6</v>
      </c>
      <c r="ER320" s="117">
        <f t="shared" si="623"/>
        <v>1.0912008426326993</v>
      </c>
      <c r="ES320" s="44">
        <f t="shared" si="623"/>
        <v>-6.0460550515006872</v>
      </c>
      <c r="ET320" s="44">
        <f t="shared" si="623"/>
        <v>-1.3363958861756231</v>
      </c>
      <c r="EU320" s="44">
        <f t="shared" si="623"/>
        <v>1.8274435638065967</v>
      </c>
      <c r="EV320" t="s">
        <v>27</v>
      </c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5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</row>
    <row r="321" spans="1:235">
      <c r="A321" s="4" t="s">
        <v>38</v>
      </c>
      <c r="B321" s="12" t="s">
        <v>35</v>
      </c>
      <c r="C321" s="20">
        <v>5</v>
      </c>
      <c r="D321" s="4" t="s">
        <v>133</v>
      </c>
      <c r="E321" s="4" t="s">
        <v>100</v>
      </c>
      <c r="F321" s="15"/>
      <c r="G321" s="15"/>
      <c r="H321" s="15">
        <v>2.5477749732090161E-4</v>
      </c>
      <c r="I321" s="15">
        <v>5.0269301573280246E-5</v>
      </c>
      <c r="J321" s="15">
        <v>7.829154164937791E-5</v>
      </c>
      <c r="K321" s="15">
        <v>-1.2643860429761852E-6</v>
      </c>
      <c r="L321" s="15">
        <v>7.3592514672782267E-5</v>
      </c>
      <c r="M321" s="15">
        <v>-1.4885990680113547E-6</v>
      </c>
      <c r="N321" s="15">
        <v>7.7344007877400145E-5</v>
      </c>
      <c r="O321" s="15">
        <v>6.3082755332288788E-6</v>
      </c>
      <c r="P321" s="15">
        <v>-4.4092783753058028E-7</v>
      </c>
      <c r="Q321" s="15"/>
      <c r="R321" s="15"/>
      <c r="S321" s="15"/>
      <c r="T321" s="15"/>
      <c r="U321" s="15"/>
      <c r="V321" s="15">
        <v>20.656276469327967</v>
      </c>
      <c r="W321" s="15">
        <v>4.591604651237021</v>
      </c>
      <c r="X321" s="15">
        <v>7.1620914498153994</v>
      </c>
      <c r="Y321" s="15">
        <v>3.2805245236236912E-5</v>
      </c>
      <c r="Z321" s="15">
        <v>7.5484250127052777</v>
      </c>
      <c r="AA321" s="15">
        <v>2.3222829106683149E-5</v>
      </c>
      <c r="AB321" s="15">
        <v>1.260781935283116</v>
      </c>
      <c r="AC321" s="15">
        <v>7.5827639299015052E-6</v>
      </c>
      <c r="AD321" s="15">
        <v>-6.0819173907531166E-7</v>
      </c>
      <c r="AE321" s="15"/>
      <c r="AF321" s="15"/>
      <c r="AG321" s="15"/>
      <c r="AH321" s="15"/>
      <c r="AI321" s="69">
        <f t="shared" si="507"/>
        <v>1</v>
      </c>
      <c r="AJ321" s="15">
        <f t="shared" si="529"/>
        <v>0</v>
      </c>
      <c r="AK321" s="15">
        <f t="shared" si="530"/>
        <v>0</v>
      </c>
      <c r="AL321" s="15">
        <f t="shared" si="531"/>
        <v>20.656021691830645</v>
      </c>
      <c r="AM321" s="15">
        <f t="shared" si="532"/>
        <v>4.5915543819354481</v>
      </c>
      <c r="AN321" s="15">
        <f t="shared" si="533"/>
        <v>7.1620131582737496</v>
      </c>
      <c r="AO321" s="15">
        <f t="shared" si="534"/>
        <v>3.4069631279213096E-5</v>
      </c>
      <c r="AP321" s="15">
        <f t="shared" si="535"/>
        <v>7.5483514201906052</v>
      </c>
      <c r="AQ321" s="15">
        <f t="shared" si="536"/>
        <v>2.4711428174694503E-5</v>
      </c>
      <c r="AR321" s="15">
        <f t="shared" si="537"/>
        <v>1.2607045912752386</v>
      </c>
      <c r="AS321" s="15">
        <f t="shared" si="538"/>
        <v>1.2744883966726264E-6</v>
      </c>
      <c r="AT321" s="15">
        <f t="shared" si="539"/>
        <v>-1.6726390154473138E-7</v>
      </c>
      <c r="AU321" s="15">
        <f t="shared" si="540"/>
        <v>0</v>
      </c>
      <c r="AV321" s="15">
        <f t="shared" si="541"/>
        <v>0</v>
      </c>
      <c r="AW321" s="15">
        <f t="shared" si="542"/>
        <v>0</v>
      </c>
      <c r="AX321" s="15"/>
      <c r="AY321" s="4">
        <f t="shared" si="543"/>
        <v>0</v>
      </c>
      <c r="AZ321" s="4">
        <f t="shared" si="544"/>
        <v>1</v>
      </c>
      <c r="BA321" s="4"/>
      <c r="BB321" s="4">
        <f t="shared" si="508"/>
        <v>1</v>
      </c>
      <c r="BC321" s="4">
        <f t="shared" si="509"/>
        <v>1</v>
      </c>
      <c r="BD321" s="40">
        <f t="shared" si="510"/>
        <v>1.7850870884590022</v>
      </c>
      <c r="BE321" s="15">
        <f t="shared" si="511"/>
        <v>20.656021691830645</v>
      </c>
      <c r="BF321" s="15">
        <f t="shared" si="512"/>
        <v>4.5915543819354481</v>
      </c>
      <c r="BG321" s="15">
        <f t="shared" si="545"/>
        <v>7.1620132493975683</v>
      </c>
      <c r="BH321" s="15">
        <f t="shared" si="546"/>
        <v>7.5483514793475033</v>
      </c>
      <c r="BI321" s="15">
        <f t="shared" si="547"/>
        <v>1.2607047023324325</v>
      </c>
      <c r="BJ321" s="18">
        <f t="shared" si="548"/>
        <v>0.22228648141628285</v>
      </c>
      <c r="BK321" s="18">
        <f t="shared" si="549"/>
        <v>0.34672762046091909</v>
      </c>
      <c r="BL321" s="18">
        <f t="shared" si="550"/>
        <v>0.36543103952746325</v>
      </c>
      <c r="BM321" s="18">
        <f t="shared" si="551"/>
        <v>6.1033277421035773E-2</v>
      </c>
      <c r="BN321" s="18">
        <f t="shared" si="552"/>
        <v>1.5598232436438249</v>
      </c>
      <c r="BO321" s="18">
        <f t="shared" si="553"/>
        <v>1.6439642986795455</v>
      </c>
      <c r="BP321" s="18">
        <f t="shared" si="554"/>
        <v>0.27457035188179907</v>
      </c>
      <c r="BQ321" s="18">
        <f t="shared" si="555"/>
        <v>1.0539426857360856</v>
      </c>
      <c r="BR321" s="18">
        <f t="shared" si="556"/>
        <v>0.17602658057613568</v>
      </c>
      <c r="BS321" s="18">
        <f t="shared" si="557"/>
        <v>0.16701722300316235</v>
      </c>
      <c r="BT321" s="144">
        <f t="shared" si="558"/>
        <v>-1.5037882722035389</v>
      </c>
      <c r="BU321" s="144">
        <f t="shared" si="559"/>
        <v>-1.0592157627181527</v>
      </c>
      <c r="BV321" s="144">
        <f t="shared" si="560"/>
        <v>-1.0066776919370126</v>
      </c>
      <c r="BW321" s="144">
        <f t="shared" si="561"/>
        <v>-2.7963360320646453</v>
      </c>
      <c r="BX321" s="44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184"/>
      <c r="CJ321" s="185"/>
      <c r="CK321" s="181">
        <f t="shared" si="513"/>
        <v>0</v>
      </c>
      <c r="CL321" s="186">
        <f t="shared" si="514"/>
        <v>1.785087268425317</v>
      </c>
      <c r="CM321" s="185">
        <f t="shared" si="515"/>
        <v>0.21793629909400802</v>
      </c>
      <c r="CN321" s="185">
        <f t="shared" si="516"/>
        <v>0.33337153563506866</v>
      </c>
      <c r="CO321" s="188">
        <f t="shared" si="517"/>
        <v>0.33810000000000001</v>
      </c>
      <c r="CP321" s="185">
        <f t="shared" si="518"/>
        <v>5.4381695378189238E-2</v>
      </c>
      <c r="CQ321" s="187">
        <f t="shared" si="519"/>
        <v>1.5296742076512322</v>
      </c>
      <c r="CR321" s="187">
        <f t="shared" si="520"/>
        <v>1.551370751020043</v>
      </c>
      <c r="CS321" s="187">
        <f t="shared" si="521"/>
        <v>0.24953023247738729</v>
      </c>
      <c r="CT321" s="187">
        <f t="shared" si="522"/>
        <v>1.0141837675370924</v>
      </c>
      <c r="CU321" s="187">
        <f t="shared" si="523"/>
        <v>0.16312639072376942</v>
      </c>
      <c r="CV321" s="187">
        <f t="shared" si="524"/>
        <v>0.16084500259742454</v>
      </c>
      <c r="CW321" s="184">
        <f t="shared" si="525"/>
        <v>-1.5235524648843259</v>
      </c>
      <c r="CX321" s="184">
        <f t="shared" si="526"/>
        <v>-1.0984976883297732</v>
      </c>
      <c r="CY321" s="184">
        <f t="shared" si="527"/>
        <v>-2.9117276637615968</v>
      </c>
      <c r="CZ321" s="184">
        <f t="shared" si="562"/>
        <v>0.42505477655455259</v>
      </c>
      <c r="DA321" s="184">
        <f t="shared" si="563"/>
        <v>0.43913889561602892</v>
      </c>
      <c r="DB321" s="184">
        <f t="shared" si="564"/>
        <v>-1.388175198877271</v>
      </c>
      <c r="DC321" s="184">
        <f t="shared" si="565"/>
        <v>1.4084119061476547E-2</v>
      </c>
      <c r="DD321" s="184">
        <f t="shared" si="566"/>
        <v>-1.8132299754318235</v>
      </c>
      <c r="DE321" s="184">
        <f t="shared" si="567"/>
        <v>-1.8273140944933</v>
      </c>
      <c r="DF321" s="15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125"/>
      <c r="DZ321" s="4"/>
      <c r="EA321" s="20"/>
      <c r="EB321" s="20"/>
      <c r="EC321" s="20"/>
      <c r="ED321" s="4"/>
      <c r="EE321" s="4" t="str">
        <f>E321</f>
        <v>alfaA</v>
      </c>
      <c r="EF321" s="4" t="str">
        <f>A321</f>
        <v>Lab 1</v>
      </c>
      <c r="EG321" s="4" t="str">
        <f>B321</f>
        <v>Jun 22, 2022</v>
      </c>
      <c r="EH321" s="130">
        <f>C321</f>
        <v>5</v>
      </c>
      <c r="EI321" s="51">
        <f>BE321/AVERAGE(BE320,BE322)</f>
        <v>1.0349724881679936</v>
      </c>
      <c r="EJ321" s="52">
        <f>(CM321/AVERAGE(CM320,CM322)-1)*10^6</f>
        <v>-5.4638418041097481</v>
      </c>
      <c r="EK321" s="52">
        <f>(CN321/AVERAGE(CN320,CN322)-1)*10^6</f>
        <v>-3.8158334677573791</v>
      </c>
      <c r="EL321" s="52">
        <f>(CP321/AVERAGE(CP320,CP322)-1)*10^6</f>
        <v>1.5433053428548504</v>
      </c>
      <c r="EN321" t="str">
        <f t="shared" ref="EN321:EU321" si="624">EE400</f>
        <v>SRM</v>
      </c>
      <c r="EO321" t="str">
        <f t="shared" si="624"/>
        <v>Lab 1</v>
      </c>
      <c r="EP321" s="39" t="str">
        <f t="shared" si="624"/>
        <v>Jun 23, 2022</v>
      </c>
      <c r="EQ321" s="124">
        <f t="shared" si="624"/>
        <v>6</v>
      </c>
      <c r="ER321" s="117">
        <f t="shared" si="624"/>
        <v>1.0957974761544766</v>
      </c>
      <c r="ES321" s="44">
        <f t="shared" si="624"/>
        <v>-9.9320284163706418</v>
      </c>
      <c r="ET321" s="44">
        <f t="shared" si="624"/>
        <v>-3.6404479120122346</v>
      </c>
      <c r="EU321" s="44">
        <f t="shared" si="624"/>
        <v>3.7467120932443976</v>
      </c>
      <c r="EV321" t="s">
        <v>27</v>
      </c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5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</row>
    <row r="322" spans="1:235">
      <c r="A322" s="4" t="s">
        <v>38</v>
      </c>
      <c r="B322" s="12" t="s">
        <v>35</v>
      </c>
      <c r="C322" s="20">
        <v>5</v>
      </c>
      <c r="D322" s="4" t="s">
        <v>134</v>
      </c>
      <c r="E322" s="4" t="s">
        <v>27</v>
      </c>
      <c r="F322" s="15"/>
      <c r="G322" s="15"/>
      <c r="H322" s="15">
        <v>2.6560122641967611E-4</v>
      </c>
      <c r="I322" s="15">
        <v>5.0239622942171992E-5</v>
      </c>
      <c r="J322" s="15">
        <v>9.7375662153353925E-5</v>
      </c>
      <c r="K322" s="15">
        <v>1.8512509768697785E-6</v>
      </c>
      <c r="L322" s="15">
        <v>7.2317344893235708E-5</v>
      </c>
      <c r="M322" s="15">
        <v>1.8579302377474959E-6</v>
      </c>
      <c r="N322" s="15">
        <v>6.5050981720560228E-5</v>
      </c>
      <c r="O322" s="15">
        <v>-1.1893062264789475E-6</v>
      </c>
      <c r="P322" s="15">
        <v>-2.093332864205877E-6</v>
      </c>
      <c r="Q322" s="15"/>
      <c r="R322" s="15"/>
      <c r="S322" s="15"/>
      <c r="T322" s="15"/>
      <c r="U322" s="15"/>
      <c r="V322" s="15">
        <v>19.966384086608887</v>
      </c>
      <c r="W322" s="15">
        <v>4.4390230464935305</v>
      </c>
      <c r="X322" s="15">
        <v>6.9252964496612552</v>
      </c>
      <c r="Y322" s="15">
        <v>4.1246145747209086E-5</v>
      </c>
      <c r="Z322" s="15">
        <v>7.3012790966033938</v>
      </c>
      <c r="AA322" s="15">
        <v>2.1673953874596918E-5</v>
      </c>
      <c r="AB322" s="15">
        <v>1.2198997664451598</v>
      </c>
      <c r="AC322" s="15">
        <v>1.8679332956423878E-5</v>
      </c>
      <c r="AD322" s="15">
        <v>-1.951899272967239E-6</v>
      </c>
      <c r="AE322" s="15"/>
      <c r="AF322" s="15"/>
      <c r="AG322" s="15"/>
      <c r="AH322" s="15"/>
      <c r="AI322" s="69">
        <f t="shared" si="507"/>
        <v>1</v>
      </c>
      <c r="AJ322" s="15">
        <f t="shared" si="529"/>
        <v>0</v>
      </c>
      <c r="AK322" s="15">
        <f t="shared" si="530"/>
        <v>0</v>
      </c>
      <c r="AL322" s="15">
        <f t="shared" si="531"/>
        <v>19.966118485382466</v>
      </c>
      <c r="AM322" s="15">
        <f t="shared" si="532"/>
        <v>4.4389728068705887</v>
      </c>
      <c r="AN322" s="15">
        <f t="shared" si="533"/>
        <v>6.9251990739991021</v>
      </c>
      <c r="AO322" s="15">
        <f t="shared" si="534"/>
        <v>3.9394894770339306E-5</v>
      </c>
      <c r="AP322" s="15">
        <f t="shared" si="535"/>
        <v>7.3012067792585009</v>
      </c>
      <c r="AQ322" s="15">
        <f t="shared" si="536"/>
        <v>1.9816023636849424E-5</v>
      </c>
      <c r="AR322" s="15">
        <f t="shared" si="537"/>
        <v>1.2198347154634392</v>
      </c>
      <c r="AS322" s="15">
        <f t="shared" si="538"/>
        <v>1.9868639182902824E-5</v>
      </c>
      <c r="AT322" s="15">
        <f t="shared" si="539"/>
        <v>1.41433591238638E-7</v>
      </c>
      <c r="AU322" s="15">
        <f t="shared" si="540"/>
        <v>0</v>
      </c>
      <c r="AV322" s="15">
        <f t="shared" si="541"/>
        <v>0</v>
      </c>
      <c r="AW322" s="15">
        <f t="shared" si="542"/>
        <v>0</v>
      </c>
      <c r="AX322" s="15"/>
      <c r="AY322" s="4">
        <f t="shared" si="543"/>
        <v>0</v>
      </c>
      <c r="AZ322" s="4">
        <f t="shared" si="544"/>
        <v>1</v>
      </c>
      <c r="BA322" s="4"/>
      <c r="BB322" s="4">
        <f t="shared" si="508"/>
        <v>1</v>
      </c>
      <c r="BC322" s="4">
        <f t="shared" si="509"/>
        <v>1</v>
      </c>
      <c r="BD322" s="40">
        <f t="shared" si="510"/>
        <v>1.800715702771184</v>
      </c>
      <c r="BE322" s="15">
        <f t="shared" si="511"/>
        <v>19.966118485382466</v>
      </c>
      <c r="BF322" s="15">
        <f t="shared" si="512"/>
        <v>4.4389728068705887</v>
      </c>
      <c r="BG322" s="15">
        <f t="shared" si="545"/>
        <v>6.9251989970158903</v>
      </c>
      <c r="BH322" s="15">
        <f t="shared" si="546"/>
        <v>7.3012067292664566</v>
      </c>
      <c r="BI322" s="15">
        <f t="shared" si="547"/>
        <v>1.2198346215839071</v>
      </c>
      <c r="BJ322" s="18">
        <f t="shared" si="548"/>
        <v>0.22232527619829742</v>
      </c>
      <c r="BK322" s="18">
        <f t="shared" si="549"/>
        <v>0.34684753584358152</v>
      </c>
      <c r="BL322" s="18">
        <f t="shared" si="550"/>
        <v>0.36567982578145042</v>
      </c>
      <c r="BM322" s="18">
        <f t="shared" si="551"/>
        <v>6.1095231027351093E-2</v>
      </c>
      <c r="BN322" s="18">
        <f t="shared" si="552"/>
        <v>1.5600904304475915</v>
      </c>
      <c r="BO322" s="18">
        <f t="shared" si="553"/>
        <v>1.6447964533519415</v>
      </c>
      <c r="BP322" s="18">
        <f t="shared" si="554"/>
        <v>0.27480110256495865</v>
      </c>
      <c r="BQ322" s="18">
        <f t="shared" si="555"/>
        <v>1.054295585211716</v>
      </c>
      <c r="BR322" s="18">
        <f t="shared" si="556"/>
        <v>0.17614434214952396</v>
      </c>
      <c r="BS322" s="18">
        <f t="shared" si="557"/>
        <v>0.167073015025622</v>
      </c>
      <c r="BT322" s="144">
        <f t="shared" si="558"/>
        <v>-1.5036137613794385</v>
      </c>
      <c r="BU322" s="144">
        <f t="shared" si="559"/>
        <v>-1.0588699735624505</v>
      </c>
      <c r="BV322" s="144">
        <f t="shared" si="560"/>
        <v>-1.0059971213822729</v>
      </c>
      <c r="BW322" s="144">
        <f t="shared" si="561"/>
        <v>-2.7953214677763114</v>
      </c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184"/>
      <c r="CJ322" s="185"/>
      <c r="CK322" s="181">
        <f t="shared" si="513"/>
        <v>0</v>
      </c>
      <c r="CL322" s="186">
        <f t="shared" si="514"/>
        <v>1.8007155455380042</v>
      </c>
      <c r="CM322" s="185">
        <f t="shared" si="515"/>
        <v>0.2179366210101234</v>
      </c>
      <c r="CN322" s="185">
        <f t="shared" si="516"/>
        <v>0.33337216219418125</v>
      </c>
      <c r="CO322" s="188">
        <f t="shared" si="517"/>
        <v>0.33810000000000001</v>
      </c>
      <c r="CP322" s="185">
        <f t="shared" si="518"/>
        <v>5.4381930363080234E-2</v>
      </c>
      <c r="CQ322" s="187">
        <f t="shared" si="519"/>
        <v>1.5296748231161013</v>
      </c>
      <c r="CR322" s="187">
        <f t="shared" si="520"/>
        <v>1.5513684594765507</v>
      </c>
      <c r="CS322" s="187">
        <f t="shared" si="521"/>
        <v>0.24953094211988414</v>
      </c>
      <c r="CT322" s="187">
        <f t="shared" si="522"/>
        <v>1.0141818614208851</v>
      </c>
      <c r="CU322" s="187">
        <f t="shared" si="523"/>
        <v>0.1631267890070679</v>
      </c>
      <c r="CV322" s="187">
        <f t="shared" si="524"/>
        <v>0.16084569761336953</v>
      </c>
      <c r="CW322" s="184">
        <f t="shared" si="525"/>
        <v>-1.5235509877743678</v>
      </c>
      <c r="CX322" s="184">
        <f t="shared" si="526"/>
        <v>-1.0984958088696011</v>
      </c>
      <c r="CY322" s="184">
        <f t="shared" si="527"/>
        <v>-2.9117233427417815</v>
      </c>
      <c r="CZ322" s="184">
        <f t="shared" si="562"/>
        <v>0.42505517890476691</v>
      </c>
      <c r="DA322" s="184">
        <f t="shared" si="563"/>
        <v>0.43913741850607102</v>
      </c>
      <c r="DB322" s="184">
        <f t="shared" si="564"/>
        <v>-1.3881723549674141</v>
      </c>
      <c r="DC322" s="184">
        <f t="shared" si="565"/>
        <v>1.4082239601304173E-2</v>
      </c>
      <c r="DD322" s="184">
        <f t="shared" si="566"/>
        <v>-1.8132275338721808</v>
      </c>
      <c r="DE322" s="184">
        <f t="shared" si="567"/>
        <v>-1.8273097734734849</v>
      </c>
      <c r="DF322" s="15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3" t="str">
        <f>E322</f>
        <v>iRM_12</v>
      </c>
      <c r="DW322" s="43" t="str">
        <f>A322</f>
        <v>Lab 1</v>
      </c>
      <c r="DX322" s="43" t="str">
        <f>B322</f>
        <v>Jun 22, 2022</v>
      </c>
      <c r="DY322" s="125">
        <f>C322</f>
        <v>5</v>
      </c>
      <c r="DZ322" s="51">
        <f>BE322/AVERAGE(BE320,BE324)</f>
        <v>1.0032801289565398</v>
      </c>
      <c r="EA322" s="52">
        <f>(CM322/AVERAGE(CM320,CM324)-1)*10^6</f>
        <v>-4.1567222288652061</v>
      </c>
      <c r="EB322" s="52">
        <f>(CN322/AVERAGE(CN320,CN324)-1)*10^6</f>
        <v>-4.6439949916710077</v>
      </c>
      <c r="EC322" s="52">
        <f>(CP322/AVERAGE(CP320,CP324)-1)*10^6</f>
        <v>16.874067191974262</v>
      </c>
      <c r="ED322" s="4"/>
      <c r="EE322" s="4"/>
      <c r="EF322" s="4"/>
      <c r="EG322" s="4"/>
      <c r="EH322" s="130"/>
      <c r="EI322" s="20"/>
      <c r="EJ322" s="20"/>
      <c r="EK322" s="52"/>
      <c r="EL322" s="52"/>
      <c r="EN322" s="21" t="str">
        <f t="shared" ref="EN322:EU322" si="625">EE410</f>
        <v>SRM</v>
      </c>
      <c r="EO322" s="21" t="str">
        <f t="shared" si="625"/>
        <v>Lab 1</v>
      </c>
      <c r="EP322" s="62" t="str">
        <f t="shared" si="625"/>
        <v>Jun 23, 2022</v>
      </c>
      <c r="EQ322" s="128">
        <f t="shared" si="625"/>
        <v>6</v>
      </c>
      <c r="ER322" s="119">
        <f t="shared" si="625"/>
        <v>1.1227323661787239</v>
      </c>
      <c r="ES322" s="118">
        <f t="shared" si="625"/>
        <v>-0.25802845193823032</v>
      </c>
      <c r="ET322" s="118">
        <f t="shared" si="625"/>
        <v>4.6887348286173136</v>
      </c>
      <c r="EU322" s="118">
        <f t="shared" si="625"/>
        <v>26.239847052744736</v>
      </c>
      <c r="EV322" s="21" t="s">
        <v>27</v>
      </c>
      <c r="EW322" s="121" t="s">
        <v>321</v>
      </c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5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</row>
    <row r="323" spans="1:235">
      <c r="A323" s="4" t="s">
        <v>38</v>
      </c>
      <c r="B323" s="12" t="s">
        <v>35</v>
      </c>
      <c r="C323" s="20">
        <v>5</v>
      </c>
      <c r="D323" s="4" t="s">
        <v>135</v>
      </c>
      <c r="E323" s="4" t="s">
        <v>101</v>
      </c>
      <c r="F323" s="15"/>
      <c r="G323" s="15"/>
      <c r="H323" s="15">
        <v>4.8212338151643053E-4</v>
      </c>
      <c r="I323" s="15">
        <v>9.2306115675455658E-5</v>
      </c>
      <c r="J323" s="15">
        <v>1.5696853224653751E-4</v>
      </c>
      <c r="K323" s="15">
        <v>-2.2250340293794584E-6</v>
      </c>
      <c r="L323" s="15">
        <v>1.579878357006237E-4</v>
      </c>
      <c r="M323" s="15">
        <v>1.4509937670936773E-6</v>
      </c>
      <c r="N323" s="15">
        <v>8.5354860129882584E-5</v>
      </c>
      <c r="O323" s="15">
        <v>6.6895635455921375E-6</v>
      </c>
      <c r="P323" s="15">
        <v>1.2717310369225747E-6</v>
      </c>
      <c r="Q323" s="15"/>
      <c r="R323" s="15"/>
      <c r="S323" s="15"/>
      <c r="T323" s="15"/>
      <c r="U323" s="15"/>
      <c r="V323" s="15">
        <v>20.721141970887476</v>
      </c>
      <c r="W323" s="15">
        <v>4.6070904439809368</v>
      </c>
      <c r="X323" s="15">
        <v>7.1879008838108609</v>
      </c>
      <c r="Y323" s="15">
        <v>2.8134871228052807E-5</v>
      </c>
      <c r="Z323" s="15">
        <v>7.5790268936935732</v>
      </c>
      <c r="AA323" s="15">
        <v>2.9045819593246665E-5</v>
      </c>
      <c r="AB323" s="15">
        <v>1.2664123141035741</v>
      </c>
      <c r="AC323" s="15">
        <v>1.6863954261185985E-5</v>
      </c>
      <c r="AD323" s="15">
        <v>9.0205516840444253E-6</v>
      </c>
      <c r="AE323" s="15"/>
      <c r="AF323" s="15"/>
      <c r="AG323" s="15"/>
      <c r="AH323" s="15"/>
      <c r="AI323" s="69">
        <f t="shared" si="507"/>
        <v>1</v>
      </c>
      <c r="AJ323" s="15">
        <f t="shared" si="529"/>
        <v>0</v>
      </c>
      <c r="AK323" s="15">
        <f t="shared" si="530"/>
        <v>0</v>
      </c>
      <c r="AL323" s="15">
        <f t="shared" si="531"/>
        <v>20.72065984750596</v>
      </c>
      <c r="AM323" s="15">
        <f t="shared" si="532"/>
        <v>4.6069981378652614</v>
      </c>
      <c r="AN323" s="15">
        <f t="shared" si="533"/>
        <v>7.187743915278614</v>
      </c>
      <c r="AO323" s="15">
        <f t="shared" si="534"/>
        <v>3.0359905257432267E-5</v>
      </c>
      <c r="AP323" s="15">
        <f t="shared" si="535"/>
        <v>7.5788689058578722</v>
      </c>
      <c r="AQ323" s="15">
        <f t="shared" si="536"/>
        <v>2.7594825826152986E-5</v>
      </c>
      <c r="AR323" s="15">
        <f t="shared" si="537"/>
        <v>1.2663269592434443</v>
      </c>
      <c r="AS323" s="15">
        <f t="shared" si="538"/>
        <v>1.0174390715593847E-5</v>
      </c>
      <c r="AT323" s="15">
        <f t="shared" si="539"/>
        <v>7.7488206471218511E-6</v>
      </c>
      <c r="AU323" s="15">
        <f t="shared" si="540"/>
        <v>0</v>
      </c>
      <c r="AV323" s="15">
        <f t="shared" si="541"/>
        <v>0</v>
      </c>
      <c r="AW323" s="15">
        <f t="shared" si="542"/>
        <v>0</v>
      </c>
      <c r="AX323" s="15"/>
      <c r="AY323" s="4">
        <f t="shared" si="543"/>
        <v>0</v>
      </c>
      <c r="AZ323" s="4">
        <f t="shared" si="544"/>
        <v>1</v>
      </c>
      <c r="BA323" s="4"/>
      <c r="BB323" s="4">
        <f t="shared" si="508"/>
        <v>1</v>
      </c>
      <c r="BC323" s="4">
        <f t="shared" si="509"/>
        <v>1</v>
      </c>
      <c r="BD323" s="40">
        <f t="shared" si="510"/>
        <v>1.8059931586027325</v>
      </c>
      <c r="BE323" s="15">
        <f t="shared" si="511"/>
        <v>20.72065984750596</v>
      </c>
      <c r="BF323" s="15">
        <f t="shared" si="512"/>
        <v>4.6069981378652614</v>
      </c>
      <c r="BG323" s="15">
        <f t="shared" si="545"/>
        <v>7.1877396988122175</v>
      </c>
      <c r="BH323" s="15">
        <f t="shared" si="546"/>
        <v>7.578866167451566</v>
      </c>
      <c r="BI323" s="15">
        <f t="shared" si="547"/>
        <v>1.2663218163045287</v>
      </c>
      <c r="BJ323" s="18">
        <f t="shared" si="548"/>
        <v>0.22233838940316286</v>
      </c>
      <c r="BK323" s="18">
        <f t="shared" si="549"/>
        <v>0.34688758715747986</v>
      </c>
      <c r="BL323" s="18">
        <f t="shared" si="550"/>
        <v>0.36576374609825929</v>
      </c>
      <c r="BM323" s="18">
        <f t="shared" si="551"/>
        <v>6.1113971544537918E-2</v>
      </c>
      <c r="BN323" s="18">
        <f t="shared" si="552"/>
        <v>1.5601785552582816</v>
      </c>
      <c r="BO323" s="18">
        <f t="shared" si="553"/>
        <v>1.6450768896909898</v>
      </c>
      <c r="BP323" s="18">
        <f t="shared" si="554"/>
        <v>0.27486918344866157</v>
      </c>
      <c r="BQ323" s="18">
        <f t="shared" si="555"/>
        <v>1.0544157809031374</v>
      </c>
      <c r="BR323" s="18">
        <f t="shared" si="556"/>
        <v>0.17617802944558356</v>
      </c>
      <c r="BS323" s="18">
        <f t="shared" si="557"/>
        <v>0.16708591870152209</v>
      </c>
      <c r="BT323" s="144">
        <f t="shared" si="558"/>
        <v>-1.5035547810494334</v>
      </c>
      <c r="BU323" s="144">
        <f t="shared" si="559"/>
        <v>-1.0587545078389635</v>
      </c>
      <c r="BV323" s="144">
        <f t="shared" si="560"/>
        <v>-1.0057676564709566</v>
      </c>
      <c r="BW323" s="144">
        <f t="shared" si="561"/>
        <v>-2.7950147720948189</v>
      </c>
      <c r="BX323" s="44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184"/>
      <c r="CJ323" s="185"/>
      <c r="CK323" s="181">
        <f t="shared" si="513"/>
        <v>0</v>
      </c>
      <c r="CL323" s="186">
        <f t="shared" si="514"/>
        <v>1.8059848614035123</v>
      </c>
      <c r="CM323" s="185">
        <f t="shared" si="515"/>
        <v>0.21793676034386555</v>
      </c>
      <c r="CN323" s="185">
        <f t="shared" si="516"/>
        <v>0.33337199925493244</v>
      </c>
      <c r="CO323" s="188">
        <f t="shared" si="517"/>
        <v>0.33810000000000001</v>
      </c>
      <c r="CP323" s="185">
        <f t="shared" si="518"/>
        <v>5.4380085569219153E-2</v>
      </c>
      <c r="CQ323" s="187">
        <f t="shared" si="519"/>
        <v>1.5296730975028288</v>
      </c>
      <c r="CR323" s="187">
        <f t="shared" si="520"/>
        <v>1.5513674676384934</v>
      </c>
      <c r="CS323" s="187">
        <f t="shared" si="521"/>
        <v>0.24952231777428011</v>
      </c>
      <c r="CT323" s="187">
        <f t="shared" si="522"/>
        <v>1.0141823571134778</v>
      </c>
      <c r="CU323" s="187">
        <f t="shared" si="523"/>
        <v>0.163121334997407</v>
      </c>
      <c r="CV323" s="187">
        <f t="shared" si="524"/>
        <v>0.16084024125767274</v>
      </c>
      <c r="CW323" s="184">
        <f t="shared" si="525"/>
        <v>-1.5235503484430934</v>
      </c>
      <c r="CX323" s="184">
        <f t="shared" si="526"/>
        <v>-1.0984962976305328</v>
      </c>
      <c r="CY323" s="184">
        <f t="shared" si="527"/>
        <v>-2.9117572662369549</v>
      </c>
      <c r="CZ323" s="184">
        <f t="shared" si="562"/>
        <v>0.42505405081256076</v>
      </c>
      <c r="DA323" s="184">
        <f t="shared" si="563"/>
        <v>0.4391367791747966</v>
      </c>
      <c r="DB323" s="184">
        <f t="shared" si="564"/>
        <v>-1.3882069177938614</v>
      </c>
      <c r="DC323" s="184">
        <f t="shared" si="565"/>
        <v>1.4082728362235983E-2</v>
      </c>
      <c r="DD323" s="184">
        <f t="shared" si="566"/>
        <v>-1.8132609686064221</v>
      </c>
      <c r="DE323" s="184">
        <f t="shared" si="567"/>
        <v>-1.8273436969686583</v>
      </c>
      <c r="DF323" s="15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125"/>
      <c r="DZ323" s="4"/>
      <c r="EA323" s="20"/>
      <c r="EB323" s="20"/>
      <c r="EC323" s="20"/>
      <c r="ED323" s="4"/>
      <c r="EE323" s="4" t="str">
        <f>E323</f>
        <v>Ames</v>
      </c>
      <c r="EF323" s="4" t="str">
        <f>A323</f>
        <v>Lab 1</v>
      </c>
      <c r="EG323" s="4" t="str">
        <f>B323</f>
        <v>Jun 22, 2022</v>
      </c>
      <c r="EH323" s="130">
        <f>C323</f>
        <v>5</v>
      </c>
      <c r="EI323" s="51">
        <f>BE323/AVERAGE(BE322,BE324)</f>
        <v>1.0407726580403844</v>
      </c>
      <c r="EJ323" s="52">
        <f>(CM323/AVERAGE(CM322,CM324)-1)*10^6</f>
        <v>0.46934661135367151</v>
      </c>
      <c r="EK323" s="52">
        <f>(CN323/AVERAGE(CN322,CN324)-1)*10^6</f>
        <v>-3.1963862654471598</v>
      </c>
      <c r="EL323" s="52">
        <f>(CP323/AVERAGE(CP322,CP324)-1)*10^6</f>
        <v>-22.913696355209012</v>
      </c>
      <c r="EN323" s="72"/>
      <c r="EO323" s="72"/>
      <c r="EP323" s="72"/>
      <c r="EQ323" s="126"/>
      <c r="ER323" s="72"/>
      <c r="ES323" s="72"/>
      <c r="ET323" s="72"/>
      <c r="EU323" s="72"/>
      <c r="EV323" s="72"/>
      <c r="EY323" s="39"/>
      <c r="EZ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5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</row>
    <row r="324" spans="1:235">
      <c r="A324" s="4" t="s">
        <v>38</v>
      </c>
      <c r="B324" s="12" t="s">
        <v>35</v>
      </c>
      <c r="C324" s="20">
        <v>5</v>
      </c>
      <c r="D324" s="4" t="s">
        <v>136</v>
      </c>
      <c r="E324" s="4" t="s">
        <v>27</v>
      </c>
      <c r="F324" s="15"/>
      <c r="G324" s="15"/>
      <c r="H324" s="15">
        <v>2.4472613295074553E-4</v>
      </c>
      <c r="I324" s="15">
        <v>3.8608809063589433E-5</v>
      </c>
      <c r="J324" s="15">
        <v>7.8058819053694609E-5</v>
      </c>
      <c r="K324" s="15">
        <v>-2.7982533531201165E-6</v>
      </c>
      <c r="L324" s="15">
        <v>6.5915087179746476E-5</v>
      </c>
      <c r="M324" s="15">
        <v>-5.3415755246533076E-6</v>
      </c>
      <c r="N324" s="15">
        <v>6.3960110310290474E-5</v>
      </c>
      <c r="O324" s="15">
        <v>5.1870898687411682E-6</v>
      </c>
      <c r="P324" s="15">
        <v>-8.048225197399006E-7</v>
      </c>
      <c r="Q324" s="15"/>
      <c r="R324" s="15"/>
      <c r="S324" s="15"/>
      <c r="T324" s="15"/>
      <c r="U324" s="15"/>
      <c r="V324" s="15">
        <v>19.851966741133708</v>
      </c>
      <c r="W324" s="15">
        <v>4.4135801062291984</v>
      </c>
      <c r="X324" s="15">
        <v>6.8856378380133183</v>
      </c>
      <c r="Y324" s="15">
        <v>3.8097490687505342E-5</v>
      </c>
      <c r="Z324" s="15">
        <v>7.2594430787222723</v>
      </c>
      <c r="AA324" s="15">
        <v>1.9421777584024573E-5</v>
      </c>
      <c r="AB324" s="15">
        <v>1.2128838762945058</v>
      </c>
      <c r="AC324" s="15">
        <v>1.2023724634348452E-5</v>
      </c>
      <c r="AD324" s="15">
        <v>-1.8710037883632758E-7</v>
      </c>
      <c r="AE324" s="15"/>
      <c r="AF324" s="15"/>
      <c r="AG324" s="15"/>
      <c r="AH324" s="15"/>
      <c r="AI324" s="69">
        <f t="shared" si="507"/>
        <v>1</v>
      </c>
      <c r="AJ324" s="15">
        <f t="shared" si="529"/>
        <v>0</v>
      </c>
      <c r="AK324" s="15">
        <f t="shared" si="530"/>
        <v>0</v>
      </c>
      <c r="AL324" s="15">
        <f t="shared" si="531"/>
        <v>19.851722015000757</v>
      </c>
      <c r="AM324" s="15">
        <f t="shared" si="532"/>
        <v>4.4135414974201348</v>
      </c>
      <c r="AN324" s="15">
        <f t="shared" si="533"/>
        <v>6.8855597791942644</v>
      </c>
      <c r="AO324" s="15">
        <f t="shared" si="534"/>
        <v>4.0895744040625458E-5</v>
      </c>
      <c r="AP324" s="15">
        <f t="shared" si="535"/>
        <v>7.2593771636350928</v>
      </c>
      <c r="AQ324" s="15">
        <f t="shared" si="536"/>
        <v>2.476335310867788E-5</v>
      </c>
      <c r="AR324" s="15">
        <f t="shared" si="537"/>
        <v>1.2128199161841955</v>
      </c>
      <c r="AS324" s="15">
        <f t="shared" si="538"/>
        <v>6.8366347656072834E-6</v>
      </c>
      <c r="AT324" s="15">
        <f t="shared" si="539"/>
        <v>6.1772214090357301E-7</v>
      </c>
      <c r="AU324" s="15">
        <f t="shared" si="540"/>
        <v>0</v>
      </c>
      <c r="AV324" s="15">
        <f t="shared" si="541"/>
        <v>0</v>
      </c>
      <c r="AW324" s="15">
        <f t="shared" si="542"/>
        <v>0</v>
      </c>
      <c r="AX324" s="15"/>
      <c r="AY324" s="4">
        <f t="shared" si="543"/>
        <v>0</v>
      </c>
      <c r="AZ324" s="4">
        <f t="shared" si="544"/>
        <v>1</v>
      </c>
      <c r="BA324" s="4"/>
      <c r="BB324" s="4">
        <f t="shared" si="508"/>
        <v>1</v>
      </c>
      <c r="BC324" s="4">
        <f t="shared" si="509"/>
        <v>1</v>
      </c>
      <c r="BD324" s="40">
        <f t="shared" si="510"/>
        <v>1.8007247688236059</v>
      </c>
      <c r="BE324" s="15">
        <f t="shared" si="511"/>
        <v>19.851722015000757</v>
      </c>
      <c r="BF324" s="15">
        <f t="shared" si="512"/>
        <v>4.4135414974201348</v>
      </c>
      <c r="BG324" s="15">
        <f t="shared" si="545"/>
        <v>6.8855594429643103</v>
      </c>
      <c r="BH324" s="15">
        <f t="shared" si="546"/>
        <v>7.2593769452910486</v>
      </c>
      <c r="BI324" s="15">
        <f t="shared" si="547"/>
        <v>1.2128195061581524</v>
      </c>
      <c r="BJ324" s="18">
        <f t="shared" si="548"/>
        <v>0.22232537278554909</v>
      </c>
      <c r="BK324" s="18">
        <f t="shared" si="549"/>
        <v>0.34684947924221915</v>
      </c>
      <c r="BL324" s="18">
        <f t="shared" si="550"/>
        <v>0.36567996165801497</v>
      </c>
      <c r="BM324" s="18">
        <f t="shared" si="551"/>
        <v>6.1093919471655773E-2</v>
      </c>
      <c r="BN324" s="18">
        <f t="shared" si="552"/>
        <v>1.5600984939167681</v>
      </c>
      <c r="BO324" s="18">
        <f t="shared" si="553"/>
        <v>1.6447963499458205</v>
      </c>
      <c r="BP324" s="18">
        <f t="shared" si="554"/>
        <v>0.27479508391777591</v>
      </c>
      <c r="BQ324" s="18">
        <f t="shared" si="555"/>
        <v>1.05429006973554</v>
      </c>
      <c r="BR324" s="18">
        <f t="shared" si="556"/>
        <v>0.17613957387259443</v>
      </c>
      <c r="BS324" s="18">
        <f t="shared" si="557"/>
        <v>0.16706936632418212</v>
      </c>
      <c r="BT324" s="144">
        <f t="shared" si="558"/>
        <v>-1.5036133269383694</v>
      </c>
      <c r="BU324" s="144">
        <f t="shared" si="559"/>
        <v>-1.0588643705438547</v>
      </c>
      <c r="BV324" s="144">
        <f t="shared" si="560"/>
        <v>-1.0059967498098488</v>
      </c>
      <c r="BW324" s="144">
        <f t="shared" si="561"/>
        <v>-2.7953429354056389</v>
      </c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184"/>
      <c r="CJ324" s="185"/>
      <c r="CK324" s="181">
        <f t="shared" si="513"/>
        <v>0</v>
      </c>
      <c r="CL324" s="186">
        <f t="shared" si="514"/>
        <v>1.8007240781387353</v>
      </c>
      <c r="CM324" s="185">
        <f t="shared" si="515"/>
        <v>0.2179366951019438</v>
      </c>
      <c r="CN324" s="185">
        <f t="shared" si="516"/>
        <v>0.33337396749385512</v>
      </c>
      <c r="CO324" s="188">
        <f t="shared" si="517"/>
        <v>0.33810000000000001</v>
      </c>
      <c r="CP324" s="185">
        <f t="shared" si="518"/>
        <v>5.4380732929999565E-2</v>
      </c>
      <c r="CQ324" s="187">
        <f t="shared" si="519"/>
        <v>1.5296825866700121</v>
      </c>
      <c r="CR324" s="187">
        <f t="shared" si="520"/>
        <v>1.5513679320586542</v>
      </c>
      <c r="CS324" s="187">
        <f t="shared" si="521"/>
        <v>0.24952536287916999</v>
      </c>
      <c r="CT324" s="187">
        <f t="shared" si="522"/>
        <v>1.014176369383827</v>
      </c>
      <c r="CU324" s="187">
        <f t="shared" si="523"/>
        <v>0.1631223137751508</v>
      </c>
      <c r="CV324" s="187">
        <f t="shared" si="524"/>
        <v>0.16084215595977394</v>
      </c>
      <c r="CW324" s="184">
        <f t="shared" si="525"/>
        <v>-1.5235506478048506</v>
      </c>
      <c r="CX324" s="184">
        <f t="shared" si="526"/>
        <v>-1.0984903936160482</v>
      </c>
      <c r="CY324" s="184">
        <f t="shared" si="527"/>
        <v>-2.9117453619355831</v>
      </c>
      <c r="CZ324" s="184">
        <f t="shared" si="562"/>
        <v>0.42506025418880272</v>
      </c>
      <c r="DA324" s="184">
        <f t="shared" si="563"/>
        <v>0.43913707853655387</v>
      </c>
      <c r="DB324" s="184">
        <f t="shared" si="564"/>
        <v>-1.3881947141307327</v>
      </c>
      <c r="DC324" s="184">
        <f t="shared" si="565"/>
        <v>1.4076824347751201E-2</v>
      </c>
      <c r="DD324" s="184">
        <f t="shared" si="566"/>
        <v>-1.8132549683195354</v>
      </c>
      <c r="DE324" s="184">
        <f t="shared" si="567"/>
        <v>-1.8273317926672865</v>
      </c>
      <c r="DF324" s="15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3" t="str">
        <f>E324</f>
        <v>iRM_12</v>
      </c>
      <c r="DW324" s="43" t="str">
        <f>A324</f>
        <v>Lab 1</v>
      </c>
      <c r="DX324" s="43" t="str">
        <f>B324</f>
        <v>Jun 22, 2022</v>
      </c>
      <c r="DY324" s="125">
        <f>C324</f>
        <v>5</v>
      </c>
      <c r="DZ324" s="51">
        <f>BE324/AVERAGE(BE322,BE326)</f>
        <v>0.99475104550547988</v>
      </c>
      <c r="EA324" s="52">
        <f>(CM324/AVERAGE(CM322,CM326)-1)*10^6</f>
        <v>3.094799092773215</v>
      </c>
      <c r="EB324" s="52">
        <f>(CN324/AVERAGE(CN322,CN326)-1)*10^6</f>
        <v>5.6061339397395216</v>
      </c>
      <c r="EC324" s="52">
        <f>(CP324/AVERAGE(CP322,CP326)-1)*10^6</f>
        <v>-9.0191276387319164</v>
      </c>
      <c r="ED324" s="4"/>
      <c r="EE324" s="4"/>
      <c r="EF324" s="4"/>
      <c r="EG324" s="4"/>
      <c r="EH324" s="130"/>
      <c r="EI324" s="20"/>
      <c r="EJ324" s="20"/>
      <c r="EK324" s="52"/>
      <c r="EL324" s="52"/>
      <c r="EN324" s="39" t="str">
        <f t="shared" ref="EN324:EU324" si="626">EE422</f>
        <v xml:space="preserve">Bottle 1 </v>
      </c>
      <c r="EO324" s="39" t="str">
        <f t="shared" si="626"/>
        <v>Lab 2</v>
      </c>
      <c r="EP324" s="39" t="str">
        <f t="shared" si="626"/>
        <v>May 28, 2020</v>
      </c>
      <c r="EQ324" s="124">
        <f t="shared" si="626"/>
        <v>1</v>
      </c>
      <c r="ER324" s="117">
        <f t="shared" si="626"/>
        <v>1.0225904925827805</v>
      </c>
      <c r="ES324" s="44">
        <f t="shared" si="626"/>
        <v>3.4224023128803793</v>
      </c>
      <c r="ET324" s="44">
        <f t="shared" si="626"/>
        <v>0.6040714650712431</v>
      </c>
      <c r="EU324" s="44">
        <f t="shared" si="626"/>
        <v>-2.1548801025783604</v>
      </c>
      <c r="EV324" s="39" t="s">
        <v>275</v>
      </c>
      <c r="EW324" s="108" t="s">
        <v>257</v>
      </c>
      <c r="EX324" s="109">
        <f>AVERAGE(ES324:ES329)</f>
        <v>-2.4925741907525869</v>
      </c>
      <c r="EY324" s="109">
        <f>AVERAGE(ET324:ET329)</f>
        <v>-1.618930089986037E-2</v>
      </c>
      <c r="EZ324" s="110">
        <f>AVERAGE(EU324:EU329)</f>
        <v>5.2006217454344155</v>
      </c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5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</row>
    <row r="325" spans="1:235">
      <c r="A325" s="4" t="s">
        <v>38</v>
      </c>
      <c r="B325" s="12" t="s">
        <v>35</v>
      </c>
      <c r="C325" s="20">
        <v>5</v>
      </c>
      <c r="D325" s="4" t="s">
        <v>70</v>
      </c>
      <c r="E325" s="4" t="s">
        <v>102</v>
      </c>
      <c r="F325" s="15"/>
      <c r="G325" s="15"/>
      <c r="H325" s="15">
        <v>2.423683079541661E-4</v>
      </c>
      <c r="I325" s="15">
        <v>4.8537183101871054E-5</v>
      </c>
      <c r="J325" s="15">
        <v>7.579349767183885E-5</v>
      </c>
      <c r="K325" s="15">
        <v>2.5086561379339396E-6</v>
      </c>
      <c r="L325" s="15">
        <v>7.1419431333197283E-5</v>
      </c>
      <c r="M325" s="15">
        <v>2.0475701603572822E-6</v>
      </c>
      <c r="N325" s="15">
        <v>6.9390534554258915E-5</v>
      </c>
      <c r="O325" s="15">
        <v>7.3618784426798796E-6</v>
      </c>
      <c r="P325" s="15">
        <v>-4.0964923300634838E-6</v>
      </c>
      <c r="Q325" s="15"/>
      <c r="R325" s="15"/>
      <c r="S325" s="15"/>
      <c r="T325" s="15"/>
      <c r="U325" s="15"/>
      <c r="V325" s="15">
        <v>20.8808052685796</v>
      </c>
      <c r="W325" s="15">
        <v>4.6422317368643622</v>
      </c>
      <c r="X325" s="15">
        <v>7.242188443942946</v>
      </c>
      <c r="Y325" s="15">
        <v>2.8746858707883841E-5</v>
      </c>
      <c r="Z325" s="15">
        <v>7.6350603590206223</v>
      </c>
      <c r="AA325" s="15">
        <v>2.3922082022534373E-5</v>
      </c>
      <c r="AB325" s="15">
        <v>1.2756321454534725</v>
      </c>
      <c r="AC325" s="15">
        <v>1.5996766160126252E-5</v>
      </c>
      <c r="AD325" s="15">
        <v>2.1987129325018904E-6</v>
      </c>
      <c r="AE325" s="15"/>
      <c r="AF325" s="15"/>
      <c r="AG325" s="15"/>
      <c r="AH325" s="15"/>
      <c r="AI325" s="69">
        <f t="shared" si="507"/>
        <v>1</v>
      </c>
      <c r="AJ325" s="15">
        <f t="shared" si="529"/>
        <v>0</v>
      </c>
      <c r="AK325" s="15">
        <f t="shared" si="530"/>
        <v>0</v>
      </c>
      <c r="AL325" s="15">
        <f t="shared" si="531"/>
        <v>20.880562900271645</v>
      </c>
      <c r="AM325" s="15">
        <f t="shared" si="532"/>
        <v>4.6421831996812601</v>
      </c>
      <c r="AN325" s="15">
        <f t="shared" si="533"/>
        <v>7.2421126504452742</v>
      </c>
      <c r="AO325" s="15">
        <f t="shared" si="534"/>
        <v>2.6238202569949901E-5</v>
      </c>
      <c r="AP325" s="15">
        <f t="shared" si="535"/>
        <v>7.6349889395892889</v>
      </c>
      <c r="AQ325" s="15">
        <f t="shared" si="536"/>
        <v>2.1874511862177092E-5</v>
      </c>
      <c r="AR325" s="15">
        <f t="shared" si="537"/>
        <v>1.2755627549189181</v>
      </c>
      <c r="AS325" s="15">
        <f t="shared" si="538"/>
        <v>8.6348877174463715E-6</v>
      </c>
      <c r="AT325" s="15">
        <f t="shared" si="539"/>
        <v>6.2952052625653743E-6</v>
      </c>
      <c r="AU325" s="15">
        <f t="shared" si="540"/>
        <v>0</v>
      </c>
      <c r="AV325" s="15">
        <f t="shared" si="541"/>
        <v>0</v>
      </c>
      <c r="AW325" s="15">
        <f t="shared" si="542"/>
        <v>0</v>
      </c>
      <c r="AX325" s="15"/>
      <c r="AY325" s="4">
        <f t="shared" si="543"/>
        <v>0</v>
      </c>
      <c r="AZ325" s="4">
        <f t="shared" si="544"/>
        <v>1</v>
      </c>
      <c r="BA325" s="4"/>
      <c r="BB325" s="4">
        <f t="shared" si="508"/>
        <v>1</v>
      </c>
      <c r="BC325" s="4">
        <f t="shared" si="509"/>
        <v>1</v>
      </c>
      <c r="BD325" s="40">
        <f t="shared" si="510"/>
        <v>1.7988759385059268</v>
      </c>
      <c r="BE325" s="15">
        <f t="shared" si="511"/>
        <v>20.880562900271645</v>
      </c>
      <c r="BF325" s="15">
        <f t="shared" si="512"/>
        <v>4.6421831996812601</v>
      </c>
      <c r="BG325" s="15">
        <f t="shared" si="545"/>
        <v>7.242109223565893</v>
      </c>
      <c r="BH325" s="15">
        <f t="shared" si="546"/>
        <v>7.6349867142910472</v>
      </c>
      <c r="BI325" s="15">
        <f t="shared" si="547"/>
        <v>1.2755585762006674</v>
      </c>
      <c r="BJ325" s="18">
        <f t="shared" si="548"/>
        <v>0.2223207880866501</v>
      </c>
      <c r="BK325" s="18">
        <f t="shared" si="549"/>
        <v>0.3468349612103454</v>
      </c>
      <c r="BL325" s="18">
        <f t="shared" si="550"/>
        <v>0.36565042574554923</v>
      </c>
      <c r="BM325" s="18">
        <f t="shared" si="551"/>
        <v>6.1088323255120341E-2</v>
      </c>
      <c r="BN325" s="18">
        <f t="shared" si="552"/>
        <v>1.5600653640862661</v>
      </c>
      <c r="BO325" s="18">
        <f t="shared" si="553"/>
        <v>1.6446974162534727</v>
      </c>
      <c r="BP325" s="18">
        <f t="shared" si="554"/>
        <v>0.27477557893196658</v>
      </c>
      <c r="BQ325" s="18">
        <f t="shared" si="555"/>
        <v>1.0542490424539204</v>
      </c>
      <c r="BR325" s="18">
        <f t="shared" si="556"/>
        <v>0.1761308117323041</v>
      </c>
      <c r="BS325" s="18">
        <f t="shared" si="557"/>
        <v>0.16706755675332047</v>
      </c>
      <c r="BT325" s="144">
        <f t="shared" si="558"/>
        <v>-1.5036339487239716</v>
      </c>
      <c r="BU325" s="144">
        <f t="shared" si="559"/>
        <v>-1.0589062282850099</v>
      </c>
      <c r="BV325" s="144">
        <f t="shared" si="560"/>
        <v>-1.0060775229131971</v>
      </c>
      <c r="BW325" s="144">
        <f t="shared" si="561"/>
        <v>-2.7954345398223603</v>
      </c>
      <c r="BX325" s="44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184"/>
      <c r="CJ325" s="185"/>
      <c r="CK325" s="181">
        <f t="shared" si="513"/>
        <v>0</v>
      </c>
      <c r="CL325" s="186">
        <f t="shared" si="514"/>
        <v>1.798869245552178</v>
      </c>
      <c r="CM325" s="185">
        <f t="shared" si="515"/>
        <v>0.21793667649358797</v>
      </c>
      <c r="CN325" s="185">
        <f t="shared" si="516"/>
        <v>0.33337362044253094</v>
      </c>
      <c r="CO325" s="188">
        <f t="shared" si="517"/>
        <v>0.33810000000000001</v>
      </c>
      <c r="CP325" s="185">
        <f t="shared" si="518"/>
        <v>5.4382271692273658E-2</v>
      </c>
      <c r="CQ325" s="187">
        <f t="shared" si="519"/>
        <v>1.52968112483967</v>
      </c>
      <c r="CR325" s="187">
        <f t="shared" si="520"/>
        <v>1.5513680645210139</v>
      </c>
      <c r="CS325" s="187">
        <f t="shared" si="521"/>
        <v>0.24953244477816772</v>
      </c>
      <c r="CT325" s="187">
        <f t="shared" si="522"/>
        <v>1.0141774251699793</v>
      </c>
      <c r="CU325" s="187">
        <f t="shared" si="523"/>
        <v>0.16312709931903088</v>
      </c>
      <c r="CV325" s="187">
        <f t="shared" si="524"/>
        <v>0.16084670716437047</v>
      </c>
      <c r="CW325" s="184">
        <f t="shared" si="525"/>
        <v>-1.5235507331890794</v>
      </c>
      <c r="CX325" s="184">
        <f t="shared" si="526"/>
        <v>-1.0984914346436587</v>
      </c>
      <c r="CY325" s="184">
        <f t="shared" si="527"/>
        <v>-2.9117170662429523</v>
      </c>
      <c r="CZ325" s="184">
        <f t="shared" si="562"/>
        <v>0.42505929854542063</v>
      </c>
      <c r="DA325" s="184">
        <f t="shared" si="563"/>
        <v>0.43913716392078245</v>
      </c>
      <c r="DB325" s="184">
        <f t="shared" si="564"/>
        <v>-1.3881663330538734</v>
      </c>
      <c r="DC325" s="184">
        <f t="shared" si="565"/>
        <v>1.4077865375361983E-2</v>
      </c>
      <c r="DD325" s="184">
        <f t="shared" si="566"/>
        <v>-1.8132256315992941</v>
      </c>
      <c r="DE325" s="184">
        <f t="shared" si="567"/>
        <v>-1.8273034969746558</v>
      </c>
      <c r="DF325" s="15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125"/>
      <c r="DZ325" s="4"/>
      <c r="EA325" s="20"/>
      <c r="EB325" s="20"/>
      <c r="EC325" s="20"/>
      <c r="ED325" s="4"/>
      <c r="EE325" s="4" t="str">
        <f>E325</f>
        <v>IPGP</v>
      </c>
      <c r="EF325" s="4" t="str">
        <f>A325</f>
        <v>Lab 1</v>
      </c>
      <c r="EG325" s="4" t="str">
        <f>B325</f>
        <v>Jun 22, 2022</v>
      </c>
      <c r="EH325" s="130">
        <f>C325</f>
        <v>5</v>
      </c>
      <c r="EI325" s="51">
        <f>BE325/AVERAGE(BE324,BE326)</f>
        <v>1.0493127781542675</v>
      </c>
      <c r="EJ325" s="52">
        <f>(CM325/AVERAGE(CM324,CM326)-1)*10^6</f>
        <v>2.8394288651423238</v>
      </c>
      <c r="EK325" s="52">
        <f>(CN325/AVERAGE(CN324,CN326)-1)*10^6</f>
        <v>1.8574613811495055</v>
      </c>
      <c r="EL325" s="52">
        <f>(CP325/AVERAGE(CP324,CP326)-1)*10^6</f>
        <v>30.286662372258633</v>
      </c>
      <c r="EN325" s="39" t="str">
        <f t="shared" ref="EN325:EU325" si="627">EE434</f>
        <v xml:space="preserve">bottle 1 </v>
      </c>
      <c r="EO325" s="39" t="str">
        <f t="shared" si="627"/>
        <v>Lab 2</v>
      </c>
      <c r="EP325" s="39" t="str">
        <f t="shared" si="627"/>
        <v>May 28, 2020</v>
      </c>
      <c r="EQ325" s="124">
        <f t="shared" si="627"/>
        <v>1</v>
      </c>
      <c r="ER325" s="117">
        <f t="shared" si="627"/>
        <v>1.0513201563905628</v>
      </c>
      <c r="ES325" s="44">
        <f t="shared" si="627"/>
        <v>-0.69285040171784829</v>
      </c>
      <c r="ET325" s="44">
        <f t="shared" si="627"/>
        <v>5.3124574797003277</v>
      </c>
      <c r="EU325" s="44">
        <f t="shared" si="627"/>
        <v>20.228228001739623</v>
      </c>
      <c r="EV325" s="39" t="s">
        <v>275</v>
      </c>
      <c r="EW325" s="111" t="s">
        <v>258</v>
      </c>
      <c r="EX325" s="44">
        <f>2*STDEV(ES324:ES329)</f>
        <v>7.2000556372305198</v>
      </c>
      <c r="EY325" s="44">
        <f>2*STDEV(ET324:ET329)</f>
        <v>6.7426974552340697</v>
      </c>
      <c r="EZ325" s="112">
        <f>2*STDEV(EU324:EU329)</f>
        <v>24.624269138864435</v>
      </c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5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</row>
    <row r="326" spans="1:235">
      <c r="A326" s="4" t="s">
        <v>38</v>
      </c>
      <c r="B326" s="12" t="s">
        <v>35</v>
      </c>
      <c r="C326" s="20">
        <v>5</v>
      </c>
      <c r="D326" s="4" t="s">
        <v>137</v>
      </c>
      <c r="E326" s="4" t="s">
        <v>27</v>
      </c>
      <c r="F326" s="15"/>
      <c r="G326" s="15"/>
      <c r="H326" s="15">
        <v>2.4285714753204956E-4</v>
      </c>
      <c r="I326" s="15">
        <v>5.3912188741378485E-5</v>
      </c>
      <c r="J326" s="15">
        <v>8.2463061698945242E-5</v>
      </c>
      <c r="K326" s="15">
        <v>1.5242259223668948E-6</v>
      </c>
      <c r="L326" s="15">
        <v>6.2721422000322488E-5</v>
      </c>
      <c r="M326" s="15">
        <v>1.3055692079433366E-6</v>
      </c>
      <c r="N326" s="15">
        <v>5.3197048873698802E-5</v>
      </c>
      <c r="O326" s="15">
        <v>1.0849345517272014E-5</v>
      </c>
      <c r="P326" s="15">
        <v>-3.6306128095020549E-6</v>
      </c>
      <c r="Q326" s="15"/>
      <c r="R326" s="15"/>
      <c r="S326" s="15"/>
      <c r="T326" s="15"/>
      <c r="U326" s="15"/>
      <c r="V326" s="15">
        <v>19.947069635196609</v>
      </c>
      <c r="W326" s="15">
        <v>4.4347448738253847</v>
      </c>
      <c r="X326" s="15">
        <v>6.9186864677740605</v>
      </c>
      <c r="Y326" s="15">
        <v>4.5712400940235004E-5</v>
      </c>
      <c r="Z326" s="15">
        <v>7.2944200087566768</v>
      </c>
      <c r="AA326" s="15">
        <v>2.2617536076871388E-5</v>
      </c>
      <c r="AB326" s="15">
        <v>1.2187293062404709</v>
      </c>
      <c r="AC326" s="15">
        <v>1.3682573989225886E-5</v>
      </c>
      <c r="AD326" s="15">
        <v>-2.0203650079552363E-6</v>
      </c>
      <c r="AE326" s="15"/>
      <c r="AF326" s="15"/>
      <c r="AG326" s="15"/>
      <c r="AH326" s="15"/>
      <c r="AI326" s="69">
        <f t="shared" si="507"/>
        <v>1</v>
      </c>
      <c r="AJ326" s="15">
        <f t="shared" si="529"/>
        <v>0</v>
      </c>
      <c r="AK326" s="15">
        <f t="shared" si="530"/>
        <v>0</v>
      </c>
      <c r="AL326" s="15">
        <f t="shared" si="531"/>
        <v>19.946826778049076</v>
      </c>
      <c r="AM326" s="15">
        <f t="shared" si="532"/>
        <v>4.434690961636643</v>
      </c>
      <c r="AN326" s="15">
        <f t="shared" si="533"/>
        <v>6.9186040047123614</v>
      </c>
      <c r="AO326" s="15">
        <f t="shared" si="534"/>
        <v>4.4188175017868109E-5</v>
      </c>
      <c r="AP326" s="15">
        <f t="shared" si="535"/>
        <v>7.2943572873346767</v>
      </c>
      <c r="AQ326" s="15">
        <f t="shared" si="536"/>
        <v>2.131196686892805E-5</v>
      </c>
      <c r="AR326" s="15">
        <f t="shared" si="537"/>
        <v>1.2186761091915972</v>
      </c>
      <c r="AS326" s="15">
        <f t="shared" si="538"/>
        <v>2.8332284719538716E-6</v>
      </c>
      <c r="AT326" s="15">
        <f t="shared" si="539"/>
        <v>1.6102478015468186E-6</v>
      </c>
      <c r="AU326" s="15">
        <f t="shared" si="540"/>
        <v>0</v>
      </c>
      <c r="AV326" s="15">
        <f t="shared" si="541"/>
        <v>0</v>
      </c>
      <c r="AW326" s="15">
        <f t="shared" si="542"/>
        <v>0</v>
      </c>
      <c r="AX326" s="15"/>
      <c r="AY326" s="4">
        <f t="shared" si="543"/>
        <v>0</v>
      </c>
      <c r="AZ326" s="4">
        <f t="shared" si="544"/>
        <v>1</v>
      </c>
      <c r="BA326" s="4"/>
      <c r="BB326" s="4">
        <f t="shared" si="508"/>
        <v>1</v>
      </c>
      <c r="BC326" s="4">
        <f t="shared" si="509"/>
        <v>1</v>
      </c>
      <c r="BD326" s="40">
        <f t="shared" si="510"/>
        <v>1.8013613790778098</v>
      </c>
      <c r="BE326" s="15">
        <f t="shared" si="511"/>
        <v>19.946826778049076</v>
      </c>
      <c r="BF326" s="15">
        <f t="shared" si="512"/>
        <v>4.434690961636643</v>
      </c>
      <c r="BG326" s="15">
        <f t="shared" si="545"/>
        <v>6.9186031282763469</v>
      </c>
      <c r="BH326" s="15">
        <f t="shared" si="546"/>
        <v>7.2943567181797269</v>
      </c>
      <c r="BI326" s="15">
        <f t="shared" si="547"/>
        <v>1.2186750403684479</v>
      </c>
      <c r="BJ326" s="18">
        <f t="shared" si="548"/>
        <v>0.22232563660285537</v>
      </c>
      <c r="BK326" s="18">
        <f t="shared" si="549"/>
        <v>0.34685231918141868</v>
      </c>
      <c r="BL326" s="18">
        <f t="shared" si="550"/>
        <v>0.36569008190350166</v>
      </c>
      <c r="BM326" s="18">
        <f t="shared" si="551"/>
        <v>6.1096186071539244E-2</v>
      </c>
      <c r="BN326" s="18">
        <f t="shared" si="552"/>
        <v>1.5601094164457865</v>
      </c>
      <c r="BO326" s="18">
        <f t="shared" si="553"/>
        <v>1.6448399181095836</v>
      </c>
      <c r="BP326" s="18">
        <f t="shared" si="554"/>
        <v>0.2748049527939801</v>
      </c>
      <c r="BQ326" s="18">
        <f t="shared" si="555"/>
        <v>1.0543106148649681</v>
      </c>
      <c r="BR326" s="18">
        <f t="shared" si="556"/>
        <v>0.17614466645553351</v>
      </c>
      <c r="BS326" s="18">
        <f t="shared" si="557"/>
        <v>0.16707094092768232</v>
      </c>
      <c r="BT326" s="144">
        <f t="shared" si="558"/>
        <v>-1.5036121403120009</v>
      </c>
      <c r="BU326" s="144">
        <f t="shared" si="559"/>
        <v>-1.0588561827628631</v>
      </c>
      <c r="BV326" s="144">
        <f t="shared" si="560"/>
        <v>-1.0059690750490995</v>
      </c>
      <c r="BW326" s="144">
        <f t="shared" si="561"/>
        <v>-2.795305835840602</v>
      </c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184"/>
      <c r="CJ326" s="185"/>
      <c r="CK326" s="181">
        <f t="shared" si="513"/>
        <v>0</v>
      </c>
      <c r="CL326" s="186">
        <f t="shared" si="514"/>
        <v>1.8013595873111525</v>
      </c>
      <c r="CM326" s="185">
        <f t="shared" si="515"/>
        <v>0.21793542025736629</v>
      </c>
      <c r="CN326" s="185">
        <f t="shared" si="516"/>
        <v>0.33337203493625628</v>
      </c>
      <c r="CO326" s="188">
        <f t="shared" si="517"/>
        <v>0.33810000000000001</v>
      </c>
      <c r="CP326" s="185">
        <f t="shared" si="518"/>
        <v>5.4380516439308912E-2</v>
      </c>
      <c r="CQ326" s="187">
        <f t="shared" si="519"/>
        <v>1.5296826671982351</v>
      </c>
      <c r="CR326" s="187">
        <f t="shared" si="520"/>
        <v>1.5513770070084423</v>
      </c>
      <c r="CS326" s="187">
        <f t="shared" si="521"/>
        <v>0.24952582914282298</v>
      </c>
      <c r="CT326" s="187">
        <f t="shared" si="522"/>
        <v>1.0141822485639735</v>
      </c>
      <c r="CU326" s="187">
        <f t="shared" si="523"/>
        <v>0.16312260999848696</v>
      </c>
      <c r="CV326" s="187">
        <f t="shared" si="524"/>
        <v>0.16084151564421448</v>
      </c>
      <c r="CW326" s="184">
        <f t="shared" si="525"/>
        <v>-1.5235564974315305</v>
      </c>
      <c r="CX326" s="184">
        <f t="shared" si="526"/>
        <v>-1.0984961905989825</v>
      </c>
      <c r="CY326" s="184">
        <f t="shared" si="527"/>
        <v>-2.9117493429617651</v>
      </c>
      <c r="CZ326" s="184">
        <f t="shared" si="562"/>
        <v>0.42506030683254825</v>
      </c>
      <c r="DA326" s="184">
        <f t="shared" si="563"/>
        <v>0.43914292816323369</v>
      </c>
      <c r="DB326" s="184">
        <f t="shared" si="564"/>
        <v>-1.3881928455302348</v>
      </c>
      <c r="DC326" s="184">
        <f t="shared" si="565"/>
        <v>1.4082621330685571E-2</v>
      </c>
      <c r="DD326" s="184">
        <f t="shared" si="566"/>
        <v>-1.8132531523627828</v>
      </c>
      <c r="DE326" s="184">
        <f t="shared" si="567"/>
        <v>-1.8273357736934683</v>
      </c>
      <c r="DF326" s="15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3" t="str">
        <f>E326</f>
        <v>iRM_12</v>
      </c>
      <c r="DW326" s="43" t="str">
        <f>A326</f>
        <v>Lab 1</v>
      </c>
      <c r="DX326" s="43" t="str">
        <f>B326</f>
        <v>Jun 22, 2022</v>
      </c>
      <c r="DY326" s="125">
        <f>C326</f>
        <v>5</v>
      </c>
      <c r="DZ326" s="51">
        <f>BE326/AVERAGE(BE324,BE328)</f>
        <v>1.003087683813777</v>
      </c>
      <c r="EA326" s="52">
        <f>(CM326/AVERAGE(CM324,CM328)-1)*10^6</f>
        <v>-1.9060065745701849</v>
      </c>
      <c r="EB326" s="52">
        <f>(CN326/AVERAGE(CN324,CN328)-1)*10^6</f>
        <v>-4.2872502000745882</v>
      </c>
      <c r="EC326" s="52">
        <f>(CP326/AVERAGE(CP324,CP328)-1)*10^6</f>
        <v>-2.0858414786495416</v>
      </c>
      <c r="ED326" s="4"/>
      <c r="EE326" s="4"/>
      <c r="EF326" s="4"/>
      <c r="EG326" s="4"/>
      <c r="EH326" s="130"/>
      <c r="EI326" s="20"/>
      <c r="EJ326" s="20"/>
      <c r="EK326" s="52"/>
      <c r="EL326" s="52"/>
      <c r="EN326" s="44" t="str">
        <f t="shared" ref="EN326:EU326" si="628">EE446</f>
        <v xml:space="preserve">bottle 1 </v>
      </c>
      <c r="EO326" s="44" t="str">
        <f t="shared" si="628"/>
        <v>Lab 2</v>
      </c>
      <c r="EP326" s="44" t="str">
        <f t="shared" si="628"/>
        <v>May 28, 2020</v>
      </c>
      <c r="EQ326" s="124">
        <f t="shared" si="628"/>
        <v>1</v>
      </c>
      <c r="ER326" s="117">
        <f t="shared" si="628"/>
        <v>1.0698327461532318</v>
      </c>
      <c r="ES326" s="44">
        <f t="shared" si="628"/>
        <v>-3.8939733323362091</v>
      </c>
      <c r="ET326" s="44">
        <f t="shared" si="628"/>
        <v>-4.887224178129479</v>
      </c>
      <c r="EU326" s="44">
        <f t="shared" si="628"/>
        <v>-0.1074136452006158</v>
      </c>
      <c r="EV326" s="39" t="s">
        <v>275</v>
      </c>
      <c r="EW326" s="111" t="s">
        <v>233</v>
      </c>
      <c r="EX326">
        <f>COUNT(ES324:ES329)</f>
        <v>6</v>
      </c>
      <c r="EY326">
        <f>COUNT(ET324:ET329)</f>
        <v>6</v>
      </c>
      <c r="EZ326" s="113">
        <f>COUNT(EU324:EU329)</f>
        <v>6</v>
      </c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5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</row>
    <row r="327" spans="1:235">
      <c r="A327" s="4" t="s">
        <v>38</v>
      </c>
      <c r="B327" s="12" t="s">
        <v>35</v>
      </c>
      <c r="C327" s="20">
        <v>5</v>
      </c>
      <c r="D327" s="4" t="s">
        <v>138</v>
      </c>
      <c r="E327" s="4" t="s">
        <v>98</v>
      </c>
      <c r="F327" s="15"/>
      <c r="G327" s="15"/>
      <c r="H327" s="15">
        <v>2.5628597941249607E-4</v>
      </c>
      <c r="I327" s="15">
        <v>4.228732213960029E-5</v>
      </c>
      <c r="J327" s="15">
        <v>8.0727800377644601E-5</v>
      </c>
      <c r="K327" s="15">
        <v>-7.6667889629788995E-6</v>
      </c>
      <c r="L327" s="15">
        <v>6.7289051366969948E-5</v>
      </c>
      <c r="M327" s="15">
        <v>1.2413295053192997E-6</v>
      </c>
      <c r="N327" s="15">
        <v>6.0241684695938599E-5</v>
      </c>
      <c r="O327" s="15">
        <v>-4.8153370812542577E-6</v>
      </c>
      <c r="P327" s="15">
        <v>-2.7585825534970346E-6</v>
      </c>
      <c r="Q327" s="15"/>
      <c r="R327" s="15"/>
      <c r="S327" s="15"/>
      <c r="T327" s="15"/>
      <c r="U327" s="15"/>
      <c r="V327" s="15">
        <v>19.822824319203693</v>
      </c>
      <c r="W327" s="15">
        <v>4.4071020285288496</v>
      </c>
      <c r="X327" s="15">
        <v>6.8754719495773315</v>
      </c>
      <c r="Y327" s="15">
        <v>2.7987317750444163E-5</v>
      </c>
      <c r="Z327" s="15">
        <v>7.2487532993157702</v>
      </c>
      <c r="AA327" s="15">
        <v>1.7944815908776945E-5</v>
      </c>
      <c r="AB327" s="15">
        <v>1.2111037572224934</v>
      </c>
      <c r="AC327" s="15">
        <v>1.2563058559752113E-5</v>
      </c>
      <c r="AD327" s="15">
        <v>-5.7815357964822551E-6</v>
      </c>
      <c r="AE327" s="15"/>
      <c r="AF327" s="15"/>
      <c r="AG327" s="15"/>
      <c r="AH327" s="15"/>
      <c r="AI327" s="69">
        <f t="shared" si="507"/>
        <v>1</v>
      </c>
      <c r="AJ327" s="15">
        <f t="shared" si="529"/>
        <v>0</v>
      </c>
      <c r="AK327" s="15">
        <f t="shared" si="530"/>
        <v>0</v>
      </c>
      <c r="AL327" s="15">
        <f t="shared" si="531"/>
        <v>19.822568033224282</v>
      </c>
      <c r="AM327" s="15">
        <f t="shared" si="532"/>
        <v>4.4070597412067096</v>
      </c>
      <c r="AN327" s="15">
        <f t="shared" si="533"/>
        <v>6.8753912217769537</v>
      </c>
      <c r="AO327" s="15">
        <f t="shared" si="534"/>
        <v>3.5654106713423059E-5</v>
      </c>
      <c r="AP327" s="15">
        <f t="shared" si="535"/>
        <v>7.2486860102644028</v>
      </c>
      <c r="AQ327" s="15">
        <f t="shared" si="536"/>
        <v>1.6703486403457644E-5</v>
      </c>
      <c r="AR327" s="15">
        <f t="shared" si="537"/>
        <v>1.2110435155377974</v>
      </c>
      <c r="AS327" s="15">
        <f t="shared" si="538"/>
        <v>1.7378395641006371E-5</v>
      </c>
      <c r="AT327" s="15">
        <f t="shared" si="539"/>
        <v>-3.0229532429852206E-6</v>
      </c>
      <c r="AU327" s="15">
        <f t="shared" si="540"/>
        <v>0</v>
      </c>
      <c r="AV327" s="15">
        <f t="shared" si="541"/>
        <v>0</v>
      </c>
      <c r="AW327" s="15">
        <f t="shared" si="542"/>
        <v>0</v>
      </c>
      <c r="AX327" s="15"/>
      <c r="AY327" s="4">
        <f t="shared" si="543"/>
        <v>0</v>
      </c>
      <c r="AZ327" s="4">
        <f t="shared" si="544"/>
        <v>1</v>
      </c>
      <c r="BA327" s="4"/>
      <c r="BB327" s="4">
        <f t="shared" si="508"/>
        <v>1</v>
      </c>
      <c r="BC327" s="4">
        <f t="shared" si="509"/>
        <v>1</v>
      </c>
      <c r="BD327" s="40">
        <f t="shared" si="510"/>
        <v>1.8006293309308485</v>
      </c>
      <c r="BE327" s="15">
        <f t="shared" si="511"/>
        <v>19.822568033224282</v>
      </c>
      <c r="BF327" s="15">
        <f t="shared" si="512"/>
        <v>4.4070597412067096</v>
      </c>
      <c r="BG327" s="15">
        <f t="shared" si="545"/>
        <v>6.875392867197899</v>
      </c>
      <c r="BH327" s="15">
        <f t="shared" si="546"/>
        <v>7.2486870787807449</v>
      </c>
      <c r="BI327" s="15">
        <f t="shared" si="547"/>
        <v>1.2110455220900525</v>
      </c>
      <c r="BJ327" s="18">
        <f t="shared" si="548"/>
        <v>0.22232536842956516</v>
      </c>
      <c r="BK327" s="18">
        <f t="shared" si="549"/>
        <v>0.34684672821776497</v>
      </c>
      <c r="BL327" s="18">
        <f t="shared" si="550"/>
        <v>0.36567850677224761</v>
      </c>
      <c r="BM327" s="18">
        <f t="shared" si="551"/>
        <v>6.1094280017616229E-2</v>
      </c>
      <c r="BN327" s="18">
        <f t="shared" si="552"/>
        <v>1.5600861506169026</v>
      </c>
      <c r="BO327" s="18">
        <f t="shared" si="553"/>
        <v>1.644789838223514</v>
      </c>
      <c r="BP327" s="18">
        <f t="shared" si="554"/>
        <v>0.27479671100588543</v>
      </c>
      <c r="BQ327" s="18">
        <f t="shared" si="555"/>
        <v>1.0542942372593442</v>
      </c>
      <c r="BR327" s="18">
        <f t="shared" si="556"/>
        <v>0.17614201042501593</v>
      </c>
      <c r="BS327" s="18">
        <f t="shared" si="557"/>
        <v>0.16707101698943178</v>
      </c>
      <c r="BT327" s="144">
        <f t="shared" si="558"/>
        <v>-1.5036133465312027</v>
      </c>
      <c r="BU327" s="144">
        <f t="shared" si="559"/>
        <v>-1.0588723020401629</v>
      </c>
      <c r="BV327" s="144">
        <f t="shared" si="560"/>
        <v>-1.0060007283944421</v>
      </c>
      <c r="BW327" s="144">
        <f t="shared" si="561"/>
        <v>-2.795337033919866</v>
      </c>
      <c r="BX327" s="44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184"/>
      <c r="CJ327" s="185"/>
      <c r="CK327" s="181">
        <f t="shared" si="513"/>
        <v>0</v>
      </c>
      <c r="CL327" s="186">
        <f t="shared" si="514"/>
        <v>1.8006327159396094</v>
      </c>
      <c r="CM327" s="185">
        <f t="shared" si="515"/>
        <v>0.21793691128531703</v>
      </c>
      <c r="CN327" s="185">
        <f t="shared" si="516"/>
        <v>0.33337199358716096</v>
      </c>
      <c r="CO327" s="188">
        <f t="shared" si="517"/>
        <v>0.33810000000000001</v>
      </c>
      <c r="CP327" s="185">
        <f t="shared" si="518"/>
        <v>5.4381375024619871E-2</v>
      </c>
      <c r="CQ327" s="187">
        <f t="shared" si="519"/>
        <v>1.5296720120563676</v>
      </c>
      <c r="CR327" s="187">
        <f t="shared" si="520"/>
        <v>1.5513663931731541</v>
      </c>
      <c r="CS327" s="187">
        <f t="shared" si="521"/>
        <v>0.24952806160231047</v>
      </c>
      <c r="CT327" s="187">
        <f t="shared" si="522"/>
        <v>1.0141823743559395</v>
      </c>
      <c r="CU327" s="187">
        <f t="shared" si="523"/>
        <v>0.16312520568828678</v>
      </c>
      <c r="CV327" s="187">
        <f t="shared" si="524"/>
        <v>0.16084405508612801</v>
      </c>
      <c r="CW327" s="184">
        <f t="shared" si="525"/>
        <v>-1.5235496558504398</v>
      </c>
      <c r="CX327" s="184">
        <f t="shared" si="526"/>
        <v>-1.0984963146318754</v>
      </c>
      <c r="CY327" s="184">
        <f t="shared" si="527"/>
        <v>-2.9117335546134857</v>
      </c>
      <c r="CZ327" s="184">
        <f t="shared" si="562"/>
        <v>0.42505334121856447</v>
      </c>
      <c r="DA327" s="184">
        <f t="shared" si="563"/>
        <v>0.43913608658214281</v>
      </c>
      <c r="DB327" s="184">
        <f t="shared" si="564"/>
        <v>-1.3881838987630462</v>
      </c>
      <c r="DC327" s="184">
        <f t="shared" si="565"/>
        <v>1.4082745363578408E-2</v>
      </c>
      <c r="DD327" s="184">
        <f t="shared" si="566"/>
        <v>-1.8132372399816108</v>
      </c>
      <c r="DE327" s="184">
        <f t="shared" si="567"/>
        <v>-1.8273199853451889</v>
      </c>
      <c r="DF327" s="15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125"/>
      <c r="DZ327" s="4"/>
      <c r="EA327" s="20"/>
      <c r="EB327" s="20"/>
      <c r="EC327" s="20"/>
      <c r="ED327" s="4"/>
      <c r="EE327" s="4" t="str">
        <f>E327</f>
        <v>iRM_UR</v>
      </c>
      <c r="EF327" s="4" t="str">
        <f>A327</f>
        <v>Lab 1</v>
      </c>
      <c r="EG327" s="4" t="str">
        <f>B327</f>
        <v>Jun 22, 2022</v>
      </c>
      <c r="EH327" s="130">
        <f>C327</f>
        <v>5</v>
      </c>
      <c r="EI327" s="51">
        <f>BE327/AVERAGE(BE326,BE328)</f>
        <v>0.99446087740814948</v>
      </c>
      <c r="EJ327" s="52">
        <f>(CM327/AVERAGE(CM326,CM328)-1)*10^6</f>
        <v>7.8604241897650695</v>
      </c>
      <c r="EK327" s="52">
        <f>(CN327/AVERAGE(CN326,CN328)-1)*10^6</f>
        <v>-1.5127994963393121</v>
      </c>
      <c r="EL327" s="52">
        <f>(CP327/AVERAGE(CP326,CP328)-1)*10^6</f>
        <v>15.693142643602442</v>
      </c>
      <c r="EN327" s="44" t="str">
        <f t="shared" ref="EN327:EU327" si="629">EE458</f>
        <v xml:space="preserve">bottle 1 </v>
      </c>
      <c r="EO327" s="44" t="str">
        <f t="shared" si="629"/>
        <v>Lab 2</v>
      </c>
      <c r="EP327" s="44" t="str">
        <f t="shared" si="629"/>
        <v>May 28, 2020</v>
      </c>
      <c r="EQ327" s="124">
        <f t="shared" si="629"/>
        <v>1</v>
      </c>
      <c r="ER327" s="117">
        <f t="shared" si="629"/>
        <v>1.0861062036023239</v>
      </c>
      <c r="ES327" s="44">
        <f t="shared" si="629"/>
        <v>-2.7443886729816569</v>
      </c>
      <c r="ET327" s="44">
        <f t="shared" si="629"/>
        <v>-1.6294677224193421</v>
      </c>
      <c r="EU327" s="44">
        <f t="shared" si="629"/>
        <v>20.970925443730692</v>
      </c>
      <c r="EV327" s="39" t="s">
        <v>275</v>
      </c>
      <c r="EW327" s="114" t="s">
        <v>274</v>
      </c>
      <c r="EX327" s="115">
        <f>EX325/SQRT(EX326)</f>
        <v>2.9394104051440597</v>
      </c>
      <c r="EY327" s="115">
        <f>EY325/SQRT(EY326)</f>
        <v>2.7526947092143486</v>
      </c>
      <c r="EZ327" s="116">
        <f>EZ325/SQRT(EZ326)</f>
        <v>10.052815779863467</v>
      </c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5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</row>
    <row r="328" spans="1:235">
      <c r="A328" s="4" t="s">
        <v>38</v>
      </c>
      <c r="B328" s="12" t="s">
        <v>35</v>
      </c>
      <c r="C328" s="20">
        <v>5</v>
      </c>
      <c r="D328" s="4" t="s">
        <v>139</v>
      </c>
      <c r="E328" s="4" t="s">
        <v>27</v>
      </c>
      <c r="F328" s="15"/>
      <c r="G328" s="15"/>
      <c r="H328" s="15">
        <v>4.106653042254038E-3</v>
      </c>
      <c r="I328" s="15">
        <v>9.0746879468497357E-4</v>
      </c>
      <c r="J328" s="15">
        <v>1.4246079081203789E-3</v>
      </c>
      <c r="K328" s="15">
        <v>1.5331153520037326E-6</v>
      </c>
      <c r="L328" s="15">
        <v>1.4884484240610617E-3</v>
      </c>
      <c r="M328" s="15">
        <v>1.2409022360770905E-6</v>
      </c>
      <c r="N328" s="15">
        <v>2.9038696084171534E-4</v>
      </c>
      <c r="O328" s="15">
        <v>4.9504133357913819E-6</v>
      </c>
      <c r="P328" s="15">
        <v>1.2500139092708191E-6</v>
      </c>
      <c r="Q328" s="15"/>
      <c r="R328" s="15"/>
      <c r="S328" s="15"/>
      <c r="T328" s="15"/>
      <c r="U328" s="15"/>
      <c r="V328" s="15">
        <v>19.923238372802736</v>
      </c>
      <c r="W328" s="15">
        <v>4.4295100021362304</v>
      </c>
      <c r="X328" s="15">
        <v>6.9106814765930178</v>
      </c>
      <c r="Y328" s="15">
        <v>4.2018376971100226E-5</v>
      </c>
      <c r="Z328" s="15">
        <v>7.2862208271026612</v>
      </c>
      <c r="AA328" s="15">
        <v>2.098850964216581E-5</v>
      </c>
      <c r="AB328" s="15">
        <v>1.2173974442481994</v>
      </c>
      <c r="AC328" s="15">
        <v>1.3461717974578847E-5</v>
      </c>
      <c r="AD328" s="15">
        <v>-5.1290696418959684E-7</v>
      </c>
      <c r="AE328" s="15"/>
      <c r="AF328" s="15"/>
      <c r="AG328" s="15"/>
      <c r="AH328" s="15"/>
      <c r="AI328" s="69">
        <f t="shared" si="507"/>
        <v>1</v>
      </c>
      <c r="AJ328" s="15">
        <f t="shared" si="529"/>
        <v>0</v>
      </c>
      <c r="AK328" s="15">
        <f t="shared" si="530"/>
        <v>0</v>
      </c>
      <c r="AL328" s="15">
        <f t="shared" si="531"/>
        <v>19.919131719760482</v>
      </c>
      <c r="AM328" s="15">
        <f t="shared" si="532"/>
        <v>4.4286025333415457</v>
      </c>
      <c r="AN328" s="15">
        <f t="shared" si="533"/>
        <v>6.9092568686848974</v>
      </c>
      <c r="AO328" s="15">
        <f t="shared" si="534"/>
        <v>4.0485261619096493E-5</v>
      </c>
      <c r="AP328" s="15">
        <f t="shared" si="535"/>
        <v>7.2847323786786005</v>
      </c>
      <c r="AQ328" s="15">
        <f t="shared" si="536"/>
        <v>1.974760740608872E-5</v>
      </c>
      <c r="AR328" s="15">
        <f t="shared" si="537"/>
        <v>1.2171070572873577</v>
      </c>
      <c r="AS328" s="15">
        <f t="shared" si="538"/>
        <v>8.5113046387874648E-6</v>
      </c>
      <c r="AT328" s="15">
        <f t="shared" si="539"/>
        <v>-1.7629208734604161E-6</v>
      </c>
      <c r="AU328" s="15">
        <f t="shared" si="540"/>
        <v>0</v>
      </c>
      <c r="AV328" s="15">
        <f t="shared" si="541"/>
        <v>0</v>
      </c>
      <c r="AW328" s="15">
        <f t="shared" si="542"/>
        <v>0</v>
      </c>
      <c r="AX328" s="15"/>
      <c r="AY328" s="4">
        <f t="shared" si="543"/>
        <v>0</v>
      </c>
      <c r="AZ328" s="4">
        <f t="shared" si="544"/>
        <v>1</v>
      </c>
      <c r="BA328" s="4"/>
      <c r="BB328" s="4">
        <f t="shared" si="508"/>
        <v>1</v>
      </c>
      <c r="BC328" s="4">
        <f t="shared" si="509"/>
        <v>1</v>
      </c>
      <c r="BD328" s="40">
        <f t="shared" si="510"/>
        <v>1.8029467146508655</v>
      </c>
      <c r="BE328" s="15">
        <f t="shared" si="511"/>
        <v>19.919131719760482</v>
      </c>
      <c r="BF328" s="15">
        <f t="shared" si="512"/>
        <v>4.4286025333415457</v>
      </c>
      <c r="BG328" s="15">
        <f t="shared" si="545"/>
        <v>6.9092578281322341</v>
      </c>
      <c r="BH328" s="15">
        <f t="shared" si="546"/>
        <v>7.284733001759979</v>
      </c>
      <c r="BI328" s="15">
        <f t="shared" si="547"/>
        <v>1.2171082274147942</v>
      </c>
      <c r="BJ328" s="18">
        <f t="shared" si="548"/>
        <v>0.22232909524606514</v>
      </c>
      <c r="BK328" s="18">
        <f t="shared" si="549"/>
        <v>0.34686541187324976</v>
      </c>
      <c r="BL328" s="18">
        <f t="shared" si="550"/>
        <v>0.3657153888155309</v>
      </c>
      <c r="BM328" s="18">
        <f t="shared" si="551"/>
        <v>6.1102473970157035E-2</v>
      </c>
      <c r="BN328" s="18">
        <f t="shared" si="552"/>
        <v>1.5601440355314391</v>
      </c>
      <c r="BO328" s="18">
        <f t="shared" si="553"/>
        <v>1.6449281566624079</v>
      </c>
      <c r="BP328" s="18">
        <f t="shared" si="554"/>
        <v>0.27482895975684696</v>
      </c>
      <c r="BQ328" s="18">
        <f t="shared" si="555"/>
        <v>1.0543437780102709</v>
      </c>
      <c r="BR328" s="18">
        <f t="shared" si="556"/>
        <v>0.17615614552103243</v>
      </c>
      <c r="BS328" s="18">
        <f t="shared" si="557"/>
        <v>0.16707657331033862</v>
      </c>
      <c r="BT328" s="144">
        <f t="shared" si="558"/>
        <v>-1.5035965837780785</v>
      </c>
      <c r="BU328" s="144">
        <f t="shared" si="559"/>
        <v>-1.0588184363099571</v>
      </c>
      <c r="BV328" s="144">
        <f t="shared" si="560"/>
        <v>-1.005899874275924</v>
      </c>
      <c r="BW328" s="144">
        <f t="shared" si="561"/>
        <v>-2.7952029231143709</v>
      </c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184"/>
      <c r="CJ328" s="185"/>
      <c r="CK328" s="181">
        <f t="shared" si="513"/>
        <v>0</v>
      </c>
      <c r="CL328" s="186">
        <f t="shared" si="514"/>
        <v>1.8029486787757594</v>
      </c>
      <c r="CM328" s="185">
        <f t="shared" si="515"/>
        <v>0.21793497618705995</v>
      </c>
      <c r="CN328" s="185">
        <f t="shared" si="516"/>
        <v>0.33337296088955953</v>
      </c>
      <c r="CO328" s="188">
        <f t="shared" si="517"/>
        <v>0.33810000000000007</v>
      </c>
      <c r="CP328" s="185">
        <f t="shared" si="518"/>
        <v>5.438052680736509E-2</v>
      </c>
      <c r="CQ328" s="187">
        <f t="shared" si="519"/>
        <v>1.5296900328812564</v>
      </c>
      <c r="CR328" s="187">
        <f t="shared" si="520"/>
        <v>1.551380168136935</v>
      </c>
      <c r="CS328" s="187">
        <f t="shared" si="521"/>
        <v>0.24952638515760173</v>
      </c>
      <c r="CT328" s="187">
        <f t="shared" si="522"/>
        <v>1.0141794316426471</v>
      </c>
      <c r="CU328" s="187">
        <f t="shared" si="523"/>
        <v>0.1631221880210626</v>
      </c>
      <c r="CV328" s="187">
        <f t="shared" si="524"/>
        <v>0.16084154630986422</v>
      </c>
      <c r="CW328" s="184">
        <f t="shared" si="525"/>
        <v>-1.5235585350569805</v>
      </c>
      <c r="CX328" s="184">
        <f t="shared" si="526"/>
        <v>-1.0984934130654156</v>
      </c>
      <c r="CY328" s="184">
        <f t="shared" si="527"/>
        <v>-2.9117491523042305</v>
      </c>
      <c r="CZ328" s="184">
        <f t="shared" si="562"/>
        <v>0.42506512199156504</v>
      </c>
      <c r="DA328" s="184">
        <f t="shared" si="563"/>
        <v>0.43914496578868378</v>
      </c>
      <c r="DB328" s="184">
        <f t="shared" si="564"/>
        <v>-1.3881906172472502</v>
      </c>
      <c r="DC328" s="184">
        <f t="shared" si="565"/>
        <v>1.4079843797118543E-2</v>
      </c>
      <c r="DD328" s="184">
        <f t="shared" si="566"/>
        <v>-1.8132557392388153</v>
      </c>
      <c r="DE328" s="184">
        <f t="shared" si="567"/>
        <v>-1.8273355830359339</v>
      </c>
      <c r="DF328" s="15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3" t="str">
        <f>E328</f>
        <v>iRM_12</v>
      </c>
      <c r="DW328" s="43" t="str">
        <f>A328</f>
        <v>Lab 1</v>
      </c>
      <c r="DX328" s="43" t="str">
        <f>B328</f>
        <v>Jun 22, 2022</v>
      </c>
      <c r="DY328" s="125">
        <f>C328</f>
        <v>5</v>
      </c>
      <c r="DZ328" s="51">
        <f>BE328/AVERAGE(BE326,BE330)</f>
        <v>1.0039310702325444</v>
      </c>
      <c r="EA328" s="52">
        <f>(CM328/AVERAGE(CM326,CM330)-1)*10^6</f>
        <v>-4.6501467921844508</v>
      </c>
      <c r="EB328" s="52">
        <f>(CN328/AVERAGE(CN326,CN330)-1)*10^6</f>
        <v>4.2325182842972708</v>
      </c>
      <c r="EC328" s="52">
        <f>(CP328/AVERAGE(CP326,CP330)-1)*10^6</f>
        <v>-8.420068005166037</v>
      </c>
      <c r="ED328" s="4"/>
      <c r="EE328" s="4"/>
      <c r="EF328" s="4"/>
      <c r="EG328" s="4"/>
      <c r="EH328" s="130"/>
      <c r="EI328" s="20"/>
      <c r="EJ328" s="20"/>
      <c r="EK328" s="52"/>
      <c r="EL328" s="52"/>
      <c r="EN328" s="44" t="str">
        <f t="shared" ref="EN328:EU328" si="630">EE470</f>
        <v xml:space="preserve">bottle 1 </v>
      </c>
      <c r="EO328" s="44" t="str">
        <f t="shared" si="630"/>
        <v>Lab 2</v>
      </c>
      <c r="EP328" s="44" t="str">
        <f t="shared" si="630"/>
        <v>May 28, 2020</v>
      </c>
      <c r="EQ328" s="124">
        <f t="shared" si="630"/>
        <v>1</v>
      </c>
      <c r="ER328" s="117">
        <f t="shared" si="630"/>
        <v>1.1057990639618263</v>
      </c>
      <c r="ES328" s="44">
        <f t="shared" si="630"/>
        <v>-3.7659176969073727</v>
      </c>
      <c r="ET328" s="44">
        <f t="shared" si="630"/>
        <v>-0.63668223249102596</v>
      </c>
      <c r="EU328" s="44">
        <f t="shared" si="630"/>
        <v>-8.1505741656995312</v>
      </c>
      <c r="EV328" s="39" t="s">
        <v>275</v>
      </c>
      <c r="EY328" s="97"/>
      <c r="EZ328" s="97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5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</row>
    <row r="329" spans="1:235">
      <c r="A329" s="4" t="s">
        <v>38</v>
      </c>
      <c r="B329" s="12" t="s">
        <v>35</v>
      </c>
      <c r="C329" s="20">
        <v>5</v>
      </c>
      <c r="D329" s="4" t="s">
        <v>140</v>
      </c>
      <c r="E329" s="4" t="s">
        <v>99</v>
      </c>
      <c r="F329" s="15"/>
      <c r="G329" s="15"/>
      <c r="H329" s="15">
        <v>2.4616589944344015E-4</v>
      </c>
      <c r="I329" s="15">
        <v>4.8165228781726911E-5</v>
      </c>
      <c r="J329" s="15">
        <v>8.1582160783000296E-5</v>
      </c>
      <c r="K329" s="15">
        <v>2.1126540332261359E-6</v>
      </c>
      <c r="L329" s="15">
        <v>7.1027545709512202E-5</v>
      </c>
      <c r="M329" s="15">
        <v>-1.6868603097464074E-6</v>
      </c>
      <c r="N329" s="15">
        <v>6.1174216898507436E-5</v>
      </c>
      <c r="O329" s="15">
        <v>7.2895948619589052E-6</v>
      </c>
      <c r="P329" s="15">
        <v>-2.6561756158116619E-6</v>
      </c>
      <c r="Q329" s="15"/>
      <c r="R329" s="15"/>
      <c r="S329" s="15"/>
      <c r="T329" s="15"/>
      <c r="U329" s="15"/>
      <c r="V329" s="15">
        <v>20.397263857783102</v>
      </c>
      <c r="W329" s="15">
        <v>4.5348334799007493</v>
      </c>
      <c r="X329" s="15">
        <v>7.0747326344859847</v>
      </c>
      <c r="Y329" s="15">
        <v>4.4508779401254211E-5</v>
      </c>
      <c r="Z329" s="15">
        <v>7.458786468116605</v>
      </c>
      <c r="AA329" s="15">
        <v>2.4334113792362158E-5</v>
      </c>
      <c r="AB329" s="15">
        <v>1.2461943991330204</v>
      </c>
      <c r="AC329" s="15">
        <v>1.299673503664814E-5</v>
      </c>
      <c r="AD329" s="15">
        <v>8.8728036415636343E-7</v>
      </c>
      <c r="AE329" s="15"/>
      <c r="AF329" s="15"/>
      <c r="AG329" s="15"/>
      <c r="AH329" s="15"/>
      <c r="AI329" s="69">
        <f t="shared" si="507"/>
        <v>1</v>
      </c>
      <c r="AJ329" s="15">
        <f t="shared" si="529"/>
        <v>0</v>
      </c>
      <c r="AK329" s="15">
        <f t="shared" si="530"/>
        <v>0</v>
      </c>
      <c r="AL329" s="15">
        <f t="shared" si="531"/>
        <v>20.397017691883658</v>
      </c>
      <c r="AM329" s="15">
        <f t="shared" si="532"/>
        <v>4.5347853146719679</v>
      </c>
      <c r="AN329" s="15">
        <f t="shared" si="533"/>
        <v>7.0746510523252013</v>
      </c>
      <c r="AO329" s="15">
        <f t="shared" si="534"/>
        <v>4.2396125368028078E-5</v>
      </c>
      <c r="AP329" s="15">
        <f t="shared" si="535"/>
        <v>7.4587154405708951</v>
      </c>
      <c r="AQ329" s="15">
        <f t="shared" si="536"/>
        <v>2.6020974102108564E-5</v>
      </c>
      <c r="AR329" s="15">
        <f t="shared" si="537"/>
        <v>1.2461332249161219</v>
      </c>
      <c r="AS329" s="15">
        <f t="shared" si="538"/>
        <v>5.7071401746892352E-6</v>
      </c>
      <c r="AT329" s="15">
        <f t="shared" si="539"/>
        <v>3.5434559799680254E-6</v>
      </c>
      <c r="AU329" s="15">
        <f t="shared" si="540"/>
        <v>0</v>
      </c>
      <c r="AV329" s="15">
        <f t="shared" si="541"/>
        <v>0</v>
      </c>
      <c r="AW329" s="15">
        <f t="shared" si="542"/>
        <v>0</v>
      </c>
      <c r="AX329" s="15"/>
      <c r="AY329" s="4">
        <f t="shared" si="543"/>
        <v>0</v>
      </c>
      <c r="AZ329" s="4">
        <f t="shared" si="544"/>
        <v>1</v>
      </c>
      <c r="BA329" s="4"/>
      <c r="BB329" s="4">
        <f t="shared" si="508"/>
        <v>1</v>
      </c>
      <c r="BC329" s="4">
        <f t="shared" si="509"/>
        <v>1</v>
      </c>
      <c r="BD329" s="40">
        <f t="shared" si="510"/>
        <v>1.8005233234034146</v>
      </c>
      <c r="BE329" s="15">
        <f t="shared" si="511"/>
        <v>20.397017691883658</v>
      </c>
      <c r="BF329" s="15">
        <f t="shared" si="512"/>
        <v>4.5347853146719679</v>
      </c>
      <c r="BG329" s="15">
        <f t="shared" si="545"/>
        <v>7.074649123578248</v>
      </c>
      <c r="BH329" s="15">
        <f t="shared" si="546"/>
        <v>7.4587141880686607</v>
      </c>
      <c r="BI329" s="15">
        <f t="shared" si="547"/>
        <v>1.2461308728639988</v>
      </c>
      <c r="BJ329" s="18">
        <f t="shared" si="548"/>
        <v>0.22232589995136598</v>
      </c>
      <c r="BK329" s="18">
        <f t="shared" si="549"/>
        <v>0.34684723180847066</v>
      </c>
      <c r="BL329" s="18">
        <f t="shared" si="550"/>
        <v>0.36567670336613073</v>
      </c>
      <c r="BM329" s="18">
        <f t="shared" si="551"/>
        <v>6.1093778104622465E-2</v>
      </c>
      <c r="BN329" s="18">
        <f t="shared" si="552"/>
        <v>1.5600846859693083</v>
      </c>
      <c r="BO329" s="18">
        <f t="shared" si="553"/>
        <v>1.6447777944275628</v>
      </c>
      <c r="BP329" s="18">
        <f t="shared" si="554"/>
        <v>0.27479379648519037</v>
      </c>
      <c r="BQ329" s="18">
        <f t="shared" si="555"/>
        <v>1.0542875070949327</v>
      </c>
      <c r="BR329" s="18">
        <f t="shared" si="556"/>
        <v>0.17614030761058086</v>
      </c>
      <c r="BS329" s="18">
        <f t="shared" si="557"/>
        <v>0.16707046837340586</v>
      </c>
      <c r="BT329" s="144">
        <f t="shared" si="558"/>
        <v>-1.503610955795637</v>
      </c>
      <c r="BU329" s="144">
        <f t="shared" si="559"/>
        <v>-1.0588708501298545</v>
      </c>
      <c r="BV329" s="144">
        <f t="shared" si="560"/>
        <v>-1.0060056600776841</v>
      </c>
      <c r="BW329" s="144">
        <f t="shared" si="561"/>
        <v>-2.7953452493379922</v>
      </c>
      <c r="BX329" s="44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184"/>
      <c r="CJ329" s="185"/>
      <c r="CK329" s="181">
        <f t="shared" si="513"/>
        <v>0</v>
      </c>
      <c r="CL329" s="186">
        <f t="shared" si="514"/>
        <v>1.8005194672664135</v>
      </c>
      <c r="CM329" s="185">
        <f t="shared" si="515"/>
        <v>0.21793770558099382</v>
      </c>
      <c r="CN329" s="185">
        <f t="shared" si="516"/>
        <v>0.33337330841419582</v>
      </c>
      <c r="CO329" s="188">
        <f t="shared" si="517"/>
        <v>0.33810000000000007</v>
      </c>
      <c r="CP329" s="185">
        <f t="shared" si="518"/>
        <v>5.4381326364399706E-2</v>
      </c>
      <c r="CQ329" s="187">
        <f t="shared" si="519"/>
        <v>1.5296724700549891</v>
      </c>
      <c r="CR329" s="187">
        <f t="shared" si="520"/>
        <v>1.5513607390638025</v>
      </c>
      <c r="CS329" s="187">
        <f t="shared" si="521"/>
        <v>0.24952692889661326</v>
      </c>
      <c r="CT329" s="187">
        <f t="shared" si="522"/>
        <v>1.0141783744124218</v>
      </c>
      <c r="CU329" s="187">
        <f t="shared" si="523"/>
        <v>0.16312441635799543</v>
      </c>
      <c r="CV329" s="187">
        <f t="shared" si="524"/>
        <v>0.16084391116356017</v>
      </c>
      <c r="CW329" s="184">
        <f t="shared" si="525"/>
        <v>-1.5235460112441881</v>
      </c>
      <c r="CX329" s="184">
        <f t="shared" si="526"/>
        <v>-1.0984923706159793</v>
      </c>
      <c r="CY329" s="184">
        <f t="shared" si="527"/>
        <v>-2.9117344494095794</v>
      </c>
      <c r="CZ329" s="184">
        <f t="shared" si="562"/>
        <v>0.42505364062820872</v>
      </c>
      <c r="DA329" s="184">
        <f t="shared" si="563"/>
        <v>0.43913244197589119</v>
      </c>
      <c r="DB329" s="184">
        <f t="shared" si="564"/>
        <v>-1.3881884381653917</v>
      </c>
      <c r="DC329" s="184">
        <f t="shared" si="565"/>
        <v>1.4078801347682642E-2</v>
      </c>
      <c r="DD329" s="184">
        <f t="shared" si="566"/>
        <v>-1.8132420787936001</v>
      </c>
      <c r="DE329" s="184">
        <f t="shared" si="567"/>
        <v>-1.8273208801412828</v>
      </c>
      <c r="DF329" s="15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125"/>
      <c r="DZ329" s="4"/>
      <c r="EA329" s="20"/>
      <c r="EB329" s="20"/>
      <c r="EC329" s="20"/>
      <c r="ED329" s="4"/>
      <c r="EE329" s="4" t="str">
        <f>E329</f>
        <v>SRM</v>
      </c>
      <c r="EF329" s="4" t="str">
        <f>A329</f>
        <v>Lab 1</v>
      </c>
      <c r="EG329" s="4" t="str">
        <f>B329</f>
        <v>Jun 22, 2022</v>
      </c>
      <c r="EH329" s="130">
        <f>C329</f>
        <v>5</v>
      </c>
      <c r="EI329" s="51">
        <f>BE329/AVERAGE(BE328,BE330)</f>
        <v>1.0287346618450597</v>
      </c>
      <c r="EJ329" s="52">
        <f>(CM329/AVERAGE(CM328,CM330)-1)*10^6</f>
        <v>8.8925042707188595</v>
      </c>
      <c r="EK329" s="52">
        <f>(CN329/AVERAGE(CN328,CN330)-1)*10^6</f>
        <v>3.8861965461212122</v>
      </c>
      <c r="EL329" s="52">
        <f>(CP329/AVERAGE(CP328,CP330)-1)*10^6</f>
        <v>6.187482388453347</v>
      </c>
      <c r="EN329" s="44" t="str">
        <f t="shared" ref="EN329:EU329" si="631">EE482</f>
        <v xml:space="preserve">bottle 1 </v>
      </c>
      <c r="EO329" s="44" t="str">
        <f t="shared" si="631"/>
        <v>Lab 2</v>
      </c>
      <c r="EP329" s="44" t="str">
        <f t="shared" si="631"/>
        <v>May 28, 2020</v>
      </c>
      <c r="EQ329" s="124">
        <f t="shared" si="631"/>
        <v>1</v>
      </c>
      <c r="ER329" s="117">
        <f t="shared" si="631"/>
        <v>1.0684836984627384</v>
      </c>
      <c r="ES329" s="44">
        <f t="shared" si="631"/>
        <v>-7.2807173534528147</v>
      </c>
      <c r="ET329" s="44">
        <f t="shared" si="631"/>
        <v>1.1397093828691141</v>
      </c>
      <c r="EU329" s="44">
        <f t="shared" si="631"/>
        <v>0.41744494061468629</v>
      </c>
      <c r="EV329" s="39" t="s">
        <v>275</v>
      </c>
      <c r="EY329" s="97"/>
      <c r="EZ329" s="97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5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</row>
    <row r="330" spans="1:235">
      <c r="A330" s="4" t="s">
        <v>38</v>
      </c>
      <c r="B330" s="12" t="s">
        <v>35</v>
      </c>
      <c r="C330" s="20">
        <v>5</v>
      </c>
      <c r="D330" s="4" t="s">
        <v>74</v>
      </c>
      <c r="E330" s="4" t="s">
        <v>27</v>
      </c>
      <c r="F330" s="15"/>
      <c r="G330" s="15"/>
      <c r="H330" s="15">
        <v>2.4835376971168446E-4</v>
      </c>
      <c r="I330" s="15">
        <v>4.8206823157670443E-5</v>
      </c>
      <c r="J330" s="15">
        <v>8.1031263835029674E-5</v>
      </c>
      <c r="K330" s="15">
        <v>7.7974386726964447E-6</v>
      </c>
      <c r="L330" s="15">
        <v>6.9578719558194282E-5</v>
      </c>
      <c r="M330" s="15">
        <v>-3.9051919799248923E-6</v>
      </c>
      <c r="N330" s="15">
        <v>5.9873983991565184E-5</v>
      </c>
      <c r="O330" s="15">
        <v>1.3638149812322809E-5</v>
      </c>
      <c r="P330" s="15">
        <v>-5.8426043779036265E-6</v>
      </c>
      <c r="Q330" s="15"/>
      <c r="R330" s="15"/>
      <c r="S330" s="15"/>
      <c r="T330" s="15"/>
      <c r="U330" s="15"/>
      <c r="V330" s="15">
        <v>19.73569122625857</v>
      </c>
      <c r="W330" s="15">
        <v>4.3878289242180024</v>
      </c>
      <c r="X330" s="15">
        <v>6.8455425184600207</v>
      </c>
      <c r="Y330" s="15">
        <v>4.2672753862666005E-5</v>
      </c>
      <c r="Z330" s="15">
        <v>7.217533646797647</v>
      </c>
      <c r="AA330" s="15">
        <v>2.1012351931413107E-5</v>
      </c>
      <c r="AB330" s="15">
        <v>1.2059446013703639</v>
      </c>
      <c r="AC330" s="15">
        <v>1.4194091707566964E-5</v>
      </c>
      <c r="AD330" s="15">
        <v>-1.6791806262740372E-6</v>
      </c>
      <c r="AE330" s="15"/>
      <c r="AF330" s="15"/>
      <c r="AG330" s="15"/>
      <c r="AH330" s="15"/>
      <c r="AI330" s="69">
        <f t="shared" si="507"/>
        <v>1</v>
      </c>
      <c r="AJ330" s="15">
        <f t="shared" si="529"/>
        <v>0</v>
      </c>
      <c r="AK330" s="15">
        <f t="shared" si="530"/>
        <v>0</v>
      </c>
      <c r="AL330" s="15">
        <f t="shared" si="531"/>
        <v>19.735442872488857</v>
      </c>
      <c r="AM330" s="15">
        <f t="shared" si="532"/>
        <v>4.3877807173948451</v>
      </c>
      <c r="AN330" s="15">
        <f t="shared" si="533"/>
        <v>6.8454614871961859</v>
      </c>
      <c r="AO330" s="15">
        <f t="shared" si="534"/>
        <v>3.4875315189969563E-5</v>
      </c>
      <c r="AP330" s="15">
        <f t="shared" si="535"/>
        <v>7.2174640680780886</v>
      </c>
      <c r="AQ330" s="15">
        <f t="shared" si="536"/>
        <v>2.4917543911337999E-5</v>
      </c>
      <c r="AR330" s="15">
        <f t="shared" si="537"/>
        <v>1.2058847273863722</v>
      </c>
      <c r="AS330" s="15">
        <f t="shared" si="538"/>
        <v>5.5594189524415479E-7</v>
      </c>
      <c r="AT330" s="15">
        <f t="shared" si="539"/>
        <v>4.1634237516295895E-6</v>
      </c>
      <c r="AU330" s="15">
        <f t="shared" si="540"/>
        <v>0</v>
      </c>
      <c r="AV330" s="15">
        <f t="shared" si="541"/>
        <v>0</v>
      </c>
      <c r="AW330" s="15">
        <f t="shared" si="542"/>
        <v>0</v>
      </c>
      <c r="AX330" s="15"/>
      <c r="AY330" s="4">
        <f t="shared" si="543"/>
        <v>0</v>
      </c>
      <c r="AZ330" s="4">
        <f t="shared" si="544"/>
        <v>1</v>
      </c>
      <c r="BA330" s="4"/>
      <c r="BB330" s="4">
        <f t="shared" si="508"/>
        <v>1</v>
      </c>
      <c r="BC330" s="4">
        <f t="shared" si="509"/>
        <v>1</v>
      </c>
      <c r="BD330" s="40">
        <f t="shared" si="510"/>
        <v>1.8026588460576836</v>
      </c>
      <c r="BE330" s="15">
        <f t="shared" si="511"/>
        <v>19.735442872488857</v>
      </c>
      <c r="BF330" s="15">
        <f t="shared" si="512"/>
        <v>4.3877807173948451</v>
      </c>
      <c r="BG330" s="15">
        <f t="shared" si="545"/>
        <v>6.8454592212684719</v>
      </c>
      <c r="BH330" s="15">
        <f t="shared" si="546"/>
        <v>7.2174625965543875</v>
      </c>
      <c r="BI330" s="15">
        <f t="shared" si="547"/>
        <v>1.2058819639257454</v>
      </c>
      <c r="BJ330" s="18">
        <f t="shared" si="548"/>
        <v>0.22232998497902456</v>
      </c>
      <c r="BK330" s="18">
        <f t="shared" si="549"/>
        <v>0.34686119108130176</v>
      </c>
      <c r="BL330" s="18">
        <f t="shared" si="550"/>
        <v>0.36571069842144294</v>
      </c>
      <c r="BM330" s="18">
        <f t="shared" si="551"/>
        <v>6.1102351323807431E-2</v>
      </c>
      <c r="BN330" s="18">
        <f t="shared" si="552"/>
        <v>1.5601188076994019</v>
      </c>
      <c r="BO330" s="18">
        <f t="shared" si="553"/>
        <v>1.6449004773510214</v>
      </c>
      <c r="BP330" s="18">
        <f t="shared" si="554"/>
        <v>0.27482730828939717</v>
      </c>
      <c r="BQ330" s="18">
        <f t="shared" si="555"/>
        <v>1.0543430854324749</v>
      </c>
      <c r="BR330" s="18">
        <f t="shared" si="556"/>
        <v>0.17615793549381395</v>
      </c>
      <c r="BS330" s="18">
        <f t="shared" si="557"/>
        <v>0.16707838077351905</v>
      </c>
      <c r="BT330" s="144">
        <f t="shared" si="558"/>
        <v>-1.5035925819123843</v>
      </c>
      <c r="BU330" s="144">
        <f t="shared" si="559"/>
        <v>-1.0588306047692033</v>
      </c>
      <c r="BV330" s="144">
        <f t="shared" si="560"/>
        <v>-1.0059126996158179</v>
      </c>
      <c r="BW330" s="144">
        <f t="shared" si="561"/>
        <v>-2.7952049303403426</v>
      </c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184"/>
      <c r="CJ330" s="185"/>
      <c r="CK330" s="181">
        <f t="shared" si="513"/>
        <v>0</v>
      </c>
      <c r="CL330" s="186">
        <f t="shared" si="514"/>
        <v>1.8026541641739635</v>
      </c>
      <c r="CM330" s="185">
        <f t="shared" si="515"/>
        <v>0.21793655898543965</v>
      </c>
      <c r="CN330" s="185">
        <f t="shared" si="516"/>
        <v>0.33337106484050211</v>
      </c>
      <c r="CO330" s="188">
        <f t="shared" si="517"/>
        <v>0.33810000000000001</v>
      </c>
      <c r="CP330" s="185">
        <f t="shared" si="518"/>
        <v>5.4381452958599981E-2</v>
      </c>
      <c r="CQ330" s="187">
        <f t="shared" si="519"/>
        <v>1.5296702232633426</v>
      </c>
      <c r="CR330" s="187">
        <f t="shared" si="520"/>
        <v>1.55136890099558</v>
      </c>
      <c r="CS330" s="187">
        <f t="shared" si="521"/>
        <v>0.24952882257002681</v>
      </c>
      <c r="CT330" s="187">
        <f t="shared" si="522"/>
        <v>1.0141851997915905</v>
      </c>
      <c r="CU330" s="187">
        <f t="shared" si="523"/>
        <v>0.16312589391829252</v>
      </c>
      <c r="CV330" s="187">
        <f t="shared" si="524"/>
        <v>0.16084428559183669</v>
      </c>
      <c r="CW330" s="184">
        <f t="shared" si="525"/>
        <v>-1.5235512723740476</v>
      </c>
      <c r="CX330" s="184">
        <f t="shared" si="526"/>
        <v>-1.0984991005526199</v>
      </c>
      <c r="CY330" s="184">
        <f t="shared" si="527"/>
        <v>-2.9117321215139325</v>
      </c>
      <c r="CZ330" s="184">
        <f t="shared" si="562"/>
        <v>0.42505217182142785</v>
      </c>
      <c r="DA330" s="184">
        <f t="shared" si="563"/>
        <v>0.43913770310575062</v>
      </c>
      <c r="DB330" s="184">
        <f t="shared" si="564"/>
        <v>-1.388180849139885</v>
      </c>
      <c r="DC330" s="184">
        <f t="shared" si="565"/>
        <v>1.4085531284322767E-2</v>
      </c>
      <c r="DD330" s="184">
        <f t="shared" si="566"/>
        <v>-1.8132330209613128</v>
      </c>
      <c r="DE330" s="184">
        <f t="shared" si="567"/>
        <v>-1.8273185522456354</v>
      </c>
      <c r="DF330" s="15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3" t="str">
        <f>E330</f>
        <v>iRM_12</v>
      </c>
      <c r="DW330" s="43" t="str">
        <f>A330</f>
        <v>Lab 1</v>
      </c>
      <c r="DX330" s="43" t="str">
        <f>B330</f>
        <v>Jun 22, 2022</v>
      </c>
      <c r="DY330" s="125">
        <f>C330</f>
        <v>5</v>
      </c>
      <c r="DZ330" s="51">
        <f>BE330/AVERAGE(BE328,BE332)</f>
        <v>0.99616327465383125</v>
      </c>
      <c r="EA330" s="52">
        <f>(CM330/AVERAGE(CM328,CM332)-1)*10^6</f>
        <v>6.1271669922202676</v>
      </c>
      <c r="EB330" s="52">
        <f>(CN330/AVERAGE(CN328,CN332)-1)*10^6</f>
        <v>-6.7757586589278773</v>
      </c>
      <c r="EC330" s="52">
        <f>(CP330/AVERAGE(CP328,CP332)-1)*10^6</f>
        <v>15.373580255273467</v>
      </c>
      <c r="ED330" s="4"/>
      <c r="EE330" s="4"/>
      <c r="EF330" s="4"/>
      <c r="EG330" s="4"/>
      <c r="EH330" s="130"/>
      <c r="EI330" s="20"/>
      <c r="EJ330" s="20"/>
      <c r="EK330" s="52"/>
      <c r="EL330" s="52"/>
      <c r="EQ330" s="124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5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</row>
    <row r="331" spans="1:235">
      <c r="A331" s="4" t="s">
        <v>38</v>
      </c>
      <c r="B331" s="12" t="s">
        <v>35</v>
      </c>
      <c r="C331" s="20">
        <v>5</v>
      </c>
      <c r="D331" s="4" t="s">
        <v>141</v>
      </c>
      <c r="E331" s="4" t="s">
        <v>100</v>
      </c>
      <c r="F331" s="15"/>
      <c r="G331" s="15"/>
      <c r="H331" s="15">
        <v>9.4626585778314622E-4</v>
      </c>
      <c r="I331" s="15">
        <v>1.9902675358025591E-4</v>
      </c>
      <c r="J331" s="15">
        <v>3.216027900634799E-4</v>
      </c>
      <c r="K331" s="15">
        <v>1.566109528994275E-6</v>
      </c>
      <c r="L331" s="15">
        <v>3.2926755666267126E-4</v>
      </c>
      <c r="M331" s="15">
        <v>3.3210312437859135E-7</v>
      </c>
      <c r="N331" s="15">
        <v>1.0666169382602674E-4</v>
      </c>
      <c r="O331" s="15">
        <v>7.1847633194011013E-6</v>
      </c>
      <c r="P331" s="15">
        <v>1.2092954875697618E-6</v>
      </c>
      <c r="Q331" s="15"/>
      <c r="R331" s="15"/>
      <c r="S331" s="15"/>
      <c r="T331" s="15"/>
      <c r="U331" s="15"/>
      <c r="V331" s="15">
        <v>20.559072189331054</v>
      </c>
      <c r="W331" s="15">
        <v>4.5702256679534914</v>
      </c>
      <c r="X331" s="15">
        <v>7.1291523647308352</v>
      </c>
      <c r="Y331" s="15">
        <v>3.1777129405554663E-5</v>
      </c>
      <c r="Z331" s="15">
        <v>7.5144355964660647</v>
      </c>
      <c r="AA331" s="15">
        <v>2.362761161975868E-5</v>
      </c>
      <c r="AB331" s="15">
        <v>1.2552227306365966</v>
      </c>
      <c r="AC331" s="15">
        <v>1.3666012532667083E-5</v>
      </c>
      <c r="AD331" s="15">
        <v>-1.0455821362853614E-6</v>
      </c>
      <c r="AE331" s="15"/>
      <c r="AF331" s="15"/>
      <c r="AG331" s="15"/>
      <c r="AH331" s="15"/>
      <c r="AI331" s="69">
        <f t="shared" si="507"/>
        <v>1</v>
      </c>
      <c r="AJ331" s="15">
        <f t="shared" si="529"/>
        <v>0</v>
      </c>
      <c r="AK331" s="15">
        <f t="shared" si="530"/>
        <v>0</v>
      </c>
      <c r="AL331" s="15">
        <f t="shared" si="531"/>
        <v>20.55812592347327</v>
      </c>
      <c r="AM331" s="15">
        <f t="shared" si="532"/>
        <v>4.5700266411999113</v>
      </c>
      <c r="AN331" s="15">
        <f t="shared" si="533"/>
        <v>7.1288307619407716</v>
      </c>
      <c r="AO331" s="15">
        <f t="shared" si="534"/>
        <v>3.0211019876560388E-5</v>
      </c>
      <c r="AP331" s="15">
        <f t="shared" si="535"/>
        <v>7.5141063289094019</v>
      </c>
      <c r="AQ331" s="15">
        <f t="shared" si="536"/>
        <v>2.329550849538009E-5</v>
      </c>
      <c r="AR331" s="15">
        <f t="shared" si="537"/>
        <v>1.2551160689427705</v>
      </c>
      <c r="AS331" s="15">
        <f t="shared" si="538"/>
        <v>6.4812492132659815E-6</v>
      </c>
      <c r="AT331" s="15">
        <f t="shared" si="539"/>
        <v>-2.254877623855123E-6</v>
      </c>
      <c r="AU331" s="15">
        <f t="shared" si="540"/>
        <v>0</v>
      </c>
      <c r="AV331" s="15">
        <f t="shared" si="541"/>
        <v>0</v>
      </c>
      <c r="AW331" s="15">
        <f t="shared" si="542"/>
        <v>0</v>
      </c>
      <c r="AX331" s="15"/>
      <c r="AY331" s="4">
        <f t="shared" si="543"/>
        <v>0</v>
      </c>
      <c r="AZ331" s="4">
        <f t="shared" si="544"/>
        <v>1</v>
      </c>
      <c r="BA331" s="4"/>
      <c r="BB331" s="4">
        <f t="shared" si="508"/>
        <v>1</v>
      </c>
      <c r="BC331" s="4">
        <f t="shared" si="509"/>
        <v>1</v>
      </c>
      <c r="BD331" s="40">
        <f t="shared" si="510"/>
        <v>1.7897604520176869</v>
      </c>
      <c r="BE331" s="15">
        <f t="shared" si="511"/>
        <v>20.55812592347327</v>
      </c>
      <c r="BF331" s="15">
        <f t="shared" si="512"/>
        <v>4.5700266411999113</v>
      </c>
      <c r="BG331" s="15">
        <f t="shared" si="545"/>
        <v>7.1288319900505011</v>
      </c>
      <c r="BH331" s="15">
        <f t="shared" si="546"/>
        <v>7.5141071262611332</v>
      </c>
      <c r="BI331" s="15">
        <f t="shared" si="547"/>
        <v>1.2551175659701221</v>
      </c>
      <c r="BJ331" s="18">
        <f t="shared" si="548"/>
        <v>0.22229782316791116</v>
      </c>
      <c r="BK331" s="18">
        <f t="shared" si="549"/>
        <v>0.34676468159535884</v>
      </c>
      <c r="BL331" s="18">
        <f t="shared" si="550"/>
        <v>0.36550545289157532</v>
      </c>
      <c r="BM331" s="18">
        <f t="shared" si="551"/>
        <v>6.1052139219413416E-2</v>
      </c>
      <c r="BN331" s="18">
        <f t="shared" si="552"/>
        <v>1.5599103790298139</v>
      </c>
      <c r="BO331" s="18">
        <f t="shared" si="553"/>
        <v>1.644215169014468</v>
      </c>
      <c r="BP331" s="18">
        <f t="shared" si="554"/>
        <v>0.27464119238494789</v>
      </c>
      <c r="BQ331" s="18">
        <f t="shared" si="555"/>
        <v>1.0540446368701561</v>
      </c>
      <c r="BR331" s="18">
        <f t="shared" si="556"/>
        <v>0.1760621610555351</v>
      </c>
      <c r="BS331" s="18">
        <f t="shared" si="557"/>
        <v>0.16703482461457042</v>
      </c>
      <c r="BT331" s="144">
        <f t="shared" si="558"/>
        <v>-1.5037372503770199</v>
      </c>
      <c r="BU331" s="144">
        <f t="shared" si="559"/>
        <v>-1.0591088801057138</v>
      </c>
      <c r="BV331" s="144">
        <f t="shared" si="560"/>
        <v>-1.0064740809115928</v>
      </c>
      <c r="BW331" s="144">
        <f t="shared" si="561"/>
        <v>-2.7960270385902932</v>
      </c>
      <c r="BX331" s="44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184"/>
      <c r="CJ331" s="185"/>
      <c r="CK331" s="181">
        <f t="shared" si="513"/>
        <v>0</v>
      </c>
      <c r="CL331" s="186">
        <f t="shared" si="514"/>
        <v>1.78976288876519</v>
      </c>
      <c r="CM331" s="185">
        <f t="shared" si="515"/>
        <v>0.21793613654127081</v>
      </c>
      <c r="CN331" s="185">
        <f t="shared" si="516"/>
        <v>0.33337286670937333</v>
      </c>
      <c r="CO331" s="188">
        <f t="shared" si="517"/>
        <v>0.33810000000000001</v>
      </c>
      <c r="CP331" s="185">
        <f t="shared" si="518"/>
        <v>5.4382062563040998E-2</v>
      </c>
      <c r="CQ331" s="187">
        <f t="shared" si="519"/>
        <v>1.5296814562290004</v>
      </c>
      <c r="CR331" s="187">
        <f t="shared" si="520"/>
        <v>1.5513719081460069</v>
      </c>
      <c r="CS331" s="187">
        <f t="shared" si="521"/>
        <v>0.24953210342307136</v>
      </c>
      <c r="CT331" s="187">
        <f t="shared" si="522"/>
        <v>1.0141797181554901</v>
      </c>
      <c r="CU331" s="187">
        <f t="shared" si="523"/>
        <v>0.16312684082490131</v>
      </c>
      <c r="CV331" s="187">
        <f t="shared" si="524"/>
        <v>0.16084608862183081</v>
      </c>
      <c r="CW331" s="184">
        <f t="shared" si="525"/>
        <v>-1.5235532107573104</v>
      </c>
      <c r="CX331" s="184">
        <f t="shared" si="526"/>
        <v>-1.0984936955724289</v>
      </c>
      <c r="CY331" s="184">
        <f t="shared" si="527"/>
        <v>-2.9117209117909271</v>
      </c>
      <c r="CZ331" s="184">
        <f t="shared" si="562"/>
        <v>0.42505951518488172</v>
      </c>
      <c r="DA331" s="184">
        <f t="shared" si="563"/>
        <v>0.43913964148901363</v>
      </c>
      <c r="DB331" s="184">
        <f t="shared" si="564"/>
        <v>-1.3881677010336171</v>
      </c>
      <c r="DC331" s="184">
        <f t="shared" si="565"/>
        <v>1.408012630413219E-2</v>
      </c>
      <c r="DD331" s="184">
        <f t="shared" si="566"/>
        <v>-1.8132272162184986</v>
      </c>
      <c r="DE331" s="184">
        <f t="shared" si="567"/>
        <v>-1.8273073425226305</v>
      </c>
      <c r="DF331" s="15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125"/>
      <c r="DZ331" s="4"/>
      <c r="EA331" s="20"/>
      <c r="EB331" s="20"/>
      <c r="EC331" s="20"/>
      <c r="ED331" s="4"/>
      <c r="EE331" s="4" t="str">
        <f>E331</f>
        <v>alfaA</v>
      </c>
      <c r="EF331" s="4" t="str">
        <f>A331</f>
        <v>Lab 1</v>
      </c>
      <c r="EG331" s="4" t="str">
        <f>B331</f>
        <v>Jun 22, 2022</v>
      </c>
      <c r="EH331" s="130">
        <f>C331</f>
        <v>5</v>
      </c>
      <c r="EI331" s="51">
        <f>BE331/AVERAGE(BE330,BE332)</f>
        <v>1.0425219558525476</v>
      </c>
      <c r="EJ331" s="52">
        <f>(CM331/AVERAGE(CM330,CM332)-1)*10^6</f>
        <v>0.5574211776604443</v>
      </c>
      <c r="EK331" s="52">
        <f>(CN331/AVERAGE(CN330,CN332)-1)*10^6</f>
        <v>1.4729361248466688</v>
      </c>
      <c r="EL331" s="52">
        <f>(CP331/AVERAGE(CP330,CP332)-1)*10^6</f>
        <v>18.067931018661554</v>
      </c>
      <c r="EN331" t="str">
        <f t="shared" ref="EN331:EU331" si="632">EE497</f>
        <v xml:space="preserve">Bottle 1 </v>
      </c>
      <c r="EO331" t="str">
        <f t="shared" si="632"/>
        <v>Lab 2</v>
      </c>
      <c r="EP331" s="39" t="str">
        <f t="shared" si="632"/>
        <v>June 3, 2020</v>
      </c>
      <c r="EQ331" s="124">
        <f t="shared" si="632"/>
        <v>2</v>
      </c>
      <c r="ER331" s="117">
        <f t="shared" si="632"/>
        <v>1.0563549991536412</v>
      </c>
      <c r="ES331" s="44">
        <f t="shared" si="632"/>
        <v>-0.66329576187129646</v>
      </c>
      <c r="ET331" s="44">
        <f t="shared" si="632"/>
        <v>-0.182685958582951</v>
      </c>
      <c r="EU331" s="44">
        <f t="shared" si="632"/>
        <v>-11.567478085283689</v>
      </c>
      <c r="EV331" s="39" t="s">
        <v>275</v>
      </c>
      <c r="EW331" s="108" t="s">
        <v>257</v>
      </c>
      <c r="EX331" s="109">
        <f>AVERAGE(ES331:ES336)</f>
        <v>0.42270271564485523</v>
      </c>
      <c r="EY331" s="109">
        <f>AVERAGE(ET331:ET336)</f>
        <v>2.2713313963714419</v>
      </c>
      <c r="EZ331" s="110">
        <f>AVERAGE(EU331:EU336)</f>
        <v>-2.6492477593897945</v>
      </c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5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</row>
    <row r="332" spans="1:235">
      <c r="A332" s="4" t="s">
        <v>38</v>
      </c>
      <c r="B332" s="12" t="s">
        <v>35</v>
      </c>
      <c r="C332" s="20">
        <v>5</v>
      </c>
      <c r="D332" s="4" t="s">
        <v>142</v>
      </c>
      <c r="E332" s="4" t="s">
        <v>27</v>
      </c>
      <c r="F332" s="15"/>
      <c r="G332" s="15"/>
      <c r="H332" s="15">
        <v>2.7069880452472715E-4</v>
      </c>
      <c r="I332" s="15">
        <v>5.6424025751766747E-5</v>
      </c>
      <c r="J332" s="15">
        <v>9.1737051843665543E-5</v>
      </c>
      <c r="K332" s="15">
        <v>3.3820612884483125E-6</v>
      </c>
      <c r="L332" s="15">
        <v>7.3676595457072841E-5</v>
      </c>
      <c r="M332" s="15">
        <v>2.2470180965683539E-6</v>
      </c>
      <c r="N332" s="15">
        <v>7.4872223558486445E-5</v>
      </c>
      <c r="O332" s="15">
        <v>2.8116960720581114E-6</v>
      </c>
      <c r="P332" s="15">
        <v>-3.801437526362861E-6</v>
      </c>
      <c r="Q332" s="15"/>
      <c r="R332" s="15"/>
      <c r="S332" s="15"/>
      <c r="T332" s="15"/>
      <c r="U332" s="15"/>
      <c r="V332" s="15">
        <v>19.704046939281707</v>
      </c>
      <c r="W332" s="15">
        <v>4.3808201728983125</v>
      </c>
      <c r="X332" s="15">
        <v>6.8347620152412576</v>
      </c>
      <c r="Y332" s="15">
        <v>3.6448071423752052E-5</v>
      </c>
      <c r="Z332" s="15">
        <v>7.2062492066241326</v>
      </c>
      <c r="AA332" s="15">
        <v>2.21128447932681E-5</v>
      </c>
      <c r="AB332" s="15">
        <v>1.2040789533168712</v>
      </c>
      <c r="AC332" s="15">
        <v>1.3816795663562051E-5</v>
      </c>
      <c r="AD332" s="15">
        <v>-2.6200984913030428E-6</v>
      </c>
      <c r="AE332" s="15"/>
      <c r="AF332" s="15"/>
      <c r="AG332" s="15"/>
      <c r="AH332" s="15"/>
      <c r="AI332" s="69">
        <f t="shared" ref="AI332:AI395" si="633">$AJ$3</f>
        <v>1</v>
      </c>
      <c r="AJ332" s="15">
        <f t="shared" si="529"/>
        <v>0</v>
      </c>
      <c r="AK332" s="15">
        <f t="shared" si="530"/>
        <v>0</v>
      </c>
      <c r="AL332" s="15">
        <f t="shared" si="531"/>
        <v>19.703776240477183</v>
      </c>
      <c r="AM332" s="15">
        <f t="shared" si="532"/>
        <v>4.3807637488725604</v>
      </c>
      <c r="AN332" s="15">
        <f t="shared" si="533"/>
        <v>6.8346702781894138</v>
      </c>
      <c r="AO332" s="15">
        <f t="shared" si="534"/>
        <v>3.3066010135303741E-5</v>
      </c>
      <c r="AP332" s="15">
        <f t="shared" si="535"/>
        <v>7.2061755300286752</v>
      </c>
      <c r="AQ332" s="15">
        <f t="shared" si="536"/>
        <v>1.9865826696699747E-5</v>
      </c>
      <c r="AR332" s="15">
        <f t="shared" si="537"/>
        <v>1.2040040810933128</v>
      </c>
      <c r="AS332" s="15">
        <f t="shared" si="538"/>
        <v>1.1005099591503939E-5</v>
      </c>
      <c r="AT332" s="15">
        <f t="shared" si="539"/>
        <v>1.1813390350598182E-6</v>
      </c>
      <c r="AU332" s="15">
        <f t="shared" si="540"/>
        <v>0</v>
      </c>
      <c r="AV332" s="15">
        <f t="shared" si="541"/>
        <v>0</v>
      </c>
      <c r="AW332" s="15">
        <f t="shared" si="542"/>
        <v>0</v>
      </c>
      <c r="AX332" s="15"/>
      <c r="AY332" s="4">
        <f t="shared" si="543"/>
        <v>0</v>
      </c>
      <c r="AZ332" s="4">
        <f t="shared" si="544"/>
        <v>1</v>
      </c>
      <c r="BA332" s="4"/>
      <c r="BB332" s="4">
        <f t="shared" ref="BB332:BB395" si="634">$BB$7</f>
        <v>1</v>
      </c>
      <c r="BC332" s="4">
        <f t="shared" ref="BC332:BC395" si="635">$BB$8</f>
        <v>1</v>
      </c>
      <c r="BD332" s="40">
        <f t="shared" ref="BD332:BD395" si="636">LN(AP332/AL332/$CM$7)/LN($BG$4/$BD$4)</f>
        <v>1.8035902895285807</v>
      </c>
      <c r="BE332" s="15">
        <f t="shared" ref="BE332:BE395" si="637">AL332</f>
        <v>19.703776240477183</v>
      </c>
      <c r="BF332" s="15">
        <f t="shared" ref="BF332:BF395" si="638">AM332</f>
        <v>4.3807637488725604</v>
      </c>
      <c r="BG332" s="15">
        <f t="shared" si="545"/>
        <v>6.8346696352841647</v>
      </c>
      <c r="BH332" s="15">
        <f t="shared" si="546"/>
        <v>7.2061751125098974</v>
      </c>
      <c r="BI332" s="15">
        <f t="shared" si="547"/>
        <v>1.2040032969964731</v>
      </c>
      <c r="BJ332" s="18">
        <f t="shared" si="548"/>
        <v>0.22233117628859492</v>
      </c>
      <c r="BK332" s="18">
        <f t="shared" si="549"/>
        <v>0.34687105415071662</v>
      </c>
      <c r="BL332" s="18">
        <f t="shared" si="550"/>
        <v>0.36572558602783745</v>
      </c>
      <c r="BM332" s="18">
        <f t="shared" si="551"/>
        <v>6.1105205535328125E-2</v>
      </c>
      <c r="BN332" s="18">
        <f t="shared" si="552"/>
        <v>1.5601548102298703</v>
      </c>
      <c r="BO332" s="18">
        <f t="shared" si="553"/>
        <v>1.6449586249348618</v>
      </c>
      <c r="BP332" s="18">
        <f t="shared" si="554"/>
        <v>0.27483867334921613</v>
      </c>
      <c r="BQ332" s="18">
        <f t="shared" si="555"/>
        <v>1.0543560255360152</v>
      </c>
      <c r="BR332" s="18">
        <f t="shared" si="556"/>
        <v>0.17616115500020277</v>
      </c>
      <c r="BS332" s="18">
        <f t="shared" si="557"/>
        <v>0.16707938375051798</v>
      </c>
      <c r="BT332" s="144">
        <f t="shared" si="558"/>
        <v>-1.503587223632084</v>
      </c>
      <c r="BU332" s="144">
        <f t="shared" si="559"/>
        <v>-1.0588021699674961</v>
      </c>
      <c r="BV332" s="144">
        <f t="shared" si="560"/>
        <v>-1.0058719917463474</v>
      </c>
      <c r="BW332" s="144">
        <f t="shared" si="561"/>
        <v>-2.7951582194560967</v>
      </c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184"/>
      <c r="CJ332" s="185"/>
      <c r="CK332" s="181">
        <f t="shared" ref="CK332:CK395" si="639">$CM$3</f>
        <v>0</v>
      </c>
      <c r="CL332" s="186">
        <f t="shared" ref="CL332:CL395" si="640">IF(CK332=0,LN(BL332/$CM$7)/LN($BG$4/$BD$4),(BL332/$CM$7)^(1/($BG$4^(CK332)-$BD$4^(CK332))))</f>
        <v>1.8035889590461702</v>
      </c>
      <c r="CM332" s="185">
        <f t="shared" ref="CM332:CM395" si="641">IF($CK332=0,BJ332/((BE$4/$BD$4)^(LN($BL332/$CM$7)/LN($BG$4/$BD$4))),BJ332/(($BL332/$CM$7)^((BE$4^$CK332-$BD$4^$CK332)/($BG$4^$CK332-$BD$4^$CK332))))</f>
        <v>0.21793547113280165</v>
      </c>
      <c r="CN332" s="185">
        <f t="shared" ref="CN332:CN395" si="642">IF($CK332=0,BK332/((BF$4/$BD$4)^(LN($BL332/$CM$7)/LN($BG$4/$BD$4))),BK332/(($BL332/$CM$7)^((BF$4^$CK332-$BD$4^$CK332)/($BG$4^$CK332-$BD$4^$CK332))))</f>
        <v>0.33337368650581412</v>
      </c>
      <c r="CO332" s="188">
        <f t="shared" ref="CO332:CO395" si="643">IF($CK332=0,BL332/((BG$4/$BD$4)^(LN($BL332/$CM$7)/LN($BG$4/$BD$4))),BL332/(($BL332/$CM$7)^((BG$4^$CK332-$BD$4^$CK332)/($BG$4^$CK332-$BD$4^$CK332))))</f>
        <v>0.33810000000000001</v>
      </c>
      <c r="CP332" s="185">
        <f t="shared" ref="CP332:CP395" si="644">IF($CK332=0,BM332/((BH$4/$BD$4)^(LN($BL332/$CM$7)/LN($BG$4/$BD$4))),BM332/(($BL332/$CM$7)^((BH$4^$CK332-$BD$4^$CK332)/($BG$4^$CK332-$BD$4^$CK332))))</f>
        <v>5.438070706027736E-2</v>
      </c>
      <c r="CQ332" s="187">
        <f t="shared" ref="CQ332:CQ395" si="645">IF($CK332=0,BN332/((BF$4/$BE$4)^(LN($BL332/$CM$7)/LN($BG$4/$BD$4))),BN332/(($BL332/$CM$7)^((BF$4^$CK332-$BE$4^$CK332)/($BG$4^$CK332-$BD$4^$CK332))))</f>
        <v>1.5296898883553876</v>
      </c>
      <c r="CR332" s="187">
        <f t="shared" ref="CR332:CR395" si="646">IF($CK332=0,BO332/((BG$4/$BE$4)^(LN($BL332/$CM$7)/LN($BG$4/$BD$4))),BO332/(($BL332/$CM$7)^((BG$4^$CK332-$BE$4^$CK332)/($BG$4^$CK332-$BD$4^$CK332))))</f>
        <v>1.5513766448508721</v>
      </c>
      <c r="CS332" s="187">
        <f t="shared" ref="CS332:CS395" si="647">IF($CK332=0,BP332/((BH$4/$BE$4)^(LN($BL332/$CM$7)/LN($BG$4/$BD$4))),BP332/(($BL332/$CM$7)^((BH$4^$CK332-$BE$4^$CK332)/($BG$4^$CK332-$BD$4^$CK332))))</f>
        <v>0.24952664555986762</v>
      </c>
      <c r="CT332" s="187">
        <f t="shared" ref="CT332:CT395" si="648">IF($CK332=0,BQ332/((BG$4/$BF$4)^(LN($BL332/$CM$7)/LN($BG$4/$BD$4))),BQ332/(($BL332/$CM$7)^((BG$4^$CK332-$BF$4^$CK332)/($BG$4^$CK332-$BD$4^$CK332))))</f>
        <v>1.0141772241946378</v>
      </c>
      <c r="CU332" s="187">
        <f t="shared" ref="CU332:CU395" si="649">IF($CK332=0,BR332/((BH$4/$BF$4)^(LN($BL332/$CM$7)/LN($BG$4/$BD$4))),BR332/(($BL332/$CM$7)^((BH$4^$CK332-$BF$4^$CK332)/($BG$4^$CK332-$BD$4^$CK332))))</f>
        <v>0.1631223736649921</v>
      </c>
      <c r="CV332" s="187">
        <f t="shared" ref="CV332:CV395" si="650">IF($CK332=0,BS332/((BH$4/$BG$4)^(LN($BL332/$CM$7)/LN($BG$4/$BD$4))),BS332/(($BL332/$CM$7)^((BH$4^$CK332-$BG$4^$CK332)/($BG$4^$CK332-$BD$4^$CK332))))</f>
        <v>0.16084207944477188</v>
      </c>
      <c r="CW332" s="184">
        <f t="shared" ref="CW332:CW395" si="651">LN(CM332)</f>
        <v>-1.5235562639888467</v>
      </c>
      <c r="CX332" s="184">
        <f t="shared" ref="CX332:CX395" si="652">LN(CN332)</f>
        <v>-1.0984912364777795</v>
      </c>
      <c r="CY332" s="184">
        <f t="shared" ref="CY332:CY395" si="653">LN(CP332)</f>
        <v>-2.9117458376505465</v>
      </c>
      <c r="CZ332" s="184">
        <f t="shared" si="562"/>
        <v>0.42506502751106734</v>
      </c>
      <c r="DA332" s="184">
        <f t="shared" si="563"/>
        <v>0.43914269472054968</v>
      </c>
      <c r="DB332" s="184">
        <f t="shared" si="564"/>
        <v>-1.3881895736616998</v>
      </c>
      <c r="DC332" s="184">
        <f t="shared" si="565"/>
        <v>1.4077667209482517E-2</v>
      </c>
      <c r="DD332" s="184">
        <f t="shared" si="566"/>
        <v>-1.8132546011727673</v>
      </c>
      <c r="DE332" s="184">
        <f t="shared" si="567"/>
        <v>-1.8273322683822493</v>
      </c>
      <c r="DF332" s="15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3" t="str">
        <f>E332</f>
        <v>iRM_12</v>
      </c>
      <c r="DW332" s="43" t="str">
        <f>A332</f>
        <v>Lab 1</v>
      </c>
      <c r="DX332" s="43" t="str">
        <f>B332</f>
        <v>Jun 22, 2022</v>
      </c>
      <c r="DY332" s="125">
        <f>C332</f>
        <v>5</v>
      </c>
      <c r="DZ332" s="51">
        <f>BE332/AVERAGE(BE330,BE334)</f>
        <v>0.99716057940459502</v>
      </c>
      <c r="EA332" s="52">
        <f>(CM332/AVERAGE(CM330,CM334)-1)*10^6</f>
        <v>-4.9002285094079667</v>
      </c>
      <c r="EB332" s="52">
        <f>(CN332/AVERAGE(CN330,CN334)-1)*10^6</f>
        <v>1.8043084599739245</v>
      </c>
      <c r="EC332" s="52">
        <f>(CP332/AVERAGE(CP330,CP334)-1)*10^6</f>
        <v>-16.846579726448319</v>
      </c>
      <c r="ED332" s="4"/>
      <c r="EE332" s="4"/>
      <c r="EF332" s="4"/>
      <c r="EG332" s="4"/>
      <c r="EH332" s="130"/>
      <c r="EI332" s="20"/>
      <c r="EJ332" s="20"/>
      <c r="EK332" s="52"/>
      <c r="EL332" s="52"/>
      <c r="EN332" t="str">
        <f t="shared" ref="EN332:EU332" si="654">EE504</f>
        <v xml:space="preserve">bottle 1 </v>
      </c>
      <c r="EO332" t="str">
        <f t="shared" si="654"/>
        <v>Lab 2</v>
      </c>
      <c r="EP332" s="39" t="str">
        <f t="shared" si="654"/>
        <v>June 3, 2020</v>
      </c>
      <c r="EQ332" s="124">
        <f t="shared" si="654"/>
        <v>2</v>
      </c>
      <c r="ER332" s="117">
        <f t="shared" si="654"/>
        <v>1.0703384257147803</v>
      </c>
      <c r="ES332" s="44">
        <f t="shared" si="654"/>
        <v>-0.9792485257120731</v>
      </c>
      <c r="ET332" s="44">
        <f t="shared" si="654"/>
        <v>1.7639619347420421</v>
      </c>
      <c r="EU332" s="44">
        <f t="shared" si="654"/>
        <v>2.381120613570431</v>
      </c>
      <c r="EV332" s="39" t="s">
        <v>275</v>
      </c>
      <c r="EW332" s="111" t="s">
        <v>258</v>
      </c>
      <c r="EX332" s="44">
        <f>2*STDEV(ES331:ES336)</f>
        <v>8.2589089840657017</v>
      </c>
      <c r="EY332" s="44">
        <f>2*STDEV(ET331:ET336)</f>
        <v>5.9312823390925917</v>
      </c>
      <c r="EZ332" s="112">
        <f>2*STDEV(EU331:EU336)</f>
        <v>15.815789206586183</v>
      </c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5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</row>
    <row r="333" spans="1:235">
      <c r="A333" s="4" t="s">
        <v>38</v>
      </c>
      <c r="B333" s="12" t="s">
        <v>35</v>
      </c>
      <c r="C333" s="20">
        <v>5</v>
      </c>
      <c r="D333" s="4" t="s">
        <v>143</v>
      </c>
      <c r="E333" s="4" t="s">
        <v>101</v>
      </c>
      <c r="F333" s="15"/>
      <c r="G333" s="15"/>
      <c r="H333" s="15">
        <v>2.5044644717127086E-4</v>
      </c>
      <c r="I333" s="15">
        <v>4.1456957251284618E-5</v>
      </c>
      <c r="J333" s="15">
        <v>7.8830655547790235E-5</v>
      </c>
      <c r="K333" s="15">
        <v>-6.4310028164982313E-7</v>
      </c>
      <c r="L333" s="15">
        <v>7.1389603181160052E-5</v>
      </c>
      <c r="M333" s="15">
        <v>1.8629878468345845E-6</v>
      </c>
      <c r="N333" s="15">
        <v>6.4862581348279496E-5</v>
      </c>
      <c r="O333" s="15">
        <v>1.4613004350394476E-5</v>
      </c>
      <c r="P333" s="15">
        <v>-2.1905360647167521E-6</v>
      </c>
      <c r="Q333" s="15"/>
      <c r="R333" s="15"/>
      <c r="S333" s="15"/>
      <c r="T333" s="15"/>
      <c r="U333" s="15"/>
      <c r="V333" s="15">
        <v>20.807723960097956</v>
      </c>
      <c r="W333" s="15">
        <v>4.6265429671929805</v>
      </c>
      <c r="X333" s="15">
        <v>7.2185713223048618</v>
      </c>
      <c r="Y333" s="15">
        <v>3.1514601393879198E-5</v>
      </c>
      <c r="Z333" s="15">
        <v>7.6119506018502374</v>
      </c>
      <c r="AA333" s="15">
        <v>3.0262405409896984E-5</v>
      </c>
      <c r="AB333" s="15">
        <v>1.2720218361640463</v>
      </c>
      <c r="AC333" s="15">
        <v>1.8004882183307168E-5</v>
      </c>
      <c r="AD333" s="15">
        <v>9.5670842830312429E-6</v>
      </c>
      <c r="AE333" s="15"/>
      <c r="AF333" s="15"/>
      <c r="AG333" s="15"/>
      <c r="AH333" s="15"/>
      <c r="AI333" s="69">
        <f t="shared" si="633"/>
        <v>1</v>
      </c>
      <c r="AJ333" s="15">
        <f t="shared" ref="AJ333:AJ396" si="655">T333-F333*$AI333</f>
        <v>0</v>
      </c>
      <c r="AK333" s="15">
        <f t="shared" ref="AK333:AK396" si="656">U333-G333*$AI333</f>
        <v>0</v>
      </c>
      <c r="AL333" s="15">
        <f t="shared" ref="AL333:AL396" si="657">V333-H333*$AI333</f>
        <v>20.807473513650784</v>
      </c>
      <c r="AM333" s="15">
        <f t="shared" ref="AM333:AM396" si="658">W333-I333*$AI333</f>
        <v>4.6265015102357294</v>
      </c>
      <c r="AN333" s="15">
        <f t="shared" ref="AN333:AN396" si="659">X333-J333*$AI333</f>
        <v>7.2184924916493136</v>
      </c>
      <c r="AO333" s="15">
        <f t="shared" ref="AO333:AO396" si="660">Y333-K333*$AI333</f>
        <v>3.2157701675529024E-5</v>
      </c>
      <c r="AP333" s="15">
        <f t="shared" ref="AP333:AP396" si="661">Z333-L333*$AI333</f>
        <v>7.6118792122470564</v>
      </c>
      <c r="AQ333" s="15">
        <f t="shared" ref="AQ333:AQ396" si="662">AA333-M333*$AI333</f>
        <v>2.8399417563062398E-5</v>
      </c>
      <c r="AR333" s="15">
        <f t="shared" ref="AR333:AR396" si="663">AB333-N333*$AI333</f>
        <v>1.2719569735826981</v>
      </c>
      <c r="AS333" s="15">
        <f t="shared" ref="AS333:AS396" si="664">AC333-O333*$AI333</f>
        <v>3.3918778329126921E-6</v>
      </c>
      <c r="AT333" s="15">
        <f t="shared" ref="AT333:AT396" si="665">AD333-P333*$AI333</f>
        <v>1.1757620347747995E-5</v>
      </c>
      <c r="AU333" s="15">
        <f t="shared" ref="AU333:AU396" si="666">AE333-Q333*$AI333</f>
        <v>0</v>
      </c>
      <c r="AV333" s="15">
        <f t="shared" ref="AV333:AV396" si="667">AF333-R333*$AI333</f>
        <v>0</v>
      </c>
      <c r="AW333" s="15">
        <f t="shared" ref="AW333:AW396" si="668">AG333-S333*$AI333</f>
        <v>0</v>
      </c>
      <c r="AX333" s="15"/>
      <c r="AY333" s="4">
        <f t="shared" ref="AY333:AY396" si="669">$BB$2</f>
        <v>0</v>
      </c>
      <c r="AZ333" s="4">
        <f t="shared" ref="AZ333:AZ396" si="670">$BB$3</f>
        <v>1</v>
      </c>
      <c r="BA333" s="4"/>
      <c r="BB333" s="4">
        <f t="shared" si="634"/>
        <v>1</v>
      </c>
      <c r="BC333" s="4">
        <f t="shared" si="635"/>
        <v>1</v>
      </c>
      <c r="BD333" s="40">
        <f t="shared" si="636"/>
        <v>1.809785594912281</v>
      </c>
      <c r="BE333" s="15">
        <f t="shared" si="637"/>
        <v>20.807473513650784</v>
      </c>
      <c r="BF333" s="15">
        <f t="shared" si="638"/>
        <v>4.6265015102357294</v>
      </c>
      <c r="BG333" s="15">
        <f t="shared" ref="BG333:BG396" si="671">IF(BC333=0,IF(OR(AND(AY333=1,AZ333=1),AND(AY333=1,BA333=1),AND(AZ333=1,BA333=1)),"Error",AN333-$AY333*($AQ333*$BD$6/$BF$6)-$AZ333*($AT333*$BD$6/$BI$6)-$BA333*($AV333*$BD$6/$BJ$6)),IF(OR(AND(AY333=1,AZ333=1),AND(AY333=1,BA333=1),AND(AZ333=1,BA333=1)),"Error",AN333-$AY333*($AQ333*$BD$6/$BF$6*($BD$7/$BF$7)^($BD333*$BB$9))-$AZ333*($AT333*$BD$6/$BI$6*($BD$7/$BI$7)^($BD333*$BB$9))-$BA333*($AV333*$BD$6/$BJ$6*($BD$7/$BJ$7)^($BD333*$BB$9))))</f>
        <v>7.2184860952032146</v>
      </c>
      <c r="BH333" s="15">
        <f t="shared" ref="BH333:BH396" si="672">IF(BC333=0,IF(OR(AND(AY333=1,AZ333=1),AND(AY333=1,BA333=1),AND(AZ333=1,BA333=1)),"Error",AP333-$AY333*($AQ333*$BE$6/$BF$6)-$AZ333*($AT333*$BE$6/$BI$6)-$BA333*($AV333*$BE$6/$BJ$6)),IF(OR(AND(AY333=1,AZ333=1),AND(AY333=1,BA333=1),AND(AZ333=1,BA333=1)),"Error",AP333-$AY333*($AQ333*$BE$6/$BF$6*($BE$7/$BF$7)^($BD333*$BB$9))-$AZ333*($AT333*$BE$6/$BI$6*($BE$7/$BI$7)^($BD333*$BB$9))-$BA333*($AV333*$BE$6/$BJ$6*($BE$7/$BJ$7)^($BD333*$BB$9))))</f>
        <v>7.611875057736456</v>
      </c>
      <c r="BI333" s="15">
        <f t="shared" ref="BI333:BI396" si="673">IF(BC333=0,IF(OR(AND(AY333=1,AZ333=1),AND(AY333=1,BA333=1),AND(AZ333=1,BA333=1)),"Error",AR333-$AY333*($AQ333*$BG$6/$BF$6)-$AZ333*($AT333*$BG$6/$BI$6)-$BA333*($AV333*$BG$6/$BJ$6)-$BB333*($AU333*$BK$6/$BL$6)),IF(OR(AND(AY333=1,AZ333=1),AND(AY333=1,BA333=1),AND(AZ333=1,BA333=1)),"Error",AR333-$AY333*($AQ333*$BG$6/$BF$6*($BG$7/$BF$7)^($BD333*$BB$9))-$AZ333*($AT333*$BG$6/$BI$6*($BG$7/$BI$7)^($BD333*$BB$9))-$BA333*($AV333*$BG$6/$BJ$6*($BG$7/$BJ$7)^($BD333*$BB$9))-$BB333*($AU333*$BK$6/$BL$6*($BK$7/$BL$7)^($BD333*$BB$9))))</f>
        <v>1.2719491705292041</v>
      </c>
      <c r="BJ333" s="18">
        <f t="shared" ref="BJ333:BJ396" si="674">BF333/$BE333</f>
        <v>0.22234806677516633</v>
      </c>
      <c r="BK333" s="18">
        <f t="shared" ref="BK333:BK396" si="675">BG333/$BE333</f>
        <v>0.34691795188240959</v>
      </c>
      <c r="BL333" s="18">
        <f t="shared" ref="BL333:BL396" si="676">BH333/$BE333</f>
        <v>0.36582408973115693</v>
      </c>
      <c r="BM333" s="18">
        <f t="shared" ref="BM333:BM396" si="677">BI333/$BE333</f>
        <v>6.1129438405616104E-2</v>
      </c>
      <c r="BN333" s="18">
        <f t="shared" ref="BN333:BN396" si="678">BG333/BF333</f>
        <v>1.5602472147113637</v>
      </c>
      <c r="BO333" s="18">
        <f t="shared" ref="BO333:BO396" si="679">BH333/BF333</f>
        <v>1.645276682801432</v>
      </c>
      <c r="BP333" s="18">
        <f t="shared" ref="BP333:BP396" si="680">BI333/BF333</f>
        <v>0.27492678165458889</v>
      </c>
      <c r="BQ333" s="18">
        <f t="shared" ref="BQ333:BQ396" si="681">BH333/BG333</f>
        <v>1.054497433027495</v>
      </c>
      <c r="BR333" s="18">
        <f t="shared" ref="BR333:BR396" si="682">BI333/BG333</f>
        <v>0.17620719272070526</v>
      </c>
      <c r="BS333" s="18">
        <f t="shared" ref="BS333:BS396" si="683">BI333/BH333</f>
        <v>0.16710063694968788</v>
      </c>
      <c r="BT333" s="144">
        <f t="shared" ref="BT333:BT396" si="684">LN(BJ333)</f>
        <v>-1.5035112565756359</v>
      </c>
      <c r="BU333" s="144">
        <f t="shared" ref="BU333:BU396" si="685">LN(BK333)</f>
        <v>-1.058666976900565</v>
      </c>
      <c r="BV333" s="144">
        <f t="shared" ref="BV333:BV396" si="686">LN(BL333)</f>
        <v>-1.0056026902698276</v>
      </c>
      <c r="BW333" s="144">
        <f t="shared" ref="BW333:BW396" si="687">LN(BM333)</f>
        <v>-2.7947617218704015</v>
      </c>
      <c r="BX333" s="44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184"/>
      <c r="CJ333" s="185"/>
      <c r="CK333" s="181">
        <f t="shared" si="639"/>
        <v>0</v>
      </c>
      <c r="CL333" s="186">
        <f t="shared" si="640"/>
        <v>1.8097730615945391</v>
      </c>
      <c r="CM333" s="185">
        <f t="shared" si="641"/>
        <v>0.21793710515152984</v>
      </c>
      <c r="CN333" s="185">
        <f t="shared" si="642"/>
        <v>0.33337338918594445</v>
      </c>
      <c r="CO333" s="188">
        <f t="shared" si="643"/>
        <v>0.33810000000000001</v>
      </c>
      <c r="CP333" s="185">
        <f t="shared" si="644"/>
        <v>5.4380530038191641E-2</v>
      </c>
      <c r="CQ333" s="187">
        <f t="shared" si="645"/>
        <v>1.5296770550115948</v>
      </c>
      <c r="CR333" s="187">
        <f t="shared" si="646"/>
        <v>1.5513650131533216</v>
      </c>
      <c r="CS333" s="187">
        <f t="shared" si="647"/>
        <v>0.24952396243118535</v>
      </c>
      <c r="CT333" s="187">
        <f t="shared" si="648"/>
        <v>1.0141781286910672</v>
      </c>
      <c r="CU333" s="187">
        <f t="shared" si="649"/>
        <v>0.16312198814363074</v>
      </c>
      <c r="CV333" s="187">
        <f t="shared" si="650"/>
        <v>0.16084155586569546</v>
      </c>
      <c r="CW333" s="184">
        <f t="shared" si="651"/>
        <v>-1.5235487662988469</v>
      </c>
      <c r="CX333" s="184">
        <f t="shared" si="652"/>
        <v>-1.098492128329819</v>
      </c>
      <c r="CY333" s="184">
        <f t="shared" si="653"/>
        <v>-2.9117490928927712</v>
      </c>
      <c r="CZ333" s="184">
        <f t="shared" ref="CZ333:CZ396" si="688">LN(CQ333)</f>
        <v>0.42505663796902782</v>
      </c>
      <c r="DA333" s="184">
        <f t="shared" ref="DA333:DA396" si="689">LN(CR333)</f>
        <v>0.43913519703054993</v>
      </c>
      <c r="DB333" s="184">
        <f t="shared" ref="DB333:DB396" si="690">LN(CS333)</f>
        <v>-1.3882003265939247</v>
      </c>
      <c r="DC333" s="184">
        <f t="shared" ref="DC333:DC396" si="691">LN(CT333)</f>
        <v>1.4078559061522174E-2</v>
      </c>
      <c r="DD333" s="184">
        <f t="shared" ref="DD333:DD396" si="692">LN(CU333)</f>
        <v>-1.8132569645629526</v>
      </c>
      <c r="DE333" s="184">
        <f t="shared" ref="DE333:DE396" si="693">LN(CV333)</f>
        <v>-1.8273355236244746</v>
      </c>
      <c r="DF333" s="15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125"/>
      <c r="DZ333" s="4"/>
      <c r="EA333" s="20"/>
      <c r="EB333" s="20"/>
      <c r="EC333" s="20"/>
      <c r="ED333" s="4"/>
      <c r="EE333" s="4" t="str">
        <f>E333</f>
        <v>Ames</v>
      </c>
      <c r="EF333" s="4" t="str">
        <f>A333</f>
        <v>Lab 1</v>
      </c>
      <c r="EG333" s="4" t="str">
        <f>B333</f>
        <v>Jun 22, 2022</v>
      </c>
      <c r="EH333" s="130">
        <f>C333</f>
        <v>5</v>
      </c>
      <c r="EI333" s="51">
        <f>BE333/AVERAGE(BE332,BE334)</f>
        <v>1.0538604792558282</v>
      </c>
      <c r="EJ333" s="52">
        <f>(CM333/AVERAGE(CM332,CM334)-1)*10^6</f>
        <v>5.093266967959309</v>
      </c>
      <c r="EK333" s="52">
        <f>(CN333/AVERAGE(CN332,CN334)-1)*10^6</f>
        <v>-3.0195619720174705</v>
      </c>
      <c r="EL333" s="52">
        <f>(CP333/AVERAGE(CP332,CP334)-1)*10^6</f>
        <v>-13.24385283540952</v>
      </c>
      <c r="EN333" t="str">
        <f t="shared" ref="EN333:EU333" si="694">EE511</f>
        <v xml:space="preserve">bottle 1 </v>
      </c>
      <c r="EO333" t="str">
        <f t="shared" si="694"/>
        <v>Lab 2</v>
      </c>
      <c r="EP333" s="39" t="str">
        <f t="shared" si="694"/>
        <v>June 3, 2020</v>
      </c>
      <c r="EQ333" s="124">
        <f t="shared" si="694"/>
        <v>2</v>
      </c>
      <c r="ER333" s="117">
        <f t="shared" si="694"/>
        <v>1.0769288424243781</v>
      </c>
      <c r="ES333" s="44">
        <f t="shared" si="694"/>
        <v>-0.59579931199760239</v>
      </c>
      <c r="ET333" s="44">
        <f t="shared" si="694"/>
        <v>1.2993128761795703</v>
      </c>
      <c r="EU333" s="44">
        <f t="shared" si="694"/>
        <v>3.0075942121232657</v>
      </c>
      <c r="EV333" s="39" t="s">
        <v>275</v>
      </c>
      <c r="EW333" s="111" t="s">
        <v>233</v>
      </c>
      <c r="EX333">
        <f>COUNT(ES331:ES336)</f>
        <v>6</v>
      </c>
      <c r="EY333">
        <f>COUNT(ET331:ET336)</f>
        <v>6</v>
      </c>
      <c r="EZ333" s="113">
        <f>COUNT(EU331:EU336)</f>
        <v>6</v>
      </c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5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</row>
    <row r="334" spans="1:235">
      <c r="A334" s="4" t="s">
        <v>38</v>
      </c>
      <c r="B334" s="12" t="s">
        <v>35</v>
      </c>
      <c r="C334" s="20">
        <v>5</v>
      </c>
      <c r="D334" s="4" t="s">
        <v>144</v>
      </c>
      <c r="E334" s="4" t="s">
        <v>27</v>
      </c>
      <c r="F334" s="15"/>
      <c r="G334" s="15"/>
      <c r="H334" s="15">
        <v>6.3805418321862819E-4</v>
      </c>
      <c r="I334" s="15">
        <v>1.3845657231286167E-4</v>
      </c>
      <c r="J334" s="15">
        <v>2.1000022425141652E-4</v>
      </c>
      <c r="K334" s="15">
        <v>-3.1944646366355315E-6</v>
      </c>
      <c r="L334" s="15">
        <v>2.2680792717437724E-4</v>
      </c>
      <c r="M334" s="15">
        <v>-1.9861811949795084E-6</v>
      </c>
      <c r="N334" s="15">
        <v>7.3895583409466783E-5</v>
      </c>
      <c r="O334" s="15">
        <v>9.1846754003199752E-6</v>
      </c>
      <c r="P334" s="15">
        <v>-5.8998920167141482E-7</v>
      </c>
      <c r="Q334" s="15"/>
      <c r="R334" s="15"/>
      <c r="S334" s="15"/>
      <c r="T334" s="15"/>
      <c r="U334" s="15"/>
      <c r="V334" s="15">
        <v>19.784960899353027</v>
      </c>
      <c r="W334" s="15">
        <v>4.3989084053039553</v>
      </c>
      <c r="X334" s="15">
        <v>6.8630868816375736</v>
      </c>
      <c r="Y334" s="15">
        <v>4.2974670113835602E-5</v>
      </c>
      <c r="Z334" s="15">
        <v>7.2363581752777097</v>
      </c>
      <c r="AA334" s="15">
        <v>2.0801177437519413E-5</v>
      </c>
      <c r="AB334" s="15">
        <v>1.2091466546058656</v>
      </c>
      <c r="AC334" s="15">
        <v>9.400021955912052E-6</v>
      </c>
      <c r="AD334" s="15">
        <v>-7.5667628948394874E-7</v>
      </c>
      <c r="AE334" s="15"/>
      <c r="AF334" s="15"/>
      <c r="AG334" s="15"/>
      <c r="AH334" s="15"/>
      <c r="AI334" s="69">
        <f t="shared" si="633"/>
        <v>1</v>
      </c>
      <c r="AJ334" s="15">
        <f t="shared" si="655"/>
        <v>0</v>
      </c>
      <c r="AK334" s="15">
        <f t="shared" si="656"/>
        <v>0</v>
      </c>
      <c r="AL334" s="15">
        <f t="shared" si="657"/>
        <v>19.784322845169807</v>
      </c>
      <c r="AM334" s="15">
        <f t="shared" si="658"/>
        <v>4.3987699487316423</v>
      </c>
      <c r="AN334" s="15">
        <f t="shared" si="659"/>
        <v>6.8628768814133219</v>
      </c>
      <c r="AO334" s="15">
        <f t="shared" si="660"/>
        <v>4.6169134750471135E-5</v>
      </c>
      <c r="AP334" s="15">
        <f t="shared" si="661"/>
        <v>7.2361313673505352</v>
      </c>
      <c r="AQ334" s="15">
        <f t="shared" si="662"/>
        <v>2.2787358632498922E-5</v>
      </c>
      <c r="AR334" s="15">
        <f t="shared" si="663"/>
        <v>1.2090727590224561</v>
      </c>
      <c r="AS334" s="15">
        <f t="shared" si="664"/>
        <v>2.1534655559207675E-7</v>
      </c>
      <c r="AT334" s="15">
        <f t="shared" si="665"/>
        <v>-1.6668708781253392E-7</v>
      </c>
      <c r="AU334" s="15">
        <f t="shared" si="666"/>
        <v>0</v>
      </c>
      <c r="AV334" s="15">
        <f t="shared" si="667"/>
        <v>0</v>
      </c>
      <c r="AW334" s="15">
        <f t="shared" si="668"/>
        <v>0</v>
      </c>
      <c r="AX334" s="15"/>
      <c r="AY334" s="4">
        <f t="shared" si="669"/>
        <v>0</v>
      </c>
      <c r="AZ334" s="4">
        <f t="shared" si="670"/>
        <v>1</v>
      </c>
      <c r="BA334" s="4"/>
      <c r="BB334" s="4">
        <f t="shared" si="634"/>
        <v>1</v>
      </c>
      <c r="BC334" s="4">
        <f t="shared" si="635"/>
        <v>1</v>
      </c>
      <c r="BD334" s="40">
        <f t="shared" si="636"/>
        <v>1.8051703450895442</v>
      </c>
      <c r="BE334" s="15">
        <f t="shared" si="637"/>
        <v>19.784322845169807</v>
      </c>
      <c r="BF334" s="15">
        <f t="shared" si="638"/>
        <v>4.3987699487316423</v>
      </c>
      <c r="BG334" s="15">
        <f t="shared" si="671"/>
        <v>6.862876972119178</v>
      </c>
      <c r="BH334" s="15">
        <f t="shared" si="672"/>
        <v>7.2361314262589929</v>
      </c>
      <c r="BI334" s="15">
        <f t="shared" si="673"/>
        <v>1.2090728696553714</v>
      </c>
      <c r="BJ334" s="18">
        <f t="shared" si="674"/>
        <v>0.22233613872741512</v>
      </c>
      <c r="BK334" s="18">
        <f t="shared" si="675"/>
        <v>0.3468846028154407</v>
      </c>
      <c r="BL334" s="18">
        <f t="shared" si="676"/>
        <v>0.36575077564636688</v>
      </c>
      <c r="BM334" s="18">
        <f t="shared" si="677"/>
        <v>6.1112673863920358E-2</v>
      </c>
      <c r="BN334" s="18">
        <f t="shared" si="678"/>
        <v>1.5601809260559412</v>
      </c>
      <c r="BO334" s="18">
        <f t="shared" si="679"/>
        <v>1.6450352054318016</v>
      </c>
      <c r="BP334" s="18">
        <f t="shared" si="680"/>
        <v>0.27486612933781635</v>
      </c>
      <c r="BQ334" s="18">
        <f t="shared" si="681"/>
        <v>1.0543874610686133</v>
      </c>
      <c r="BR334" s="18">
        <f t="shared" si="682"/>
        <v>0.17617580419513532</v>
      </c>
      <c r="BS334" s="18">
        <f t="shared" si="683"/>
        <v>0.16708829600134142</v>
      </c>
      <c r="BT334" s="144">
        <f t="shared" si="684"/>
        <v>-1.5035649038498431</v>
      </c>
      <c r="BU334" s="144">
        <f t="shared" si="685"/>
        <v>-1.0587631110723656</v>
      </c>
      <c r="BV334" s="144">
        <f t="shared" si="686"/>
        <v>-1.0058031183832172</v>
      </c>
      <c r="BW334" s="144">
        <f t="shared" si="687"/>
        <v>-2.7950360061001094</v>
      </c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184"/>
      <c r="CJ334" s="185"/>
      <c r="CK334" s="181">
        <f t="shared" si="639"/>
        <v>0</v>
      </c>
      <c r="CL334" s="186">
        <f t="shared" si="640"/>
        <v>1.8051705320325204</v>
      </c>
      <c r="CM334" s="185">
        <f t="shared" si="641"/>
        <v>0.21793651915784765</v>
      </c>
      <c r="CN334" s="185">
        <f t="shared" si="642"/>
        <v>0.33337510515537094</v>
      </c>
      <c r="CO334" s="188">
        <f t="shared" si="643"/>
        <v>0.33810000000000001</v>
      </c>
      <c r="CP334" s="185">
        <f t="shared" si="644"/>
        <v>5.438179345065669E-2</v>
      </c>
      <c r="CQ334" s="187">
        <f t="shared" si="645"/>
        <v>1.5296890417613453</v>
      </c>
      <c r="CR334" s="187">
        <f t="shared" si="646"/>
        <v>1.5513691845060626</v>
      </c>
      <c r="CS334" s="187">
        <f t="shared" si="647"/>
        <v>0.24953043051618573</v>
      </c>
      <c r="CT334" s="187">
        <f t="shared" si="648"/>
        <v>1.0141729084492588</v>
      </c>
      <c r="CU334" s="187">
        <f t="shared" si="649"/>
        <v>0.16312493827429558</v>
      </c>
      <c r="CV334" s="187">
        <f t="shared" si="650"/>
        <v>0.16084529266683434</v>
      </c>
      <c r="CW334" s="184">
        <f t="shared" si="651"/>
        <v>-1.5235514551226228</v>
      </c>
      <c r="CX334" s="184">
        <f t="shared" si="652"/>
        <v>-1.098486981053324</v>
      </c>
      <c r="CY334" s="184">
        <f t="shared" si="653"/>
        <v>-2.9117258603536973</v>
      </c>
      <c r="CZ334" s="184">
        <f t="shared" si="688"/>
        <v>0.42506447406929926</v>
      </c>
      <c r="DA334" s="184">
        <f t="shared" si="689"/>
        <v>0.43913788585432617</v>
      </c>
      <c r="DB334" s="184">
        <f t="shared" si="690"/>
        <v>-1.3881744052310747</v>
      </c>
      <c r="DC334" s="184">
        <f t="shared" si="691"/>
        <v>1.4073411785027322E-2</v>
      </c>
      <c r="DD334" s="184">
        <f t="shared" si="692"/>
        <v>-1.8132388793003738</v>
      </c>
      <c r="DE334" s="184">
        <f t="shared" si="693"/>
        <v>-1.8273122910854007</v>
      </c>
      <c r="DF334" s="15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3" t="str">
        <f>E334</f>
        <v>iRM_12</v>
      </c>
      <c r="DW334" s="43" t="str">
        <f>A334</f>
        <v>Lab 1</v>
      </c>
      <c r="DX334" s="43" t="str">
        <f>B334</f>
        <v>Jun 22, 2022</v>
      </c>
      <c r="DY334" s="125">
        <f>C334</f>
        <v>5</v>
      </c>
      <c r="DZ334" s="51">
        <f>BE334/AVERAGE(BE332,BE336)</f>
        <v>1.0036186640375655</v>
      </c>
      <c r="EA334" s="52">
        <f>(CM334/AVERAGE(CM332,CM336)-1)*10^6</f>
        <v>6.5609492765350552</v>
      </c>
      <c r="EB334" s="52">
        <f>(CN334/AVERAGE(CN332,CN336)-1)*10^6</f>
        <v>9.3333920145877158</v>
      </c>
      <c r="EC334" s="52">
        <f>(CP334/AVERAGE(CP332,CP336)-1)*10^6</f>
        <v>16.067539267528019</v>
      </c>
      <c r="ED334" s="4"/>
      <c r="EE334" s="4"/>
      <c r="EF334" s="4"/>
      <c r="EG334" s="4"/>
      <c r="EH334" s="130"/>
      <c r="EI334" s="20"/>
      <c r="EJ334" s="20"/>
      <c r="EK334" s="52"/>
      <c r="EL334" s="52"/>
      <c r="EN334" t="str">
        <f t="shared" ref="EN334:EU334" si="695">EE518</f>
        <v xml:space="preserve">bottle 1 </v>
      </c>
      <c r="EO334" t="str">
        <f t="shared" si="695"/>
        <v>Lab 2</v>
      </c>
      <c r="EP334" s="39" t="str">
        <f t="shared" si="695"/>
        <v>June 3, 2020</v>
      </c>
      <c r="EQ334" s="124">
        <f t="shared" si="695"/>
        <v>2</v>
      </c>
      <c r="ER334" s="117">
        <f t="shared" si="695"/>
        <v>1.0861904749489633</v>
      </c>
      <c r="ES334" s="44">
        <f t="shared" si="695"/>
        <v>-5.4689309194611013</v>
      </c>
      <c r="ET334" s="44">
        <f t="shared" si="695"/>
        <v>2.4143518229102767</v>
      </c>
      <c r="EU334" s="44">
        <f t="shared" si="695"/>
        <v>6.3336278748327146</v>
      </c>
      <c r="EV334" s="39" t="s">
        <v>275</v>
      </c>
      <c r="EW334" s="114" t="s">
        <v>274</v>
      </c>
      <c r="EX334" s="115">
        <f>EX332/SQRT(EX333)</f>
        <v>3.3716854738414628</v>
      </c>
      <c r="EY334" s="115">
        <f>EY332/SQRT(EY333)</f>
        <v>2.4214358751930534</v>
      </c>
      <c r="EZ334" s="116">
        <f>EZ332/SQRT(EZ333)</f>
        <v>6.4567689059256264</v>
      </c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5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</row>
    <row r="335" spans="1:235">
      <c r="A335" s="4" t="s">
        <v>38</v>
      </c>
      <c r="B335" s="12" t="s">
        <v>35</v>
      </c>
      <c r="C335" s="20">
        <v>5</v>
      </c>
      <c r="D335" s="4" t="s">
        <v>78</v>
      </c>
      <c r="E335" s="4" t="s">
        <v>102</v>
      </c>
      <c r="F335" s="15"/>
      <c r="G335" s="15"/>
      <c r="H335" s="15">
        <v>2.3481494135921822E-4</v>
      </c>
      <c r="I335" s="15">
        <v>4.3561042002693287E-5</v>
      </c>
      <c r="J335" s="15">
        <v>8.3930106484331191E-5</v>
      </c>
      <c r="K335" s="15">
        <v>-7.0610798275083684E-7</v>
      </c>
      <c r="L335" s="15">
        <v>7.2808333061402661E-5</v>
      </c>
      <c r="M335" s="15">
        <v>-9.555859946885908E-7</v>
      </c>
      <c r="N335" s="15">
        <v>6.2883825376047756E-5</v>
      </c>
      <c r="O335" s="15">
        <v>3.7332331942252506E-6</v>
      </c>
      <c r="P335" s="15">
        <v>-2.5784676381590551E-6</v>
      </c>
      <c r="Q335" s="15"/>
      <c r="R335" s="15"/>
      <c r="S335" s="15"/>
      <c r="T335" s="15"/>
      <c r="U335" s="15"/>
      <c r="V335" s="15">
        <v>20.628466987609862</v>
      </c>
      <c r="W335" s="15">
        <v>4.5862613391876224</v>
      </c>
      <c r="X335" s="15">
        <v>7.1551379966735844</v>
      </c>
      <c r="Y335" s="15">
        <v>2.3813635092437835E-5</v>
      </c>
      <c r="Z335" s="15">
        <v>7.5438089370727539</v>
      </c>
      <c r="AA335" s="15">
        <v>2.7739853466073326E-5</v>
      </c>
      <c r="AB335" s="15">
        <v>1.2604461765289308</v>
      </c>
      <c r="AC335" s="15">
        <v>1.3044007769167365E-5</v>
      </c>
      <c r="AD335" s="15">
        <v>5.5311585356321028E-8</v>
      </c>
      <c r="AE335" s="15"/>
      <c r="AF335" s="15"/>
      <c r="AG335" s="15"/>
      <c r="AH335" s="15"/>
      <c r="AI335" s="69">
        <f t="shared" si="633"/>
        <v>1</v>
      </c>
      <c r="AJ335" s="15">
        <f t="shared" si="655"/>
        <v>0</v>
      </c>
      <c r="AK335" s="15">
        <f t="shared" si="656"/>
        <v>0</v>
      </c>
      <c r="AL335" s="15">
        <f t="shared" si="657"/>
        <v>20.628232172668504</v>
      </c>
      <c r="AM335" s="15">
        <f t="shared" si="658"/>
        <v>4.5862177781456195</v>
      </c>
      <c r="AN335" s="15">
        <f t="shared" si="659"/>
        <v>7.1550540665671001</v>
      </c>
      <c r="AO335" s="15">
        <f t="shared" si="660"/>
        <v>2.4519743075188671E-5</v>
      </c>
      <c r="AP335" s="15">
        <f t="shared" si="661"/>
        <v>7.5437361287396927</v>
      </c>
      <c r="AQ335" s="15">
        <f t="shared" si="662"/>
        <v>2.8695439460761918E-5</v>
      </c>
      <c r="AR335" s="15">
        <f t="shared" si="663"/>
        <v>1.2603832927035548</v>
      </c>
      <c r="AS335" s="15">
        <f t="shared" si="664"/>
        <v>9.3107745749421134E-6</v>
      </c>
      <c r="AT335" s="15">
        <f t="shared" si="665"/>
        <v>2.6337792235153761E-6</v>
      </c>
      <c r="AU335" s="15">
        <f t="shared" si="666"/>
        <v>0</v>
      </c>
      <c r="AV335" s="15">
        <f t="shared" si="667"/>
        <v>0</v>
      </c>
      <c r="AW335" s="15">
        <f t="shared" si="668"/>
        <v>0</v>
      </c>
      <c r="AX335" s="15"/>
      <c r="AY335" s="4">
        <f t="shared" si="669"/>
        <v>0</v>
      </c>
      <c r="AZ335" s="4">
        <f t="shared" si="670"/>
        <v>1</v>
      </c>
      <c r="BA335" s="4"/>
      <c r="BB335" s="4">
        <f t="shared" si="634"/>
        <v>1</v>
      </c>
      <c r="BC335" s="4">
        <f t="shared" si="635"/>
        <v>1</v>
      </c>
      <c r="BD335" s="40">
        <f t="shared" si="636"/>
        <v>1.8019568859265493</v>
      </c>
      <c r="BE335" s="15">
        <f t="shared" si="637"/>
        <v>20.628232172668504</v>
      </c>
      <c r="BF335" s="15">
        <f t="shared" si="638"/>
        <v>4.5862177781456195</v>
      </c>
      <c r="BG335" s="15">
        <f t="shared" si="671"/>
        <v>7.1550526330854076</v>
      </c>
      <c r="BH335" s="15">
        <f t="shared" si="672"/>
        <v>7.5437351978301992</v>
      </c>
      <c r="BI335" s="15">
        <f t="shared" si="673"/>
        <v>1.2603815445173125</v>
      </c>
      <c r="BJ335" s="18">
        <f t="shared" si="674"/>
        <v>0.22232723287951719</v>
      </c>
      <c r="BK335" s="18">
        <f t="shared" si="675"/>
        <v>0.34685728632459045</v>
      </c>
      <c r="BL335" s="18">
        <f t="shared" si="676"/>
        <v>0.36569954878757449</v>
      </c>
      <c r="BM335" s="18">
        <f t="shared" si="677"/>
        <v>6.1099833178495169E-2</v>
      </c>
      <c r="BN335" s="18">
        <f t="shared" si="678"/>
        <v>1.5601205566776344</v>
      </c>
      <c r="BO335" s="18">
        <f t="shared" si="679"/>
        <v>1.6448706892589857</v>
      </c>
      <c r="BP335" s="18">
        <f t="shared" si="680"/>
        <v>0.2748193839645644</v>
      </c>
      <c r="BQ335" s="18">
        <f t="shared" si="681"/>
        <v>1.0543228100024729</v>
      </c>
      <c r="BR335" s="18">
        <f t="shared" si="682"/>
        <v>0.17615265870850902</v>
      </c>
      <c r="BS335" s="18">
        <f t="shared" si="683"/>
        <v>0.16707658891312033</v>
      </c>
      <c r="BT335" s="144">
        <f t="shared" si="684"/>
        <v>-1.5036049604340718</v>
      </c>
      <c r="BU335" s="144">
        <f t="shared" si="685"/>
        <v>-1.0588418622370048</v>
      </c>
      <c r="BV335" s="144">
        <f t="shared" si="686"/>
        <v>-1.0059431876597353</v>
      </c>
      <c r="BW335" s="144">
        <f t="shared" si="687"/>
        <v>-2.7952461431111759</v>
      </c>
      <c r="BX335" s="44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184"/>
      <c r="CJ335" s="185"/>
      <c r="CK335" s="181">
        <f t="shared" si="639"/>
        <v>0</v>
      </c>
      <c r="CL335" s="186">
        <f t="shared" si="640"/>
        <v>1.8019540521934352</v>
      </c>
      <c r="CM335" s="185">
        <f t="shared" si="641"/>
        <v>0.21793555059597411</v>
      </c>
      <c r="CN335" s="185">
        <f t="shared" si="642"/>
        <v>0.33337244797325383</v>
      </c>
      <c r="CO335" s="188">
        <f t="shared" si="643"/>
        <v>0.33810000000000001</v>
      </c>
      <c r="CP335" s="185">
        <f t="shared" si="644"/>
        <v>5.438167287088886E-2</v>
      </c>
      <c r="CQ335" s="187">
        <f t="shared" si="645"/>
        <v>1.5296836475811402</v>
      </c>
      <c r="CR335" s="187">
        <f t="shared" si="646"/>
        <v>1.5513760791913935</v>
      </c>
      <c r="CS335" s="187">
        <f t="shared" si="647"/>
        <v>0.24953098621209266</v>
      </c>
      <c r="CT335" s="187">
        <f t="shared" si="648"/>
        <v>1.0141809920270479</v>
      </c>
      <c r="CU335" s="187">
        <f t="shared" si="649"/>
        <v>0.16312587678287035</v>
      </c>
      <c r="CV335" s="187">
        <f t="shared" si="650"/>
        <v>0.16084493602747371</v>
      </c>
      <c r="CW335" s="184">
        <f t="shared" si="651"/>
        <v>-1.5235558993710194</v>
      </c>
      <c r="CX335" s="184">
        <f t="shared" si="652"/>
        <v>-1.0984949516326075</v>
      </c>
      <c r="CY335" s="184">
        <f t="shared" si="653"/>
        <v>-2.9117280776380836</v>
      </c>
      <c r="CZ335" s="184">
        <f t="shared" si="688"/>
        <v>0.42506094773841191</v>
      </c>
      <c r="DA335" s="184">
        <f t="shared" si="689"/>
        <v>0.4391423301027223</v>
      </c>
      <c r="DB335" s="184">
        <f t="shared" si="690"/>
        <v>-1.3881721782670646</v>
      </c>
      <c r="DC335" s="184">
        <f t="shared" si="691"/>
        <v>1.4081382364310639E-2</v>
      </c>
      <c r="DD335" s="184">
        <f t="shared" si="692"/>
        <v>-1.8132331260054761</v>
      </c>
      <c r="DE335" s="184">
        <f t="shared" si="693"/>
        <v>-1.8273145083697868</v>
      </c>
      <c r="DF335" s="15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125"/>
      <c r="DZ335" s="4"/>
      <c r="EA335" s="20"/>
      <c r="EB335" s="20"/>
      <c r="EC335" s="20"/>
      <c r="ED335" s="4"/>
      <c r="EE335" s="4" t="str">
        <f>E335</f>
        <v>IPGP</v>
      </c>
      <c r="EF335" s="4" t="str">
        <f>A335</f>
        <v>Lab 1</v>
      </c>
      <c r="EG335" s="4" t="str">
        <f>B335</f>
        <v>Jun 22, 2022</v>
      </c>
      <c r="EH335" s="130">
        <f>C335</f>
        <v>5</v>
      </c>
      <c r="EI335" s="51">
        <f>BE335/AVERAGE(BE334,BE336)</f>
        <v>1.0442949994861395</v>
      </c>
      <c r="EJ335" s="52">
        <f>(CM335/AVERAGE(CM334,CM336)-1)*10^6</f>
        <v>-0.28776081661963104</v>
      </c>
      <c r="EK335" s="52">
        <f>(CN335/AVERAGE(CN334,CN336)-1)*10^6</f>
        <v>-0.76495582790325756</v>
      </c>
      <c r="EL335" s="52">
        <f>(CP335/AVERAGE(CP334,CP336)-1)*10^6</f>
        <v>3.861473998778564</v>
      </c>
      <c r="EN335" t="str">
        <f t="shared" ref="EN335:EU335" si="696">EE525</f>
        <v xml:space="preserve">bottle 1 </v>
      </c>
      <c r="EO335" t="str">
        <f t="shared" si="696"/>
        <v>Lab 2</v>
      </c>
      <c r="EP335" s="39" t="str">
        <f t="shared" si="696"/>
        <v>June 3, 2020</v>
      </c>
      <c r="EQ335" s="124">
        <f t="shared" si="696"/>
        <v>2</v>
      </c>
      <c r="ER335" s="117">
        <f t="shared" si="696"/>
        <v>1.0878590410726541</v>
      </c>
      <c r="ES335" s="44">
        <f t="shared" si="696"/>
        <v>6.1720821005195603</v>
      </c>
      <c r="ET335" s="44">
        <f t="shared" si="696"/>
        <v>8.0101373240992757</v>
      </c>
      <c r="EU335" s="44">
        <f t="shared" si="696"/>
        <v>-3.7042132259301752</v>
      </c>
      <c r="EV335" s="39" t="s">
        <v>275</v>
      </c>
      <c r="EY335" s="39"/>
      <c r="EZ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5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</row>
    <row r="336" spans="1:235">
      <c r="A336" s="4" t="s">
        <v>38</v>
      </c>
      <c r="B336" s="12" t="s">
        <v>35</v>
      </c>
      <c r="C336" s="20">
        <v>5</v>
      </c>
      <c r="D336" s="4" t="s">
        <v>145</v>
      </c>
      <c r="E336" s="4" t="s">
        <v>27</v>
      </c>
      <c r="F336" s="15"/>
      <c r="G336" s="15"/>
      <c r="H336" s="15">
        <v>2.6172666723141445E-3</v>
      </c>
      <c r="I336" s="15">
        <v>5.8824927982641388E-4</v>
      </c>
      <c r="J336" s="15">
        <v>9.1005916838184933E-4</v>
      </c>
      <c r="K336" s="15">
        <v>1.2930327102367301E-6</v>
      </c>
      <c r="L336" s="15">
        <v>9.4193811673903838E-4</v>
      </c>
      <c r="M336" s="15">
        <v>-2.1416651975414417E-6</v>
      </c>
      <c r="N336" s="15">
        <v>2.0995362028770615E-4</v>
      </c>
      <c r="O336" s="15">
        <v>4.401578109991533E-6</v>
      </c>
      <c r="P336" s="15">
        <v>9.7789389883473666E-7</v>
      </c>
      <c r="Q336" s="15"/>
      <c r="R336" s="15"/>
      <c r="S336" s="15"/>
      <c r="T336" s="15"/>
      <c r="U336" s="15"/>
      <c r="V336" s="15">
        <v>19.72481735385194</v>
      </c>
      <c r="W336" s="15">
        <v>4.3855041192502391</v>
      </c>
      <c r="X336" s="15">
        <v>6.8421198202639211</v>
      </c>
      <c r="Y336" s="15">
        <v>3.9808336391522936E-5</v>
      </c>
      <c r="Z336" s="15">
        <v>7.2143149765170351</v>
      </c>
      <c r="AA336" s="15">
        <v>2.1268131149554392E-5</v>
      </c>
      <c r="AB336" s="15">
        <v>1.2054602345641778</v>
      </c>
      <c r="AC336" s="15">
        <v>1.0532887441984582E-5</v>
      </c>
      <c r="AD336" s="15">
        <v>-2.9896043988787448E-6</v>
      </c>
      <c r="AE336" s="15"/>
      <c r="AF336" s="15"/>
      <c r="AG336" s="15"/>
      <c r="AH336" s="15"/>
      <c r="AI336" s="69">
        <f t="shared" si="633"/>
        <v>1</v>
      </c>
      <c r="AJ336" s="15">
        <f t="shared" si="655"/>
        <v>0</v>
      </c>
      <c r="AK336" s="15">
        <f t="shared" si="656"/>
        <v>0</v>
      </c>
      <c r="AL336" s="15">
        <f t="shared" si="657"/>
        <v>19.722200087179626</v>
      </c>
      <c r="AM336" s="15">
        <f t="shared" si="658"/>
        <v>4.3849158699704125</v>
      </c>
      <c r="AN336" s="15">
        <f t="shared" si="659"/>
        <v>6.8412097610955396</v>
      </c>
      <c r="AO336" s="15">
        <f t="shared" si="660"/>
        <v>3.8515303681286206E-5</v>
      </c>
      <c r="AP336" s="15">
        <f t="shared" si="661"/>
        <v>7.2133730384002961</v>
      </c>
      <c r="AQ336" s="15">
        <f t="shared" si="662"/>
        <v>2.3409796347095833E-5</v>
      </c>
      <c r="AR336" s="15">
        <f t="shared" si="663"/>
        <v>1.2052502809438901</v>
      </c>
      <c r="AS336" s="15">
        <f t="shared" si="664"/>
        <v>6.1313093319930489E-6</v>
      </c>
      <c r="AT336" s="15">
        <f t="shared" si="665"/>
        <v>-3.9674982977134819E-6</v>
      </c>
      <c r="AU336" s="15">
        <f t="shared" si="666"/>
        <v>0</v>
      </c>
      <c r="AV336" s="15">
        <f t="shared" si="667"/>
        <v>0</v>
      </c>
      <c r="AW336" s="15">
        <f t="shared" si="668"/>
        <v>0</v>
      </c>
      <c r="AX336" s="15"/>
      <c r="AY336" s="4">
        <f t="shared" si="669"/>
        <v>0</v>
      </c>
      <c r="AZ336" s="4">
        <f t="shared" si="670"/>
        <v>1</v>
      </c>
      <c r="BA336" s="4"/>
      <c r="BB336" s="4">
        <f t="shared" si="634"/>
        <v>1</v>
      </c>
      <c r="BC336" s="4">
        <f t="shared" si="635"/>
        <v>1</v>
      </c>
      <c r="BD336" s="40">
        <f t="shared" si="636"/>
        <v>1.8050529322906488</v>
      </c>
      <c r="BE336" s="15">
        <f t="shared" si="637"/>
        <v>19.722200087179626</v>
      </c>
      <c r="BF336" s="15">
        <f t="shared" si="638"/>
        <v>4.3849158699704125</v>
      </c>
      <c r="BG336" s="15">
        <f t="shared" si="671"/>
        <v>6.8412119200974155</v>
      </c>
      <c r="BH336" s="15">
        <f t="shared" si="672"/>
        <v>7.2133744405499129</v>
      </c>
      <c r="BI336" s="15">
        <f t="shared" si="673"/>
        <v>1.2052529142424042</v>
      </c>
      <c r="BJ336" s="18">
        <f t="shared" si="674"/>
        <v>0.22233401195543176</v>
      </c>
      <c r="BK336" s="18">
        <f t="shared" si="675"/>
        <v>0.34687874019412929</v>
      </c>
      <c r="BL336" s="18">
        <f t="shared" si="676"/>
        <v>0.36574897367758435</v>
      </c>
      <c r="BM336" s="18">
        <f t="shared" si="677"/>
        <v>6.1111483957911793E-2</v>
      </c>
      <c r="BN336" s="18">
        <f t="shared" si="678"/>
        <v>1.5601694816880436</v>
      </c>
      <c r="BO336" s="18">
        <f t="shared" si="679"/>
        <v>1.6450428364999818</v>
      </c>
      <c r="BP336" s="18">
        <f t="shared" si="680"/>
        <v>0.27486340672951992</v>
      </c>
      <c r="BQ336" s="18">
        <f t="shared" si="681"/>
        <v>1.0544000865342582</v>
      </c>
      <c r="BR336" s="18">
        <f t="shared" si="682"/>
        <v>0.1761753514317741</v>
      </c>
      <c r="BS336" s="18">
        <f t="shared" si="683"/>
        <v>0.16708586586980526</v>
      </c>
      <c r="BT336" s="144">
        <f t="shared" si="684"/>
        <v>-1.5035744694659749</v>
      </c>
      <c r="BU336" s="144">
        <f t="shared" si="685"/>
        <v>-1.0587800119979354</v>
      </c>
      <c r="BV336" s="144">
        <f t="shared" si="686"/>
        <v>-1.0058080451621647</v>
      </c>
      <c r="BW336" s="144">
        <f t="shared" si="687"/>
        <v>-2.7950554769809859</v>
      </c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184"/>
      <c r="CJ336" s="185"/>
      <c r="CK336" s="181">
        <f t="shared" si="639"/>
        <v>0</v>
      </c>
      <c r="CL336" s="186">
        <f t="shared" si="640"/>
        <v>1.8050573959790603</v>
      </c>
      <c r="CM336" s="185">
        <f t="shared" si="641"/>
        <v>0.21793470746076071</v>
      </c>
      <c r="CN336" s="185">
        <f t="shared" si="642"/>
        <v>0.33337030082192071</v>
      </c>
      <c r="CO336" s="188">
        <f t="shared" si="643"/>
        <v>0.33810000000000007</v>
      </c>
      <c r="CP336" s="185">
        <f t="shared" si="644"/>
        <v>5.4381132305911191E-2</v>
      </c>
      <c r="CQ336" s="187">
        <f t="shared" si="645"/>
        <v>1.5296797132780893</v>
      </c>
      <c r="CR336" s="187">
        <f t="shared" si="646"/>
        <v>1.5513820810798349</v>
      </c>
      <c r="CS336" s="187">
        <f t="shared" si="647"/>
        <v>0.24952947118669719</v>
      </c>
      <c r="CT336" s="187">
        <f t="shared" si="648"/>
        <v>1.014187524102832</v>
      </c>
      <c r="CU336" s="187">
        <f t="shared" si="649"/>
        <v>0.16312530591907892</v>
      </c>
      <c r="CV336" s="187">
        <f t="shared" si="650"/>
        <v>0.16084333719583313</v>
      </c>
      <c r="CW336" s="184">
        <f t="shared" si="651"/>
        <v>-1.5235597681149762</v>
      </c>
      <c r="CX336" s="184">
        <f t="shared" si="652"/>
        <v>-1.0985013923515714</v>
      </c>
      <c r="CY336" s="184">
        <f t="shared" si="653"/>
        <v>-2.9117380178925081</v>
      </c>
      <c r="CZ336" s="184">
        <f t="shared" si="688"/>
        <v>0.42505837576340477</v>
      </c>
      <c r="DA336" s="184">
        <f t="shared" si="689"/>
        <v>0.43914619884667933</v>
      </c>
      <c r="DB336" s="184">
        <f t="shared" si="690"/>
        <v>-1.3881782497775321</v>
      </c>
      <c r="DC336" s="184">
        <f t="shared" si="691"/>
        <v>1.40878230832748E-2</v>
      </c>
      <c r="DD336" s="184">
        <f t="shared" si="692"/>
        <v>-1.8132366255409367</v>
      </c>
      <c r="DE336" s="184">
        <f t="shared" si="693"/>
        <v>-1.8273244486242113</v>
      </c>
      <c r="DF336" s="15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3" t="str">
        <f>E336</f>
        <v>iRM_12</v>
      </c>
      <c r="DW336" s="43" t="str">
        <f>A336</f>
        <v>Lab 1</v>
      </c>
      <c r="DX336" s="43" t="str">
        <f>B336</f>
        <v>Jun 22, 2022</v>
      </c>
      <c r="DY336" s="125">
        <f>C336</f>
        <v>5</v>
      </c>
      <c r="DZ336" s="51">
        <f>BE336/AVERAGE(BE334,BE338)</f>
        <v>1.0015045240218869</v>
      </c>
      <c r="EA336" s="52">
        <f>(CM336/AVERAGE(CM334,CM338)-1)*10^6</f>
        <v>-2.9452791554529512</v>
      </c>
      <c r="EB336" s="52">
        <f>(CN336/AVERAGE(CN334,CN338)-1)*10^6</f>
        <v>-10.397341054901865</v>
      </c>
      <c r="EC336" s="52">
        <f>(CP336/AVERAGE(CP334,CP338)-1)*10^6</f>
        <v>-10.418920749932781</v>
      </c>
      <c r="ED336" s="4"/>
      <c r="EE336" s="4"/>
      <c r="EF336" s="4"/>
      <c r="EG336" s="4"/>
      <c r="EH336" s="130"/>
      <c r="EI336" s="20"/>
      <c r="EJ336" s="20"/>
      <c r="EK336" s="52"/>
      <c r="EL336" s="52"/>
      <c r="EN336" t="str">
        <f t="shared" ref="EN336:EU336" si="697">EE532</f>
        <v xml:space="preserve">bottle 1 </v>
      </c>
      <c r="EO336" t="str">
        <f t="shared" si="697"/>
        <v>Lab 2</v>
      </c>
      <c r="EP336" s="39" t="str">
        <f t="shared" si="697"/>
        <v>June 3, 2020</v>
      </c>
      <c r="EQ336" s="124">
        <f t="shared" si="697"/>
        <v>2</v>
      </c>
      <c r="ER336" s="117">
        <f t="shared" si="697"/>
        <v>1.0954811561506403</v>
      </c>
      <c r="ES336" s="44">
        <f t="shared" si="697"/>
        <v>4.0714087123916443</v>
      </c>
      <c r="ET336" s="44">
        <f t="shared" si="697"/>
        <v>0.32291037888043661</v>
      </c>
      <c r="EU336" s="44">
        <f t="shared" si="697"/>
        <v>-12.346137945651314</v>
      </c>
      <c r="EV336" s="39" t="s">
        <v>275</v>
      </c>
      <c r="EY336" s="39"/>
      <c r="EZ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5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</row>
    <row r="337" spans="1:235">
      <c r="A337" s="4" t="s">
        <v>38</v>
      </c>
      <c r="B337" s="12" t="s">
        <v>35</v>
      </c>
      <c r="C337" s="20">
        <v>5</v>
      </c>
      <c r="D337" s="4" t="s">
        <v>146</v>
      </c>
      <c r="E337" s="4" t="s">
        <v>98</v>
      </c>
      <c r="F337" s="15"/>
      <c r="G337" s="15"/>
      <c r="H337" s="15">
        <v>2.4119674781104551E-4</v>
      </c>
      <c r="I337" s="15">
        <v>4.5448003402270845E-5</v>
      </c>
      <c r="J337" s="15">
        <v>8.4263082680990922E-5</v>
      </c>
      <c r="K337" s="15">
        <v>2.6857177545025499E-6</v>
      </c>
      <c r="L337" s="15">
        <v>8.0815119508770289E-5</v>
      </c>
      <c r="M337" s="15">
        <v>4.2980777209322699E-6</v>
      </c>
      <c r="N337" s="15">
        <v>6.7098127328790727E-5</v>
      </c>
      <c r="O337" s="15">
        <v>8.8627722334422292E-7</v>
      </c>
      <c r="P337" s="15">
        <v>-1.1698709542429243E-6</v>
      </c>
      <c r="Q337" s="15"/>
      <c r="R337" s="15"/>
      <c r="S337" s="15"/>
      <c r="T337" s="15"/>
      <c r="U337" s="15"/>
      <c r="V337" s="15">
        <v>19.37795928955078</v>
      </c>
      <c r="W337" s="15">
        <v>4.3083869838714604</v>
      </c>
      <c r="X337" s="15">
        <v>6.7217898941040035</v>
      </c>
      <c r="Y337" s="15">
        <v>2.4969940553205562E-5</v>
      </c>
      <c r="Z337" s="15">
        <v>7.0872383785247806</v>
      </c>
      <c r="AA337" s="15">
        <v>1.8940750296678745E-5</v>
      </c>
      <c r="AB337" s="15">
        <v>1.1842089533805849</v>
      </c>
      <c r="AC337" s="15">
        <v>7.0391895124544132E-6</v>
      </c>
      <c r="AD337" s="15">
        <v>-5.5753824273097056E-6</v>
      </c>
      <c r="AE337" s="15"/>
      <c r="AF337" s="15"/>
      <c r="AG337" s="15"/>
      <c r="AH337" s="15"/>
      <c r="AI337" s="69">
        <f t="shared" si="633"/>
        <v>1</v>
      </c>
      <c r="AJ337" s="15">
        <f t="shared" si="655"/>
        <v>0</v>
      </c>
      <c r="AK337" s="15">
        <f t="shared" si="656"/>
        <v>0</v>
      </c>
      <c r="AL337" s="15">
        <f t="shared" si="657"/>
        <v>19.377718092802969</v>
      </c>
      <c r="AM337" s="15">
        <f t="shared" si="658"/>
        <v>4.3083415358680579</v>
      </c>
      <c r="AN337" s="15">
        <f t="shared" si="659"/>
        <v>6.7217056310213223</v>
      </c>
      <c r="AO337" s="15">
        <f t="shared" si="660"/>
        <v>2.2284222798703012E-5</v>
      </c>
      <c r="AP337" s="15">
        <f t="shared" si="661"/>
        <v>7.0871575634052721</v>
      </c>
      <c r="AQ337" s="15">
        <f t="shared" si="662"/>
        <v>1.4642672575746475E-5</v>
      </c>
      <c r="AR337" s="15">
        <f t="shared" si="663"/>
        <v>1.1841418552532561</v>
      </c>
      <c r="AS337" s="15">
        <f t="shared" si="664"/>
        <v>6.1529122891101905E-6</v>
      </c>
      <c r="AT337" s="15">
        <f t="shared" si="665"/>
        <v>-4.4055114730667818E-6</v>
      </c>
      <c r="AU337" s="15">
        <f t="shared" si="666"/>
        <v>0</v>
      </c>
      <c r="AV337" s="15">
        <f t="shared" si="667"/>
        <v>0</v>
      </c>
      <c r="AW337" s="15">
        <f t="shared" si="668"/>
        <v>0</v>
      </c>
      <c r="AX337" s="15"/>
      <c r="AY337" s="4">
        <f t="shared" si="669"/>
        <v>0</v>
      </c>
      <c r="AZ337" s="4">
        <f t="shared" si="670"/>
        <v>1</v>
      </c>
      <c r="BA337" s="4"/>
      <c r="BB337" s="4">
        <f t="shared" si="634"/>
        <v>1</v>
      </c>
      <c r="BC337" s="4">
        <f t="shared" si="635"/>
        <v>1</v>
      </c>
      <c r="BD337" s="40">
        <f t="shared" si="636"/>
        <v>1.8043350430087985</v>
      </c>
      <c r="BE337" s="15">
        <f t="shared" si="637"/>
        <v>19.377718092802969</v>
      </c>
      <c r="BF337" s="15">
        <f t="shared" si="638"/>
        <v>4.3083415358680579</v>
      </c>
      <c r="BG337" s="15">
        <f t="shared" si="671"/>
        <v>6.7217080284756827</v>
      </c>
      <c r="BH337" s="15">
        <f t="shared" si="672"/>
        <v>7.087159120394654</v>
      </c>
      <c r="BI337" s="15">
        <f t="shared" si="673"/>
        <v>1.1841447793078379</v>
      </c>
      <c r="BJ337" s="18">
        <f t="shared" si="674"/>
        <v>0.22233482369981472</v>
      </c>
      <c r="BK337" s="18">
        <f t="shared" si="675"/>
        <v>0.34687820290729565</v>
      </c>
      <c r="BL337" s="18">
        <f t="shared" si="676"/>
        <v>0.36573754899586852</v>
      </c>
      <c r="BM337" s="18">
        <f t="shared" si="677"/>
        <v>6.1108577059320428E-2</v>
      </c>
      <c r="BN337" s="18">
        <f t="shared" si="678"/>
        <v>1.5601613689434146</v>
      </c>
      <c r="BO337" s="18">
        <f t="shared" si="679"/>
        <v>1.6449854454184332</v>
      </c>
      <c r="BP337" s="18">
        <f t="shared" si="680"/>
        <v>0.27484932878452795</v>
      </c>
      <c r="BQ337" s="18">
        <f t="shared" si="681"/>
        <v>1.0543687840011471</v>
      </c>
      <c r="BR337" s="18">
        <f t="shared" si="682"/>
        <v>0.17616724414261306</v>
      </c>
      <c r="BS337" s="18">
        <f t="shared" si="683"/>
        <v>0.16708313714873921</v>
      </c>
      <c r="BT337" s="144">
        <f t="shared" si="684"/>
        <v>-1.5035708184595726</v>
      </c>
      <c r="BU337" s="144">
        <f t="shared" si="685"/>
        <v>-1.0587815609174496</v>
      </c>
      <c r="BV337" s="144">
        <f t="shared" si="686"/>
        <v>-1.0058392820513284</v>
      </c>
      <c r="BW337" s="144">
        <f t="shared" si="687"/>
        <v>-2.7951030452536201</v>
      </c>
      <c r="BX337" s="44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184"/>
      <c r="CJ337" s="185"/>
      <c r="CK337" s="181">
        <f t="shared" si="639"/>
        <v>0</v>
      </c>
      <c r="CL337" s="186">
        <f t="shared" si="640"/>
        <v>1.8043400878960305</v>
      </c>
      <c r="CM337" s="185">
        <f t="shared" si="641"/>
        <v>0.21793723397580525</v>
      </c>
      <c r="CN337" s="185">
        <f t="shared" si="642"/>
        <v>0.33337504667494655</v>
      </c>
      <c r="CO337" s="188">
        <f t="shared" si="643"/>
        <v>0.33810000000000001</v>
      </c>
      <c r="CP337" s="185">
        <f t="shared" si="644"/>
        <v>5.4381067046672109E-2</v>
      </c>
      <c r="CQ337" s="187">
        <f t="shared" si="645"/>
        <v>1.5296837561586971</v>
      </c>
      <c r="CR337" s="187">
        <f t="shared" si="646"/>
        <v>1.5513640961302406</v>
      </c>
      <c r="CS337" s="187">
        <f t="shared" si="647"/>
        <v>0.24952627898686333</v>
      </c>
      <c r="CT337" s="187">
        <f t="shared" si="648"/>
        <v>1.0141730863547815</v>
      </c>
      <c r="CU337" s="187">
        <f t="shared" si="649"/>
        <v>0.16312278795028026</v>
      </c>
      <c r="CV337" s="187">
        <f t="shared" si="650"/>
        <v>0.16084314417826712</v>
      </c>
      <c r="CW337" s="184">
        <f t="shared" si="651"/>
        <v>-1.5235481751914388</v>
      </c>
      <c r="CX337" s="184">
        <f t="shared" si="652"/>
        <v>-1.0984871564726297</v>
      </c>
      <c r="CY337" s="184">
        <f t="shared" si="653"/>
        <v>-2.9117392179278045</v>
      </c>
      <c r="CZ337" s="184">
        <f t="shared" si="688"/>
        <v>0.42506101871880919</v>
      </c>
      <c r="DA337" s="184">
        <f t="shared" si="689"/>
        <v>0.43913460592314174</v>
      </c>
      <c r="DB337" s="184">
        <f t="shared" si="690"/>
        <v>-1.388191042736366</v>
      </c>
      <c r="DC337" s="184">
        <f t="shared" si="691"/>
        <v>1.4073587204332721E-2</v>
      </c>
      <c r="DD337" s="184">
        <f t="shared" si="692"/>
        <v>-1.813252061455175</v>
      </c>
      <c r="DE337" s="184">
        <f t="shared" si="693"/>
        <v>-1.8273256486595078</v>
      </c>
      <c r="DF337" s="15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125"/>
      <c r="DZ337" s="4"/>
      <c r="EA337" s="20"/>
      <c r="EB337" s="20"/>
      <c r="EC337" s="20"/>
      <c r="ED337" s="4"/>
      <c r="EE337" s="4" t="str">
        <f>E337</f>
        <v>iRM_UR</v>
      </c>
      <c r="EF337" s="4" t="str">
        <f>A337</f>
        <v>Lab 1</v>
      </c>
      <c r="EG337" s="4" t="str">
        <f>B337</f>
        <v>Jun 22, 2022</v>
      </c>
      <c r="EH337" s="130">
        <f>C337</f>
        <v>5</v>
      </c>
      <c r="EI337" s="51">
        <f>BE337/AVERAGE(BE336,BE338)</f>
        <v>0.98556608029747561</v>
      </c>
      <c r="EJ337" s="52">
        <f>(CM337/AVERAGE(CM336,CM338)-1)*10^6</f>
        <v>12.804231867225013</v>
      </c>
      <c r="EK337" s="52">
        <f>(CN337/AVERAGE(CN336,CN338)-1)*10^6</f>
        <v>11.04419690656222</v>
      </c>
      <c r="EL337" s="52">
        <f>(CP337/AVERAGE(CP336,CP338)-1)*10^6</f>
        <v>-5.5402334788734464</v>
      </c>
      <c r="EP337" s="39"/>
      <c r="EQ337" s="124"/>
      <c r="ER337" s="117"/>
      <c r="ES337" s="44"/>
      <c r="ET337" s="44"/>
      <c r="EU337" s="44"/>
      <c r="EY337" s="39"/>
      <c r="EZ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5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</row>
    <row r="338" spans="1:235">
      <c r="A338" s="4" t="s">
        <v>38</v>
      </c>
      <c r="B338" s="12" t="s">
        <v>35</v>
      </c>
      <c r="C338" s="20">
        <v>5</v>
      </c>
      <c r="D338" s="4" t="s">
        <v>147</v>
      </c>
      <c r="E338" s="4" t="s">
        <v>27</v>
      </c>
      <c r="F338" s="15"/>
      <c r="G338" s="15"/>
      <c r="H338" s="15">
        <v>2.5873616104945543E-4</v>
      </c>
      <c r="I338" s="15">
        <v>5.5935951240826395E-5</v>
      </c>
      <c r="J338" s="15">
        <v>8.3706250006798658E-5</v>
      </c>
      <c r="K338" s="15">
        <v>-1.0991783256031345E-6</v>
      </c>
      <c r="L338" s="15">
        <v>7.4239123932784423E-5</v>
      </c>
      <c r="M338" s="15">
        <v>-8.4046769188716986E-7</v>
      </c>
      <c r="N338" s="15">
        <v>5.986205505905673E-5</v>
      </c>
      <c r="O338" s="15">
        <v>2.3565316041640472E-5</v>
      </c>
      <c r="P338" s="15">
        <v>-3.7608141745693048E-6</v>
      </c>
      <c r="Q338" s="15"/>
      <c r="R338" s="15"/>
      <c r="S338" s="15"/>
      <c r="T338" s="15"/>
      <c r="U338" s="15"/>
      <c r="V338" s="15">
        <v>19.601080169677733</v>
      </c>
      <c r="W338" s="15">
        <v>4.3579752540588377</v>
      </c>
      <c r="X338" s="15">
        <v>6.7992379570007326</v>
      </c>
      <c r="Y338" s="15">
        <v>4.050426934554707E-5</v>
      </c>
      <c r="Z338" s="15">
        <v>7.1690589618682861</v>
      </c>
      <c r="AA338" s="15">
        <v>2.1846285783340136E-5</v>
      </c>
      <c r="AB338" s="15">
        <v>1.1979073953628541</v>
      </c>
      <c r="AC338" s="15">
        <v>1.5461782122656587E-5</v>
      </c>
      <c r="AD338" s="15">
        <v>-2.4421983209776958E-6</v>
      </c>
      <c r="AE338" s="15"/>
      <c r="AF338" s="15"/>
      <c r="AG338" s="15"/>
      <c r="AH338" s="15"/>
      <c r="AI338" s="69">
        <f t="shared" si="633"/>
        <v>1</v>
      </c>
      <c r="AJ338" s="15">
        <f t="shared" si="655"/>
        <v>0</v>
      </c>
      <c r="AK338" s="15">
        <f t="shared" si="656"/>
        <v>0</v>
      </c>
      <c r="AL338" s="15">
        <f t="shared" si="657"/>
        <v>19.600821433516682</v>
      </c>
      <c r="AM338" s="15">
        <f t="shared" si="658"/>
        <v>4.357919318107597</v>
      </c>
      <c r="AN338" s="15">
        <f t="shared" si="659"/>
        <v>6.7991542507507257</v>
      </c>
      <c r="AO338" s="15">
        <f t="shared" si="660"/>
        <v>4.1603447671150206E-5</v>
      </c>
      <c r="AP338" s="15">
        <f t="shared" si="661"/>
        <v>7.1689847227443533</v>
      </c>
      <c r="AQ338" s="15">
        <f t="shared" si="662"/>
        <v>2.2686753475227306E-5</v>
      </c>
      <c r="AR338" s="15">
        <f t="shared" si="663"/>
        <v>1.1978475333077949</v>
      </c>
      <c r="AS338" s="15">
        <f t="shared" si="664"/>
        <v>-8.1035339189838847E-6</v>
      </c>
      <c r="AT338" s="15">
        <f t="shared" si="665"/>
        <v>1.3186158535916091E-6</v>
      </c>
      <c r="AU338" s="15">
        <f t="shared" si="666"/>
        <v>0</v>
      </c>
      <c r="AV338" s="15">
        <f t="shared" si="667"/>
        <v>0</v>
      </c>
      <c r="AW338" s="15">
        <f t="shared" si="668"/>
        <v>0</v>
      </c>
      <c r="AX338" s="15"/>
      <c r="AY338" s="4">
        <f t="shared" si="669"/>
        <v>0</v>
      </c>
      <c r="AZ338" s="4">
        <f t="shared" si="670"/>
        <v>1</v>
      </c>
      <c r="BA338" s="4"/>
      <c r="BB338" s="4">
        <f t="shared" si="634"/>
        <v>1</v>
      </c>
      <c r="BC338" s="4">
        <f t="shared" si="635"/>
        <v>1</v>
      </c>
      <c r="BD338" s="40">
        <f t="shared" si="636"/>
        <v>1.8050714905756058</v>
      </c>
      <c r="BE338" s="15">
        <f t="shared" si="637"/>
        <v>19.600821433516682</v>
      </c>
      <c r="BF338" s="15">
        <f t="shared" si="638"/>
        <v>4.357919318107597</v>
      </c>
      <c r="BG338" s="15">
        <f t="shared" si="671"/>
        <v>6.7991535331975266</v>
      </c>
      <c r="BH338" s="15">
        <f t="shared" si="672"/>
        <v>7.1689842567339639</v>
      </c>
      <c r="BI338" s="15">
        <f t="shared" si="673"/>
        <v>1.1978466581195251</v>
      </c>
      <c r="BJ338" s="18">
        <f t="shared" si="674"/>
        <v>0.22233350438342933</v>
      </c>
      <c r="BK338" s="18">
        <f t="shared" si="675"/>
        <v>0.3468810506875607</v>
      </c>
      <c r="BL338" s="18">
        <f t="shared" si="676"/>
        <v>0.36574917439303156</v>
      </c>
      <c r="BM338" s="18">
        <f t="shared" si="677"/>
        <v>6.1112064215393107E-2</v>
      </c>
      <c r="BN338" s="18">
        <f t="shared" si="678"/>
        <v>1.5601834354634225</v>
      </c>
      <c r="BO338" s="18">
        <f t="shared" si="679"/>
        <v>1.6450474947863551</v>
      </c>
      <c r="BP338" s="18">
        <f t="shared" si="680"/>
        <v>0.27486664407538491</v>
      </c>
      <c r="BQ338" s="18">
        <f t="shared" si="681"/>
        <v>1.0543936420512794</v>
      </c>
      <c r="BR338" s="18">
        <f t="shared" si="682"/>
        <v>0.17617585075420383</v>
      </c>
      <c r="BS338" s="18">
        <f t="shared" si="683"/>
        <v>0.16708736066680085</v>
      </c>
      <c r="BT338" s="144">
        <f t="shared" si="684"/>
        <v>-1.5035767523941574</v>
      </c>
      <c r="BU338" s="144">
        <f t="shared" si="685"/>
        <v>-1.0587733512099744</v>
      </c>
      <c r="BV338" s="144">
        <f t="shared" si="686"/>
        <v>-1.0058074963830661</v>
      </c>
      <c r="BW338" s="144">
        <f t="shared" si="687"/>
        <v>-2.7950459819615729</v>
      </c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184"/>
      <c r="CJ338" s="185"/>
      <c r="CK338" s="181">
        <f t="shared" si="639"/>
        <v>0</v>
      </c>
      <c r="CL338" s="186">
        <f t="shared" si="640"/>
        <v>1.8050699978640086</v>
      </c>
      <c r="CM338" s="185">
        <f t="shared" si="641"/>
        <v>0.2179341795245571</v>
      </c>
      <c r="CN338" s="185">
        <f t="shared" si="642"/>
        <v>0.33337242888997942</v>
      </c>
      <c r="CO338" s="188">
        <f t="shared" si="643"/>
        <v>0.33810000000000001</v>
      </c>
      <c r="CP338" s="185">
        <f t="shared" si="644"/>
        <v>5.4381604358387958E-2</v>
      </c>
      <c r="CQ338" s="187">
        <f t="shared" si="645"/>
        <v>1.5296931835899319</v>
      </c>
      <c r="CR338" s="187">
        <f t="shared" si="646"/>
        <v>1.5513858392363939</v>
      </c>
      <c r="CS338" s="187">
        <f t="shared" si="647"/>
        <v>0.24953224169346119</v>
      </c>
      <c r="CT338" s="187">
        <f t="shared" si="648"/>
        <v>1.0141810500819211</v>
      </c>
      <c r="CU338" s="187">
        <f t="shared" si="649"/>
        <v>0.16312568060730398</v>
      </c>
      <c r="CV338" s="187">
        <f t="shared" si="650"/>
        <v>0.16084473338771949</v>
      </c>
      <c r="CW338" s="184">
        <f t="shared" si="651"/>
        <v>-1.5235621905691561</v>
      </c>
      <c r="CX338" s="184">
        <f t="shared" si="652"/>
        <v>-1.0984950088757151</v>
      </c>
      <c r="CY338" s="184">
        <f t="shared" si="653"/>
        <v>-2.9117293374842865</v>
      </c>
      <c r="CZ338" s="184">
        <f t="shared" si="688"/>
        <v>0.42506718169344127</v>
      </c>
      <c r="DA338" s="184">
        <f t="shared" si="689"/>
        <v>0.4391486213008593</v>
      </c>
      <c r="DB338" s="184">
        <f t="shared" si="690"/>
        <v>-1.3881671469151304</v>
      </c>
      <c r="DC338" s="184">
        <f t="shared" si="691"/>
        <v>1.4081439607418058E-2</v>
      </c>
      <c r="DD338" s="184">
        <f t="shared" si="692"/>
        <v>-1.8132343286085715</v>
      </c>
      <c r="DE338" s="184">
        <f t="shared" si="693"/>
        <v>-1.8273157682159895</v>
      </c>
      <c r="DF338" s="15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3" t="str">
        <f>E338</f>
        <v>iRM_12</v>
      </c>
      <c r="DW338" s="43" t="str">
        <f>A338</f>
        <v>Lab 1</v>
      </c>
      <c r="DX338" s="43" t="str">
        <f>B338</f>
        <v>Jun 22, 2022</v>
      </c>
      <c r="DY338" s="125">
        <f>C338</f>
        <v>5</v>
      </c>
      <c r="DZ338" s="51">
        <f>BE338/AVERAGE(BE336,BE340)</f>
        <v>0.99408718307095645</v>
      </c>
      <c r="EA338" s="52">
        <f>(CM338/AVERAGE(CM336,CM340)-1)*10^6</f>
        <v>-5.8840265318993445</v>
      </c>
      <c r="EB338" s="52">
        <f>(CN338/AVERAGE(CN336,CN340)-1)*10^6</f>
        <v>4.7205545106177027</v>
      </c>
      <c r="EC338" s="52">
        <f>(CP338/AVERAGE(CP336,CP340)-1)*10^6</f>
        <v>4.0243289265440296</v>
      </c>
      <c r="ED338" s="4"/>
      <c r="EE338" s="4"/>
      <c r="EF338" s="4"/>
      <c r="EG338" s="4"/>
      <c r="EH338" s="130"/>
      <c r="EI338" s="20"/>
      <c r="EJ338" s="20"/>
      <c r="EK338" s="52"/>
      <c r="EL338" s="52"/>
      <c r="EN338" t="str">
        <f t="shared" ref="EN338:EU338" si="698">EE424</f>
        <v xml:space="preserve">Bottle 2 </v>
      </c>
      <c r="EO338" t="str">
        <f t="shared" si="698"/>
        <v>Lab 2</v>
      </c>
      <c r="EP338" s="39" t="str">
        <f t="shared" si="698"/>
        <v>May 28, 2020</v>
      </c>
      <c r="EQ338" s="124">
        <f t="shared" si="698"/>
        <v>1</v>
      </c>
      <c r="ER338" s="117">
        <f t="shared" si="698"/>
        <v>1.0093714992767591</v>
      </c>
      <c r="ES338" s="44">
        <f t="shared" si="698"/>
        <v>1.4673623616179299</v>
      </c>
      <c r="ET338" s="44">
        <f t="shared" si="698"/>
        <v>-1.470322411267766</v>
      </c>
      <c r="EU338" s="44">
        <f t="shared" si="698"/>
        <v>2.6603501592781242</v>
      </c>
      <c r="EV338" s="39" t="s">
        <v>275</v>
      </c>
      <c r="EW338" s="108" t="s">
        <v>257</v>
      </c>
      <c r="EX338" s="109">
        <f>AVERAGE(ES338:ES343)</f>
        <v>2.31139007587459</v>
      </c>
      <c r="EY338" s="109">
        <f>AVERAGE(ET338:ET343)</f>
        <v>1.6696064280193508</v>
      </c>
      <c r="EZ338" s="110">
        <f>AVERAGE(EU338:EU343)</f>
        <v>-6.6929174524036723</v>
      </c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5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</row>
    <row r="339" spans="1:235">
      <c r="A339" s="4" t="s">
        <v>38</v>
      </c>
      <c r="B339" s="12" t="s">
        <v>35</v>
      </c>
      <c r="C339" s="20">
        <v>5</v>
      </c>
      <c r="D339" s="4" t="s">
        <v>148</v>
      </c>
      <c r="E339" s="4" t="s">
        <v>99</v>
      </c>
      <c r="F339" s="15"/>
      <c r="G339" s="15"/>
      <c r="H339" s="15">
        <v>2.3744996142340823E-4</v>
      </c>
      <c r="I339" s="15">
        <v>5.3299122191674543E-5</v>
      </c>
      <c r="J339" s="15">
        <v>8.9562955326982771E-5</v>
      </c>
      <c r="K339" s="15">
        <v>2.4905046945633557E-6</v>
      </c>
      <c r="L339" s="15">
        <v>8.0039712338475516E-5</v>
      </c>
      <c r="M339" s="15">
        <v>-3.0258958759077361E-6</v>
      </c>
      <c r="N339" s="15">
        <v>5.9587147188722159E-5</v>
      </c>
      <c r="O339" s="15">
        <v>1.4933951683815394E-5</v>
      </c>
      <c r="P339" s="15">
        <v>-4.9211814484806379E-6</v>
      </c>
      <c r="Q339" s="15"/>
      <c r="R339" s="15"/>
      <c r="S339" s="15"/>
      <c r="T339" s="15"/>
      <c r="U339" s="15"/>
      <c r="V339" s="15">
        <v>20.433357278505962</v>
      </c>
      <c r="W339" s="15">
        <v>4.5429959793885546</v>
      </c>
      <c r="X339" s="15">
        <v>7.0875940422217054</v>
      </c>
      <c r="Y339" s="15">
        <v>3.8735987236767265E-5</v>
      </c>
      <c r="Z339" s="15">
        <v>7.4727952877680464</v>
      </c>
      <c r="AA339" s="15">
        <v>2.3231387075384191E-5</v>
      </c>
      <c r="AB339" s="15">
        <v>1.2486057331164677</v>
      </c>
      <c r="AC339" s="15">
        <v>1.1994302906733386E-5</v>
      </c>
      <c r="AD339" s="15">
        <v>8.8545552638189916E-7</v>
      </c>
      <c r="AE339" s="15"/>
      <c r="AF339" s="15"/>
      <c r="AG339" s="15"/>
      <c r="AH339" s="15"/>
      <c r="AI339" s="69">
        <f t="shared" si="633"/>
        <v>1</v>
      </c>
      <c r="AJ339" s="15">
        <f t="shared" si="655"/>
        <v>0</v>
      </c>
      <c r="AK339" s="15">
        <f t="shared" si="656"/>
        <v>0</v>
      </c>
      <c r="AL339" s="15">
        <f t="shared" si="657"/>
        <v>20.433119828544537</v>
      </c>
      <c r="AM339" s="15">
        <f t="shared" si="658"/>
        <v>4.5429426802663633</v>
      </c>
      <c r="AN339" s="15">
        <f t="shared" si="659"/>
        <v>7.0875044792663786</v>
      </c>
      <c r="AO339" s="15">
        <f t="shared" si="660"/>
        <v>3.6245482542203911E-5</v>
      </c>
      <c r="AP339" s="15">
        <f t="shared" si="661"/>
        <v>7.4727152480557075</v>
      </c>
      <c r="AQ339" s="15">
        <f t="shared" si="662"/>
        <v>2.6257282951291926E-5</v>
      </c>
      <c r="AR339" s="15">
        <f t="shared" si="663"/>
        <v>1.248546145969279</v>
      </c>
      <c r="AS339" s="15">
        <f t="shared" si="664"/>
        <v>-2.939648777082008E-6</v>
      </c>
      <c r="AT339" s="15">
        <f t="shared" si="665"/>
        <v>5.8066369748625371E-6</v>
      </c>
      <c r="AU339" s="15">
        <f t="shared" si="666"/>
        <v>0</v>
      </c>
      <c r="AV339" s="15">
        <f t="shared" si="667"/>
        <v>0</v>
      </c>
      <c r="AW339" s="15">
        <f t="shared" si="668"/>
        <v>0</v>
      </c>
      <c r="AX339" s="15"/>
      <c r="AY339" s="4">
        <f t="shared" si="669"/>
        <v>0</v>
      </c>
      <c r="AZ339" s="4">
        <f t="shared" si="670"/>
        <v>1</v>
      </c>
      <c r="BA339" s="4"/>
      <c r="BB339" s="4">
        <f t="shared" si="634"/>
        <v>1</v>
      </c>
      <c r="BC339" s="4">
        <f t="shared" si="635"/>
        <v>1</v>
      </c>
      <c r="BD339" s="40">
        <f t="shared" si="636"/>
        <v>1.8029759829590359</v>
      </c>
      <c r="BE339" s="15">
        <f t="shared" si="637"/>
        <v>20.433119828544537</v>
      </c>
      <c r="BF339" s="15">
        <f t="shared" si="638"/>
        <v>4.5429426802663633</v>
      </c>
      <c r="BG339" s="15">
        <f t="shared" si="671"/>
        <v>7.0875013190830796</v>
      </c>
      <c r="BH339" s="15">
        <f t="shared" si="672"/>
        <v>7.4727131957778941</v>
      </c>
      <c r="BI339" s="15">
        <f t="shared" si="673"/>
        <v>1.2485422918532805</v>
      </c>
      <c r="BJ339" s="18">
        <f t="shared" si="674"/>
        <v>0.22233230746877872</v>
      </c>
      <c r="BK339" s="18">
        <f t="shared" si="675"/>
        <v>0.34686339524040888</v>
      </c>
      <c r="BL339" s="18">
        <f t="shared" si="676"/>
        <v>0.36571572322199708</v>
      </c>
      <c r="BM339" s="18">
        <f t="shared" si="677"/>
        <v>6.1103850137906958E-2</v>
      </c>
      <c r="BN339" s="18">
        <f t="shared" si="678"/>
        <v>1.5601124244577795</v>
      </c>
      <c r="BO339" s="18">
        <f t="shared" si="679"/>
        <v>1.6449058950793876</v>
      </c>
      <c r="BP339" s="18">
        <f t="shared" si="680"/>
        <v>0.27483117875924323</v>
      </c>
      <c r="BQ339" s="18">
        <f t="shared" si="681"/>
        <v>1.0543508719578834</v>
      </c>
      <c r="BR339" s="18">
        <f t="shared" si="682"/>
        <v>0.1761611371403323</v>
      </c>
      <c r="BS339" s="18">
        <f t="shared" si="683"/>
        <v>0.16708018348124357</v>
      </c>
      <c r="BT339" s="144">
        <f t="shared" si="684"/>
        <v>-1.503582135828722</v>
      </c>
      <c r="BU339" s="144">
        <f t="shared" si="685"/>
        <v>-1.0588242502038598</v>
      </c>
      <c r="BV339" s="144">
        <f t="shared" si="686"/>
        <v>-1.005898959886419</v>
      </c>
      <c r="BW339" s="144">
        <f t="shared" si="687"/>
        <v>-2.7951804010761698</v>
      </c>
      <c r="BX339" s="44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184"/>
      <c r="CJ339" s="185"/>
      <c r="CK339" s="181">
        <f t="shared" si="639"/>
        <v>0</v>
      </c>
      <c r="CL339" s="186">
        <f t="shared" si="640"/>
        <v>1.8029696763526804</v>
      </c>
      <c r="CM339" s="185">
        <f t="shared" si="641"/>
        <v>0.21793807425668132</v>
      </c>
      <c r="CN339" s="185">
        <f t="shared" si="642"/>
        <v>0.33337086866132742</v>
      </c>
      <c r="CO339" s="188">
        <f t="shared" si="643"/>
        <v>0.33810000000000001</v>
      </c>
      <c r="CP339" s="185">
        <f t="shared" si="644"/>
        <v>5.4381677767765438E-2</v>
      </c>
      <c r="CQ339" s="187">
        <f t="shared" si="645"/>
        <v>1.5296586876724103</v>
      </c>
      <c r="CR339" s="187">
        <f t="shared" si="646"/>
        <v>1.5513581146991107</v>
      </c>
      <c r="CS339" s="187">
        <f t="shared" si="647"/>
        <v>0.24952811918359988</v>
      </c>
      <c r="CT339" s="187">
        <f t="shared" si="648"/>
        <v>1.0141857966104315</v>
      </c>
      <c r="CU339" s="187">
        <f t="shared" si="649"/>
        <v>0.16312666426475297</v>
      </c>
      <c r="CV339" s="187">
        <f t="shared" si="650"/>
        <v>0.16084495051098918</v>
      </c>
      <c r="CW339" s="184">
        <f t="shared" si="651"/>
        <v>-1.5235443195893426</v>
      </c>
      <c r="CX339" s="184">
        <f t="shared" si="652"/>
        <v>-1.0984996890237053</v>
      </c>
      <c r="CY339" s="184">
        <f t="shared" si="653"/>
        <v>-2.9117279875916378</v>
      </c>
      <c r="CZ339" s="184">
        <f t="shared" si="688"/>
        <v>0.42504463056563735</v>
      </c>
      <c r="DA339" s="184">
        <f t="shared" si="689"/>
        <v>0.43913075032104559</v>
      </c>
      <c r="DB339" s="184">
        <f t="shared" si="690"/>
        <v>-1.3881836680022956</v>
      </c>
      <c r="DC339" s="184">
        <f t="shared" si="691"/>
        <v>1.4086119755408256E-2</v>
      </c>
      <c r="DD339" s="184">
        <f t="shared" si="692"/>
        <v>-1.8132282985679329</v>
      </c>
      <c r="DE339" s="184">
        <f t="shared" si="693"/>
        <v>-1.827314418323341</v>
      </c>
      <c r="DF339" s="15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125"/>
      <c r="DZ339" s="4"/>
      <c r="EA339" s="20"/>
      <c r="EB339" s="20"/>
      <c r="EC339" s="20"/>
      <c r="ED339" s="4"/>
      <c r="EE339" s="4" t="str">
        <f>E339</f>
        <v>SRM</v>
      </c>
      <c r="EF339" s="4" t="str">
        <f>A339</f>
        <v>Lab 1</v>
      </c>
      <c r="EG339" s="4" t="str">
        <f>B339</f>
        <v>Jun 22, 2022</v>
      </c>
      <c r="EH339" s="130">
        <f>C339</f>
        <v>5</v>
      </c>
      <c r="EI339" s="51">
        <f>BE339/AVERAGE(BE338,BE340)</f>
        <v>1.0394980649185299</v>
      </c>
      <c r="EJ339" s="52">
        <f>(CM339/AVERAGE(CM338,CM340)-1)*10^6</f>
        <v>13.198245230716665</v>
      </c>
      <c r="EK339" s="52">
        <f>(CN339/AVERAGE(CN338,CN340)-1)*10^6</f>
        <v>-3.1513373699443292</v>
      </c>
      <c r="EL339" s="52">
        <f>(CP339/AVERAGE(CP338,CP340)-1)*10^6</f>
        <v>1.0340206906267468</v>
      </c>
      <c r="EN339" t="str">
        <f t="shared" ref="EN339:EU339" si="699">EE436</f>
        <v xml:space="preserve">bottle 2 </v>
      </c>
      <c r="EO339" t="str">
        <f t="shared" si="699"/>
        <v>Lab 2</v>
      </c>
      <c r="EP339" s="39" t="str">
        <f t="shared" si="699"/>
        <v>May 28, 2020</v>
      </c>
      <c r="EQ339" s="124">
        <f t="shared" si="699"/>
        <v>1</v>
      </c>
      <c r="ER339" s="117">
        <f t="shared" si="699"/>
        <v>1.0296009092744649</v>
      </c>
      <c r="ES339" s="44">
        <f t="shared" si="699"/>
        <v>-6.5635016558429626</v>
      </c>
      <c r="ET339" s="44">
        <f t="shared" si="699"/>
        <v>1.9630223284661241</v>
      </c>
      <c r="EU339" s="44">
        <f t="shared" si="699"/>
        <v>-4.7327231469385111</v>
      </c>
      <c r="EV339" s="39" t="s">
        <v>275</v>
      </c>
      <c r="EW339" s="111" t="s">
        <v>258</v>
      </c>
      <c r="EX339" s="44">
        <f>2*STDEV(ES338:ES343)</f>
        <v>12.816554144076413</v>
      </c>
      <c r="EY339" s="44">
        <f>2*STDEV(ET338:ET343)</f>
        <v>4.7906255924911978</v>
      </c>
      <c r="EZ339" s="112">
        <f>2*STDEV(EU338:EU343)</f>
        <v>17.22693464373685</v>
      </c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5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</row>
    <row r="340" spans="1:235">
      <c r="A340" s="4" t="s">
        <v>38</v>
      </c>
      <c r="B340" s="12" t="s">
        <v>35</v>
      </c>
      <c r="C340" s="20">
        <v>5</v>
      </c>
      <c r="D340" s="4" t="s">
        <v>82</v>
      </c>
      <c r="E340" s="4" t="s">
        <v>27</v>
      </c>
      <c r="F340" s="15"/>
      <c r="G340" s="15"/>
      <c r="H340" s="15">
        <v>1.6907379074837081E-3</v>
      </c>
      <c r="I340" s="15">
        <v>3.6046747300133575E-4</v>
      </c>
      <c r="J340" s="15">
        <v>5.897052265936509E-4</v>
      </c>
      <c r="K340" s="15">
        <v>4.0184305476032013E-6</v>
      </c>
      <c r="L340" s="15">
        <v>5.9820329661306457E-4</v>
      </c>
      <c r="M340" s="15">
        <v>-1.9902758026546501E-6</v>
      </c>
      <c r="N340" s="15">
        <v>1.5827614515728783E-4</v>
      </c>
      <c r="O340" s="15">
        <v>9.4458663852492471E-6</v>
      </c>
      <c r="P340" s="15">
        <v>-2.9594874490612709E-6</v>
      </c>
      <c r="Q340" s="15"/>
      <c r="R340" s="15"/>
      <c r="S340" s="15"/>
      <c r="T340" s="15"/>
      <c r="U340" s="15"/>
      <c r="V340" s="15">
        <v>19.714304351806639</v>
      </c>
      <c r="W340" s="15">
        <v>4.3832252311706545</v>
      </c>
      <c r="X340" s="15">
        <v>6.8386541080474856</v>
      </c>
      <c r="Y340" s="15">
        <v>4.1159737627367576E-5</v>
      </c>
      <c r="Z340" s="15">
        <v>7.2107897186279297</v>
      </c>
      <c r="AA340" s="15">
        <v>2.0229320939506578E-5</v>
      </c>
      <c r="AB340" s="15">
        <v>1.2049169635772705</v>
      </c>
      <c r="AC340" s="15">
        <v>1.7889356040612368E-5</v>
      </c>
      <c r="AD340" s="15">
        <v>-2.6005068957601905E-6</v>
      </c>
      <c r="AE340" s="15"/>
      <c r="AF340" s="15"/>
      <c r="AG340" s="15"/>
      <c r="AH340" s="15"/>
      <c r="AI340" s="69">
        <f t="shared" si="633"/>
        <v>1</v>
      </c>
      <c r="AJ340" s="15">
        <f t="shared" si="655"/>
        <v>0</v>
      </c>
      <c r="AK340" s="15">
        <f t="shared" si="656"/>
        <v>0</v>
      </c>
      <c r="AL340" s="15">
        <f t="shared" si="657"/>
        <v>19.712613613899155</v>
      </c>
      <c r="AM340" s="15">
        <f t="shared" si="658"/>
        <v>4.3828647636976532</v>
      </c>
      <c r="AN340" s="15">
        <f t="shared" si="659"/>
        <v>6.8380644028208923</v>
      </c>
      <c r="AO340" s="15">
        <f t="shared" si="660"/>
        <v>3.7141307079764377E-5</v>
      </c>
      <c r="AP340" s="15">
        <f t="shared" si="661"/>
        <v>7.2101915153313163</v>
      </c>
      <c r="AQ340" s="15">
        <f t="shared" si="662"/>
        <v>2.2219596742161228E-5</v>
      </c>
      <c r="AR340" s="15">
        <f t="shared" si="663"/>
        <v>1.2047586874321132</v>
      </c>
      <c r="AS340" s="15">
        <f t="shared" si="664"/>
        <v>8.4434896553631213E-6</v>
      </c>
      <c r="AT340" s="15">
        <f t="shared" si="665"/>
        <v>3.5898055330108035E-7</v>
      </c>
      <c r="AU340" s="15">
        <f t="shared" si="666"/>
        <v>0</v>
      </c>
      <c r="AV340" s="15">
        <f t="shared" si="667"/>
        <v>0</v>
      </c>
      <c r="AW340" s="15">
        <f t="shared" si="668"/>
        <v>0</v>
      </c>
      <c r="AX340" s="15"/>
      <c r="AY340" s="4">
        <f t="shared" si="669"/>
        <v>0</v>
      </c>
      <c r="AZ340" s="4">
        <f t="shared" si="670"/>
        <v>1</v>
      </c>
      <c r="BA340" s="4"/>
      <c r="BB340" s="4">
        <f t="shared" si="634"/>
        <v>1</v>
      </c>
      <c r="BC340" s="4">
        <f t="shared" si="635"/>
        <v>1</v>
      </c>
      <c r="BD340" s="40">
        <f t="shared" si="636"/>
        <v>1.8060871420829592</v>
      </c>
      <c r="BE340" s="15">
        <f t="shared" si="637"/>
        <v>19.712613613899155</v>
      </c>
      <c r="BF340" s="15">
        <f t="shared" si="638"/>
        <v>4.3828647636976532</v>
      </c>
      <c r="BG340" s="15">
        <f t="shared" si="671"/>
        <v>6.8380642074851874</v>
      </c>
      <c r="BH340" s="15">
        <f t="shared" si="672"/>
        <v>7.2101913884692834</v>
      </c>
      <c r="BI340" s="15">
        <f t="shared" si="673"/>
        <v>1.2047584491749748</v>
      </c>
      <c r="BJ340" s="18">
        <f t="shared" si="674"/>
        <v>0.22233808512369674</v>
      </c>
      <c r="BK340" s="18">
        <f t="shared" si="675"/>
        <v>0.34688775123475968</v>
      </c>
      <c r="BL340" s="18">
        <f t="shared" si="676"/>
        <v>0.36576536879845573</v>
      </c>
      <c r="BM340" s="18">
        <f t="shared" si="677"/>
        <v>6.1116119494449603E-2</v>
      </c>
      <c r="BN340" s="18">
        <f t="shared" si="678"/>
        <v>1.5601814283943769</v>
      </c>
      <c r="BO340" s="18">
        <f t="shared" si="679"/>
        <v>1.6450864393968487</v>
      </c>
      <c r="BP340" s="18">
        <f t="shared" si="680"/>
        <v>0.27487922035690798</v>
      </c>
      <c r="BQ340" s="18">
        <f t="shared" si="681"/>
        <v>1.0544199600490374</v>
      </c>
      <c r="BR340" s="18">
        <f t="shared" si="682"/>
        <v>0.17618413817410539</v>
      </c>
      <c r="BS340" s="18">
        <f t="shared" si="683"/>
        <v>0.16709104991327337</v>
      </c>
      <c r="BT340" s="144">
        <f t="shared" si="684"/>
        <v>-1.5035561495925587</v>
      </c>
      <c r="BU340" s="144">
        <f t="shared" si="685"/>
        <v>-1.0587540348406577</v>
      </c>
      <c r="BV340" s="144">
        <f t="shared" si="686"/>
        <v>-1.0057632200099507</v>
      </c>
      <c r="BW340" s="144">
        <f t="shared" si="687"/>
        <v>-2.7949796260862763</v>
      </c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184"/>
      <c r="CJ340" s="185"/>
      <c r="CK340" s="181">
        <f t="shared" si="639"/>
        <v>0</v>
      </c>
      <c r="CL340" s="186">
        <f t="shared" si="640"/>
        <v>1.8060867380443941</v>
      </c>
      <c r="CM340" s="185">
        <f t="shared" si="641"/>
        <v>0.21793621626443313</v>
      </c>
      <c r="CN340" s="185">
        <f t="shared" si="642"/>
        <v>0.33337140956744976</v>
      </c>
      <c r="CO340" s="188">
        <f t="shared" si="643"/>
        <v>0.33810000000000001</v>
      </c>
      <c r="CP340" s="185">
        <f t="shared" si="644"/>
        <v>5.4381638713699186E-2</v>
      </c>
      <c r="CQ340" s="187">
        <f t="shared" si="645"/>
        <v>1.5296742105633023</v>
      </c>
      <c r="CR340" s="187">
        <f t="shared" si="646"/>
        <v>1.5513713406392537</v>
      </c>
      <c r="CS340" s="187">
        <f t="shared" si="647"/>
        <v>0.24953006730976351</v>
      </c>
      <c r="CT340" s="187">
        <f t="shared" si="648"/>
        <v>1.014184151060481</v>
      </c>
      <c r="CU340" s="187">
        <f t="shared" si="649"/>
        <v>0.16312628243753557</v>
      </c>
      <c r="CV340" s="187">
        <f t="shared" si="650"/>
        <v>0.16084483500058913</v>
      </c>
      <c r="CW340" s="184">
        <f t="shared" si="651"/>
        <v>-1.5235528449476332</v>
      </c>
      <c r="CX340" s="184">
        <f t="shared" si="652"/>
        <v>-1.0984980664893618</v>
      </c>
      <c r="CY340" s="184">
        <f t="shared" si="653"/>
        <v>-2.9117287057394017</v>
      </c>
      <c r="CZ340" s="184">
        <f t="shared" si="688"/>
        <v>0.42505477845827178</v>
      </c>
      <c r="DA340" s="184">
        <f t="shared" si="689"/>
        <v>0.43913927567933642</v>
      </c>
      <c r="DB340" s="184">
        <f t="shared" si="690"/>
        <v>-1.3881758607917685</v>
      </c>
      <c r="DC340" s="184">
        <f t="shared" si="691"/>
        <v>1.4084497221064939E-2</v>
      </c>
      <c r="DD340" s="184">
        <f t="shared" si="692"/>
        <v>-1.8132306392500404</v>
      </c>
      <c r="DE340" s="184">
        <f t="shared" si="693"/>
        <v>-1.8273151364711049</v>
      </c>
      <c r="DF340" s="15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3" t="str">
        <f>E340</f>
        <v>iRM_12</v>
      </c>
      <c r="DW340" s="43" t="str">
        <f>A340</f>
        <v>Lab 1</v>
      </c>
      <c r="DX340" s="43" t="str">
        <f>B340</f>
        <v>Jun 22, 2022</v>
      </c>
      <c r="DY340" s="125">
        <f>C340</f>
        <v>5</v>
      </c>
      <c r="DZ340" s="51">
        <f>BE340/AVERAGE(BE338,BE342)</f>
        <v>1.0096648881646315</v>
      </c>
      <c r="EA340" s="52">
        <f>(CM340/AVERAGE(CM338,CM342)-1)*10^6</f>
        <v>3.5994008711348613</v>
      </c>
      <c r="EB340" s="52">
        <f>(CN340/AVERAGE(CN338,CN342)-1)*10^6</f>
        <v>-4.7898970918502926</v>
      </c>
      <c r="EC340" s="52">
        <f>(CP340/AVERAGE(CP338,CP342)-1)*10^6</f>
        <v>8.7538943869258645</v>
      </c>
      <c r="ED340" s="4"/>
      <c r="EE340" s="4"/>
      <c r="EF340" s="4"/>
      <c r="EG340" s="4"/>
      <c r="EH340" s="130"/>
      <c r="EI340" s="20"/>
      <c r="EJ340" s="20"/>
      <c r="EK340" s="52"/>
      <c r="EL340" s="52"/>
      <c r="EN340" t="str">
        <f t="shared" ref="EN340:EU340" si="700">EE448</f>
        <v xml:space="preserve">bottle 2 </v>
      </c>
      <c r="EO340" t="str">
        <f t="shared" si="700"/>
        <v>Lab 2</v>
      </c>
      <c r="EP340" s="44" t="str">
        <f t="shared" si="700"/>
        <v>May 28, 2020</v>
      </c>
      <c r="EQ340" s="124">
        <f t="shared" si="700"/>
        <v>1</v>
      </c>
      <c r="ER340" s="117">
        <f t="shared" si="700"/>
        <v>1.0490363137418468</v>
      </c>
      <c r="ES340" s="44">
        <f t="shared" si="700"/>
        <v>-3.4634504226804808</v>
      </c>
      <c r="ET340" s="44">
        <f t="shared" si="700"/>
        <v>1.1026316304452166E-2</v>
      </c>
      <c r="EU340" s="44">
        <f t="shared" si="700"/>
        <v>-7.8787447984618453</v>
      </c>
      <c r="EV340" s="39" t="s">
        <v>275</v>
      </c>
      <c r="EW340" s="111" t="s">
        <v>233</v>
      </c>
      <c r="EX340">
        <f>COUNT(ES338:ES343)</f>
        <v>6</v>
      </c>
      <c r="EY340">
        <f>COUNT(ET338:ET343)</f>
        <v>6</v>
      </c>
      <c r="EZ340" s="113">
        <f>COUNT(EU338:EU343)</f>
        <v>6</v>
      </c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5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</row>
    <row r="341" spans="1:235">
      <c r="A341" s="4" t="s">
        <v>38</v>
      </c>
      <c r="B341" s="12" t="s">
        <v>35</v>
      </c>
      <c r="C341" s="20">
        <v>5</v>
      </c>
      <c r="D341" s="4" t="s">
        <v>149</v>
      </c>
      <c r="E341" s="4" t="s">
        <v>100</v>
      </c>
      <c r="F341" s="15"/>
      <c r="G341" s="15"/>
      <c r="H341" s="15">
        <v>2.6148150500375776E-4</v>
      </c>
      <c r="I341" s="15">
        <v>4.8986575347953479E-5</v>
      </c>
      <c r="J341" s="15">
        <v>8.5853954806225369E-5</v>
      </c>
      <c r="K341" s="15">
        <v>1.7131701284256455E-6</v>
      </c>
      <c r="L341" s="15">
        <v>7.7666265678999483E-5</v>
      </c>
      <c r="M341" s="15">
        <v>-6.5666388309182383E-7</v>
      </c>
      <c r="N341" s="15">
        <v>5.8765214453160298E-5</v>
      </c>
      <c r="O341" s="15">
        <v>9.7576973235390114E-6</v>
      </c>
      <c r="P341" s="15">
        <v>-4.0072576041438877E-6</v>
      </c>
      <c r="Q341" s="15"/>
      <c r="R341" s="15"/>
      <c r="S341" s="15"/>
      <c r="T341" s="15"/>
      <c r="U341" s="15"/>
      <c r="V341" s="15">
        <v>20.440947303771974</v>
      </c>
      <c r="W341" s="15">
        <v>4.5440628814697268</v>
      </c>
      <c r="X341" s="15">
        <v>7.0885182380676266</v>
      </c>
      <c r="Y341" s="15">
        <v>3.2001091580866616E-5</v>
      </c>
      <c r="Z341" s="15">
        <v>7.4719771003723148</v>
      </c>
      <c r="AA341" s="15">
        <v>2.2813193750153006E-5</v>
      </c>
      <c r="AB341" s="15">
        <v>1.2481794619560242</v>
      </c>
      <c r="AC341" s="15">
        <v>1.2317109926698323E-5</v>
      </c>
      <c r="AD341" s="15">
        <v>8.6077229809689016E-7</v>
      </c>
      <c r="AE341" s="15"/>
      <c r="AF341" s="15"/>
      <c r="AG341" s="15"/>
      <c r="AH341" s="15"/>
      <c r="AI341" s="69">
        <f t="shared" si="633"/>
        <v>1</v>
      </c>
      <c r="AJ341" s="15">
        <f t="shared" si="655"/>
        <v>0</v>
      </c>
      <c r="AK341" s="15">
        <f t="shared" si="656"/>
        <v>0</v>
      </c>
      <c r="AL341" s="15">
        <f t="shared" si="657"/>
        <v>20.440685822266971</v>
      </c>
      <c r="AM341" s="15">
        <f t="shared" si="658"/>
        <v>4.5440138948943787</v>
      </c>
      <c r="AN341" s="15">
        <f t="shared" si="659"/>
        <v>7.0884323841128207</v>
      </c>
      <c r="AO341" s="15">
        <f t="shared" si="660"/>
        <v>3.0287921452440971E-5</v>
      </c>
      <c r="AP341" s="15">
        <f t="shared" si="661"/>
        <v>7.4718994341066356</v>
      </c>
      <c r="AQ341" s="15">
        <f t="shared" si="662"/>
        <v>2.3469857633244829E-5</v>
      </c>
      <c r="AR341" s="15">
        <f t="shared" si="663"/>
        <v>1.248120696741571</v>
      </c>
      <c r="AS341" s="15">
        <f t="shared" si="664"/>
        <v>2.5594126031593113E-6</v>
      </c>
      <c r="AT341" s="15">
        <f t="shared" si="665"/>
        <v>4.8680299022407777E-6</v>
      </c>
      <c r="AU341" s="15">
        <f t="shared" si="666"/>
        <v>0</v>
      </c>
      <c r="AV341" s="15">
        <f t="shared" si="667"/>
        <v>0</v>
      </c>
      <c r="AW341" s="15">
        <f t="shared" si="668"/>
        <v>0</v>
      </c>
      <c r="AX341" s="15"/>
      <c r="AY341" s="4">
        <f t="shared" si="669"/>
        <v>0</v>
      </c>
      <c r="AZ341" s="4">
        <f t="shared" si="670"/>
        <v>1</v>
      </c>
      <c r="BA341" s="4"/>
      <c r="BB341" s="4">
        <f t="shared" si="634"/>
        <v>1</v>
      </c>
      <c r="BC341" s="4">
        <f t="shared" si="635"/>
        <v>1</v>
      </c>
      <c r="BD341" s="40">
        <f t="shared" si="636"/>
        <v>1.791967498756206</v>
      </c>
      <c r="BE341" s="15">
        <f t="shared" si="637"/>
        <v>20.440685822266971</v>
      </c>
      <c r="BF341" s="15">
        <f t="shared" si="638"/>
        <v>4.5440138948943787</v>
      </c>
      <c r="BG341" s="15">
        <f t="shared" si="671"/>
        <v>7.0884297330935224</v>
      </c>
      <c r="BH341" s="15">
        <f t="shared" si="672"/>
        <v>7.4718977128556014</v>
      </c>
      <c r="BI341" s="15">
        <f t="shared" si="673"/>
        <v>1.2481174649586293</v>
      </c>
      <c r="BJ341" s="18">
        <f t="shared" si="674"/>
        <v>0.2223024185394199</v>
      </c>
      <c r="BK341" s="18">
        <f t="shared" si="675"/>
        <v>0.34678042580018392</v>
      </c>
      <c r="BL341" s="18">
        <f t="shared" si="676"/>
        <v>0.36554046071762047</v>
      </c>
      <c r="BM341" s="18">
        <f t="shared" si="677"/>
        <v>6.1060449527529946E-2</v>
      </c>
      <c r="BN341" s="18">
        <f t="shared" si="678"/>
        <v>1.5599489563748983</v>
      </c>
      <c r="BO341" s="18">
        <f t="shared" si="679"/>
        <v>1.6443386586583664</v>
      </c>
      <c r="BP341" s="18">
        <f t="shared" si="680"/>
        <v>0.27467289797705174</v>
      </c>
      <c r="BQ341" s="18">
        <f t="shared" si="681"/>
        <v>1.0540977330947918</v>
      </c>
      <c r="BR341" s="18">
        <f t="shared" si="682"/>
        <v>0.17607813182256482</v>
      </c>
      <c r="BS341" s="18">
        <f t="shared" si="683"/>
        <v>0.16704156198648298</v>
      </c>
      <c r="BT341" s="144">
        <f t="shared" si="684"/>
        <v>-1.503716578451646</v>
      </c>
      <c r="BU341" s="144">
        <f t="shared" si="685"/>
        <v>-1.0590634779980213</v>
      </c>
      <c r="BV341" s="144">
        <f t="shared" si="686"/>
        <v>-1.0063783062812441</v>
      </c>
      <c r="BW341" s="144">
        <f t="shared" si="687"/>
        <v>-2.7958909296401084</v>
      </c>
      <c r="BX341" s="44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184"/>
      <c r="CJ341" s="185"/>
      <c r="CK341" s="181">
        <f t="shared" si="639"/>
        <v>0</v>
      </c>
      <c r="CL341" s="186">
        <f t="shared" si="640"/>
        <v>1.7919622088107483</v>
      </c>
      <c r="CM341" s="185">
        <f t="shared" si="641"/>
        <v>0.21793533484625252</v>
      </c>
      <c r="CN341" s="185">
        <f t="shared" si="642"/>
        <v>0.33337186817216985</v>
      </c>
      <c r="CO341" s="188">
        <f t="shared" si="643"/>
        <v>0.33809999999999996</v>
      </c>
      <c r="CP341" s="185">
        <f t="shared" si="644"/>
        <v>5.4381733034764991E-2</v>
      </c>
      <c r="CQ341" s="187">
        <f t="shared" si="645"/>
        <v>1.5296825014968529</v>
      </c>
      <c r="CR341" s="187">
        <f t="shared" si="646"/>
        <v>1.5513776150091509</v>
      </c>
      <c r="CS341" s="187">
        <f t="shared" si="647"/>
        <v>0.24953150930357307</v>
      </c>
      <c r="CT341" s="187">
        <f t="shared" si="648"/>
        <v>1.0141827558928529</v>
      </c>
      <c r="CU341" s="187">
        <f t="shared" si="649"/>
        <v>0.16312634096251799</v>
      </c>
      <c r="CV341" s="187">
        <f t="shared" si="650"/>
        <v>0.16084511397446022</v>
      </c>
      <c r="CW341" s="184">
        <f t="shared" si="651"/>
        <v>-1.5235568893418057</v>
      </c>
      <c r="CX341" s="184">
        <f t="shared" si="652"/>
        <v>-1.0984966908332874</v>
      </c>
      <c r="CY341" s="184">
        <f t="shared" si="653"/>
        <v>-2.9117269713123735</v>
      </c>
      <c r="CZ341" s="184">
        <f t="shared" si="688"/>
        <v>0.42506019850851823</v>
      </c>
      <c r="DA341" s="184">
        <f t="shared" si="689"/>
        <v>0.43914332007350876</v>
      </c>
      <c r="DB341" s="184">
        <f t="shared" si="690"/>
        <v>-1.3881700819705682</v>
      </c>
      <c r="DC341" s="184">
        <f t="shared" si="691"/>
        <v>1.4083121564990773E-2</v>
      </c>
      <c r="DD341" s="184">
        <f t="shared" si="692"/>
        <v>-1.8132302804790865</v>
      </c>
      <c r="DE341" s="184">
        <f t="shared" si="693"/>
        <v>-1.8273134020440767</v>
      </c>
      <c r="DF341" s="15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125"/>
      <c r="DZ341" s="4"/>
      <c r="EA341" s="20"/>
      <c r="EB341" s="20"/>
      <c r="EC341" s="20"/>
      <c r="ED341" s="4"/>
      <c r="EE341" s="4" t="str">
        <f>E341</f>
        <v>alfaA</v>
      </c>
      <c r="EF341" s="4" t="str">
        <f>A341</f>
        <v>Lab 1</v>
      </c>
      <c r="EG341" s="4" t="str">
        <f>B341</f>
        <v>Jun 22, 2022</v>
      </c>
      <c r="EH341" s="130">
        <f>C341</f>
        <v>5</v>
      </c>
      <c r="EI341" s="51">
        <f>BE341/AVERAGE(BE340,BE342)</f>
        <v>1.0439673547347095</v>
      </c>
      <c r="EJ341" s="52">
        <f>(CM341/AVERAGE(CM340,CM342)-1)*10^6</f>
        <v>-5.1177815111325131</v>
      </c>
      <c r="EK341" s="52">
        <f>(CN341/AVERAGE(CN340,CN342)-1)*10^6</f>
        <v>-1.885447704963461</v>
      </c>
      <c r="EL341" s="52">
        <f>(CP341/AVERAGE(CP340,CP342)-1)*10^6</f>
        <v>10.172459780966037</v>
      </c>
      <c r="EN341" t="str">
        <f t="shared" ref="EN341:EU341" si="701">EE460</f>
        <v xml:space="preserve">bottle 2 </v>
      </c>
      <c r="EO341" t="str">
        <f t="shared" si="701"/>
        <v>Lab 2</v>
      </c>
      <c r="EP341" s="44" t="str">
        <f t="shared" si="701"/>
        <v>May 28, 2020</v>
      </c>
      <c r="EQ341" s="124">
        <f t="shared" si="701"/>
        <v>1</v>
      </c>
      <c r="ER341" s="117">
        <f t="shared" si="701"/>
        <v>1.0555451023638636</v>
      </c>
      <c r="ES341" s="44">
        <f t="shared" si="701"/>
        <v>4.6573674663541453</v>
      </c>
      <c r="ET341" s="44">
        <f t="shared" si="701"/>
        <v>1.7131613487819664</v>
      </c>
      <c r="EU341" s="44">
        <f t="shared" si="701"/>
        <v>2.6216485771168863</v>
      </c>
      <c r="EV341" s="39" t="s">
        <v>275</v>
      </c>
      <c r="EW341" s="114" t="s">
        <v>274</v>
      </c>
      <c r="EX341" s="115">
        <f>EX339/SQRT(EX340)</f>
        <v>5.2323363189567349</v>
      </c>
      <c r="EY341" s="115">
        <f>EY339/SQRT(EY340)</f>
        <v>1.9557647083869625</v>
      </c>
      <c r="EZ341" s="116">
        <f>EZ339/SQRT(EZ340)</f>
        <v>7.0328666182382671</v>
      </c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5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</row>
    <row r="342" spans="1:235">
      <c r="A342" s="4" t="s">
        <v>38</v>
      </c>
      <c r="B342" s="12" t="s">
        <v>35</v>
      </c>
      <c r="C342" s="20">
        <v>5</v>
      </c>
      <c r="D342" s="4" t="s">
        <v>150</v>
      </c>
      <c r="E342" s="4" t="s">
        <v>27</v>
      </c>
      <c r="F342" s="15"/>
      <c r="G342" s="15"/>
      <c r="H342" s="15">
        <v>2.6931242609862238E-4</v>
      </c>
      <c r="I342" s="15">
        <v>5.4992548575683033E-5</v>
      </c>
      <c r="J342" s="15">
        <v>9.245889814337715E-5</v>
      </c>
      <c r="K342" s="15">
        <v>2.5454296519456078E-7</v>
      </c>
      <c r="L342" s="15">
        <v>7.1853561166790314E-5</v>
      </c>
      <c r="M342" s="15">
        <v>3.1223053156281687E-7</v>
      </c>
      <c r="N342" s="15">
        <v>5.5400047176590303E-5</v>
      </c>
      <c r="O342" s="15">
        <v>1.5569722017971797E-5</v>
      </c>
      <c r="P342" s="15">
        <v>-3.6266278812036021E-6</v>
      </c>
      <c r="Q342" s="15"/>
      <c r="R342" s="15"/>
      <c r="S342" s="15"/>
      <c r="T342" s="15"/>
      <c r="U342" s="15"/>
      <c r="V342" s="15">
        <v>19.447282155354817</v>
      </c>
      <c r="W342" s="15">
        <v>4.3238866726557417</v>
      </c>
      <c r="X342" s="15">
        <v>6.7461016972859698</v>
      </c>
      <c r="Y342" s="15">
        <v>4.2792654700936815E-5</v>
      </c>
      <c r="Z342" s="15">
        <v>7.1131863395373029</v>
      </c>
      <c r="AA342" s="15">
        <v>1.9986593650619017E-5</v>
      </c>
      <c r="AB342" s="15">
        <v>1.1885800932844479</v>
      </c>
      <c r="AC342" s="15">
        <v>1.2161399553252869E-5</v>
      </c>
      <c r="AD342" s="15">
        <v>-1.4324219406910048E-6</v>
      </c>
      <c r="AE342" s="15"/>
      <c r="AF342" s="15"/>
      <c r="AG342" s="15"/>
      <c r="AH342" s="15"/>
      <c r="AI342" s="69">
        <f t="shared" si="633"/>
        <v>1</v>
      </c>
      <c r="AJ342" s="15">
        <f t="shared" si="655"/>
        <v>0</v>
      </c>
      <c r="AK342" s="15">
        <f t="shared" si="656"/>
        <v>0</v>
      </c>
      <c r="AL342" s="15">
        <f t="shared" si="657"/>
        <v>19.447012842928718</v>
      </c>
      <c r="AM342" s="15">
        <f t="shared" si="658"/>
        <v>4.3238316801071663</v>
      </c>
      <c r="AN342" s="15">
        <f t="shared" si="659"/>
        <v>6.7460092383878267</v>
      </c>
      <c r="AO342" s="15">
        <f t="shared" si="660"/>
        <v>4.2538111735742253E-5</v>
      </c>
      <c r="AP342" s="15">
        <f t="shared" si="661"/>
        <v>7.1131144859761362</v>
      </c>
      <c r="AQ342" s="15">
        <f t="shared" si="662"/>
        <v>1.9674363119056201E-5</v>
      </c>
      <c r="AR342" s="15">
        <f t="shared" si="663"/>
        <v>1.1885246932372713</v>
      </c>
      <c r="AS342" s="15">
        <f t="shared" si="664"/>
        <v>-3.4083224647189288E-6</v>
      </c>
      <c r="AT342" s="15">
        <f t="shared" si="665"/>
        <v>2.1942059405125973E-6</v>
      </c>
      <c r="AU342" s="15">
        <f t="shared" si="666"/>
        <v>0</v>
      </c>
      <c r="AV342" s="15">
        <f t="shared" si="667"/>
        <v>0</v>
      </c>
      <c r="AW342" s="15">
        <f t="shared" si="668"/>
        <v>0</v>
      </c>
      <c r="AX342" s="15"/>
      <c r="AY342" s="4">
        <f t="shared" si="669"/>
        <v>0</v>
      </c>
      <c r="AZ342" s="4">
        <f t="shared" si="670"/>
        <v>1</v>
      </c>
      <c r="BA342" s="4"/>
      <c r="BB342" s="4">
        <f t="shared" si="634"/>
        <v>1</v>
      </c>
      <c r="BC342" s="4">
        <f t="shared" si="635"/>
        <v>1</v>
      </c>
      <c r="BD342" s="40">
        <f t="shared" si="636"/>
        <v>1.8063148577887616</v>
      </c>
      <c r="BE342" s="15">
        <f t="shared" si="637"/>
        <v>19.447012842928718</v>
      </c>
      <c r="BF342" s="15">
        <f t="shared" si="638"/>
        <v>4.3238316801071663</v>
      </c>
      <c r="BG342" s="15">
        <f t="shared" si="671"/>
        <v>6.7460080444479136</v>
      </c>
      <c r="BH342" s="15">
        <f t="shared" si="672"/>
        <v>7.1131137105607429</v>
      </c>
      <c r="BI342" s="15">
        <f t="shared" si="673"/>
        <v>1.1885232369382839</v>
      </c>
      <c r="BJ342" s="18">
        <f t="shared" si="674"/>
        <v>0.2223391178393441</v>
      </c>
      <c r="BK342" s="18">
        <f t="shared" si="675"/>
        <v>0.34689173596657974</v>
      </c>
      <c r="BL342" s="18">
        <f t="shared" si="676"/>
        <v>0.36576896246290075</v>
      </c>
      <c r="BM342" s="18">
        <f t="shared" si="677"/>
        <v>6.1115979432823389E-2</v>
      </c>
      <c r="BN342" s="18">
        <f t="shared" si="678"/>
        <v>1.5601921035651216</v>
      </c>
      <c r="BO342" s="18">
        <f t="shared" si="679"/>
        <v>1.6450949613247767</v>
      </c>
      <c r="BP342" s="18">
        <f t="shared" si="680"/>
        <v>0.2748773136582473</v>
      </c>
      <c r="BQ342" s="18">
        <f t="shared" si="681"/>
        <v>1.0544182075820328</v>
      </c>
      <c r="BR342" s="18">
        <f t="shared" si="682"/>
        <v>0.17618171059200854</v>
      </c>
      <c r="BS342" s="18">
        <f t="shared" si="683"/>
        <v>0.16708902532707998</v>
      </c>
      <c r="BT342" s="144">
        <f t="shared" si="684"/>
        <v>-1.5035515048046522</v>
      </c>
      <c r="BU342" s="144">
        <f t="shared" si="685"/>
        <v>-1.058742547813746</v>
      </c>
      <c r="BV342" s="144">
        <f t="shared" si="686"/>
        <v>-1.005753395004366</v>
      </c>
      <c r="BW342" s="144">
        <f t="shared" si="687"/>
        <v>-2.7949819178186028</v>
      </c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184"/>
      <c r="CJ342" s="185"/>
      <c r="CK342" s="181">
        <f t="shared" si="639"/>
        <v>0</v>
      </c>
      <c r="CL342" s="186">
        <f t="shared" si="640"/>
        <v>1.8063123544905419</v>
      </c>
      <c r="CM342" s="185">
        <f t="shared" si="641"/>
        <v>0.21793668413034278</v>
      </c>
      <c r="CN342" s="185">
        <f t="shared" si="642"/>
        <v>0.33337358388970767</v>
      </c>
      <c r="CO342" s="188">
        <f t="shared" si="643"/>
        <v>0.33810000000000001</v>
      </c>
      <c r="CP342" s="185">
        <f t="shared" si="644"/>
        <v>5.4380720975101167E-2</v>
      </c>
      <c r="CQ342" s="187">
        <f t="shared" si="645"/>
        <v>1.5296809035156507</v>
      </c>
      <c r="CR342" s="187">
        <f t="shared" si="646"/>
        <v>1.5513680101592733</v>
      </c>
      <c r="CS342" s="187">
        <f t="shared" si="647"/>
        <v>0.24952532058612645</v>
      </c>
      <c r="CT342" s="187">
        <f t="shared" si="648"/>
        <v>1.0141775363696961</v>
      </c>
      <c r="CU342" s="187">
        <f t="shared" si="649"/>
        <v>0.16312246561530894</v>
      </c>
      <c r="CV342" s="187">
        <f t="shared" si="650"/>
        <v>0.16084212060071329</v>
      </c>
      <c r="CW342" s="184">
        <f t="shared" si="651"/>
        <v>-1.5235506981479161</v>
      </c>
      <c r="CX342" s="184">
        <f t="shared" si="652"/>
        <v>-1.0984915442888827</v>
      </c>
      <c r="CY342" s="184">
        <f t="shared" si="653"/>
        <v>-2.9117455817726299</v>
      </c>
      <c r="CZ342" s="184">
        <f t="shared" si="688"/>
        <v>0.42505915385903353</v>
      </c>
      <c r="DA342" s="184">
        <f t="shared" si="689"/>
        <v>0.4391371288796192</v>
      </c>
      <c r="DB342" s="184">
        <f t="shared" si="690"/>
        <v>-1.3881948836247138</v>
      </c>
      <c r="DC342" s="184">
        <f t="shared" si="691"/>
        <v>1.4077975020585701E-2</v>
      </c>
      <c r="DD342" s="184">
        <f t="shared" si="692"/>
        <v>-1.8132540374837474</v>
      </c>
      <c r="DE342" s="184">
        <f t="shared" si="693"/>
        <v>-1.8273320125043331</v>
      </c>
      <c r="DF342" s="15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3" t="str">
        <f>E342</f>
        <v>iRM_12</v>
      </c>
      <c r="DW342" s="43" t="str">
        <f>A342</f>
        <v>Lab 1</v>
      </c>
      <c r="DX342" s="43" t="str">
        <f>B342</f>
        <v>Jun 22, 2022</v>
      </c>
      <c r="DY342" s="125">
        <f>C342</f>
        <v>5</v>
      </c>
      <c r="DZ342" s="51">
        <f>BE342/AVERAGE(BE340,BE344)</f>
        <v>0.98633894685039869</v>
      </c>
      <c r="EA342" s="52">
        <f>(CM342/AVERAGE(CM340,CM344)-1)*10^6</f>
        <v>7.4382739583267465</v>
      </c>
      <c r="EB342" s="52">
        <f>(CN342/AVERAGE(CN340,CN344)-1)*10^6</f>
        <v>2.7903257171502105</v>
      </c>
      <c r="EC342" s="52">
        <f>(CP342/AVERAGE(CP340,CP344)-1)*10^6</f>
        <v>-13.909622320396053</v>
      </c>
      <c r="ED342" s="4"/>
      <c r="EE342" s="4"/>
      <c r="EF342" s="4"/>
      <c r="EG342" s="4"/>
      <c r="EH342" s="130"/>
      <c r="EI342" s="20"/>
      <c r="EJ342" s="20"/>
      <c r="EK342" s="52"/>
      <c r="EL342" s="52"/>
      <c r="EN342" t="str">
        <f t="shared" ref="EN342:EU342" si="702">EE472</f>
        <v xml:space="preserve">bottle 2 </v>
      </c>
      <c r="EO342" t="str">
        <f t="shared" si="702"/>
        <v>Lab 2</v>
      </c>
      <c r="EP342" s="44" t="str">
        <f t="shared" si="702"/>
        <v>May 28, 2020</v>
      </c>
      <c r="EQ342" s="124">
        <f t="shared" si="702"/>
        <v>1</v>
      </c>
      <c r="ER342" s="117">
        <f t="shared" si="702"/>
        <v>1.0769599459355783</v>
      </c>
      <c r="ES342" s="44">
        <f t="shared" si="702"/>
        <v>8.3516600530852969</v>
      </c>
      <c r="ET342" s="44">
        <f t="shared" si="702"/>
        <v>2.1630032396302568</v>
      </c>
      <c r="EU342" s="44">
        <f t="shared" si="702"/>
        <v>-17.524470562024774</v>
      </c>
      <c r="EV342" s="39" t="s">
        <v>275</v>
      </c>
      <c r="FA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5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</row>
    <row r="343" spans="1:235">
      <c r="A343" s="4" t="s">
        <v>38</v>
      </c>
      <c r="B343" s="12" t="s">
        <v>35</v>
      </c>
      <c r="C343" s="20">
        <v>5</v>
      </c>
      <c r="D343" s="4" t="s">
        <v>151</v>
      </c>
      <c r="E343" s="4" t="s">
        <v>101</v>
      </c>
      <c r="F343" s="15"/>
      <c r="G343" s="15"/>
      <c r="H343" s="15">
        <v>4.3273568298900509E-3</v>
      </c>
      <c r="I343" s="15">
        <v>9.574346895533381E-4</v>
      </c>
      <c r="J343" s="15">
        <v>1.4909596280631376E-3</v>
      </c>
      <c r="K343" s="15">
        <v>-1.2914904118588314E-6</v>
      </c>
      <c r="L343" s="15">
        <v>1.5672078254283406E-3</v>
      </c>
      <c r="M343" s="15">
        <v>-1.6069145736707923E-6</v>
      </c>
      <c r="N343" s="15">
        <v>3.1032121296448173E-4</v>
      </c>
      <c r="O343" s="15">
        <v>9.0921420621725695E-6</v>
      </c>
      <c r="P343" s="15">
        <v>-4.5389591264211035E-6</v>
      </c>
      <c r="Q343" s="15"/>
      <c r="R343" s="15"/>
      <c r="S343" s="15"/>
      <c r="T343" s="15"/>
      <c r="U343" s="15"/>
      <c r="V343" s="15">
        <v>20.839243372281391</v>
      </c>
      <c r="W343" s="15">
        <v>4.6336160997549696</v>
      </c>
      <c r="X343" s="15">
        <v>7.229784806569417</v>
      </c>
      <c r="Y343" s="15">
        <v>3.9175427663925198E-5</v>
      </c>
      <c r="Z343" s="15">
        <v>7.6241105894247694</v>
      </c>
      <c r="AA343" s="15">
        <v>3.0305360297688821E-5</v>
      </c>
      <c r="AB343" s="15">
        <v>1.274125908811887</v>
      </c>
      <c r="AC343" s="15">
        <v>1.7618826504417484E-5</v>
      </c>
      <c r="AD343" s="15">
        <v>9.1896778095327623E-6</v>
      </c>
      <c r="AE343" s="15"/>
      <c r="AF343" s="15"/>
      <c r="AG343" s="15"/>
      <c r="AH343" s="15"/>
      <c r="AI343" s="69">
        <f t="shared" si="633"/>
        <v>1</v>
      </c>
      <c r="AJ343" s="15">
        <f t="shared" si="655"/>
        <v>0</v>
      </c>
      <c r="AK343" s="15">
        <f t="shared" si="656"/>
        <v>0</v>
      </c>
      <c r="AL343" s="15">
        <f t="shared" si="657"/>
        <v>20.834916015451501</v>
      </c>
      <c r="AM343" s="15">
        <f t="shared" si="658"/>
        <v>4.6326586650654162</v>
      </c>
      <c r="AN343" s="15">
        <f t="shared" si="659"/>
        <v>7.2282938469413542</v>
      </c>
      <c r="AO343" s="15">
        <f t="shared" si="660"/>
        <v>4.0466918075784031E-5</v>
      </c>
      <c r="AP343" s="15">
        <f t="shared" si="661"/>
        <v>7.6225433815993409</v>
      </c>
      <c r="AQ343" s="15">
        <f t="shared" si="662"/>
        <v>3.1912274871359617E-5</v>
      </c>
      <c r="AR343" s="15">
        <f t="shared" si="663"/>
        <v>1.2738155875989225</v>
      </c>
      <c r="AS343" s="15">
        <f t="shared" si="664"/>
        <v>8.5266844422449146E-6</v>
      </c>
      <c r="AT343" s="15">
        <f t="shared" si="665"/>
        <v>1.3728636935953866E-5</v>
      </c>
      <c r="AU343" s="15">
        <f t="shared" si="666"/>
        <v>0</v>
      </c>
      <c r="AV343" s="15">
        <f t="shared" si="667"/>
        <v>0</v>
      </c>
      <c r="AW343" s="15">
        <f t="shared" si="668"/>
        <v>0</v>
      </c>
      <c r="AX343" s="15"/>
      <c r="AY343" s="4">
        <f t="shared" si="669"/>
        <v>0</v>
      </c>
      <c r="AZ343" s="4">
        <f t="shared" si="670"/>
        <v>1</v>
      </c>
      <c r="BA343" s="4"/>
      <c r="BB343" s="4">
        <f t="shared" si="634"/>
        <v>1</v>
      </c>
      <c r="BC343" s="4">
        <f t="shared" si="635"/>
        <v>1</v>
      </c>
      <c r="BD343" s="40">
        <f t="shared" si="636"/>
        <v>1.8116686395966723</v>
      </c>
      <c r="BE343" s="15">
        <f t="shared" si="637"/>
        <v>20.834916015451501</v>
      </c>
      <c r="BF343" s="15">
        <f t="shared" si="638"/>
        <v>4.6326586650654162</v>
      </c>
      <c r="BG343" s="15">
        <f t="shared" si="671"/>
        <v>7.2282863790120864</v>
      </c>
      <c r="BH343" s="15">
        <f t="shared" si="672"/>
        <v>7.6225385309804476</v>
      </c>
      <c r="BI343" s="15">
        <f t="shared" si="673"/>
        <v>1.2738064767808444</v>
      </c>
      <c r="BJ343" s="18">
        <f t="shared" si="674"/>
        <v>0.22235072421841123</v>
      </c>
      <c r="BK343" s="18">
        <f t="shared" si="675"/>
        <v>0.34693139025141623</v>
      </c>
      <c r="BL343" s="18">
        <f t="shared" si="676"/>
        <v>0.36585405601479043</v>
      </c>
      <c r="BM343" s="18">
        <f t="shared" si="677"/>
        <v>6.113806630351519E-2</v>
      </c>
      <c r="BN343" s="18">
        <f t="shared" si="678"/>
        <v>1.5602890049983897</v>
      </c>
      <c r="BO343" s="18">
        <f t="shared" si="679"/>
        <v>1.6453917894839794</v>
      </c>
      <c r="BP343" s="18">
        <f t="shared" si="680"/>
        <v>0.27496229894650731</v>
      </c>
      <c r="BQ343" s="18">
        <f t="shared" si="681"/>
        <v>1.0545429623697677</v>
      </c>
      <c r="BR343" s="18">
        <f t="shared" si="682"/>
        <v>0.17622523652071179</v>
      </c>
      <c r="BS343" s="18">
        <f t="shared" si="683"/>
        <v>0.16711053300730266</v>
      </c>
      <c r="BT343" s="144">
        <f t="shared" si="684"/>
        <v>-1.5034993049207237</v>
      </c>
      <c r="BU343" s="144">
        <f t="shared" si="685"/>
        <v>-1.0586282412033687</v>
      </c>
      <c r="BV343" s="144">
        <f t="shared" si="686"/>
        <v>-1.0055207791622607</v>
      </c>
      <c r="BW343" s="144">
        <f t="shared" si="687"/>
        <v>-2.7946205903746058</v>
      </c>
      <c r="BX343" s="44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184"/>
      <c r="CJ343" s="185"/>
      <c r="CK343" s="181">
        <f t="shared" si="639"/>
        <v>0</v>
      </c>
      <c r="CL343" s="186">
        <f t="shared" si="640"/>
        <v>1.8116540267329015</v>
      </c>
      <c r="CM343" s="185">
        <f t="shared" si="641"/>
        <v>0.21793517116841757</v>
      </c>
      <c r="CN343" s="185">
        <f t="shared" si="642"/>
        <v>0.3333725037210738</v>
      </c>
      <c r="CO343" s="188">
        <f t="shared" si="643"/>
        <v>0.33810000000000001</v>
      </c>
      <c r="CP343" s="185">
        <f t="shared" si="644"/>
        <v>5.4381592759730778E-2</v>
      </c>
      <c r="CQ343" s="187">
        <f t="shared" si="645"/>
        <v>1.529686566577396</v>
      </c>
      <c r="CR343" s="187">
        <f t="shared" si="646"/>
        <v>1.5513787801543997</v>
      </c>
      <c r="CS343" s="187">
        <f t="shared" si="647"/>
        <v>0.24953105305662368</v>
      </c>
      <c r="CT343" s="187">
        <f t="shared" si="648"/>
        <v>1.0141808224318392</v>
      </c>
      <c r="CU343" s="187">
        <f t="shared" si="649"/>
        <v>0.16312560919910413</v>
      </c>
      <c r="CV343" s="187">
        <f t="shared" si="650"/>
        <v>0.16084469908231527</v>
      </c>
      <c r="CW343" s="184">
        <f t="shared" si="651"/>
        <v>-1.5235576403806244</v>
      </c>
      <c r="CX343" s="184">
        <f t="shared" si="652"/>
        <v>-1.0984947844087842</v>
      </c>
      <c r="CY343" s="184">
        <f t="shared" si="653"/>
        <v>-2.9117295507670415</v>
      </c>
      <c r="CZ343" s="184">
        <f t="shared" si="688"/>
        <v>0.42506285597184001</v>
      </c>
      <c r="DA343" s="184">
        <f t="shared" si="689"/>
        <v>0.43914407111232734</v>
      </c>
      <c r="DB343" s="184">
        <f t="shared" si="690"/>
        <v>-1.3881719103864176</v>
      </c>
      <c r="DC343" s="184">
        <f t="shared" si="691"/>
        <v>1.4081215140487397E-2</v>
      </c>
      <c r="DD343" s="184">
        <f t="shared" si="692"/>
        <v>-1.8132347663582575</v>
      </c>
      <c r="DE343" s="184">
        <f t="shared" si="693"/>
        <v>-1.8273159814987445</v>
      </c>
      <c r="DF343" s="15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125"/>
      <c r="DZ343" s="4"/>
      <c r="EA343" s="20"/>
      <c r="EB343" s="20"/>
      <c r="EC343" s="20"/>
      <c r="ED343" s="4"/>
      <c r="EE343" s="4" t="str">
        <f>E343</f>
        <v>Ames</v>
      </c>
      <c r="EF343" s="4" t="str">
        <f>A343</f>
        <v>Lab 1</v>
      </c>
      <c r="EG343" s="4" t="str">
        <f>B343</f>
        <v>Jun 22, 2022</v>
      </c>
      <c r="EH343" s="130">
        <f>C343</f>
        <v>5</v>
      </c>
      <c r="EI343" s="51">
        <f>BE343/AVERAGE(BE342,BE344)</f>
        <v>1.0638983623369949</v>
      </c>
      <c r="EJ343" s="52">
        <f>(CM343/AVERAGE(CM342,CM344)-1)*10^6</f>
        <v>-0.57739236147824613</v>
      </c>
      <c r="EK343" s="52">
        <f>(CN343/AVERAGE(CN342,CN344)-1)*10^6</f>
        <v>-3.7108845790667644</v>
      </c>
      <c r="EL343" s="52">
        <f>(CP343/AVERAGE(CP342,CP344)-1)*10^6</f>
        <v>10.559348321281803</v>
      </c>
      <c r="EN343" t="str">
        <f t="shared" ref="EN343:EU343" si="703">EE484</f>
        <v xml:space="preserve">bottle 2 </v>
      </c>
      <c r="EO343" t="str">
        <f t="shared" si="703"/>
        <v>Lab 2</v>
      </c>
      <c r="EP343" s="44" t="str">
        <f t="shared" si="703"/>
        <v>May 28, 2020</v>
      </c>
      <c r="EQ343" s="124">
        <f t="shared" si="703"/>
        <v>1</v>
      </c>
      <c r="ER343" s="117">
        <f t="shared" si="703"/>
        <v>1.0455018117579977</v>
      </c>
      <c r="ES343" s="44">
        <f t="shared" si="703"/>
        <v>9.4189026527136122</v>
      </c>
      <c r="ET343" s="44">
        <f t="shared" si="703"/>
        <v>5.6377477462010717</v>
      </c>
      <c r="EU343" s="44">
        <f t="shared" si="703"/>
        <v>-15.303564943391912</v>
      </c>
      <c r="EV343" s="39" t="s">
        <v>275</v>
      </c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5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</row>
    <row r="344" spans="1:235">
      <c r="A344" s="4" t="s">
        <v>38</v>
      </c>
      <c r="B344" s="12" t="s">
        <v>35</v>
      </c>
      <c r="C344" s="20">
        <v>5</v>
      </c>
      <c r="D344" s="4" t="s">
        <v>152</v>
      </c>
      <c r="E344" s="4" t="s">
        <v>27</v>
      </c>
      <c r="F344" s="15"/>
      <c r="G344" s="15"/>
      <c r="H344" s="15">
        <v>1.8193740586866624E-3</v>
      </c>
      <c r="I344" s="15">
        <v>4.076140612596646E-4</v>
      </c>
      <c r="J344" s="15">
        <v>6.3325157025246877E-4</v>
      </c>
      <c r="K344" s="15">
        <v>1.3578615642018121E-5</v>
      </c>
      <c r="L344" s="15">
        <v>6.5542328156880107E-4</v>
      </c>
      <c r="M344" s="15">
        <v>-1.0432237786517363E-6</v>
      </c>
      <c r="N344" s="15">
        <v>1.5737156172690447E-4</v>
      </c>
      <c r="O344" s="15">
        <v>1.4508445701721939E-5</v>
      </c>
      <c r="P344" s="15">
        <v>-4.3870702029380483E-6</v>
      </c>
      <c r="Q344" s="15"/>
      <c r="R344" s="15"/>
      <c r="S344" s="15"/>
      <c r="T344" s="15"/>
      <c r="U344" s="15"/>
      <c r="V344" s="15">
        <v>19.721923904418944</v>
      </c>
      <c r="W344" s="15">
        <v>4.3849608993530271</v>
      </c>
      <c r="X344" s="15">
        <v>6.8415631961822507</v>
      </c>
      <c r="Y344" s="15">
        <v>3.8807125820312647E-5</v>
      </c>
      <c r="Z344" s="15">
        <v>7.2140364456176762</v>
      </c>
      <c r="AA344" s="15">
        <v>2.0429194656372828E-5</v>
      </c>
      <c r="AB344" s="15">
        <v>1.2054790306091308</v>
      </c>
      <c r="AC344" s="15">
        <v>1.4601284914306233E-5</v>
      </c>
      <c r="AD344" s="15">
        <v>-2.6516519329788936E-6</v>
      </c>
      <c r="AE344" s="15"/>
      <c r="AF344" s="15"/>
      <c r="AG344" s="15"/>
      <c r="AH344" s="15"/>
      <c r="AI344" s="69">
        <f t="shared" si="633"/>
        <v>1</v>
      </c>
      <c r="AJ344" s="15">
        <f t="shared" si="655"/>
        <v>0</v>
      </c>
      <c r="AK344" s="15">
        <f t="shared" si="656"/>
        <v>0</v>
      </c>
      <c r="AL344" s="15">
        <f t="shared" si="657"/>
        <v>19.720104530360256</v>
      </c>
      <c r="AM344" s="15">
        <f t="shared" si="658"/>
        <v>4.3845532852917675</v>
      </c>
      <c r="AN344" s="15">
        <f t="shared" si="659"/>
        <v>6.8409299446119984</v>
      </c>
      <c r="AO344" s="15">
        <f t="shared" si="660"/>
        <v>2.5228510178294525E-5</v>
      </c>
      <c r="AP344" s="15">
        <f t="shared" si="661"/>
        <v>7.2133810223361072</v>
      </c>
      <c r="AQ344" s="15">
        <f t="shared" si="662"/>
        <v>2.1472418435024565E-5</v>
      </c>
      <c r="AR344" s="15">
        <f t="shared" si="663"/>
        <v>1.2053216590474038</v>
      </c>
      <c r="AS344" s="15">
        <f t="shared" si="664"/>
        <v>9.283921258429405E-8</v>
      </c>
      <c r="AT344" s="15">
        <f t="shared" si="665"/>
        <v>1.7354182699591547E-6</v>
      </c>
      <c r="AU344" s="15">
        <f t="shared" si="666"/>
        <v>0</v>
      </c>
      <c r="AV344" s="15">
        <f t="shared" si="667"/>
        <v>0</v>
      </c>
      <c r="AW344" s="15">
        <f t="shared" si="668"/>
        <v>0</v>
      </c>
      <c r="AX344" s="15"/>
      <c r="AY344" s="4">
        <f t="shared" si="669"/>
        <v>0</v>
      </c>
      <c r="AZ344" s="4">
        <f t="shared" si="670"/>
        <v>1</v>
      </c>
      <c r="BA344" s="4"/>
      <c r="BB344" s="4">
        <f t="shared" si="634"/>
        <v>1</v>
      </c>
      <c r="BC344" s="4">
        <f t="shared" si="635"/>
        <v>1</v>
      </c>
      <c r="BD344" s="40">
        <f t="shared" si="636"/>
        <v>1.8075184346522157</v>
      </c>
      <c r="BE344" s="15">
        <f t="shared" si="637"/>
        <v>19.720104530360256</v>
      </c>
      <c r="BF344" s="15">
        <f t="shared" si="638"/>
        <v>4.3845532852917675</v>
      </c>
      <c r="BG344" s="15">
        <f t="shared" si="671"/>
        <v>6.8409290003782788</v>
      </c>
      <c r="BH344" s="15">
        <f t="shared" si="672"/>
        <v>7.2133804090804379</v>
      </c>
      <c r="BI344" s="15">
        <f t="shared" si="673"/>
        <v>1.2053205072724953</v>
      </c>
      <c r="BJ344" s="18">
        <f t="shared" si="674"/>
        <v>0.22233925172868585</v>
      </c>
      <c r="BK344" s="18">
        <f t="shared" si="675"/>
        <v>0.34690125449620551</v>
      </c>
      <c r="BL344" s="18">
        <f t="shared" si="676"/>
        <v>0.36578814265284526</v>
      </c>
      <c r="BM344" s="18">
        <f t="shared" si="677"/>
        <v>6.1121405589754041E-2</v>
      </c>
      <c r="BN344" s="18">
        <f t="shared" si="678"/>
        <v>1.5602339748787095</v>
      </c>
      <c r="BO344" s="18">
        <f t="shared" si="679"/>
        <v>1.6451802360979695</v>
      </c>
      <c r="BP344" s="18">
        <f t="shared" si="680"/>
        <v>0.27490155298506946</v>
      </c>
      <c r="BQ344" s="18">
        <f t="shared" si="681"/>
        <v>1.0544445657426884</v>
      </c>
      <c r="BR344" s="18">
        <f t="shared" si="682"/>
        <v>0.17619251818076834</v>
      </c>
      <c r="BS344" s="18">
        <f t="shared" si="683"/>
        <v>0.16709509812558876</v>
      </c>
      <c r="BT344" s="144">
        <f t="shared" si="684"/>
        <v>-1.5035509026195633</v>
      </c>
      <c r="BU344" s="144">
        <f t="shared" si="685"/>
        <v>-1.0587151087079689</v>
      </c>
      <c r="BV344" s="144">
        <f t="shared" si="686"/>
        <v>-1.0057009583871428</v>
      </c>
      <c r="BW344" s="144">
        <f t="shared" si="687"/>
        <v>-2.7948931371737418</v>
      </c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184"/>
      <c r="CJ344" s="185"/>
      <c r="CK344" s="181">
        <f t="shared" si="639"/>
        <v>0</v>
      </c>
      <c r="CL344" s="186">
        <f t="shared" si="640"/>
        <v>1.8075164823786876</v>
      </c>
      <c r="CM344" s="185">
        <f t="shared" si="641"/>
        <v>0.21793390987484393</v>
      </c>
      <c r="CN344" s="185">
        <f t="shared" si="642"/>
        <v>0.33337389777538778</v>
      </c>
      <c r="CO344" s="188">
        <f t="shared" si="643"/>
        <v>0.33810000000000001</v>
      </c>
      <c r="CP344" s="185">
        <f t="shared" si="644"/>
        <v>5.4381316088126894E-2</v>
      </c>
      <c r="CQ344" s="187">
        <f t="shared" si="645"/>
        <v>1.5297018163297271</v>
      </c>
      <c r="CR344" s="187">
        <f t="shared" si="646"/>
        <v>1.5513877587667084</v>
      </c>
      <c r="CS344" s="187">
        <f t="shared" si="647"/>
        <v>0.24953122769814581</v>
      </c>
      <c r="CT344" s="187">
        <f t="shared" si="648"/>
        <v>1.0141765814784829</v>
      </c>
      <c r="CU344" s="187">
        <f t="shared" si="649"/>
        <v>0.16312409715042103</v>
      </c>
      <c r="CV344" s="187">
        <f t="shared" si="650"/>
        <v>0.16084388076937856</v>
      </c>
      <c r="CW344" s="184">
        <f t="shared" si="651"/>
        <v>-1.5235634278687875</v>
      </c>
      <c r="CX344" s="184">
        <f t="shared" si="652"/>
        <v>-1.0984906027459784</v>
      </c>
      <c r="CY344" s="184">
        <f t="shared" si="653"/>
        <v>-2.9117346383765366</v>
      </c>
      <c r="CZ344" s="184">
        <f t="shared" si="688"/>
        <v>0.42507282512280919</v>
      </c>
      <c r="DA344" s="184">
        <f t="shared" si="689"/>
        <v>0.43914985860049066</v>
      </c>
      <c r="DB344" s="184">
        <f t="shared" si="690"/>
        <v>-1.3881712105077497</v>
      </c>
      <c r="DC344" s="184">
        <f t="shared" si="691"/>
        <v>1.4077033477681718E-2</v>
      </c>
      <c r="DD344" s="184">
        <f t="shared" si="692"/>
        <v>-1.8132440356305584</v>
      </c>
      <c r="DE344" s="184">
        <f t="shared" si="693"/>
        <v>-1.82732106910824</v>
      </c>
      <c r="DF344" s="15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3" t="str">
        <f>E344</f>
        <v>iRM_12</v>
      </c>
      <c r="DW344" s="43" t="str">
        <f>A344</f>
        <v>Lab 1</v>
      </c>
      <c r="DX344" s="43" t="str">
        <f>B344</f>
        <v>Jun 22, 2022</v>
      </c>
      <c r="DY344" s="125">
        <f>C344</f>
        <v>5</v>
      </c>
      <c r="DZ344" s="51">
        <f>BE344/AVERAGE(BE342,BE346)</f>
        <v>1.0098163087222745</v>
      </c>
      <c r="EA344" s="52">
        <f>(CM344/AVERAGE(CM342,CM346)-1)*10^6</f>
        <v>-13.622194026119416</v>
      </c>
      <c r="EB344" s="52">
        <f>(CN344/AVERAGE(CN342,CN346)-1)*10^6</f>
        <v>0.63264076222147025</v>
      </c>
      <c r="EC344" s="52">
        <f>(CP344/AVERAGE(CP342,CP346)-1)*10^6</f>
        <v>1.7216517314011526</v>
      </c>
      <c r="ED344" s="4"/>
      <c r="EE344" s="4"/>
      <c r="EF344" s="4"/>
      <c r="EG344" s="4"/>
      <c r="EH344" s="130"/>
      <c r="EI344" s="20"/>
      <c r="EJ344" s="20"/>
      <c r="EK344" s="52"/>
      <c r="EL344" s="52"/>
      <c r="EQ344" s="124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5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</row>
    <row r="345" spans="1:235">
      <c r="A345" s="4" t="s">
        <v>38</v>
      </c>
      <c r="B345" s="12" t="s">
        <v>35</v>
      </c>
      <c r="C345" s="20">
        <v>5</v>
      </c>
      <c r="D345" s="4" t="s">
        <v>86</v>
      </c>
      <c r="E345" s="4" t="s">
        <v>102</v>
      </c>
      <c r="F345" s="15"/>
      <c r="G345" s="15"/>
      <c r="H345" s="15">
        <v>2.4199852923629807E-4</v>
      </c>
      <c r="I345" s="15">
        <v>5.1954011269117473E-5</v>
      </c>
      <c r="J345" s="15">
        <v>7.8262071110657419E-5</v>
      </c>
      <c r="K345" s="15">
        <v>6.0805308748967957E-6</v>
      </c>
      <c r="L345" s="15">
        <v>8.5083179146749896E-5</v>
      </c>
      <c r="M345" s="15">
        <v>1.8770357172570578E-6</v>
      </c>
      <c r="N345" s="15">
        <v>6.7893274717789609E-5</v>
      </c>
      <c r="O345" s="15">
        <v>8.0838370166702693E-7</v>
      </c>
      <c r="P345" s="15">
        <v>-5.6503704399801791E-6</v>
      </c>
      <c r="Q345" s="15"/>
      <c r="R345" s="15"/>
      <c r="S345" s="15"/>
      <c r="T345" s="15"/>
      <c r="U345" s="15"/>
      <c r="V345" s="15">
        <v>20.807743928870376</v>
      </c>
      <c r="W345" s="15">
        <v>4.6263283515463067</v>
      </c>
      <c r="X345" s="15">
        <v>7.2179776405801581</v>
      </c>
      <c r="Y345" s="15">
        <v>2.7554187547756165E-5</v>
      </c>
      <c r="Z345" s="15">
        <v>7.6107761421982119</v>
      </c>
      <c r="AA345" s="15">
        <v>2.3548754969090864E-5</v>
      </c>
      <c r="AB345" s="15">
        <v>1.2717700126219769</v>
      </c>
      <c r="AC345" s="15">
        <v>1.6937780961663001E-5</v>
      </c>
      <c r="AD345" s="15">
        <v>4.5359458955336793E-8</v>
      </c>
      <c r="AE345" s="15"/>
      <c r="AF345" s="15"/>
      <c r="AG345" s="15"/>
      <c r="AH345" s="15"/>
      <c r="AI345" s="69">
        <f t="shared" si="633"/>
        <v>1</v>
      </c>
      <c r="AJ345" s="15">
        <f t="shared" si="655"/>
        <v>0</v>
      </c>
      <c r="AK345" s="15">
        <f t="shared" si="656"/>
        <v>0</v>
      </c>
      <c r="AL345" s="15">
        <f t="shared" si="657"/>
        <v>20.807501930341139</v>
      </c>
      <c r="AM345" s="15">
        <f t="shared" si="658"/>
        <v>4.6262763975350376</v>
      </c>
      <c r="AN345" s="15">
        <f t="shared" si="659"/>
        <v>7.2178993785090473</v>
      </c>
      <c r="AO345" s="15">
        <f t="shared" si="660"/>
        <v>2.1473656672859369E-5</v>
      </c>
      <c r="AP345" s="15">
        <f t="shared" si="661"/>
        <v>7.6106910590190653</v>
      </c>
      <c r="AQ345" s="15">
        <f t="shared" si="662"/>
        <v>2.1671719251833805E-5</v>
      </c>
      <c r="AR345" s="15">
        <f t="shared" si="663"/>
        <v>1.2717021193472591</v>
      </c>
      <c r="AS345" s="15">
        <f t="shared" si="664"/>
        <v>1.6129397259995974E-5</v>
      </c>
      <c r="AT345" s="15">
        <f t="shared" si="665"/>
        <v>5.6957298989355159E-6</v>
      </c>
      <c r="AU345" s="15">
        <f t="shared" si="666"/>
        <v>0</v>
      </c>
      <c r="AV345" s="15">
        <f t="shared" si="667"/>
        <v>0</v>
      </c>
      <c r="AW345" s="15">
        <f t="shared" si="668"/>
        <v>0</v>
      </c>
      <c r="AX345" s="15"/>
      <c r="AY345" s="4">
        <f t="shared" si="669"/>
        <v>0</v>
      </c>
      <c r="AZ345" s="4">
        <f t="shared" si="670"/>
        <v>1</v>
      </c>
      <c r="BA345" s="4"/>
      <c r="BB345" s="4">
        <f t="shared" si="634"/>
        <v>1</v>
      </c>
      <c r="BC345" s="4">
        <f t="shared" si="635"/>
        <v>1</v>
      </c>
      <c r="BD345" s="40">
        <f t="shared" si="636"/>
        <v>1.8061695371305653</v>
      </c>
      <c r="BE345" s="15">
        <f t="shared" si="637"/>
        <v>20.807501930341139</v>
      </c>
      <c r="BF345" s="15">
        <f t="shared" si="638"/>
        <v>4.6262763975350376</v>
      </c>
      <c r="BG345" s="15">
        <f t="shared" si="671"/>
        <v>7.2178962792486852</v>
      </c>
      <c r="BH345" s="15">
        <f t="shared" si="672"/>
        <v>7.6106890461812284</v>
      </c>
      <c r="BI345" s="15">
        <f t="shared" si="673"/>
        <v>1.2716983390694236</v>
      </c>
      <c r="BJ345" s="18">
        <f t="shared" si="674"/>
        <v>0.22233694429166825</v>
      </c>
      <c r="BK345" s="18">
        <f t="shared" si="675"/>
        <v>0.346889131785862</v>
      </c>
      <c r="BL345" s="18">
        <f t="shared" si="676"/>
        <v>0.3657665908988072</v>
      </c>
      <c r="BM345" s="18">
        <f t="shared" si="677"/>
        <v>6.1117300064504866E-2</v>
      </c>
      <c r="BN345" s="18">
        <f t="shared" si="678"/>
        <v>1.5601956431082475</v>
      </c>
      <c r="BO345" s="18">
        <f t="shared" si="679"/>
        <v>1.6451003771059463</v>
      </c>
      <c r="BP345" s="18">
        <f t="shared" si="680"/>
        <v>0.27488594061241284</v>
      </c>
      <c r="BQ345" s="18">
        <f t="shared" si="681"/>
        <v>1.05441928669186</v>
      </c>
      <c r="BR345" s="18">
        <f t="shared" si="682"/>
        <v>0.17618684030214346</v>
      </c>
      <c r="BS345" s="18">
        <f t="shared" si="683"/>
        <v>0.16709371928781092</v>
      </c>
      <c r="BT345" s="144">
        <f t="shared" si="684"/>
        <v>-1.5035612806745986</v>
      </c>
      <c r="BU345" s="144">
        <f t="shared" si="685"/>
        <v>-1.0587500550277347</v>
      </c>
      <c r="BV345" s="144">
        <f t="shared" si="686"/>
        <v>-1.0057598788015858</v>
      </c>
      <c r="BW345" s="144">
        <f t="shared" si="687"/>
        <v>-2.7949603094368762</v>
      </c>
      <c r="BX345" s="44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184"/>
      <c r="CJ345" s="185"/>
      <c r="CK345" s="181">
        <f t="shared" si="639"/>
        <v>0</v>
      </c>
      <c r="CL345" s="186">
        <f t="shared" si="640"/>
        <v>1.8061634638590143</v>
      </c>
      <c r="CM345" s="185">
        <f t="shared" si="641"/>
        <v>0.21793491288386829</v>
      </c>
      <c r="CN345" s="185">
        <f t="shared" si="642"/>
        <v>0.33337217346055359</v>
      </c>
      <c r="CO345" s="188">
        <f t="shared" si="643"/>
        <v>0.33810000000000001</v>
      </c>
      <c r="CP345" s="185">
        <f t="shared" si="644"/>
        <v>5.4382419473141513E-2</v>
      </c>
      <c r="CQ345" s="187">
        <f t="shared" si="645"/>
        <v>1.5296868640693597</v>
      </c>
      <c r="CR345" s="187">
        <f t="shared" si="646"/>
        <v>1.551380618763752</v>
      </c>
      <c r="CS345" s="187">
        <f t="shared" si="647"/>
        <v>0.24953514218311795</v>
      </c>
      <c r="CT345" s="187">
        <f t="shared" si="648"/>
        <v>1.0141818271464274</v>
      </c>
      <c r="CU345" s="187">
        <f t="shared" si="649"/>
        <v>0.1631282506533987</v>
      </c>
      <c r="CV345" s="187">
        <f t="shared" si="650"/>
        <v>0.16084714425655577</v>
      </c>
      <c r="CW345" s="184">
        <f t="shared" si="651"/>
        <v>-1.523558825525275</v>
      </c>
      <c r="CX345" s="184">
        <f t="shared" si="652"/>
        <v>-1.0984957750744213</v>
      </c>
      <c r="CY345" s="184">
        <f t="shared" si="653"/>
        <v>-2.9117143488009911</v>
      </c>
      <c r="CZ345" s="184">
        <f t="shared" si="688"/>
        <v>0.42506305045085374</v>
      </c>
      <c r="DA345" s="184">
        <f t="shared" si="689"/>
        <v>0.43914525625697826</v>
      </c>
      <c r="DB345" s="184">
        <f t="shared" si="690"/>
        <v>-1.3881555232757161</v>
      </c>
      <c r="DC345" s="184">
        <f t="shared" si="691"/>
        <v>1.4082205806124433E-2</v>
      </c>
      <c r="DD345" s="184">
        <f t="shared" si="692"/>
        <v>-1.81321857372657</v>
      </c>
      <c r="DE345" s="184">
        <f t="shared" si="693"/>
        <v>-1.8273007795326943</v>
      </c>
      <c r="DF345" s="15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125"/>
      <c r="DZ345" s="4"/>
      <c r="EA345" s="20"/>
      <c r="EB345" s="20"/>
      <c r="EC345" s="20"/>
      <c r="ED345" s="4"/>
      <c r="EE345" s="4" t="str">
        <f>E345</f>
        <v>IPGP</v>
      </c>
      <c r="EF345" s="4" t="str">
        <f>A345</f>
        <v>Lab 1</v>
      </c>
      <c r="EG345" s="4" t="str">
        <f>B345</f>
        <v>Jun 22, 2022</v>
      </c>
      <c r="EH345" s="130">
        <f>C345</f>
        <v>5</v>
      </c>
      <c r="EI345" s="51">
        <f>BE345/AVERAGE(BE344,BE346)</f>
        <v>1.0581007442952144</v>
      </c>
      <c r="EJ345" s="52">
        <f>(CM345/AVERAGE(CM344,CM346)-1)*10^6</f>
        <v>-2.6551052728640556</v>
      </c>
      <c r="EK345" s="52">
        <f>(CN345/AVERAGE(CN344,CN346)-1)*10^6</f>
        <v>-5.0104467459455293</v>
      </c>
      <c r="EL345" s="52">
        <f>(CP345/AVERAGE(CP344,CP346)-1)*10^6</f>
        <v>16.539700016693359</v>
      </c>
      <c r="EN345" t="str">
        <f t="shared" ref="EN345:EU345" si="704">EE498</f>
        <v xml:space="preserve">Bottle 2 </v>
      </c>
      <c r="EO345" t="str">
        <f t="shared" si="704"/>
        <v>Lab 2</v>
      </c>
      <c r="EP345" s="39" t="str">
        <f t="shared" si="704"/>
        <v>June 3, 2020</v>
      </c>
      <c r="EQ345" s="124">
        <f t="shared" si="704"/>
        <v>2</v>
      </c>
      <c r="ER345" s="117">
        <f t="shared" si="704"/>
        <v>1.0530992712155118</v>
      </c>
      <c r="ES345" s="44">
        <f t="shared" si="704"/>
        <v>5.9912158829611428</v>
      </c>
      <c r="ET345" s="44">
        <f t="shared" si="704"/>
        <v>0.96501646407176622</v>
      </c>
      <c r="EU345" s="44">
        <f t="shared" si="704"/>
        <v>7.0930208515562754</v>
      </c>
      <c r="EV345" s="39" t="s">
        <v>275</v>
      </c>
      <c r="EW345" s="108" t="s">
        <v>257</v>
      </c>
      <c r="EX345" s="109">
        <f>AVERAGE(ES345:ES350)</f>
        <v>4.5557701074579647E-2</v>
      </c>
      <c r="EY345" s="109">
        <f>AVERAGE(ET345:ET350)</f>
        <v>3.671858493518402</v>
      </c>
      <c r="EZ345" s="110">
        <f>AVERAGE(EU345:EU350)</f>
        <v>0.88253536665675958</v>
      </c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5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</row>
    <row r="346" spans="1:235">
      <c r="A346" s="4" t="s">
        <v>38</v>
      </c>
      <c r="B346" s="12" t="s">
        <v>35</v>
      </c>
      <c r="C346" s="20">
        <v>5</v>
      </c>
      <c r="D346" s="4" t="s">
        <v>153</v>
      </c>
      <c r="E346" s="4" t="s">
        <v>27</v>
      </c>
      <c r="F346" s="15"/>
      <c r="G346" s="15"/>
      <c r="H346" s="15">
        <v>2.3477038630517199E-4</v>
      </c>
      <c r="I346" s="15">
        <v>4.5299143494048622E-5</v>
      </c>
      <c r="J346" s="15">
        <v>7.8456503251800308E-5</v>
      </c>
      <c r="K346" s="15">
        <v>5.3871068757871411E-6</v>
      </c>
      <c r="L346" s="15">
        <v>7.6663487197947683E-5</v>
      </c>
      <c r="M346" s="15">
        <v>1.3550871017287144E-6</v>
      </c>
      <c r="N346" s="15">
        <v>6.4052451489260423E-5</v>
      </c>
      <c r="O346" s="15">
        <v>6.7403916318653497E-6</v>
      </c>
      <c r="P346" s="15">
        <v>-2.9927297873655336E-6</v>
      </c>
      <c r="Q346" s="15"/>
      <c r="R346" s="15"/>
      <c r="S346" s="15"/>
      <c r="T346" s="15"/>
      <c r="U346" s="15"/>
      <c r="V346" s="15">
        <v>19.610037231445311</v>
      </c>
      <c r="W346" s="15">
        <v>4.3602695274353032</v>
      </c>
      <c r="X346" s="15">
        <v>6.8031519126892093</v>
      </c>
      <c r="Y346" s="15">
        <v>4.4948510940230335E-5</v>
      </c>
      <c r="Z346" s="15">
        <v>7.1739654731750484</v>
      </c>
      <c r="AA346" s="15">
        <v>2.1430052390769562E-5</v>
      </c>
      <c r="AB346" s="15">
        <v>1.1988648319244384</v>
      </c>
      <c r="AC346" s="15">
        <v>1.066635195059007E-5</v>
      </c>
      <c r="AD346" s="15">
        <v>-1.4741913511784335E-6</v>
      </c>
      <c r="AE346" s="15"/>
      <c r="AF346" s="15"/>
      <c r="AG346" s="15"/>
      <c r="AH346" s="15"/>
      <c r="AI346" s="69">
        <f t="shared" si="633"/>
        <v>1</v>
      </c>
      <c r="AJ346" s="15">
        <f t="shared" si="655"/>
        <v>0</v>
      </c>
      <c r="AK346" s="15">
        <f t="shared" si="656"/>
        <v>0</v>
      </c>
      <c r="AL346" s="15">
        <f t="shared" si="657"/>
        <v>19.609802461059004</v>
      </c>
      <c r="AM346" s="15">
        <f t="shared" si="658"/>
        <v>4.3602242282918091</v>
      </c>
      <c r="AN346" s="15">
        <f t="shared" si="659"/>
        <v>6.8030734561859578</v>
      </c>
      <c r="AO346" s="15">
        <f t="shared" si="660"/>
        <v>3.9561404064443196E-5</v>
      </c>
      <c r="AP346" s="15">
        <f t="shared" si="661"/>
        <v>7.1738888096878508</v>
      </c>
      <c r="AQ346" s="15">
        <f t="shared" si="662"/>
        <v>2.0074965289040846E-5</v>
      </c>
      <c r="AR346" s="15">
        <f t="shared" si="663"/>
        <v>1.1988007794729492</v>
      </c>
      <c r="AS346" s="15">
        <f t="shared" si="664"/>
        <v>3.9259603187247201E-6</v>
      </c>
      <c r="AT346" s="15">
        <f t="shared" si="665"/>
        <v>1.5185384361871001E-6</v>
      </c>
      <c r="AU346" s="15">
        <f t="shared" si="666"/>
        <v>0</v>
      </c>
      <c r="AV346" s="15">
        <f t="shared" si="667"/>
        <v>0</v>
      </c>
      <c r="AW346" s="15">
        <f t="shared" si="668"/>
        <v>0</v>
      </c>
      <c r="AX346" s="15"/>
      <c r="AY346" s="4">
        <f t="shared" si="669"/>
        <v>0</v>
      </c>
      <c r="AZ346" s="4">
        <f t="shared" si="670"/>
        <v>1</v>
      </c>
      <c r="BA346" s="4"/>
      <c r="BB346" s="4">
        <f t="shared" si="634"/>
        <v>1</v>
      </c>
      <c r="BC346" s="4">
        <f t="shared" si="635"/>
        <v>1</v>
      </c>
      <c r="BD346" s="40">
        <f t="shared" si="636"/>
        <v>1.8102553733073721</v>
      </c>
      <c r="BE346" s="15">
        <f t="shared" si="637"/>
        <v>19.609802461059004</v>
      </c>
      <c r="BF346" s="15">
        <f t="shared" si="638"/>
        <v>4.3602242282918091</v>
      </c>
      <c r="BG346" s="15">
        <f t="shared" si="671"/>
        <v>6.803072630084305</v>
      </c>
      <c r="BH346" s="15">
        <f t="shared" si="672"/>
        <v>7.1738882731275124</v>
      </c>
      <c r="BI346" s="15">
        <f t="shared" si="673"/>
        <v>1.1987997716896681</v>
      </c>
      <c r="BJ346" s="18">
        <f t="shared" si="674"/>
        <v>0.22234921728305571</v>
      </c>
      <c r="BK346" s="18">
        <f t="shared" si="675"/>
        <v>0.34692203777135411</v>
      </c>
      <c r="BL346" s="18">
        <f t="shared" si="676"/>
        <v>0.36583174600424279</v>
      </c>
      <c r="BM346" s="18">
        <f t="shared" si="677"/>
        <v>6.113267964173711E-2</v>
      </c>
      <c r="BN346" s="18">
        <f t="shared" si="678"/>
        <v>1.5602575174785271</v>
      </c>
      <c r="BO346" s="18">
        <f t="shared" si="679"/>
        <v>1.645302603150298</v>
      </c>
      <c r="BP346" s="18">
        <f t="shared" si="680"/>
        <v>0.27493993632509078</v>
      </c>
      <c r="BQ346" s="18">
        <f t="shared" si="681"/>
        <v>1.0545070827854166</v>
      </c>
      <c r="BR346" s="18">
        <f t="shared" si="682"/>
        <v>0.17621446027025767</v>
      </c>
      <c r="BS346" s="18">
        <f t="shared" si="683"/>
        <v>0.16710599971011844</v>
      </c>
      <c r="BT346" s="144">
        <f t="shared" si="684"/>
        <v>-1.5035060822337607</v>
      </c>
      <c r="BU346" s="144">
        <f t="shared" si="685"/>
        <v>-1.0586551992889961</v>
      </c>
      <c r="BV346" s="144">
        <f t="shared" si="686"/>
        <v>-1.0055817616509</v>
      </c>
      <c r="BW346" s="144">
        <f t="shared" si="687"/>
        <v>-2.7947087007683051</v>
      </c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184"/>
      <c r="CJ346" s="185"/>
      <c r="CK346" s="181">
        <f t="shared" si="639"/>
        <v>0</v>
      </c>
      <c r="CL346" s="186">
        <f t="shared" si="640"/>
        <v>1.8102536557870277</v>
      </c>
      <c r="CM346" s="185">
        <f t="shared" si="641"/>
        <v>0.21793707317623801</v>
      </c>
      <c r="CN346" s="185">
        <f t="shared" si="642"/>
        <v>0.33337378984950117</v>
      </c>
      <c r="CO346" s="188">
        <f t="shared" si="643"/>
        <v>0.33810000000000001</v>
      </c>
      <c r="CP346" s="185">
        <f t="shared" si="644"/>
        <v>5.4381723950100998E-2</v>
      </c>
      <c r="CQ346" s="187">
        <f t="shared" si="645"/>
        <v>1.5296791178796532</v>
      </c>
      <c r="CR346" s="187">
        <f t="shared" si="646"/>
        <v>1.551365240766496</v>
      </c>
      <c r="CS346" s="187">
        <f t="shared" si="647"/>
        <v>0.24952947728229977</v>
      </c>
      <c r="CT346" s="187">
        <f t="shared" si="648"/>
        <v>1.0141769098063538</v>
      </c>
      <c r="CU346" s="187">
        <f t="shared" si="649"/>
        <v>0.16312537339738425</v>
      </c>
      <c r="CV346" s="187">
        <f t="shared" si="650"/>
        <v>0.16084508710470571</v>
      </c>
      <c r="CW346" s="184">
        <f t="shared" si="651"/>
        <v>-1.5235489130168376</v>
      </c>
      <c r="CX346" s="184">
        <f t="shared" si="652"/>
        <v>-1.0984909264842939</v>
      </c>
      <c r="CY346" s="184">
        <f t="shared" si="653"/>
        <v>-2.9117271383659822</v>
      </c>
      <c r="CZ346" s="184">
        <f t="shared" si="688"/>
        <v>0.42505798653254367</v>
      </c>
      <c r="DA346" s="184">
        <f t="shared" si="689"/>
        <v>0.43913534374854063</v>
      </c>
      <c r="DB346" s="184">
        <f t="shared" si="690"/>
        <v>-1.388178225349145</v>
      </c>
      <c r="DC346" s="184">
        <f t="shared" si="691"/>
        <v>1.407735721599686E-2</v>
      </c>
      <c r="DD346" s="184">
        <f t="shared" si="692"/>
        <v>-1.8132362118816887</v>
      </c>
      <c r="DE346" s="184">
        <f t="shared" si="693"/>
        <v>-1.8273135690976856</v>
      </c>
      <c r="DF346" s="15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3" t="str">
        <f>E346</f>
        <v>iRM_12</v>
      </c>
      <c r="DW346" s="43" t="str">
        <f>A346</f>
        <v>Lab 1</v>
      </c>
      <c r="DX346" s="43" t="str">
        <f>B346</f>
        <v>Jun 22, 2022</v>
      </c>
      <c r="DY346" s="125">
        <f>C346</f>
        <v>5</v>
      </c>
      <c r="DZ346" s="51">
        <f>BE346/AVERAGE(BE344,BE348)</f>
        <v>1.0027034088522984</v>
      </c>
      <c r="EA346" s="52">
        <f>(CM346/AVERAGE(CM344,CM348)-1)*10^6</f>
        <v>9.9670572499821475</v>
      </c>
      <c r="EB346" s="52">
        <f>(CN346/AVERAGE(CN344,CN348)-1)*10^6</f>
        <v>1.8662868004337696</v>
      </c>
      <c r="EC346" s="52">
        <f>(CP346/AVERAGE(CP344,CP348)-1)*10^6</f>
        <v>3.3675532336019387</v>
      </c>
      <c r="ED346" s="4"/>
      <c r="EE346" s="4"/>
      <c r="EF346" s="4"/>
      <c r="EG346" s="4"/>
      <c r="EH346" s="130"/>
      <c r="EI346" s="20"/>
      <c r="EJ346" s="20"/>
      <c r="EK346" s="52"/>
      <c r="EL346" s="52"/>
      <c r="EN346" t="str">
        <f t="shared" ref="EN346:EU346" si="705">EE505</f>
        <v xml:space="preserve">bottle 2 </v>
      </c>
      <c r="EO346" t="str">
        <f t="shared" si="705"/>
        <v>Lab 2</v>
      </c>
      <c r="EP346" s="39" t="str">
        <f t="shared" si="705"/>
        <v>June 3, 2020</v>
      </c>
      <c r="EQ346" s="124">
        <f t="shared" si="705"/>
        <v>2</v>
      </c>
      <c r="ER346" s="117">
        <f t="shared" si="705"/>
        <v>1.0641782946695948</v>
      </c>
      <c r="ES346" s="44">
        <f t="shared" si="705"/>
        <v>-0.40440381665618474</v>
      </c>
      <c r="ET346" s="44">
        <f t="shared" si="705"/>
        <v>4.8707842759121434</v>
      </c>
      <c r="EU346" s="44">
        <f t="shared" si="705"/>
        <v>27.705219181273222</v>
      </c>
      <c r="EV346" s="39" t="s">
        <v>275</v>
      </c>
      <c r="EW346" s="111" t="s">
        <v>258</v>
      </c>
      <c r="EX346" s="44">
        <f>2*STDEV(ES345:ES350)</f>
        <v>7.0873592679206974</v>
      </c>
      <c r="EY346" s="44">
        <f>2*STDEV(ET345:ET350)</f>
        <v>4.9304603566252947</v>
      </c>
      <c r="EZ346" s="112">
        <f>2*STDEV(EU345:EU350)</f>
        <v>35.262887255562717</v>
      </c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5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</row>
    <row r="347" spans="1:235">
      <c r="A347" s="4" t="s">
        <v>38</v>
      </c>
      <c r="B347" s="12" t="s">
        <v>35</v>
      </c>
      <c r="C347" s="20">
        <v>5</v>
      </c>
      <c r="D347" s="4" t="s">
        <v>154</v>
      </c>
      <c r="E347" s="4" t="s">
        <v>98</v>
      </c>
      <c r="F347" s="15"/>
      <c r="G347" s="15"/>
      <c r="H347" s="15">
        <v>3.1147019224590619E-3</v>
      </c>
      <c r="I347" s="15">
        <v>6.85276211333985E-4</v>
      </c>
      <c r="J347" s="15">
        <v>1.0778251242300029E-3</v>
      </c>
      <c r="K347" s="15">
        <v>1.4433969204219465E-5</v>
      </c>
      <c r="L347" s="15">
        <v>1.1074671845562988E-3</v>
      </c>
      <c r="M347" s="15">
        <v>1.6815307688489156E-6</v>
      </c>
      <c r="N347" s="15">
        <v>2.3387634719256311E-4</v>
      </c>
      <c r="O347" s="15">
        <v>4.5875080331825309E-6</v>
      </c>
      <c r="P347" s="15">
        <v>-2.2061364319370112E-6</v>
      </c>
      <c r="Q347" s="15"/>
      <c r="R347" s="15"/>
      <c r="S347" s="15"/>
      <c r="T347" s="15"/>
      <c r="U347" s="15"/>
      <c r="V347" s="15">
        <v>19.278470191955567</v>
      </c>
      <c r="W347" s="15">
        <v>4.2864358043670654</v>
      </c>
      <c r="X347" s="15">
        <v>6.6877768135070799</v>
      </c>
      <c r="Y347" s="15">
        <v>2.664118284428696E-5</v>
      </c>
      <c r="Z347" s="15">
        <v>7.0519087028503415</v>
      </c>
      <c r="AA347" s="15">
        <v>2.0129849026488955E-5</v>
      </c>
      <c r="AB347" s="15">
        <v>1.1784089112281799</v>
      </c>
      <c r="AC347" s="15">
        <v>5.620613895374049E-6</v>
      </c>
      <c r="AD347" s="15">
        <v>-3.6440206881138694E-6</v>
      </c>
      <c r="AE347" s="15"/>
      <c r="AF347" s="15"/>
      <c r="AG347" s="15"/>
      <c r="AH347" s="15"/>
      <c r="AI347" s="69">
        <f t="shared" si="633"/>
        <v>1</v>
      </c>
      <c r="AJ347" s="15">
        <f t="shared" si="655"/>
        <v>0</v>
      </c>
      <c r="AK347" s="15">
        <f t="shared" si="656"/>
        <v>0</v>
      </c>
      <c r="AL347" s="15">
        <f t="shared" si="657"/>
        <v>19.275355490033107</v>
      </c>
      <c r="AM347" s="15">
        <f t="shared" si="658"/>
        <v>4.2857505281557318</v>
      </c>
      <c r="AN347" s="15">
        <f t="shared" si="659"/>
        <v>6.68669898838285</v>
      </c>
      <c r="AO347" s="15">
        <f t="shared" si="660"/>
        <v>1.2207213640067495E-5</v>
      </c>
      <c r="AP347" s="15">
        <f t="shared" si="661"/>
        <v>7.0508012356657854</v>
      </c>
      <c r="AQ347" s="15">
        <f t="shared" si="662"/>
        <v>1.844831825764004E-5</v>
      </c>
      <c r="AR347" s="15">
        <f t="shared" si="663"/>
        <v>1.1781750348809874</v>
      </c>
      <c r="AS347" s="15">
        <f t="shared" si="664"/>
        <v>1.0331058621915182E-6</v>
      </c>
      <c r="AT347" s="15">
        <f t="shared" si="665"/>
        <v>-1.4378842561768582E-6</v>
      </c>
      <c r="AU347" s="15">
        <f t="shared" si="666"/>
        <v>0</v>
      </c>
      <c r="AV347" s="15">
        <f t="shared" si="667"/>
        <v>0</v>
      </c>
      <c r="AW347" s="15">
        <f t="shared" si="668"/>
        <v>0</v>
      </c>
      <c r="AX347" s="15"/>
      <c r="AY347" s="4">
        <f t="shared" si="669"/>
        <v>0</v>
      </c>
      <c r="AZ347" s="4">
        <f t="shared" si="670"/>
        <v>1</v>
      </c>
      <c r="BA347" s="4"/>
      <c r="BB347" s="4">
        <f t="shared" si="634"/>
        <v>1</v>
      </c>
      <c r="BC347" s="4">
        <f t="shared" si="635"/>
        <v>1</v>
      </c>
      <c r="BD347" s="40">
        <f t="shared" si="636"/>
        <v>1.8078576477928754</v>
      </c>
      <c r="BE347" s="15">
        <f t="shared" si="637"/>
        <v>19.275355490033107</v>
      </c>
      <c r="BF347" s="15">
        <f t="shared" si="638"/>
        <v>4.2857505281557318</v>
      </c>
      <c r="BG347" s="15">
        <f t="shared" si="671"/>
        <v>6.6866997707144735</v>
      </c>
      <c r="BH347" s="15">
        <f t="shared" si="672"/>
        <v>7.0508017437735173</v>
      </c>
      <c r="BI347" s="15">
        <f t="shared" si="673"/>
        <v>1.1781759891803614</v>
      </c>
      <c r="BJ347" s="18">
        <f t="shared" si="674"/>
        <v>0.22234352722427381</v>
      </c>
      <c r="BK347" s="18">
        <f t="shared" si="675"/>
        <v>0.34690409596710314</v>
      </c>
      <c r="BL347" s="18">
        <f t="shared" si="676"/>
        <v>0.36579360351716173</v>
      </c>
      <c r="BM347" s="18">
        <f t="shared" si="677"/>
        <v>6.112343763462999E-2</v>
      </c>
      <c r="BN347" s="18">
        <f t="shared" si="678"/>
        <v>1.5602167524183754</v>
      </c>
      <c r="BO347" s="18">
        <f t="shared" si="679"/>
        <v>1.6451731610256974</v>
      </c>
      <c r="BP347" s="18">
        <f t="shared" si="680"/>
        <v>0.27490540605203184</v>
      </c>
      <c r="BQ347" s="18">
        <f t="shared" si="681"/>
        <v>1.0544516705615661</v>
      </c>
      <c r="BR347" s="18">
        <f t="shared" si="682"/>
        <v>0.17619693265433889</v>
      </c>
      <c r="BS347" s="18">
        <f t="shared" si="683"/>
        <v>0.16709815876198691</v>
      </c>
      <c r="BT347" s="144">
        <f t="shared" si="684"/>
        <v>-1.5035316732012431</v>
      </c>
      <c r="BU347" s="144">
        <f t="shared" si="685"/>
        <v>-1.0587069177336683</v>
      </c>
      <c r="BV347" s="144">
        <f t="shared" si="686"/>
        <v>-1.0056860294626715</v>
      </c>
      <c r="BW347" s="144">
        <f t="shared" si="687"/>
        <v>-2.7948598916834202</v>
      </c>
      <c r="BX347" s="44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184"/>
      <c r="CJ347" s="185"/>
      <c r="CK347" s="181">
        <f t="shared" si="639"/>
        <v>0</v>
      </c>
      <c r="CL347" s="186">
        <f t="shared" si="640"/>
        <v>1.8078593026300325</v>
      </c>
      <c r="CM347" s="185">
        <f t="shared" si="641"/>
        <v>0.21793727344239483</v>
      </c>
      <c r="CN347" s="185">
        <f t="shared" si="642"/>
        <v>0.33337411347077217</v>
      </c>
      <c r="CO347" s="188">
        <f t="shared" si="643"/>
        <v>0.33809999999999996</v>
      </c>
      <c r="CP347" s="185">
        <f t="shared" si="644"/>
        <v>5.4381918902902282E-2</v>
      </c>
      <c r="CQ347" s="187">
        <f t="shared" si="645"/>
        <v>1.5296791971607815</v>
      </c>
      <c r="CR347" s="187">
        <f t="shared" si="646"/>
        <v>1.5513638151913769</v>
      </c>
      <c r="CS347" s="187">
        <f t="shared" si="647"/>
        <v>0.24953014252184125</v>
      </c>
      <c r="CT347" s="187">
        <f t="shared" si="648"/>
        <v>1.0141759252991371</v>
      </c>
      <c r="CU347" s="187">
        <f t="shared" si="649"/>
        <v>0.16312579983109601</v>
      </c>
      <c r="CV347" s="187">
        <f t="shared" si="650"/>
        <v>0.16084566371754594</v>
      </c>
      <c r="CW347" s="184">
        <f t="shared" si="651"/>
        <v>-1.5235479940999141</v>
      </c>
      <c r="CX347" s="184">
        <f t="shared" si="652"/>
        <v>-1.0984899557387711</v>
      </c>
      <c r="CY347" s="184">
        <f t="shared" si="653"/>
        <v>-2.911723553476838</v>
      </c>
      <c r="CZ347" s="184">
        <f t="shared" si="688"/>
        <v>0.42505803836114314</v>
      </c>
      <c r="DA347" s="184">
        <f t="shared" si="689"/>
        <v>0.4391344248316173</v>
      </c>
      <c r="DB347" s="184">
        <f t="shared" si="690"/>
        <v>-1.3881755593769241</v>
      </c>
      <c r="DC347" s="184">
        <f t="shared" si="691"/>
        <v>1.407638647047409E-2</v>
      </c>
      <c r="DD347" s="184">
        <f t="shared" si="692"/>
        <v>-1.8132335977380671</v>
      </c>
      <c r="DE347" s="184">
        <f t="shared" si="693"/>
        <v>-1.8273099842085412</v>
      </c>
      <c r="DF347" s="15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125"/>
      <c r="DZ347" s="4"/>
      <c r="EA347" s="20"/>
      <c r="EB347" s="20"/>
      <c r="EC347" s="20"/>
      <c r="ED347" s="4"/>
      <c r="EE347" s="4" t="str">
        <f>E347</f>
        <v>iRM_UR</v>
      </c>
      <c r="EF347" s="4" t="str">
        <f>A347</f>
        <v>Lab 1</v>
      </c>
      <c r="EG347" s="4" t="str">
        <f>B347</f>
        <v>Jun 22, 2022</v>
      </c>
      <c r="EH347" s="130">
        <f>C347</f>
        <v>5</v>
      </c>
      <c r="EI347" s="51">
        <f>BE347/AVERAGE(BE346,BE348)</f>
        <v>0.98838949362768513</v>
      </c>
      <c r="EJ347" s="52">
        <f>(CM347/AVERAGE(CM346,CM348)-1)*10^6</f>
        <v>3.6285117810397338</v>
      </c>
      <c r="EK347" s="52">
        <f>(CN347/AVERAGE(CN346,CN348)-1)*10^6</f>
        <v>2.9989045775558054</v>
      </c>
      <c r="EL347" s="52">
        <f>(CP347/AVERAGE(CP346,CP348)-1)*10^6</f>
        <v>3.2024450238310465</v>
      </c>
      <c r="EN347" t="str">
        <f t="shared" ref="EN347:EU347" si="706">EE512</f>
        <v xml:space="preserve">bottle 2 </v>
      </c>
      <c r="EO347" t="str">
        <f t="shared" si="706"/>
        <v>Lab 2</v>
      </c>
      <c r="EP347" s="39" t="str">
        <f t="shared" si="706"/>
        <v>June 3, 2020</v>
      </c>
      <c r="EQ347" s="124">
        <f t="shared" si="706"/>
        <v>2</v>
      </c>
      <c r="ER347" s="117">
        <f t="shared" si="706"/>
        <v>1.0657398095489392</v>
      </c>
      <c r="ES347" s="44">
        <f t="shared" si="706"/>
        <v>-7.9350749304651913E-3</v>
      </c>
      <c r="ET347" s="44">
        <f t="shared" si="706"/>
        <v>1.4715541873933091</v>
      </c>
      <c r="EU347" s="44">
        <f t="shared" si="706"/>
        <v>-9.0703092927579831</v>
      </c>
      <c r="EV347" s="39" t="s">
        <v>275</v>
      </c>
      <c r="EW347" s="111" t="s">
        <v>233</v>
      </c>
      <c r="EX347">
        <f>COUNT(ES345:ES350)</f>
        <v>6</v>
      </c>
      <c r="EY347">
        <f>COUNT(ET345:ET350)</f>
        <v>6</v>
      </c>
      <c r="EZ347" s="113">
        <f>COUNT(EU345:EU350)</f>
        <v>6</v>
      </c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5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</row>
    <row r="348" spans="1:235">
      <c r="A348" s="4" t="s">
        <v>38</v>
      </c>
      <c r="B348" s="12" t="s">
        <v>35</v>
      </c>
      <c r="C348" s="20">
        <v>5</v>
      </c>
      <c r="D348" s="4" t="s">
        <v>155</v>
      </c>
      <c r="E348" s="4" t="s">
        <v>27</v>
      </c>
      <c r="F348" s="15"/>
      <c r="G348" s="15"/>
      <c r="H348" s="15">
        <v>5.9123836545040833E-4</v>
      </c>
      <c r="I348" s="15">
        <v>1.3363412326725666E-4</v>
      </c>
      <c r="J348" s="15">
        <v>1.9962212645623366E-4</v>
      </c>
      <c r="K348" s="15">
        <v>1.0363923973955024E-5</v>
      </c>
      <c r="L348" s="15">
        <v>1.9665215440909379E-4</v>
      </c>
      <c r="M348" s="15">
        <v>1.8023071163497658E-6</v>
      </c>
      <c r="N348" s="15">
        <v>7.842710074328352E-5</v>
      </c>
      <c r="O348" s="15">
        <v>3.8073490486567601E-6</v>
      </c>
      <c r="P348" s="15">
        <v>-4.7120334585315504E-6</v>
      </c>
      <c r="Q348" s="15"/>
      <c r="R348" s="15"/>
      <c r="S348" s="15"/>
      <c r="T348" s="15"/>
      <c r="U348" s="15"/>
      <c r="V348" s="15">
        <v>19.394350863517598</v>
      </c>
      <c r="W348" s="15">
        <v>4.3122157035989961</v>
      </c>
      <c r="X348" s="15">
        <v>6.7280423793386905</v>
      </c>
      <c r="Y348" s="15">
        <v>4.2358874684686405E-5</v>
      </c>
      <c r="Z348" s="15">
        <v>7.0945208224844425</v>
      </c>
      <c r="AA348" s="15">
        <v>2.3710651950092685E-5</v>
      </c>
      <c r="AB348" s="15">
        <v>1.1855419493736106</v>
      </c>
      <c r="AC348" s="15">
        <v>1.2012778509045425E-5</v>
      </c>
      <c r="AD348" s="15">
        <v>-2.4842612471362141E-6</v>
      </c>
      <c r="AE348" s="15"/>
      <c r="AF348" s="15"/>
      <c r="AG348" s="15"/>
      <c r="AH348" s="15"/>
      <c r="AI348" s="69">
        <f t="shared" si="633"/>
        <v>1</v>
      </c>
      <c r="AJ348" s="15">
        <f t="shared" si="655"/>
        <v>0</v>
      </c>
      <c r="AK348" s="15">
        <f t="shared" si="656"/>
        <v>0</v>
      </c>
      <c r="AL348" s="15">
        <f t="shared" si="657"/>
        <v>19.393759625152146</v>
      </c>
      <c r="AM348" s="15">
        <f t="shared" si="658"/>
        <v>4.3120820694757285</v>
      </c>
      <c r="AN348" s="15">
        <f t="shared" si="659"/>
        <v>6.7278427572122341</v>
      </c>
      <c r="AO348" s="15">
        <f t="shared" si="660"/>
        <v>3.1994950710731378E-5</v>
      </c>
      <c r="AP348" s="15">
        <f t="shared" si="661"/>
        <v>7.094324170330033</v>
      </c>
      <c r="AQ348" s="15">
        <f t="shared" si="662"/>
        <v>2.1908344833742921E-5</v>
      </c>
      <c r="AR348" s="15">
        <f t="shared" si="663"/>
        <v>1.1854635222728673</v>
      </c>
      <c r="AS348" s="15">
        <f t="shared" si="664"/>
        <v>8.2054294603886653E-6</v>
      </c>
      <c r="AT348" s="15">
        <f t="shared" si="665"/>
        <v>2.2277722113953363E-6</v>
      </c>
      <c r="AU348" s="15">
        <f t="shared" si="666"/>
        <v>0</v>
      </c>
      <c r="AV348" s="15">
        <f t="shared" si="667"/>
        <v>0</v>
      </c>
      <c r="AW348" s="15">
        <f t="shared" si="668"/>
        <v>0</v>
      </c>
      <c r="AX348" s="15"/>
      <c r="AY348" s="4">
        <f t="shared" si="669"/>
        <v>0</v>
      </c>
      <c r="AZ348" s="4">
        <f t="shared" si="670"/>
        <v>1</v>
      </c>
      <c r="BA348" s="4"/>
      <c r="BB348" s="4">
        <f t="shared" si="634"/>
        <v>1</v>
      </c>
      <c r="BC348" s="4">
        <f t="shared" si="635"/>
        <v>1</v>
      </c>
      <c r="BD348" s="40">
        <f t="shared" si="636"/>
        <v>1.8085421373285082</v>
      </c>
      <c r="BE348" s="15">
        <f t="shared" si="637"/>
        <v>19.393759625152146</v>
      </c>
      <c r="BF348" s="15">
        <f t="shared" si="638"/>
        <v>4.3120820694757285</v>
      </c>
      <c r="BG348" s="15">
        <f t="shared" si="671"/>
        <v>6.7278415451614304</v>
      </c>
      <c r="BH348" s="15">
        <f t="shared" si="672"/>
        <v>7.0943233831184118</v>
      </c>
      <c r="BI348" s="15">
        <f t="shared" si="673"/>
        <v>1.1854620437570711</v>
      </c>
      <c r="BJ348" s="18">
        <f t="shared" si="674"/>
        <v>0.22234379268490598</v>
      </c>
      <c r="BK348" s="18">
        <f t="shared" si="675"/>
        <v>0.34690754527224116</v>
      </c>
      <c r="BL348" s="18">
        <f t="shared" si="676"/>
        <v>0.36580444020341701</v>
      </c>
      <c r="BM348" s="18">
        <f t="shared" si="677"/>
        <v>6.1125953227739407E-2</v>
      </c>
      <c r="BN348" s="18">
        <f t="shared" si="678"/>
        <v>1.5602304030311314</v>
      </c>
      <c r="BO348" s="18">
        <f t="shared" si="679"/>
        <v>1.6452199352460268</v>
      </c>
      <c r="BP348" s="18">
        <f t="shared" si="680"/>
        <v>0.27491639181654115</v>
      </c>
      <c r="BQ348" s="18">
        <f t="shared" si="681"/>
        <v>1.0544724241046595</v>
      </c>
      <c r="BR348" s="18">
        <f t="shared" si="682"/>
        <v>0.1762024322064539</v>
      </c>
      <c r="BS348" s="18">
        <f t="shared" si="683"/>
        <v>0.16710008548214561</v>
      </c>
      <c r="BT348" s="144">
        <f t="shared" si="684"/>
        <v>-1.5035304792808399</v>
      </c>
      <c r="BU348" s="144">
        <f t="shared" si="685"/>
        <v>-1.0586969746743911</v>
      </c>
      <c r="BV348" s="144">
        <f t="shared" si="686"/>
        <v>-1.005656404762745</v>
      </c>
      <c r="BW348" s="144">
        <f t="shared" si="687"/>
        <v>-2.7948187365808543</v>
      </c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184"/>
      <c r="CJ348" s="185"/>
      <c r="CK348" s="181">
        <f t="shared" si="639"/>
        <v>0</v>
      </c>
      <c r="CL348" s="186">
        <f t="shared" si="640"/>
        <v>1.8085395892169376</v>
      </c>
      <c r="CM348" s="185">
        <f t="shared" si="641"/>
        <v>0.21793589213836193</v>
      </c>
      <c r="CN348" s="185">
        <f t="shared" si="642"/>
        <v>0.33337243758372964</v>
      </c>
      <c r="CO348" s="188">
        <f t="shared" si="643"/>
        <v>0.33810000000000001</v>
      </c>
      <c r="CP348" s="185">
        <f t="shared" si="644"/>
        <v>5.4381765546607848E-2</v>
      </c>
      <c r="CQ348" s="187">
        <f t="shared" si="645"/>
        <v>1.5296812026358655</v>
      </c>
      <c r="CR348" s="187">
        <f t="shared" si="646"/>
        <v>1.5513736479227982</v>
      </c>
      <c r="CS348" s="187">
        <f t="shared" si="647"/>
        <v>0.24953102039788036</v>
      </c>
      <c r="CT348" s="187">
        <f t="shared" si="648"/>
        <v>1.0141810236339137</v>
      </c>
      <c r="CU348" s="187">
        <f t="shared" si="649"/>
        <v>0.16312615986121931</v>
      </c>
      <c r="CV348" s="187">
        <f t="shared" si="650"/>
        <v>0.16084521013489453</v>
      </c>
      <c r="CW348" s="184">
        <f t="shared" si="651"/>
        <v>-1.5235543322007286</v>
      </c>
      <c r="CX348" s="184">
        <f t="shared" si="652"/>
        <v>-1.0984949827975234</v>
      </c>
      <c r="CY348" s="184">
        <f t="shared" si="653"/>
        <v>-2.9117263734676322</v>
      </c>
      <c r="CZ348" s="184">
        <f t="shared" si="688"/>
        <v>0.42505934940320544</v>
      </c>
      <c r="DA348" s="184">
        <f t="shared" si="689"/>
        <v>0.43914076293243193</v>
      </c>
      <c r="DB348" s="184">
        <f t="shared" si="690"/>
        <v>-1.3881720412669034</v>
      </c>
      <c r="DC348" s="184">
        <f t="shared" si="691"/>
        <v>1.4081413529226514E-2</v>
      </c>
      <c r="DD348" s="184">
        <f t="shared" si="692"/>
        <v>-1.8132313906701087</v>
      </c>
      <c r="DE348" s="184">
        <f t="shared" si="693"/>
        <v>-1.8273128041993354</v>
      </c>
      <c r="DF348" s="15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3" t="str">
        <f>E348</f>
        <v>iRM_12</v>
      </c>
      <c r="DW348" s="43" t="str">
        <f>A348</f>
        <v>Lab 1</v>
      </c>
      <c r="DX348" s="43" t="str">
        <f>B348</f>
        <v>Jun 22, 2022</v>
      </c>
      <c r="DY348" s="125">
        <f>C348</f>
        <v>5</v>
      </c>
      <c r="DZ348" s="51">
        <f>BE348/AVERAGE(BE346,BE350)</f>
        <v>0.99086662718955698</v>
      </c>
      <c r="EA348" s="52">
        <f>(CM348/AVERAGE(CM346,CM350)-1)*10^6</f>
        <v>-0.30234920789240505</v>
      </c>
      <c r="EB348" s="52">
        <f>(CN348/AVERAGE(CN346,CN350)-1)*10^6</f>
        <v>1.329113647141611</v>
      </c>
      <c r="EC348" s="52">
        <f>(CP348/AVERAGE(CP346,CP350)-1)*10^6</f>
        <v>4.7307938348950529</v>
      </c>
      <c r="ED348" s="4"/>
      <c r="EE348" s="4"/>
      <c r="EF348" s="4"/>
      <c r="EG348" s="4"/>
      <c r="EH348" s="130"/>
      <c r="EI348" s="20"/>
      <c r="EJ348" s="20"/>
      <c r="EK348" s="52"/>
      <c r="EL348" s="52"/>
      <c r="EN348" t="str">
        <f t="shared" ref="EN348:EU348" si="707">EE519</f>
        <v xml:space="preserve">bottle 2 </v>
      </c>
      <c r="EO348" t="str">
        <f t="shared" si="707"/>
        <v>Lab 2</v>
      </c>
      <c r="EP348" s="39" t="str">
        <f t="shared" si="707"/>
        <v>June 3, 2020</v>
      </c>
      <c r="EQ348" s="124">
        <f t="shared" si="707"/>
        <v>2</v>
      </c>
      <c r="ER348" s="117">
        <f t="shared" si="707"/>
        <v>1.0807473307281057</v>
      </c>
      <c r="ES348" s="44">
        <f t="shared" si="707"/>
        <v>-5.1477062124050121</v>
      </c>
      <c r="ET348" s="44">
        <f t="shared" si="707"/>
        <v>2.1760319182106969</v>
      </c>
      <c r="EU348" s="44">
        <f t="shared" si="707"/>
        <v>11.190837169827716</v>
      </c>
      <c r="EV348" s="39" t="s">
        <v>275</v>
      </c>
      <c r="EW348" s="114" t="s">
        <v>274</v>
      </c>
      <c r="EX348" s="115">
        <f>EX346/SQRT(EX347)</f>
        <v>2.8934023050318407</v>
      </c>
      <c r="EY348" s="115">
        <f>EY346/SQRT(EY347)</f>
        <v>2.0128520117921251</v>
      </c>
      <c r="EZ348" s="116">
        <f>EZ346/SQRT(EZ347)</f>
        <v>14.396013438903422</v>
      </c>
      <c r="FA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5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</row>
    <row r="349" spans="1:235">
      <c r="A349" s="4" t="s">
        <v>38</v>
      </c>
      <c r="B349" s="12" t="s">
        <v>35</v>
      </c>
      <c r="C349" s="20">
        <v>5</v>
      </c>
      <c r="D349" s="4" t="s">
        <v>156</v>
      </c>
      <c r="E349" s="4" t="s">
        <v>99</v>
      </c>
      <c r="F349" s="15"/>
      <c r="G349" s="15"/>
      <c r="H349" s="15">
        <v>2.4707507545826954E-4</v>
      </c>
      <c r="I349" s="15">
        <v>5.9760350995929909E-5</v>
      </c>
      <c r="J349" s="15">
        <v>7.8164848673623055E-5</v>
      </c>
      <c r="K349" s="15">
        <v>-1.6786915011834945E-6</v>
      </c>
      <c r="L349" s="15">
        <v>7.0282134765875531E-5</v>
      </c>
      <c r="M349" s="15">
        <v>4.8683922742043247E-7</v>
      </c>
      <c r="N349" s="15">
        <v>5.5913829419296236E-5</v>
      </c>
      <c r="O349" s="15">
        <v>1.0858146652026335E-5</v>
      </c>
      <c r="P349" s="15">
        <v>-1.7356790408484813E-6</v>
      </c>
      <c r="Q349" s="15"/>
      <c r="R349" s="15"/>
      <c r="S349" s="15"/>
      <c r="T349" s="15"/>
      <c r="U349" s="15"/>
      <c r="V349" s="15">
        <v>20.228019286175165</v>
      </c>
      <c r="W349" s="15">
        <v>4.4974774730448823</v>
      </c>
      <c r="X349" s="15">
        <v>7.0169233594621927</v>
      </c>
      <c r="Y349" s="15">
        <v>4.0977776604579829E-5</v>
      </c>
      <c r="Z349" s="15">
        <v>7.3987331876949387</v>
      </c>
      <c r="AA349" s="15">
        <v>2.6261866581507445E-5</v>
      </c>
      <c r="AB349" s="15">
        <v>1.2363342435992495</v>
      </c>
      <c r="AC349" s="15">
        <v>1.3144463603007539E-5</v>
      </c>
      <c r="AD349" s="15">
        <v>1.1696999045360991E-6</v>
      </c>
      <c r="AE349" s="15"/>
      <c r="AF349" s="15"/>
      <c r="AG349" s="15"/>
      <c r="AH349" s="15"/>
      <c r="AI349" s="69">
        <f t="shared" si="633"/>
        <v>1</v>
      </c>
      <c r="AJ349" s="15">
        <f t="shared" si="655"/>
        <v>0</v>
      </c>
      <c r="AK349" s="15">
        <f t="shared" si="656"/>
        <v>0</v>
      </c>
      <c r="AL349" s="15">
        <f t="shared" si="657"/>
        <v>20.227772211099708</v>
      </c>
      <c r="AM349" s="15">
        <f t="shared" si="658"/>
        <v>4.4974177126938866</v>
      </c>
      <c r="AN349" s="15">
        <f t="shared" si="659"/>
        <v>7.0168451946135191</v>
      </c>
      <c r="AO349" s="15">
        <f t="shared" si="660"/>
        <v>4.2656468105763325E-5</v>
      </c>
      <c r="AP349" s="15">
        <f t="shared" si="661"/>
        <v>7.3986629055601725</v>
      </c>
      <c r="AQ349" s="15">
        <f t="shared" si="662"/>
        <v>2.5775027354087013E-5</v>
      </c>
      <c r="AR349" s="15">
        <f t="shared" si="663"/>
        <v>1.2362783297698301</v>
      </c>
      <c r="AS349" s="15">
        <f t="shared" si="664"/>
        <v>2.2863169509812041E-6</v>
      </c>
      <c r="AT349" s="15">
        <f t="shared" si="665"/>
        <v>2.9053789453845804E-6</v>
      </c>
      <c r="AU349" s="15">
        <f t="shared" si="666"/>
        <v>0</v>
      </c>
      <c r="AV349" s="15">
        <f t="shared" si="667"/>
        <v>0</v>
      </c>
      <c r="AW349" s="15">
        <f t="shared" si="668"/>
        <v>0</v>
      </c>
      <c r="AX349" s="15"/>
      <c r="AY349" s="4">
        <f t="shared" si="669"/>
        <v>0</v>
      </c>
      <c r="AZ349" s="4">
        <f t="shared" si="670"/>
        <v>1</v>
      </c>
      <c r="BA349" s="4"/>
      <c r="BB349" s="4">
        <f t="shared" si="634"/>
        <v>1</v>
      </c>
      <c r="BC349" s="4">
        <f t="shared" si="635"/>
        <v>1</v>
      </c>
      <c r="BD349" s="40">
        <f t="shared" si="636"/>
        <v>1.8062243667685698</v>
      </c>
      <c r="BE349" s="15">
        <f t="shared" si="637"/>
        <v>20.227772211099708</v>
      </c>
      <c r="BF349" s="15">
        <f t="shared" si="638"/>
        <v>4.4974177126938866</v>
      </c>
      <c r="BG349" s="15">
        <f t="shared" si="671"/>
        <v>7.016843613692747</v>
      </c>
      <c r="BH349" s="15">
        <f t="shared" si="672"/>
        <v>7.3986618788182561</v>
      </c>
      <c r="BI349" s="15">
        <f t="shared" si="673"/>
        <v>1.2362764014606169</v>
      </c>
      <c r="BJ349" s="18">
        <f t="shared" si="674"/>
        <v>0.22233875612985157</v>
      </c>
      <c r="BK349" s="18">
        <f t="shared" si="675"/>
        <v>0.34689156771512147</v>
      </c>
      <c r="BL349" s="18">
        <f t="shared" si="676"/>
        <v>0.36576751021342546</v>
      </c>
      <c r="BM349" s="18">
        <f t="shared" si="677"/>
        <v>6.1117773552058663E-2</v>
      </c>
      <c r="BN349" s="18">
        <f t="shared" si="678"/>
        <v>1.5601938850126869</v>
      </c>
      <c r="BO349" s="18">
        <f t="shared" si="679"/>
        <v>1.6450911059330016</v>
      </c>
      <c r="BP349" s="18">
        <f t="shared" si="680"/>
        <v>0.27488583014453993</v>
      </c>
      <c r="BQ349" s="18">
        <f t="shared" si="681"/>
        <v>1.0544145325371688</v>
      </c>
      <c r="BR349" s="18">
        <f t="shared" si="682"/>
        <v>0.17618696803333814</v>
      </c>
      <c r="BS349" s="18">
        <f t="shared" si="683"/>
        <v>0.16709459382107619</v>
      </c>
      <c r="BT349" s="144">
        <f t="shared" si="684"/>
        <v>-1.5035531316429263</v>
      </c>
      <c r="BU349" s="144">
        <f t="shared" si="685"/>
        <v>-1.0587430328397114</v>
      </c>
      <c r="BV349" s="144">
        <f t="shared" si="686"/>
        <v>-1.0057573654133054</v>
      </c>
      <c r="BW349" s="144">
        <f t="shared" si="687"/>
        <v>-2.7949525622733202</v>
      </c>
      <c r="BX349" s="44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184"/>
      <c r="CJ349" s="185"/>
      <c r="CK349" s="181">
        <f t="shared" si="639"/>
        <v>0</v>
      </c>
      <c r="CL349" s="186">
        <f t="shared" si="640"/>
        <v>1.8062211800329859</v>
      </c>
      <c r="CM349" s="185">
        <f t="shared" si="641"/>
        <v>0.21793654958288478</v>
      </c>
      <c r="CN349" s="185">
        <f t="shared" si="642"/>
        <v>0.33337409105904386</v>
      </c>
      <c r="CO349" s="188">
        <f t="shared" si="643"/>
        <v>0.33810000000000001</v>
      </c>
      <c r="CP349" s="185">
        <f t="shared" si="644"/>
        <v>5.4382637888276186E-2</v>
      </c>
      <c r="CQ349" s="187">
        <f t="shared" si="645"/>
        <v>1.5296841750367178</v>
      </c>
      <c r="CR349" s="187">
        <f t="shared" si="646"/>
        <v>1.5513689679271312</v>
      </c>
      <c r="CS349" s="187">
        <f t="shared" si="647"/>
        <v>0.2495342703753029</v>
      </c>
      <c r="CT349" s="187">
        <f t="shared" si="648"/>
        <v>1.0141759934791066</v>
      </c>
      <c r="CU349" s="187">
        <f t="shared" si="649"/>
        <v>0.1631279674899645</v>
      </c>
      <c r="CV349" s="187">
        <f t="shared" si="650"/>
        <v>0.1608477902640526</v>
      </c>
      <c r="CW349" s="184">
        <f t="shared" si="651"/>
        <v>-1.5235513155175897</v>
      </c>
      <c r="CX349" s="184">
        <f t="shared" si="652"/>
        <v>-1.0984900229657337</v>
      </c>
      <c r="CY349" s="184">
        <f t="shared" si="653"/>
        <v>-2.9117103325270151</v>
      </c>
      <c r="CZ349" s="184">
        <f t="shared" si="688"/>
        <v>0.42506129255185587</v>
      </c>
      <c r="DA349" s="184">
        <f t="shared" si="689"/>
        <v>0.43913774624929292</v>
      </c>
      <c r="DB349" s="184">
        <f t="shared" si="690"/>
        <v>-1.3881590170094258</v>
      </c>
      <c r="DC349" s="184">
        <f t="shared" si="691"/>
        <v>1.4076453697436844E-2</v>
      </c>
      <c r="DD349" s="184">
        <f t="shared" si="692"/>
        <v>-1.8132203095612818</v>
      </c>
      <c r="DE349" s="184">
        <f t="shared" si="693"/>
        <v>-1.8272967632587185</v>
      </c>
      <c r="DF349" s="15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125"/>
      <c r="DZ349" s="4"/>
      <c r="EA349" s="20"/>
      <c r="EB349" s="20"/>
      <c r="EC349" s="20"/>
      <c r="ED349" s="4"/>
      <c r="EE349" s="4" t="str">
        <f>E349</f>
        <v>SRM</v>
      </c>
      <c r="EF349" s="4" t="str">
        <f>A349</f>
        <v>Lab 1</v>
      </c>
      <c r="EG349" s="4" t="str">
        <f>B349</f>
        <v>Jun 22, 2022</v>
      </c>
      <c r="EH349" s="130">
        <f>C349</f>
        <v>5</v>
      </c>
      <c r="EI349" s="51">
        <f>BE349/AVERAGE(BE348,BE350)</f>
        <v>1.0392134811304492</v>
      </c>
      <c r="EJ349" s="52">
        <f>(CM349/AVERAGE(CM348,CM350)-1)*10^6</f>
        <v>5.4239507341069526</v>
      </c>
      <c r="EK349" s="52">
        <f>(CN349/AVERAGE(CN348,CN350)-1)*10^6</f>
        <v>8.3171446212393363</v>
      </c>
      <c r="EL349" s="52">
        <f>(CP349/AVERAGE(CP348,CP350)-1)*10^6</f>
        <v>20.389480358984358</v>
      </c>
      <c r="EN349" t="str">
        <f t="shared" ref="EN349:EU349" si="708">EE526</f>
        <v xml:space="preserve">bottle 2 </v>
      </c>
      <c r="EO349" t="str">
        <f t="shared" si="708"/>
        <v>Lab 2</v>
      </c>
      <c r="EP349" s="39" t="str">
        <f t="shared" si="708"/>
        <v>June 3, 2020</v>
      </c>
      <c r="EQ349" s="124">
        <f t="shared" si="708"/>
        <v>2</v>
      </c>
      <c r="ER349" s="117">
        <f t="shared" si="708"/>
        <v>1.0798918379592415</v>
      </c>
      <c r="ES349" s="44">
        <f t="shared" si="708"/>
        <v>0.26106789685620413</v>
      </c>
      <c r="ET349" s="44">
        <f t="shared" si="708"/>
        <v>5.5658944464465065</v>
      </c>
      <c r="EU349" s="44">
        <f t="shared" si="708"/>
        <v>-11.713477337860212</v>
      </c>
      <c r="EV349" s="39" t="s">
        <v>275</v>
      </c>
      <c r="EY349" s="39"/>
      <c r="EZ349" s="39"/>
      <c r="FA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5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</row>
    <row r="350" spans="1:235">
      <c r="A350" s="4" t="s">
        <v>38</v>
      </c>
      <c r="B350" s="12" t="s">
        <v>35</v>
      </c>
      <c r="C350" s="20">
        <v>5</v>
      </c>
      <c r="D350" s="4" t="s">
        <v>90</v>
      </c>
      <c r="E350" s="4" t="s">
        <v>27</v>
      </c>
      <c r="F350" s="15"/>
      <c r="G350" s="15"/>
      <c r="H350" s="15">
        <v>4.7138863257714545E-3</v>
      </c>
      <c r="I350" s="15">
        <v>1.0483824480616022E-3</v>
      </c>
      <c r="J350" s="15">
        <v>1.6397735540522262E-3</v>
      </c>
      <c r="K350" s="15">
        <v>9.3282833631747056E-6</v>
      </c>
      <c r="L350" s="15">
        <v>1.7050533580913903E-3</v>
      </c>
      <c r="M350" s="15">
        <v>4.2716743635651219E-7</v>
      </c>
      <c r="N350" s="15">
        <v>3.3280887546425217E-4</v>
      </c>
      <c r="O350" s="15">
        <v>9.8057100444748378E-6</v>
      </c>
      <c r="P350" s="15">
        <v>-3.8803034840384497E-6</v>
      </c>
      <c r="Q350" s="15"/>
      <c r="R350" s="15"/>
      <c r="S350" s="15"/>
      <c r="T350" s="15"/>
      <c r="U350" s="15"/>
      <c r="V350" s="15">
        <v>19.539956970214845</v>
      </c>
      <c r="W350" s="15">
        <v>4.344671049118042</v>
      </c>
      <c r="X350" s="15">
        <v>6.7788405418395996</v>
      </c>
      <c r="Y350" s="15">
        <v>3.9116893649406844E-5</v>
      </c>
      <c r="Z350" s="15">
        <v>7.1484550189971925</v>
      </c>
      <c r="AA350" s="15">
        <v>2.0784072094102158E-5</v>
      </c>
      <c r="AB350" s="15">
        <v>1.1946013760566712</v>
      </c>
      <c r="AC350" s="15">
        <v>5.089703771545828E-6</v>
      </c>
      <c r="AD350" s="15">
        <v>-2.6735876062389232E-7</v>
      </c>
      <c r="AE350" s="15"/>
      <c r="AF350" s="15"/>
      <c r="AG350" s="15"/>
      <c r="AH350" s="15"/>
      <c r="AI350" s="69">
        <f t="shared" si="633"/>
        <v>1</v>
      </c>
      <c r="AJ350" s="15">
        <f t="shared" si="655"/>
        <v>0</v>
      </c>
      <c r="AK350" s="15">
        <f t="shared" si="656"/>
        <v>0</v>
      </c>
      <c r="AL350" s="15">
        <f t="shared" si="657"/>
        <v>19.535243083889075</v>
      </c>
      <c r="AM350" s="15">
        <f t="shared" si="658"/>
        <v>4.3436226666699804</v>
      </c>
      <c r="AN350" s="15">
        <f t="shared" si="659"/>
        <v>6.7772007682855477</v>
      </c>
      <c r="AO350" s="15">
        <f t="shared" si="660"/>
        <v>2.978861028623214E-5</v>
      </c>
      <c r="AP350" s="15">
        <f t="shared" si="661"/>
        <v>7.1467499656391009</v>
      </c>
      <c r="AQ350" s="15">
        <f t="shared" si="662"/>
        <v>2.0356904657745647E-5</v>
      </c>
      <c r="AR350" s="15">
        <f t="shared" si="663"/>
        <v>1.194268567181207</v>
      </c>
      <c r="AS350" s="15">
        <f t="shared" si="664"/>
        <v>-4.7160062729290098E-6</v>
      </c>
      <c r="AT350" s="15">
        <f t="shared" si="665"/>
        <v>3.6129447234145573E-6</v>
      </c>
      <c r="AU350" s="15">
        <f t="shared" si="666"/>
        <v>0</v>
      </c>
      <c r="AV350" s="15">
        <f t="shared" si="667"/>
        <v>0</v>
      </c>
      <c r="AW350" s="15">
        <f t="shared" si="668"/>
        <v>0</v>
      </c>
      <c r="AX350" s="15"/>
      <c r="AY350" s="4">
        <f t="shared" si="669"/>
        <v>0</v>
      </c>
      <c r="AZ350" s="4">
        <f t="shared" si="670"/>
        <v>1</v>
      </c>
      <c r="BA350" s="4"/>
      <c r="BB350" s="4">
        <f t="shared" si="634"/>
        <v>1</v>
      </c>
      <c r="BC350" s="4">
        <f t="shared" si="635"/>
        <v>1</v>
      </c>
      <c r="BD350" s="40">
        <f t="shared" si="636"/>
        <v>1.8106966863610807</v>
      </c>
      <c r="BE350" s="15">
        <f t="shared" si="637"/>
        <v>19.535243083889075</v>
      </c>
      <c r="BF350" s="15">
        <f t="shared" si="638"/>
        <v>4.3436226666699804</v>
      </c>
      <c r="BG350" s="15">
        <f t="shared" si="671"/>
        <v>6.7771988028531389</v>
      </c>
      <c r="BH350" s="15">
        <f t="shared" si="672"/>
        <v>7.1467486890624414</v>
      </c>
      <c r="BI350" s="15">
        <f t="shared" si="673"/>
        <v>1.1942661694576182</v>
      </c>
      <c r="BJ350" s="18">
        <f t="shared" si="674"/>
        <v>0.22234802239303655</v>
      </c>
      <c r="BK350" s="18">
        <f t="shared" si="675"/>
        <v>0.34692165199840119</v>
      </c>
      <c r="BL350" s="18">
        <f t="shared" si="676"/>
        <v>0.3658387386516036</v>
      </c>
      <c r="BM350" s="18">
        <f t="shared" si="677"/>
        <v>6.1133929295333025E-2</v>
      </c>
      <c r="BN350" s="18">
        <f t="shared" si="678"/>
        <v>1.5602641672484063</v>
      </c>
      <c r="BO350" s="18">
        <f t="shared" si="679"/>
        <v>1.6453428940551749</v>
      </c>
      <c r="BP350" s="18">
        <f t="shared" si="680"/>
        <v>0.27494703410165167</v>
      </c>
      <c r="BQ350" s="18">
        <f t="shared" si="681"/>
        <v>1.0545284116578852</v>
      </c>
      <c r="BR350" s="18">
        <f t="shared" si="682"/>
        <v>0.17621825833924823</v>
      </c>
      <c r="BS350" s="18">
        <f t="shared" si="683"/>
        <v>0.16710622150256274</v>
      </c>
      <c r="BT350" s="144">
        <f t="shared" si="684"/>
        <v>-1.5035114561822025</v>
      </c>
      <c r="BU350" s="144">
        <f t="shared" si="685"/>
        <v>-1.0586563112770666</v>
      </c>
      <c r="BV350" s="144">
        <f t="shared" si="686"/>
        <v>-1.0055626474526163</v>
      </c>
      <c r="BW350" s="144">
        <f t="shared" si="687"/>
        <v>-2.794688259314881</v>
      </c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184"/>
      <c r="CJ350" s="185"/>
      <c r="CK350" s="181">
        <f t="shared" si="639"/>
        <v>0</v>
      </c>
      <c r="CL350" s="186">
        <f t="shared" si="640"/>
        <v>1.810692584543911</v>
      </c>
      <c r="CM350" s="185">
        <f t="shared" si="641"/>
        <v>0.21793484288601442</v>
      </c>
      <c r="CN350" s="185">
        <f t="shared" si="642"/>
        <v>0.33337019913942328</v>
      </c>
      <c r="CO350" s="188">
        <f t="shared" si="643"/>
        <v>0.33810000000000001</v>
      </c>
      <c r="CP350" s="185">
        <f t="shared" si="644"/>
        <v>5.4381292607706501E-2</v>
      </c>
      <c r="CQ350" s="187">
        <f t="shared" si="645"/>
        <v>1.5296782961583824</v>
      </c>
      <c r="CR350" s="187">
        <f t="shared" si="646"/>
        <v>1.551381117047149</v>
      </c>
      <c r="CS350" s="187">
        <f t="shared" si="647"/>
        <v>0.24953005167764442</v>
      </c>
      <c r="CT350" s="187">
        <f t="shared" si="648"/>
        <v>1.0141878334439804</v>
      </c>
      <c r="CU350" s="187">
        <f t="shared" si="649"/>
        <v>0.16312583652674653</v>
      </c>
      <c r="CV350" s="187">
        <f t="shared" si="650"/>
        <v>0.16084381132122599</v>
      </c>
      <c r="CW350" s="184">
        <f t="shared" si="651"/>
        <v>-1.5235591467122946</v>
      </c>
      <c r="CX350" s="184">
        <f t="shared" si="652"/>
        <v>-1.0985016973652835</v>
      </c>
      <c r="CY350" s="184">
        <f t="shared" si="653"/>
        <v>-2.9117350701502995</v>
      </c>
      <c r="CZ350" s="184">
        <f t="shared" si="688"/>
        <v>0.42505744934701117</v>
      </c>
      <c r="DA350" s="184">
        <f t="shared" si="689"/>
        <v>0.43914557744399768</v>
      </c>
      <c r="DB350" s="184">
        <f t="shared" si="690"/>
        <v>-1.3881759234380049</v>
      </c>
      <c r="DC350" s="184">
        <f t="shared" si="691"/>
        <v>1.4088128096986707E-2</v>
      </c>
      <c r="DD350" s="184">
        <f t="shared" si="692"/>
        <v>-1.8132333727850161</v>
      </c>
      <c r="DE350" s="184">
        <f t="shared" si="693"/>
        <v>-1.8273215008820025</v>
      </c>
      <c r="DF350" s="15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3" t="str">
        <f>E350</f>
        <v>iRM_12</v>
      </c>
      <c r="DW350" s="43" t="str">
        <f>A350</f>
        <v>Lab 1</v>
      </c>
      <c r="DX350" s="43" t="str">
        <f>B350</f>
        <v>Jun 22, 2022</v>
      </c>
      <c r="DY350" s="125">
        <f>C350</f>
        <v>5</v>
      </c>
      <c r="DZ350" s="51">
        <f>BE350/AVERAGE(BE348,BE352)</f>
        <v>1.0038479000816809</v>
      </c>
      <c r="EA350" s="52">
        <f>(CM350/AVERAGE(CM348,CM352)-1)*10^6</f>
        <v>-4.9798671690748364</v>
      </c>
      <c r="EB350" s="52">
        <f>(CN350/AVERAGE(CN348,CN352)-1)*10^6</f>
        <v>-8.41679355978453</v>
      </c>
      <c r="EC350" s="52">
        <f>(CP350/AVERAGE(CP348,CP352)-1)*10^6</f>
        <v>-17.168271443601668</v>
      </c>
      <c r="ED350" s="4"/>
      <c r="EE350" s="4"/>
      <c r="EF350" s="4"/>
      <c r="EG350" s="4"/>
      <c r="EH350" s="130"/>
      <c r="EI350" s="20"/>
      <c r="EJ350" s="20"/>
      <c r="EK350" s="52"/>
      <c r="EL350" s="52"/>
      <c r="EN350" t="str">
        <f t="shared" ref="EN350:EU350" si="709">EE533</f>
        <v xml:space="preserve">bottle 2 </v>
      </c>
      <c r="EO350" t="str">
        <f t="shared" si="709"/>
        <v>Lab 2</v>
      </c>
      <c r="EP350" s="39" t="str">
        <f t="shared" si="709"/>
        <v>June 3, 2020</v>
      </c>
      <c r="EQ350" s="124">
        <f t="shared" si="709"/>
        <v>2</v>
      </c>
      <c r="ER350" s="117">
        <f t="shared" si="709"/>
        <v>1.0907372057337983</v>
      </c>
      <c r="ES350" s="44">
        <f t="shared" si="709"/>
        <v>-0.41889246937820701</v>
      </c>
      <c r="ET350" s="44">
        <f t="shared" si="709"/>
        <v>6.9818696690759907</v>
      </c>
      <c r="EU350" s="44">
        <f t="shared" si="709"/>
        <v>-19.910078372098461</v>
      </c>
      <c r="EV350" s="39" t="s">
        <v>275</v>
      </c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5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</row>
    <row r="351" spans="1:235">
      <c r="A351" s="4" t="s">
        <v>38</v>
      </c>
      <c r="B351" s="12" t="s">
        <v>35</v>
      </c>
      <c r="C351" s="20">
        <v>5</v>
      </c>
      <c r="D351" s="4" t="s">
        <v>157</v>
      </c>
      <c r="E351" s="4" t="s">
        <v>100</v>
      </c>
      <c r="F351" s="15"/>
      <c r="G351" s="15"/>
      <c r="H351" s="15">
        <v>4.6278976224130021E-4</v>
      </c>
      <c r="I351" s="15">
        <v>9.5649952618259698E-5</v>
      </c>
      <c r="J351" s="15">
        <v>1.5751220344100146E-4</v>
      </c>
      <c r="K351" s="15">
        <v>5.8404236369824504E-6</v>
      </c>
      <c r="L351" s="15">
        <v>1.4915018764440901E-4</v>
      </c>
      <c r="M351" s="15">
        <v>-3.3989576650128576E-6</v>
      </c>
      <c r="N351" s="15">
        <v>6.687109635095112E-5</v>
      </c>
      <c r="O351" s="15">
        <v>1.4964300214614923E-5</v>
      </c>
      <c r="P351" s="15">
        <v>-3.0326749822506827E-6</v>
      </c>
      <c r="Q351" s="15"/>
      <c r="R351" s="15"/>
      <c r="S351" s="15"/>
      <c r="T351" s="15"/>
      <c r="U351" s="15"/>
      <c r="V351" s="15">
        <v>20.662206922258651</v>
      </c>
      <c r="W351" s="15">
        <v>4.5935105207015061</v>
      </c>
      <c r="X351" s="15">
        <v>7.1660343676197282</v>
      </c>
      <c r="Y351" s="15">
        <v>2.9124231750014291E-5</v>
      </c>
      <c r="Z351" s="15">
        <v>7.554535408409274</v>
      </c>
      <c r="AA351" s="15">
        <v>2.2596881607643474E-5</v>
      </c>
      <c r="AB351" s="15">
        <v>1.2621037327513402</v>
      </c>
      <c r="AC351" s="15">
        <v>1.6762379925926419E-5</v>
      </c>
      <c r="AD351" s="15">
        <v>1.524660547226807E-6</v>
      </c>
      <c r="AE351" s="15"/>
      <c r="AF351" s="15"/>
      <c r="AG351" s="15"/>
      <c r="AH351" s="15"/>
      <c r="AI351" s="69">
        <f t="shared" si="633"/>
        <v>1</v>
      </c>
      <c r="AJ351" s="15">
        <f t="shared" si="655"/>
        <v>0</v>
      </c>
      <c r="AK351" s="15">
        <f t="shared" si="656"/>
        <v>0</v>
      </c>
      <c r="AL351" s="15">
        <f t="shared" si="657"/>
        <v>20.661744132496409</v>
      </c>
      <c r="AM351" s="15">
        <f t="shared" si="658"/>
        <v>4.5934148707488882</v>
      </c>
      <c r="AN351" s="15">
        <f t="shared" si="659"/>
        <v>7.1658768554162871</v>
      </c>
      <c r="AO351" s="15">
        <f t="shared" si="660"/>
        <v>2.3283808113031842E-5</v>
      </c>
      <c r="AP351" s="15">
        <f t="shared" si="661"/>
        <v>7.5543862582216299</v>
      </c>
      <c r="AQ351" s="15">
        <f t="shared" si="662"/>
        <v>2.5995839272656331E-5</v>
      </c>
      <c r="AR351" s="15">
        <f t="shared" si="663"/>
        <v>1.2620368616549893</v>
      </c>
      <c r="AS351" s="15">
        <f t="shared" si="664"/>
        <v>1.7980797113114959E-6</v>
      </c>
      <c r="AT351" s="15">
        <f t="shared" si="665"/>
        <v>4.5573355294774894E-6</v>
      </c>
      <c r="AU351" s="15">
        <f t="shared" si="666"/>
        <v>0</v>
      </c>
      <c r="AV351" s="15">
        <f t="shared" si="667"/>
        <v>0</v>
      </c>
      <c r="AW351" s="15">
        <f t="shared" si="668"/>
        <v>0</v>
      </c>
      <c r="AX351" s="15"/>
      <c r="AY351" s="4">
        <f t="shared" si="669"/>
        <v>0</v>
      </c>
      <c r="AZ351" s="4">
        <f t="shared" si="670"/>
        <v>1</v>
      </c>
      <c r="BA351" s="4"/>
      <c r="BB351" s="4">
        <f t="shared" si="634"/>
        <v>1</v>
      </c>
      <c r="BC351" s="4">
        <f t="shared" si="635"/>
        <v>1</v>
      </c>
      <c r="BD351" s="40">
        <f t="shared" si="636"/>
        <v>1.797078046411311</v>
      </c>
      <c r="BE351" s="15">
        <f t="shared" si="637"/>
        <v>20.661744132496409</v>
      </c>
      <c r="BF351" s="15">
        <f t="shared" si="638"/>
        <v>4.5934148707488882</v>
      </c>
      <c r="BG351" s="15">
        <f t="shared" si="671"/>
        <v>7.1658743743157718</v>
      </c>
      <c r="BH351" s="15">
        <f t="shared" si="672"/>
        <v>7.5543846471359046</v>
      </c>
      <c r="BI351" s="15">
        <f t="shared" si="673"/>
        <v>1.2620338364228318</v>
      </c>
      <c r="BJ351" s="18">
        <f t="shared" si="674"/>
        <v>0.22231496243942206</v>
      </c>
      <c r="BK351" s="18">
        <f t="shared" si="675"/>
        <v>0.34681846451894721</v>
      </c>
      <c r="BL351" s="18">
        <f t="shared" si="676"/>
        <v>0.36562182740684063</v>
      </c>
      <c r="BM351" s="18">
        <f t="shared" si="677"/>
        <v>6.1080702012853233E-2</v>
      </c>
      <c r="BN351" s="18">
        <f t="shared" si="678"/>
        <v>1.5600320406389685</v>
      </c>
      <c r="BO351" s="18">
        <f t="shared" si="679"/>
        <v>1.6446118758491923</v>
      </c>
      <c r="BP351" s="18">
        <f t="shared" si="680"/>
        <v>0.27474849799863077</v>
      </c>
      <c r="BQ351" s="18">
        <f t="shared" si="681"/>
        <v>1.0542167295330558</v>
      </c>
      <c r="BR351" s="18">
        <f t="shared" si="682"/>
        <v>0.17611721480162512</v>
      </c>
      <c r="BS351" s="18">
        <f t="shared" si="683"/>
        <v>0.16705977989898979</v>
      </c>
      <c r="BT351" s="144">
        <f t="shared" si="684"/>
        <v>-1.5036601528572267</v>
      </c>
      <c r="BU351" s="144">
        <f t="shared" si="685"/>
        <v>-1.058953792935567</v>
      </c>
      <c r="BV351" s="144">
        <f t="shared" si="686"/>
        <v>-1.0061557382115349</v>
      </c>
      <c r="BW351" s="144">
        <f t="shared" si="687"/>
        <v>-2.7955593053635486</v>
      </c>
      <c r="BX351" s="44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184"/>
      <c r="CJ351" s="185"/>
      <c r="CK351" s="181">
        <f t="shared" si="639"/>
        <v>0</v>
      </c>
      <c r="CL351" s="186">
        <f t="shared" si="640"/>
        <v>1.7970731491028715</v>
      </c>
      <c r="CM351" s="185">
        <f t="shared" si="641"/>
        <v>0.21793529956339475</v>
      </c>
      <c r="CN351" s="185">
        <f t="shared" si="642"/>
        <v>0.3333709399756275</v>
      </c>
      <c r="CO351" s="188">
        <f t="shared" si="643"/>
        <v>0.33809999999999996</v>
      </c>
      <c r="CP351" s="185">
        <f t="shared" si="644"/>
        <v>5.4381800621269183E-2</v>
      </c>
      <c r="CQ351" s="187">
        <f t="shared" si="645"/>
        <v>1.5296784901000122</v>
      </c>
      <c r="CR351" s="187">
        <f t="shared" si="646"/>
        <v>1.5513778661710134</v>
      </c>
      <c r="CS351" s="187">
        <f t="shared" si="647"/>
        <v>0.24953185982360862</v>
      </c>
      <c r="CT351" s="187">
        <f t="shared" si="648"/>
        <v>1.0141855796570578</v>
      </c>
      <c r="CU351" s="187">
        <f t="shared" si="649"/>
        <v>0.16312699788783325</v>
      </c>
      <c r="CV351" s="187">
        <f t="shared" si="650"/>
        <v>0.1608453138753895</v>
      </c>
      <c r="CW351" s="184">
        <f t="shared" si="651"/>
        <v>-1.5235570512378134</v>
      </c>
      <c r="CX351" s="184">
        <f t="shared" si="652"/>
        <v>-1.0984994751049164</v>
      </c>
      <c r="CY351" s="184">
        <f t="shared" si="653"/>
        <v>-2.911725728496847</v>
      </c>
      <c r="CZ351" s="184">
        <f t="shared" si="688"/>
        <v>0.42505757613289685</v>
      </c>
      <c r="DA351" s="184">
        <f t="shared" si="689"/>
        <v>0.4391434819695163</v>
      </c>
      <c r="DB351" s="184">
        <f t="shared" si="690"/>
        <v>-1.3881686772590338</v>
      </c>
      <c r="DC351" s="184">
        <f t="shared" si="691"/>
        <v>1.4085905836619766E-2</v>
      </c>
      <c r="DD351" s="184">
        <f t="shared" si="692"/>
        <v>-1.8132262533919306</v>
      </c>
      <c r="DE351" s="184">
        <f t="shared" si="693"/>
        <v>-1.8273121592285499</v>
      </c>
      <c r="DF351" s="15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125"/>
      <c r="DZ351" s="4"/>
      <c r="EA351" s="20"/>
      <c r="EB351" s="20"/>
      <c r="EC351" s="20"/>
      <c r="ED351" s="4"/>
      <c r="EE351" s="4" t="str">
        <f>E351</f>
        <v>alfaA</v>
      </c>
      <c r="EF351" s="4" t="str">
        <f>A351</f>
        <v>Lab 1</v>
      </c>
      <c r="EG351" s="4" t="str">
        <f>B351</f>
        <v>Jun 22, 2022</v>
      </c>
      <c r="EH351" s="130">
        <f>C351</f>
        <v>5</v>
      </c>
      <c r="EI351" s="51">
        <f>BE351/AVERAGE(BE350,BE352)</f>
        <v>1.057889246167125</v>
      </c>
      <c r="EJ351" s="52">
        <f>(CM351/AVERAGE(CM350,CM352)-1)*10^6</f>
        <v>-0.47715248630009199</v>
      </c>
      <c r="EK351" s="52">
        <f>(CN351/AVERAGE(CN350,CN352)-1)*10^6</f>
        <v>-2.8372920598540574</v>
      </c>
      <c r="EL351" s="52">
        <f>(CP351/AVERAGE(CP350,CP352)-1)*10^6</f>
        <v>-3.4784642758411977</v>
      </c>
      <c r="EP351" s="39"/>
      <c r="EQ351" s="124"/>
      <c r="ER351" s="117"/>
      <c r="ES351" s="44"/>
      <c r="ET351" s="44"/>
      <c r="EU351" s="44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5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</row>
    <row r="352" spans="1:235">
      <c r="A352" s="4" t="s">
        <v>38</v>
      </c>
      <c r="B352" s="12" t="s">
        <v>35</v>
      </c>
      <c r="C352" s="20">
        <v>5</v>
      </c>
      <c r="D352" s="4" t="s">
        <v>158</v>
      </c>
      <c r="E352" s="4" t="s">
        <v>27</v>
      </c>
      <c r="F352" s="15"/>
      <c r="G352" s="15"/>
      <c r="H352" s="15">
        <v>2.8450433746911584E-4</v>
      </c>
      <c r="I352" s="15">
        <v>5.4275382032642484E-5</v>
      </c>
      <c r="J352" s="15">
        <v>9.9390850664349273E-5</v>
      </c>
      <c r="K352" s="15">
        <v>4.9639251301414337E-6</v>
      </c>
      <c r="L352" s="15">
        <v>9.5727109874133026E-5</v>
      </c>
      <c r="M352" s="15">
        <v>4.394399945795158E-6</v>
      </c>
      <c r="N352" s="15">
        <v>5.7913380442187193E-5</v>
      </c>
      <c r="O352" s="15">
        <v>1.2846943650401955E-5</v>
      </c>
      <c r="P352" s="15">
        <v>-3.3598168329262988E-6</v>
      </c>
      <c r="Q352" s="15"/>
      <c r="R352" s="15"/>
      <c r="S352" s="15"/>
      <c r="T352" s="15"/>
      <c r="U352" s="15"/>
      <c r="V352" s="15">
        <v>19.527247993313537</v>
      </c>
      <c r="W352" s="15">
        <v>4.3419312263021661</v>
      </c>
      <c r="X352" s="15">
        <v>6.7747214181082587</v>
      </c>
      <c r="Y352" s="15">
        <v>4.119783711549106E-5</v>
      </c>
      <c r="Z352" s="15">
        <v>7.1442878100336813</v>
      </c>
      <c r="AA352" s="15">
        <v>1.9518646871690682E-5</v>
      </c>
      <c r="AB352" s="15">
        <v>1.1939667536287892</v>
      </c>
      <c r="AC352" s="15">
        <v>9.6213281295251583E-6</v>
      </c>
      <c r="AD352" s="15">
        <v>-1.5481937219758443E-6</v>
      </c>
      <c r="AE352" s="15"/>
      <c r="AF352" s="15"/>
      <c r="AG352" s="15"/>
      <c r="AH352" s="15"/>
      <c r="AI352" s="69">
        <f t="shared" si="633"/>
        <v>1</v>
      </c>
      <c r="AJ352" s="15">
        <f t="shared" si="655"/>
        <v>0</v>
      </c>
      <c r="AK352" s="15">
        <f t="shared" si="656"/>
        <v>0</v>
      </c>
      <c r="AL352" s="15">
        <f t="shared" si="657"/>
        <v>19.526963488976069</v>
      </c>
      <c r="AM352" s="15">
        <f t="shared" si="658"/>
        <v>4.3418769509201338</v>
      </c>
      <c r="AN352" s="15">
        <f t="shared" si="659"/>
        <v>6.7746220272575943</v>
      </c>
      <c r="AO352" s="15">
        <f t="shared" si="660"/>
        <v>3.6233911985349628E-5</v>
      </c>
      <c r="AP352" s="15">
        <f t="shared" si="661"/>
        <v>7.1441920829238068</v>
      </c>
      <c r="AQ352" s="15">
        <f t="shared" si="662"/>
        <v>1.5124246925895524E-5</v>
      </c>
      <c r="AR352" s="15">
        <f t="shared" si="663"/>
        <v>1.1939088402483471</v>
      </c>
      <c r="AS352" s="15">
        <f t="shared" si="664"/>
        <v>-3.2256155208767965E-6</v>
      </c>
      <c r="AT352" s="15">
        <f t="shared" si="665"/>
        <v>1.8116231109504545E-6</v>
      </c>
      <c r="AU352" s="15">
        <f t="shared" si="666"/>
        <v>0</v>
      </c>
      <c r="AV352" s="15">
        <f t="shared" si="667"/>
        <v>0</v>
      </c>
      <c r="AW352" s="15">
        <f t="shared" si="668"/>
        <v>0</v>
      </c>
      <c r="AX352" s="15"/>
      <c r="AY352" s="4">
        <f t="shared" si="669"/>
        <v>0</v>
      </c>
      <c r="AZ352" s="4">
        <f t="shared" si="670"/>
        <v>1</v>
      </c>
      <c r="BA352" s="4"/>
      <c r="BB352" s="4">
        <f t="shared" si="634"/>
        <v>1</v>
      </c>
      <c r="BC352" s="4">
        <f t="shared" si="635"/>
        <v>1</v>
      </c>
      <c r="BD352" s="40">
        <f t="shared" si="636"/>
        <v>1.8122110337418231</v>
      </c>
      <c r="BE352" s="15">
        <f t="shared" si="637"/>
        <v>19.526963488976069</v>
      </c>
      <c r="BF352" s="15">
        <f t="shared" si="638"/>
        <v>4.3418769509201338</v>
      </c>
      <c r="BG352" s="15">
        <f t="shared" si="671"/>
        <v>6.7746210418243171</v>
      </c>
      <c r="BH352" s="15">
        <f t="shared" si="672"/>
        <v>7.1441914428519349</v>
      </c>
      <c r="BI352" s="15">
        <f t="shared" si="673"/>
        <v>1.1939076380020999</v>
      </c>
      <c r="BJ352" s="18">
        <f t="shared" si="674"/>
        <v>0.22235289953665027</v>
      </c>
      <c r="BK352" s="18">
        <f t="shared" si="675"/>
        <v>0.34693673932708091</v>
      </c>
      <c r="BL352" s="18">
        <f t="shared" si="676"/>
        <v>0.36586289757161589</v>
      </c>
      <c r="BM352" s="18">
        <f t="shared" si="677"/>
        <v>6.1141489749602873E-2</v>
      </c>
      <c r="BN352" s="18">
        <f t="shared" si="678"/>
        <v>1.5602977971056122</v>
      </c>
      <c r="BO352" s="18">
        <f t="shared" si="679"/>
        <v>1.645415455944216</v>
      </c>
      <c r="BP352" s="18">
        <f t="shared" si="680"/>
        <v>0.27497500539463376</v>
      </c>
      <c r="BQ352" s="18">
        <f t="shared" si="681"/>
        <v>1.0545521880480118</v>
      </c>
      <c r="BR352" s="18">
        <f t="shared" si="682"/>
        <v>0.1762323871152793</v>
      </c>
      <c r="BS352" s="18">
        <f t="shared" si="683"/>
        <v>0.16711585174507815</v>
      </c>
      <c r="BT352" s="144">
        <f t="shared" si="684"/>
        <v>-1.5034895216937705</v>
      </c>
      <c r="BU352" s="144">
        <f t="shared" si="685"/>
        <v>-1.0586128230700471</v>
      </c>
      <c r="BV352" s="144">
        <f t="shared" si="686"/>
        <v>-1.0054966125585418</v>
      </c>
      <c r="BW352" s="144">
        <f t="shared" si="687"/>
        <v>-2.7945645966140935</v>
      </c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184"/>
      <c r="CJ352" s="185"/>
      <c r="CK352" s="181">
        <f t="shared" si="639"/>
        <v>0</v>
      </c>
      <c r="CL352" s="186">
        <f t="shared" si="640"/>
        <v>1.8122089763662097</v>
      </c>
      <c r="CM352" s="185">
        <f t="shared" si="641"/>
        <v>0.21793596421761435</v>
      </c>
      <c r="CN352" s="185">
        <f t="shared" si="642"/>
        <v>0.33337357255864108</v>
      </c>
      <c r="CO352" s="188">
        <f t="shared" si="643"/>
        <v>0.33810000000000001</v>
      </c>
      <c r="CP352" s="185">
        <f t="shared" si="644"/>
        <v>5.4382686966449309E-2</v>
      </c>
      <c r="CQ352" s="187">
        <f t="shared" si="645"/>
        <v>1.5296859045520339</v>
      </c>
      <c r="CR352" s="187">
        <f t="shared" si="646"/>
        <v>1.5513731348278013</v>
      </c>
      <c r="CS352" s="187">
        <f t="shared" si="647"/>
        <v>0.24953516580745191</v>
      </c>
      <c r="CT352" s="187">
        <f t="shared" si="648"/>
        <v>1.0141775708406746</v>
      </c>
      <c r="CU352" s="187">
        <f t="shared" si="649"/>
        <v>0.16312836842183487</v>
      </c>
      <c r="CV352" s="187">
        <f t="shared" si="650"/>
        <v>0.16084793542280187</v>
      </c>
      <c r="CW352" s="184">
        <f t="shared" si="651"/>
        <v>-1.5235540014647502</v>
      </c>
      <c r="CX352" s="184">
        <f t="shared" si="652"/>
        <v>-1.0984915782779787</v>
      </c>
      <c r="CY352" s="184">
        <f t="shared" si="653"/>
        <v>-2.9117094300670963</v>
      </c>
      <c r="CZ352" s="184">
        <f t="shared" si="688"/>
        <v>0.42506242318677162</v>
      </c>
      <c r="DA352" s="184">
        <f t="shared" si="689"/>
        <v>0.43914043219645327</v>
      </c>
      <c r="DB352" s="184">
        <f t="shared" si="690"/>
        <v>-1.3881554286023461</v>
      </c>
      <c r="DC352" s="184">
        <f t="shared" si="691"/>
        <v>1.4078009009681982E-2</v>
      </c>
      <c r="DD352" s="184">
        <f t="shared" si="692"/>
        <v>-1.8132178517891178</v>
      </c>
      <c r="DE352" s="184">
        <f t="shared" si="693"/>
        <v>-1.8272958607987995</v>
      </c>
      <c r="DF352" s="15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3" t="str">
        <f>E352</f>
        <v>iRM_12</v>
      </c>
      <c r="DW352" s="43" t="str">
        <f>A352</f>
        <v>Lab 1</v>
      </c>
      <c r="DX352" s="43" t="str">
        <f>B352</f>
        <v>Jun 22, 2022</v>
      </c>
      <c r="DY352" s="125">
        <f>C352</f>
        <v>5</v>
      </c>
      <c r="DZ352" s="51">
        <f>BE352/AVERAGE(BE350,BE354)</f>
        <v>1.000777066232077</v>
      </c>
      <c r="EA352" s="52">
        <f>(CM352/AVERAGE(CM350,CM354)-1)*10^6</f>
        <v>0.531907747403082</v>
      </c>
      <c r="EB352" s="52">
        <f>(CN352/AVERAGE(CN350,CN354)-1)*10^6</f>
        <v>7.8952506339380335</v>
      </c>
      <c r="EC352" s="52">
        <f>(CP352/AVERAGE(CP350,CP354)-1)*10^6</f>
        <v>11.390166983815675</v>
      </c>
      <c r="ED352" s="4"/>
      <c r="EE352" s="4"/>
      <c r="EF352" s="4"/>
      <c r="EG352" s="4"/>
      <c r="EH352" s="130"/>
      <c r="EI352" s="20"/>
      <c r="EJ352" s="20"/>
      <c r="EK352" s="52"/>
      <c r="EL352" s="52"/>
      <c r="EN352" t="str">
        <f t="shared" ref="EN352:EU352" si="710">EE426</f>
        <v xml:space="preserve">Bottle 3 </v>
      </c>
      <c r="EO352" t="str">
        <f t="shared" si="710"/>
        <v>Lab 2</v>
      </c>
      <c r="EP352" s="39" t="str">
        <f t="shared" si="710"/>
        <v>May 28, 2020</v>
      </c>
      <c r="EQ352" s="124">
        <f t="shared" si="710"/>
        <v>1</v>
      </c>
      <c r="ER352" s="117">
        <f t="shared" si="710"/>
        <v>1.0195106891344519</v>
      </c>
      <c r="ES352" s="44">
        <f t="shared" si="710"/>
        <v>-5.9991998254682599</v>
      </c>
      <c r="ET352" s="44">
        <f t="shared" si="710"/>
        <v>-0.77187128388889192</v>
      </c>
      <c r="EU352" s="44">
        <f t="shared" si="710"/>
        <v>-10.149483268717674</v>
      </c>
      <c r="EV352" s="39" t="s">
        <v>275</v>
      </c>
      <c r="EW352" s="108" t="s">
        <v>257</v>
      </c>
      <c r="EX352" s="109">
        <f>AVERAGE(ES352:ES357)</f>
        <v>-1.2489055757902712</v>
      </c>
      <c r="EY352" s="109">
        <f>AVERAGE(ET352:ET357)</f>
        <v>-0.86351005420167348</v>
      </c>
      <c r="EZ352" s="110">
        <f>AVERAGE(EU352:EU357)</f>
        <v>-7.2463215630517537</v>
      </c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5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</row>
    <row r="353" spans="1:235">
      <c r="A353" s="4" t="s">
        <v>38</v>
      </c>
      <c r="B353" s="12" t="s">
        <v>35</v>
      </c>
      <c r="C353" s="20">
        <v>5</v>
      </c>
      <c r="D353" s="4" t="s">
        <v>159</v>
      </c>
      <c r="E353" s="4" t="s">
        <v>101</v>
      </c>
      <c r="F353" s="15"/>
      <c r="G353" s="15"/>
      <c r="H353" s="15">
        <v>2.4038008123170585E-4</v>
      </c>
      <c r="I353" s="15">
        <v>3.7230813904898238E-5</v>
      </c>
      <c r="J353" s="15">
        <v>8.1266910274280232E-5</v>
      </c>
      <c r="K353" s="15">
        <v>1.1303333258183556E-5</v>
      </c>
      <c r="L353" s="15">
        <v>6.5274753615085496E-5</v>
      </c>
      <c r="M353" s="15">
        <v>9.509071787761065E-7</v>
      </c>
      <c r="N353" s="15">
        <v>4.8615147898090071E-5</v>
      </c>
      <c r="O353" s="15">
        <v>4.8148828071248317E-6</v>
      </c>
      <c r="P353" s="15">
        <v>-2.2584608814213416E-6</v>
      </c>
      <c r="Q353" s="15"/>
      <c r="R353" s="15"/>
      <c r="S353" s="15"/>
      <c r="T353" s="15"/>
      <c r="U353" s="15"/>
      <c r="V353" s="15">
        <v>21.0362423488072</v>
      </c>
      <c r="W353" s="15">
        <v>4.6777884716890297</v>
      </c>
      <c r="X353" s="15">
        <v>7.2991861615862161</v>
      </c>
      <c r="Y353" s="15">
        <v>3.497068767928238E-5</v>
      </c>
      <c r="Z353" s="15">
        <v>7.6983809471130371</v>
      </c>
      <c r="AA353" s="15">
        <v>2.9921171108999633E-5</v>
      </c>
      <c r="AB353" s="15">
        <v>1.2867115054811751</v>
      </c>
      <c r="AC353" s="15">
        <v>1.5693732887818759E-5</v>
      </c>
      <c r="AD353" s="15">
        <v>8.4230527082878809E-6</v>
      </c>
      <c r="AE353" s="15"/>
      <c r="AF353" s="15"/>
      <c r="AG353" s="15"/>
      <c r="AH353" s="15"/>
      <c r="AI353" s="69">
        <f t="shared" si="633"/>
        <v>1</v>
      </c>
      <c r="AJ353" s="15">
        <f t="shared" si="655"/>
        <v>0</v>
      </c>
      <c r="AK353" s="15">
        <f t="shared" si="656"/>
        <v>0</v>
      </c>
      <c r="AL353" s="15">
        <f t="shared" si="657"/>
        <v>21.036001968725969</v>
      </c>
      <c r="AM353" s="15">
        <f t="shared" si="658"/>
        <v>4.6777512408751249</v>
      </c>
      <c r="AN353" s="15">
        <f t="shared" si="659"/>
        <v>7.299104894675942</v>
      </c>
      <c r="AO353" s="15">
        <f t="shared" si="660"/>
        <v>2.3667354421098822E-5</v>
      </c>
      <c r="AP353" s="15">
        <f t="shared" si="661"/>
        <v>7.6983156723594224</v>
      </c>
      <c r="AQ353" s="15">
        <f t="shared" si="662"/>
        <v>2.8970263930223527E-5</v>
      </c>
      <c r="AR353" s="15">
        <f t="shared" si="663"/>
        <v>1.2866628903332771</v>
      </c>
      <c r="AS353" s="15">
        <f t="shared" si="664"/>
        <v>1.0878850080693927E-5</v>
      </c>
      <c r="AT353" s="15">
        <f t="shared" si="665"/>
        <v>1.0681513589709222E-5</v>
      </c>
      <c r="AU353" s="15">
        <f t="shared" si="666"/>
        <v>0</v>
      </c>
      <c r="AV353" s="15">
        <f t="shared" si="667"/>
        <v>0</v>
      </c>
      <c r="AW353" s="15">
        <f t="shared" si="668"/>
        <v>0</v>
      </c>
      <c r="AX353" s="15"/>
      <c r="AY353" s="4">
        <f t="shared" si="669"/>
        <v>0</v>
      </c>
      <c r="AZ353" s="4">
        <f t="shared" si="670"/>
        <v>1</v>
      </c>
      <c r="BA353" s="4"/>
      <c r="BB353" s="4">
        <f t="shared" si="634"/>
        <v>1</v>
      </c>
      <c r="BC353" s="4">
        <f t="shared" si="635"/>
        <v>1</v>
      </c>
      <c r="BD353" s="40">
        <f t="shared" si="636"/>
        <v>1.8182443408988134</v>
      </c>
      <c r="BE353" s="15">
        <f t="shared" si="637"/>
        <v>21.036001968725969</v>
      </c>
      <c r="BF353" s="15">
        <f t="shared" si="638"/>
        <v>4.6777512408751249</v>
      </c>
      <c r="BG353" s="15">
        <f t="shared" si="671"/>
        <v>7.299099086455815</v>
      </c>
      <c r="BH353" s="15">
        <f t="shared" si="672"/>
        <v>7.6983118992855397</v>
      </c>
      <c r="BI353" s="15">
        <f t="shared" si="673"/>
        <v>1.2866558025621515</v>
      </c>
      <c r="BJ353" s="18">
        <f t="shared" si="674"/>
        <v>0.22236883452613737</v>
      </c>
      <c r="BK353" s="18">
        <f t="shared" si="675"/>
        <v>0.34698128937748335</v>
      </c>
      <c r="BL353" s="18">
        <f t="shared" si="676"/>
        <v>0.36595888851553393</v>
      </c>
      <c r="BM353" s="18">
        <f t="shared" si="677"/>
        <v>6.1164464829153886E-2</v>
      </c>
      <c r="BN353" s="18">
        <f t="shared" si="678"/>
        <v>1.5603863289425972</v>
      </c>
      <c r="BO353" s="18">
        <f t="shared" si="679"/>
        <v>1.6457292196336035</v>
      </c>
      <c r="BP353" s="18">
        <f t="shared" si="680"/>
        <v>0.2750586203300201</v>
      </c>
      <c r="BQ353" s="18">
        <f t="shared" si="681"/>
        <v>1.0546934365599314</v>
      </c>
      <c r="BR353" s="18">
        <f t="shared" si="682"/>
        <v>0.17627597424313171</v>
      </c>
      <c r="BS353" s="18">
        <f t="shared" si="683"/>
        <v>0.16713479778359755</v>
      </c>
      <c r="BT353" s="144">
        <f t="shared" si="684"/>
        <v>-1.5034178589515503</v>
      </c>
      <c r="BU353" s="144">
        <f t="shared" si="685"/>
        <v>-1.0584844215914262</v>
      </c>
      <c r="BV353" s="144">
        <f t="shared" si="686"/>
        <v>-1.00523427835015</v>
      </c>
      <c r="BW353" s="144">
        <f t="shared" si="687"/>
        <v>-2.7941888981470751</v>
      </c>
      <c r="BX353" s="44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184"/>
      <c r="CJ353" s="185"/>
      <c r="CK353" s="181">
        <f t="shared" si="639"/>
        <v>0</v>
      </c>
      <c r="CL353" s="186">
        <f t="shared" si="640"/>
        <v>1.8182330861022729</v>
      </c>
      <c r="CM353" s="185">
        <f t="shared" si="641"/>
        <v>0.21793704622656979</v>
      </c>
      <c r="CN353" s="185">
        <f t="shared" si="642"/>
        <v>0.33337218482679437</v>
      </c>
      <c r="CO353" s="188">
        <f t="shared" si="643"/>
        <v>0.33810000000000001</v>
      </c>
      <c r="CP353" s="185">
        <f t="shared" si="644"/>
        <v>5.4381941270519131E-2</v>
      </c>
      <c r="CQ353" s="187">
        <f t="shared" si="645"/>
        <v>1.5296719424205507</v>
      </c>
      <c r="CR353" s="187">
        <f t="shared" si="646"/>
        <v>1.5513654326052828</v>
      </c>
      <c r="CS353" s="187">
        <f t="shared" si="647"/>
        <v>0.24953050530923981</v>
      </c>
      <c r="CT353" s="187">
        <f t="shared" si="648"/>
        <v>1.0141817925681531</v>
      </c>
      <c r="CU353" s="187">
        <f t="shared" si="649"/>
        <v>0.16312681065090537</v>
      </c>
      <c r="CV353" s="187">
        <f t="shared" si="650"/>
        <v>0.16084572987435414</v>
      </c>
      <c r="CW353" s="184">
        <f t="shared" si="651"/>
        <v>-1.5235490366748712</v>
      </c>
      <c r="CX353" s="184">
        <f t="shared" si="652"/>
        <v>-1.0984957409796723</v>
      </c>
      <c r="CY353" s="184">
        <f t="shared" si="653"/>
        <v>-2.9117231421707883</v>
      </c>
      <c r="CZ353" s="184">
        <f t="shared" si="688"/>
        <v>0.42505329569519873</v>
      </c>
      <c r="DA353" s="184">
        <f t="shared" si="689"/>
        <v>0.43913546740657422</v>
      </c>
      <c r="DB353" s="184">
        <f t="shared" si="690"/>
        <v>-1.3881741054959174</v>
      </c>
      <c r="DC353" s="184">
        <f t="shared" si="691"/>
        <v>1.4082171711375437E-2</v>
      </c>
      <c r="DD353" s="184">
        <f t="shared" si="692"/>
        <v>-1.8132274011911163</v>
      </c>
      <c r="DE353" s="184">
        <f t="shared" si="693"/>
        <v>-1.8273095729024913</v>
      </c>
      <c r="DF353" s="15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125"/>
      <c r="DZ353" s="4"/>
      <c r="EA353" s="20"/>
      <c r="EB353" s="20"/>
      <c r="EC353" s="20"/>
      <c r="ED353" s="4"/>
      <c r="EE353" s="4" t="str">
        <f>E353</f>
        <v>Ames</v>
      </c>
      <c r="EF353" s="4" t="str">
        <f>A353</f>
        <v>Lab 1</v>
      </c>
      <c r="EG353" s="4" t="str">
        <f>B353</f>
        <v>Jun 22, 2022</v>
      </c>
      <c r="EH353" s="130">
        <f>C353</f>
        <v>5</v>
      </c>
      <c r="EI353" s="51">
        <f>BE353/AVERAGE(BE352,BE354)</f>
        <v>1.0783456398054376</v>
      </c>
      <c r="EJ353" s="52">
        <f>(CM353/AVERAGE(CM352,CM354)-1)*10^6</f>
        <v>2.9240865473401101</v>
      </c>
      <c r="EK353" s="52">
        <f>(CN353/AVERAGE(CN352,CN354)-1)*10^6</f>
        <v>-1.327026546538157</v>
      </c>
      <c r="EL353" s="52">
        <f>(CP353/AVERAGE(CP352,CP354)-1)*10^6</f>
        <v>-15.141828030973414</v>
      </c>
      <c r="EN353" t="str">
        <f t="shared" ref="EN353:EU353" si="711">EE438</f>
        <v xml:space="preserve">bottle 3 </v>
      </c>
      <c r="EO353" t="str">
        <f t="shared" si="711"/>
        <v>Lab 2</v>
      </c>
      <c r="EP353" s="39" t="str">
        <f t="shared" si="711"/>
        <v>May 28, 2020</v>
      </c>
      <c r="EQ353" s="124">
        <f t="shared" si="711"/>
        <v>1</v>
      </c>
      <c r="ER353" s="117">
        <f t="shared" si="711"/>
        <v>1.0350330955855791</v>
      </c>
      <c r="ES353" s="44">
        <f t="shared" si="711"/>
        <v>-0.44047107972122745</v>
      </c>
      <c r="ET353" s="44">
        <f t="shared" si="711"/>
        <v>-0.10691739804613576</v>
      </c>
      <c r="EU353" s="44">
        <f t="shared" si="711"/>
        <v>-7.0332871905387506</v>
      </c>
      <c r="EV353" s="39" t="s">
        <v>275</v>
      </c>
      <c r="EW353" s="111" t="s">
        <v>258</v>
      </c>
      <c r="EX353" s="44">
        <f>2*STDEV(ES352:ES357)</f>
        <v>6.3920829023104009</v>
      </c>
      <c r="EY353" s="44">
        <f>2*STDEV(ET352:ET357)</f>
        <v>2.4244034535192664</v>
      </c>
      <c r="EZ353" s="112">
        <f>2*STDEV(EU352:EU357)</f>
        <v>20.682262929626233</v>
      </c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5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</row>
    <row r="354" spans="1:235">
      <c r="A354" s="4" t="s">
        <v>38</v>
      </c>
      <c r="B354" s="12" t="s">
        <v>35</v>
      </c>
      <c r="C354" s="20">
        <v>5</v>
      </c>
      <c r="D354" s="4" t="s">
        <v>160</v>
      </c>
      <c r="E354" s="4" t="s">
        <v>27</v>
      </c>
      <c r="F354" s="15"/>
      <c r="G354" s="15"/>
      <c r="H354" s="15">
        <v>3.8706244522472848E-4</v>
      </c>
      <c r="I354" s="15">
        <v>7.5748308881884446E-5</v>
      </c>
      <c r="J354" s="15">
        <v>1.3408482882368845E-4</v>
      </c>
      <c r="K354" s="15">
        <v>1.1585414972614671E-5</v>
      </c>
      <c r="L354" s="15">
        <v>1.2585609656525775E-4</v>
      </c>
      <c r="M354" s="15">
        <v>3.2389070838689802E-7</v>
      </c>
      <c r="N354" s="15">
        <v>7.397857079922687E-5</v>
      </c>
      <c r="O354" s="15">
        <v>1.509610040102416E-5</v>
      </c>
      <c r="P354" s="15">
        <v>1.1897041900965632E-6</v>
      </c>
      <c r="Q354" s="15"/>
      <c r="R354" s="15"/>
      <c r="S354" s="15"/>
      <c r="T354" s="15"/>
      <c r="U354" s="15"/>
      <c r="V354" s="15">
        <v>19.488747032321228</v>
      </c>
      <c r="W354" s="15">
        <v>4.3334066624544105</v>
      </c>
      <c r="X354" s="15">
        <v>6.7613842244050941</v>
      </c>
      <c r="Y354" s="15">
        <v>3.7152157453735474E-5</v>
      </c>
      <c r="Z354" s="15">
        <v>7.1303215708051413</v>
      </c>
      <c r="AA354" s="15">
        <v>2.2014940348489457E-5</v>
      </c>
      <c r="AB354" s="15">
        <v>1.1916551614294246</v>
      </c>
      <c r="AC354" s="15">
        <v>1.5439827955836855E-5</v>
      </c>
      <c r="AD354" s="15">
        <v>-1.0775512686397021E-6</v>
      </c>
      <c r="AE354" s="15"/>
      <c r="AF354" s="15"/>
      <c r="AG354" s="15"/>
      <c r="AH354" s="15"/>
      <c r="AI354" s="69">
        <f t="shared" si="633"/>
        <v>1</v>
      </c>
      <c r="AJ354" s="15">
        <f t="shared" si="655"/>
        <v>0</v>
      </c>
      <c r="AK354" s="15">
        <f t="shared" si="656"/>
        <v>0</v>
      </c>
      <c r="AL354" s="15">
        <f t="shared" si="657"/>
        <v>19.488359969876004</v>
      </c>
      <c r="AM354" s="15">
        <f t="shared" si="658"/>
        <v>4.3333309141455283</v>
      </c>
      <c r="AN354" s="15">
        <f t="shared" si="659"/>
        <v>6.7612501395762701</v>
      </c>
      <c r="AO354" s="15">
        <f t="shared" si="660"/>
        <v>2.5566742481120801E-5</v>
      </c>
      <c r="AP354" s="15">
        <f t="shared" si="661"/>
        <v>7.1301957147085764</v>
      </c>
      <c r="AQ354" s="15">
        <f t="shared" si="662"/>
        <v>2.1691049640102558E-5</v>
      </c>
      <c r="AR354" s="15">
        <f t="shared" si="663"/>
        <v>1.1915811828586254</v>
      </c>
      <c r="AS354" s="15">
        <f t="shared" si="664"/>
        <v>3.4372755481269464E-7</v>
      </c>
      <c r="AT354" s="15">
        <f t="shared" si="665"/>
        <v>-2.267255458736265E-6</v>
      </c>
      <c r="AU354" s="15">
        <f t="shared" si="666"/>
        <v>0</v>
      </c>
      <c r="AV354" s="15">
        <f t="shared" si="667"/>
        <v>0</v>
      </c>
      <c r="AW354" s="15">
        <f t="shared" si="668"/>
        <v>0</v>
      </c>
      <c r="AX354" s="15"/>
      <c r="AY354" s="4">
        <f t="shared" si="669"/>
        <v>0</v>
      </c>
      <c r="AZ354" s="4">
        <f t="shared" si="670"/>
        <v>1</v>
      </c>
      <c r="BA354" s="4"/>
      <c r="BB354" s="4">
        <f t="shared" si="634"/>
        <v>1</v>
      </c>
      <c r="BC354" s="4">
        <f t="shared" si="635"/>
        <v>1</v>
      </c>
      <c r="BD354" s="40">
        <f t="shared" si="636"/>
        <v>1.8126207889224755</v>
      </c>
      <c r="BE354" s="15">
        <f t="shared" si="637"/>
        <v>19.488359969876004</v>
      </c>
      <c r="BF354" s="15">
        <f t="shared" si="638"/>
        <v>4.3333309141455283</v>
      </c>
      <c r="BG354" s="15">
        <f t="shared" si="671"/>
        <v>6.7612513728222305</v>
      </c>
      <c r="BH354" s="15">
        <f t="shared" si="672"/>
        <v>7.1301965157494278</v>
      </c>
      <c r="BI354" s="15">
        <f t="shared" si="673"/>
        <v>1.1915826874644098</v>
      </c>
      <c r="BJ354" s="18">
        <f t="shared" si="674"/>
        <v>0.22235482723244768</v>
      </c>
      <c r="BK354" s="18">
        <f t="shared" si="675"/>
        <v>0.3469379354277829</v>
      </c>
      <c r="BL354" s="18">
        <f t="shared" si="676"/>
        <v>0.36586949988459155</v>
      </c>
      <c r="BM354" s="18">
        <f t="shared" si="677"/>
        <v>6.1143302428028339E-2</v>
      </c>
      <c r="BN354" s="18">
        <f t="shared" si="678"/>
        <v>1.5602896494129053</v>
      </c>
      <c r="BO354" s="18">
        <f t="shared" si="679"/>
        <v>1.6454308837744052</v>
      </c>
      <c r="BP354" s="18">
        <f t="shared" si="680"/>
        <v>0.27498077369874097</v>
      </c>
      <c r="BQ354" s="18">
        <f t="shared" si="681"/>
        <v>1.054567582623865</v>
      </c>
      <c r="BR354" s="18">
        <f t="shared" si="682"/>
        <v>0.17623700432942613</v>
      </c>
      <c r="BS354" s="18">
        <f t="shared" si="683"/>
        <v>0.16711779048899988</v>
      </c>
      <c r="BT354" s="144">
        <f t="shared" si="684"/>
        <v>-1.5034808521983631</v>
      </c>
      <c r="BU354" s="144">
        <f t="shared" si="685"/>
        <v>-1.0586093754713797</v>
      </c>
      <c r="BV354" s="144">
        <f t="shared" si="686"/>
        <v>-1.0054785668549517</v>
      </c>
      <c r="BW354" s="144">
        <f t="shared" si="687"/>
        <v>-2.7945349497807741</v>
      </c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184"/>
      <c r="CJ354" s="185"/>
      <c r="CK354" s="181">
        <f t="shared" si="639"/>
        <v>0</v>
      </c>
      <c r="CL354" s="186">
        <f t="shared" si="640"/>
        <v>1.8126233687527642</v>
      </c>
      <c r="CM354" s="185">
        <f t="shared" si="641"/>
        <v>0.21793685370568203</v>
      </c>
      <c r="CN354" s="185">
        <f t="shared" si="642"/>
        <v>0.33337168188360006</v>
      </c>
      <c r="CO354" s="188">
        <f t="shared" si="643"/>
        <v>0.33810000000000001</v>
      </c>
      <c r="CP354" s="185">
        <f t="shared" si="644"/>
        <v>5.438284248353157E-2</v>
      </c>
      <c r="CQ354" s="187">
        <f t="shared" si="645"/>
        <v>1.5296709859536184</v>
      </c>
      <c r="CR354" s="187">
        <f t="shared" si="646"/>
        <v>1.5513668030492682</v>
      </c>
      <c r="CS354" s="187">
        <f t="shared" si="647"/>
        <v>0.24953486094175772</v>
      </c>
      <c r="CT354" s="187">
        <f t="shared" si="648"/>
        <v>1.0141833226196182</v>
      </c>
      <c r="CU354" s="187">
        <f t="shared" si="649"/>
        <v>0.16312976008118121</v>
      </c>
      <c r="CV354" s="187">
        <f t="shared" si="650"/>
        <v>0.16084839539642581</v>
      </c>
      <c r="CW354" s="184">
        <f t="shared" si="651"/>
        <v>-1.5235499200537006</v>
      </c>
      <c r="CX354" s="184">
        <f t="shared" si="652"/>
        <v>-1.0984972496345529</v>
      </c>
      <c r="CY354" s="184">
        <f t="shared" si="653"/>
        <v>-2.9117065703911855</v>
      </c>
      <c r="CZ354" s="184">
        <f t="shared" si="688"/>
        <v>0.42505267041914785</v>
      </c>
      <c r="DA354" s="184">
        <f t="shared" si="689"/>
        <v>0.43913635078540375</v>
      </c>
      <c r="DB354" s="184">
        <f t="shared" si="690"/>
        <v>-1.3881566503374849</v>
      </c>
      <c r="DC354" s="184">
        <f t="shared" si="691"/>
        <v>1.4083680366255789E-2</v>
      </c>
      <c r="DD354" s="184">
        <f t="shared" si="692"/>
        <v>-1.8132093207566329</v>
      </c>
      <c r="DE354" s="184">
        <f t="shared" si="693"/>
        <v>-1.8272930011228885</v>
      </c>
      <c r="DF354" s="15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3" t="str">
        <f>E354</f>
        <v>iRM_12</v>
      </c>
      <c r="DW354" s="43" t="str">
        <f>A354</f>
        <v>Lab 1</v>
      </c>
      <c r="DX354" s="43" t="str">
        <f>B354</f>
        <v>Jun 22, 2022</v>
      </c>
      <c r="DY354" s="125">
        <f>C354</f>
        <v>5</v>
      </c>
      <c r="DZ354" s="51">
        <f>BE354/AVERAGE(BE352,BE356)</f>
        <v>1.0025915165630455</v>
      </c>
      <c r="EA354" s="52">
        <f>(CM354/AVERAGE(CM352,CM356)-1)*10^6</f>
        <v>3.2827478850805392</v>
      </c>
      <c r="EB354" s="52">
        <f>(CN354/AVERAGE(CN352,CN356)-1)*10^6</f>
        <v>-0.41136705031252774</v>
      </c>
      <c r="EC354" s="52">
        <f>(CP354/AVERAGE(CP352,CP356)-1)*10^6</f>
        <v>10.353810814267561</v>
      </c>
      <c r="ED354" s="4"/>
      <c r="EE354" s="4"/>
      <c r="EF354" s="4"/>
      <c r="EG354" s="4"/>
      <c r="EH354" s="130"/>
      <c r="EI354" s="20"/>
      <c r="EJ354" s="20"/>
      <c r="EK354" s="52"/>
      <c r="EL354" s="52"/>
      <c r="EN354" t="str">
        <f t="shared" ref="EN354:EU354" si="712">EE450</f>
        <v xml:space="preserve">bottle 3 </v>
      </c>
      <c r="EO354" t="str">
        <f t="shared" si="712"/>
        <v>Lab 2</v>
      </c>
      <c r="EP354" s="44" t="str">
        <f t="shared" si="712"/>
        <v>May 28, 2020</v>
      </c>
      <c r="EQ354" s="124">
        <f t="shared" si="712"/>
        <v>1</v>
      </c>
      <c r="ER354" s="117">
        <f t="shared" si="712"/>
        <v>1.0522966717538571</v>
      </c>
      <c r="ES354" s="44">
        <f t="shared" si="712"/>
        <v>-0.56221254762789385</v>
      </c>
      <c r="ET354" s="44">
        <f t="shared" si="712"/>
        <v>-1.0899317091084271</v>
      </c>
      <c r="EU354" s="44">
        <f t="shared" si="712"/>
        <v>6.953520372166011</v>
      </c>
      <c r="EV354" s="39" t="s">
        <v>275</v>
      </c>
      <c r="EW354" s="111" t="s">
        <v>233</v>
      </c>
      <c r="EX354">
        <f>COUNT(ES352:ES357)</f>
        <v>6</v>
      </c>
      <c r="EY354">
        <f>COUNT(ET352:ET357)</f>
        <v>6</v>
      </c>
      <c r="EZ354" s="113">
        <f>COUNT(EU352:EU357)</f>
        <v>6</v>
      </c>
      <c r="FA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5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</row>
    <row r="355" spans="1:235">
      <c r="A355" s="4" t="s">
        <v>38</v>
      </c>
      <c r="B355" s="12" t="s">
        <v>35</v>
      </c>
      <c r="C355" s="20">
        <v>5</v>
      </c>
      <c r="D355" s="4" t="s">
        <v>94</v>
      </c>
      <c r="E355" s="4" t="s">
        <v>102</v>
      </c>
      <c r="F355" s="15"/>
      <c r="G355" s="15"/>
      <c r="H355" s="15">
        <v>2.3757197341183199E-4</v>
      </c>
      <c r="I355" s="15">
        <v>4.4995697976446536E-5</v>
      </c>
      <c r="J355" s="15">
        <v>8.07043779786909E-5</v>
      </c>
      <c r="K355" s="15">
        <v>-4.6142635710566548E-6</v>
      </c>
      <c r="L355" s="15">
        <v>6.7019580455962569E-5</v>
      </c>
      <c r="M355" s="15">
        <v>-8.3448201166902472E-7</v>
      </c>
      <c r="N355" s="15">
        <v>6.002347181492951E-5</v>
      </c>
      <c r="O355" s="15">
        <v>6.7195576889389486E-6</v>
      </c>
      <c r="P355" s="15">
        <v>-1.3655181021476892E-6</v>
      </c>
      <c r="Q355" s="15"/>
      <c r="R355" s="15"/>
      <c r="S355" s="15"/>
      <c r="T355" s="15"/>
      <c r="U355" s="15"/>
      <c r="V355" s="15">
        <v>20.762044677734377</v>
      </c>
      <c r="W355" s="15">
        <v>4.6163628292083736</v>
      </c>
      <c r="X355" s="15">
        <v>7.2026932716369627</v>
      </c>
      <c r="Y355" s="15">
        <v>2.8962769504232712E-5</v>
      </c>
      <c r="Z355" s="15">
        <v>7.5953335094451901</v>
      </c>
      <c r="AA355" s="15">
        <v>2.6291695048712428E-5</v>
      </c>
      <c r="AB355" s="15">
        <v>1.2692859625816346</v>
      </c>
      <c r="AC355" s="15">
        <v>1.3934880433339458E-5</v>
      </c>
      <c r="AD355" s="15">
        <v>1.8697495128439098E-6</v>
      </c>
      <c r="AE355" s="15"/>
      <c r="AF355" s="15"/>
      <c r="AG355" s="15"/>
      <c r="AH355" s="15"/>
      <c r="AI355" s="69">
        <f t="shared" si="633"/>
        <v>1</v>
      </c>
      <c r="AJ355" s="15">
        <f t="shared" si="655"/>
        <v>0</v>
      </c>
      <c r="AK355" s="15">
        <f t="shared" si="656"/>
        <v>0</v>
      </c>
      <c r="AL355" s="15">
        <f t="shared" si="657"/>
        <v>20.761807105760965</v>
      </c>
      <c r="AM355" s="15">
        <f t="shared" si="658"/>
        <v>4.6163178335103972</v>
      </c>
      <c r="AN355" s="15">
        <f t="shared" si="659"/>
        <v>7.202612567258984</v>
      </c>
      <c r="AO355" s="15">
        <f t="shared" si="660"/>
        <v>3.3577033075289368E-5</v>
      </c>
      <c r="AP355" s="15">
        <f t="shared" si="661"/>
        <v>7.5952664898647342</v>
      </c>
      <c r="AQ355" s="15">
        <f t="shared" si="662"/>
        <v>2.7126177060381453E-5</v>
      </c>
      <c r="AR355" s="15">
        <f t="shared" si="663"/>
        <v>1.2692259391098197</v>
      </c>
      <c r="AS355" s="15">
        <f t="shared" si="664"/>
        <v>7.2153227444005099E-6</v>
      </c>
      <c r="AT355" s="15">
        <f t="shared" si="665"/>
        <v>3.2352676149915992E-6</v>
      </c>
      <c r="AU355" s="15">
        <f t="shared" si="666"/>
        <v>0</v>
      </c>
      <c r="AV355" s="15">
        <f t="shared" si="667"/>
        <v>0</v>
      </c>
      <c r="AW355" s="15">
        <f t="shared" si="668"/>
        <v>0</v>
      </c>
      <c r="AX355" s="15"/>
      <c r="AY355" s="4">
        <f t="shared" si="669"/>
        <v>0</v>
      </c>
      <c r="AZ355" s="4">
        <f t="shared" si="670"/>
        <v>1</v>
      </c>
      <c r="BA355" s="4"/>
      <c r="BB355" s="4">
        <f t="shared" si="634"/>
        <v>1</v>
      </c>
      <c r="BC355" s="4">
        <f t="shared" si="635"/>
        <v>1</v>
      </c>
      <c r="BD355" s="40">
        <f t="shared" si="636"/>
        <v>1.8100672526169808</v>
      </c>
      <c r="BE355" s="15">
        <f t="shared" si="637"/>
        <v>20.761807105760965</v>
      </c>
      <c r="BF355" s="15">
        <f t="shared" si="638"/>
        <v>4.6163178335103972</v>
      </c>
      <c r="BG355" s="15">
        <f t="shared" si="671"/>
        <v>7.2026108072188881</v>
      </c>
      <c r="BH355" s="15">
        <f t="shared" si="672"/>
        <v>7.5952653467072695</v>
      </c>
      <c r="BI355" s="15">
        <f t="shared" si="673"/>
        <v>1.2692237920057805</v>
      </c>
      <c r="BJ355" s="18">
        <f t="shared" si="674"/>
        <v>0.22234662955853521</v>
      </c>
      <c r="BK355" s="18">
        <f t="shared" si="675"/>
        <v>0.34691637247801588</v>
      </c>
      <c r="BL355" s="18">
        <f t="shared" si="676"/>
        <v>0.36582872136403499</v>
      </c>
      <c r="BM355" s="18">
        <f t="shared" si="677"/>
        <v>6.113262615052413E-2</v>
      </c>
      <c r="BN355" s="18">
        <f t="shared" si="678"/>
        <v>1.560250196581848</v>
      </c>
      <c r="BO355" s="18">
        <f t="shared" si="679"/>
        <v>1.6453081483194982</v>
      </c>
      <c r="BP355" s="18">
        <f t="shared" si="680"/>
        <v>0.27494289556761775</v>
      </c>
      <c r="BQ355" s="18">
        <f t="shared" si="681"/>
        <v>1.0545155846953218</v>
      </c>
      <c r="BR355" s="18">
        <f t="shared" si="682"/>
        <v>0.17621718373755366</v>
      </c>
      <c r="BS355" s="18">
        <f t="shared" si="683"/>
        <v>0.16710723510877992</v>
      </c>
      <c r="BT355" s="144">
        <f t="shared" si="684"/>
        <v>-1.5035177204109054</v>
      </c>
      <c r="BU355" s="144">
        <f t="shared" si="685"/>
        <v>-1.0586715295850841</v>
      </c>
      <c r="BV355" s="144">
        <f t="shared" si="686"/>
        <v>-1.0055900295301765</v>
      </c>
      <c r="BW355" s="144">
        <f t="shared" si="687"/>
        <v>-2.7947095757706228</v>
      </c>
      <c r="BX355" s="44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184"/>
      <c r="CJ355" s="185"/>
      <c r="CK355" s="181">
        <f t="shared" si="639"/>
        <v>0</v>
      </c>
      <c r="CL355" s="186">
        <f t="shared" si="640"/>
        <v>1.8100637963998267</v>
      </c>
      <c r="CM355" s="185">
        <f t="shared" si="641"/>
        <v>0.21793499491964227</v>
      </c>
      <c r="CN355" s="185">
        <f t="shared" si="642"/>
        <v>0.33336973860735086</v>
      </c>
      <c r="CO355" s="188">
        <f t="shared" si="643"/>
        <v>0.33810000000000001</v>
      </c>
      <c r="CP355" s="185">
        <f t="shared" si="644"/>
        <v>5.4382343790561088E-2</v>
      </c>
      <c r="CQ355" s="187">
        <f t="shared" si="645"/>
        <v>1.529675115876971</v>
      </c>
      <c r="CR355" s="187">
        <f t="shared" si="646"/>
        <v>1.5513800347881963</v>
      </c>
      <c r="CS355" s="187">
        <f t="shared" si="647"/>
        <v>0.24953470098096511</v>
      </c>
      <c r="CT355" s="187">
        <f t="shared" si="648"/>
        <v>1.0141892344890382</v>
      </c>
      <c r="CU355" s="187">
        <f t="shared" si="649"/>
        <v>0.16312921508035741</v>
      </c>
      <c r="CV355" s="187">
        <f t="shared" si="650"/>
        <v>0.16084692040982279</v>
      </c>
      <c r="CW355" s="184">
        <f t="shared" si="651"/>
        <v>-1.5235584491020693</v>
      </c>
      <c r="CX355" s="184">
        <f t="shared" si="652"/>
        <v>-1.0985030788096708</v>
      </c>
      <c r="CY355" s="184">
        <f t="shared" si="653"/>
        <v>-2.9117157404756133</v>
      </c>
      <c r="CZ355" s="184">
        <f t="shared" si="688"/>
        <v>0.42505537029239865</v>
      </c>
      <c r="DA355" s="184">
        <f t="shared" si="689"/>
        <v>0.43914487983377265</v>
      </c>
      <c r="DB355" s="184">
        <f t="shared" si="690"/>
        <v>-1.388157291373544</v>
      </c>
      <c r="DC355" s="184">
        <f t="shared" si="691"/>
        <v>1.4089509541373845E-2</v>
      </c>
      <c r="DD355" s="184">
        <f t="shared" si="692"/>
        <v>-1.813212661665943</v>
      </c>
      <c r="DE355" s="184">
        <f t="shared" si="693"/>
        <v>-1.8273021712073167</v>
      </c>
      <c r="DF355" s="15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125"/>
      <c r="DZ355" s="4"/>
      <c r="EA355" s="20"/>
      <c r="EB355" s="20"/>
      <c r="EC355" s="20"/>
      <c r="ED355" s="4"/>
      <c r="EE355" s="4" t="str">
        <f>E355</f>
        <v>IPGP</v>
      </c>
      <c r="EF355" s="4" t="str">
        <f>A355</f>
        <v>Lab 1</v>
      </c>
      <c r="EG355" s="4" t="str">
        <f>B355</f>
        <v>Jun 22, 2022</v>
      </c>
      <c r="EH355" s="130">
        <f>C355</f>
        <v>5</v>
      </c>
      <c r="EI355" s="51">
        <f>BE355/AVERAGE(BE354,BE356)</f>
        <v>1.0691665168636786</v>
      </c>
      <c r="EJ355" s="52">
        <f>(CM355/AVERAGE(CM354,CM356)-1)*10^6</f>
        <v>-7.2869852988377559</v>
      </c>
      <c r="EK355" s="52">
        <f>(CN355/AVERAGE(CN354,CN356)-1)*10^6</f>
        <v>-3.4048472742354008</v>
      </c>
      <c r="EL355" s="52">
        <f>(CP355/AVERAGE(CP354,CP356)-1)*10^6</f>
        <v>-0.24617687699457491</v>
      </c>
      <c r="EN355" t="str">
        <f t="shared" ref="EN355:EU355" si="713">EE462</f>
        <v xml:space="preserve">bottle 3 </v>
      </c>
      <c r="EO355" t="str">
        <f t="shared" si="713"/>
        <v>Lab 2</v>
      </c>
      <c r="EP355" s="44" t="str">
        <f t="shared" si="713"/>
        <v>May 28, 2020</v>
      </c>
      <c r="EQ355" s="124">
        <f t="shared" si="713"/>
        <v>1</v>
      </c>
      <c r="ER355" s="117">
        <f t="shared" si="713"/>
        <v>1.0712740470446485</v>
      </c>
      <c r="ES355" s="44">
        <f t="shared" si="713"/>
        <v>3.3374888936954505</v>
      </c>
      <c r="ET355" s="44">
        <f t="shared" si="713"/>
        <v>-3.1097271706581608</v>
      </c>
      <c r="EU355" s="44">
        <f t="shared" si="713"/>
        <v>1.0961804584042056</v>
      </c>
      <c r="EV355" s="39" t="s">
        <v>275</v>
      </c>
      <c r="EW355" s="114" t="s">
        <v>274</v>
      </c>
      <c r="EX355" s="115">
        <f>EX353/SQRT(EX354)</f>
        <v>2.6095569173715094</v>
      </c>
      <c r="EY355" s="115">
        <f>EY353/SQRT(EY354)</f>
        <v>0.98975856529392625</v>
      </c>
      <c r="EZ355" s="116">
        <f>EZ353/SQRT(EZ354)</f>
        <v>8.4434984839440386</v>
      </c>
      <c r="FA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5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</row>
    <row r="356" spans="1:235">
      <c r="A356" s="4" t="s">
        <v>38</v>
      </c>
      <c r="B356" s="12" t="s">
        <v>35</v>
      </c>
      <c r="C356" s="20">
        <v>5</v>
      </c>
      <c r="D356" s="4" t="s">
        <v>161</v>
      </c>
      <c r="E356" s="4" t="s">
        <v>27</v>
      </c>
      <c r="F356" s="15"/>
      <c r="G356" s="15"/>
      <c r="H356" s="15">
        <v>3.1073312857188284E-4</v>
      </c>
      <c r="I356" s="15">
        <v>6.2721841459278949E-5</v>
      </c>
      <c r="J356" s="15">
        <v>1.0885983574553393E-4</v>
      </c>
      <c r="K356" s="15">
        <v>2.8447523604313569E-6</v>
      </c>
      <c r="L356" s="15">
        <v>8.6691308388253682E-5</v>
      </c>
      <c r="M356" s="15">
        <v>3.4987026396038354E-6</v>
      </c>
      <c r="N356" s="15">
        <v>5.7500887123751454E-5</v>
      </c>
      <c r="O356" s="15">
        <v>8.354158444490167E-6</v>
      </c>
      <c r="P356" s="15">
        <v>-1.0388962891738623E-6</v>
      </c>
      <c r="Q356" s="15"/>
      <c r="R356" s="15"/>
      <c r="S356" s="15"/>
      <c r="T356" s="15"/>
      <c r="U356" s="15"/>
      <c r="V356" s="15">
        <v>19.349319458007813</v>
      </c>
      <c r="W356" s="15">
        <v>4.3024196235501035</v>
      </c>
      <c r="X356" s="15">
        <v>6.7130504335675925</v>
      </c>
      <c r="Y356" s="15">
        <v>3.691818328290389E-5</v>
      </c>
      <c r="Z356" s="15">
        <v>7.0794421410074042</v>
      </c>
      <c r="AA356" s="15">
        <v>2.0227203513476692E-5</v>
      </c>
      <c r="AB356" s="15">
        <v>1.1831347115185795</v>
      </c>
      <c r="AC356" s="15">
        <v>1.1482275635260948E-5</v>
      </c>
      <c r="AD356" s="15">
        <v>-1.9800014529534702E-7</v>
      </c>
      <c r="AE356" s="15"/>
      <c r="AF356" s="15"/>
      <c r="AG356" s="15"/>
      <c r="AH356" s="15"/>
      <c r="AI356" s="69">
        <f t="shared" si="633"/>
        <v>1</v>
      </c>
      <c r="AJ356" s="15">
        <f t="shared" si="655"/>
        <v>0</v>
      </c>
      <c r="AK356" s="15">
        <f t="shared" si="656"/>
        <v>0</v>
      </c>
      <c r="AL356" s="15">
        <f t="shared" si="657"/>
        <v>19.349008724879241</v>
      </c>
      <c r="AM356" s="15">
        <f t="shared" si="658"/>
        <v>4.3023569017086443</v>
      </c>
      <c r="AN356" s="15">
        <f t="shared" si="659"/>
        <v>6.7129415737318467</v>
      </c>
      <c r="AO356" s="15">
        <f t="shared" si="660"/>
        <v>3.4073430922472534E-5</v>
      </c>
      <c r="AP356" s="15">
        <f t="shared" si="661"/>
        <v>7.0793554496990163</v>
      </c>
      <c r="AQ356" s="15">
        <f t="shared" si="662"/>
        <v>1.6728500873872857E-5</v>
      </c>
      <c r="AR356" s="15">
        <f t="shared" si="663"/>
        <v>1.1830772106314558</v>
      </c>
      <c r="AS356" s="15">
        <f t="shared" si="664"/>
        <v>3.128117190770781E-6</v>
      </c>
      <c r="AT356" s="15">
        <f t="shared" si="665"/>
        <v>8.4089614387851531E-7</v>
      </c>
      <c r="AU356" s="15">
        <f t="shared" si="666"/>
        <v>0</v>
      </c>
      <c r="AV356" s="15">
        <f t="shared" si="667"/>
        <v>0</v>
      </c>
      <c r="AW356" s="15">
        <f t="shared" si="668"/>
        <v>0</v>
      </c>
      <c r="AX356" s="15"/>
      <c r="AY356" s="4">
        <f t="shared" si="669"/>
        <v>0</v>
      </c>
      <c r="AZ356" s="4">
        <f t="shared" si="670"/>
        <v>1</v>
      </c>
      <c r="BA356" s="4"/>
      <c r="BB356" s="4">
        <f t="shared" si="634"/>
        <v>1</v>
      </c>
      <c r="BC356" s="4">
        <f t="shared" si="635"/>
        <v>1</v>
      </c>
      <c r="BD356" s="40">
        <f t="shared" si="636"/>
        <v>1.8130882132998878</v>
      </c>
      <c r="BE356" s="15">
        <f t="shared" si="637"/>
        <v>19.349008724879241</v>
      </c>
      <c r="BF356" s="15">
        <f t="shared" si="638"/>
        <v>4.3023569017086443</v>
      </c>
      <c r="BG356" s="15">
        <f t="shared" si="671"/>
        <v>6.7129411163488086</v>
      </c>
      <c r="BH356" s="15">
        <f t="shared" si="672"/>
        <v>7.0793551526083913</v>
      </c>
      <c r="BI356" s="15">
        <f t="shared" si="673"/>
        <v>1.1830766525971999</v>
      </c>
      <c r="BJ356" s="18">
        <f t="shared" si="674"/>
        <v>0.22235541690446448</v>
      </c>
      <c r="BK356" s="18">
        <f t="shared" si="675"/>
        <v>0.34693979478737896</v>
      </c>
      <c r="BL356" s="18">
        <f t="shared" si="676"/>
        <v>0.36587689081485875</v>
      </c>
      <c r="BM356" s="18">
        <f t="shared" si="677"/>
        <v>6.1144044608134496E-2</v>
      </c>
      <c r="BN356" s="18">
        <f t="shared" si="678"/>
        <v>1.5602938737329815</v>
      </c>
      <c r="BO356" s="18">
        <f t="shared" si="679"/>
        <v>1.645459759462746</v>
      </c>
      <c r="BP356" s="18">
        <f t="shared" si="680"/>
        <v>0.27498338227759556</v>
      </c>
      <c r="BQ356" s="18">
        <f t="shared" si="681"/>
        <v>1.0545832340711603</v>
      </c>
      <c r="BR356" s="18">
        <f t="shared" si="682"/>
        <v>0.17623819903855781</v>
      </c>
      <c r="BS356" s="18">
        <f t="shared" si="683"/>
        <v>0.16711644310729273</v>
      </c>
      <c r="BT356" s="144">
        <f t="shared" si="684"/>
        <v>-1.5034782002602773</v>
      </c>
      <c r="BU356" s="144">
        <f t="shared" si="685"/>
        <v>-1.0586040161421633</v>
      </c>
      <c r="BV356" s="144">
        <f t="shared" si="686"/>
        <v>-1.0054583660576226</v>
      </c>
      <c r="BW356" s="144">
        <f t="shared" si="687"/>
        <v>-2.7945228114831635</v>
      </c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184"/>
      <c r="CJ356" s="185"/>
      <c r="CK356" s="181">
        <f t="shared" si="639"/>
        <v>0</v>
      </c>
      <c r="CL356" s="186">
        <f t="shared" si="640"/>
        <v>1.8130872496191341</v>
      </c>
      <c r="CM356" s="185">
        <f t="shared" si="641"/>
        <v>0.21793631233495564</v>
      </c>
      <c r="CN356" s="185">
        <f t="shared" si="642"/>
        <v>0.33337006548492282</v>
      </c>
      <c r="CO356" s="188">
        <f t="shared" si="643"/>
        <v>0.33810000000000001</v>
      </c>
      <c r="CP356" s="185">
        <f t="shared" si="644"/>
        <v>5.4381871872948316E-2</v>
      </c>
      <c r="CQ356" s="187">
        <f t="shared" si="645"/>
        <v>1.5296673689355265</v>
      </c>
      <c r="CR356" s="187">
        <f t="shared" si="646"/>
        <v>1.5513706567648973</v>
      </c>
      <c r="CS356" s="187">
        <f t="shared" si="647"/>
        <v>0.24953102716249723</v>
      </c>
      <c r="CT356" s="187">
        <f t="shared" si="648"/>
        <v>1.0141882400514786</v>
      </c>
      <c r="CU356" s="187">
        <f t="shared" si="649"/>
        <v>0.16312763953129386</v>
      </c>
      <c r="CV356" s="187">
        <f t="shared" si="650"/>
        <v>0.16084552461682436</v>
      </c>
      <c r="CW356" s="184">
        <f t="shared" si="651"/>
        <v>-1.5235524041282826</v>
      </c>
      <c r="CX356" s="184">
        <f t="shared" si="652"/>
        <v>-1.0985020982845246</v>
      </c>
      <c r="CY356" s="184">
        <f t="shared" si="653"/>
        <v>-2.9117244182858637</v>
      </c>
      <c r="CZ356" s="184">
        <f t="shared" si="688"/>
        <v>0.42505030584375775</v>
      </c>
      <c r="DA356" s="184">
        <f t="shared" si="689"/>
        <v>0.43913883485998562</v>
      </c>
      <c r="DB356" s="184">
        <f t="shared" si="690"/>
        <v>-1.3881720141575815</v>
      </c>
      <c r="DC356" s="184">
        <f t="shared" si="691"/>
        <v>1.4088529016227896E-2</v>
      </c>
      <c r="DD356" s="184">
        <f t="shared" si="692"/>
        <v>-1.8132223200013391</v>
      </c>
      <c r="DE356" s="184">
        <f t="shared" si="693"/>
        <v>-1.8273108490175669</v>
      </c>
      <c r="DF356" s="15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125"/>
      <c r="DZ356" s="51"/>
      <c r="EA356" s="20"/>
      <c r="EB356" s="20"/>
      <c r="EC356" s="20"/>
      <c r="ED356" s="4"/>
      <c r="EE356" s="4"/>
      <c r="EF356" s="4"/>
      <c r="EG356" s="4"/>
      <c r="EH356" s="130"/>
      <c r="EI356" s="20"/>
      <c r="EJ356" s="20"/>
      <c r="EK356" s="20"/>
      <c r="EL356" s="20"/>
      <c r="EN356" t="str">
        <f t="shared" ref="EN356:EU356" si="714">EE474</f>
        <v xml:space="preserve">bottle 3 </v>
      </c>
      <c r="EO356" t="str">
        <f t="shared" si="714"/>
        <v>Lab 2</v>
      </c>
      <c r="EP356" s="44" t="str">
        <f t="shared" si="714"/>
        <v>May 28, 2020</v>
      </c>
      <c r="EQ356" s="124">
        <f t="shared" si="714"/>
        <v>1</v>
      </c>
      <c r="ER356" s="117">
        <f t="shared" si="714"/>
        <v>1.0780673755157666</v>
      </c>
      <c r="ES356" s="44">
        <f t="shared" si="714"/>
        <v>-0.26196115887611171</v>
      </c>
      <c r="ET356" s="44">
        <f t="shared" si="714"/>
        <v>-0.46977221612731768</v>
      </c>
      <c r="EU356" s="44">
        <f t="shared" si="714"/>
        <v>-22.554491047488412</v>
      </c>
      <c r="EV356" s="39" t="s">
        <v>275</v>
      </c>
      <c r="FA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5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</row>
    <row r="357" spans="1:235">
      <c r="A357" t="s">
        <v>38</v>
      </c>
      <c r="B357" s="3" t="s">
        <v>36</v>
      </c>
      <c r="C357" s="19">
        <v>6</v>
      </c>
      <c r="D357" t="s">
        <v>113</v>
      </c>
      <c r="E357" t="s">
        <v>27</v>
      </c>
      <c r="F357" s="13"/>
      <c r="G357" s="13"/>
      <c r="H357" s="13">
        <v>1.261973346117884E-4</v>
      </c>
      <c r="I357" s="13">
        <v>1.166680751794047E-5</v>
      </c>
      <c r="J357" s="13">
        <v>4.1726026574906426E-5</v>
      </c>
      <c r="K357" s="13">
        <v>-3.6541971894621382E-6</v>
      </c>
      <c r="L357" s="13">
        <v>5.8408937184140088E-5</v>
      </c>
      <c r="M357" s="13">
        <v>-2.5122923439369069E-6</v>
      </c>
      <c r="N357" s="13">
        <v>4.776251544171828E-5</v>
      </c>
      <c r="O357" s="13">
        <v>7.5459501886143712E-6</v>
      </c>
      <c r="P357" s="13">
        <v>-3.3583984386353911E-6</v>
      </c>
      <c r="Q357" s="13"/>
      <c r="R357" s="13"/>
      <c r="S357" s="13"/>
      <c r="T357" s="13"/>
      <c r="U357" s="13"/>
      <c r="V357" s="13">
        <v>20.25343824892628</v>
      </c>
      <c r="W357" s="13">
        <v>4.5034365459364292</v>
      </c>
      <c r="X357" s="13">
        <v>7.0268775005729829</v>
      </c>
      <c r="Y357" s="13">
        <v>3.3871623898417563E-5</v>
      </c>
      <c r="Z357" s="13">
        <v>7.4106196286726975</v>
      </c>
      <c r="AA357" s="13">
        <v>2.0971581810564593E-5</v>
      </c>
      <c r="AB357" s="13">
        <v>1.2385319422702401</v>
      </c>
      <c r="AC357" s="13">
        <v>1.0239701806215504E-5</v>
      </c>
      <c r="AD357" s="13">
        <v>-2.3841860218695098E-6</v>
      </c>
      <c r="AE357" s="13"/>
      <c r="AF357" s="13"/>
      <c r="AG357" s="13"/>
      <c r="AH357" s="13"/>
      <c r="AI357" s="68">
        <f t="shared" si="633"/>
        <v>1</v>
      </c>
      <c r="AJ357" s="13">
        <f t="shared" si="655"/>
        <v>0</v>
      </c>
      <c r="AK357" s="13">
        <f t="shared" si="656"/>
        <v>0</v>
      </c>
      <c r="AL357" s="13">
        <f t="shared" si="657"/>
        <v>20.253312051591667</v>
      </c>
      <c r="AM357" s="13">
        <f t="shared" si="658"/>
        <v>4.5034248791289109</v>
      </c>
      <c r="AN357" s="13">
        <f t="shared" si="659"/>
        <v>7.0268357745464076</v>
      </c>
      <c r="AO357" s="13">
        <f t="shared" si="660"/>
        <v>3.7525821087879699E-5</v>
      </c>
      <c r="AP357" s="13">
        <f t="shared" si="661"/>
        <v>7.4105612197355137</v>
      </c>
      <c r="AQ357" s="13">
        <f t="shared" si="662"/>
        <v>2.3483874154501499E-5</v>
      </c>
      <c r="AR357" s="13">
        <f t="shared" si="663"/>
        <v>1.2384841797547983</v>
      </c>
      <c r="AS357" s="13">
        <f t="shared" si="664"/>
        <v>2.693751617601133E-6</v>
      </c>
      <c r="AT357" s="13">
        <f t="shared" si="665"/>
        <v>9.7421241676588133E-7</v>
      </c>
      <c r="AU357" s="13">
        <f t="shared" si="666"/>
        <v>0</v>
      </c>
      <c r="AV357" s="13">
        <f t="shared" si="667"/>
        <v>0</v>
      </c>
      <c r="AW357" s="13">
        <f t="shared" si="668"/>
        <v>0</v>
      </c>
      <c r="AX357" s="13"/>
      <c r="AY357">
        <f t="shared" si="669"/>
        <v>0</v>
      </c>
      <c r="AZ357">
        <f t="shared" si="670"/>
        <v>1</v>
      </c>
      <c r="BB357">
        <f t="shared" si="634"/>
        <v>1</v>
      </c>
      <c r="BC357">
        <f t="shared" si="635"/>
        <v>1</v>
      </c>
      <c r="BD357" s="41">
        <f t="shared" si="636"/>
        <v>1.8141482174588872</v>
      </c>
      <c r="BE357" s="13">
        <f t="shared" si="637"/>
        <v>20.253312051591667</v>
      </c>
      <c r="BF357" s="13">
        <f t="shared" si="638"/>
        <v>4.5034248791289109</v>
      </c>
      <c r="BG357" s="13">
        <f t="shared" si="671"/>
        <v>7.0268352446814992</v>
      </c>
      <c r="BH357" s="13">
        <f t="shared" si="672"/>
        <v>7.4105608755576275</v>
      </c>
      <c r="BI357" s="13">
        <f t="shared" si="673"/>
        <v>1.2384835332621289</v>
      </c>
      <c r="BJ357" s="17">
        <f t="shared" si="674"/>
        <v>0.22235498409629234</v>
      </c>
      <c r="BK357" s="17">
        <f t="shared" si="675"/>
        <v>0.34694746354482175</v>
      </c>
      <c r="BL357" s="17">
        <f t="shared" si="676"/>
        <v>0.36589377859189437</v>
      </c>
      <c r="BM357" s="17">
        <f t="shared" si="677"/>
        <v>6.114967912938462E-2</v>
      </c>
      <c r="BN357" s="17">
        <f t="shared" si="678"/>
        <v>1.5603313996081771</v>
      </c>
      <c r="BO357" s="17">
        <f t="shared" si="679"/>
        <v>1.645538911929411</v>
      </c>
      <c r="BP357" s="17">
        <f t="shared" si="680"/>
        <v>0.27500925773223656</v>
      </c>
      <c r="BQ357" s="17">
        <f t="shared" si="681"/>
        <v>1.0546085993928154</v>
      </c>
      <c r="BR357" s="17">
        <f t="shared" si="682"/>
        <v>0.17625054382760966</v>
      </c>
      <c r="BS357" s="17">
        <f t="shared" si="683"/>
        <v>0.16712412920687814</v>
      </c>
      <c r="BT357" s="96">
        <f t="shared" si="684"/>
        <v>-1.5034801467322787</v>
      </c>
      <c r="BU357" s="96">
        <f t="shared" si="685"/>
        <v>-1.0585819123858224</v>
      </c>
      <c r="BV357" s="96">
        <f t="shared" si="686"/>
        <v>-1.0054122101299674</v>
      </c>
      <c r="BW357" s="96">
        <f t="shared" si="687"/>
        <v>-2.7944306641336203</v>
      </c>
      <c r="BX357" s="44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184"/>
      <c r="CJ357" s="185" t="s">
        <v>216</v>
      </c>
      <c r="CK357" s="181">
        <f t="shared" si="639"/>
        <v>0</v>
      </c>
      <c r="CL357" s="186">
        <f t="shared" si="640"/>
        <v>1.8141471509368765</v>
      </c>
      <c r="CM357" s="185">
        <f t="shared" si="641"/>
        <v>0.21793333065422696</v>
      </c>
      <c r="CN357" s="185">
        <f t="shared" si="642"/>
        <v>0.33336965876916724</v>
      </c>
      <c r="CO357" s="188">
        <f t="shared" si="643"/>
        <v>0.33810000000000001</v>
      </c>
      <c r="CP357" s="185">
        <f t="shared" si="644"/>
        <v>5.4383157105593639E-2</v>
      </c>
      <c r="CQ357" s="187">
        <f t="shared" si="645"/>
        <v>1.529686431021841</v>
      </c>
      <c r="CR357" s="187">
        <f t="shared" si="646"/>
        <v>1.5513918820266619</v>
      </c>
      <c r="CS357" s="187">
        <f t="shared" si="647"/>
        <v>0.2495403385170025</v>
      </c>
      <c r="CT357" s="187">
        <f t="shared" si="648"/>
        <v>1.0141894773756486</v>
      </c>
      <c r="CU357" s="187">
        <f t="shared" si="649"/>
        <v>0.16313169382715112</v>
      </c>
      <c r="CV357" s="187">
        <f t="shared" si="650"/>
        <v>0.16084932595561563</v>
      </c>
      <c r="CW357" s="184">
        <f t="shared" si="651"/>
        <v>-1.5235660856533748</v>
      </c>
      <c r="CX357" s="184">
        <f t="shared" si="652"/>
        <v>-1.0985033182980943</v>
      </c>
      <c r="CY357" s="184">
        <f t="shared" si="653"/>
        <v>-2.9117007850894687</v>
      </c>
      <c r="CZ357" s="184">
        <f t="shared" si="688"/>
        <v>0.42506276735528026</v>
      </c>
      <c r="DA357" s="184">
        <f t="shared" si="689"/>
        <v>0.43915251638507791</v>
      </c>
      <c r="DB357" s="184">
        <f t="shared" si="690"/>
        <v>-1.3881346994360939</v>
      </c>
      <c r="DC357" s="184">
        <f t="shared" si="691"/>
        <v>1.4089749029797736E-2</v>
      </c>
      <c r="DD357" s="184">
        <f t="shared" si="692"/>
        <v>-1.8131974667913744</v>
      </c>
      <c r="DE357" s="184">
        <f t="shared" si="693"/>
        <v>-1.8272872158211717</v>
      </c>
      <c r="DF357" s="15"/>
      <c r="DY357" s="124"/>
      <c r="EH357" s="50"/>
      <c r="EN357" t="str">
        <f t="shared" ref="EN357:EU357" si="715">EE486</f>
        <v xml:space="preserve">bottle 3 </v>
      </c>
      <c r="EO357" t="str">
        <f t="shared" si="715"/>
        <v>Lab 2</v>
      </c>
      <c r="EP357" s="44" t="str">
        <f t="shared" si="715"/>
        <v>May 28, 2020</v>
      </c>
      <c r="EQ357" s="124">
        <f t="shared" si="715"/>
        <v>1</v>
      </c>
      <c r="ER357" s="117">
        <f t="shared" si="715"/>
        <v>1.0578109519066501</v>
      </c>
      <c r="ES357" s="44">
        <f t="shared" si="715"/>
        <v>-3.5670777367435846</v>
      </c>
      <c r="ET357" s="44">
        <f t="shared" si="715"/>
        <v>0.3671594526188926</v>
      </c>
      <c r="EU357" s="44">
        <f t="shared" si="715"/>
        <v>-11.7903687021359</v>
      </c>
      <c r="EV357" s="39" t="s">
        <v>275</v>
      </c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44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</row>
    <row r="358" spans="1:235">
      <c r="A358" t="s">
        <v>38</v>
      </c>
      <c r="B358" s="3" t="s">
        <v>36</v>
      </c>
      <c r="C358" s="19">
        <v>6</v>
      </c>
      <c r="D358" t="s">
        <v>114</v>
      </c>
      <c r="E358" t="s">
        <v>98</v>
      </c>
      <c r="F358" s="13"/>
      <c r="G358" s="13"/>
      <c r="H358" s="13">
        <v>2.0542814760119658E-3</v>
      </c>
      <c r="I358" s="13">
        <v>4.5223878260003403E-4</v>
      </c>
      <c r="J358" s="13">
        <v>7.0543563979299508E-4</v>
      </c>
      <c r="K358" s="13">
        <v>-3.4411257502142684E-6</v>
      </c>
      <c r="L358" s="13">
        <v>7.458382096956484E-4</v>
      </c>
      <c r="M358" s="13">
        <v>4.710432548904471E-7</v>
      </c>
      <c r="N358" s="13">
        <v>1.7709159837977495E-4</v>
      </c>
      <c r="O358" s="13">
        <v>3.8423017372224422E-6</v>
      </c>
      <c r="P358" s="13">
        <v>-6.2338277075468794E-6</v>
      </c>
      <c r="Q358" s="13"/>
      <c r="R358" s="13"/>
      <c r="S358" s="13"/>
      <c r="T358" s="13"/>
      <c r="U358" s="13"/>
      <c r="V358" s="13">
        <v>19.809655247902384</v>
      </c>
      <c r="W358" s="13">
        <v>4.4048062052045553</v>
      </c>
      <c r="X358" s="13">
        <v>6.8729723618955028</v>
      </c>
      <c r="Y358" s="13">
        <v>1.6106061168000228E-5</v>
      </c>
      <c r="Z358" s="13">
        <v>7.2484110228869376</v>
      </c>
      <c r="AA358" s="13">
        <v>1.9283301243172454E-5</v>
      </c>
      <c r="AB358" s="13">
        <v>1.2114447817510487</v>
      </c>
      <c r="AC358" s="13">
        <v>4.8057296708622963E-6</v>
      </c>
      <c r="AD358" s="13">
        <v>-4.066035998272239E-6</v>
      </c>
      <c r="AE358" s="13"/>
      <c r="AF358" s="13"/>
      <c r="AG358" s="13"/>
      <c r="AH358" s="13"/>
      <c r="AI358" s="68">
        <f t="shared" si="633"/>
        <v>1</v>
      </c>
      <c r="AJ358" s="13">
        <f t="shared" si="655"/>
        <v>0</v>
      </c>
      <c r="AK358" s="13">
        <f t="shared" si="656"/>
        <v>0</v>
      </c>
      <c r="AL358" s="13">
        <f t="shared" si="657"/>
        <v>19.807600966426371</v>
      </c>
      <c r="AM358" s="13">
        <f t="shared" si="658"/>
        <v>4.4043539664219553</v>
      </c>
      <c r="AN358" s="13">
        <f t="shared" si="659"/>
        <v>6.8722669262557101</v>
      </c>
      <c r="AO358" s="13">
        <f t="shared" si="660"/>
        <v>1.9547186918214496E-5</v>
      </c>
      <c r="AP358" s="13">
        <f t="shared" si="661"/>
        <v>7.247665184677242</v>
      </c>
      <c r="AQ358" s="13">
        <f t="shared" si="662"/>
        <v>1.8812257988282009E-5</v>
      </c>
      <c r="AR358" s="13">
        <f t="shared" si="663"/>
        <v>1.2112676901526689</v>
      </c>
      <c r="AS358" s="13">
        <f t="shared" si="664"/>
        <v>9.6342793363985415E-7</v>
      </c>
      <c r="AT358" s="13">
        <f t="shared" si="665"/>
        <v>2.1677917092746404E-6</v>
      </c>
      <c r="AU358" s="13">
        <f t="shared" si="666"/>
        <v>0</v>
      </c>
      <c r="AV358" s="13">
        <f t="shared" si="667"/>
        <v>0</v>
      </c>
      <c r="AW358" s="13">
        <f t="shared" si="668"/>
        <v>0</v>
      </c>
      <c r="AX358" s="13"/>
      <c r="AY358">
        <f t="shared" si="669"/>
        <v>0</v>
      </c>
      <c r="AZ358">
        <f t="shared" si="670"/>
        <v>1</v>
      </c>
      <c r="BB358">
        <f t="shared" si="634"/>
        <v>1</v>
      </c>
      <c r="BC358">
        <f t="shared" si="635"/>
        <v>1</v>
      </c>
      <c r="BD358" s="41">
        <f t="shared" si="636"/>
        <v>1.814740353271314</v>
      </c>
      <c r="BE358" s="13">
        <f t="shared" si="637"/>
        <v>19.807600966426371</v>
      </c>
      <c r="BF358" s="13">
        <f t="shared" si="638"/>
        <v>4.4043539664219553</v>
      </c>
      <c r="BG358" s="13">
        <f t="shared" si="671"/>
        <v>6.8722657472540529</v>
      </c>
      <c r="BH358" s="13">
        <f t="shared" si="672"/>
        <v>7.2476644188387365</v>
      </c>
      <c r="BI358" s="13">
        <f t="shared" si="673"/>
        <v>1.2112662516101043</v>
      </c>
      <c r="BJ358" s="17">
        <f t="shared" si="674"/>
        <v>0.22235675960391563</v>
      </c>
      <c r="BK358" s="17">
        <f t="shared" si="675"/>
        <v>0.34695093862716919</v>
      </c>
      <c r="BL358" s="17">
        <f t="shared" si="676"/>
        <v>0.36590319196774179</v>
      </c>
      <c r="BM358" s="17">
        <f t="shared" si="677"/>
        <v>6.1151587901189297E-2</v>
      </c>
      <c r="BN358" s="17">
        <f t="shared" si="678"/>
        <v>1.5603345688486976</v>
      </c>
      <c r="BO358" s="17">
        <f t="shared" si="679"/>
        <v>1.6455681069445589</v>
      </c>
      <c r="BP358" s="17">
        <f t="shared" si="680"/>
        <v>0.27501564607308854</v>
      </c>
      <c r="BQ358" s="17">
        <f t="shared" si="681"/>
        <v>1.0546251680873491</v>
      </c>
      <c r="BR358" s="17">
        <f t="shared" si="682"/>
        <v>0.17625428005226504</v>
      </c>
      <c r="BS358" s="17">
        <f t="shared" si="683"/>
        <v>0.16712504630618377</v>
      </c>
      <c r="BT358" s="96">
        <f t="shared" si="684"/>
        <v>-1.5034721617503282</v>
      </c>
      <c r="BU358" s="96">
        <f t="shared" si="685"/>
        <v>-1.0585718962729835</v>
      </c>
      <c r="BV358" s="96">
        <f t="shared" si="686"/>
        <v>-1.0053864833881889</v>
      </c>
      <c r="BW358" s="96">
        <f t="shared" si="687"/>
        <v>-2.7943994498731111</v>
      </c>
      <c r="BX358" s="44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184"/>
      <c r="CJ358" s="185"/>
      <c r="CK358" s="181">
        <f t="shared" si="639"/>
        <v>0</v>
      </c>
      <c r="CL358" s="186">
        <f t="shared" si="640"/>
        <v>1.8147379267894641</v>
      </c>
      <c r="CM358" s="185">
        <f t="shared" si="641"/>
        <v>0.21793364535211518</v>
      </c>
      <c r="CN358" s="185">
        <f t="shared" si="642"/>
        <v>0.33336866390647579</v>
      </c>
      <c r="CO358" s="188">
        <f t="shared" si="643"/>
        <v>0.33810000000000001</v>
      </c>
      <c r="CP358" s="185">
        <f t="shared" si="644"/>
        <v>5.4382777801856096E-2</v>
      </c>
      <c r="CQ358" s="187">
        <f t="shared" si="645"/>
        <v>1.5296796571628597</v>
      </c>
      <c r="CR358" s="187">
        <f t="shared" si="646"/>
        <v>1.5513896418046518</v>
      </c>
      <c r="CS358" s="187">
        <f t="shared" si="647"/>
        <v>0.24953823772364228</v>
      </c>
      <c r="CT358" s="187">
        <f t="shared" si="648"/>
        <v>1.0141925039926716</v>
      </c>
      <c r="CU358" s="187">
        <f t="shared" si="649"/>
        <v>0.16313104286584296</v>
      </c>
      <c r="CV358" s="187">
        <f t="shared" si="650"/>
        <v>0.16084820408712242</v>
      </c>
      <c r="CW358" s="184">
        <f t="shared" si="651"/>
        <v>-1.5235646416445117</v>
      </c>
      <c r="CX358" s="184">
        <f t="shared" si="652"/>
        <v>-1.0985063025654078</v>
      </c>
      <c r="CY358" s="184">
        <f t="shared" si="653"/>
        <v>-2.911707759768404</v>
      </c>
      <c r="CZ358" s="184">
        <f t="shared" si="688"/>
        <v>0.42505833907910406</v>
      </c>
      <c r="DA358" s="184">
        <f t="shared" si="689"/>
        <v>0.43915107237621498</v>
      </c>
      <c r="DB358" s="184">
        <f t="shared" si="690"/>
        <v>-1.3881431181238928</v>
      </c>
      <c r="DC358" s="184">
        <f t="shared" si="691"/>
        <v>1.4092733297111101E-2</v>
      </c>
      <c r="DD358" s="184">
        <f t="shared" si="692"/>
        <v>-1.8132014572029962</v>
      </c>
      <c r="DE358" s="184">
        <f t="shared" si="693"/>
        <v>-1.8272941905001074</v>
      </c>
      <c r="DF358" s="15"/>
      <c r="DY358" s="124"/>
      <c r="EE358" t="str">
        <f>E358</f>
        <v>iRM_UR</v>
      </c>
      <c r="EF358" t="str">
        <f>A358</f>
        <v>Lab 1</v>
      </c>
      <c r="EG358" t="str">
        <f>B358</f>
        <v>Jun 23, 2022</v>
      </c>
      <c r="EH358" s="50">
        <f>C358</f>
        <v>6</v>
      </c>
      <c r="EI358" s="48">
        <f>BE358/AVERAGE(BE357,BE359)</f>
        <v>0.98790853470902951</v>
      </c>
      <c r="EJ358" s="46">
        <f>(CM358/AVERAGE(CM357,CM359)-1)*10^6</f>
        <v>9.6158362279386012</v>
      </c>
      <c r="EK358" s="46">
        <f>(CN358/AVERAGE(CN357,CN359)-1)*10^6</f>
        <v>-1.0341099738742088</v>
      </c>
      <c r="EL358" s="46">
        <f>(CP358/AVERAGE(CP357,CP359)-1)*10^6</f>
        <v>8.8772658637381596</v>
      </c>
      <c r="EQ358" s="124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44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</row>
    <row r="359" spans="1:235">
      <c r="A359" t="s">
        <v>38</v>
      </c>
      <c r="B359" s="3" t="s">
        <v>36</v>
      </c>
      <c r="C359" s="19">
        <v>6</v>
      </c>
      <c r="D359" t="s">
        <v>115</v>
      </c>
      <c r="E359" t="s">
        <v>27</v>
      </c>
      <c r="F359" s="13"/>
      <c r="G359" s="13"/>
      <c r="H359" s="13">
        <v>2.390865294728428E-4</v>
      </c>
      <c r="I359" s="13">
        <v>4.643306565412786E-5</v>
      </c>
      <c r="J359" s="13">
        <v>7.5126299270777958E-5</v>
      </c>
      <c r="K359" s="13">
        <v>-1.556076074393788E-6</v>
      </c>
      <c r="L359" s="13">
        <v>8.7839574553072447E-5</v>
      </c>
      <c r="M359" s="13">
        <v>2.116967345955345E-6</v>
      </c>
      <c r="N359" s="13">
        <v>6.0010693414369601E-5</v>
      </c>
      <c r="O359" s="13">
        <v>8.9684442627913139E-7</v>
      </c>
      <c r="P359" s="13">
        <v>-1.8223449842480481E-6</v>
      </c>
      <c r="Q359" s="13"/>
      <c r="R359" s="13"/>
      <c r="S359" s="13"/>
      <c r="T359" s="13"/>
      <c r="U359" s="13"/>
      <c r="V359" s="13">
        <v>19.846997578938801</v>
      </c>
      <c r="W359" s="13">
        <v>4.4131641387939453</v>
      </c>
      <c r="X359" s="13">
        <v>6.8863392770290375</v>
      </c>
      <c r="Y359" s="13">
        <v>3.2620925016620582E-5</v>
      </c>
      <c r="Z359" s="13">
        <v>7.2629554470380144</v>
      </c>
      <c r="AA359" s="13">
        <v>2.1187843169438263E-5</v>
      </c>
      <c r="AB359" s="13">
        <v>1.2139072865247726</v>
      </c>
      <c r="AC359" s="13">
        <v>4.3191026139292416E-6</v>
      </c>
      <c r="AD359" s="13">
        <v>-2.9697507435792283E-6</v>
      </c>
      <c r="AE359" s="13"/>
      <c r="AF359" s="13"/>
      <c r="AG359" s="13"/>
      <c r="AH359" s="13"/>
      <c r="AI359" s="68">
        <f t="shared" si="633"/>
        <v>1</v>
      </c>
      <c r="AJ359" s="13">
        <f t="shared" si="655"/>
        <v>0</v>
      </c>
      <c r="AK359" s="13">
        <f t="shared" si="656"/>
        <v>0</v>
      </c>
      <c r="AL359" s="13">
        <f t="shared" si="657"/>
        <v>19.846758492409329</v>
      </c>
      <c r="AM359" s="13">
        <f t="shared" si="658"/>
        <v>4.4131177057282915</v>
      </c>
      <c r="AN359" s="13">
        <f t="shared" si="659"/>
        <v>6.8862641507297671</v>
      </c>
      <c r="AO359" s="13">
        <f t="shared" si="660"/>
        <v>3.4177001091014372E-5</v>
      </c>
      <c r="AP359" s="13">
        <f t="shared" si="661"/>
        <v>7.2628676074634617</v>
      </c>
      <c r="AQ359" s="13">
        <f t="shared" si="662"/>
        <v>1.907087582348292E-5</v>
      </c>
      <c r="AR359" s="13">
        <f t="shared" si="663"/>
        <v>1.2138472758313583</v>
      </c>
      <c r="AS359" s="13">
        <f t="shared" si="664"/>
        <v>3.4222581876501104E-6</v>
      </c>
      <c r="AT359" s="13">
        <f t="shared" si="665"/>
        <v>-1.1474057593311802E-6</v>
      </c>
      <c r="AU359" s="13">
        <f t="shared" si="666"/>
        <v>0</v>
      </c>
      <c r="AV359" s="13">
        <f t="shared" si="667"/>
        <v>0</v>
      </c>
      <c r="AW359" s="13">
        <f t="shared" si="668"/>
        <v>0</v>
      </c>
      <c r="AX359" s="13"/>
      <c r="AY359">
        <f t="shared" si="669"/>
        <v>0</v>
      </c>
      <c r="AZ359">
        <f t="shared" si="670"/>
        <v>1</v>
      </c>
      <c r="BB359">
        <f t="shared" si="634"/>
        <v>1</v>
      </c>
      <c r="BC359">
        <f t="shared" si="635"/>
        <v>1</v>
      </c>
      <c r="BD359" s="41">
        <f t="shared" si="636"/>
        <v>1.8175056666247209</v>
      </c>
      <c r="BE359" s="13">
        <f t="shared" si="637"/>
        <v>19.846758492409329</v>
      </c>
      <c r="BF359" s="13">
        <f t="shared" si="638"/>
        <v>4.4131177057282915</v>
      </c>
      <c r="BG359" s="13">
        <f t="shared" si="671"/>
        <v>6.8862647746736778</v>
      </c>
      <c r="BH359" s="13">
        <f t="shared" si="672"/>
        <v>7.2628680127774405</v>
      </c>
      <c r="BI359" s="13">
        <f t="shared" si="673"/>
        <v>1.2138480372085707</v>
      </c>
      <c r="BJ359" s="17">
        <f t="shared" si="674"/>
        <v>0.22235962146746283</v>
      </c>
      <c r="BK359" s="17">
        <f t="shared" si="675"/>
        <v>0.34697176253277967</v>
      </c>
      <c r="BL359" s="17">
        <f t="shared" si="676"/>
        <v>0.36594731656331819</v>
      </c>
      <c r="BM359" s="17">
        <f t="shared" si="677"/>
        <v>6.1161022222990413E-2</v>
      </c>
      <c r="BN359" s="17">
        <f t="shared" si="678"/>
        <v>1.5604081363466025</v>
      </c>
      <c r="BO359" s="17">
        <f t="shared" si="679"/>
        <v>1.6457453657649175</v>
      </c>
      <c r="BP359" s="17">
        <f t="shared" si="680"/>
        <v>0.27505453471884017</v>
      </c>
      <c r="BQ359" s="17">
        <f t="shared" si="681"/>
        <v>1.0546890441228509</v>
      </c>
      <c r="BR359" s="17">
        <f t="shared" si="682"/>
        <v>0.17627089241076876</v>
      </c>
      <c r="BS359" s="17">
        <f t="shared" si="683"/>
        <v>0.16713067552281943</v>
      </c>
      <c r="BT359" s="96">
        <f t="shared" si="684"/>
        <v>-1.5034592912392832</v>
      </c>
      <c r="BU359" s="96">
        <f t="shared" si="685"/>
        <v>-1.0585118783327088</v>
      </c>
      <c r="BV359" s="96">
        <f t="shared" si="686"/>
        <v>-1.0052658997577466</v>
      </c>
      <c r="BW359" s="96">
        <f t="shared" si="687"/>
        <v>-2.794245184146785</v>
      </c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184"/>
      <c r="CJ359" s="185"/>
      <c r="CK359" s="181">
        <f t="shared" si="639"/>
        <v>0</v>
      </c>
      <c r="CL359" s="186">
        <f t="shared" si="640"/>
        <v>1.8175069481329273</v>
      </c>
      <c r="CM359" s="185">
        <f t="shared" si="641"/>
        <v>0.21792976886182061</v>
      </c>
      <c r="CN359" s="185">
        <f t="shared" si="642"/>
        <v>0.33336835852421798</v>
      </c>
      <c r="CO359" s="188">
        <f t="shared" si="643"/>
        <v>0.33809999999999996</v>
      </c>
      <c r="CP359" s="185">
        <f t="shared" si="644"/>
        <v>5.4381432965935929E-2</v>
      </c>
      <c r="CQ359" s="187">
        <f t="shared" si="645"/>
        <v>1.5297054655052278</v>
      </c>
      <c r="CR359" s="187">
        <f t="shared" si="646"/>
        <v>1.5514172376072854</v>
      </c>
      <c r="CS359" s="187">
        <f t="shared" si="647"/>
        <v>0.24953650549878167</v>
      </c>
      <c r="CT359" s="187">
        <f t="shared" si="648"/>
        <v>1.0141934330442408</v>
      </c>
      <c r="CU359" s="187">
        <f t="shared" si="649"/>
        <v>0.16312715821824258</v>
      </c>
      <c r="CV359" s="187">
        <f t="shared" si="650"/>
        <v>0.16084422645943786</v>
      </c>
      <c r="CW359" s="184">
        <f t="shared" si="651"/>
        <v>-1.5235824292824196</v>
      </c>
      <c r="CX359" s="184">
        <f t="shared" si="652"/>
        <v>-1.0985072186155072</v>
      </c>
      <c r="CY359" s="184">
        <f t="shared" si="653"/>
        <v>-2.9117324891515484</v>
      </c>
      <c r="CZ359" s="184">
        <f t="shared" si="688"/>
        <v>0.42507521066691267</v>
      </c>
      <c r="DA359" s="184">
        <f t="shared" si="689"/>
        <v>0.43916886001412275</v>
      </c>
      <c r="DB359" s="184">
        <f t="shared" si="690"/>
        <v>-1.388150059869129</v>
      </c>
      <c r="DC359" s="184">
        <f t="shared" si="691"/>
        <v>1.4093649347210116E-2</v>
      </c>
      <c r="DD359" s="184">
        <f t="shared" si="692"/>
        <v>-1.8132252705360414</v>
      </c>
      <c r="DE359" s="184">
        <f t="shared" si="693"/>
        <v>-1.8273189198832513</v>
      </c>
      <c r="DF359" s="15"/>
      <c r="DV359" s="39" t="str">
        <f>E359</f>
        <v>iRM_12</v>
      </c>
      <c r="DW359" s="39" t="str">
        <f>A359</f>
        <v>Lab 1</v>
      </c>
      <c r="DX359" s="39" t="str">
        <f>B359</f>
        <v>Jun 23, 2022</v>
      </c>
      <c r="DY359" s="124">
        <f>C359</f>
        <v>6</v>
      </c>
      <c r="DZ359" s="48">
        <f>BE359/AVERAGE(BE357,BE361)</f>
        <v>0.99271293268065408</v>
      </c>
      <c r="EA359" s="46">
        <f>(CM359/AVERAGE(CM357,CM361)-1)*10^6</f>
        <v>-18.905098028043632</v>
      </c>
      <c r="EB359" s="46">
        <f>(CN359/AVERAGE(CN357,CN361)-1)*10^6</f>
        <v>-3.2269214510494137</v>
      </c>
      <c r="EC359" s="46">
        <f>(CP359/AVERAGE(CP357,CP361)-1)*10^6</f>
        <v>-32.544238511844625</v>
      </c>
      <c r="EH359" s="50"/>
      <c r="EK359" s="46"/>
      <c r="EL359" s="46"/>
      <c r="EN359" t="str">
        <f t="shared" ref="EN359:EU359" si="716">EE499</f>
        <v xml:space="preserve">Bottle 3 </v>
      </c>
      <c r="EO359" t="str">
        <f t="shared" si="716"/>
        <v>Lab 2</v>
      </c>
      <c r="EP359" s="39" t="str">
        <f t="shared" si="716"/>
        <v>June 3, 2020</v>
      </c>
      <c r="EQ359" s="124">
        <f t="shared" si="716"/>
        <v>2</v>
      </c>
      <c r="ER359" s="117">
        <f t="shared" si="716"/>
        <v>1.0439169215552084</v>
      </c>
      <c r="ES359" s="44">
        <f t="shared" si="716"/>
        <v>-2.1335488228357846</v>
      </c>
      <c r="ET359" s="44">
        <f t="shared" si="716"/>
        <v>-1.5103547764683256</v>
      </c>
      <c r="EU359" s="44">
        <f t="shared" si="716"/>
        <v>8.0981202263963326</v>
      </c>
      <c r="EV359" s="39" t="s">
        <v>275</v>
      </c>
      <c r="EW359" s="108" t="s">
        <v>257</v>
      </c>
      <c r="EX359" s="109">
        <f>AVERAGE(ES359:ES364)</f>
        <v>-2.3408102892696903</v>
      </c>
      <c r="EY359" s="109">
        <f>AVERAGE(ET359:ET364)</f>
        <v>-0.46756899198715135</v>
      </c>
      <c r="EZ359" s="110">
        <f>AVERAGE(EU359:EU364)</f>
        <v>2.1217332936510993</v>
      </c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44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</row>
    <row r="360" spans="1:235">
      <c r="A360" t="s">
        <v>38</v>
      </c>
      <c r="B360" s="3" t="s">
        <v>36</v>
      </c>
      <c r="C360" s="19">
        <v>6</v>
      </c>
      <c r="D360" t="s">
        <v>116</v>
      </c>
      <c r="E360" t="s">
        <v>99</v>
      </c>
      <c r="F360" s="13"/>
      <c r="G360" s="13"/>
      <c r="H360" s="13">
        <v>2.3181299184216186E-4</v>
      </c>
      <c r="I360" s="13">
        <v>5.654587257595267E-5</v>
      </c>
      <c r="J360" s="13">
        <v>7.0289193718053863E-5</v>
      </c>
      <c r="K360" s="13">
        <v>-2.1654181182384486E-6</v>
      </c>
      <c r="L360" s="13">
        <v>9.1856269136769697E-5</v>
      </c>
      <c r="M360" s="13">
        <v>1.5012101926004107E-6</v>
      </c>
      <c r="N360" s="13">
        <v>6.3878179571474905E-5</v>
      </c>
      <c r="O360" s="13">
        <v>-5.4013304271904882E-6</v>
      </c>
      <c r="P360" s="13">
        <v>-2.5175113705699922E-6</v>
      </c>
      <c r="Q360" s="13"/>
      <c r="R360" s="13"/>
      <c r="S360" s="13"/>
      <c r="T360" s="13"/>
      <c r="U360" s="13"/>
      <c r="V360" s="13">
        <v>21.110709826151531</v>
      </c>
      <c r="W360" s="13">
        <v>4.6941075921058655</v>
      </c>
      <c r="X360" s="13">
        <v>7.3245560030142469</v>
      </c>
      <c r="Y360" s="13">
        <v>3.8832376840029305E-5</v>
      </c>
      <c r="Z360" s="13">
        <v>7.7247711718082428</v>
      </c>
      <c r="AA360" s="13">
        <v>2.3549919210571108E-5</v>
      </c>
      <c r="AB360" s="13">
        <v>1.2910517652829487</v>
      </c>
      <c r="AC360" s="13">
        <v>1.3189087310886785E-5</v>
      </c>
      <c r="AD360" s="13">
        <v>3.7323829831237276E-6</v>
      </c>
      <c r="AE360" s="13"/>
      <c r="AF360" s="13"/>
      <c r="AG360" s="13"/>
      <c r="AH360" s="13"/>
      <c r="AI360" s="68">
        <f t="shared" si="633"/>
        <v>1</v>
      </c>
      <c r="AJ360" s="13">
        <f t="shared" si="655"/>
        <v>0</v>
      </c>
      <c r="AK360" s="13">
        <f t="shared" si="656"/>
        <v>0</v>
      </c>
      <c r="AL360" s="13">
        <f t="shared" si="657"/>
        <v>21.110478013159689</v>
      </c>
      <c r="AM360" s="13">
        <f t="shared" si="658"/>
        <v>4.6940510462332892</v>
      </c>
      <c r="AN360" s="13">
        <f t="shared" si="659"/>
        <v>7.324485713820529</v>
      </c>
      <c r="AO360" s="13">
        <f t="shared" si="660"/>
        <v>4.0997794958267753E-5</v>
      </c>
      <c r="AP360" s="13">
        <f t="shared" si="661"/>
        <v>7.724679315539106</v>
      </c>
      <c r="AQ360" s="13">
        <f t="shared" si="662"/>
        <v>2.2048709017970698E-5</v>
      </c>
      <c r="AR360" s="13">
        <f t="shared" si="663"/>
        <v>1.2909878871033773</v>
      </c>
      <c r="AS360" s="13">
        <f t="shared" si="664"/>
        <v>1.8590417738077274E-5</v>
      </c>
      <c r="AT360" s="13">
        <f t="shared" si="665"/>
        <v>6.2498943536937194E-6</v>
      </c>
      <c r="AU360" s="13">
        <f t="shared" si="666"/>
        <v>0</v>
      </c>
      <c r="AV360" s="13">
        <f t="shared" si="667"/>
        <v>0</v>
      </c>
      <c r="AW360" s="13">
        <f t="shared" si="668"/>
        <v>0</v>
      </c>
      <c r="AX360" s="13"/>
      <c r="AY360">
        <f t="shared" si="669"/>
        <v>0</v>
      </c>
      <c r="AZ360">
        <f t="shared" si="670"/>
        <v>1</v>
      </c>
      <c r="BB360">
        <f t="shared" si="634"/>
        <v>1</v>
      </c>
      <c r="BC360">
        <f t="shared" si="635"/>
        <v>1</v>
      </c>
      <c r="BD360" s="41">
        <f t="shared" si="636"/>
        <v>1.8155941719346411</v>
      </c>
      <c r="BE360" s="13">
        <f t="shared" si="637"/>
        <v>21.110478013159689</v>
      </c>
      <c r="BF360" s="13">
        <f t="shared" si="638"/>
        <v>4.6940510462332892</v>
      </c>
      <c r="BG360" s="13">
        <f t="shared" si="671"/>
        <v>7.3244823148418519</v>
      </c>
      <c r="BH360" s="13">
        <f t="shared" si="672"/>
        <v>7.7246771076441805</v>
      </c>
      <c r="BI360" s="13">
        <f t="shared" si="673"/>
        <v>1.2909837397508581</v>
      </c>
      <c r="BJ360" s="17">
        <f t="shared" si="674"/>
        <v>0.2223564546149617</v>
      </c>
      <c r="BK360" s="17">
        <f t="shared" si="675"/>
        <v>0.34695956720051396</v>
      </c>
      <c r="BL360" s="17">
        <f t="shared" si="676"/>
        <v>0.36591673115259776</v>
      </c>
      <c r="BM360" s="17">
        <f t="shared" si="677"/>
        <v>6.1153695285634677E-2</v>
      </c>
      <c r="BN360" s="17">
        <f t="shared" si="678"/>
        <v>1.5603755141775322</v>
      </c>
      <c r="BO360" s="17">
        <f t="shared" si="679"/>
        <v>1.6456312535933748</v>
      </c>
      <c r="BP360" s="17">
        <f t="shared" si="680"/>
        <v>0.27502550079569321</v>
      </c>
      <c r="BQ360" s="17">
        <f t="shared" si="681"/>
        <v>1.0546379628757381</v>
      </c>
      <c r="BR360" s="17">
        <f t="shared" si="682"/>
        <v>0.17625597062810747</v>
      </c>
      <c r="BS360" s="17">
        <f t="shared" si="683"/>
        <v>0.167124621749345</v>
      </c>
      <c r="BT360" s="96">
        <f t="shared" si="684"/>
        <v>-1.503473533371158</v>
      </c>
      <c r="BU360" s="96">
        <f t="shared" si="685"/>
        <v>-1.0585470268603641</v>
      </c>
      <c r="BV360" s="96">
        <f t="shared" si="686"/>
        <v>-1.0053494819772413</v>
      </c>
      <c r="BW360" s="96">
        <f t="shared" si="687"/>
        <v>-2.7943649888197424</v>
      </c>
      <c r="BX360" s="44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184"/>
      <c r="CJ360" s="185"/>
      <c r="CK360" s="181">
        <f t="shared" si="639"/>
        <v>0</v>
      </c>
      <c r="CL360" s="186">
        <f t="shared" si="640"/>
        <v>1.8155876084276457</v>
      </c>
      <c r="CM360" s="185">
        <f t="shared" si="641"/>
        <v>0.21793129622397181</v>
      </c>
      <c r="CN360" s="185">
        <f t="shared" si="642"/>
        <v>0.33337072134886436</v>
      </c>
      <c r="CO360" s="188">
        <f t="shared" si="643"/>
        <v>0.33810000000000001</v>
      </c>
      <c r="CP360" s="185">
        <f t="shared" si="644"/>
        <v>5.4381664919899451E-2</v>
      </c>
      <c r="CQ360" s="187">
        <f t="shared" si="645"/>
        <v>1.5297055866921172</v>
      </c>
      <c r="CR360" s="187">
        <f t="shared" si="646"/>
        <v>1.5514063645660541</v>
      </c>
      <c r="CS360" s="187">
        <f t="shared" si="647"/>
        <v>0.24953582097731591</v>
      </c>
      <c r="CT360" s="187">
        <f t="shared" si="648"/>
        <v>1.0141862447667878</v>
      </c>
      <c r="CU360" s="187">
        <f t="shared" si="649"/>
        <v>0.16312669780916467</v>
      </c>
      <c r="CV360" s="187">
        <f t="shared" si="650"/>
        <v>0.160844912510794</v>
      </c>
      <c r="CW360" s="184">
        <f t="shared" si="651"/>
        <v>-1.5235754208007104</v>
      </c>
      <c r="CX360" s="184">
        <f t="shared" si="652"/>
        <v>-1.0985001309114328</v>
      </c>
      <c r="CY360" s="184">
        <f t="shared" si="653"/>
        <v>-2.9117282238452447</v>
      </c>
      <c r="CZ360" s="184">
        <f t="shared" si="688"/>
        <v>0.42507528988927756</v>
      </c>
      <c r="DA360" s="184">
        <f t="shared" si="689"/>
        <v>0.43916185153241349</v>
      </c>
      <c r="DB360" s="184">
        <f t="shared" si="690"/>
        <v>-1.3881528030445343</v>
      </c>
      <c r="DC360" s="184">
        <f t="shared" si="691"/>
        <v>1.4086561643136056E-2</v>
      </c>
      <c r="DD360" s="184">
        <f t="shared" si="692"/>
        <v>-1.8132280929338118</v>
      </c>
      <c r="DE360" s="184">
        <f t="shared" si="693"/>
        <v>-1.8273146545769476</v>
      </c>
      <c r="DF360" s="15"/>
      <c r="DY360" s="124"/>
      <c r="EE360" t="str">
        <f>E360</f>
        <v>SRM</v>
      </c>
      <c r="EF360" t="str">
        <f>A360</f>
        <v>Lab 1</v>
      </c>
      <c r="EG360" t="str">
        <f>B360</f>
        <v>Jun 23, 2022</v>
      </c>
      <c r="EH360" s="50">
        <f>C360</f>
        <v>6</v>
      </c>
      <c r="EI360" s="48">
        <f>BE360/AVERAGE(BE359,BE361)</f>
        <v>1.0667693562998941</v>
      </c>
      <c r="EJ360" s="46">
        <f>(CM360/AVERAGE(CM359,CM361)-1)*10^6</f>
        <v>-3.7250278845935014</v>
      </c>
      <c r="EK360" s="46">
        <f>(CN360/AVERAGE(CN359,CN361)-1)*10^6</f>
        <v>5.8109524181393368</v>
      </c>
      <c r="EL360" s="46">
        <f>(CP360/AVERAGE(CP359,CP361)-1)*10^6</f>
        <v>-12.427492491751124</v>
      </c>
      <c r="EN360" t="str">
        <f t="shared" ref="EN360:EU360" si="717">EE506</f>
        <v xml:space="preserve">bottle 3 </v>
      </c>
      <c r="EO360" t="str">
        <f t="shared" si="717"/>
        <v>Lab 2</v>
      </c>
      <c r="EP360" s="39" t="str">
        <f t="shared" si="717"/>
        <v>June 3, 2020</v>
      </c>
      <c r="EQ360" s="124">
        <f t="shared" si="717"/>
        <v>2</v>
      </c>
      <c r="ER360" s="117">
        <f t="shared" si="717"/>
        <v>1.0517756622564498</v>
      </c>
      <c r="ES360" s="44">
        <f t="shared" si="717"/>
        <v>-7.7928007659044951</v>
      </c>
      <c r="ET360" s="44">
        <f t="shared" si="717"/>
        <v>-1.8550204160527883</v>
      </c>
      <c r="EU360" s="44">
        <f t="shared" si="717"/>
        <v>11.950427080353876</v>
      </c>
      <c r="EV360" s="39" t="s">
        <v>275</v>
      </c>
      <c r="EW360" s="111" t="s">
        <v>258</v>
      </c>
      <c r="EX360" s="44">
        <f>2*STDEV(ES359:ES364)</f>
        <v>9.131761851626786</v>
      </c>
      <c r="EY360" s="44">
        <f>2*STDEV(ET359:ET364)</f>
        <v>4.1749082236985622</v>
      </c>
      <c r="EZ360" s="112">
        <f>2*STDEV(EU359:EU364)</f>
        <v>36.675727660478699</v>
      </c>
      <c r="FA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44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</row>
    <row r="361" spans="1:235">
      <c r="A361" t="s">
        <v>38</v>
      </c>
      <c r="B361" s="3" t="s">
        <v>36</v>
      </c>
      <c r="C361" s="19">
        <v>6</v>
      </c>
      <c r="D361" t="s">
        <v>50</v>
      </c>
      <c r="E361" t="s">
        <v>27</v>
      </c>
      <c r="F361" s="13"/>
      <c r="G361" s="13"/>
      <c r="H361" s="13">
        <v>2.51174317963887E-4</v>
      </c>
      <c r="I361" s="13">
        <v>3.51805047102971E-5</v>
      </c>
      <c r="J361" s="13">
        <v>7.900013224571012E-5</v>
      </c>
      <c r="K361" s="13">
        <v>6.8092737137703807E-6</v>
      </c>
      <c r="L361" s="13">
        <v>8.6097699022502641E-5</v>
      </c>
      <c r="M361" s="13">
        <v>-2.1016783989580289E-6</v>
      </c>
      <c r="N361" s="13">
        <v>5.1674863061634821E-5</v>
      </c>
      <c r="O361" s="13">
        <v>9.5363113246094233E-7</v>
      </c>
      <c r="P361" s="13">
        <v>-3.9073438642844859E-6</v>
      </c>
      <c r="Q361" s="13"/>
      <c r="R361" s="13"/>
      <c r="S361" s="13"/>
      <c r="T361" s="13"/>
      <c r="U361" s="13"/>
      <c r="V361" s="13">
        <v>19.731828689575195</v>
      </c>
      <c r="W361" s="13">
        <v>4.3877096760029692</v>
      </c>
      <c r="X361" s="13">
        <v>6.8466284323711788</v>
      </c>
      <c r="Y361" s="13">
        <v>3.2218586557992609E-5</v>
      </c>
      <c r="Z361" s="13">
        <v>7.2212852847819429</v>
      </c>
      <c r="AA361" s="13">
        <v>2.0861920347670093E-5</v>
      </c>
      <c r="AB361" s="13">
        <v>1.2070165337348471</v>
      </c>
      <c r="AC361" s="13">
        <v>8.4389084998881981E-6</v>
      </c>
      <c r="AD361" s="13">
        <v>-9.6388034040496565E-7</v>
      </c>
      <c r="AE361" s="13"/>
      <c r="AF361" s="13"/>
      <c r="AG361" s="13"/>
      <c r="AH361" s="13"/>
      <c r="AI361" s="68">
        <f t="shared" si="633"/>
        <v>1</v>
      </c>
      <c r="AJ361" s="13">
        <f t="shared" si="655"/>
        <v>0</v>
      </c>
      <c r="AK361" s="13">
        <f t="shared" si="656"/>
        <v>0</v>
      </c>
      <c r="AL361" s="13">
        <f t="shared" si="657"/>
        <v>19.731577515257232</v>
      </c>
      <c r="AM361" s="13">
        <f t="shared" si="658"/>
        <v>4.3876744954982589</v>
      </c>
      <c r="AN361" s="13">
        <f t="shared" si="659"/>
        <v>6.8465494322389331</v>
      </c>
      <c r="AO361" s="13">
        <f t="shared" si="660"/>
        <v>2.5409312844222228E-5</v>
      </c>
      <c r="AP361" s="13">
        <f t="shared" si="661"/>
        <v>7.2211991870829202</v>
      </c>
      <c r="AQ361" s="13">
        <f t="shared" si="662"/>
        <v>2.2963598746628121E-5</v>
      </c>
      <c r="AR361" s="13">
        <f t="shared" si="663"/>
        <v>1.2069648588717854</v>
      </c>
      <c r="AS361" s="13">
        <f t="shared" si="664"/>
        <v>7.485277367427256E-6</v>
      </c>
      <c r="AT361" s="13">
        <f t="shared" si="665"/>
        <v>2.9434635238795202E-6</v>
      </c>
      <c r="AU361" s="13">
        <f t="shared" si="666"/>
        <v>0</v>
      </c>
      <c r="AV361" s="13">
        <f t="shared" si="667"/>
        <v>0</v>
      </c>
      <c r="AW361" s="13">
        <f t="shared" si="668"/>
        <v>0</v>
      </c>
      <c r="AX361" s="13"/>
      <c r="AY361">
        <f t="shared" si="669"/>
        <v>0</v>
      </c>
      <c r="AZ361">
        <f t="shared" si="670"/>
        <v>1</v>
      </c>
      <c r="BB361">
        <f t="shared" si="634"/>
        <v>1</v>
      </c>
      <c r="BC361">
        <f t="shared" si="635"/>
        <v>1</v>
      </c>
      <c r="BD361" s="41">
        <f t="shared" si="636"/>
        <v>1.8190376777764747</v>
      </c>
      <c r="BE361" s="13">
        <f t="shared" si="637"/>
        <v>19.731577515257232</v>
      </c>
      <c r="BF361" s="13">
        <f t="shared" si="638"/>
        <v>4.3876744954982589</v>
      </c>
      <c r="BG361" s="13">
        <f t="shared" si="671"/>
        <v>6.846547831762356</v>
      </c>
      <c r="BH361" s="13">
        <f t="shared" si="672"/>
        <v>7.2211981473824647</v>
      </c>
      <c r="BI361" s="13">
        <f t="shared" si="673"/>
        <v>1.206962905750812</v>
      </c>
      <c r="BJ361" s="17">
        <f t="shared" si="674"/>
        <v>0.22236815541512261</v>
      </c>
      <c r="BK361" s="17">
        <f t="shared" si="675"/>
        <v>0.34698431113621481</v>
      </c>
      <c r="BL361" s="17">
        <f t="shared" si="676"/>
        <v>0.36597165846464885</v>
      </c>
      <c r="BM361" s="17">
        <f t="shared" si="677"/>
        <v>6.11691034240694E-2</v>
      </c>
      <c r="BN361" s="17">
        <f t="shared" si="678"/>
        <v>1.5604046833435101</v>
      </c>
      <c r="BO361" s="17">
        <f t="shared" si="679"/>
        <v>1.645791672739487</v>
      </c>
      <c r="BP361" s="17">
        <f t="shared" si="680"/>
        <v>0.27508032033578433</v>
      </c>
      <c r="BQ361" s="17">
        <f t="shared" si="681"/>
        <v>1.0547210542927983</v>
      </c>
      <c r="BR361" s="17">
        <f t="shared" si="682"/>
        <v>0.1762878074336231</v>
      </c>
      <c r="BS361" s="17">
        <f t="shared" si="683"/>
        <v>0.16714164064149259</v>
      </c>
      <c r="BT361" s="96">
        <f t="shared" si="684"/>
        <v>-1.5034209129408973</v>
      </c>
      <c r="BU361" s="96">
        <f t="shared" si="685"/>
        <v>-1.0584757129213445</v>
      </c>
      <c r="BV361" s="96">
        <f t="shared" si="686"/>
        <v>-1.0051993844680216</v>
      </c>
      <c r="BW361" s="96">
        <f t="shared" si="687"/>
        <v>-2.7941130629534485</v>
      </c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184"/>
      <c r="CJ361" s="185"/>
      <c r="CK361" s="181">
        <f t="shared" si="639"/>
        <v>0</v>
      </c>
      <c r="CL361" s="186">
        <f t="shared" si="640"/>
        <v>1.8190343715173396</v>
      </c>
      <c r="CM361" s="185">
        <f t="shared" si="641"/>
        <v>0.2179344471924817</v>
      </c>
      <c r="CN361" s="185">
        <f t="shared" si="642"/>
        <v>0.33336920979322598</v>
      </c>
      <c r="CO361" s="188">
        <f t="shared" si="643"/>
        <v>0.33810000000000001</v>
      </c>
      <c r="CP361" s="185">
        <f t="shared" si="644"/>
        <v>5.4383248546125827E-2</v>
      </c>
      <c r="CQ361" s="187">
        <f t="shared" si="645"/>
        <v>1.5296765338743872</v>
      </c>
      <c r="CR361" s="187">
        <f t="shared" si="646"/>
        <v>1.551383933818351</v>
      </c>
      <c r="CS361" s="187">
        <f t="shared" si="647"/>
        <v>0.24953947963120324</v>
      </c>
      <c r="CT361" s="187">
        <f t="shared" si="648"/>
        <v>1.0141908432686639</v>
      </c>
      <c r="CU361" s="187">
        <f t="shared" si="649"/>
        <v>0.16313218782219663</v>
      </c>
      <c r="CV361" s="187">
        <f t="shared" si="650"/>
        <v>0.16084959640971849</v>
      </c>
      <c r="CW361" s="184">
        <f t="shared" si="651"/>
        <v>-1.5235609623645634</v>
      </c>
      <c r="CX361" s="184">
        <f t="shared" si="652"/>
        <v>-1.0985046650800578</v>
      </c>
      <c r="CY361" s="184">
        <f t="shared" si="653"/>
        <v>-2.9116991036781608</v>
      </c>
      <c r="CZ361" s="184">
        <f t="shared" si="688"/>
        <v>0.42505629728450578</v>
      </c>
      <c r="DA361" s="184">
        <f t="shared" si="689"/>
        <v>0.43914739309626649</v>
      </c>
      <c r="DB361" s="184">
        <f t="shared" si="690"/>
        <v>-1.3881381413135974</v>
      </c>
      <c r="DC361" s="184">
        <f t="shared" si="691"/>
        <v>1.4091095811761116E-2</v>
      </c>
      <c r="DD361" s="184">
        <f t="shared" si="692"/>
        <v>-1.8131944385981031</v>
      </c>
      <c r="DE361" s="184">
        <f t="shared" si="693"/>
        <v>-1.8272855344098642</v>
      </c>
      <c r="DF361" s="15"/>
      <c r="DV361" s="39" t="str">
        <f>E361</f>
        <v>iRM_12</v>
      </c>
      <c r="DW361" s="39" t="str">
        <f>A361</f>
        <v>Lab 1</v>
      </c>
      <c r="DX361" s="39" t="str">
        <f>B361</f>
        <v>Jun 23, 2022</v>
      </c>
      <c r="DY361" s="124">
        <f>C361</f>
        <v>6</v>
      </c>
      <c r="DZ361" s="48">
        <f>BE361/AVERAGE(BE359,BE363)</f>
        <v>0.99904413316062424</v>
      </c>
      <c r="EA361" s="46">
        <f>(CM361/AVERAGE(CM359,CM363)-1)*10^6</f>
        <v>17.42747495070418</v>
      </c>
      <c r="EB361" s="46">
        <f>(CN361/AVERAGE(CN359,CN363)-1)*10^6</f>
        <v>-1.4466127890022662</v>
      </c>
      <c r="EC361" s="46">
        <f>(CP361/AVERAGE(CP359,CP363)-1)*10^6</f>
        <v>30.523090830181232</v>
      </c>
      <c r="EH361" s="50"/>
      <c r="EK361" s="46"/>
      <c r="EL361" s="46"/>
      <c r="EN361" t="str">
        <f t="shared" ref="EN361:EU361" si="718">EE513</f>
        <v xml:space="preserve">bottle 3 </v>
      </c>
      <c r="EO361" t="str">
        <f t="shared" si="718"/>
        <v>Lab 2</v>
      </c>
      <c r="EP361" s="39" t="str">
        <f t="shared" si="718"/>
        <v>June 3, 2020</v>
      </c>
      <c r="EQ361" s="124">
        <f t="shared" si="718"/>
        <v>2</v>
      </c>
      <c r="ER361" s="117">
        <f t="shared" si="718"/>
        <v>1.0568683078594177</v>
      </c>
      <c r="ES361" s="44">
        <f t="shared" si="718"/>
        <v>-5.6981226935759466</v>
      </c>
      <c r="ET361" s="44">
        <f t="shared" si="718"/>
        <v>0.32830617424650654</v>
      </c>
      <c r="EU361" s="44">
        <f t="shared" si="718"/>
        <v>13.218656244040616</v>
      </c>
      <c r="EV361" s="39" t="s">
        <v>275</v>
      </c>
      <c r="EW361" s="111" t="s">
        <v>233</v>
      </c>
      <c r="EX361">
        <f>COUNT(ES359:ES364)</f>
        <v>6</v>
      </c>
      <c r="EY361">
        <f>COUNT(ET359:ET364)</f>
        <v>6</v>
      </c>
      <c r="EZ361" s="113">
        <f>COUNT(EU359:EU364)</f>
        <v>6</v>
      </c>
      <c r="FA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44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</row>
    <row r="362" spans="1:235">
      <c r="A362" t="s">
        <v>38</v>
      </c>
      <c r="B362" s="3" t="s">
        <v>36</v>
      </c>
      <c r="C362" s="19">
        <v>6</v>
      </c>
      <c r="D362" t="s">
        <v>117</v>
      </c>
      <c r="E362" t="s">
        <v>100</v>
      </c>
      <c r="F362" s="13"/>
      <c r="G362" s="13"/>
      <c r="H362" s="13">
        <v>2.4968688812805341E-4</v>
      </c>
      <c r="I362" s="13">
        <v>4.8486475861864164E-5</v>
      </c>
      <c r="J362" s="13">
        <v>8.455922434222885E-5</v>
      </c>
      <c r="K362" s="13">
        <v>-8.4417330128871975E-6</v>
      </c>
      <c r="L362" s="13">
        <v>8.3724059732048775E-5</v>
      </c>
      <c r="M362" s="13">
        <v>1.3677194488082021E-6</v>
      </c>
      <c r="N362" s="13">
        <v>5.2078340922889764E-5</v>
      </c>
      <c r="O362" s="13">
        <v>-2.9647724772985487E-7</v>
      </c>
      <c r="P362" s="13">
        <v>-2.6389324375486479E-6</v>
      </c>
      <c r="Q362" s="13"/>
      <c r="R362" s="13"/>
      <c r="S362" s="13"/>
      <c r="T362" s="13"/>
      <c r="U362" s="13"/>
      <c r="V362" s="13">
        <v>21.373979334928553</v>
      </c>
      <c r="W362" s="13">
        <v>4.7520798469076349</v>
      </c>
      <c r="X362" s="13">
        <v>7.4141847162830583</v>
      </c>
      <c r="Y362" s="13">
        <v>2.805857991693394E-5</v>
      </c>
      <c r="Z362" s="13">
        <v>7.8176293762362734</v>
      </c>
      <c r="AA362" s="13">
        <v>2.4780709295833842E-5</v>
      </c>
      <c r="AB362" s="13">
        <v>1.3063288051254895</v>
      </c>
      <c r="AC362" s="13">
        <v>1.0840018564188225E-5</v>
      </c>
      <c r="AD362" s="13">
        <v>-2.8644484009233136E-8</v>
      </c>
      <c r="AE362" s="13"/>
      <c r="AF362" s="13"/>
      <c r="AG362" s="13"/>
      <c r="AH362" s="13"/>
      <c r="AI362" s="68">
        <f t="shared" si="633"/>
        <v>1</v>
      </c>
      <c r="AJ362" s="13">
        <f t="shared" si="655"/>
        <v>0</v>
      </c>
      <c r="AK362" s="13">
        <f t="shared" si="656"/>
        <v>0</v>
      </c>
      <c r="AL362" s="13">
        <f t="shared" si="657"/>
        <v>21.373729648040424</v>
      </c>
      <c r="AM362" s="13">
        <f t="shared" si="658"/>
        <v>4.752031360431773</v>
      </c>
      <c r="AN362" s="13">
        <f t="shared" si="659"/>
        <v>7.4141001570587157</v>
      </c>
      <c r="AO362" s="13">
        <f t="shared" si="660"/>
        <v>3.6500312929821141E-5</v>
      </c>
      <c r="AP362" s="13">
        <f t="shared" si="661"/>
        <v>7.8175456521765412</v>
      </c>
      <c r="AQ362" s="13">
        <f t="shared" si="662"/>
        <v>2.341298984702564E-5</v>
      </c>
      <c r="AR362" s="13">
        <f t="shared" si="663"/>
        <v>1.3062767267845667</v>
      </c>
      <c r="AS362" s="13">
        <f t="shared" si="664"/>
        <v>1.1136495811918079E-5</v>
      </c>
      <c r="AT362" s="13">
        <f t="shared" si="665"/>
        <v>2.6102879535394148E-6</v>
      </c>
      <c r="AU362" s="13">
        <f t="shared" si="666"/>
        <v>0</v>
      </c>
      <c r="AV362" s="13">
        <f t="shared" si="667"/>
        <v>0</v>
      </c>
      <c r="AW362" s="13">
        <f t="shared" si="668"/>
        <v>0</v>
      </c>
      <c r="AX362" s="13"/>
      <c r="AY362">
        <f t="shared" si="669"/>
        <v>0</v>
      </c>
      <c r="AZ362">
        <f t="shared" si="670"/>
        <v>1</v>
      </c>
      <c r="BB362">
        <f t="shared" si="634"/>
        <v>1</v>
      </c>
      <c r="BC362">
        <f t="shared" si="635"/>
        <v>1</v>
      </c>
      <c r="BD362" s="41">
        <f t="shared" si="636"/>
        <v>1.805427426260926</v>
      </c>
      <c r="BE362" s="13">
        <f t="shared" si="637"/>
        <v>21.373729648040424</v>
      </c>
      <c r="BF362" s="13">
        <f t="shared" si="638"/>
        <v>4.752031360431773</v>
      </c>
      <c r="BG362" s="13">
        <f t="shared" si="671"/>
        <v>7.414098736643111</v>
      </c>
      <c r="BH362" s="13">
        <f t="shared" si="672"/>
        <v>7.8175447296902494</v>
      </c>
      <c r="BI362" s="13">
        <f t="shared" si="673"/>
        <v>1.3062749943025238</v>
      </c>
      <c r="BJ362" s="17">
        <f t="shared" si="674"/>
        <v>0.22233047009965556</v>
      </c>
      <c r="BK362" s="17">
        <f t="shared" si="675"/>
        <v>0.34687903602836329</v>
      </c>
      <c r="BL362" s="17">
        <f t="shared" si="676"/>
        <v>0.36575482418937461</v>
      </c>
      <c r="BM362" s="17">
        <f t="shared" si="677"/>
        <v>6.1115912655996613E-2</v>
      </c>
      <c r="BN362" s="17">
        <f t="shared" si="678"/>
        <v>1.5601956667157728</v>
      </c>
      <c r="BO362" s="17">
        <f t="shared" si="679"/>
        <v>1.6450953574893794</v>
      </c>
      <c r="BP362" s="17">
        <f t="shared" si="680"/>
        <v>0.27488770490433689</v>
      </c>
      <c r="BQ362" s="17">
        <f t="shared" si="681"/>
        <v>1.0544160534379134</v>
      </c>
      <c r="BR362" s="17">
        <f t="shared" si="682"/>
        <v>0.17618796845076376</v>
      </c>
      <c r="BS362" s="17">
        <f t="shared" si="683"/>
        <v>0.16709530159020677</v>
      </c>
      <c r="BT362" s="96">
        <f t="shared" si="684"/>
        <v>-1.5035903999300404</v>
      </c>
      <c r="BU362" s="96">
        <f t="shared" si="685"/>
        <v>-1.0587791591520455</v>
      </c>
      <c r="BV362" s="96">
        <f t="shared" si="686"/>
        <v>-1.0057920493141392</v>
      </c>
      <c r="BW362" s="96">
        <f t="shared" si="687"/>
        <v>-2.7949830104438682</v>
      </c>
      <c r="BX362" s="44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184"/>
      <c r="CJ362" s="185"/>
      <c r="CK362" s="181">
        <f t="shared" si="639"/>
        <v>0</v>
      </c>
      <c r="CL362" s="186">
        <f t="shared" si="640"/>
        <v>1.8054247165218835</v>
      </c>
      <c r="CM362" s="185">
        <f t="shared" si="641"/>
        <v>0.21793034938189262</v>
      </c>
      <c r="CN362" s="185">
        <f t="shared" si="642"/>
        <v>0.33336789047503501</v>
      </c>
      <c r="CO362" s="188">
        <f t="shared" si="643"/>
        <v>0.33810000000000001</v>
      </c>
      <c r="CP362" s="185">
        <f t="shared" si="644"/>
        <v>5.4383781938774536E-2</v>
      </c>
      <c r="CQ362" s="187">
        <f t="shared" si="645"/>
        <v>1.5296992429946239</v>
      </c>
      <c r="CR362" s="187">
        <f t="shared" si="646"/>
        <v>1.5514131049619286</v>
      </c>
      <c r="CS362" s="187">
        <f t="shared" si="647"/>
        <v>0.24954661933512765</v>
      </c>
      <c r="CT362" s="187">
        <f t="shared" si="648"/>
        <v>1.0141948569738433</v>
      </c>
      <c r="CU362" s="187">
        <f t="shared" si="649"/>
        <v>0.16313443343712547</v>
      </c>
      <c r="CV362" s="187">
        <f t="shared" si="650"/>
        <v>0.16085117402772708</v>
      </c>
      <c r="CW362" s="184">
        <f t="shared" si="651"/>
        <v>-1.5235797654916863</v>
      </c>
      <c r="CX362" s="184">
        <f t="shared" si="652"/>
        <v>-1.0985086226165155</v>
      </c>
      <c r="CY362" s="184">
        <f t="shared" si="653"/>
        <v>-2.9116892956941358</v>
      </c>
      <c r="CZ362" s="184">
        <f t="shared" si="688"/>
        <v>0.42507114287517095</v>
      </c>
      <c r="DA362" s="184">
        <f t="shared" si="689"/>
        <v>0.43916619622338943</v>
      </c>
      <c r="DB362" s="184">
        <f t="shared" si="690"/>
        <v>-1.3881095302024498</v>
      </c>
      <c r="DC362" s="184">
        <f t="shared" si="691"/>
        <v>1.4095053348218659E-2</v>
      </c>
      <c r="DD362" s="184">
        <f t="shared" si="692"/>
        <v>-1.8131806730776205</v>
      </c>
      <c r="DE362" s="184">
        <f t="shared" si="693"/>
        <v>-1.8272757264258392</v>
      </c>
      <c r="DF362" s="15"/>
      <c r="DY362" s="124"/>
      <c r="EE362" t="str">
        <f>E362</f>
        <v>alfaA</v>
      </c>
      <c r="EF362" t="str">
        <f>A362</f>
        <v>Lab 1</v>
      </c>
      <c r="EG362" t="str">
        <f>B362</f>
        <v>Jun 23, 2022</v>
      </c>
      <c r="EH362" s="50">
        <f>C362</f>
        <v>6</v>
      </c>
      <c r="EI362" s="48">
        <f>BE362/AVERAGE(BE361,BE363)</f>
        <v>1.0853539464168429</v>
      </c>
      <c r="EJ362" s="46">
        <f>(CM362/AVERAGE(CM361,CM363)-1)*10^6</f>
        <v>-12.109203884946851</v>
      </c>
      <c r="EK362" s="46">
        <f>(CN362/AVERAGE(CN361,CN363)-1)*10^6</f>
        <v>-6.6808914082061577</v>
      </c>
      <c r="EL362" s="46">
        <f>(CP362/AVERAGE(CP361,CP363)-1)*10^6</f>
        <v>23.638060180575238</v>
      </c>
      <c r="EN362" t="str">
        <f t="shared" ref="EN362:EU362" si="719">EE520</f>
        <v xml:space="preserve">bottle 3 </v>
      </c>
      <c r="EO362" t="str">
        <f t="shared" si="719"/>
        <v>Lab 2</v>
      </c>
      <c r="EP362" s="39" t="str">
        <f t="shared" si="719"/>
        <v>June 3, 2020</v>
      </c>
      <c r="EQ362" s="124">
        <f t="shared" si="719"/>
        <v>2</v>
      </c>
      <c r="ER362" s="117">
        <f t="shared" si="719"/>
        <v>1.0663594161325338</v>
      </c>
      <c r="ES362" s="44">
        <f t="shared" si="719"/>
        <v>-4.0345715260903248</v>
      </c>
      <c r="ET362" s="44">
        <f t="shared" si="719"/>
        <v>0.14098179068611216</v>
      </c>
      <c r="EU362" s="44">
        <f t="shared" si="719"/>
        <v>20.848921184590807</v>
      </c>
      <c r="EV362" s="39" t="s">
        <v>275</v>
      </c>
      <c r="EW362" s="114" t="s">
        <v>274</v>
      </c>
      <c r="EX362" s="115">
        <f>EX360/SQRT(EX361)</f>
        <v>3.7280261648497559</v>
      </c>
      <c r="EY362" s="115">
        <f>EY360/SQRT(EY361)</f>
        <v>1.7043991451684612</v>
      </c>
      <c r="EZ362" s="116">
        <f>EZ360/SQRT(EZ361)</f>
        <v>14.972803118908645</v>
      </c>
      <c r="FA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44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</row>
    <row r="363" spans="1:235">
      <c r="A363" t="s">
        <v>38</v>
      </c>
      <c r="B363" s="3" t="s">
        <v>36</v>
      </c>
      <c r="C363" s="19">
        <v>6</v>
      </c>
      <c r="D363" t="s">
        <v>118</v>
      </c>
      <c r="E363" t="s">
        <v>27</v>
      </c>
      <c r="F363" s="13"/>
      <c r="G363" s="13"/>
      <c r="H363" s="13">
        <v>7.8653083182871357E-4</v>
      </c>
      <c r="I363" s="13">
        <v>1.7016405072354246E-4</v>
      </c>
      <c r="J363" s="13">
        <v>2.606778209155891E-4</v>
      </c>
      <c r="K363" s="13">
        <v>1.9707900264620546E-6</v>
      </c>
      <c r="L363" s="13">
        <v>2.8415603446774185E-4</v>
      </c>
      <c r="M363" s="13">
        <v>-1.9452662286312256E-6</v>
      </c>
      <c r="N363" s="13">
        <v>8.513951379427454E-5</v>
      </c>
      <c r="O363" s="13">
        <v>-1.3102987395541281E-6</v>
      </c>
      <c r="P363" s="13">
        <v>-3.4740562455226603E-6</v>
      </c>
      <c r="Q363" s="13"/>
      <c r="R363" s="13"/>
      <c r="S363" s="13"/>
      <c r="T363" s="13"/>
      <c r="U363" s="13"/>
      <c r="V363" s="13">
        <v>19.654940681457518</v>
      </c>
      <c r="W363" s="13">
        <v>4.3706232261657716</v>
      </c>
      <c r="X363" s="13">
        <v>6.8201478481292721</v>
      </c>
      <c r="Y363" s="13">
        <v>3.5423583642568698E-5</v>
      </c>
      <c r="Z363" s="13">
        <v>7.1934947967529297</v>
      </c>
      <c r="AA363" s="13">
        <v>1.9453965715001688E-5</v>
      </c>
      <c r="AB363" s="13">
        <v>1.2023658227920533</v>
      </c>
      <c r="AC363" s="13">
        <v>1.7361488738742989E-6</v>
      </c>
      <c r="AD363" s="13">
        <v>-2.0942821299740899E-6</v>
      </c>
      <c r="AE363" s="13"/>
      <c r="AF363" s="13"/>
      <c r="AG363" s="13"/>
      <c r="AH363" s="13"/>
      <c r="AI363" s="68">
        <f t="shared" si="633"/>
        <v>1</v>
      </c>
      <c r="AJ363" s="13">
        <f t="shared" si="655"/>
        <v>0</v>
      </c>
      <c r="AK363" s="13">
        <f t="shared" si="656"/>
        <v>0</v>
      </c>
      <c r="AL363" s="13">
        <f t="shared" si="657"/>
        <v>19.65415415062569</v>
      </c>
      <c r="AM363" s="13">
        <f t="shared" si="658"/>
        <v>4.3704530621150477</v>
      </c>
      <c r="AN363" s="13">
        <f t="shared" si="659"/>
        <v>6.8198871703083563</v>
      </c>
      <c r="AO363" s="13">
        <f t="shared" si="660"/>
        <v>3.3452793616106646E-5</v>
      </c>
      <c r="AP363" s="13">
        <f t="shared" si="661"/>
        <v>7.1932106407184619</v>
      </c>
      <c r="AQ363" s="13">
        <f t="shared" si="662"/>
        <v>2.1399231943632913E-5</v>
      </c>
      <c r="AR363" s="13">
        <f t="shared" si="663"/>
        <v>1.2022806832782591</v>
      </c>
      <c r="AS363" s="13">
        <f t="shared" si="664"/>
        <v>3.0464476134284267E-6</v>
      </c>
      <c r="AT363" s="13">
        <f t="shared" si="665"/>
        <v>1.3797741155485704E-6</v>
      </c>
      <c r="AU363" s="13">
        <f t="shared" si="666"/>
        <v>0</v>
      </c>
      <c r="AV363" s="13">
        <f t="shared" si="667"/>
        <v>0</v>
      </c>
      <c r="AW363" s="13">
        <f t="shared" si="668"/>
        <v>0</v>
      </c>
      <c r="AX363" s="13"/>
      <c r="AY363">
        <f t="shared" si="669"/>
        <v>0</v>
      </c>
      <c r="AZ363">
        <f t="shared" si="670"/>
        <v>1</v>
      </c>
      <c r="BB363">
        <f t="shared" si="634"/>
        <v>1</v>
      </c>
      <c r="BC363">
        <f t="shared" si="635"/>
        <v>1</v>
      </c>
      <c r="BD363" s="41">
        <f t="shared" si="636"/>
        <v>1.8201429553111055</v>
      </c>
      <c r="BE363" s="13">
        <f t="shared" si="637"/>
        <v>19.65415415062569</v>
      </c>
      <c r="BF363" s="13">
        <f t="shared" si="638"/>
        <v>4.3704530621150477</v>
      </c>
      <c r="BG363" s="13">
        <f t="shared" si="671"/>
        <v>6.8198864201182321</v>
      </c>
      <c r="BH363" s="13">
        <f t="shared" si="672"/>
        <v>7.1932101533700594</v>
      </c>
      <c r="BI363" s="13">
        <f t="shared" si="673"/>
        <v>1.2022797677546273</v>
      </c>
      <c r="BJ363" s="17">
        <f t="shared" si="674"/>
        <v>0.22236790393627368</v>
      </c>
      <c r="BK363" s="17">
        <f t="shared" si="675"/>
        <v>0.34699465404880431</v>
      </c>
      <c r="BL363" s="17">
        <f t="shared" si="676"/>
        <v>0.36598930171416527</v>
      </c>
      <c r="BM363" s="17">
        <f t="shared" si="677"/>
        <v>6.117178885138401E-2</v>
      </c>
      <c r="BN363" s="17">
        <f t="shared" si="678"/>
        <v>1.5604529606406068</v>
      </c>
      <c r="BO363" s="17">
        <f t="shared" si="679"/>
        <v>1.6458728765957642</v>
      </c>
      <c r="BP363" s="17">
        <f t="shared" si="680"/>
        <v>0.27509270793376123</v>
      </c>
      <c r="BQ363" s="17">
        <f t="shared" si="681"/>
        <v>1.0547404619746372</v>
      </c>
      <c r="BR363" s="17">
        <f t="shared" si="682"/>
        <v>0.17629029190397927</v>
      </c>
      <c r="BS363" s="17">
        <f t="shared" si="683"/>
        <v>0.16714092069051431</v>
      </c>
      <c r="BT363" s="96">
        <f t="shared" si="684"/>
        <v>-1.5034220438536878</v>
      </c>
      <c r="BU363" s="96">
        <f t="shared" si="685"/>
        <v>-1.0584459053533657</v>
      </c>
      <c r="BV363" s="96">
        <f t="shared" si="686"/>
        <v>-1.0051511762971499</v>
      </c>
      <c r="BW363" s="96">
        <f t="shared" si="687"/>
        <v>-2.79406916222222</v>
      </c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184"/>
      <c r="CJ363" s="185"/>
      <c r="CK363" s="181">
        <f t="shared" si="639"/>
        <v>0</v>
      </c>
      <c r="CL363" s="186">
        <f t="shared" si="640"/>
        <v>1.8201413995076487</v>
      </c>
      <c r="CM363" s="185">
        <f t="shared" si="641"/>
        <v>0.21793152956128259</v>
      </c>
      <c r="CN363" s="185">
        <f t="shared" si="642"/>
        <v>0.33337102557595399</v>
      </c>
      <c r="CO363" s="188">
        <f t="shared" si="643"/>
        <v>0.33810000000000001</v>
      </c>
      <c r="CP363" s="185">
        <f t="shared" si="644"/>
        <v>5.43817443379759E-2</v>
      </c>
      <c r="CQ363" s="187">
        <f t="shared" si="645"/>
        <v>1.5297053448257916</v>
      </c>
      <c r="CR363" s="187">
        <f t="shared" si="646"/>
        <v>1.5514047034893403</v>
      </c>
      <c r="CS363" s="187">
        <f t="shared" si="647"/>
        <v>0.24953591821913809</v>
      </c>
      <c r="CT363" s="187">
        <f t="shared" si="648"/>
        <v>1.0141853192426544</v>
      </c>
      <c r="CU363" s="187">
        <f t="shared" si="649"/>
        <v>0.1631267871706078</v>
      </c>
      <c r="CV363" s="187">
        <f t="shared" si="650"/>
        <v>0.1608451474060216</v>
      </c>
      <c r="CW363" s="184">
        <f t="shared" si="651"/>
        <v>-1.5235743501092132</v>
      </c>
      <c r="CX363" s="184">
        <f t="shared" si="652"/>
        <v>-1.098499218332939</v>
      </c>
      <c r="CY363" s="184">
        <f t="shared" si="653"/>
        <v>-2.9117267634629891</v>
      </c>
      <c r="CZ363" s="184">
        <f t="shared" si="688"/>
        <v>0.4250751317762741</v>
      </c>
      <c r="DA363" s="184">
        <f t="shared" si="689"/>
        <v>0.43916078084091648</v>
      </c>
      <c r="DB363" s="184">
        <f t="shared" si="690"/>
        <v>-1.3881524133537764</v>
      </c>
      <c r="DC363" s="184">
        <f t="shared" si="691"/>
        <v>1.4085649064642297E-2</v>
      </c>
      <c r="DD363" s="184">
        <f t="shared" si="692"/>
        <v>-1.8132275451300504</v>
      </c>
      <c r="DE363" s="184">
        <f t="shared" si="693"/>
        <v>-1.8273131941946925</v>
      </c>
      <c r="DF363" s="15"/>
      <c r="DV363" s="39" t="str">
        <f>E363</f>
        <v>iRM_12</v>
      </c>
      <c r="DW363" s="39" t="str">
        <f>A363</f>
        <v>Lab 1</v>
      </c>
      <c r="DX363" s="39" t="str">
        <f>B363</f>
        <v>Jun 23, 2022</v>
      </c>
      <c r="DY363" s="124">
        <f>C363</f>
        <v>6</v>
      </c>
      <c r="DZ363" s="48">
        <f>BE363/AVERAGE(BE361,BE365)</f>
        <v>0.99768959489340903</v>
      </c>
      <c r="EA363" s="46">
        <f>(CM363/AVERAGE(CM361,CM365)-1)*10^6</f>
        <v>-4.3115177852381947</v>
      </c>
      <c r="EB363" s="46">
        <f>(CN363/AVERAGE(CN361,CN365)-1)*10^6</f>
        <v>2.155242559753745</v>
      </c>
      <c r="EC363" s="46">
        <f>(CP363/AVERAGE(CP361,CP365)-1)*10^6</f>
        <v>-5.4545842891329244</v>
      </c>
      <c r="EH363" s="50"/>
      <c r="EK363" s="46"/>
      <c r="EL363" s="46"/>
      <c r="EN363" t="str">
        <f t="shared" ref="EN363:EU363" si="720">EE527</f>
        <v xml:space="preserve">bottle 3 </v>
      </c>
      <c r="EO363" t="str">
        <f t="shared" si="720"/>
        <v>Lab 2</v>
      </c>
      <c r="EP363" s="39" t="str">
        <f t="shared" si="720"/>
        <v>June 3, 2020</v>
      </c>
      <c r="EQ363" s="124">
        <f t="shared" si="720"/>
        <v>2</v>
      </c>
      <c r="ER363" s="117">
        <f t="shared" si="720"/>
        <v>1.0661440588098892</v>
      </c>
      <c r="ES363" s="44">
        <f t="shared" si="720"/>
        <v>4.7211228864085797</v>
      </c>
      <c r="ET363" s="44">
        <f t="shared" si="720"/>
        <v>2.9817463498282848</v>
      </c>
      <c r="EU363" s="44">
        <f t="shared" si="720"/>
        <v>-16.557345563494863</v>
      </c>
      <c r="EV363" s="39" t="s">
        <v>275</v>
      </c>
      <c r="EY363" s="39"/>
      <c r="EZ363" s="39"/>
      <c r="FA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44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</row>
    <row r="364" spans="1:235">
      <c r="A364" t="s">
        <v>38</v>
      </c>
      <c r="B364" s="3" t="s">
        <v>36</v>
      </c>
      <c r="C364" s="19">
        <v>6</v>
      </c>
      <c r="D364" t="s">
        <v>119</v>
      </c>
      <c r="E364" t="s">
        <v>101</v>
      </c>
      <c r="F364" s="13"/>
      <c r="G364" s="13"/>
      <c r="H364" s="13">
        <v>2.4534924014005808E-4</v>
      </c>
      <c r="I364" s="13">
        <v>5.1209649973316119E-5</v>
      </c>
      <c r="J364" s="13">
        <v>8.4473680180963123E-5</v>
      </c>
      <c r="K364" s="13">
        <v>-1.0449826822878094E-5</v>
      </c>
      <c r="L364" s="13">
        <v>8.5768495409865864E-5</v>
      </c>
      <c r="M364" s="13">
        <v>-2.6643308501661518E-6</v>
      </c>
      <c r="N364" s="13">
        <v>5.773011980636511E-5</v>
      </c>
      <c r="O364" s="13">
        <v>-9.7557613116805467E-7</v>
      </c>
      <c r="P364" s="13">
        <v>-1.2839864098168621E-6</v>
      </c>
      <c r="Q364" s="13"/>
      <c r="R364" s="13"/>
      <c r="S364" s="13"/>
      <c r="T364" s="13"/>
      <c r="U364" s="13"/>
      <c r="V364" s="13">
        <v>21.46976579938616</v>
      </c>
      <c r="W364" s="13">
        <v>4.7744950761600418</v>
      </c>
      <c r="X364" s="13">
        <v>7.4507680036583723</v>
      </c>
      <c r="Y364" s="13">
        <v>2.4806458492205318E-5</v>
      </c>
      <c r="Z364" s="13">
        <v>7.8596010500071003</v>
      </c>
      <c r="AA364" s="13">
        <v>2.7150432603720013E-5</v>
      </c>
      <c r="AB364" s="13">
        <v>1.3138950673901304</v>
      </c>
      <c r="AC364" s="13">
        <v>1.2923974412963301E-5</v>
      </c>
      <c r="AD364" s="13">
        <v>9.4895122637288808E-6</v>
      </c>
      <c r="AE364" s="13"/>
      <c r="AF364" s="13"/>
      <c r="AG364" s="13"/>
      <c r="AH364" s="13"/>
      <c r="AI364" s="68">
        <f t="shared" si="633"/>
        <v>1</v>
      </c>
      <c r="AJ364" s="13">
        <f t="shared" si="655"/>
        <v>0</v>
      </c>
      <c r="AK364" s="13">
        <f t="shared" si="656"/>
        <v>0</v>
      </c>
      <c r="AL364" s="13">
        <f t="shared" si="657"/>
        <v>21.469520450146021</v>
      </c>
      <c r="AM364" s="13">
        <f t="shared" si="658"/>
        <v>4.7744438665100688</v>
      </c>
      <c r="AN364" s="13">
        <f t="shared" si="659"/>
        <v>7.4506835299781917</v>
      </c>
      <c r="AO364" s="13">
        <f t="shared" si="660"/>
        <v>3.5256285315083411E-5</v>
      </c>
      <c r="AP364" s="13">
        <f t="shared" si="661"/>
        <v>7.8595152815116904</v>
      </c>
      <c r="AQ364" s="13">
        <f t="shared" si="662"/>
        <v>2.9814763453886166E-5</v>
      </c>
      <c r="AR364" s="13">
        <f t="shared" si="663"/>
        <v>1.313837337270324</v>
      </c>
      <c r="AS364" s="13">
        <f t="shared" si="664"/>
        <v>1.3899550544131356E-5</v>
      </c>
      <c r="AT364" s="13">
        <f t="shared" si="665"/>
        <v>1.0773498673545743E-5</v>
      </c>
      <c r="AU364" s="13">
        <f t="shared" si="666"/>
        <v>0</v>
      </c>
      <c r="AV364" s="13">
        <f t="shared" si="667"/>
        <v>0</v>
      </c>
      <c r="AW364" s="13">
        <f t="shared" si="668"/>
        <v>0</v>
      </c>
      <c r="AX364" s="13"/>
      <c r="AY364">
        <f t="shared" si="669"/>
        <v>0</v>
      </c>
      <c r="AZ364">
        <f t="shared" si="670"/>
        <v>1</v>
      </c>
      <c r="BB364">
        <f t="shared" si="634"/>
        <v>1</v>
      </c>
      <c r="BC364">
        <f t="shared" si="635"/>
        <v>1</v>
      </c>
      <c r="BD364" s="41">
        <f t="shared" si="636"/>
        <v>1.8256947984856815</v>
      </c>
      <c r="BE364" s="13">
        <f t="shared" si="637"/>
        <v>21.469520450146021</v>
      </c>
      <c r="BF364" s="13">
        <f t="shared" si="638"/>
        <v>4.7744438665100688</v>
      </c>
      <c r="BG364" s="13">
        <f t="shared" si="671"/>
        <v>7.4506776742230461</v>
      </c>
      <c r="BH364" s="13">
        <f t="shared" si="672"/>
        <v>7.8595114770099341</v>
      </c>
      <c r="BI364" s="13">
        <f t="shared" si="673"/>
        <v>1.3138301894517024</v>
      </c>
      <c r="BJ364" s="17">
        <f t="shared" si="674"/>
        <v>0.2223824177906869</v>
      </c>
      <c r="BK364" s="17">
        <f t="shared" si="675"/>
        <v>0.34703512318890062</v>
      </c>
      <c r="BL364" s="17">
        <f t="shared" si="676"/>
        <v>0.36607764459669051</v>
      </c>
      <c r="BM364" s="17">
        <f t="shared" si="677"/>
        <v>6.1195134400068379E-2</v>
      </c>
      <c r="BN364" s="17">
        <f t="shared" si="678"/>
        <v>1.5605330971603188</v>
      </c>
      <c r="BO364" s="17">
        <f t="shared" si="679"/>
        <v>1.6461627148116267</v>
      </c>
      <c r="BP364" s="17">
        <f t="shared" si="680"/>
        <v>0.27517973321823985</v>
      </c>
      <c r="BQ364" s="17">
        <f t="shared" si="681"/>
        <v>1.0548720291848515</v>
      </c>
      <c r="BR364" s="17">
        <f t="shared" si="682"/>
        <v>0.17633700542396744</v>
      </c>
      <c r="BS364" s="17">
        <f t="shared" si="683"/>
        <v>0.16716435789868389</v>
      </c>
      <c r="BT364" s="96">
        <f t="shared" si="684"/>
        <v>-1.5033567764274067</v>
      </c>
      <c r="BU364" s="96">
        <f t="shared" si="685"/>
        <v>-1.0583292845930772</v>
      </c>
      <c r="BV364" s="96">
        <f t="shared" si="686"/>
        <v>-1.0049098243732604</v>
      </c>
      <c r="BW364" s="96">
        <f t="shared" si="687"/>
        <v>-2.7936875958912655</v>
      </c>
      <c r="BX364" s="44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184"/>
      <c r="CJ364" s="185"/>
      <c r="CK364" s="181">
        <f t="shared" si="639"/>
        <v>0</v>
      </c>
      <c r="CL364" s="186">
        <f t="shared" si="640"/>
        <v>1.8256836827021841</v>
      </c>
      <c r="CM364" s="185">
        <f t="shared" si="641"/>
        <v>0.21793238040646426</v>
      </c>
      <c r="CN364" s="185">
        <f t="shared" si="642"/>
        <v>0.33336924520094618</v>
      </c>
      <c r="CO364" s="188">
        <f t="shared" si="643"/>
        <v>0.33810000000000001</v>
      </c>
      <c r="CP364" s="185">
        <f t="shared" si="644"/>
        <v>5.4383011555987543E-2</v>
      </c>
      <c r="CQ364" s="187">
        <f t="shared" si="645"/>
        <v>1.5296912032034036</v>
      </c>
      <c r="CR364" s="187">
        <f t="shared" si="646"/>
        <v>1.5513986465407845</v>
      </c>
      <c r="CS364" s="187">
        <f t="shared" si="647"/>
        <v>0.24954075871863615</v>
      </c>
      <c r="CT364" s="187">
        <f t="shared" si="648"/>
        <v>1.0141907355497124</v>
      </c>
      <c r="CU364" s="187">
        <f t="shared" si="649"/>
        <v>0.16313145960182046</v>
      </c>
      <c r="CV364" s="187">
        <f t="shared" si="650"/>
        <v>0.16084889546284395</v>
      </c>
      <c r="CW364" s="184">
        <f t="shared" si="651"/>
        <v>-1.5235704459310409</v>
      </c>
      <c r="CX364" s="184">
        <f t="shared" si="652"/>
        <v>-1.0985045588683344</v>
      </c>
      <c r="CY364" s="184">
        <f t="shared" si="653"/>
        <v>-2.9117034614659172</v>
      </c>
      <c r="CZ364" s="184">
        <f t="shared" si="688"/>
        <v>0.42506588706270648</v>
      </c>
      <c r="DA364" s="184">
        <f t="shared" si="689"/>
        <v>0.43915687666274433</v>
      </c>
      <c r="DB364" s="184">
        <f t="shared" si="690"/>
        <v>-1.3881330155348763</v>
      </c>
      <c r="DC364" s="184">
        <f t="shared" si="691"/>
        <v>1.4090989600037778E-2</v>
      </c>
      <c r="DD364" s="184">
        <f t="shared" si="692"/>
        <v>-1.8131989025975828</v>
      </c>
      <c r="DE364" s="184">
        <f t="shared" si="693"/>
        <v>-1.8272898921976204</v>
      </c>
      <c r="DF364" s="15"/>
      <c r="DY364" s="124"/>
      <c r="EE364" t="str">
        <f>E364</f>
        <v>Ames</v>
      </c>
      <c r="EF364" t="str">
        <f>A364</f>
        <v>Lab 1</v>
      </c>
      <c r="EG364" t="str">
        <f>B364</f>
        <v>Jun 23, 2022</v>
      </c>
      <c r="EH364" s="50">
        <f>C364</f>
        <v>6</v>
      </c>
      <c r="EI364" s="48">
        <f>BE364/AVERAGE(BE363,BE365)</f>
        <v>1.0919875770358081</v>
      </c>
      <c r="EJ364" s="46">
        <f>(CM364/AVERAGE(CM363,CM365)-1)*10^6</f>
        <v>6.2865815289026017</v>
      </c>
      <c r="EK364" s="46">
        <f>(CN364/AVERAGE(CN363,CN365)-1)*10^6</f>
        <v>-5.9086460060253643</v>
      </c>
      <c r="EL364" s="46">
        <f>(CP364/AVERAGE(CP363,CP365)-1)*10^6</f>
        <v>31.678003524104881</v>
      </c>
      <c r="EN364" t="str">
        <f t="shared" ref="EN364:EU364" si="721">EE534</f>
        <v xml:space="preserve">bottle 3 </v>
      </c>
      <c r="EO364" t="str">
        <f t="shared" si="721"/>
        <v>Lab 2</v>
      </c>
      <c r="EP364" s="39" t="str">
        <f t="shared" si="721"/>
        <v>June 3, 2020</v>
      </c>
      <c r="EQ364" s="124">
        <f t="shared" si="721"/>
        <v>2</v>
      </c>
      <c r="ER364" s="117">
        <f t="shared" si="721"/>
        <v>1.0760526314900609</v>
      </c>
      <c r="ES364" s="44">
        <f t="shared" si="721"/>
        <v>0.89305918637982984</v>
      </c>
      <c r="ET364" s="44">
        <f t="shared" si="721"/>
        <v>-2.8910730741626978</v>
      </c>
      <c r="EU364" s="44">
        <f t="shared" si="721"/>
        <v>-24.828379409980172</v>
      </c>
      <c r="EV364" s="39" t="s">
        <v>275</v>
      </c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44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</row>
    <row r="365" spans="1:235">
      <c r="A365" t="s">
        <v>38</v>
      </c>
      <c r="B365" s="3" t="s">
        <v>36</v>
      </c>
      <c r="C365" s="19">
        <v>6</v>
      </c>
      <c r="D365" t="s">
        <v>120</v>
      </c>
      <c r="E365" t="s">
        <v>27</v>
      </c>
      <c r="F365" s="13"/>
      <c r="G365" s="13"/>
      <c r="H365" s="13">
        <v>3.5891877341782675E-4</v>
      </c>
      <c r="I365" s="13">
        <v>7.5150669727008792E-5</v>
      </c>
      <c r="J365" s="13">
        <v>1.1261791660217568E-4</v>
      </c>
      <c r="K365" s="13">
        <v>-8.7206944044737614E-6</v>
      </c>
      <c r="L365" s="13">
        <v>1.269401953322813E-4</v>
      </c>
      <c r="M365" s="13">
        <v>4.2025311472571037E-6</v>
      </c>
      <c r="N365" s="13">
        <v>6.2129923026077447E-5</v>
      </c>
      <c r="O365" s="13">
        <v>9.1174217629941271E-6</v>
      </c>
      <c r="P365" s="13">
        <v>-2.9008268635166702E-6</v>
      </c>
      <c r="Q365" s="13"/>
      <c r="R365" s="13"/>
      <c r="S365" s="13"/>
      <c r="T365" s="13"/>
      <c r="U365" s="13"/>
      <c r="V365" s="13">
        <v>19.668118133544922</v>
      </c>
      <c r="W365" s="13">
        <v>4.3735748958587646</v>
      </c>
      <c r="X365" s="13">
        <v>6.8248585319519046</v>
      </c>
      <c r="Y365" s="13">
        <v>3.040089354499287E-5</v>
      </c>
      <c r="Z365" s="13">
        <v>7.1985895347595212</v>
      </c>
      <c r="AA365" s="13">
        <v>1.9617185184870323E-5</v>
      </c>
      <c r="AB365" s="13">
        <v>1.2032217526435851</v>
      </c>
      <c r="AC365" s="13">
        <v>8.5288261857385805E-6</v>
      </c>
      <c r="AD365" s="13">
        <v>-2.9062429482706869E-6</v>
      </c>
      <c r="AE365" s="13"/>
      <c r="AF365" s="13"/>
      <c r="AG365" s="13"/>
      <c r="AH365" s="13"/>
      <c r="AI365" s="68">
        <f t="shared" si="633"/>
        <v>1</v>
      </c>
      <c r="AJ365" s="13">
        <f t="shared" si="655"/>
        <v>0</v>
      </c>
      <c r="AK365" s="13">
        <f t="shared" si="656"/>
        <v>0</v>
      </c>
      <c r="AL365" s="13">
        <f t="shared" si="657"/>
        <v>19.667759214771504</v>
      </c>
      <c r="AM365" s="13">
        <f t="shared" si="658"/>
        <v>4.3734997451890374</v>
      </c>
      <c r="AN365" s="13">
        <f t="shared" si="659"/>
        <v>6.8247459140353026</v>
      </c>
      <c r="AO365" s="13">
        <f t="shared" si="660"/>
        <v>3.9121587949466633E-5</v>
      </c>
      <c r="AP365" s="13">
        <f t="shared" si="661"/>
        <v>7.1984625945641891</v>
      </c>
      <c r="AQ365" s="13">
        <f t="shared" si="662"/>
        <v>1.5414654037613217E-5</v>
      </c>
      <c r="AR365" s="13">
        <f t="shared" si="663"/>
        <v>1.203159622720559</v>
      </c>
      <c r="AS365" s="13">
        <f t="shared" si="664"/>
        <v>-5.8859557725554657E-7</v>
      </c>
      <c r="AT365" s="13">
        <f t="shared" si="665"/>
        <v>-5.4160847540167527E-9</v>
      </c>
      <c r="AU365" s="13">
        <f t="shared" si="666"/>
        <v>0</v>
      </c>
      <c r="AV365" s="13">
        <f t="shared" si="667"/>
        <v>0</v>
      </c>
      <c r="AW365" s="13">
        <f t="shared" si="668"/>
        <v>0</v>
      </c>
      <c r="AX365" s="13"/>
      <c r="AY365">
        <f t="shared" si="669"/>
        <v>0</v>
      </c>
      <c r="AZ365">
        <f t="shared" si="670"/>
        <v>1</v>
      </c>
      <c r="BB365">
        <f t="shared" si="634"/>
        <v>1</v>
      </c>
      <c r="BC365">
        <f t="shared" si="635"/>
        <v>1</v>
      </c>
      <c r="BD365" s="41">
        <f t="shared" si="636"/>
        <v>1.8210127262345492</v>
      </c>
      <c r="BE365" s="13">
        <f t="shared" si="637"/>
        <v>19.667759214771504</v>
      </c>
      <c r="BF365" s="13">
        <f t="shared" si="638"/>
        <v>4.3734997451890374</v>
      </c>
      <c r="BG365" s="13">
        <f t="shared" si="671"/>
        <v>6.824745916979909</v>
      </c>
      <c r="BH365" s="13">
        <f t="shared" si="672"/>
        <v>7.1984625964771354</v>
      </c>
      <c r="BI365" s="13">
        <f t="shared" si="673"/>
        <v>1.2031596263142439</v>
      </c>
      <c r="BJ365" s="17">
        <f t="shared" si="674"/>
        <v>0.22236898964597415</v>
      </c>
      <c r="BK365" s="17">
        <f t="shared" si="675"/>
        <v>0.3470017017421167</v>
      </c>
      <c r="BL365" s="17">
        <f t="shared" si="676"/>
        <v>0.36600318917219193</v>
      </c>
      <c r="BM365" s="17">
        <f t="shared" si="677"/>
        <v>6.1174209688850005E-2</v>
      </c>
      <c r="BN365" s="17">
        <f t="shared" si="678"/>
        <v>1.5604770354650885</v>
      </c>
      <c r="BO365" s="17">
        <f t="shared" si="679"/>
        <v>1.6459272929867277</v>
      </c>
      <c r="BP365" s="17">
        <f t="shared" si="680"/>
        <v>0.2751022513806593</v>
      </c>
      <c r="BQ365" s="17">
        <f t="shared" si="681"/>
        <v>1.0547590612226929</v>
      </c>
      <c r="BR365" s="17">
        <f t="shared" si="682"/>
        <v>0.17629368784569593</v>
      </c>
      <c r="BS365" s="17">
        <f t="shared" si="683"/>
        <v>0.16714119302405761</v>
      </c>
      <c r="BT365" s="96">
        <f t="shared" si="684"/>
        <v>-1.5034171613727596</v>
      </c>
      <c r="BU365" s="96">
        <f t="shared" si="685"/>
        <v>-1.0584255948913472</v>
      </c>
      <c r="BV365" s="96">
        <f t="shared" si="686"/>
        <v>-1.0051132320335101</v>
      </c>
      <c r="BW365" s="96">
        <f t="shared" si="687"/>
        <v>-2.7940295885950444</v>
      </c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184"/>
      <c r="CJ365" s="185"/>
      <c r="CK365" s="181">
        <f t="shared" si="639"/>
        <v>0</v>
      </c>
      <c r="CL365" s="186">
        <f t="shared" si="640"/>
        <v>1.8210127323369543</v>
      </c>
      <c r="CM365" s="185">
        <f t="shared" si="641"/>
        <v>0.21793049116951721</v>
      </c>
      <c r="CN365" s="185">
        <f t="shared" si="642"/>
        <v>0.33337140437093415</v>
      </c>
      <c r="CO365" s="188">
        <f t="shared" si="643"/>
        <v>0.33810000000000001</v>
      </c>
      <c r="CP365" s="185">
        <f t="shared" si="644"/>
        <v>5.4380833392678539E-2</v>
      </c>
      <c r="CQ365" s="187">
        <f t="shared" si="645"/>
        <v>1.5297143716875359</v>
      </c>
      <c r="CR365" s="187">
        <f t="shared" si="646"/>
        <v>1.55141209559799</v>
      </c>
      <c r="CS365" s="187">
        <f t="shared" si="647"/>
        <v>0.2495329272230126</v>
      </c>
      <c r="CT365" s="187">
        <f t="shared" si="648"/>
        <v>1.014184166869347</v>
      </c>
      <c r="CU365" s="187">
        <f t="shared" si="649"/>
        <v>0.16312386929315126</v>
      </c>
      <c r="CV365" s="187">
        <f t="shared" si="650"/>
        <v>0.16084245309872389</v>
      </c>
      <c r="CW365" s="184">
        <f t="shared" si="651"/>
        <v>-1.5235791148820816</v>
      </c>
      <c r="CX365" s="184">
        <f t="shared" si="652"/>
        <v>-1.0984980820771282</v>
      </c>
      <c r="CY365" s="184">
        <f t="shared" si="653"/>
        <v>-2.9117435145425681</v>
      </c>
      <c r="CZ365" s="184">
        <f t="shared" si="688"/>
        <v>0.42508103280495324</v>
      </c>
      <c r="DA365" s="184">
        <f t="shared" si="689"/>
        <v>0.43916554561378468</v>
      </c>
      <c r="DB365" s="184">
        <f t="shared" si="690"/>
        <v>-1.3881643996604867</v>
      </c>
      <c r="DC365" s="184">
        <f t="shared" si="691"/>
        <v>1.4084512808831573E-2</v>
      </c>
      <c r="DD365" s="184">
        <f t="shared" si="692"/>
        <v>-1.8132454324654399</v>
      </c>
      <c r="DE365" s="184">
        <f t="shared" si="693"/>
        <v>-1.8273299452742713</v>
      </c>
      <c r="DF365" s="15"/>
      <c r="DV365" s="39" t="str">
        <f>E365</f>
        <v>iRM_12</v>
      </c>
      <c r="DW365" s="39" t="str">
        <f>A365</f>
        <v>Lab 1</v>
      </c>
      <c r="DX365" s="39" t="str">
        <f>B365</f>
        <v>Jun 23, 2022</v>
      </c>
      <c r="DY365" s="124">
        <f>C365</f>
        <v>6</v>
      </c>
      <c r="DZ365" s="48">
        <f>BE365/AVERAGE(BE363,BE367)</f>
        <v>0.99423680361194222</v>
      </c>
      <c r="EA365" s="46">
        <f>(CM365/AVERAGE(CM363,CM367)-1)*10^6</f>
        <v>-4.264265023534719</v>
      </c>
      <c r="EB365" s="46">
        <f>(CN365/AVERAGE(CN363,CN367)-1)*10^6</f>
        <v>0.33656960440886508</v>
      </c>
      <c r="EC365" s="46">
        <f>(CP365/AVERAGE(CP363,CP367)-1)*10^6</f>
        <v>-21.277388972396061</v>
      </c>
      <c r="EH365" s="50"/>
      <c r="EK365" s="46"/>
      <c r="EL365" s="46"/>
      <c r="EP365" s="39"/>
      <c r="EQ365" s="124"/>
      <c r="ER365" s="117"/>
      <c r="ES365" s="44"/>
      <c r="ET365" s="44"/>
      <c r="EU365" s="44"/>
      <c r="EY365" s="39"/>
      <c r="EZ365" s="39"/>
      <c r="FA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44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</row>
    <row r="366" spans="1:235">
      <c r="A366" t="s">
        <v>38</v>
      </c>
      <c r="B366" s="3" t="s">
        <v>36</v>
      </c>
      <c r="C366" s="19">
        <v>6</v>
      </c>
      <c r="D366" t="s">
        <v>54</v>
      </c>
      <c r="E366" t="s">
        <v>102</v>
      </c>
      <c r="F366" s="13"/>
      <c r="G366" s="13"/>
      <c r="H366" s="13">
        <v>2.5135597970802335E-4</v>
      </c>
      <c r="I366" s="13">
        <v>4.8212637557298878E-5</v>
      </c>
      <c r="J366" s="13">
        <v>7.0168386810109953E-5</v>
      </c>
      <c r="K366" s="13">
        <v>-3.2010452059694215E-6</v>
      </c>
      <c r="L366" s="13">
        <v>8.9458934235153725E-5</v>
      </c>
      <c r="M366" s="13">
        <v>-2.1479969518622974E-6</v>
      </c>
      <c r="N366" s="13">
        <v>5.108596742502414E-5</v>
      </c>
      <c r="O366" s="13">
        <v>4.9842801672639325E-6</v>
      </c>
      <c r="P366" s="13">
        <v>-2.148957406689079E-6</v>
      </c>
      <c r="Q366" s="13"/>
      <c r="R366" s="13"/>
      <c r="S366" s="13"/>
      <c r="T366" s="13"/>
      <c r="U366" s="13"/>
      <c r="V366" s="13">
        <v>21.346600875854492</v>
      </c>
      <c r="W366" s="13">
        <v>4.7467219829559326</v>
      </c>
      <c r="X366" s="13">
        <v>7.4068445396423339</v>
      </c>
      <c r="Y366" s="13">
        <v>2.4146042169377323E-5</v>
      </c>
      <c r="Z366" s="13">
        <v>7.8120182800292968</v>
      </c>
      <c r="AA366" s="13">
        <v>2.5534645365041796E-5</v>
      </c>
      <c r="AB366" s="13">
        <v>1.3057254314422608</v>
      </c>
      <c r="AC366" s="13">
        <v>1.421113612877889E-5</v>
      </c>
      <c r="AD366" s="13">
        <v>1.4737318620206E-6</v>
      </c>
      <c r="AE366" s="13"/>
      <c r="AF366" s="13"/>
      <c r="AG366" s="13"/>
      <c r="AH366" s="13"/>
      <c r="AI366" s="68">
        <f t="shared" si="633"/>
        <v>1</v>
      </c>
      <c r="AJ366" s="13">
        <f t="shared" si="655"/>
        <v>0</v>
      </c>
      <c r="AK366" s="13">
        <f t="shared" si="656"/>
        <v>0</v>
      </c>
      <c r="AL366" s="13">
        <f t="shared" si="657"/>
        <v>21.346349519874785</v>
      </c>
      <c r="AM366" s="13">
        <f t="shared" si="658"/>
        <v>4.7466737703183757</v>
      </c>
      <c r="AN366" s="13">
        <f t="shared" si="659"/>
        <v>7.4067743712555236</v>
      </c>
      <c r="AO366" s="13">
        <f t="shared" si="660"/>
        <v>2.7347087375346746E-5</v>
      </c>
      <c r="AP366" s="13">
        <f t="shared" si="661"/>
        <v>7.8119288210950613</v>
      </c>
      <c r="AQ366" s="13">
        <f t="shared" si="662"/>
        <v>2.7682642316904092E-5</v>
      </c>
      <c r="AR366" s="13">
        <f t="shared" si="663"/>
        <v>1.3056743454748359</v>
      </c>
      <c r="AS366" s="13">
        <f t="shared" si="664"/>
        <v>9.2268559615149574E-6</v>
      </c>
      <c r="AT366" s="13">
        <f t="shared" si="665"/>
        <v>3.622689268709679E-6</v>
      </c>
      <c r="AU366" s="13">
        <f t="shared" si="666"/>
        <v>0</v>
      </c>
      <c r="AV366" s="13">
        <f t="shared" si="667"/>
        <v>0</v>
      </c>
      <c r="AW366" s="13">
        <f t="shared" si="668"/>
        <v>0</v>
      </c>
      <c r="AX366" s="13"/>
      <c r="AY366">
        <f t="shared" si="669"/>
        <v>0</v>
      </c>
      <c r="AZ366">
        <f t="shared" si="670"/>
        <v>1</v>
      </c>
      <c r="BB366">
        <f t="shared" si="634"/>
        <v>1</v>
      </c>
      <c r="BC366">
        <f t="shared" si="635"/>
        <v>1</v>
      </c>
      <c r="BD366" s="41">
        <f t="shared" si="636"/>
        <v>1.8183579491840474</v>
      </c>
      <c r="BE366" s="13">
        <f t="shared" si="637"/>
        <v>21.346349519874785</v>
      </c>
      <c r="BF366" s="13">
        <f t="shared" si="638"/>
        <v>4.7466737703183757</v>
      </c>
      <c r="BG366" s="13">
        <f t="shared" si="671"/>
        <v>7.4067724013810743</v>
      </c>
      <c r="BH366" s="13">
        <f t="shared" si="672"/>
        <v>7.8119275414434606</v>
      </c>
      <c r="BI366" s="13">
        <f t="shared" si="673"/>
        <v>1.3056719416265448</v>
      </c>
      <c r="BJ366" s="17">
        <f t="shared" si="674"/>
        <v>0.22236466080061726</v>
      </c>
      <c r="BK366" s="17">
        <f t="shared" si="675"/>
        <v>0.34698075164959263</v>
      </c>
      <c r="BL366" s="17">
        <f t="shared" si="676"/>
        <v>0.36596081846078965</v>
      </c>
      <c r="BM366" s="17">
        <f t="shared" si="677"/>
        <v>6.1166052790941262E-2</v>
      </c>
      <c r="BN366" s="17">
        <f t="shared" si="678"/>
        <v>1.5604131987533403</v>
      </c>
      <c r="BO366" s="17">
        <f t="shared" si="679"/>
        <v>1.6457687887237062</v>
      </c>
      <c r="BP366" s="17">
        <f t="shared" si="680"/>
        <v>0.27507092435783065</v>
      </c>
      <c r="BQ366" s="17">
        <f t="shared" si="681"/>
        <v>1.0547006331647022</v>
      </c>
      <c r="BR366" s="17">
        <f t="shared" si="682"/>
        <v>0.17628082393662964</v>
      </c>
      <c r="BS366" s="17">
        <f t="shared" si="683"/>
        <v>0.16713825553293435</v>
      </c>
      <c r="BT366" s="96">
        <f t="shared" si="684"/>
        <v>-1.5034366285093377</v>
      </c>
      <c r="BU366" s="96">
        <f t="shared" si="685"/>
        <v>-1.0584859713242902</v>
      </c>
      <c r="BV366" s="96">
        <f t="shared" si="686"/>
        <v>-1.0052290046972141</v>
      </c>
      <c r="BW366" s="96">
        <f t="shared" si="687"/>
        <v>-2.7941629363213858</v>
      </c>
      <c r="BX366" s="44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184"/>
      <c r="CJ366" s="185"/>
      <c r="CK366" s="181">
        <f t="shared" si="639"/>
        <v>0</v>
      </c>
      <c r="CL366" s="186">
        <f t="shared" si="640"/>
        <v>1.8183541875941027</v>
      </c>
      <c r="CM366" s="185">
        <f t="shared" si="641"/>
        <v>0.21793266347522064</v>
      </c>
      <c r="CN366" s="185">
        <f t="shared" si="642"/>
        <v>0.33337077978451729</v>
      </c>
      <c r="CO366" s="188">
        <f t="shared" si="643"/>
        <v>0.33810000000000001</v>
      </c>
      <c r="CP366" s="185">
        <f t="shared" si="644"/>
        <v>5.4382927418833396E-2</v>
      </c>
      <c r="CQ366" s="187">
        <f t="shared" si="645"/>
        <v>1.5296962578646329</v>
      </c>
      <c r="CR366" s="187">
        <f t="shared" si="646"/>
        <v>1.5513966314574161</v>
      </c>
      <c r="CS366" s="187">
        <f t="shared" si="647"/>
        <v>0.24954004852520337</v>
      </c>
      <c r="CT366" s="187">
        <f t="shared" si="648"/>
        <v>1.0141860669928524</v>
      </c>
      <c r="CU366" s="187">
        <f t="shared" si="649"/>
        <v>0.16313045628649625</v>
      </c>
      <c r="CV366" s="187">
        <f t="shared" si="650"/>
        <v>0.16084864660997747</v>
      </c>
      <c r="CW366" s="184">
        <f t="shared" si="651"/>
        <v>-1.5235691470484609</v>
      </c>
      <c r="CX366" s="184">
        <f t="shared" si="652"/>
        <v>-1.0984999556241504</v>
      </c>
      <c r="CY366" s="184">
        <f t="shared" si="653"/>
        <v>-2.9117050085891236</v>
      </c>
      <c r="CZ366" s="184">
        <f t="shared" si="688"/>
        <v>0.42506919142431071</v>
      </c>
      <c r="DA366" s="184">
        <f t="shared" si="689"/>
        <v>0.43915557778016406</v>
      </c>
      <c r="DB366" s="184">
        <f t="shared" si="690"/>
        <v>-1.3881358615406634</v>
      </c>
      <c r="DC366" s="184">
        <f t="shared" si="691"/>
        <v>1.4086386355853421E-2</v>
      </c>
      <c r="DD366" s="184">
        <f t="shared" si="692"/>
        <v>-1.8132050529649739</v>
      </c>
      <c r="DE366" s="184">
        <f t="shared" si="693"/>
        <v>-1.8272914393208273</v>
      </c>
      <c r="DF366" s="15"/>
      <c r="DY366" s="124"/>
      <c r="EE366" t="str">
        <f>E366</f>
        <v>IPGP</v>
      </c>
      <c r="EF366" t="str">
        <f>A366</f>
        <v>Lab 1</v>
      </c>
      <c r="EG366" t="str">
        <f>B366</f>
        <v>Jun 23, 2022</v>
      </c>
      <c r="EH366" s="50">
        <f>C366</f>
        <v>6</v>
      </c>
      <c r="EI366" s="48">
        <f>BE366/AVERAGE(BE365,BE367)</f>
        <v>1.0787212888933166</v>
      </c>
      <c r="EJ366" s="46">
        <f>(CM366/AVERAGE(CM365,CM367)-1)*10^6</f>
        <v>8.0859769853169894</v>
      </c>
      <c r="EK366" s="46">
        <f>(CN366/AVERAGE(CN365,CN367)-1)*10^6</f>
        <v>-2.1051028711305264</v>
      </c>
      <c r="EL366" s="46">
        <f>(CP366/AVERAGE(CP365,CP367)-1)*10^6</f>
        <v>25.604132687595538</v>
      </c>
      <c r="EN366" s="39" t="str">
        <f t="shared" ref="EN366:EU366" si="722">EE428</f>
        <v xml:space="preserve">Bottle 4 </v>
      </c>
      <c r="EO366" s="39" t="str">
        <f t="shared" si="722"/>
        <v>Lab 2</v>
      </c>
      <c r="EP366" s="39" t="str">
        <f t="shared" si="722"/>
        <v>May 28, 2020</v>
      </c>
      <c r="EQ366" s="124">
        <f t="shared" si="722"/>
        <v>1</v>
      </c>
      <c r="ER366" s="117">
        <f t="shared" si="722"/>
        <v>1.0173322335429633</v>
      </c>
      <c r="ES366" s="44">
        <f t="shared" si="722"/>
        <v>2.6210831802764289</v>
      </c>
      <c r="ET366" s="44">
        <f t="shared" si="722"/>
        <v>3.8955646264327015E-2</v>
      </c>
      <c r="EU366" s="44">
        <f t="shared" si="722"/>
        <v>-0.57946377163275997</v>
      </c>
      <c r="EV366" s="39" t="s">
        <v>275</v>
      </c>
      <c r="EW366" s="108" t="s">
        <v>257</v>
      </c>
      <c r="EX366" s="109">
        <f>AVERAGE(ES366:ES371)</f>
        <v>1.1911659289117378</v>
      </c>
      <c r="EY366" s="109">
        <f>AVERAGE(ET366:ET371)</f>
        <v>2.3390085715502273</v>
      </c>
      <c r="EZ366" s="110">
        <f>AVERAGE(EU366:EU371)</f>
        <v>1.471518395708878</v>
      </c>
      <c r="FA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44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</row>
    <row r="367" spans="1:235">
      <c r="A367" t="s">
        <v>38</v>
      </c>
      <c r="B367" s="3" t="s">
        <v>36</v>
      </c>
      <c r="C367" s="19">
        <v>6</v>
      </c>
      <c r="D367" t="s">
        <v>121</v>
      </c>
      <c r="E367" t="s">
        <v>27</v>
      </c>
      <c r="F367" s="13"/>
      <c r="G367" s="13"/>
      <c r="H367" s="13">
        <v>2.4053970933891841E-3</v>
      </c>
      <c r="I367" s="13">
        <v>5.3273531484592245E-4</v>
      </c>
      <c r="J367" s="13">
        <v>8.2684781227726489E-4</v>
      </c>
      <c r="K367" s="13">
        <v>-5.8334023606221296E-6</v>
      </c>
      <c r="L367" s="13">
        <v>8.7390681837860027E-4</v>
      </c>
      <c r="M367" s="13">
        <v>-5.1806519422825674E-6</v>
      </c>
      <c r="N367" s="13">
        <v>1.8074510626320262E-4</v>
      </c>
      <c r="O367" s="13">
        <v>-4.6151751575962423E-7</v>
      </c>
      <c r="P367" s="13">
        <v>-3.9300997741520408E-6</v>
      </c>
      <c r="Q367" s="13"/>
      <c r="R367" s="13"/>
      <c r="S367" s="13"/>
      <c r="T367" s="13"/>
      <c r="U367" s="13"/>
      <c r="V367" s="13">
        <v>19.91178207397461</v>
      </c>
      <c r="W367" s="13">
        <v>4.4279333686828615</v>
      </c>
      <c r="X367" s="13">
        <v>6.9099015140533444</v>
      </c>
      <c r="Y367" s="13">
        <v>2.9366372275489993E-5</v>
      </c>
      <c r="Z367" s="13">
        <v>7.2887792110443117</v>
      </c>
      <c r="AA367" s="13">
        <v>1.7994188850707361E-5</v>
      </c>
      <c r="AB367" s="13">
        <v>1.2184032058715821</v>
      </c>
      <c r="AC367" s="13">
        <v>1.0269122824837496E-5</v>
      </c>
      <c r="AD367" s="13">
        <v>-3.8244116637997649E-6</v>
      </c>
      <c r="AE367" s="13"/>
      <c r="AF367" s="13"/>
      <c r="AG367" s="13"/>
      <c r="AH367" s="13"/>
      <c r="AI367" s="68">
        <f t="shared" si="633"/>
        <v>1</v>
      </c>
      <c r="AJ367" s="13">
        <f t="shared" si="655"/>
        <v>0</v>
      </c>
      <c r="AK367" s="13">
        <f t="shared" si="656"/>
        <v>0</v>
      </c>
      <c r="AL367" s="13">
        <f t="shared" si="657"/>
        <v>19.909376676881219</v>
      </c>
      <c r="AM367" s="13">
        <f t="shared" si="658"/>
        <v>4.4274006333680154</v>
      </c>
      <c r="AN367" s="13">
        <f t="shared" si="659"/>
        <v>6.9090746662410671</v>
      </c>
      <c r="AO367" s="13">
        <f t="shared" si="660"/>
        <v>3.5199774636112125E-5</v>
      </c>
      <c r="AP367" s="13">
        <f t="shared" si="661"/>
        <v>7.2879053042259327</v>
      </c>
      <c r="AQ367" s="13">
        <f t="shared" si="662"/>
        <v>2.3174840792989928E-5</v>
      </c>
      <c r="AR367" s="13">
        <f t="shared" si="663"/>
        <v>1.2182224607653189</v>
      </c>
      <c r="AS367" s="13">
        <f t="shared" si="664"/>
        <v>1.073064034059712E-5</v>
      </c>
      <c r="AT367" s="13">
        <f t="shared" si="665"/>
        <v>1.0568811035227588E-7</v>
      </c>
      <c r="AU367" s="13">
        <f t="shared" si="666"/>
        <v>0</v>
      </c>
      <c r="AV367" s="13">
        <f t="shared" si="667"/>
        <v>0</v>
      </c>
      <c r="AW367" s="13">
        <f t="shared" si="668"/>
        <v>0</v>
      </c>
      <c r="AX367" s="13"/>
      <c r="AY367">
        <f t="shared" si="669"/>
        <v>0</v>
      </c>
      <c r="AZ367">
        <f t="shared" si="670"/>
        <v>1</v>
      </c>
      <c r="BB367">
        <f t="shared" si="634"/>
        <v>1</v>
      </c>
      <c r="BC367">
        <f t="shared" si="635"/>
        <v>1</v>
      </c>
      <c r="BD367" s="41">
        <f t="shared" si="636"/>
        <v>1.8241951963306318</v>
      </c>
      <c r="BE367" s="13">
        <f t="shared" si="637"/>
        <v>19.909376676881219</v>
      </c>
      <c r="BF367" s="13">
        <f t="shared" si="638"/>
        <v>4.4274006333680154</v>
      </c>
      <c r="BG367" s="13">
        <f t="shared" si="671"/>
        <v>6.9090746087911592</v>
      </c>
      <c r="BH367" s="13">
        <f t="shared" si="672"/>
        <v>7.287905266901638</v>
      </c>
      <c r="BI367" s="13">
        <f t="shared" si="673"/>
        <v>1.2182223906432057</v>
      </c>
      <c r="BJ367" s="17">
        <f t="shared" si="674"/>
        <v>0.22237766180340118</v>
      </c>
      <c r="BK367" s="17">
        <f t="shared" si="675"/>
        <v>0.34702616364750288</v>
      </c>
      <c r="BL367" s="17">
        <f t="shared" si="676"/>
        <v>0.3660539144535026</v>
      </c>
      <c r="BM367" s="17">
        <f t="shared" si="677"/>
        <v>6.1188374222574546E-2</v>
      </c>
      <c r="BN367" s="17">
        <f t="shared" si="678"/>
        <v>1.5605261825007426</v>
      </c>
      <c r="BO367" s="17">
        <f t="shared" si="679"/>
        <v>1.646091210263386</v>
      </c>
      <c r="BP367" s="17">
        <f t="shared" si="680"/>
        <v>0.27515521894761952</v>
      </c>
      <c r="BQ367" s="17">
        <f t="shared" si="681"/>
        <v>1.0548308825075432</v>
      </c>
      <c r="BR367" s="17">
        <f t="shared" si="682"/>
        <v>0.17632207779217354</v>
      </c>
      <c r="BS367" s="17">
        <f t="shared" si="683"/>
        <v>0.16715672693713782</v>
      </c>
      <c r="BT367" s="96">
        <f t="shared" si="684"/>
        <v>-1.5033781631817678</v>
      </c>
      <c r="BU367" s="96">
        <f t="shared" si="685"/>
        <v>-1.0583551023171549</v>
      </c>
      <c r="BV367" s="96">
        <f t="shared" si="686"/>
        <v>-1.0049746491794114</v>
      </c>
      <c r="BW367" s="96">
        <f t="shared" si="687"/>
        <v>-2.7937980711926649</v>
      </c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184"/>
      <c r="CJ367" s="185"/>
      <c r="CK367" s="181">
        <f t="shared" si="639"/>
        <v>0</v>
      </c>
      <c r="CL367" s="186">
        <f t="shared" si="640"/>
        <v>1.824195078725344</v>
      </c>
      <c r="CM367" s="185">
        <f t="shared" si="641"/>
        <v>0.21793131141241967</v>
      </c>
      <c r="CN367" s="185">
        <f t="shared" si="642"/>
        <v>0.33337155876062641</v>
      </c>
      <c r="CO367" s="188">
        <f t="shared" si="643"/>
        <v>0.33810000000000007</v>
      </c>
      <c r="CP367" s="185">
        <f t="shared" si="644"/>
        <v>5.438223666091109E-2</v>
      </c>
      <c r="CQ367" s="187">
        <f t="shared" si="645"/>
        <v>1.529709322630304</v>
      </c>
      <c r="CR367" s="187">
        <f t="shared" si="646"/>
        <v>1.5514062564427444</v>
      </c>
      <c r="CS367" s="187">
        <f t="shared" si="647"/>
        <v>0.24953842707804619</v>
      </c>
      <c r="CT367" s="187">
        <f t="shared" si="648"/>
        <v>1.0141836971844644</v>
      </c>
      <c r="CU367" s="187">
        <f t="shared" si="649"/>
        <v>0.16312800306987082</v>
      </c>
      <c r="CV367" s="187">
        <f t="shared" si="650"/>
        <v>0.16084660355194047</v>
      </c>
      <c r="CW367" s="184">
        <f t="shared" si="651"/>
        <v>-1.5235753511069694</v>
      </c>
      <c r="CX367" s="184">
        <f t="shared" si="652"/>
        <v>-1.0984976189610527</v>
      </c>
      <c r="CY367" s="184">
        <f t="shared" si="653"/>
        <v>-2.9117177104119576</v>
      </c>
      <c r="CZ367" s="184">
        <f t="shared" si="688"/>
        <v>0.42507773214591654</v>
      </c>
      <c r="DA367" s="184">
        <f t="shared" si="689"/>
        <v>0.43916178183867249</v>
      </c>
      <c r="DB367" s="184">
        <f t="shared" si="690"/>
        <v>-1.3881423593049889</v>
      </c>
      <c r="DC367" s="184">
        <f t="shared" si="691"/>
        <v>1.4084049692755967E-2</v>
      </c>
      <c r="DD367" s="184">
        <f t="shared" si="692"/>
        <v>-1.8132200914509051</v>
      </c>
      <c r="DE367" s="184">
        <f t="shared" si="693"/>
        <v>-1.8273041411436612</v>
      </c>
      <c r="DF367" s="15"/>
      <c r="DV367" s="39" t="str">
        <f>E367</f>
        <v>iRM_12</v>
      </c>
      <c r="DW367" s="39" t="str">
        <f>A367</f>
        <v>Lab 1</v>
      </c>
      <c r="DX367" s="39" t="str">
        <f>B367</f>
        <v>Jun 23, 2022</v>
      </c>
      <c r="DY367" s="124">
        <f>C367</f>
        <v>6</v>
      </c>
      <c r="DZ367" s="48">
        <f>BE367/AVERAGE(BE365,BE369)</f>
        <v>1.0076904714101966</v>
      </c>
      <c r="EA367" s="46">
        <f>(CM367/AVERAGE(CM365,CM369)-1)*10^6</f>
        <v>0.29366301634858871</v>
      </c>
      <c r="EB367" s="46">
        <f>(CN367/AVERAGE(CN365,CN369)-1)*10^6</f>
        <v>5.2095730158630005</v>
      </c>
      <c r="EC367" s="46">
        <f>(CP367/AVERAGE(CP365,CP369)-1)*10^6</f>
        <v>16.402272674964635</v>
      </c>
      <c r="EH367" s="50"/>
      <c r="EK367" s="46"/>
      <c r="EL367" s="46"/>
      <c r="EN367" s="39" t="str">
        <f t="shared" ref="EN367:EU367" si="723">EE440</f>
        <v xml:space="preserve">bottle 4 </v>
      </c>
      <c r="EO367" s="39" t="str">
        <f t="shared" si="723"/>
        <v>Lab 2</v>
      </c>
      <c r="EP367" s="39" t="str">
        <f t="shared" si="723"/>
        <v>May 28, 2020</v>
      </c>
      <c r="EQ367" s="124">
        <f t="shared" si="723"/>
        <v>1</v>
      </c>
      <c r="ER367" s="117">
        <f t="shared" si="723"/>
        <v>1.0230343302478391</v>
      </c>
      <c r="ES367" s="44">
        <f t="shared" si="723"/>
        <v>7.5247093616059857</v>
      </c>
      <c r="ET367" s="44">
        <f t="shared" si="723"/>
        <v>5.6485697221830833</v>
      </c>
      <c r="EU367" s="44">
        <f t="shared" si="723"/>
        <v>1.2340574833125117</v>
      </c>
      <c r="EV367" s="39" t="s">
        <v>275</v>
      </c>
      <c r="EW367" s="111" t="s">
        <v>258</v>
      </c>
      <c r="EX367" s="44">
        <f>2*STDEV(ES366:ES371)</f>
        <v>7.6484062736170362</v>
      </c>
      <c r="EY367" s="44">
        <f>2*STDEV(ET366:ET371)</f>
        <v>5.6577168061228305</v>
      </c>
      <c r="EZ367" s="112">
        <f>2*STDEV(EU366:EU371)</f>
        <v>11.576224557272447</v>
      </c>
      <c r="FA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44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</row>
    <row r="368" spans="1:235">
      <c r="A368" t="s">
        <v>38</v>
      </c>
      <c r="B368" s="3" t="s">
        <v>36</v>
      </c>
      <c r="C368" s="19">
        <v>6</v>
      </c>
      <c r="D368" t="s">
        <v>122</v>
      </c>
      <c r="E368" t="s">
        <v>98</v>
      </c>
      <c r="F368" s="13"/>
      <c r="G368" s="13"/>
      <c r="H368" s="13">
        <v>2.4769267329247666E-4</v>
      </c>
      <c r="I368" s="13">
        <v>5.1522184730856682E-5</v>
      </c>
      <c r="J368" s="13">
        <v>7.7665815479122105E-5</v>
      </c>
      <c r="K368" s="13">
        <v>-4.5396854915225049E-6</v>
      </c>
      <c r="L368" s="13">
        <v>7.4532380313030441E-5</v>
      </c>
      <c r="M368" s="13">
        <v>1.1718478162947583E-6</v>
      </c>
      <c r="N368" s="13">
        <v>4.8001562754507175E-5</v>
      </c>
      <c r="O368" s="13">
        <v>6.9763353621965504E-6</v>
      </c>
      <c r="P368" s="13">
        <v>-4.6707793558198322E-6</v>
      </c>
      <c r="Q368" s="13"/>
      <c r="R368" s="13"/>
      <c r="S368" s="13"/>
      <c r="T368" s="13"/>
      <c r="U368" s="13"/>
      <c r="V368" s="13">
        <v>19.835589584039184</v>
      </c>
      <c r="W368" s="13">
        <v>4.4110061587119587</v>
      </c>
      <c r="X368" s="13">
        <v>6.8835587209584759</v>
      </c>
      <c r="Y368" s="13">
        <v>2.1132774273443216E-5</v>
      </c>
      <c r="Z368" s="13">
        <v>7.2611059364007442</v>
      </c>
      <c r="AA368" s="13">
        <v>1.9363941929645526E-5</v>
      </c>
      <c r="AB368" s="13">
        <v>1.213809008501014</v>
      </c>
      <c r="AC368" s="13">
        <v>7.4494009938963268E-6</v>
      </c>
      <c r="AD368" s="13">
        <v>-2.0621026040465278E-6</v>
      </c>
      <c r="AE368" s="13"/>
      <c r="AF368" s="13"/>
      <c r="AG368" s="13"/>
      <c r="AH368" s="13"/>
      <c r="AI368" s="68">
        <f t="shared" si="633"/>
        <v>1</v>
      </c>
      <c r="AJ368" s="13">
        <f t="shared" si="655"/>
        <v>0</v>
      </c>
      <c r="AK368" s="13">
        <f t="shared" si="656"/>
        <v>0</v>
      </c>
      <c r="AL368" s="13">
        <f t="shared" si="657"/>
        <v>19.835341891365893</v>
      </c>
      <c r="AM368" s="13">
        <f t="shared" si="658"/>
        <v>4.4109546365272276</v>
      </c>
      <c r="AN368" s="13">
        <f t="shared" si="659"/>
        <v>6.8834810551429966</v>
      </c>
      <c r="AO368" s="13">
        <f t="shared" si="660"/>
        <v>2.567245976496572E-5</v>
      </c>
      <c r="AP368" s="13">
        <f t="shared" si="661"/>
        <v>7.2610314040204313</v>
      </c>
      <c r="AQ368" s="13">
        <f t="shared" si="662"/>
        <v>1.8192094113350767E-5</v>
      </c>
      <c r="AR368" s="13">
        <f t="shared" si="663"/>
        <v>1.2137610069382596</v>
      </c>
      <c r="AS368" s="13">
        <f t="shared" si="664"/>
        <v>4.730656316997764E-7</v>
      </c>
      <c r="AT368" s="13">
        <f t="shared" si="665"/>
        <v>2.6086767517733044E-6</v>
      </c>
      <c r="AU368" s="13">
        <f t="shared" si="666"/>
        <v>0</v>
      </c>
      <c r="AV368" s="13">
        <f t="shared" si="667"/>
        <v>0</v>
      </c>
      <c r="AW368" s="13">
        <f t="shared" si="668"/>
        <v>0</v>
      </c>
      <c r="AX368" s="13"/>
      <c r="AY368">
        <f t="shared" si="669"/>
        <v>0</v>
      </c>
      <c r="AZ368">
        <f t="shared" si="670"/>
        <v>1</v>
      </c>
      <c r="BB368">
        <f t="shared" si="634"/>
        <v>1</v>
      </c>
      <c r="BC368">
        <f t="shared" si="635"/>
        <v>1</v>
      </c>
      <c r="BD368" s="41">
        <f t="shared" si="636"/>
        <v>1.8249125502284571</v>
      </c>
      <c r="BE368" s="13">
        <f t="shared" si="637"/>
        <v>19.835341891365893</v>
      </c>
      <c r="BF368" s="13">
        <f t="shared" si="638"/>
        <v>4.4109546365272276</v>
      </c>
      <c r="BG368" s="13">
        <f t="shared" si="671"/>
        <v>6.8834796371772304</v>
      </c>
      <c r="BH368" s="13">
        <f t="shared" si="672"/>
        <v>7.2610304827777528</v>
      </c>
      <c r="BI368" s="13">
        <f t="shared" si="673"/>
        <v>1.2137592761523863</v>
      </c>
      <c r="BJ368" s="17">
        <f t="shared" si="674"/>
        <v>0.22237855342676335</v>
      </c>
      <c r="BK368" s="17">
        <f t="shared" si="675"/>
        <v>0.34703105572248966</v>
      </c>
      <c r="BL368" s="17">
        <f t="shared" si="676"/>
        <v>0.36606530517824853</v>
      </c>
      <c r="BM368" s="17">
        <f t="shared" si="677"/>
        <v>6.1191749696067624E-2</v>
      </c>
      <c r="BN368" s="17">
        <f t="shared" si="678"/>
        <v>1.5605419244566607</v>
      </c>
      <c r="BO368" s="17">
        <f t="shared" si="679"/>
        <v>1.6461358325132103</v>
      </c>
      <c r="BP368" s="17">
        <f t="shared" si="680"/>
        <v>0.2751692946695064</v>
      </c>
      <c r="BQ368" s="17">
        <f t="shared" si="681"/>
        <v>1.0548488359813537</v>
      </c>
      <c r="BR368" s="17">
        <f t="shared" si="682"/>
        <v>0.17632931890971981</v>
      </c>
      <c r="BS368" s="17">
        <f t="shared" si="683"/>
        <v>0.16716074654021493</v>
      </c>
      <c r="BT368" s="96">
        <f t="shared" si="684"/>
        <v>-1.5033741536892338</v>
      </c>
      <c r="BU368" s="96">
        <f t="shared" si="685"/>
        <v>-1.0583410052806272</v>
      </c>
      <c r="BV368" s="96">
        <f t="shared" si="686"/>
        <v>-1.0049435320486451</v>
      </c>
      <c r="BW368" s="96">
        <f t="shared" si="687"/>
        <v>-2.7937429074391753</v>
      </c>
      <c r="BX368" s="44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184"/>
      <c r="CJ368" s="185"/>
      <c r="CK368" s="181">
        <f t="shared" si="639"/>
        <v>0</v>
      </c>
      <c r="CL368" s="186">
        <f t="shared" si="640"/>
        <v>1.8249096367372668</v>
      </c>
      <c r="CM368" s="185">
        <f t="shared" si="641"/>
        <v>0.217930461051274</v>
      </c>
      <c r="CN368" s="185">
        <f t="shared" si="642"/>
        <v>0.33337101628388255</v>
      </c>
      <c r="CO368" s="188">
        <f t="shared" si="643"/>
        <v>0.33809999999999996</v>
      </c>
      <c r="CP368" s="185">
        <f t="shared" si="644"/>
        <v>5.4382724650478644E-2</v>
      </c>
      <c r="CQ368" s="187">
        <f t="shared" si="645"/>
        <v>1.5297128023119635</v>
      </c>
      <c r="CR368" s="187">
        <f t="shared" si="646"/>
        <v>1.5514123100049462</v>
      </c>
      <c r="CS368" s="187">
        <f t="shared" si="647"/>
        <v>0.24954163997149356</v>
      </c>
      <c r="CT368" s="187">
        <f t="shared" si="648"/>
        <v>1.0141853475111058</v>
      </c>
      <c r="CU368" s="187">
        <f t="shared" si="649"/>
        <v>0.16312973232252723</v>
      </c>
      <c r="CV368" s="187">
        <f t="shared" si="650"/>
        <v>0.16084804688103713</v>
      </c>
      <c r="CW368" s="184">
        <f t="shared" si="651"/>
        <v>-1.5235792530832353</v>
      </c>
      <c r="CX368" s="184">
        <f t="shared" si="652"/>
        <v>-1.0984992462060019</v>
      </c>
      <c r="CY368" s="184">
        <f t="shared" si="653"/>
        <v>-2.9117087371256773</v>
      </c>
      <c r="CZ368" s="184">
        <f t="shared" si="688"/>
        <v>0.42508000687723335</v>
      </c>
      <c r="DA368" s="184">
        <f t="shared" si="689"/>
        <v>0.43916568381493831</v>
      </c>
      <c r="DB368" s="184">
        <f t="shared" si="690"/>
        <v>-1.3881294840424425</v>
      </c>
      <c r="DC368" s="184">
        <f t="shared" si="691"/>
        <v>1.4085676937704968E-2</v>
      </c>
      <c r="DD368" s="184">
        <f t="shared" si="692"/>
        <v>-1.8132094909196756</v>
      </c>
      <c r="DE368" s="184">
        <f t="shared" si="693"/>
        <v>-1.8272951678573803</v>
      </c>
      <c r="DF368" s="15"/>
      <c r="DY368" s="124"/>
      <c r="EE368" t="str">
        <f>E368</f>
        <v>iRM_UR</v>
      </c>
      <c r="EF368" t="str">
        <f>A368</f>
        <v>Lab 1</v>
      </c>
      <c r="EG368" t="str">
        <f>B368</f>
        <v>Jun 23, 2022</v>
      </c>
      <c r="EH368" s="50">
        <f>C368</f>
        <v>6</v>
      </c>
      <c r="EI368" s="48">
        <f>BE368/AVERAGE(BE367,BE369)</f>
        <v>0.99784188428607368</v>
      </c>
      <c r="EJ368" s="46">
        <f>(CM368/AVERAGE(CM367,CM369)-1)*10^6</f>
        <v>-5.4901810179197597</v>
      </c>
      <c r="EK368" s="46">
        <f>(CN368/AVERAGE(CN367,CN369)-1)*10^6</f>
        <v>3.350760946929654</v>
      </c>
      <c r="EL368" s="46">
        <f>(CP368/AVERAGE(CP367,CP369)-1)*10^6</f>
        <v>12.473475000440715</v>
      </c>
      <c r="EN368" s="44" t="str">
        <f t="shared" ref="EN368:EU368" si="724">EE452</f>
        <v xml:space="preserve">bottle 4 </v>
      </c>
      <c r="EO368" s="44" t="str">
        <f t="shared" si="724"/>
        <v>Lab 2</v>
      </c>
      <c r="EP368" s="44" t="str">
        <f t="shared" si="724"/>
        <v>May 28, 2020</v>
      </c>
      <c r="EQ368" s="124">
        <f t="shared" si="724"/>
        <v>1</v>
      </c>
      <c r="ER368" s="117">
        <f t="shared" si="724"/>
        <v>1.0271964210277857</v>
      </c>
      <c r="ES368" s="44">
        <f t="shared" si="724"/>
        <v>0.6022436731534242</v>
      </c>
      <c r="ET368" s="44">
        <f t="shared" si="724"/>
        <v>1.0249606154921764</v>
      </c>
      <c r="EU368" s="44">
        <f t="shared" si="724"/>
        <v>7.7372651265950054</v>
      </c>
      <c r="EV368" s="39" t="s">
        <v>275</v>
      </c>
      <c r="EW368" s="111" t="s">
        <v>233</v>
      </c>
      <c r="EX368">
        <f>COUNT(ES366:ES371)</f>
        <v>6</v>
      </c>
      <c r="EY368">
        <f>COUNT(ET366:ET371)</f>
        <v>6</v>
      </c>
      <c r="EZ368" s="113">
        <f>COUNT(EU366:EU371)</f>
        <v>6</v>
      </c>
      <c r="FA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44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</row>
    <row r="369" spans="1:235">
      <c r="A369" t="s">
        <v>38</v>
      </c>
      <c r="B369" s="3" t="s">
        <v>36</v>
      </c>
      <c r="C369" s="19">
        <v>6</v>
      </c>
      <c r="D369" t="s">
        <v>123</v>
      </c>
      <c r="E369" t="s">
        <v>27</v>
      </c>
      <c r="F369" s="13"/>
      <c r="G369" s="13"/>
      <c r="H369" s="13">
        <v>2.6041489327326421E-4</v>
      </c>
      <c r="I369" s="13">
        <v>5.7578551786718893E-5</v>
      </c>
      <c r="J369" s="13">
        <v>8.3074370922986415E-5</v>
      </c>
      <c r="K369" s="13">
        <v>-3.0419330528275182E-6</v>
      </c>
      <c r="L369" s="13">
        <v>8.4565375800593756E-5</v>
      </c>
      <c r="M369" s="13">
        <v>1.8085451813476539E-6</v>
      </c>
      <c r="N369" s="13">
        <v>5.2099229651503262E-5</v>
      </c>
      <c r="O369" s="13">
        <v>3.0686200261698104E-6</v>
      </c>
      <c r="P369" s="13">
        <v>-3.9668847108487176E-6</v>
      </c>
      <c r="Q369" s="13"/>
      <c r="R369" s="13"/>
      <c r="S369" s="13"/>
      <c r="T369" s="13"/>
      <c r="U369" s="13"/>
      <c r="V369" s="13">
        <v>19.847366611162823</v>
      </c>
      <c r="W369" s="13">
        <v>4.4137342572212219</v>
      </c>
      <c r="X369" s="13">
        <v>6.8878216644128161</v>
      </c>
      <c r="Y369" s="13">
        <v>3.8468490193584635E-5</v>
      </c>
      <c r="Z369" s="13">
        <v>7.2659064133961992</v>
      </c>
      <c r="AA369" s="13">
        <v>2.1109576544701508E-5</v>
      </c>
      <c r="AB369" s="13">
        <v>1.2146344284216564</v>
      </c>
      <c r="AC369" s="13">
        <v>1.0967257685715973E-5</v>
      </c>
      <c r="AD369" s="13">
        <v>-3.66549267975338E-8</v>
      </c>
      <c r="AE369" s="13"/>
      <c r="AF369" s="13"/>
      <c r="AG369" s="13"/>
      <c r="AH369" s="13"/>
      <c r="AI369" s="68">
        <f t="shared" si="633"/>
        <v>1</v>
      </c>
      <c r="AJ369" s="13">
        <f t="shared" si="655"/>
        <v>0</v>
      </c>
      <c r="AK369" s="13">
        <f t="shared" si="656"/>
        <v>0</v>
      </c>
      <c r="AL369" s="13">
        <f t="shared" si="657"/>
        <v>19.84710619626955</v>
      </c>
      <c r="AM369" s="13">
        <f t="shared" si="658"/>
        <v>4.413676678669435</v>
      </c>
      <c r="AN369" s="13">
        <f t="shared" si="659"/>
        <v>6.8877385900418933</v>
      </c>
      <c r="AO369" s="13">
        <f t="shared" si="660"/>
        <v>4.1510423246412155E-5</v>
      </c>
      <c r="AP369" s="13">
        <f t="shared" si="661"/>
        <v>7.2658218480203987</v>
      </c>
      <c r="AQ369" s="13">
        <f t="shared" si="662"/>
        <v>1.9301031363353853E-5</v>
      </c>
      <c r="AR369" s="13">
        <f t="shared" si="663"/>
        <v>1.2145823291920048</v>
      </c>
      <c r="AS369" s="13">
        <f t="shared" si="664"/>
        <v>7.8986376595461622E-6</v>
      </c>
      <c r="AT369" s="13">
        <f t="shared" si="665"/>
        <v>3.9302297840511834E-6</v>
      </c>
      <c r="AU369" s="13">
        <f t="shared" si="666"/>
        <v>0</v>
      </c>
      <c r="AV369" s="13">
        <f t="shared" si="667"/>
        <v>0</v>
      </c>
      <c r="AW369" s="13">
        <f t="shared" si="668"/>
        <v>0</v>
      </c>
      <c r="AX369" s="13"/>
      <c r="AY369">
        <f t="shared" si="669"/>
        <v>0</v>
      </c>
      <c r="AZ369">
        <f t="shared" si="670"/>
        <v>1</v>
      </c>
      <c r="BB369">
        <f t="shared" si="634"/>
        <v>1</v>
      </c>
      <c r="BC369">
        <f t="shared" si="635"/>
        <v>1</v>
      </c>
      <c r="BD369" s="41">
        <f t="shared" si="636"/>
        <v>1.8264420831095101</v>
      </c>
      <c r="BE369" s="13">
        <f t="shared" si="637"/>
        <v>19.84710619626955</v>
      </c>
      <c r="BF369" s="13">
        <f t="shared" si="638"/>
        <v>4.413676678669435</v>
      </c>
      <c r="BG369" s="13">
        <f t="shared" si="671"/>
        <v>6.8877364539220176</v>
      </c>
      <c r="BH369" s="13">
        <f t="shared" si="672"/>
        <v>7.2658204601568039</v>
      </c>
      <c r="BI369" s="13">
        <f t="shared" si="673"/>
        <v>1.2145797216658529</v>
      </c>
      <c r="BJ369" s="17">
        <f t="shared" si="674"/>
        <v>0.22238388987403246</v>
      </c>
      <c r="BK369" s="17">
        <f t="shared" si="675"/>
        <v>0.34703983471487809</v>
      </c>
      <c r="BL369" s="17">
        <f t="shared" si="676"/>
        <v>0.36608966507784813</v>
      </c>
      <c r="BM369" s="17">
        <f t="shared" si="677"/>
        <v>6.119681678803858E-2</v>
      </c>
      <c r="BN369" s="17">
        <f t="shared" si="678"/>
        <v>1.560543953572608</v>
      </c>
      <c r="BO369" s="17">
        <f t="shared" si="679"/>
        <v>1.646205870781452</v>
      </c>
      <c r="BP369" s="17">
        <f t="shared" si="680"/>
        <v>0.2751854768917974</v>
      </c>
      <c r="BQ369" s="17">
        <f t="shared" si="681"/>
        <v>1.0548923450779679</v>
      </c>
      <c r="BR369" s="17">
        <f t="shared" si="682"/>
        <v>0.17633945923907215</v>
      </c>
      <c r="BS369" s="17">
        <f t="shared" si="683"/>
        <v>0.16716346465291562</v>
      </c>
      <c r="BT369" s="96">
        <f t="shared" si="684"/>
        <v>-1.5033501568462011</v>
      </c>
      <c r="BU369" s="96">
        <f t="shared" si="685"/>
        <v>-1.0583157081747845</v>
      </c>
      <c r="BV369" s="96">
        <f t="shared" si="686"/>
        <v>-1.004876989033578</v>
      </c>
      <c r="BW369" s="96">
        <f t="shared" si="687"/>
        <v>-2.7936601040839371</v>
      </c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184"/>
      <c r="CJ369" s="185"/>
      <c r="CK369" s="181">
        <f t="shared" si="639"/>
        <v>0</v>
      </c>
      <c r="CL369" s="186">
        <f t="shared" si="640"/>
        <v>1.826437696792375</v>
      </c>
      <c r="CM369" s="185">
        <f t="shared" si="641"/>
        <v>0.21793200365862717</v>
      </c>
      <c r="CN369" s="185">
        <f t="shared" si="642"/>
        <v>0.33336823972146018</v>
      </c>
      <c r="CO369" s="188">
        <f t="shared" si="643"/>
        <v>0.33810000000000001</v>
      </c>
      <c r="CP369" s="185">
        <f t="shared" si="644"/>
        <v>5.4381855973855781E-2</v>
      </c>
      <c r="CQ369" s="187">
        <f t="shared" si="645"/>
        <v>1.529689233911943</v>
      </c>
      <c r="CR369" s="187">
        <f t="shared" si="646"/>
        <v>1.5514013285061437</v>
      </c>
      <c r="CS369" s="187">
        <f t="shared" si="647"/>
        <v>0.24953588762043658</v>
      </c>
      <c r="CT369" s="187">
        <f t="shared" si="648"/>
        <v>1.014193794473323</v>
      </c>
      <c r="CU369" s="187">
        <f t="shared" si="649"/>
        <v>0.16312848524290605</v>
      </c>
      <c r="CV369" s="187">
        <f t="shared" si="650"/>
        <v>0.16084547759200174</v>
      </c>
      <c r="CW369" s="184">
        <f t="shared" si="651"/>
        <v>-1.5235721746698454</v>
      </c>
      <c r="CX369" s="184">
        <f t="shared" si="652"/>
        <v>-1.0985075749863982</v>
      </c>
      <c r="CY369" s="184">
        <f t="shared" si="653"/>
        <v>-2.9117247106460624</v>
      </c>
      <c r="CZ369" s="184">
        <f t="shared" si="688"/>
        <v>0.42506459968344718</v>
      </c>
      <c r="DA369" s="184">
        <f t="shared" si="689"/>
        <v>0.43915860540154844</v>
      </c>
      <c r="DB369" s="184">
        <f t="shared" si="690"/>
        <v>-1.3881525359762172</v>
      </c>
      <c r="DC369" s="184">
        <f t="shared" si="691"/>
        <v>1.4094005718101547E-2</v>
      </c>
      <c r="DD369" s="184">
        <f t="shared" si="692"/>
        <v>-1.8132171356596642</v>
      </c>
      <c r="DE369" s="184">
        <f t="shared" si="693"/>
        <v>-1.8273111413777654</v>
      </c>
      <c r="DF369" s="15"/>
      <c r="DV369" s="39" t="str">
        <f>E369</f>
        <v>iRM_12</v>
      </c>
      <c r="DW369" s="39" t="str">
        <f>A369</f>
        <v>Lab 1</v>
      </c>
      <c r="DX369" s="39" t="str">
        <f>B369</f>
        <v>Jun 23, 2022</v>
      </c>
      <c r="DY369" s="124">
        <f>C369</f>
        <v>6</v>
      </c>
      <c r="DZ369" s="48">
        <f>BE369/AVERAGE(BE367,BE371)</f>
        <v>1.0012473161765569</v>
      </c>
      <c r="EA369" s="46">
        <f>(CM369/AVERAGE(CM367,CM371)-1)*10^6</f>
        <v>-0.813057783766169</v>
      </c>
      <c r="EB369" s="46">
        <f>(CN369/AVERAGE(CN367,CN371)-1)*10^6</f>
        <v>-9.539929410107284</v>
      </c>
      <c r="EC369" s="46">
        <f>(CP369/AVERAGE(CP367,CP371)-1)*10^6</f>
        <v>-12.238763192562452</v>
      </c>
      <c r="EH369" s="50"/>
      <c r="EK369" s="46"/>
      <c r="EL369" s="46"/>
      <c r="EN369" s="44" t="str">
        <f t="shared" ref="EN369:EU369" si="725">EE464</f>
        <v xml:space="preserve">bottle 4 </v>
      </c>
      <c r="EO369" s="44" t="str">
        <f t="shared" si="725"/>
        <v>Lab 2</v>
      </c>
      <c r="EP369" s="44" t="str">
        <f t="shared" si="725"/>
        <v>May 28, 2020</v>
      </c>
      <c r="EQ369" s="124">
        <f t="shared" si="725"/>
        <v>1</v>
      </c>
      <c r="ER369" s="117">
        <f t="shared" si="725"/>
        <v>1.0334902389023235</v>
      </c>
      <c r="ES369" s="44">
        <f t="shared" si="725"/>
        <v>-3.1021728623681355</v>
      </c>
      <c r="ET369" s="44">
        <f t="shared" si="725"/>
        <v>-0.11764531271385437</v>
      </c>
      <c r="EU369" s="44">
        <f t="shared" si="725"/>
        <v>-1.9068851538905918</v>
      </c>
      <c r="EV369" s="39" t="s">
        <v>275</v>
      </c>
      <c r="EW369" s="114" t="s">
        <v>274</v>
      </c>
      <c r="EX369" s="115">
        <f>EX367/SQRT(EX368)</f>
        <v>3.1224487859772401</v>
      </c>
      <c r="EY369" s="115">
        <f>EY367/SQRT(EY368)</f>
        <v>2.309753214028313</v>
      </c>
      <c r="EZ369" s="116">
        <f>EZ367/SQRT(EZ368)</f>
        <v>4.7259738855322659</v>
      </c>
      <c r="FA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44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</row>
    <row r="370" spans="1:235">
      <c r="A370" t="s">
        <v>38</v>
      </c>
      <c r="B370" s="3" t="s">
        <v>36</v>
      </c>
      <c r="C370" s="19">
        <v>6</v>
      </c>
      <c r="D370" t="s">
        <v>124</v>
      </c>
      <c r="E370" t="s">
        <v>99</v>
      </c>
      <c r="F370" s="13"/>
      <c r="G370" s="13"/>
      <c r="H370" s="13">
        <v>2.5961890642065553E-4</v>
      </c>
      <c r="I370" s="13">
        <v>2.5505409257675638E-5</v>
      </c>
      <c r="J370" s="13">
        <v>7.5432614903547804E-5</v>
      </c>
      <c r="K370" s="13">
        <v>-2.83181668692123E-6</v>
      </c>
      <c r="L370" s="13">
        <v>7.8264659896376537E-5</v>
      </c>
      <c r="M370" s="13">
        <v>-1.8719930608313E-6</v>
      </c>
      <c r="N370" s="13">
        <v>4.5807767310179767E-5</v>
      </c>
      <c r="O370" s="13">
        <v>1.1159998194898435E-5</v>
      </c>
      <c r="P370" s="13">
        <v>-3.1152590906913268E-6</v>
      </c>
      <c r="Q370" s="13"/>
      <c r="R370" s="13"/>
      <c r="S370" s="13"/>
      <c r="T370" s="13"/>
      <c r="U370" s="13"/>
      <c r="V370" s="13">
        <v>21.455346710827886</v>
      </c>
      <c r="W370" s="13">
        <v>4.7711361379039534</v>
      </c>
      <c r="X370" s="13">
        <v>7.4452877725873678</v>
      </c>
      <c r="Y370" s="13">
        <v>4.0261562408348401E-5</v>
      </c>
      <c r="Z370" s="13">
        <v>7.8533074807147587</v>
      </c>
      <c r="AA370" s="13">
        <v>2.3291930611609428E-5</v>
      </c>
      <c r="AB370" s="13">
        <v>1.3127370561872209</v>
      </c>
      <c r="AC370" s="13">
        <v>1.2911744770648586E-5</v>
      </c>
      <c r="AD370" s="13">
        <v>1.9570516090597061E-6</v>
      </c>
      <c r="AE370" s="13"/>
      <c r="AF370" s="13"/>
      <c r="AG370" s="13"/>
      <c r="AH370" s="13"/>
      <c r="AI370" s="68">
        <f t="shared" si="633"/>
        <v>1</v>
      </c>
      <c r="AJ370" s="13">
        <f t="shared" si="655"/>
        <v>0</v>
      </c>
      <c r="AK370" s="13">
        <f t="shared" si="656"/>
        <v>0</v>
      </c>
      <c r="AL370" s="13">
        <f t="shared" si="657"/>
        <v>21.455087091921467</v>
      </c>
      <c r="AM370" s="13">
        <f t="shared" si="658"/>
        <v>4.7711106324946959</v>
      </c>
      <c r="AN370" s="13">
        <f t="shared" si="659"/>
        <v>7.4452123399724641</v>
      </c>
      <c r="AO370" s="13">
        <f t="shared" si="660"/>
        <v>4.309337909526963E-5</v>
      </c>
      <c r="AP370" s="13">
        <f t="shared" si="661"/>
        <v>7.8532292160548627</v>
      </c>
      <c r="AQ370" s="13">
        <f t="shared" si="662"/>
        <v>2.5163923672440728E-5</v>
      </c>
      <c r="AR370" s="13">
        <f t="shared" si="663"/>
        <v>1.3126912484199107</v>
      </c>
      <c r="AS370" s="13">
        <f t="shared" si="664"/>
        <v>1.7517465757501508E-6</v>
      </c>
      <c r="AT370" s="13">
        <f t="shared" si="665"/>
        <v>5.0723106997510324E-6</v>
      </c>
      <c r="AU370" s="13">
        <f t="shared" si="666"/>
        <v>0</v>
      </c>
      <c r="AV370" s="13">
        <f t="shared" si="667"/>
        <v>0</v>
      </c>
      <c r="AW370" s="13">
        <f t="shared" si="668"/>
        <v>0</v>
      </c>
      <c r="AX370" s="13"/>
      <c r="AY370">
        <f t="shared" si="669"/>
        <v>0</v>
      </c>
      <c r="AZ370">
        <f t="shared" si="670"/>
        <v>1</v>
      </c>
      <c r="BB370">
        <f t="shared" si="634"/>
        <v>1</v>
      </c>
      <c r="BC370">
        <f t="shared" si="635"/>
        <v>1</v>
      </c>
      <c r="BD370" s="41">
        <f t="shared" si="636"/>
        <v>1.8227640804275229</v>
      </c>
      <c r="BE370" s="13">
        <f t="shared" si="637"/>
        <v>21.455087091921467</v>
      </c>
      <c r="BF370" s="13">
        <f t="shared" si="638"/>
        <v>4.7711106324946959</v>
      </c>
      <c r="BG370" s="13">
        <f t="shared" si="671"/>
        <v>7.4452095825429403</v>
      </c>
      <c r="BH370" s="13">
        <f t="shared" si="672"/>
        <v>7.8532274246462324</v>
      </c>
      <c r="BI370" s="13">
        <f t="shared" si="673"/>
        <v>1.3126878829457496</v>
      </c>
      <c r="BJ370" s="17">
        <f t="shared" si="674"/>
        <v>0.22237666116448315</v>
      </c>
      <c r="BK370" s="17">
        <f t="shared" si="675"/>
        <v>0.3470137198998508</v>
      </c>
      <c r="BL370" s="17">
        <f t="shared" si="676"/>
        <v>0.36603102056869424</v>
      </c>
      <c r="BM370" s="17">
        <f t="shared" si="677"/>
        <v>6.1183060097668815E-2</v>
      </c>
      <c r="BN370" s="17">
        <f t="shared" si="678"/>
        <v>1.560477246500156</v>
      </c>
      <c r="BO370" s="17">
        <f t="shared" si="679"/>
        <v>1.6459956663255939</v>
      </c>
      <c r="BP370" s="17">
        <f t="shared" si="680"/>
        <v>0.27513256012245885</v>
      </c>
      <c r="BQ370" s="17">
        <f t="shared" si="681"/>
        <v>1.054802734238669</v>
      </c>
      <c r="BR370" s="17">
        <f t="shared" si="682"/>
        <v>0.17631308674287124</v>
      </c>
      <c r="BS370" s="17">
        <f t="shared" si="683"/>
        <v>0.16715266373492077</v>
      </c>
      <c r="BT370" s="96">
        <f t="shared" si="684"/>
        <v>-1.5033826629195615</v>
      </c>
      <c r="BU370" s="96">
        <f t="shared" si="685"/>
        <v>-1.0583909612006237</v>
      </c>
      <c r="BV370" s="96">
        <f t="shared" si="686"/>
        <v>-1.0050371935201581</v>
      </c>
      <c r="BW370" s="96">
        <f t="shared" si="687"/>
        <v>-2.7938849235686072</v>
      </c>
      <c r="BX370" s="44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184"/>
      <c r="CJ370" s="185"/>
      <c r="CK370" s="181">
        <f t="shared" si="639"/>
        <v>0</v>
      </c>
      <c r="CL370" s="186">
        <f t="shared" si="640"/>
        <v>1.8227588421996632</v>
      </c>
      <c r="CM370" s="185">
        <f t="shared" si="641"/>
        <v>0.2179337962874254</v>
      </c>
      <c r="CN370" s="185">
        <f t="shared" si="642"/>
        <v>0.33337014072452448</v>
      </c>
      <c r="CO370" s="188">
        <f t="shared" si="643"/>
        <v>0.33810000000000001</v>
      </c>
      <c r="CP370" s="185">
        <f t="shared" si="644"/>
        <v>5.4382562348511361E-2</v>
      </c>
      <c r="CQ370" s="187">
        <f t="shared" si="645"/>
        <v>1.5296853741989338</v>
      </c>
      <c r="CR370" s="187">
        <f t="shared" si="646"/>
        <v>1.5513885673523142</v>
      </c>
      <c r="CS370" s="187">
        <f t="shared" si="647"/>
        <v>0.24953707628158811</v>
      </c>
      <c r="CT370" s="187">
        <f t="shared" si="648"/>
        <v>1.014188011155396</v>
      </c>
      <c r="CU370" s="187">
        <f t="shared" si="649"/>
        <v>0.16312967391236635</v>
      </c>
      <c r="CV370" s="187">
        <f t="shared" si="650"/>
        <v>0.16084756683972601</v>
      </c>
      <c r="CW370" s="184">
        <f t="shared" si="651"/>
        <v>-1.523563949070138</v>
      </c>
      <c r="CX370" s="184">
        <f t="shared" si="652"/>
        <v>-1.0985018725906157</v>
      </c>
      <c r="CY370" s="184">
        <f t="shared" si="653"/>
        <v>-2.9117117215699198</v>
      </c>
      <c r="CZ370" s="184">
        <f t="shared" si="688"/>
        <v>0.42506207647952243</v>
      </c>
      <c r="DA370" s="184">
        <f t="shared" si="689"/>
        <v>0.43915037980184124</v>
      </c>
      <c r="DB370" s="184">
        <f t="shared" si="690"/>
        <v>-1.3881477724997819</v>
      </c>
      <c r="DC370" s="184">
        <f t="shared" si="691"/>
        <v>1.4088303322318892E-2</v>
      </c>
      <c r="DD370" s="184">
        <f t="shared" si="692"/>
        <v>-1.813209848979304</v>
      </c>
      <c r="DE370" s="184">
        <f t="shared" si="693"/>
        <v>-1.827298152301623</v>
      </c>
      <c r="DF370" s="15"/>
      <c r="DY370" s="124"/>
      <c r="EE370" t="str">
        <f>E370</f>
        <v>SRM</v>
      </c>
      <c r="EF370" t="str">
        <f>A370</f>
        <v>Lab 1</v>
      </c>
      <c r="EG370" t="str">
        <f>B370</f>
        <v>Jun 23, 2022</v>
      </c>
      <c r="EH370" s="50">
        <f>C370</f>
        <v>6</v>
      </c>
      <c r="EI370" s="48">
        <f>BE370/AVERAGE(BE369,BE371)</f>
        <v>1.0840695375073741</v>
      </c>
      <c r="EJ370" s="46">
        <f>(CM370/AVERAGE(CM369,CM371)-1)*10^6</f>
        <v>5.8243450675732333</v>
      </c>
      <c r="EK370" s="46">
        <f>(CN370/AVERAGE(CN369,CN371)-1)*10^6</f>
        <v>1.1404238706713699</v>
      </c>
      <c r="EL370" s="46">
        <f>(CP370/AVERAGE(CP369,CP371)-1)*10^6</f>
        <v>4.2503396795456894</v>
      </c>
      <c r="EN370" s="44" t="str">
        <f t="shared" ref="EN370:EU370" si="726">EE476</f>
        <v xml:space="preserve">bottle 4 </v>
      </c>
      <c r="EO370" s="44" t="str">
        <f t="shared" si="726"/>
        <v>Lab 2</v>
      </c>
      <c r="EP370" s="44" t="str">
        <f t="shared" si="726"/>
        <v>May 28, 2020</v>
      </c>
      <c r="EQ370" s="124">
        <f t="shared" si="726"/>
        <v>1</v>
      </c>
      <c r="ER370" s="117">
        <f t="shared" si="726"/>
        <v>1.0413949821173731</v>
      </c>
      <c r="ES370" s="44">
        <f t="shared" si="726"/>
        <v>1.7548077779760973</v>
      </c>
      <c r="ET370" s="44">
        <f t="shared" si="726"/>
        <v>6.1888963123202245</v>
      </c>
      <c r="EU370" s="44">
        <f t="shared" si="726"/>
        <v>-6.324456513606691</v>
      </c>
      <c r="EV370" s="39" t="s">
        <v>275</v>
      </c>
      <c r="EY370" s="97"/>
      <c r="EZ370" s="97"/>
      <c r="FA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44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</row>
    <row r="371" spans="1:235">
      <c r="A371" t="s">
        <v>38</v>
      </c>
      <c r="B371" s="3" t="s">
        <v>36</v>
      </c>
      <c r="C371" s="19">
        <v>6</v>
      </c>
      <c r="D371" t="s">
        <v>58</v>
      </c>
      <c r="E371" t="s">
        <v>27</v>
      </c>
      <c r="F371" s="13"/>
      <c r="G371" s="13"/>
      <c r="H371" s="13">
        <v>2.8591658046934755E-4</v>
      </c>
      <c r="I371" s="13">
        <v>5.5025075562298297E-5</v>
      </c>
      <c r="J371" s="13">
        <v>9.6758525614859536E-5</v>
      </c>
      <c r="K371" s="13">
        <v>-1.4931228577097507E-6</v>
      </c>
      <c r="L371" s="13">
        <v>1.0043168222182431E-4</v>
      </c>
      <c r="M371" s="13">
        <v>-1.3235159045166255E-6</v>
      </c>
      <c r="N371" s="13">
        <v>5.0323946197750047E-5</v>
      </c>
      <c r="O371" s="13">
        <v>-6.3314799263025624E-6</v>
      </c>
      <c r="P371" s="13">
        <v>-4.7112233914958782E-6</v>
      </c>
      <c r="Q371" s="13"/>
      <c r="R371" s="13"/>
      <c r="S371" s="13"/>
      <c r="T371" s="13"/>
      <c r="U371" s="13"/>
      <c r="V371" s="13">
        <v>19.735672078234085</v>
      </c>
      <c r="W371" s="13">
        <v>4.3887679323236997</v>
      </c>
      <c r="X371" s="13">
        <v>6.8486933099462632</v>
      </c>
      <c r="Y371" s="13">
        <v>3.3037628017677408E-5</v>
      </c>
      <c r="Z371" s="13">
        <v>7.2241164471240751</v>
      </c>
      <c r="AA371" s="13">
        <v>2.0000430464627222E-5</v>
      </c>
      <c r="AB371" s="13">
        <v>1.2075933978912679</v>
      </c>
      <c r="AC371" s="13">
        <v>1.0274253866632631E-5</v>
      </c>
      <c r="AD371" s="13">
        <v>1.6977858031603977E-6</v>
      </c>
      <c r="AE371" s="13"/>
      <c r="AF371" s="13"/>
      <c r="AG371" s="13"/>
      <c r="AH371" s="13"/>
      <c r="AI371" s="68">
        <f t="shared" si="633"/>
        <v>1</v>
      </c>
      <c r="AJ371" s="13">
        <f t="shared" si="655"/>
        <v>0</v>
      </c>
      <c r="AK371" s="13">
        <f t="shared" si="656"/>
        <v>0</v>
      </c>
      <c r="AL371" s="13">
        <f t="shared" si="657"/>
        <v>19.735386161653615</v>
      </c>
      <c r="AM371" s="13">
        <f t="shared" si="658"/>
        <v>4.388712907248137</v>
      </c>
      <c r="AN371" s="13">
        <f t="shared" si="659"/>
        <v>6.8485965514206484</v>
      </c>
      <c r="AO371" s="13">
        <f t="shared" si="660"/>
        <v>3.453075087538716E-5</v>
      </c>
      <c r="AP371" s="13">
        <f t="shared" si="661"/>
        <v>7.2240160154418529</v>
      </c>
      <c r="AQ371" s="13">
        <f t="shared" si="662"/>
        <v>2.1323946369143847E-5</v>
      </c>
      <c r="AR371" s="13">
        <f t="shared" si="663"/>
        <v>1.2075430739450701</v>
      </c>
      <c r="AS371" s="13">
        <f t="shared" si="664"/>
        <v>1.6605733792935195E-5</v>
      </c>
      <c r="AT371" s="13">
        <f t="shared" si="665"/>
        <v>6.4090091946562761E-6</v>
      </c>
      <c r="AU371" s="13">
        <f t="shared" si="666"/>
        <v>0</v>
      </c>
      <c r="AV371" s="13">
        <f t="shared" si="667"/>
        <v>0</v>
      </c>
      <c r="AW371" s="13">
        <f t="shared" si="668"/>
        <v>0</v>
      </c>
      <c r="AX371" s="13"/>
      <c r="AY371">
        <f t="shared" si="669"/>
        <v>0</v>
      </c>
      <c r="AZ371">
        <f t="shared" si="670"/>
        <v>1</v>
      </c>
      <c r="BB371">
        <f t="shared" si="634"/>
        <v>1</v>
      </c>
      <c r="BC371">
        <f t="shared" si="635"/>
        <v>1</v>
      </c>
      <c r="BD371" s="41">
        <f t="shared" si="636"/>
        <v>1.823561423991531</v>
      </c>
      <c r="BE371" s="13">
        <f t="shared" si="637"/>
        <v>19.735386161653615</v>
      </c>
      <c r="BF371" s="13">
        <f t="shared" si="638"/>
        <v>4.388712907248137</v>
      </c>
      <c r="BG371" s="13">
        <f t="shared" si="671"/>
        <v>6.8485930674878999</v>
      </c>
      <c r="BH371" s="13">
        <f t="shared" si="672"/>
        <v>7.2240137520137315</v>
      </c>
      <c r="BI371" s="13">
        <f t="shared" si="673"/>
        <v>1.2075388216355134</v>
      </c>
      <c r="BJ371" s="17">
        <f t="shared" si="674"/>
        <v>0.2223778582947378</v>
      </c>
      <c r="BK371" s="17">
        <f t="shared" si="675"/>
        <v>0.34702098106369461</v>
      </c>
      <c r="BL371" s="17">
        <f t="shared" si="676"/>
        <v>0.36604369901057138</v>
      </c>
      <c r="BM371" s="17">
        <f t="shared" si="677"/>
        <v>6.1186480555510674E-2</v>
      </c>
      <c r="BN371" s="17">
        <f t="shared" si="678"/>
        <v>1.5605014983270313</v>
      </c>
      <c r="BO371" s="17">
        <f t="shared" si="679"/>
        <v>1.6460438184696429</v>
      </c>
      <c r="BP371" s="17">
        <f t="shared" si="680"/>
        <v>0.27514646028479423</v>
      </c>
      <c r="BQ371" s="17">
        <f t="shared" si="681"/>
        <v>1.0548171983393282</v>
      </c>
      <c r="BR371" s="17">
        <f t="shared" si="682"/>
        <v>0.17631925414988117</v>
      </c>
      <c r="BS371" s="17">
        <f t="shared" si="683"/>
        <v>0.16715621856324756</v>
      </c>
      <c r="BT371" s="96">
        <f t="shared" si="684"/>
        <v>-1.5033772795891971</v>
      </c>
      <c r="BU371" s="96">
        <f t="shared" si="685"/>
        <v>-1.0583700367026583</v>
      </c>
      <c r="BV371" s="96">
        <f t="shared" si="686"/>
        <v>-1.0050025565041834</v>
      </c>
      <c r="BW371" s="96">
        <f t="shared" si="687"/>
        <v>-2.793829019822879</v>
      </c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184"/>
      <c r="CJ371" s="185"/>
      <c r="CK371" s="181">
        <f t="shared" si="639"/>
        <v>0</v>
      </c>
      <c r="CL371" s="186">
        <f t="shared" si="640"/>
        <v>1.823554229070637</v>
      </c>
      <c r="CM371" s="185">
        <f t="shared" si="641"/>
        <v>0.21793305028774662</v>
      </c>
      <c r="CN371" s="185">
        <f t="shared" si="642"/>
        <v>0.3333712813619234</v>
      </c>
      <c r="CO371" s="188">
        <f t="shared" si="643"/>
        <v>0.33810000000000001</v>
      </c>
      <c r="CP371" s="185">
        <f t="shared" si="644"/>
        <v>5.4382806436406569E-2</v>
      </c>
      <c r="CQ371" s="187">
        <f t="shared" si="645"/>
        <v>1.529695844305206</v>
      </c>
      <c r="CR371" s="187">
        <f t="shared" si="646"/>
        <v>1.5513938778610752</v>
      </c>
      <c r="CS371" s="187">
        <f t="shared" si="647"/>
        <v>0.24953905047721101</v>
      </c>
      <c r="CT371" s="187">
        <f t="shared" si="648"/>
        <v>1.0141845410881174</v>
      </c>
      <c r="CU371" s="187">
        <f t="shared" si="649"/>
        <v>0.16312984794081903</v>
      </c>
      <c r="CV371" s="187">
        <f t="shared" si="650"/>
        <v>0.16084828877967045</v>
      </c>
      <c r="CW371" s="184">
        <f t="shared" si="651"/>
        <v>-1.5235673721324088</v>
      </c>
      <c r="CX371" s="184">
        <f t="shared" si="652"/>
        <v>-1.0984984510620857</v>
      </c>
      <c r="CY371" s="184">
        <f t="shared" si="653"/>
        <v>-2.9117072332314362</v>
      </c>
      <c r="CZ371" s="184">
        <f t="shared" si="688"/>
        <v>0.42506892107032329</v>
      </c>
      <c r="DA371" s="184">
        <f t="shared" si="689"/>
        <v>0.43915380286411176</v>
      </c>
      <c r="DB371" s="184">
        <f t="shared" si="690"/>
        <v>-1.3881398610990274</v>
      </c>
      <c r="DC371" s="184">
        <f t="shared" si="691"/>
        <v>1.4084881793788744E-2</v>
      </c>
      <c r="DD371" s="184">
        <f t="shared" si="692"/>
        <v>-1.8132087821693506</v>
      </c>
      <c r="DE371" s="184">
        <f t="shared" si="693"/>
        <v>-1.8272936639631392</v>
      </c>
      <c r="DF371" s="15"/>
      <c r="DV371" s="39" t="str">
        <f>E371</f>
        <v>iRM_12</v>
      </c>
      <c r="DW371" s="39" t="str">
        <f>A371</f>
        <v>Lab 1</v>
      </c>
      <c r="DX371" s="39" t="str">
        <f>B371</f>
        <v>Jun 23, 2022</v>
      </c>
      <c r="DY371" s="124">
        <f>C371</f>
        <v>6</v>
      </c>
      <c r="DZ371" s="48">
        <f>BE371/AVERAGE(BE369,BE373)</f>
        <v>1.0050961232942344</v>
      </c>
      <c r="EA371" s="46">
        <f>(CM371/AVERAGE(CM369,CM373)-1)*10^6</f>
        <v>3.0466397280548563</v>
      </c>
      <c r="EB371" s="46">
        <f>(CN371/AVERAGE(CN369,CN373)-1)*10^6</f>
        <v>8.7746256276499679</v>
      </c>
      <c r="EC371" s="46">
        <f>(CP371/AVERAGE(CP369,CP373)-1)*10^6</f>
        <v>-0.92513379179592903</v>
      </c>
      <c r="EH371" s="50"/>
      <c r="EK371" s="46"/>
      <c r="EL371" s="46"/>
      <c r="EN371" s="44" t="str">
        <f t="shared" ref="EN371:EU371" si="727">EE488</f>
        <v xml:space="preserve">bottle 4 </v>
      </c>
      <c r="EO371" s="44" t="str">
        <f t="shared" si="727"/>
        <v>Lab 2</v>
      </c>
      <c r="EP371" s="44" t="str">
        <f t="shared" si="727"/>
        <v>May 28, 2020</v>
      </c>
      <c r="EQ371" s="124">
        <f t="shared" si="727"/>
        <v>1</v>
      </c>
      <c r="ER371" s="117">
        <f t="shared" si="727"/>
        <v>1.0416744359924042</v>
      </c>
      <c r="ES371" s="44">
        <f t="shared" si="727"/>
        <v>-2.2536755571733735</v>
      </c>
      <c r="ET371" s="44">
        <f t="shared" si="727"/>
        <v>1.2503144457554072</v>
      </c>
      <c r="EU371" s="44">
        <f t="shared" si="727"/>
        <v>8.668593203475794</v>
      </c>
      <c r="EV371" s="39" t="s">
        <v>275</v>
      </c>
      <c r="EY371" s="97"/>
      <c r="EZ371" s="97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44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</row>
    <row r="372" spans="1:235">
      <c r="A372" t="s">
        <v>38</v>
      </c>
      <c r="B372" s="3" t="s">
        <v>36</v>
      </c>
      <c r="C372" s="19">
        <v>6</v>
      </c>
      <c r="D372" t="s">
        <v>125</v>
      </c>
      <c r="E372" t="s">
        <v>100</v>
      </c>
      <c r="F372" s="13"/>
      <c r="G372" s="13"/>
      <c r="H372" s="13">
        <v>2.5185387203237043E-4</v>
      </c>
      <c r="I372" s="13">
        <v>5.1578676539065783E-5</v>
      </c>
      <c r="J372" s="13">
        <v>7.3290961154270917E-5</v>
      </c>
      <c r="K372" s="13">
        <v>-2.0814175968553178E-6</v>
      </c>
      <c r="L372" s="13">
        <v>7.5151922283112077E-5</v>
      </c>
      <c r="M372" s="13">
        <v>-1.2188874620733263E-6</v>
      </c>
      <c r="N372" s="13">
        <v>4.8321568829123859E-5</v>
      </c>
      <c r="O372" s="13">
        <v>4.7723103762109527E-7</v>
      </c>
      <c r="P372" s="13">
        <v>-5.3330226251091519E-6</v>
      </c>
      <c r="Q372" s="13"/>
      <c r="R372" s="13"/>
      <c r="S372" s="13"/>
      <c r="T372" s="13"/>
      <c r="U372" s="13"/>
      <c r="V372" s="13">
        <v>21.467882078521107</v>
      </c>
      <c r="W372" s="13">
        <v>4.7730349715875118</v>
      </c>
      <c r="X372" s="13">
        <v>7.4469648380668794</v>
      </c>
      <c r="Y372" s="13">
        <v>2.5857662242102305E-5</v>
      </c>
      <c r="Z372" s="13">
        <v>7.8523662333585778</v>
      </c>
      <c r="AA372" s="13">
        <v>2.4976121652316021E-5</v>
      </c>
      <c r="AB372" s="13">
        <v>1.3121699094772339</v>
      </c>
      <c r="AC372" s="13">
        <v>6.6848993400043934E-6</v>
      </c>
      <c r="AD372" s="13">
        <v>1.4694884538589674E-6</v>
      </c>
      <c r="AE372" s="13"/>
      <c r="AF372" s="13"/>
      <c r="AG372" s="13"/>
      <c r="AH372" s="13"/>
      <c r="AI372" s="68">
        <f t="shared" si="633"/>
        <v>1</v>
      </c>
      <c r="AJ372" s="13">
        <f t="shared" si="655"/>
        <v>0</v>
      </c>
      <c r="AK372" s="13">
        <f t="shared" si="656"/>
        <v>0</v>
      </c>
      <c r="AL372" s="13">
        <f t="shared" si="657"/>
        <v>21.467630224649074</v>
      </c>
      <c r="AM372" s="13">
        <f t="shared" si="658"/>
        <v>4.7729833929109731</v>
      </c>
      <c r="AN372" s="13">
        <f t="shared" si="659"/>
        <v>7.4468915471057251</v>
      </c>
      <c r="AO372" s="13">
        <f t="shared" si="660"/>
        <v>2.7939079838957624E-5</v>
      </c>
      <c r="AP372" s="13">
        <f t="shared" si="661"/>
        <v>7.8522910814362943</v>
      </c>
      <c r="AQ372" s="13">
        <f t="shared" si="662"/>
        <v>2.6195009114389347E-5</v>
      </c>
      <c r="AR372" s="13">
        <f t="shared" si="663"/>
        <v>1.3121215879084047</v>
      </c>
      <c r="AS372" s="13">
        <f t="shared" si="664"/>
        <v>6.207668302383298E-6</v>
      </c>
      <c r="AT372" s="13">
        <f t="shared" si="665"/>
        <v>6.8025110789681191E-6</v>
      </c>
      <c r="AU372" s="13">
        <f t="shared" si="666"/>
        <v>0</v>
      </c>
      <c r="AV372" s="13">
        <f t="shared" si="667"/>
        <v>0</v>
      </c>
      <c r="AW372" s="13">
        <f t="shared" si="668"/>
        <v>0</v>
      </c>
      <c r="AX372" s="13"/>
      <c r="AY372">
        <f t="shared" si="669"/>
        <v>0</v>
      </c>
      <c r="AZ372">
        <f t="shared" si="670"/>
        <v>1</v>
      </c>
      <c r="BB372">
        <f t="shared" si="634"/>
        <v>1</v>
      </c>
      <c r="BC372">
        <f t="shared" si="635"/>
        <v>1</v>
      </c>
      <c r="BD372" s="41">
        <f t="shared" si="636"/>
        <v>1.8065996748188267</v>
      </c>
      <c r="BE372" s="13">
        <f t="shared" si="637"/>
        <v>21.467630224649074</v>
      </c>
      <c r="BF372" s="13">
        <f t="shared" si="638"/>
        <v>4.7729833929109731</v>
      </c>
      <c r="BG372" s="13">
        <f t="shared" si="671"/>
        <v>7.4468878456947918</v>
      </c>
      <c r="BH372" s="13">
        <f t="shared" si="672"/>
        <v>7.8522886775072456</v>
      </c>
      <c r="BI372" s="13">
        <f t="shared" si="673"/>
        <v>1.3121170730917311</v>
      </c>
      <c r="BJ372" s="17">
        <f t="shared" si="674"/>
        <v>0.2223339671386107</v>
      </c>
      <c r="BK372" s="17">
        <f t="shared" si="675"/>
        <v>0.34688914275895694</v>
      </c>
      <c r="BL372" s="17">
        <f t="shared" si="676"/>
        <v>0.36577342703114335</v>
      </c>
      <c r="BM372" s="17">
        <f t="shared" si="677"/>
        <v>6.112072265830077E-2</v>
      </c>
      <c r="BN372" s="17">
        <f t="shared" si="678"/>
        <v>1.560216584192438</v>
      </c>
      <c r="BO372" s="17">
        <f t="shared" si="679"/>
        <v>1.6451531528833268</v>
      </c>
      <c r="BP372" s="17">
        <f t="shared" si="680"/>
        <v>0.27490501539153483</v>
      </c>
      <c r="BQ372" s="17">
        <f t="shared" si="681"/>
        <v>1.0544389603029707</v>
      </c>
      <c r="BR372" s="17">
        <f t="shared" si="682"/>
        <v>0.1761967012636419</v>
      </c>
      <c r="BS372" s="17">
        <f t="shared" si="683"/>
        <v>0.1670999535269595</v>
      </c>
      <c r="BT372" s="96">
        <f t="shared" si="684"/>
        <v>-1.5035746710402873</v>
      </c>
      <c r="BU372" s="96">
        <f t="shared" si="685"/>
        <v>-1.0587500233948766</v>
      </c>
      <c r="BV372" s="96">
        <f t="shared" si="686"/>
        <v>-1.0057411890999459</v>
      </c>
      <c r="BW372" s="96">
        <f t="shared" si="687"/>
        <v>-2.7949043105959173</v>
      </c>
      <c r="BX372" s="44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184"/>
      <c r="CJ372" s="185"/>
      <c r="CK372" s="181">
        <f t="shared" si="639"/>
        <v>0</v>
      </c>
      <c r="CL372" s="186">
        <f t="shared" si="640"/>
        <v>1.8065926446902225</v>
      </c>
      <c r="CM372" s="185">
        <f t="shared" si="641"/>
        <v>0.21793095910416635</v>
      </c>
      <c r="CN372" s="185">
        <f t="shared" si="642"/>
        <v>0.3333690355260438</v>
      </c>
      <c r="CO372" s="188">
        <f t="shared" si="643"/>
        <v>0.33810000000000001</v>
      </c>
      <c r="CP372" s="185">
        <f t="shared" si="644"/>
        <v>5.4383956109743732E-2</v>
      </c>
      <c r="CQ372" s="187">
        <f t="shared" si="645"/>
        <v>1.5297002174284953</v>
      </c>
      <c r="CR372" s="187">
        <f t="shared" si="646"/>
        <v>1.5514087644536791</v>
      </c>
      <c r="CS372" s="187">
        <f t="shared" si="647"/>
        <v>0.24954672036178835</v>
      </c>
      <c r="CT372" s="187">
        <f t="shared" si="648"/>
        <v>1.0141913734324211</v>
      </c>
      <c r="CU372" s="187">
        <f t="shared" si="649"/>
        <v>0.16313439556234696</v>
      </c>
      <c r="CV372" s="187">
        <f t="shared" si="650"/>
        <v>0.16085168917404238</v>
      </c>
      <c r="CW372" s="184">
        <f t="shared" si="651"/>
        <v>-1.5235769677105488</v>
      </c>
      <c r="CX372" s="184">
        <f t="shared" si="652"/>
        <v>-1.0985051878254783</v>
      </c>
      <c r="CY372" s="184">
        <f t="shared" si="653"/>
        <v>-2.9116860930722495</v>
      </c>
      <c r="CZ372" s="184">
        <f t="shared" si="688"/>
        <v>0.42507177988507039</v>
      </c>
      <c r="DA372" s="184">
        <f t="shared" si="689"/>
        <v>0.439163398442252</v>
      </c>
      <c r="DB372" s="184">
        <f t="shared" si="690"/>
        <v>-1.3881091253617008</v>
      </c>
      <c r="DC372" s="184">
        <f t="shared" si="691"/>
        <v>1.4091618557181336E-2</v>
      </c>
      <c r="DD372" s="184">
        <f t="shared" si="692"/>
        <v>-1.8131809052467716</v>
      </c>
      <c r="DE372" s="184">
        <f t="shared" si="693"/>
        <v>-1.8272725238039529</v>
      </c>
      <c r="DF372" s="15"/>
      <c r="DY372" s="124"/>
      <c r="EE372" t="str">
        <f>E372</f>
        <v>alfaA</v>
      </c>
      <c r="EF372" t="str">
        <f>A372</f>
        <v>Lab 1</v>
      </c>
      <c r="EG372" t="str">
        <f>B372</f>
        <v>Jun 23, 2022</v>
      </c>
      <c r="EH372" s="50">
        <f>C372</f>
        <v>6</v>
      </c>
      <c r="EI372" s="48">
        <f>BE372/AVERAGE(BE371,BE373)</f>
        <v>1.0964361580057795</v>
      </c>
      <c r="EJ372" s="46">
        <f>(CM372/AVERAGE(CM371,CM373)-1)*10^6</f>
        <v>-8.9501703851579961</v>
      </c>
      <c r="EK372" s="46">
        <f>(CN372/AVERAGE(CN371,CN373)-1)*10^6</f>
        <v>-2.5241440443357632</v>
      </c>
      <c r="EL372" s="46">
        <f>(CP372/AVERAGE(CP371,CP373)-1)*10^6</f>
        <v>11.476506138752285</v>
      </c>
      <c r="EQ372" s="124"/>
      <c r="EY372" s="39"/>
      <c r="EZ372" s="39"/>
      <c r="FA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44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</row>
    <row r="373" spans="1:235">
      <c r="A373" t="s">
        <v>38</v>
      </c>
      <c r="B373" s="3" t="s">
        <v>36</v>
      </c>
      <c r="C373" s="19">
        <v>6</v>
      </c>
      <c r="D373" t="s">
        <v>126</v>
      </c>
      <c r="E373" t="s">
        <v>27</v>
      </c>
      <c r="F373" s="13"/>
      <c r="G373" s="13"/>
      <c r="H373" s="13">
        <v>2.5399415899300947E-4</v>
      </c>
      <c r="I373" s="13">
        <v>4.4305114352027884E-5</v>
      </c>
      <c r="J373" s="13">
        <v>8.8786607011570606E-5</v>
      </c>
      <c r="K373" s="13">
        <v>-5.1163435159651225E-7</v>
      </c>
      <c r="L373" s="13">
        <v>7.7268080349313093E-5</v>
      </c>
      <c r="M373" s="13">
        <v>2.0773646014049517E-6</v>
      </c>
      <c r="N373" s="13">
        <v>5.6818545635906049E-5</v>
      </c>
      <c r="O373" s="13">
        <v>4.2195671539957397E-6</v>
      </c>
      <c r="P373" s="13">
        <v>-3.5691553762262624E-6</v>
      </c>
      <c r="Q373" s="13"/>
      <c r="R373" s="13"/>
      <c r="S373" s="13"/>
      <c r="T373" s="13"/>
      <c r="U373" s="13"/>
      <c r="V373" s="13">
        <v>19.423792076110839</v>
      </c>
      <c r="W373" s="13">
        <v>4.3192625522613524</v>
      </c>
      <c r="X373" s="13">
        <v>6.7399711322784421</v>
      </c>
      <c r="Y373" s="13">
        <v>3.8491552866162236E-5</v>
      </c>
      <c r="Z373" s="13">
        <v>7.1090290641784666</v>
      </c>
      <c r="AA373" s="13">
        <v>2.0247774866675172E-5</v>
      </c>
      <c r="AB373" s="13">
        <v>1.1883126473426819</v>
      </c>
      <c r="AC373" s="13">
        <v>9.5345075487784917E-6</v>
      </c>
      <c r="AD373" s="13">
        <v>-1.4915412120330985E-6</v>
      </c>
      <c r="AE373" s="13"/>
      <c r="AF373" s="13"/>
      <c r="AG373" s="13"/>
      <c r="AH373" s="13"/>
      <c r="AI373" s="68">
        <f t="shared" si="633"/>
        <v>1</v>
      </c>
      <c r="AJ373" s="13">
        <f t="shared" si="655"/>
        <v>0</v>
      </c>
      <c r="AK373" s="13">
        <f t="shared" si="656"/>
        <v>0</v>
      </c>
      <c r="AL373" s="13">
        <f t="shared" si="657"/>
        <v>19.423538081951847</v>
      </c>
      <c r="AM373" s="13">
        <f t="shared" si="658"/>
        <v>4.319218247147</v>
      </c>
      <c r="AN373" s="13">
        <f t="shared" si="659"/>
        <v>6.7398823456714307</v>
      </c>
      <c r="AO373" s="13">
        <f t="shared" si="660"/>
        <v>3.9003187217758751E-5</v>
      </c>
      <c r="AP373" s="13">
        <f t="shared" si="661"/>
        <v>7.1089517960981174</v>
      </c>
      <c r="AQ373" s="13">
        <f t="shared" si="662"/>
        <v>1.817041026527022E-5</v>
      </c>
      <c r="AR373" s="13">
        <f t="shared" si="663"/>
        <v>1.1882558287970459</v>
      </c>
      <c r="AS373" s="13">
        <f t="shared" si="664"/>
        <v>5.314940394782752E-6</v>
      </c>
      <c r="AT373" s="13">
        <f t="shared" si="665"/>
        <v>2.0776141641931637E-6</v>
      </c>
      <c r="AU373" s="13">
        <f t="shared" si="666"/>
        <v>0</v>
      </c>
      <c r="AV373" s="13">
        <f t="shared" si="667"/>
        <v>0</v>
      </c>
      <c r="AW373" s="13">
        <f t="shared" si="668"/>
        <v>0</v>
      </c>
      <c r="AX373" s="13"/>
      <c r="AY373">
        <f t="shared" si="669"/>
        <v>0</v>
      </c>
      <c r="AZ373">
        <f t="shared" si="670"/>
        <v>1</v>
      </c>
      <c r="BB373">
        <f t="shared" si="634"/>
        <v>1</v>
      </c>
      <c r="BC373">
        <f t="shared" si="635"/>
        <v>1</v>
      </c>
      <c r="BD373" s="41">
        <f t="shared" si="636"/>
        <v>1.8206086774157364</v>
      </c>
      <c r="BE373" s="13">
        <f t="shared" si="637"/>
        <v>19.423538081951847</v>
      </c>
      <c r="BF373" s="13">
        <f t="shared" si="638"/>
        <v>4.319218247147</v>
      </c>
      <c r="BG373" s="13">
        <f t="shared" si="671"/>
        <v>6.7398812160920984</v>
      </c>
      <c r="BH373" s="13">
        <f t="shared" si="672"/>
        <v>7.108951062279278</v>
      </c>
      <c r="BI373" s="13">
        <f t="shared" si="673"/>
        <v>1.1882544502464685</v>
      </c>
      <c r="BJ373" s="17">
        <f t="shared" si="674"/>
        <v>0.22237031322117229</v>
      </c>
      <c r="BK373" s="17">
        <f t="shared" si="675"/>
        <v>0.34699554672558486</v>
      </c>
      <c r="BL373" s="17">
        <f t="shared" si="676"/>
        <v>0.3659967114274017</v>
      </c>
      <c r="BM373" s="17">
        <f t="shared" si="677"/>
        <v>6.1176004352707626E-2</v>
      </c>
      <c r="BN373" s="17">
        <f t="shared" si="678"/>
        <v>1.560440068186884</v>
      </c>
      <c r="BO373" s="17">
        <f t="shared" si="679"/>
        <v>1.6458883657881835</v>
      </c>
      <c r="BP373" s="17">
        <f t="shared" si="680"/>
        <v>0.27510868454756915</v>
      </c>
      <c r="BQ373" s="17">
        <f t="shared" si="681"/>
        <v>1.0547591024758702</v>
      </c>
      <c r="BR373" s="17">
        <f t="shared" si="682"/>
        <v>0.1763019869562982</v>
      </c>
      <c r="BS373" s="17">
        <f t="shared" si="683"/>
        <v>0.16714905473909528</v>
      </c>
      <c r="BT373" s="96">
        <f t="shared" si="684"/>
        <v>-1.5034112092332046</v>
      </c>
      <c r="BU373" s="96">
        <f t="shared" si="685"/>
        <v>-1.0584433327614775</v>
      </c>
      <c r="BV373" s="96">
        <f t="shared" si="686"/>
        <v>-1.0051309307921712</v>
      </c>
      <c r="BW373" s="96">
        <f t="shared" si="687"/>
        <v>-2.7940002520896399</v>
      </c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184"/>
      <c r="CJ373" s="185"/>
      <c r="CK373" s="181">
        <f t="shared" si="639"/>
        <v>0</v>
      </c>
      <c r="CL373" s="186">
        <f t="shared" si="640"/>
        <v>1.8206063070178133</v>
      </c>
      <c r="CM373" s="185">
        <f t="shared" si="641"/>
        <v>0.21793276899393368</v>
      </c>
      <c r="CN373" s="185">
        <f t="shared" si="642"/>
        <v>0.33336847263734343</v>
      </c>
      <c r="CO373" s="188">
        <f t="shared" si="643"/>
        <v>0.33809999999999996</v>
      </c>
      <c r="CP373" s="185">
        <f t="shared" si="644"/>
        <v>5.4383857521794296E-2</v>
      </c>
      <c r="CQ373" s="187">
        <f t="shared" si="645"/>
        <v>1.5296849307073364</v>
      </c>
      <c r="CR373" s="187">
        <f t="shared" si="646"/>
        <v>1.5513958803020174</v>
      </c>
      <c r="CS373" s="187">
        <f t="shared" si="647"/>
        <v>0.24954419554641685</v>
      </c>
      <c r="CT373" s="187">
        <f t="shared" si="648"/>
        <v>1.0141930858824906</v>
      </c>
      <c r="CU373" s="187">
        <f t="shared" si="649"/>
        <v>0.16313437528016045</v>
      </c>
      <c r="CV373" s="187">
        <f t="shared" si="650"/>
        <v>0.16085139757998904</v>
      </c>
      <c r="CW373" s="184">
        <f t="shared" si="651"/>
        <v>-1.5235686628682292</v>
      </c>
      <c r="CX373" s="184">
        <f t="shared" si="652"/>
        <v>-1.098506876312157</v>
      </c>
      <c r="CY373" s="184">
        <f t="shared" si="653"/>
        <v>-2.911687905887018</v>
      </c>
      <c r="CZ373" s="184">
        <f t="shared" si="688"/>
        <v>0.42506178655607202</v>
      </c>
      <c r="DA373" s="184">
        <f t="shared" si="689"/>
        <v>0.43915509359993227</v>
      </c>
      <c r="DB373" s="184">
        <f t="shared" si="690"/>
        <v>-1.3881192430187892</v>
      </c>
      <c r="DC373" s="184">
        <f t="shared" si="691"/>
        <v>1.4093307043860142E-2</v>
      </c>
      <c r="DD373" s="184">
        <f t="shared" si="692"/>
        <v>-1.8131810295748612</v>
      </c>
      <c r="DE373" s="184">
        <f t="shared" si="693"/>
        <v>-1.8272743366187214</v>
      </c>
      <c r="DF373" s="15"/>
      <c r="DV373" s="39" t="str">
        <f>E373</f>
        <v>iRM_12</v>
      </c>
      <c r="DW373" s="39" t="str">
        <f>A373</f>
        <v>Lab 1</v>
      </c>
      <c r="DX373" s="39" t="str">
        <f>B373</f>
        <v>Jun 23, 2022</v>
      </c>
      <c r="DY373" s="124">
        <f>C373</f>
        <v>6</v>
      </c>
      <c r="DZ373" s="48">
        <f>BE373/AVERAGE(BE371,BE375)</f>
        <v>0.99405479298175869</v>
      </c>
      <c r="EA373" s="46">
        <f>(CM373/AVERAGE(CM371,CM375)-1)*10^6</f>
        <v>0.75000737442820764</v>
      </c>
      <c r="EB373" s="46">
        <f>(CN373/AVERAGE(CN371,CN375)-1)*10^6</f>
        <v>-3.6705759149935346</v>
      </c>
      <c r="EC373" s="46">
        <f>(CP373/AVERAGE(CP371,CP375)-1)*10^6</f>
        <v>16.715315952042786</v>
      </c>
      <c r="EH373" s="50"/>
      <c r="EK373" s="46"/>
      <c r="EL373" s="46"/>
      <c r="EN373" t="str">
        <f t="shared" ref="EN373:EU373" si="728">EE500</f>
        <v xml:space="preserve">Bottle 4 </v>
      </c>
      <c r="EO373" t="str">
        <f t="shared" si="728"/>
        <v>Lab 2</v>
      </c>
      <c r="EP373" s="39" t="str">
        <f t="shared" si="728"/>
        <v>June 3, 2020</v>
      </c>
      <c r="EQ373" s="124">
        <f t="shared" si="728"/>
        <v>2</v>
      </c>
      <c r="ER373" s="117">
        <f t="shared" si="728"/>
        <v>1.0575037082409195</v>
      </c>
      <c r="ES373" s="44">
        <f t="shared" si="728"/>
        <v>4.6197394798497271E-2</v>
      </c>
      <c r="ET373" s="44">
        <f t="shared" si="728"/>
        <v>-0.80020522219559354</v>
      </c>
      <c r="EU373" s="44">
        <f t="shared" si="728"/>
        <v>3.7165318571563688</v>
      </c>
      <c r="EV373" s="39" t="s">
        <v>275</v>
      </c>
      <c r="EW373" s="108" t="s">
        <v>257</v>
      </c>
      <c r="EX373" s="109">
        <f>AVERAGE(ES373:ES378)</f>
        <v>-4.5834173298768084</v>
      </c>
      <c r="EY373" s="109">
        <f>AVERAGE(ET373:ET378)</f>
        <v>-0.95722083285713444</v>
      </c>
      <c r="EZ373" s="110">
        <f>AVERAGE(EU373:EU378)</f>
        <v>5.7156318683896741</v>
      </c>
      <c r="FA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44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</row>
    <row r="374" spans="1:235">
      <c r="A374" t="s">
        <v>38</v>
      </c>
      <c r="B374" s="3" t="s">
        <v>36</v>
      </c>
      <c r="C374" s="19">
        <v>6</v>
      </c>
      <c r="D374" t="s">
        <v>127</v>
      </c>
      <c r="E374" t="s">
        <v>101</v>
      </c>
      <c r="F374" s="13"/>
      <c r="G374" s="13"/>
      <c r="H374" s="13">
        <v>2.4988060176838188E-4</v>
      </c>
      <c r="I374" s="13">
        <v>5.3304882931115573E-5</v>
      </c>
      <c r="J374" s="13">
        <v>7.5918667425867165E-5</v>
      </c>
      <c r="K374" s="13">
        <v>8.133040683588888E-6</v>
      </c>
      <c r="L374" s="13">
        <v>8.5675597438239487E-5</v>
      </c>
      <c r="M374" s="13">
        <v>1.2469248417801282E-6</v>
      </c>
      <c r="N374" s="13">
        <v>6.0623298486461864E-5</v>
      </c>
      <c r="O374" s="13">
        <v>8.4127639070175071E-6</v>
      </c>
      <c r="P374" s="13">
        <v>-1.3952025383900946E-6</v>
      </c>
      <c r="Q374" s="13"/>
      <c r="R374" s="13"/>
      <c r="S374" s="13"/>
      <c r="T374" s="13"/>
      <c r="U374" s="13"/>
      <c r="V374" s="13">
        <v>21.376714862122828</v>
      </c>
      <c r="W374" s="13">
        <v>4.7537017841728364</v>
      </c>
      <c r="X374" s="13">
        <v>7.4182859148297995</v>
      </c>
      <c r="Y374" s="13">
        <v>2.9903193832552109E-5</v>
      </c>
      <c r="Z374" s="13">
        <v>7.8251047912909062</v>
      </c>
      <c r="AA374" s="13">
        <v>3.2851083530231893E-5</v>
      </c>
      <c r="AB374" s="13">
        <v>1.3081164530345373</v>
      </c>
      <c r="AC374" s="13">
        <v>1.3736266556425479E-5</v>
      </c>
      <c r="AD374" s="13">
        <v>1.1744982388700473E-5</v>
      </c>
      <c r="AE374" s="13"/>
      <c r="AF374" s="13"/>
      <c r="AG374" s="13"/>
      <c r="AH374" s="13"/>
      <c r="AI374" s="68">
        <f t="shared" si="633"/>
        <v>1</v>
      </c>
      <c r="AJ374" s="13">
        <f t="shared" si="655"/>
        <v>0</v>
      </c>
      <c r="AK374" s="13">
        <f t="shared" si="656"/>
        <v>0</v>
      </c>
      <c r="AL374" s="13">
        <f t="shared" si="657"/>
        <v>21.37646498152106</v>
      </c>
      <c r="AM374" s="13">
        <f t="shared" si="658"/>
        <v>4.7536484792899056</v>
      </c>
      <c r="AN374" s="13">
        <f t="shared" si="659"/>
        <v>7.418209996162374</v>
      </c>
      <c r="AO374" s="13">
        <f t="shared" si="660"/>
        <v>2.1770153148963221E-5</v>
      </c>
      <c r="AP374" s="13">
        <f t="shared" si="661"/>
        <v>7.8250191156934683</v>
      </c>
      <c r="AQ374" s="13">
        <f t="shared" si="662"/>
        <v>3.1604158688451767E-5</v>
      </c>
      <c r="AR374" s="13">
        <f t="shared" si="663"/>
        <v>1.3080558297360507</v>
      </c>
      <c r="AS374" s="13">
        <f t="shared" si="664"/>
        <v>5.3235026494079714E-6</v>
      </c>
      <c r="AT374" s="13">
        <f t="shared" si="665"/>
        <v>1.3140184927090567E-5</v>
      </c>
      <c r="AU374" s="13">
        <f t="shared" si="666"/>
        <v>0</v>
      </c>
      <c r="AV374" s="13">
        <f t="shared" si="667"/>
        <v>0</v>
      </c>
      <c r="AW374" s="13">
        <f t="shared" si="668"/>
        <v>0</v>
      </c>
      <c r="AX374" s="13"/>
      <c r="AY374">
        <f t="shared" si="669"/>
        <v>0</v>
      </c>
      <c r="AZ374">
        <f t="shared" si="670"/>
        <v>1</v>
      </c>
      <c r="BB374">
        <f t="shared" si="634"/>
        <v>1</v>
      </c>
      <c r="BC374">
        <f t="shared" si="635"/>
        <v>1</v>
      </c>
      <c r="BD374" s="41">
        <f t="shared" si="636"/>
        <v>1.824431117743794</v>
      </c>
      <c r="BE374" s="13">
        <f t="shared" si="637"/>
        <v>21.37646498152106</v>
      </c>
      <c r="BF374" s="13">
        <f t="shared" si="638"/>
        <v>4.7536484792899056</v>
      </c>
      <c r="BG374" s="13">
        <f t="shared" si="671"/>
        <v>7.4182028535208717</v>
      </c>
      <c r="BH374" s="13">
        <f t="shared" si="672"/>
        <v>7.825014475211292</v>
      </c>
      <c r="BI374" s="13">
        <f t="shared" si="673"/>
        <v>1.3080471115037557</v>
      </c>
      <c r="BJ374" s="17">
        <f t="shared" si="674"/>
        <v>0.22237767018069682</v>
      </c>
      <c r="BK374" s="17">
        <f t="shared" si="675"/>
        <v>0.34702664167969571</v>
      </c>
      <c r="BL374" s="17">
        <f t="shared" si="676"/>
        <v>0.3660574600138819</v>
      </c>
      <c r="BM374" s="17">
        <f t="shared" si="677"/>
        <v>6.119099264703029E-2</v>
      </c>
      <c r="BN374" s="17">
        <f t="shared" si="678"/>
        <v>1.5605282733545738</v>
      </c>
      <c r="BO374" s="17">
        <f t="shared" si="679"/>
        <v>1.6461070921214147</v>
      </c>
      <c r="BP374" s="17">
        <f t="shared" si="680"/>
        <v>0.27516698325559619</v>
      </c>
      <c r="BQ374" s="17">
        <f t="shared" si="681"/>
        <v>1.0548396464377268</v>
      </c>
      <c r="BR374" s="17">
        <f t="shared" si="682"/>
        <v>0.17632938021948572</v>
      </c>
      <c r="BS374" s="17">
        <f t="shared" si="683"/>
        <v>0.16716226093223113</v>
      </c>
      <c r="BT374" s="96">
        <f t="shared" si="684"/>
        <v>-1.5033781255102885</v>
      </c>
      <c r="BU374" s="96">
        <f t="shared" si="685"/>
        <v>-1.0583537248075787</v>
      </c>
      <c r="BV374" s="96">
        <f t="shared" si="686"/>
        <v>-1.0049649633296813</v>
      </c>
      <c r="BW374" s="96">
        <f t="shared" si="687"/>
        <v>-2.7937552792658376</v>
      </c>
      <c r="BX374" s="44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184"/>
      <c r="CJ374" s="185"/>
      <c r="CK374" s="181">
        <f t="shared" si="639"/>
        <v>0</v>
      </c>
      <c r="CL374" s="186">
        <f t="shared" si="640"/>
        <v>1.8244174996670059</v>
      </c>
      <c r="CM374" s="185">
        <f t="shared" si="641"/>
        <v>0.21793078294344495</v>
      </c>
      <c r="CN374" s="185">
        <f t="shared" si="642"/>
        <v>0.33337038629563398</v>
      </c>
      <c r="CO374" s="188">
        <f t="shared" si="643"/>
        <v>0.33810000000000001</v>
      </c>
      <c r="CP374" s="185">
        <f t="shared" si="644"/>
        <v>5.4383781910056724E-2</v>
      </c>
      <c r="CQ374" s="187">
        <f t="shared" si="645"/>
        <v>1.5297076520949622</v>
      </c>
      <c r="CR374" s="187">
        <f t="shared" si="646"/>
        <v>1.5514100185091335</v>
      </c>
      <c r="CS374" s="187">
        <f t="shared" si="647"/>
        <v>0.24954612274379712</v>
      </c>
      <c r="CT374" s="187">
        <f t="shared" si="648"/>
        <v>1.0141872640726155</v>
      </c>
      <c r="CU374" s="187">
        <f t="shared" si="649"/>
        <v>0.16313321202390482</v>
      </c>
      <c r="CV374" s="187">
        <f t="shared" si="650"/>
        <v>0.16085117394278828</v>
      </c>
      <c r="CW374" s="184">
        <f t="shared" si="651"/>
        <v>-1.5235777760435791</v>
      </c>
      <c r="CX374" s="184">
        <f t="shared" si="652"/>
        <v>-1.098501135958899</v>
      </c>
      <c r="CY374" s="184">
        <f t="shared" si="653"/>
        <v>-2.9116892962221943</v>
      </c>
      <c r="CZ374" s="184">
        <f t="shared" si="688"/>
        <v>0.42507664008468027</v>
      </c>
      <c r="DA374" s="184">
        <f t="shared" si="689"/>
        <v>0.43916420677528212</v>
      </c>
      <c r="DB374" s="184">
        <f t="shared" si="690"/>
        <v>-1.3881115201786152</v>
      </c>
      <c r="DC374" s="184">
        <f t="shared" si="691"/>
        <v>1.4087566690602215E-2</v>
      </c>
      <c r="DD374" s="184">
        <f t="shared" si="692"/>
        <v>-1.8131881602632955</v>
      </c>
      <c r="DE374" s="184">
        <f t="shared" si="693"/>
        <v>-1.8272757269538977</v>
      </c>
      <c r="DF374" s="15"/>
      <c r="DY374" s="124"/>
      <c r="EE374" t="str">
        <f>E374</f>
        <v>Ames</v>
      </c>
      <c r="EF374" t="str">
        <f>A374</f>
        <v>Lab 1</v>
      </c>
      <c r="EG374" t="str">
        <f>B374</f>
        <v>Jun 23, 2022</v>
      </c>
      <c r="EH374" s="50">
        <f>C374</f>
        <v>6</v>
      </c>
      <c r="EI374" s="48">
        <f>BE374/AVERAGE(BE373,BE375)</f>
        <v>1.1028015782145173</v>
      </c>
      <c r="EJ374" s="46">
        <f>(CM374/AVERAGE(CM373,CM375)-1)*10^6</f>
        <v>-7.717769455850565</v>
      </c>
      <c r="EK374" s="46">
        <f>(CN374/AVERAGE(CN373,CN375)-1)*10^6</f>
        <v>6.2824265329997075</v>
      </c>
      <c r="EL374" s="46">
        <f>(CP374/AVERAGE(CP373,CP375)-1)*10^6</f>
        <v>5.6611634415837386</v>
      </c>
      <c r="EN374" t="str">
        <f t="shared" ref="EN374:EU374" si="729">EE507</f>
        <v xml:space="preserve">bottle 4 </v>
      </c>
      <c r="EO374" t="str">
        <f t="shared" si="729"/>
        <v>Lab 2</v>
      </c>
      <c r="EP374" s="39" t="str">
        <f t="shared" si="729"/>
        <v>June 3, 2020</v>
      </c>
      <c r="EQ374" s="124">
        <f t="shared" si="729"/>
        <v>2</v>
      </c>
      <c r="ER374" s="117">
        <f t="shared" si="729"/>
        <v>1.0489818257366452</v>
      </c>
      <c r="ES374" s="44">
        <f t="shared" si="729"/>
        <v>-11.581953233585907</v>
      </c>
      <c r="ET374" s="44">
        <f t="shared" si="729"/>
        <v>-4.5879268824045027</v>
      </c>
      <c r="EU374" s="44">
        <f t="shared" si="729"/>
        <v>31.640687568224024</v>
      </c>
      <c r="EV374" s="39" t="s">
        <v>275</v>
      </c>
      <c r="EW374" s="111" t="s">
        <v>258</v>
      </c>
      <c r="EX374" s="44">
        <f>2*STDEV(ES373:ES378)</f>
        <v>12.813824701027551</v>
      </c>
      <c r="EY374" s="44">
        <f>2*STDEV(ET373:ET378)</f>
        <v>9.9787925814669727</v>
      </c>
      <c r="EZ374" s="112">
        <f>2*STDEV(EU373:EU378)</f>
        <v>39.932617719963559</v>
      </c>
      <c r="FA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44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</row>
    <row r="375" spans="1:235">
      <c r="A375" t="s">
        <v>38</v>
      </c>
      <c r="B375" s="3" t="s">
        <v>36</v>
      </c>
      <c r="C375" s="19">
        <v>6</v>
      </c>
      <c r="D375" t="s">
        <v>128</v>
      </c>
      <c r="E375" t="s">
        <v>27</v>
      </c>
      <c r="F375" s="13"/>
      <c r="G375" s="13"/>
      <c r="H375" s="13">
        <v>2.4852688366081563E-4</v>
      </c>
      <c r="I375" s="13">
        <v>3.4882800719060469E-5</v>
      </c>
      <c r="J375" s="13">
        <v>8.0873740807874134E-5</v>
      </c>
      <c r="K375" s="13">
        <v>2.1388291543189556E-6</v>
      </c>
      <c r="L375" s="13">
        <v>8.6495743744308129E-5</v>
      </c>
      <c r="M375" s="13">
        <v>-1.4901912209097649E-6</v>
      </c>
      <c r="N375" s="13">
        <v>6.311602373898495E-5</v>
      </c>
      <c r="O375" s="13">
        <v>5.851755304320248E-6</v>
      </c>
      <c r="P375" s="13">
        <v>-3.2097153990662266E-6</v>
      </c>
      <c r="Q375" s="13"/>
      <c r="R375" s="13"/>
      <c r="S375" s="13"/>
      <c r="T375" s="13"/>
      <c r="U375" s="13"/>
      <c r="V375" s="13">
        <v>19.344273719787598</v>
      </c>
      <c r="W375" s="13">
        <v>4.3015426063537596</v>
      </c>
      <c r="X375" s="13">
        <v>6.7123121070861815</v>
      </c>
      <c r="Y375" s="13">
        <v>3.5755573562710197E-5</v>
      </c>
      <c r="Z375" s="13">
        <v>7.0798255157470704</v>
      </c>
      <c r="AA375" s="13">
        <v>2.0230183718012995E-5</v>
      </c>
      <c r="AB375" s="13">
        <v>1.1834105324745179</v>
      </c>
      <c r="AC375" s="13">
        <v>1.0528216112106748E-5</v>
      </c>
      <c r="AD375" s="13">
        <v>-8.2354739845413896E-7</v>
      </c>
      <c r="AE375" s="13"/>
      <c r="AF375" s="13"/>
      <c r="AG375" s="13"/>
      <c r="AH375" s="13"/>
      <c r="AI375" s="68">
        <f t="shared" si="633"/>
        <v>1</v>
      </c>
      <c r="AJ375" s="13">
        <f t="shared" si="655"/>
        <v>0</v>
      </c>
      <c r="AK375" s="13">
        <f t="shared" si="656"/>
        <v>0</v>
      </c>
      <c r="AL375" s="13">
        <f t="shared" si="657"/>
        <v>19.344025192903938</v>
      </c>
      <c r="AM375" s="13">
        <f t="shared" si="658"/>
        <v>4.3015077235530406</v>
      </c>
      <c r="AN375" s="13">
        <f t="shared" si="659"/>
        <v>6.7122312333453733</v>
      </c>
      <c r="AO375" s="13">
        <f t="shared" si="660"/>
        <v>3.3616744408391243E-5</v>
      </c>
      <c r="AP375" s="13">
        <f t="shared" si="661"/>
        <v>7.0797390200033261</v>
      </c>
      <c r="AQ375" s="13">
        <f t="shared" si="662"/>
        <v>2.1720374938922759E-5</v>
      </c>
      <c r="AR375" s="13">
        <f t="shared" si="663"/>
        <v>1.1833474164507789</v>
      </c>
      <c r="AS375" s="13">
        <f t="shared" si="664"/>
        <v>4.6764608077864996E-6</v>
      </c>
      <c r="AT375" s="13">
        <f t="shared" si="665"/>
        <v>2.3861680006120877E-6</v>
      </c>
      <c r="AU375" s="13">
        <f t="shared" si="666"/>
        <v>0</v>
      </c>
      <c r="AV375" s="13">
        <f t="shared" si="667"/>
        <v>0</v>
      </c>
      <c r="AW375" s="13">
        <f t="shared" si="668"/>
        <v>0</v>
      </c>
      <c r="AX375" s="13"/>
      <c r="AY375">
        <f t="shared" si="669"/>
        <v>0</v>
      </c>
      <c r="AZ375">
        <f t="shared" si="670"/>
        <v>1</v>
      </c>
      <c r="BB375">
        <f t="shared" si="634"/>
        <v>1</v>
      </c>
      <c r="BC375">
        <f t="shared" si="635"/>
        <v>1</v>
      </c>
      <c r="BD375" s="41">
        <f t="shared" si="636"/>
        <v>1.8202476173195861</v>
      </c>
      <c r="BE375" s="13">
        <f t="shared" si="637"/>
        <v>19.344025192903938</v>
      </c>
      <c r="BF375" s="13">
        <f t="shared" si="638"/>
        <v>4.3015077235530406</v>
      </c>
      <c r="BG375" s="13">
        <f t="shared" si="671"/>
        <v>6.7122299359815596</v>
      </c>
      <c r="BH375" s="13">
        <f t="shared" si="672"/>
        <v>7.079738177191027</v>
      </c>
      <c r="BI375" s="13">
        <f t="shared" si="673"/>
        <v>1.1833458331561508</v>
      </c>
      <c r="BJ375" s="17">
        <f t="shared" si="674"/>
        <v>0.22236880280382304</v>
      </c>
      <c r="BK375" s="17">
        <f t="shared" si="675"/>
        <v>0.3469924107855194</v>
      </c>
      <c r="BL375" s="17">
        <f t="shared" si="676"/>
        <v>0.36599095103474749</v>
      </c>
      <c r="BM375" s="17">
        <f t="shared" si="677"/>
        <v>6.1173712366247503E-2</v>
      </c>
      <c r="BN375" s="17">
        <f t="shared" si="678"/>
        <v>1.5604365648882912</v>
      </c>
      <c r="BO375" s="17">
        <f t="shared" si="679"/>
        <v>1.645873640636677</v>
      </c>
      <c r="BP375" s="17">
        <f t="shared" si="680"/>
        <v>0.27510024605482014</v>
      </c>
      <c r="BQ375" s="17">
        <f t="shared" si="681"/>
        <v>1.0547520339312877</v>
      </c>
      <c r="BR375" s="17">
        <f t="shared" si="682"/>
        <v>0.1762969749907867</v>
      </c>
      <c r="BS375" s="17">
        <f t="shared" si="683"/>
        <v>0.16714542311304198</v>
      </c>
      <c r="BT375" s="96">
        <f t="shared" si="684"/>
        <v>-1.5034180016078567</v>
      </c>
      <c r="BU375" s="96">
        <f t="shared" si="685"/>
        <v>-1.0584523702095527</v>
      </c>
      <c r="BV375" s="96">
        <f t="shared" si="686"/>
        <v>-1.0051466698351901</v>
      </c>
      <c r="BW375" s="96">
        <f t="shared" si="687"/>
        <v>-2.794037718240308</v>
      </c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184"/>
      <c r="CJ375" s="185"/>
      <c r="CK375" s="181">
        <f t="shared" si="639"/>
        <v>0</v>
      </c>
      <c r="CL375" s="186">
        <f t="shared" si="640"/>
        <v>1.8202448836149456</v>
      </c>
      <c r="CM375" s="185">
        <f t="shared" si="641"/>
        <v>0.21793216079799824</v>
      </c>
      <c r="CN375" s="185">
        <f t="shared" si="642"/>
        <v>0.33336811123031951</v>
      </c>
      <c r="CO375" s="188">
        <f t="shared" si="643"/>
        <v>0.33810000000000001</v>
      </c>
      <c r="CP375" s="185">
        <f t="shared" si="644"/>
        <v>5.4383090550849063E-2</v>
      </c>
      <c r="CQ375" s="187">
        <f t="shared" si="645"/>
        <v>1.5296875413414506</v>
      </c>
      <c r="CR375" s="187">
        <f t="shared" si="646"/>
        <v>1.551400209872583</v>
      </c>
      <c r="CS375" s="187">
        <f t="shared" si="647"/>
        <v>0.24954137265337739</v>
      </c>
      <c r="CT375" s="187">
        <f t="shared" si="648"/>
        <v>1.0141941853772907</v>
      </c>
      <c r="CU375" s="187">
        <f t="shared" si="649"/>
        <v>0.16313225146263763</v>
      </c>
      <c r="CV375" s="187">
        <f t="shared" si="650"/>
        <v>0.16084912910632673</v>
      </c>
      <c r="CW375" s="184">
        <f t="shared" si="651"/>
        <v>-1.5235714536224003</v>
      </c>
      <c r="CX375" s="184">
        <f t="shared" si="652"/>
        <v>-1.0985079604195322</v>
      </c>
      <c r="CY375" s="184">
        <f t="shared" si="653"/>
        <v>-2.911702008901929</v>
      </c>
      <c r="CZ375" s="184">
        <f t="shared" si="688"/>
        <v>0.42506349320286846</v>
      </c>
      <c r="DA375" s="184">
        <f t="shared" si="689"/>
        <v>0.43915788435410352</v>
      </c>
      <c r="DB375" s="184">
        <f t="shared" si="690"/>
        <v>-1.3881305552795291</v>
      </c>
      <c r="DC375" s="184">
        <f t="shared" si="691"/>
        <v>1.4094391151235171E-2</v>
      </c>
      <c r="DD375" s="184">
        <f t="shared" si="692"/>
        <v>-1.8131940484823974</v>
      </c>
      <c r="DE375" s="184">
        <f t="shared" si="693"/>
        <v>-1.8272884396336322</v>
      </c>
      <c r="DF375" s="15"/>
      <c r="DV375" s="39" t="str">
        <f>E375</f>
        <v>iRM_12</v>
      </c>
      <c r="DW375" s="39" t="str">
        <f>A375</f>
        <v>Lab 1</v>
      </c>
      <c r="DX375" s="39" t="str">
        <f>B375</f>
        <v>Jun 23, 2022</v>
      </c>
      <c r="DY375" s="124">
        <f>C375</f>
        <v>6</v>
      </c>
      <c r="DZ375" s="48">
        <f>BE375/AVERAGE(BE373,BE377)</f>
        <v>0.99553072500268935</v>
      </c>
      <c r="EA375" s="46">
        <f>(CM375/AVERAGE(CM373,CM377)-1)*10^6</f>
        <v>-1.1452472318262963</v>
      </c>
      <c r="EB375" s="46">
        <f>(CN375/AVERAGE(CN373,CN377)-1)*10^6</f>
        <v>-2.3227523172630882</v>
      </c>
      <c r="EC375" s="46">
        <f>(CP375/AVERAGE(CP373,CP377)-1)*10^6</f>
        <v>-10.901959484499457</v>
      </c>
      <c r="EH375" s="50"/>
      <c r="EK375" s="46"/>
      <c r="EL375" s="46"/>
      <c r="EN375" t="str">
        <f t="shared" ref="EN375:EU375" si="730">EE514</f>
        <v xml:space="preserve">bottle 4 </v>
      </c>
      <c r="EO375" t="str">
        <f t="shared" si="730"/>
        <v>Lab 2</v>
      </c>
      <c r="EP375" s="39" t="str">
        <f t="shared" si="730"/>
        <v>June 3, 2020</v>
      </c>
      <c r="EQ375" s="124">
        <f t="shared" si="730"/>
        <v>2</v>
      </c>
      <c r="ER375" s="117">
        <f t="shared" si="730"/>
        <v>1.0580081500372351</v>
      </c>
      <c r="ES375" s="44">
        <f t="shared" si="730"/>
        <v>-8.7607479130058508</v>
      </c>
      <c r="ET375" s="44">
        <f t="shared" si="730"/>
        <v>2.0740906099270262</v>
      </c>
      <c r="EU375" s="44">
        <f t="shared" si="730"/>
        <v>-7.6499572306820696</v>
      </c>
      <c r="EV375" s="39" t="s">
        <v>275</v>
      </c>
      <c r="EW375" s="111" t="s">
        <v>233</v>
      </c>
      <c r="EX375">
        <f>COUNT(ES373:ES378)</f>
        <v>6</v>
      </c>
      <c r="EY375">
        <f>COUNT(ET373:ET378)</f>
        <v>6</v>
      </c>
      <c r="EZ375" s="113">
        <f>COUNT(EU373:EU378)</f>
        <v>6</v>
      </c>
      <c r="FA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44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</row>
    <row r="376" spans="1:235">
      <c r="A376" t="s">
        <v>38</v>
      </c>
      <c r="B376" s="3" t="s">
        <v>36</v>
      </c>
      <c r="C376" s="19">
        <v>6</v>
      </c>
      <c r="D376" t="s">
        <v>62</v>
      </c>
      <c r="E376" t="s">
        <v>102</v>
      </c>
      <c r="F376" s="13"/>
      <c r="G376" s="13"/>
      <c r="H376" s="13">
        <v>2.4076208064798265E-4</v>
      </c>
      <c r="I376" s="13">
        <v>3.8347037207131504E-5</v>
      </c>
      <c r="J376" s="13">
        <v>7.4640248931245873E-5</v>
      </c>
      <c r="K376" s="13">
        <v>-7.066862462323797E-7</v>
      </c>
      <c r="L376" s="13">
        <v>8.5262815264286471E-5</v>
      </c>
      <c r="M376" s="13">
        <v>4.3341679088371167E-6</v>
      </c>
      <c r="N376" s="13">
        <v>4.9761928676161918E-5</v>
      </c>
      <c r="O376" s="13">
        <v>-7.5627349360729674E-7</v>
      </c>
      <c r="P376" s="13">
        <v>-4.4016244601152724E-6</v>
      </c>
      <c r="Q376" s="13"/>
      <c r="R376" s="13"/>
      <c r="S376" s="13"/>
      <c r="T376" s="13"/>
      <c r="U376" s="13"/>
      <c r="V376" s="13">
        <v>21.014609589868662</v>
      </c>
      <c r="W376" s="13">
        <v>4.6727655079900003</v>
      </c>
      <c r="X376" s="13">
        <v>7.2912850769198672</v>
      </c>
      <c r="Y376" s="13">
        <v>2.8118094556535949E-5</v>
      </c>
      <c r="Z376" s="13">
        <v>7.6898371638083942</v>
      </c>
      <c r="AA376" s="13">
        <v>2.3421682050300252E-5</v>
      </c>
      <c r="AB376" s="13">
        <v>1.2852560476380952</v>
      </c>
      <c r="AC376" s="13">
        <v>1.6492337705613511E-5</v>
      </c>
      <c r="AD376" s="13">
        <v>7.6790233462667614E-7</v>
      </c>
      <c r="AE376" s="13"/>
      <c r="AF376" s="13"/>
      <c r="AG376" s="13"/>
      <c r="AH376" s="13"/>
      <c r="AI376" s="68">
        <f t="shared" si="633"/>
        <v>1</v>
      </c>
      <c r="AJ376" s="13">
        <f t="shared" si="655"/>
        <v>0</v>
      </c>
      <c r="AK376" s="13">
        <f t="shared" si="656"/>
        <v>0</v>
      </c>
      <c r="AL376" s="13">
        <f t="shared" si="657"/>
        <v>21.014368827788015</v>
      </c>
      <c r="AM376" s="13">
        <f t="shared" si="658"/>
        <v>4.6727271609527934</v>
      </c>
      <c r="AN376" s="13">
        <f t="shared" si="659"/>
        <v>7.2912104366709363</v>
      </c>
      <c r="AO376" s="13">
        <f t="shared" si="660"/>
        <v>2.8824780802768328E-5</v>
      </c>
      <c r="AP376" s="13">
        <f t="shared" si="661"/>
        <v>7.6897519009931301</v>
      </c>
      <c r="AQ376" s="13">
        <f t="shared" si="662"/>
        <v>1.9087514141463137E-5</v>
      </c>
      <c r="AR376" s="13">
        <f t="shared" si="663"/>
        <v>1.2852062857094191</v>
      </c>
      <c r="AS376" s="13">
        <f t="shared" si="664"/>
        <v>1.7248611199220807E-5</v>
      </c>
      <c r="AT376" s="13">
        <f t="shared" si="665"/>
        <v>5.169526794741949E-6</v>
      </c>
      <c r="AU376" s="13">
        <f t="shared" si="666"/>
        <v>0</v>
      </c>
      <c r="AV376" s="13">
        <f t="shared" si="667"/>
        <v>0</v>
      </c>
      <c r="AW376" s="13">
        <f t="shared" si="668"/>
        <v>0</v>
      </c>
      <c r="AX376" s="13"/>
      <c r="AY376">
        <f t="shared" si="669"/>
        <v>0</v>
      </c>
      <c r="AZ376">
        <f t="shared" si="670"/>
        <v>1</v>
      </c>
      <c r="BB376">
        <f t="shared" si="634"/>
        <v>1</v>
      </c>
      <c r="BC376">
        <f t="shared" si="635"/>
        <v>1</v>
      </c>
      <c r="BD376" s="41">
        <f t="shared" si="636"/>
        <v>1.8163125380017788</v>
      </c>
      <c r="BE376" s="13">
        <f t="shared" si="637"/>
        <v>21.014368827788015</v>
      </c>
      <c r="BF376" s="13">
        <f t="shared" si="638"/>
        <v>4.6727271609527934</v>
      </c>
      <c r="BG376" s="13">
        <f t="shared" si="671"/>
        <v>7.2912076253605207</v>
      </c>
      <c r="BH376" s="13">
        <f t="shared" si="672"/>
        <v>7.689750074807999</v>
      </c>
      <c r="BI376" s="13">
        <f t="shared" si="673"/>
        <v>1.2852028553212294</v>
      </c>
      <c r="BJ376" s="17">
        <f t="shared" si="674"/>
        <v>0.22235867273700305</v>
      </c>
      <c r="BK376" s="17">
        <f t="shared" si="675"/>
        <v>0.34696296068236454</v>
      </c>
      <c r="BL376" s="17">
        <f t="shared" si="676"/>
        <v>0.36592819597986598</v>
      </c>
      <c r="BM376" s="17">
        <f t="shared" si="677"/>
        <v>6.1158289637600817E-2</v>
      </c>
      <c r="BN376" s="17">
        <f t="shared" si="678"/>
        <v>1.5603752100676482</v>
      </c>
      <c r="BO376" s="17">
        <f t="shared" si="679"/>
        <v>1.6456663977872867</v>
      </c>
      <c r="BP376" s="17">
        <f t="shared" si="680"/>
        <v>0.27504341919658964</v>
      </c>
      <c r="BQ376" s="17">
        <f t="shared" si="681"/>
        <v>1.0546606913320167</v>
      </c>
      <c r="BR376" s="17">
        <f t="shared" si="682"/>
        <v>0.17626748837202141</v>
      </c>
      <c r="BS376" s="17">
        <f t="shared" si="683"/>
        <v>0.16713194093675651</v>
      </c>
      <c r="BT376" s="96">
        <f t="shared" si="684"/>
        <v>-1.5034635578973998</v>
      </c>
      <c r="BU376" s="96">
        <f t="shared" si="685"/>
        <v>-1.0585372462819442</v>
      </c>
      <c r="BV376" s="96">
        <f t="shared" si="686"/>
        <v>-1.0053181506750923</v>
      </c>
      <c r="BW376" s="96">
        <f t="shared" si="687"/>
        <v>-2.7942898636883635</v>
      </c>
      <c r="BX376" s="44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184"/>
      <c r="CJ376" s="185"/>
      <c r="CK376" s="181">
        <f t="shared" si="639"/>
        <v>0</v>
      </c>
      <c r="CL376" s="186">
        <f t="shared" si="640"/>
        <v>1.8163070845626004</v>
      </c>
      <c r="CM376" s="185">
        <f t="shared" si="641"/>
        <v>0.21793173416875133</v>
      </c>
      <c r="CN376" s="185">
        <f t="shared" si="642"/>
        <v>0.33336870381892281</v>
      </c>
      <c r="CO376" s="188">
        <f t="shared" si="643"/>
        <v>0.33810000000000001</v>
      </c>
      <c r="CP376" s="185">
        <f t="shared" si="644"/>
        <v>5.4383221168502541E-2</v>
      </c>
      <c r="CQ376" s="187">
        <f t="shared" si="645"/>
        <v>1.529693255048322</v>
      </c>
      <c r="CR376" s="187">
        <f t="shared" si="646"/>
        <v>1.5514032469369445</v>
      </c>
      <c r="CS376" s="187">
        <f t="shared" si="647"/>
        <v>0.24954246051376763</v>
      </c>
      <c r="CT376" s="187">
        <f t="shared" si="648"/>
        <v>1.0141923825688419</v>
      </c>
      <c r="CU376" s="187">
        <f t="shared" si="649"/>
        <v>0.16313235329385353</v>
      </c>
      <c r="CV376" s="187">
        <f t="shared" si="650"/>
        <v>0.16084951543479015</v>
      </c>
      <c r="CW376" s="184">
        <f t="shared" si="651"/>
        <v>-1.5235734112484016</v>
      </c>
      <c r="CX376" s="184">
        <f t="shared" si="652"/>
        <v>-1.0985061828407636</v>
      </c>
      <c r="CY376" s="184">
        <f t="shared" si="653"/>
        <v>-2.91169960709844</v>
      </c>
      <c r="CZ376" s="184">
        <f t="shared" si="688"/>
        <v>0.42506722840763811</v>
      </c>
      <c r="DA376" s="184">
        <f t="shared" si="689"/>
        <v>0.43915984198010455</v>
      </c>
      <c r="DB376" s="184">
        <f t="shared" si="690"/>
        <v>-1.3881261958500386</v>
      </c>
      <c r="DC376" s="184">
        <f t="shared" si="691"/>
        <v>1.4092613572466668E-2</v>
      </c>
      <c r="DD376" s="184">
        <f t="shared" si="692"/>
        <v>-1.8131934242576766</v>
      </c>
      <c r="DE376" s="184">
        <f t="shared" si="693"/>
        <v>-1.8272860378301432</v>
      </c>
      <c r="DF376" s="15"/>
      <c r="DY376" s="124"/>
      <c r="EE376" t="str">
        <f>E376</f>
        <v>IPGP</v>
      </c>
      <c r="EF376" t="str">
        <f>A376</f>
        <v>Lab 1</v>
      </c>
      <c r="EG376" t="str">
        <f>B376</f>
        <v>Jun 23, 2022</v>
      </c>
      <c r="EH376" s="50">
        <f>C376</f>
        <v>6</v>
      </c>
      <c r="EI376" s="48">
        <f>BE376/AVERAGE(BE375,BE377)</f>
        <v>1.0837114604412907</v>
      </c>
      <c r="EJ376" s="46">
        <f>(CM376/AVERAGE(CM375,CM377)-1)*10^6</f>
        <v>-1.7074940231731617</v>
      </c>
      <c r="EK376" s="46">
        <f>(CN376/AVERAGE(CN375,CN377)-1)*10^6</f>
        <v>-3.1233772235239599E-3</v>
      </c>
      <c r="EL376" s="46">
        <f>(CP376/AVERAGE(CP375,CP377)-1)*10^6</f>
        <v>-1.4487092075965435</v>
      </c>
      <c r="EN376" t="str">
        <f t="shared" ref="EN376:EU376" si="731">EE521</f>
        <v xml:space="preserve">bottle 4 </v>
      </c>
      <c r="EO376" t="str">
        <f t="shared" si="731"/>
        <v>Lab 2</v>
      </c>
      <c r="EP376" s="39" t="str">
        <f t="shared" si="731"/>
        <v>June 3, 2020</v>
      </c>
      <c r="EQ376" s="124">
        <f t="shared" si="731"/>
        <v>2</v>
      </c>
      <c r="ER376" s="117">
        <f t="shared" si="731"/>
        <v>1.0593160990611796</v>
      </c>
      <c r="ES376" s="44">
        <f t="shared" si="731"/>
        <v>4.9060631019948175</v>
      </c>
      <c r="ET376" s="44">
        <f t="shared" si="731"/>
        <v>2.7950495067319281</v>
      </c>
      <c r="EU376" s="44">
        <f t="shared" si="731"/>
        <v>-1.2178025494691269</v>
      </c>
      <c r="EV376" s="39" t="s">
        <v>275</v>
      </c>
      <c r="EW376" s="114" t="s">
        <v>274</v>
      </c>
      <c r="EX376" s="115">
        <f>EX374/SQRT(EX375)</f>
        <v>5.2312220284981183</v>
      </c>
      <c r="EY376" s="115">
        <f>EY374/SQRT(EY375)</f>
        <v>4.0738250122773705</v>
      </c>
      <c r="EZ376" s="116">
        <f>EZ374/SQRT(EZ375)</f>
        <v>16.302422917922087</v>
      </c>
      <c r="FA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44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</row>
    <row r="377" spans="1:235">
      <c r="A377" t="s">
        <v>38</v>
      </c>
      <c r="B377" s="3" t="s">
        <v>36</v>
      </c>
      <c r="C377" s="19">
        <v>6</v>
      </c>
      <c r="D377" t="s">
        <v>129</v>
      </c>
      <c r="E377" t="s">
        <v>27</v>
      </c>
      <c r="F377" s="13"/>
      <c r="G377" s="13"/>
      <c r="H377" s="13">
        <v>1.450411303085275E-3</v>
      </c>
      <c r="I377" s="13">
        <v>3.2613706716801973E-4</v>
      </c>
      <c r="J377" s="13">
        <v>4.9482167232781646E-4</v>
      </c>
      <c r="K377" s="13">
        <v>8.2081183300886103E-6</v>
      </c>
      <c r="L377" s="13">
        <v>5.2581351264961989E-4</v>
      </c>
      <c r="M377" s="13">
        <v>-2.7555424651382039E-6</v>
      </c>
      <c r="N377" s="13">
        <v>1.3162653485778719E-4</v>
      </c>
      <c r="O377" s="13">
        <v>3.9263017697521728E-6</v>
      </c>
      <c r="P377" s="13">
        <v>-2.2978051447353206E-6</v>
      </c>
      <c r="Q377" s="13"/>
      <c r="R377" s="13"/>
      <c r="S377" s="13"/>
      <c r="T377" s="13"/>
      <c r="U377" s="13"/>
      <c r="V377" s="13">
        <v>19.439646492004396</v>
      </c>
      <c r="W377" s="13">
        <v>4.3228111743927</v>
      </c>
      <c r="X377" s="13">
        <v>6.7455463314056399</v>
      </c>
      <c r="Y377" s="13">
        <v>3.2352544506011329E-5</v>
      </c>
      <c r="Z377" s="13">
        <v>7.1149813079833981</v>
      </c>
      <c r="AA377" s="13">
        <v>2.1262078817017028E-5</v>
      </c>
      <c r="AB377" s="13">
        <v>1.1893104743957519</v>
      </c>
      <c r="AC377" s="13">
        <v>8.3331631617511452E-6</v>
      </c>
      <c r="AD377" s="13">
        <v>-1.1820695821018748E-6</v>
      </c>
      <c r="AE377" s="13"/>
      <c r="AF377" s="13"/>
      <c r="AG377" s="13"/>
      <c r="AH377" s="13"/>
      <c r="AI377" s="68">
        <f t="shared" si="633"/>
        <v>1</v>
      </c>
      <c r="AJ377" s="13">
        <f t="shared" si="655"/>
        <v>0</v>
      </c>
      <c r="AK377" s="13">
        <f t="shared" si="656"/>
        <v>0</v>
      </c>
      <c r="AL377" s="13">
        <f t="shared" si="657"/>
        <v>19.43819608070131</v>
      </c>
      <c r="AM377" s="13">
        <f t="shared" si="658"/>
        <v>4.3224850373255324</v>
      </c>
      <c r="AN377" s="13">
        <f t="shared" si="659"/>
        <v>6.7450515097333117</v>
      </c>
      <c r="AO377" s="13">
        <f t="shared" si="660"/>
        <v>2.4144426175922719E-5</v>
      </c>
      <c r="AP377" s="13">
        <f t="shared" si="661"/>
        <v>7.1144554944707483</v>
      </c>
      <c r="AQ377" s="13">
        <f t="shared" si="662"/>
        <v>2.4017621282155232E-5</v>
      </c>
      <c r="AR377" s="13">
        <f t="shared" si="663"/>
        <v>1.189178847860894</v>
      </c>
      <c r="AS377" s="13">
        <f t="shared" si="664"/>
        <v>4.4068613919989724E-6</v>
      </c>
      <c r="AT377" s="13">
        <f t="shared" si="665"/>
        <v>1.1157355626334458E-6</v>
      </c>
      <c r="AU377" s="13">
        <f t="shared" si="666"/>
        <v>0</v>
      </c>
      <c r="AV377" s="13">
        <f t="shared" si="667"/>
        <v>0</v>
      </c>
      <c r="AW377" s="13">
        <f t="shared" si="668"/>
        <v>0</v>
      </c>
      <c r="AX377" s="13"/>
      <c r="AY377">
        <f t="shared" si="669"/>
        <v>0</v>
      </c>
      <c r="AZ377">
        <f t="shared" si="670"/>
        <v>1</v>
      </c>
      <c r="BB377">
        <f t="shared" si="634"/>
        <v>1</v>
      </c>
      <c r="BC377">
        <f t="shared" si="635"/>
        <v>1</v>
      </c>
      <c r="BD377" s="41">
        <f t="shared" si="636"/>
        <v>1.8210570721930084</v>
      </c>
      <c r="BE377" s="13">
        <f t="shared" si="637"/>
        <v>19.43819608070131</v>
      </c>
      <c r="BF377" s="13">
        <f t="shared" si="638"/>
        <v>4.3224850373255324</v>
      </c>
      <c r="BG377" s="13">
        <f t="shared" si="671"/>
        <v>6.7450509031338299</v>
      </c>
      <c r="BH377" s="13">
        <f t="shared" si="672"/>
        <v>7.1144551003966194</v>
      </c>
      <c r="BI377" s="13">
        <f t="shared" si="673"/>
        <v>1.189178107547743</v>
      </c>
      <c r="BJ377" s="17">
        <f t="shared" si="674"/>
        <v>0.22237068807104973</v>
      </c>
      <c r="BK377" s="17">
        <f t="shared" si="675"/>
        <v>0.34699983862342415</v>
      </c>
      <c r="BL377" s="17">
        <f t="shared" si="676"/>
        <v>0.36600387560963099</v>
      </c>
      <c r="BM377" s="17">
        <f t="shared" si="677"/>
        <v>6.1177390258367978E-2</v>
      </c>
      <c r="BN377" s="17">
        <f t="shared" si="678"/>
        <v>1.5604567384013945</v>
      </c>
      <c r="BO377" s="17">
        <f t="shared" si="679"/>
        <v>1.6459178086128374</v>
      </c>
      <c r="BP377" s="17">
        <f t="shared" si="680"/>
        <v>0.27511445320896422</v>
      </c>
      <c r="BQ377" s="17">
        <f t="shared" si="681"/>
        <v>1.0547667026636018</v>
      </c>
      <c r="BR377" s="17">
        <f t="shared" si="682"/>
        <v>0.17630380031605644</v>
      </c>
      <c r="BS377" s="17">
        <f t="shared" si="683"/>
        <v>0.16714956954067337</v>
      </c>
      <c r="BT377" s="96">
        <f t="shared" si="684"/>
        <v>-1.5034095235335441</v>
      </c>
      <c r="BU377" s="96">
        <f t="shared" si="685"/>
        <v>-1.0584309640975642</v>
      </c>
      <c r="BV377" s="96">
        <f t="shared" si="686"/>
        <v>-1.0051113565394825</v>
      </c>
      <c r="BW377" s="96">
        <f t="shared" si="687"/>
        <v>-2.7939775979464536</v>
      </c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184"/>
      <c r="CJ377" s="185"/>
      <c r="CK377" s="181">
        <f t="shared" si="639"/>
        <v>0</v>
      </c>
      <c r="CL377" s="186">
        <f t="shared" si="640"/>
        <v>1.8210558002307704</v>
      </c>
      <c r="CM377" s="185">
        <f t="shared" si="641"/>
        <v>0.21793205177504227</v>
      </c>
      <c r="CN377" s="185">
        <f t="shared" si="642"/>
        <v>0.33336929848999852</v>
      </c>
      <c r="CO377" s="188">
        <f t="shared" si="643"/>
        <v>0.33810000000000001</v>
      </c>
      <c r="CP377" s="185">
        <f t="shared" si="644"/>
        <v>5.438350935733078E-2</v>
      </c>
      <c r="CQ377" s="187">
        <f t="shared" si="645"/>
        <v>1.529693754428169</v>
      </c>
      <c r="CR377" s="187">
        <f t="shared" si="646"/>
        <v>1.5514009859779581</v>
      </c>
      <c r="CS377" s="187">
        <f t="shared" si="647"/>
        <v>0.24954341921888346</v>
      </c>
      <c r="CT377" s="187">
        <f t="shared" si="648"/>
        <v>1.0141905734314147</v>
      </c>
      <c r="CU377" s="187">
        <f t="shared" si="649"/>
        <v>0.16313292676818697</v>
      </c>
      <c r="CV377" s="187">
        <f t="shared" si="650"/>
        <v>0.16085036781227682</v>
      </c>
      <c r="CW377" s="184">
        <f t="shared" si="651"/>
        <v>-1.5235719538835037</v>
      </c>
      <c r="CX377" s="184">
        <f t="shared" si="652"/>
        <v>-1.0985043990184118</v>
      </c>
      <c r="CY377" s="184">
        <f t="shared" si="653"/>
        <v>-2.9116943078892636</v>
      </c>
      <c r="CZ377" s="184">
        <f t="shared" si="688"/>
        <v>0.42506755486509212</v>
      </c>
      <c r="DA377" s="184">
        <f t="shared" si="689"/>
        <v>0.43915838461520701</v>
      </c>
      <c r="DB377" s="184">
        <f t="shared" si="690"/>
        <v>-1.3881223540057599</v>
      </c>
      <c r="DC377" s="184">
        <f t="shared" si="691"/>
        <v>1.4090829750115127E-2</v>
      </c>
      <c r="DD377" s="184">
        <f t="shared" si="692"/>
        <v>-1.8131899088708519</v>
      </c>
      <c r="DE377" s="184">
        <f t="shared" si="693"/>
        <v>-1.8272807386209668</v>
      </c>
      <c r="DF377" s="15"/>
      <c r="DV377" s="39" t="str">
        <f>E377</f>
        <v>iRM_12</v>
      </c>
      <c r="DW377" s="39" t="str">
        <f>A377</f>
        <v>Lab 1</v>
      </c>
      <c r="DX377" s="39" t="str">
        <f>B377</f>
        <v>Jun 23, 2022</v>
      </c>
      <c r="DY377" s="124">
        <f>C377</f>
        <v>6</v>
      </c>
      <c r="DZ377" s="48">
        <f>BE377/AVERAGE(BE375,BE379)</f>
        <v>1.0101016865267889</v>
      </c>
      <c r="EA377" s="46">
        <f>(CM377/AVERAGE(CM375,CM379)-1)*10^6</f>
        <v>-1.5363234909804291</v>
      </c>
      <c r="EB377" s="46">
        <f>(CN377/AVERAGE(CN375,CN379)-1)*10^6</f>
        <v>-0.39306307608732993</v>
      </c>
      <c r="EC377" s="46">
        <f>(CP377/AVERAGE(CP375,CP379)-1)*10^6</f>
        <v>7.8879703080403374</v>
      </c>
      <c r="EH377" s="50"/>
      <c r="EK377" s="46"/>
      <c r="EL377" s="46"/>
      <c r="EN377" t="str">
        <f t="shared" ref="EN377:EU377" si="732">EE528</f>
        <v xml:space="preserve">bottle 4 </v>
      </c>
      <c r="EO377" t="str">
        <f t="shared" si="732"/>
        <v>Lab 2</v>
      </c>
      <c r="EP377" s="39" t="str">
        <f t="shared" si="732"/>
        <v>June 3, 2020</v>
      </c>
      <c r="EQ377" s="124">
        <f t="shared" si="732"/>
        <v>2</v>
      </c>
      <c r="ER377" s="117">
        <f t="shared" si="732"/>
        <v>1.059150346294675</v>
      </c>
      <c r="ES377" s="44">
        <f t="shared" si="732"/>
        <v>-2.6640019632484524</v>
      </c>
      <c r="ET377" s="44">
        <f t="shared" si="732"/>
        <v>3.81113577274661</v>
      </c>
      <c r="EU377" s="44">
        <f t="shared" si="732"/>
        <v>-19.377371694440093</v>
      </c>
      <c r="EV377" s="39" t="s">
        <v>275</v>
      </c>
      <c r="EY377" s="39"/>
      <c r="EZ377" s="39"/>
      <c r="FA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44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</row>
    <row r="378" spans="1:235">
      <c r="A378" t="s">
        <v>38</v>
      </c>
      <c r="B378" s="3" t="s">
        <v>36</v>
      </c>
      <c r="C378" s="19">
        <v>6</v>
      </c>
      <c r="D378" t="s">
        <v>130</v>
      </c>
      <c r="E378" t="s">
        <v>98</v>
      </c>
      <c r="F378" s="13"/>
      <c r="G378" s="13"/>
      <c r="H378" s="13">
        <v>2.4322419922100379E-4</v>
      </c>
      <c r="I378" s="13">
        <v>4.5733600927633233E-5</v>
      </c>
      <c r="J378" s="13">
        <v>7.5232468589092605E-5</v>
      </c>
      <c r="K378" s="13">
        <v>1.2530219362361094E-5</v>
      </c>
      <c r="L378" s="13">
        <v>7.3700238863239059E-5</v>
      </c>
      <c r="M378" s="13">
        <v>-2.6853867893805692E-7</v>
      </c>
      <c r="N378" s="13">
        <v>5.5315244935627561E-5</v>
      </c>
      <c r="O378" s="13">
        <v>7.2219791718453054E-6</v>
      </c>
      <c r="P378" s="13">
        <v>-2.4772594997557462E-6</v>
      </c>
      <c r="Q378" s="13"/>
      <c r="R378" s="13"/>
      <c r="S378" s="13"/>
      <c r="T378" s="13"/>
      <c r="U378" s="13"/>
      <c r="V378" s="13">
        <v>19.093755455017089</v>
      </c>
      <c r="W378" s="13">
        <v>4.2458799743652342</v>
      </c>
      <c r="X378" s="13">
        <v>6.6254154014587403</v>
      </c>
      <c r="Y378" s="13">
        <v>1.8505333064808836E-5</v>
      </c>
      <c r="Z378" s="13">
        <v>6.9881914901733397</v>
      </c>
      <c r="AA378" s="13">
        <v>1.8656463917068324E-5</v>
      </c>
      <c r="AB378" s="13">
        <v>1.1680991458892822</v>
      </c>
      <c r="AC378" s="13">
        <v>1.494591512084753E-5</v>
      </c>
      <c r="AD378" s="13">
        <v>-2.8036974931211495E-6</v>
      </c>
      <c r="AE378" s="13"/>
      <c r="AF378" s="13"/>
      <c r="AG378" s="13"/>
      <c r="AH378" s="13"/>
      <c r="AI378" s="68">
        <f t="shared" si="633"/>
        <v>1</v>
      </c>
      <c r="AJ378" s="13">
        <f t="shared" si="655"/>
        <v>0</v>
      </c>
      <c r="AK378" s="13">
        <f t="shared" si="656"/>
        <v>0</v>
      </c>
      <c r="AL378" s="13">
        <f t="shared" si="657"/>
        <v>19.093512230817868</v>
      </c>
      <c r="AM378" s="13">
        <f t="shared" si="658"/>
        <v>4.2458342407643066</v>
      </c>
      <c r="AN378" s="13">
        <f t="shared" si="659"/>
        <v>6.6253401689901512</v>
      </c>
      <c r="AO378" s="13">
        <f t="shared" si="660"/>
        <v>5.9751137024477422E-6</v>
      </c>
      <c r="AP378" s="13">
        <f t="shared" si="661"/>
        <v>6.9881177899344769</v>
      </c>
      <c r="AQ378" s="13">
        <f t="shared" si="662"/>
        <v>1.892500259600638E-5</v>
      </c>
      <c r="AR378" s="13">
        <f t="shared" si="663"/>
        <v>1.1680438306443466</v>
      </c>
      <c r="AS378" s="13">
        <f t="shared" si="664"/>
        <v>7.723935949002224E-6</v>
      </c>
      <c r="AT378" s="13">
        <f t="shared" si="665"/>
        <v>-3.2643799336540327E-7</v>
      </c>
      <c r="AU378" s="13">
        <f t="shared" si="666"/>
        <v>0</v>
      </c>
      <c r="AV378" s="13">
        <f t="shared" si="667"/>
        <v>0</v>
      </c>
      <c r="AW378" s="13">
        <f t="shared" si="668"/>
        <v>0</v>
      </c>
      <c r="AX378" s="13"/>
      <c r="AY378">
        <f t="shared" si="669"/>
        <v>0</v>
      </c>
      <c r="AZ378">
        <f t="shared" si="670"/>
        <v>1</v>
      </c>
      <c r="BB378">
        <f t="shared" si="634"/>
        <v>1</v>
      </c>
      <c r="BC378">
        <f t="shared" si="635"/>
        <v>1</v>
      </c>
      <c r="BD378" s="41">
        <f t="shared" si="636"/>
        <v>1.8204587753078671</v>
      </c>
      <c r="BE378" s="13">
        <f t="shared" si="637"/>
        <v>19.093512230817868</v>
      </c>
      <c r="BF378" s="13">
        <f t="shared" si="638"/>
        <v>4.2458342407643066</v>
      </c>
      <c r="BG378" s="13">
        <f t="shared" si="671"/>
        <v>6.6253403464729397</v>
      </c>
      <c r="BH378" s="13">
        <f t="shared" si="672"/>
        <v>6.9881179052338922</v>
      </c>
      <c r="BI378" s="13">
        <f t="shared" si="673"/>
        <v>1.1680440472449771</v>
      </c>
      <c r="BJ378" s="17">
        <f t="shared" si="674"/>
        <v>0.22237051986230805</v>
      </c>
      <c r="BK378" s="17">
        <f t="shared" si="675"/>
        <v>0.34699432280349735</v>
      </c>
      <c r="BL378" s="17">
        <f t="shared" si="676"/>
        <v>0.36599436608392699</v>
      </c>
      <c r="BM378" s="17">
        <f t="shared" si="677"/>
        <v>6.1174918114839896E-2</v>
      </c>
      <c r="BN378" s="17">
        <f t="shared" si="678"/>
        <v>1.5604331141482082</v>
      </c>
      <c r="BO378" s="17">
        <f t="shared" si="679"/>
        <v>1.6458762893145678</v>
      </c>
      <c r="BP378" s="17">
        <f t="shared" si="680"/>
        <v>0.27510354408812571</v>
      </c>
      <c r="BQ378" s="17">
        <f t="shared" si="681"/>
        <v>1.0547560638079643</v>
      </c>
      <c r="BR378" s="17">
        <f t="shared" si="682"/>
        <v>0.17629947839084162</v>
      </c>
      <c r="BS378" s="17">
        <f t="shared" si="683"/>
        <v>0.16714715794508089</v>
      </c>
      <c r="BT378" s="96">
        <f t="shared" si="684"/>
        <v>-1.5034102799677971</v>
      </c>
      <c r="BU378" s="96">
        <f t="shared" si="685"/>
        <v>-1.0584468599659547</v>
      </c>
      <c r="BV378" s="96">
        <f t="shared" si="686"/>
        <v>-1.0051373389125617</v>
      </c>
      <c r="BW378" s="96">
        <f t="shared" si="687"/>
        <v>-2.7940180081938988</v>
      </c>
      <c r="BX378" s="44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184"/>
      <c r="CJ378" s="185"/>
      <c r="CK378" s="181">
        <f t="shared" si="639"/>
        <v>0</v>
      </c>
      <c r="CL378" s="186">
        <f t="shared" si="640"/>
        <v>1.8204591541906181</v>
      </c>
      <c r="CM378" s="185">
        <f t="shared" si="641"/>
        <v>0.21793332657940914</v>
      </c>
      <c r="CN378" s="185">
        <f t="shared" si="642"/>
        <v>0.33336837628804705</v>
      </c>
      <c r="CO378" s="188">
        <f t="shared" si="643"/>
        <v>0.33810000000000001</v>
      </c>
      <c r="CP378" s="185">
        <f t="shared" si="644"/>
        <v>5.4383409191304868E-2</v>
      </c>
      <c r="CQ378" s="187">
        <f t="shared" si="645"/>
        <v>1.529680574882504</v>
      </c>
      <c r="CR378" s="187">
        <f t="shared" si="646"/>
        <v>1.5513919110338787</v>
      </c>
      <c r="CS378" s="187">
        <f t="shared" si="647"/>
        <v>0.24954149989303717</v>
      </c>
      <c r="CT378" s="187">
        <f t="shared" si="648"/>
        <v>1.0141933790020461</v>
      </c>
      <c r="CU378" s="187">
        <f t="shared" si="649"/>
        <v>0.16313307757876491</v>
      </c>
      <c r="CV378" s="187">
        <f t="shared" si="650"/>
        <v>0.16085007155073905</v>
      </c>
      <c r="CW378" s="184">
        <f t="shared" si="651"/>
        <v>-1.5235661043509179</v>
      </c>
      <c r="CX378" s="184">
        <f t="shared" si="652"/>
        <v>-1.0985071653296203</v>
      </c>
      <c r="CY378" s="184">
        <f t="shared" si="653"/>
        <v>-2.9116961497365321</v>
      </c>
      <c r="CZ378" s="184">
        <f t="shared" si="688"/>
        <v>0.42505893902129765</v>
      </c>
      <c r="DA378" s="184">
        <f t="shared" si="689"/>
        <v>0.43915253508262103</v>
      </c>
      <c r="DB378" s="184">
        <f t="shared" si="690"/>
        <v>-1.3881300453856145</v>
      </c>
      <c r="DC378" s="184">
        <f t="shared" si="691"/>
        <v>1.409359606132362E-2</v>
      </c>
      <c r="DD378" s="184">
        <f t="shared" si="692"/>
        <v>-1.8131889844069118</v>
      </c>
      <c r="DE378" s="184">
        <f t="shared" si="693"/>
        <v>-1.8272825804682356</v>
      </c>
      <c r="DF378" s="15"/>
      <c r="DY378" s="124"/>
      <c r="EE378" t="str">
        <f>E378</f>
        <v>iRM_UR</v>
      </c>
      <c r="EF378" t="str">
        <f>A378</f>
        <v>Lab 1</v>
      </c>
      <c r="EG378" t="str">
        <f>B378</f>
        <v>Jun 23, 2022</v>
      </c>
      <c r="EH378" s="50">
        <f>C378</f>
        <v>6</v>
      </c>
      <c r="EI378" s="48">
        <f>BE378/AVERAGE(BE377,BE379)</f>
        <v>0.98976851352417894</v>
      </c>
      <c r="EJ378" s="46">
        <f>(CM378/AVERAGE(CM377,CM379)-1)*10^6</f>
        <v>4.5633485883378455</v>
      </c>
      <c r="EK378" s="46">
        <f>(CN378/AVERAGE(CN377,CN379)-1)*10^6</f>
        <v>-4.9400572638136353</v>
      </c>
      <c r="EL378" s="46">
        <f>(CP378/AVERAGE(CP377,CP379)-1)*10^6</f>
        <v>2.1955798745754151</v>
      </c>
      <c r="EN378" t="str">
        <f t="shared" ref="EN378:EU378" si="733">EE535</f>
        <v xml:space="preserve">bottle 4 </v>
      </c>
      <c r="EO378" t="str">
        <f t="shared" si="733"/>
        <v>Lab 2</v>
      </c>
      <c r="EP378" s="39" t="str">
        <f t="shared" si="733"/>
        <v>June 3, 2020</v>
      </c>
      <c r="EQ378" s="124">
        <f t="shared" si="733"/>
        <v>2</v>
      </c>
      <c r="ER378" s="117">
        <f t="shared" si="733"/>
        <v>1.0474526880296655</v>
      </c>
      <c r="ES378" s="44">
        <f t="shared" si="733"/>
        <v>-9.4460613662139536</v>
      </c>
      <c r="ET378" s="44">
        <f t="shared" si="733"/>
        <v>-9.0354687819482749</v>
      </c>
      <c r="EU378" s="44">
        <f t="shared" si="733"/>
        <v>27.181703259548939</v>
      </c>
      <c r="EV378" s="39" t="s">
        <v>275</v>
      </c>
      <c r="EY378" s="39"/>
      <c r="EZ378" s="39"/>
      <c r="FA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44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</row>
    <row r="379" spans="1:235">
      <c r="A379" t="s">
        <v>38</v>
      </c>
      <c r="B379" s="3" t="s">
        <v>36</v>
      </c>
      <c r="C379" s="19">
        <v>6</v>
      </c>
      <c r="D379" t="s">
        <v>131</v>
      </c>
      <c r="E379" t="s">
        <v>27</v>
      </c>
      <c r="F379" s="13"/>
      <c r="G379" s="13"/>
      <c r="H379" s="13">
        <v>2.4028507032198833E-4</v>
      </c>
      <c r="I379" s="13">
        <v>4.7715718392282727E-5</v>
      </c>
      <c r="J379" s="13">
        <v>7.2271775934495963E-5</v>
      </c>
      <c r="K379" s="13">
        <v>3.7446754419079296E-6</v>
      </c>
      <c r="L379" s="13">
        <v>8.4289797450765041E-5</v>
      </c>
      <c r="M379" s="13">
        <v>-4.2814672269742041E-7</v>
      </c>
      <c r="N379" s="13">
        <v>5.1184758922317998E-5</v>
      </c>
      <c r="O379" s="13">
        <v>1.5988146606105148E-5</v>
      </c>
      <c r="P379" s="13">
        <v>-1.1740025911421981E-6</v>
      </c>
      <c r="Q379" s="13"/>
      <c r="R379" s="13"/>
      <c r="S379" s="13"/>
      <c r="T379" s="13"/>
      <c r="U379" s="13"/>
      <c r="V379" s="13">
        <v>19.143817558288575</v>
      </c>
      <c r="W379" s="13">
        <v>4.2570277500152587</v>
      </c>
      <c r="X379" s="13">
        <v>6.6429152488708496</v>
      </c>
      <c r="Y379" s="13">
        <v>3.4827728859454511E-5</v>
      </c>
      <c r="Z379" s="13">
        <v>7.0066989898681644</v>
      </c>
      <c r="AA379" s="13">
        <v>1.9342619478948108E-5</v>
      </c>
      <c r="AB379" s="13">
        <v>1.1711937665939331</v>
      </c>
      <c r="AC379" s="13">
        <v>1.3852504486067118E-5</v>
      </c>
      <c r="AD379" s="13">
        <v>-9.6887505549148069E-7</v>
      </c>
      <c r="AE379" s="13"/>
      <c r="AF379" s="13"/>
      <c r="AG379" s="13"/>
      <c r="AH379" s="13"/>
      <c r="AI379" s="68">
        <f t="shared" si="633"/>
        <v>1</v>
      </c>
      <c r="AJ379" s="13">
        <f t="shared" si="655"/>
        <v>0</v>
      </c>
      <c r="AK379" s="13">
        <f t="shared" si="656"/>
        <v>0</v>
      </c>
      <c r="AL379" s="13">
        <f t="shared" si="657"/>
        <v>19.143577273218252</v>
      </c>
      <c r="AM379" s="13">
        <f t="shared" si="658"/>
        <v>4.2569800342968662</v>
      </c>
      <c r="AN379" s="13">
        <f t="shared" si="659"/>
        <v>6.6428429770949151</v>
      </c>
      <c r="AO379" s="13">
        <f t="shared" si="660"/>
        <v>3.1083053417546584E-5</v>
      </c>
      <c r="AP379" s="13">
        <f t="shared" si="661"/>
        <v>7.0066147000707133</v>
      </c>
      <c r="AQ379" s="13">
        <f t="shared" si="662"/>
        <v>1.9770766201645528E-5</v>
      </c>
      <c r="AR379" s="13">
        <f t="shared" si="663"/>
        <v>1.1711425818350107</v>
      </c>
      <c r="AS379" s="13">
        <f t="shared" si="664"/>
        <v>-2.1356421200380299E-6</v>
      </c>
      <c r="AT379" s="13">
        <f t="shared" si="665"/>
        <v>2.0512753565071738E-7</v>
      </c>
      <c r="AU379" s="13">
        <f t="shared" si="666"/>
        <v>0</v>
      </c>
      <c r="AV379" s="13">
        <f t="shared" si="667"/>
        <v>0</v>
      </c>
      <c r="AW379" s="13">
        <f t="shared" si="668"/>
        <v>0</v>
      </c>
      <c r="AX379" s="13"/>
      <c r="AY379">
        <f t="shared" si="669"/>
        <v>0</v>
      </c>
      <c r="AZ379">
        <f t="shared" si="670"/>
        <v>1</v>
      </c>
      <c r="BB379">
        <f t="shared" si="634"/>
        <v>1</v>
      </c>
      <c r="BC379">
        <f t="shared" si="635"/>
        <v>1</v>
      </c>
      <c r="BD379" s="41">
        <f t="shared" si="636"/>
        <v>1.8210270411787193</v>
      </c>
      <c r="BE379" s="13">
        <f t="shared" si="637"/>
        <v>19.143577273218252</v>
      </c>
      <c r="BF379" s="13">
        <f t="shared" si="638"/>
        <v>4.2569800342968662</v>
      </c>
      <c r="BG379" s="13">
        <f t="shared" si="671"/>
        <v>6.6428428655716534</v>
      </c>
      <c r="BH379" s="13">
        <f t="shared" si="672"/>
        <v>7.0066146276202614</v>
      </c>
      <c r="BI379" s="13">
        <f t="shared" si="673"/>
        <v>1.171142445728659</v>
      </c>
      <c r="BJ379" s="17">
        <f t="shared" si="674"/>
        <v>0.22237118870423217</v>
      </c>
      <c r="BK379" s="17">
        <f t="shared" si="675"/>
        <v>0.34700112579611492</v>
      </c>
      <c r="BL379" s="17">
        <f t="shared" si="676"/>
        <v>0.36600341344887888</v>
      </c>
      <c r="BM379" s="17">
        <f t="shared" si="677"/>
        <v>6.1176781591760286E-2</v>
      </c>
      <c r="BN379" s="17">
        <f t="shared" si="678"/>
        <v>1.5604590136793688</v>
      </c>
      <c r="BO379" s="17">
        <f t="shared" si="679"/>
        <v>1.6459120247618351</v>
      </c>
      <c r="BP379" s="17">
        <f t="shared" si="680"/>
        <v>0.27511109666787498</v>
      </c>
      <c r="BQ379" s="17">
        <f t="shared" si="681"/>
        <v>1.0547614582205391</v>
      </c>
      <c r="BR379" s="17">
        <f t="shared" si="682"/>
        <v>0.17630139225457589</v>
      </c>
      <c r="BS379" s="17">
        <f t="shared" si="683"/>
        <v>0.16714811759619036</v>
      </c>
      <c r="BT379" s="96">
        <f t="shared" si="684"/>
        <v>-1.5034072721908729</v>
      </c>
      <c r="BU379" s="96">
        <f t="shared" si="685"/>
        <v>-1.0584272546713336</v>
      </c>
      <c r="BV379" s="96">
        <f t="shared" si="686"/>
        <v>-1.0051126192612041</v>
      </c>
      <c r="BW379" s="96">
        <f t="shared" si="687"/>
        <v>-2.7939875472043907</v>
      </c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184"/>
      <c r="CJ379" s="185"/>
      <c r="CK379" s="181">
        <f t="shared" si="639"/>
        <v>0</v>
      </c>
      <c r="CL379" s="186">
        <f t="shared" si="640"/>
        <v>1.8210268037294619</v>
      </c>
      <c r="CM379" s="185">
        <f t="shared" si="641"/>
        <v>0.21793261238137618</v>
      </c>
      <c r="CN379" s="185">
        <f t="shared" si="642"/>
        <v>0.33337074782010445</v>
      </c>
      <c r="CO379" s="188">
        <f t="shared" si="643"/>
        <v>0.33810000000000001</v>
      </c>
      <c r="CP379" s="185">
        <f t="shared" si="644"/>
        <v>5.4383070219565809E-2</v>
      </c>
      <c r="CQ379" s="187">
        <f t="shared" si="645"/>
        <v>1.5296964698276303</v>
      </c>
      <c r="CR379" s="187">
        <f t="shared" si="646"/>
        <v>1.5513969951791065</v>
      </c>
      <c r="CS379" s="187">
        <f t="shared" si="647"/>
        <v>0.24954076228112612</v>
      </c>
      <c r="CT379" s="187">
        <f t="shared" si="648"/>
        <v>1.0141861642355243</v>
      </c>
      <c r="CU379" s="187">
        <f t="shared" si="649"/>
        <v>0.16313090028196575</v>
      </c>
      <c r="CV379" s="187">
        <f t="shared" si="650"/>
        <v>0.16084906897239223</v>
      </c>
      <c r="CW379" s="184">
        <f t="shared" si="651"/>
        <v>-1.5235693814963387</v>
      </c>
      <c r="CX379" s="184">
        <f t="shared" si="652"/>
        <v>-1.0985000515066221</v>
      </c>
      <c r="CY379" s="184">
        <f t="shared" si="653"/>
        <v>-2.9117023827550303</v>
      </c>
      <c r="CZ379" s="184">
        <f t="shared" si="688"/>
        <v>0.42506932998971647</v>
      </c>
      <c r="DA379" s="184">
        <f t="shared" si="689"/>
        <v>0.43915581222804173</v>
      </c>
      <c r="DB379" s="184">
        <f t="shared" si="690"/>
        <v>-1.3881330012586917</v>
      </c>
      <c r="DC379" s="184">
        <f t="shared" si="691"/>
        <v>1.4086482238325501E-2</v>
      </c>
      <c r="DD379" s="184">
        <f t="shared" si="692"/>
        <v>-1.813202331248408</v>
      </c>
      <c r="DE379" s="184">
        <f t="shared" si="693"/>
        <v>-1.8272888134867333</v>
      </c>
      <c r="DF379" s="15"/>
      <c r="DV379" s="39" t="str">
        <f>E379</f>
        <v>iRM_12</v>
      </c>
      <c r="DW379" s="39" t="str">
        <f>A379</f>
        <v>Lab 1</v>
      </c>
      <c r="DX379" s="39" t="str">
        <f>B379</f>
        <v>Jun 23, 2022</v>
      </c>
      <c r="DY379" s="124">
        <f>C379</f>
        <v>6</v>
      </c>
      <c r="DZ379" s="48">
        <f>BE379/AVERAGE(BE377,BE381)</f>
        <v>0.98869200947096703</v>
      </c>
      <c r="EA379" s="46">
        <f>(CM379/AVERAGE(CM377,CM381)-1)*10^6</f>
        <v>0.14536394465913816</v>
      </c>
      <c r="EB379" s="46">
        <f>(CN379/AVERAGE(CN377,CN381)-1)*10^6</f>
        <v>5.1915247163414335</v>
      </c>
      <c r="EC379" s="46">
        <f>(CP379/AVERAGE(CP377,CP381)-1)*10^6</f>
        <v>0.88912187479195381</v>
      </c>
      <c r="EH379" s="50"/>
      <c r="EK379" s="46"/>
      <c r="EL379" s="46"/>
      <c r="EP379" s="39"/>
      <c r="EQ379" s="124"/>
      <c r="ER379" s="117"/>
      <c r="ES379" s="44"/>
      <c r="ET379" s="44"/>
      <c r="EU379" s="44"/>
      <c r="EY379" s="39"/>
      <c r="EZ379" s="39"/>
      <c r="FA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44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</row>
    <row r="380" spans="1:235">
      <c r="A380" t="s">
        <v>38</v>
      </c>
      <c r="B380" s="3" t="s">
        <v>36</v>
      </c>
      <c r="C380" s="19">
        <v>6</v>
      </c>
      <c r="D380" t="s">
        <v>132</v>
      </c>
      <c r="E380" t="s">
        <v>99</v>
      </c>
      <c r="F380" s="13"/>
      <c r="G380" s="13"/>
      <c r="H380" s="13">
        <v>4.9201419460587204E-4</v>
      </c>
      <c r="I380" s="13">
        <v>8.7904817155504128E-5</v>
      </c>
      <c r="J380" s="13">
        <v>1.4937027408450375E-4</v>
      </c>
      <c r="K380" s="13">
        <v>-1.3040154613008784E-6</v>
      </c>
      <c r="L380" s="13">
        <v>1.5761919057695196E-4</v>
      </c>
      <c r="M380" s="13">
        <v>5.8689001747325165E-7</v>
      </c>
      <c r="N380" s="13">
        <v>7.1410675445804372E-5</v>
      </c>
      <c r="O380" s="13">
        <v>1.2137655882327181E-5</v>
      </c>
      <c r="P380" s="13">
        <v>-1.5393803494134772E-6</v>
      </c>
      <c r="Q380" s="13"/>
      <c r="R380" s="13"/>
      <c r="S380" s="13"/>
      <c r="T380" s="13"/>
      <c r="U380" s="13"/>
      <c r="V380" s="13">
        <v>20.972598173180405</v>
      </c>
      <c r="W380" s="13">
        <v>4.6635592421706846</v>
      </c>
      <c r="X380" s="13">
        <v>7.2771012247825153</v>
      </c>
      <c r="Y380" s="13">
        <v>3.6183217440450291E-5</v>
      </c>
      <c r="Z380" s="13">
        <v>7.6752429884307238</v>
      </c>
      <c r="AA380" s="13">
        <v>2.7382375274286533E-5</v>
      </c>
      <c r="AB380" s="13">
        <v>1.2828961902735185</v>
      </c>
      <c r="AC380" s="13">
        <v>9.8944957806728383E-6</v>
      </c>
      <c r="AD380" s="13">
        <v>3.4432505594154185E-6</v>
      </c>
      <c r="AE380" s="13"/>
      <c r="AF380" s="13"/>
      <c r="AG380" s="13"/>
      <c r="AH380" s="13"/>
      <c r="AI380" s="68">
        <f t="shared" si="633"/>
        <v>1</v>
      </c>
      <c r="AJ380" s="13">
        <f t="shared" si="655"/>
        <v>0</v>
      </c>
      <c r="AK380" s="13">
        <f t="shared" si="656"/>
        <v>0</v>
      </c>
      <c r="AL380" s="13">
        <f t="shared" si="657"/>
        <v>20.972106158985799</v>
      </c>
      <c r="AM380" s="13">
        <f t="shared" si="658"/>
        <v>4.6634713373535295</v>
      </c>
      <c r="AN380" s="13">
        <f t="shared" si="659"/>
        <v>7.2769518545084306</v>
      </c>
      <c r="AO380" s="13">
        <f t="shared" si="660"/>
        <v>3.7487232901751171E-5</v>
      </c>
      <c r="AP380" s="13">
        <f t="shared" si="661"/>
        <v>7.6750853692401471</v>
      </c>
      <c r="AQ380" s="13">
        <f t="shared" si="662"/>
        <v>2.6795485256813281E-5</v>
      </c>
      <c r="AR380" s="13">
        <f t="shared" si="663"/>
        <v>1.2828247795980727</v>
      </c>
      <c r="AS380" s="13">
        <f t="shared" si="664"/>
        <v>-2.2431601016543431E-6</v>
      </c>
      <c r="AT380" s="13">
        <f t="shared" si="665"/>
        <v>4.9826309088288957E-6</v>
      </c>
      <c r="AU380" s="13">
        <f t="shared" si="666"/>
        <v>0</v>
      </c>
      <c r="AV380" s="13">
        <f t="shared" si="667"/>
        <v>0</v>
      </c>
      <c r="AW380" s="13">
        <f t="shared" si="668"/>
        <v>0</v>
      </c>
      <c r="AX380" s="13"/>
      <c r="AY380">
        <f t="shared" si="669"/>
        <v>0</v>
      </c>
      <c r="AZ380">
        <f t="shared" si="670"/>
        <v>1</v>
      </c>
      <c r="BB380">
        <f t="shared" si="634"/>
        <v>1</v>
      </c>
      <c r="BC380">
        <f t="shared" si="635"/>
        <v>1</v>
      </c>
      <c r="BD380" s="41">
        <f t="shared" si="636"/>
        <v>1.818701958215329</v>
      </c>
      <c r="BE380" s="13">
        <f t="shared" si="637"/>
        <v>20.972106158985799</v>
      </c>
      <c r="BF380" s="13">
        <f t="shared" si="638"/>
        <v>4.6634713373535295</v>
      </c>
      <c r="BG380" s="13">
        <f t="shared" si="671"/>
        <v>7.2769491452048021</v>
      </c>
      <c r="BH380" s="13">
        <f t="shared" si="672"/>
        <v>7.6750836092356884</v>
      </c>
      <c r="BI380" s="13">
        <f t="shared" si="673"/>
        <v>1.2828214733768262</v>
      </c>
      <c r="BJ380" s="17">
        <f t="shared" si="674"/>
        <v>0.22236542681982366</v>
      </c>
      <c r="BK380" s="17">
        <f t="shared" si="675"/>
        <v>0.34698227684141725</v>
      </c>
      <c r="BL380" s="17">
        <f t="shared" si="676"/>
        <v>0.36596627687520977</v>
      </c>
      <c r="BM380" s="17">
        <f t="shared" si="677"/>
        <v>6.1167984924927671E-2</v>
      </c>
      <c r="BN380" s="17">
        <f t="shared" si="678"/>
        <v>1.560414682281374</v>
      </c>
      <c r="BO380" s="17">
        <f t="shared" si="679"/>
        <v>1.645787666316229</v>
      </c>
      <c r="BP380" s="17">
        <f t="shared" si="680"/>
        <v>0.27507866577878737</v>
      </c>
      <c r="BQ380" s="17">
        <f t="shared" si="681"/>
        <v>1.0547117282375458</v>
      </c>
      <c r="BR380" s="17">
        <f t="shared" si="682"/>
        <v>0.17628561747228241</v>
      </c>
      <c r="BS380" s="17">
        <f t="shared" si="683"/>
        <v>0.1671410421944021</v>
      </c>
      <c r="BT380" s="96">
        <f t="shared" si="684"/>
        <v>-1.5034331836369184</v>
      </c>
      <c r="BU380" s="96">
        <f t="shared" si="685"/>
        <v>-1.0584815757246344</v>
      </c>
      <c r="BV380" s="96">
        <f t="shared" si="686"/>
        <v>-1.0052140895111115</v>
      </c>
      <c r="BW380" s="96">
        <f t="shared" si="687"/>
        <v>-2.7941313484816863</v>
      </c>
      <c r="BX380" s="44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184"/>
      <c r="CJ380" s="185"/>
      <c r="CK380" s="181">
        <f t="shared" si="639"/>
        <v>0</v>
      </c>
      <c r="CL380" s="186">
        <f t="shared" si="640"/>
        <v>1.8186966923645114</v>
      </c>
      <c r="CM380" s="185">
        <f t="shared" si="641"/>
        <v>0.2179325877906905</v>
      </c>
      <c r="CN380" s="185">
        <f t="shared" si="642"/>
        <v>0.33336973252683094</v>
      </c>
      <c r="CO380" s="188">
        <f t="shared" si="643"/>
        <v>0.33810000000000001</v>
      </c>
      <c r="CP380" s="185">
        <f t="shared" si="644"/>
        <v>5.4383441211711313E-2</v>
      </c>
      <c r="CQ380" s="187">
        <f t="shared" si="645"/>
        <v>1.5296919836835512</v>
      </c>
      <c r="CR380" s="187">
        <f t="shared" si="646"/>
        <v>1.5513971702328531</v>
      </c>
      <c r="CS380" s="187">
        <f t="shared" si="647"/>
        <v>0.24954249276360135</v>
      </c>
      <c r="CT380" s="187">
        <f t="shared" si="648"/>
        <v>1.0141892529874119</v>
      </c>
      <c r="CU380" s="187">
        <f t="shared" si="649"/>
        <v>0.16313250995974662</v>
      </c>
      <c r="CV380" s="187">
        <f t="shared" si="650"/>
        <v>0.16085016625764956</v>
      </c>
      <c r="CW380" s="184">
        <f t="shared" si="651"/>
        <v>-1.5235694943325351</v>
      </c>
      <c r="CX380" s="184">
        <f t="shared" si="652"/>
        <v>-1.0985030970492387</v>
      </c>
      <c r="CY380" s="184">
        <f t="shared" si="653"/>
        <v>-2.911695560946725</v>
      </c>
      <c r="CZ380" s="184">
        <f t="shared" si="688"/>
        <v>0.4250663972832967</v>
      </c>
      <c r="DA380" s="184">
        <f t="shared" si="689"/>
        <v>0.43915592506423856</v>
      </c>
      <c r="DB380" s="184">
        <f t="shared" si="690"/>
        <v>-1.3881260666141901</v>
      </c>
      <c r="DC380" s="184">
        <f t="shared" si="691"/>
        <v>1.408952778094189E-2</v>
      </c>
      <c r="DD380" s="184">
        <f t="shared" si="692"/>
        <v>-1.8131924638974863</v>
      </c>
      <c r="DE380" s="184">
        <f t="shared" si="693"/>
        <v>-1.8272819916784282</v>
      </c>
      <c r="DF380" s="15"/>
      <c r="DY380" s="124"/>
      <c r="EE380" t="str">
        <f>E380</f>
        <v>SRM</v>
      </c>
      <c r="EF380" t="str">
        <f>A380</f>
        <v>Lab 1</v>
      </c>
      <c r="EG380" t="str">
        <f>B380</f>
        <v>Jun 23, 2022</v>
      </c>
      <c r="EH380" s="50">
        <f>C380</f>
        <v>6</v>
      </c>
      <c r="EI380" s="48">
        <f>BE380/AVERAGE(BE379,BE381)</f>
        <v>1.0914320562964808</v>
      </c>
      <c r="EJ380" s="46">
        <f>(CM380/AVERAGE(CM379,CM381)-1)*10^6</f>
        <v>-1.2536627645998166</v>
      </c>
      <c r="EK380" s="46">
        <f>(CN380/AVERAGE(CN379,CN381)-1)*10^6</f>
        <v>-2.7791467682725113E-2</v>
      </c>
      <c r="EL380" s="46">
        <f>(CP380/AVERAGE(CP379,CP381)-1)*10^6</f>
        <v>11.748459721738769</v>
      </c>
      <c r="EN380" t="str">
        <f t="shared" ref="EN380:EU380" si="734">EE430</f>
        <v xml:space="preserve">Bottle 5 </v>
      </c>
      <c r="EO380" t="str">
        <f t="shared" si="734"/>
        <v>Lab 2</v>
      </c>
      <c r="EP380" s="39" t="str">
        <f t="shared" si="734"/>
        <v>May 28, 2020</v>
      </c>
      <c r="EQ380" s="124">
        <f t="shared" si="734"/>
        <v>1</v>
      </c>
      <c r="ER380" s="117">
        <f t="shared" si="734"/>
        <v>1.0308208094789213</v>
      </c>
      <c r="ES380" s="44">
        <f t="shared" si="734"/>
        <v>2.8559814893025504</v>
      </c>
      <c r="ET380" s="44">
        <f t="shared" si="734"/>
        <v>3.5409036203137845</v>
      </c>
      <c r="EU380" s="44">
        <f t="shared" si="734"/>
        <v>4.5113714701727758</v>
      </c>
      <c r="EV380" s="39" t="s">
        <v>275</v>
      </c>
      <c r="EW380" s="108" t="s">
        <v>257</v>
      </c>
      <c r="EX380" s="109">
        <f>AVERAGE(ES380:ES385)</f>
        <v>1.2768186890554922</v>
      </c>
      <c r="EY380" s="109">
        <f>AVERAGE(ET380:ET385)</f>
        <v>1.4145548826542214</v>
      </c>
      <c r="EZ380" s="110">
        <f>AVERAGE(EU380:EU385)</f>
        <v>5.4479649640448713</v>
      </c>
      <c r="FA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44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</row>
    <row r="381" spans="1:235">
      <c r="A381" t="s">
        <v>38</v>
      </c>
      <c r="B381" s="3" t="s">
        <v>36</v>
      </c>
      <c r="C381" s="19">
        <v>6</v>
      </c>
      <c r="D381" t="s">
        <v>66</v>
      </c>
      <c r="E381" t="s">
        <v>27</v>
      </c>
      <c r="F381" s="13"/>
      <c r="G381" s="13"/>
      <c r="H381" s="13">
        <v>3.3766403357731177E-4</v>
      </c>
      <c r="I381" s="13">
        <v>6.7970421514473853E-5</v>
      </c>
      <c r="J381" s="13">
        <v>1.0634937170834746E-4</v>
      </c>
      <c r="K381" s="13">
        <v>3.8646820371468497E-6</v>
      </c>
      <c r="L381" s="13">
        <v>1.1729367106454447E-4</v>
      </c>
      <c r="M381" s="13">
        <v>-2.6846093646781813E-6</v>
      </c>
      <c r="N381" s="13">
        <v>6.5504190934007051E-5</v>
      </c>
      <c r="O381" s="13">
        <v>1.6651466415495975E-5</v>
      </c>
      <c r="P381" s="13">
        <v>-3.0050943337300856E-6</v>
      </c>
      <c r="Q381" s="13"/>
      <c r="R381" s="13"/>
      <c r="S381" s="13"/>
      <c r="T381" s="13"/>
      <c r="U381" s="13"/>
      <c r="V381" s="13">
        <v>19.287198708981883</v>
      </c>
      <c r="W381" s="13">
        <v>4.2889736136611631</v>
      </c>
      <c r="X381" s="13">
        <v>6.6927961524651973</v>
      </c>
      <c r="Y381" s="13">
        <v>3.5512635920486918E-5</v>
      </c>
      <c r="Z381" s="13">
        <v>7.0595223952312862</v>
      </c>
      <c r="AA381" s="13">
        <v>2.0762966590953103E-5</v>
      </c>
      <c r="AB381" s="13">
        <v>1.180049755135361</v>
      </c>
      <c r="AC381" s="13">
        <v>8.6812936066675027E-6</v>
      </c>
      <c r="AD381" s="13">
        <v>-5.4677118067636879E-7</v>
      </c>
      <c r="AE381" s="13"/>
      <c r="AF381" s="13"/>
      <c r="AG381" s="13"/>
      <c r="AH381" s="13"/>
      <c r="AI381" s="68">
        <f t="shared" si="633"/>
        <v>1</v>
      </c>
      <c r="AJ381" s="13">
        <f t="shared" si="655"/>
        <v>0</v>
      </c>
      <c r="AK381" s="13">
        <f t="shared" si="656"/>
        <v>0</v>
      </c>
      <c r="AL381" s="13">
        <f t="shared" si="657"/>
        <v>19.286861044948306</v>
      </c>
      <c r="AM381" s="13">
        <f t="shared" si="658"/>
        <v>4.2889056432396488</v>
      </c>
      <c r="AN381" s="13">
        <f t="shared" si="659"/>
        <v>6.6926898030934892</v>
      </c>
      <c r="AO381" s="13">
        <f t="shared" si="660"/>
        <v>3.164795388334007E-5</v>
      </c>
      <c r="AP381" s="13">
        <f t="shared" si="661"/>
        <v>7.0594051015602215</v>
      </c>
      <c r="AQ381" s="13">
        <f t="shared" si="662"/>
        <v>2.3447575955631286E-5</v>
      </c>
      <c r="AR381" s="13">
        <f t="shared" si="663"/>
        <v>1.1799842509444269</v>
      </c>
      <c r="AS381" s="13">
        <f t="shared" si="664"/>
        <v>-7.9701728088284719E-6</v>
      </c>
      <c r="AT381" s="13">
        <f t="shared" si="665"/>
        <v>2.4583231530537166E-6</v>
      </c>
      <c r="AU381" s="13">
        <f t="shared" si="666"/>
        <v>0</v>
      </c>
      <c r="AV381" s="13">
        <f t="shared" si="667"/>
        <v>0</v>
      </c>
      <c r="AW381" s="13">
        <f t="shared" si="668"/>
        <v>0</v>
      </c>
      <c r="AX381" s="13"/>
      <c r="AY381">
        <f t="shared" si="669"/>
        <v>0</v>
      </c>
      <c r="AZ381">
        <f t="shared" si="670"/>
        <v>1</v>
      </c>
      <c r="BB381">
        <f t="shared" si="634"/>
        <v>1</v>
      </c>
      <c r="BC381">
        <f t="shared" si="635"/>
        <v>1</v>
      </c>
      <c r="BD381" s="41">
        <f t="shared" si="636"/>
        <v>1.82215924323087</v>
      </c>
      <c r="BE381" s="13">
        <f t="shared" si="637"/>
        <v>19.286861044948306</v>
      </c>
      <c r="BF381" s="13">
        <f t="shared" si="638"/>
        <v>4.2889056432396488</v>
      </c>
      <c r="BG381" s="13">
        <f t="shared" si="671"/>
        <v>6.6926884666441762</v>
      </c>
      <c r="BH381" s="13">
        <f t="shared" si="672"/>
        <v>7.0594042333245044</v>
      </c>
      <c r="BI381" s="13">
        <f t="shared" si="673"/>
        <v>1.1799826198306154</v>
      </c>
      <c r="BJ381" s="17">
        <f t="shared" si="674"/>
        <v>0.22237447727985868</v>
      </c>
      <c r="BK381" s="17">
        <f t="shared" si="675"/>
        <v>0.34700765723602039</v>
      </c>
      <c r="BL381" s="17">
        <f t="shared" si="676"/>
        <v>0.36602141825320678</v>
      </c>
      <c r="BM381" s="17">
        <f t="shared" si="677"/>
        <v>6.1180646092728566E-2</v>
      </c>
      <c r="BN381" s="17">
        <f t="shared" si="678"/>
        <v>1.560465308252577</v>
      </c>
      <c r="BO381" s="17">
        <f t="shared" si="679"/>
        <v>1.6459686504066207</v>
      </c>
      <c r="BP381" s="17">
        <f t="shared" si="680"/>
        <v>0.27512440654658676</v>
      </c>
      <c r="BQ381" s="17">
        <f t="shared" si="681"/>
        <v>1.0547934912117918</v>
      </c>
      <c r="BR381" s="17">
        <f t="shared" si="682"/>
        <v>0.17630921052302886</v>
      </c>
      <c r="BS381" s="17">
        <f t="shared" si="683"/>
        <v>0.1671504536119931</v>
      </c>
      <c r="BT381" s="96">
        <f t="shared" si="684"/>
        <v>-1.5033924836234822</v>
      </c>
      <c r="BU381" s="96">
        <f t="shared" si="685"/>
        <v>-1.0584084323161549</v>
      </c>
      <c r="BV381" s="96">
        <f t="shared" si="686"/>
        <v>-1.0050634274754837</v>
      </c>
      <c r="BW381" s="96">
        <f t="shared" si="687"/>
        <v>-2.7939243797932622</v>
      </c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184"/>
      <c r="CJ381" s="185"/>
      <c r="CK381" s="181">
        <f t="shared" si="639"/>
        <v>0</v>
      </c>
      <c r="CL381" s="186">
        <f t="shared" si="640"/>
        <v>1.8221564189523827</v>
      </c>
      <c r="CM381" s="185">
        <f t="shared" si="641"/>
        <v>0.21793310962863086</v>
      </c>
      <c r="CN381" s="185">
        <f t="shared" si="642"/>
        <v>0.33336873576322618</v>
      </c>
      <c r="CO381" s="188">
        <f t="shared" si="643"/>
        <v>0.33810000000000001</v>
      </c>
      <c r="CP381" s="185">
        <f t="shared" si="644"/>
        <v>5.4382534375532122E-2</v>
      </c>
      <c r="CQ381" s="187">
        <f t="shared" si="645"/>
        <v>1.5296837471428897</v>
      </c>
      <c r="CR381" s="187">
        <f t="shared" si="646"/>
        <v>1.5513934554329059</v>
      </c>
      <c r="CS381" s="187">
        <f t="shared" si="647"/>
        <v>0.24953773416165509</v>
      </c>
      <c r="CT381" s="187">
        <f t="shared" si="648"/>
        <v>1.014192285386156</v>
      </c>
      <c r="CU381" s="187">
        <f t="shared" si="649"/>
        <v>0.16313027750195835</v>
      </c>
      <c r="CV381" s="187">
        <f t="shared" si="650"/>
        <v>0.16084748410391045</v>
      </c>
      <c r="CW381" s="184">
        <f t="shared" si="651"/>
        <v>-1.5235670998429323</v>
      </c>
      <c r="CX381" s="184">
        <f t="shared" si="652"/>
        <v>-1.0985060870180261</v>
      </c>
      <c r="CY381" s="184">
        <f t="shared" si="653"/>
        <v>-2.9117122359441092</v>
      </c>
      <c r="CZ381" s="184">
        <f t="shared" si="688"/>
        <v>0.42506101282490638</v>
      </c>
      <c r="DA381" s="184">
        <f t="shared" si="689"/>
        <v>0.43915353057463524</v>
      </c>
      <c r="DB381" s="184">
        <f t="shared" si="690"/>
        <v>-1.388145136101177</v>
      </c>
      <c r="DC381" s="184">
        <f t="shared" si="691"/>
        <v>1.4092517749729064E-2</v>
      </c>
      <c r="DD381" s="184">
        <f t="shared" si="692"/>
        <v>-1.8132061489260833</v>
      </c>
      <c r="DE381" s="184">
        <f t="shared" si="693"/>
        <v>-1.8272986666758126</v>
      </c>
      <c r="DF381" s="15"/>
      <c r="DV381" s="39" t="str">
        <f>E381</f>
        <v>iRM_12</v>
      </c>
      <c r="DW381" s="39" t="str">
        <f>A381</f>
        <v>Lab 1</v>
      </c>
      <c r="DX381" s="39" t="str">
        <f>B381</f>
        <v>Jun 23, 2022</v>
      </c>
      <c r="DY381" s="124">
        <f>C381</f>
        <v>6</v>
      </c>
      <c r="DZ381" s="48">
        <f>BE381/AVERAGE(BE379,BE383)</f>
        <v>1.0002991058042101</v>
      </c>
      <c r="EA381" s="46">
        <f>(CM381/AVERAGE(CM379,CM383)-1)*10^6</f>
        <v>8.3987085475190071</v>
      </c>
      <c r="EB381" s="46">
        <f>(CN381/AVERAGE(CN379,CN383)-1)*10^6</f>
        <v>-4.2598358754863952</v>
      </c>
      <c r="EC381" s="46">
        <f>(CP381/AVERAGE(CP379,CP383)-1)*10^6</f>
        <v>-1.4340198460915943</v>
      </c>
      <c r="EH381" s="50"/>
      <c r="EK381" s="46"/>
      <c r="EL381" s="46"/>
      <c r="EN381" t="str">
        <f t="shared" ref="EN381:EU381" si="735">EE442</f>
        <v xml:space="preserve">bottle 5 </v>
      </c>
      <c r="EO381" t="str">
        <f t="shared" si="735"/>
        <v>Lab 2</v>
      </c>
      <c r="EP381" s="39" t="str">
        <f t="shared" si="735"/>
        <v>May 28, 2020</v>
      </c>
      <c r="EQ381" s="124">
        <f t="shared" si="735"/>
        <v>1</v>
      </c>
      <c r="ER381" s="117">
        <f t="shared" si="735"/>
        <v>1.0323457287287476</v>
      </c>
      <c r="ES381" s="44">
        <f t="shared" si="735"/>
        <v>8.6477977112586757</v>
      </c>
      <c r="ET381" s="44">
        <f t="shared" si="735"/>
        <v>-1.0155155393265503</v>
      </c>
      <c r="EU381" s="44">
        <f t="shared" si="735"/>
        <v>-6.4352110638044024</v>
      </c>
      <c r="EV381" s="39" t="s">
        <v>275</v>
      </c>
      <c r="EW381" s="111" t="s">
        <v>258</v>
      </c>
      <c r="EX381" s="44">
        <f>2*STDEV(ES380:ES385)</f>
        <v>10.847624477325708</v>
      </c>
      <c r="EY381" s="44">
        <f>2*STDEV(ET380:ET385)</f>
        <v>3.2489001557107358</v>
      </c>
      <c r="EZ381" s="112">
        <f>2*STDEV(EU380:EU385)</f>
        <v>14.116389804740283</v>
      </c>
      <c r="FA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44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</row>
    <row r="382" spans="1:235">
      <c r="A382" t="s">
        <v>38</v>
      </c>
      <c r="B382" s="3" t="s">
        <v>36</v>
      </c>
      <c r="C382" s="19">
        <v>6</v>
      </c>
      <c r="D382" t="s">
        <v>133</v>
      </c>
      <c r="E382" t="s">
        <v>100</v>
      </c>
      <c r="F382" s="13"/>
      <c r="G382" s="13"/>
      <c r="H382" s="13">
        <v>2.1600005289656114E-3</v>
      </c>
      <c r="I382" s="13">
        <v>4.7025626499817006E-4</v>
      </c>
      <c r="J382" s="13">
        <v>7.385047676507384E-4</v>
      </c>
      <c r="K382" s="13">
        <v>-2.1264145857458065E-6</v>
      </c>
      <c r="L382" s="13">
        <v>7.8265615593409166E-4</v>
      </c>
      <c r="M382" s="13">
        <v>3.1066154178915894E-6</v>
      </c>
      <c r="N382" s="13">
        <v>1.7189720128953922E-4</v>
      </c>
      <c r="O382" s="13">
        <v>3.4194746945104324E-7</v>
      </c>
      <c r="P382" s="13">
        <v>-6.1767608940499484E-6</v>
      </c>
      <c r="Q382" s="13"/>
      <c r="R382" s="13"/>
      <c r="S382" s="13"/>
      <c r="T382" s="13"/>
      <c r="U382" s="13"/>
      <c r="V382" s="13">
        <v>21.340484085083009</v>
      </c>
      <c r="W382" s="13">
        <v>4.7446905231475833</v>
      </c>
      <c r="X382" s="13">
        <v>7.4027106761932373</v>
      </c>
      <c r="Y382" s="13">
        <v>2.8415525305263147E-5</v>
      </c>
      <c r="Z382" s="13">
        <v>7.8056380939483638</v>
      </c>
      <c r="AA382" s="13">
        <v>2.2971994388854001E-5</v>
      </c>
      <c r="AB382" s="13">
        <v>1.3043697333335877</v>
      </c>
      <c r="AC382" s="13">
        <v>1.4052759788114599E-5</v>
      </c>
      <c r="AD382" s="13">
        <v>1.4380923357748544E-6</v>
      </c>
      <c r="AE382" s="13"/>
      <c r="AF382" s="13"/>
      <c r="AG382" s="13"/>
      <c r="AH382" s="13"/>
      <c r="AI382" s="68">
        <f t="shared" si="633"/>
        <v>1</v>
      </c>
      <c r="AJ382" s="13">
        <f t="shared" si="655"/>
        <v>0</v>
      </c>
      <c r="AK382" s="13">
        <f t="shared" si="656"/>
        <v>0</v>
      </c>
      <c r="AL382" s="13">
        <f t="shared" si="657"/>
        <v>21.338324084554042</v>
      </c>
      <c r="AM382" s="13">
        <f t="shared" si="658"/>
        <v>4.7442202668825848</v>
      </c>
      <c r="AN382" s="13">
        <f t="shared" si="659"/>
        <v>7.4019721714255864</v>
      </c>
      <c r="AO382" s="13">
        <f t="shared" si="660"/>
        <v>3.0541939891008953E-5</v>
      </c>
      <c r="AP382" s="13">
        <f t="shared" si="661"/>
        <v>7.8048554377924297</v>
      </c>
      <c r="AQ382" s="13">
        <f t="shared" si="662"/>
        <v>1.9865378970962413E-5</v>
      </c>
      <c r="AR382" s="13">
        <f t="shared" si="663"/>
        <v>1.3041978361322981</v>
      </c>
      <c r="AS382" s="13">
        <f t="shared" si="664"/>
        <v>1.3710812318663556E-5</v>
      </c>
      <c r="AT382" s="13">
        <f t="shared" si="665"/>
        <v>7.6148532298248028E-6</v>
      </c>
      <c r="AU382" s="13">
        <f t="shared" si="666"/>
        <v>0</v>
      </c>
      <c r="AV382" s="13">
        <f t="shared" si="667"/>
        <v>0</v>
      </c>
      <c r="AW382" s="13">
        <f t="shared" si="668"/>
        <v>0</v>
      </c>
      <c r="AX382" s="13"/>
      <c r="AY382">
        <f t="shared" si="669"/>
        <v>0</v>
      </c>
      <c r="AZ382">
        <f t="shared" si="670"/>
        <v>1</v>
      </c>
      <c r="BB382">
        <f t="shared" si="634"/>
        <v>1</v>
      </c>
      <c r="BC382">
        <f t="shared" si="635"/>
        <v>1</v>
      </c>
      <c r="BD382" s="41">
        <f t="shared" si="636"/>
        <v>1.806191067332644</v>
      </c>
      <c r="BE382" s="13">
        <f t="shared" si="637"/>
        <v>21.338324084554042</v>
      </c>
      <c r="BF382" s="13">
        <f t="shared" si="638"/>
        <v>4.7442202668825848</v>
      </c>
      <c r="BG382" s="13">
        <f t="shared" si="671"/>
        <v>7.4019680279032842</v>
      </c>
      <c r="BH382" s="13">
        <f t="shared" si="672"/>
        <v>7.8048527467497397</v>
      </c>
      <c r="BI382" s="13">
        <f t="shared" si="673"/>
        <v>1.3041927821269506</v>
      </c>
      <c r="BJ382" s="17">
        <f t="shared" si="674"/>
        <v>0.22233331202972664</v>
      </c>
      <c r="BK382" s="17">
        <f t="shared" si="675"/>
        <v>0.34688610026601258</v>
      </c>
      <c r="BL382" s="17">
        <f t="shared" si="676"/>
        <v>0.36576690445897575</v>
      </c>
      <c r="BM382" s="17">
        <f t="shared" si="677"/>
        <v>6.1119738221194396E-2</v>
      </c>
      <c r="BN382" s="17">
        <f t="shared" si="678"/>
        <v>1.5602074970197577</v>
      </c>
      <c r="BO382" s="17">
        <f t="shared" si="679"/>
        <v>1.645128663445951</v>
      </c>
      <c r="BP382" s="17">
        <f t="shared" si="680"/>
        <v>0.27490139765031024</v>
      </c>
      <c r="BQ382" s="17">
        <f t="shared" si="681"/>
        <v>1.0544294054402419</v>
      </c>
      <c r="BR382" s="17">
        <f t="shared" si="682"/>
        <v>0.17619540873596318</v>
      </c>
      <c r="BS382" s="17">
        <f t="shared" si="683"/>
        <v>0.16710024191937123</v>
      </c>
      <c r="BT382" s="96">
        <f t="shared" si="684"/>
        <v>-1.5035776175529485</v>
      </c>
      <c r="BU382" s="96">
        <f t="shared" si="685"/>
        <v>-1.0587587942265686</v>
      </c>
      <c r="BV382" s="96">
        <f t="shared" si="686"/>
        <v>-1.0057590215334757</v>
      </c>
      <c r="BW382" s="96">
        <f t="shared" si="687"/>
        <v>-2.7949204171632407</v>
      </c>
      <c r="BX382" s="44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184"/>
      <c r="CJ382" s="185"/>
      <c r="CK382" s="181">
        <f t="shared" si="639"/>
        <v>0</v>
      </c>
      <c r="CL382" s="186">
        <f t="shared" si="640"/>
        <v>1.8061831497291865</v>
      </c>
      <c r="CM382" s="185">
        <f t="shared" si="641"/>
        <v>0.21793130503675795</v>
      </c>
      <c r="CN382" s="185">
        <f t="shared" si="642"/>
        <v>0.3333691156522135</v>
      </c>
      <c r="CO382" s="188">
        <f t="shared" si="643"/>
        <v>0.33810000000000001</v>
      </c>
      <c r="CP382" s="185">
        <f t="shared" si="644"/>
        <v>5.4384519748564744E-2</v>
      </c>
      <c r="CQ382" s="187">
        <f t="shared" si="645"/>
        <v>1.5296981569306207</v>
      </c>
      <c r="CR382" s="187">
        <f t="shared" si="646"/>
        <v>1.551406301829714</v>
      </c>
      <c r="CS382" s="187">
        <f t="shared" si="647"/>
        <v>0.24954891055872777</v>
      </c>
      <c r="CT382" s="187">
        <f t="shared" si="648"/>
        <v>1.0141911296687784</v>
      </c>
      <c r="CU382" s="187">
        <f t="shared" si="649"/>
        <v>0.16313604708752102</v>
      </c>
      <c r="CV382" s="187">
        <f t="shared" si="650"/>
        <v>0.16085335625130062</v>
      </c>
      <c r="CW382" s="184">
        <f t="shared" si="651"/>
        <v>-1.5235753803623424</v>
      </c>
      <c r="CX382" s="184">
        <f t="shared" si="652"/>
        <v>-1.0985049474727415</v>
      </c>
      <c r="CY382" s="184">
        <f t="shared" si="653"/>
        <v>-2.9116757290616011</v>
      </c>
      <c r="CZ382" s="184">
        <f t="shared" si="688"/>
        <v>0.42507043288960111</v>
      </c>
      <c r="DA382" s="184">
        <f t="shared" si="689"/>
        <v>0.43916181109404556</v>
      </c>
      <c r="DB382" s="184">
        <f t="shared" si="690"/>
        <v>-1.3881003486992589</v>
      </c>
      <c r="DC382" s="184">
        <f t="shared" si="691"/>
        <v>1.4091378204444876E-2</v>
      </c>
      <c r="DD382" s="184">
        <f t="shared" si="692"/>
        <v>-1.8131707815888596</v>
      </c>
      <c r="DE382" s="184">
        <f t="shared" si="693"/>
        <v>-1.8272621597933043</v>
      </c>
      <c r="DF382" s="15"/>
      <c r="DY382" s="124"/>
      <c r="EE382" t="str">
        <f>E382</f>
        <v>alfaA</v>
      </c>
      <c r="EF382" t="str">
        <f>A382</f>
        <v>Lab 1</v>
      </c>
      <c r="EG382" t="str">
        <f>B382</f>
        <v>Jun 23, 2022</v>
      </c>
      <c r="EH382" s="50">
        <f>C382</f>
        <v>6</v>
      </c>
      <c r="EI382" s="48">
        <f>BE382/AVERAGE(BE381,BE383)</f>
        <v>1.1025998730562685</v>
      </c>
      <c r="EJ382" s="46">
        <f>(CM382/AVERAGE(CM381,CM383)-1)*10^6</f>
        <v>-1.0226799410650855</v>
      </c>
      <c r="EK382" s="46">
        <f>(CN382/AVERAGE(CN381,CN383)-1)*10^6</f>
        <v>-0.10254315163660266</v>
      </c>
      <c r="EL382" s="46">
        <f>(CP382/AVERAGE(CP381,CP383)-1)*10^6</f>
        <v>40.000285505881195</v>
      </c>
      <c r="EN382" t="str">
        <f t="shared" ref="EN382:EU382" si="736">EE454</f>
        <v xml:space="preserve">bottle 5 </v>
      </c>
      <c r="EO382" t="str">
        <f t="shared" si="736"/>
        <v>Lab 2</v>
      </c>
      <c r="EP382" s="44" t="str">
        <f t="shared" si="736"/>
        <v>May 28, 2020</v>
      </c>
      <c r="EQ382" s="124">
        <f t="shared" si="736"/>
        <v>1</v>
      </c>
      <c r="ER382" s="117">
        <f t="shared" si="736"/>
        <v>1.0360684355435834</v>
      </c>
      <c r="ES382" s="44">
        <f t="shared" si="736"/>
        <v>3.4601779934639865</v>
      </c>
      <c r="ET382" s="44">
        <f t="shared" si="736"/>
        <v>1.4591031551880462</v>
      </c>
      <c r="EU382" s="44">
        <f t="shared" si="736"/>
        <v>10.073171533120373</v>
      </c>
      <c r="EV382" s="39" t="s">
        <v>275</v>
      </c>
      <c r="EW382" s="111" t="s">
        <v>233</v>
      </c>
      <c r="EX382">
        <f>COUNT(ES380:ES385)</f>
        <v>6</v>
      </c>
      <c r="EY382">
        <f>COUNT(ET380:ET385)</f>
        <v>6</v>
      </c>
      <c r="EZ382" s="113">
        <f>COUNT(EU380:EU385)</f>
        <v>6</v>
      </c>
      <c r="FA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44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</row>
    <row r="383" spans="1:235">
      <c r="A383" t="s">
        <v>38</v>
      </c>
      <c r="B383" s="3" t="s">
        <v>36</v>
      </c>
      <c r="C383" s="19">
        <v>6</v>
      </c>
      <c r="D383" t="s">
        <v>134</v>
      </c>
      <c r="E383" t="s">
        <v>27</v>
      </c>
      <c r="F383" s="13"/>
      <c r="G383" s="13"/>
      <c r="H383" s="13">
        <v>2.6767929521156477E-4</v>
      </c>
      <c r="I383" s="13">
        <v>5.2290002713561989E-5</v>
      </c>
      <c r="J383" s="13">
        <v>7.9813307092990729E-5</v>
      </c>
      <c r="K383" s="13">
        <v>-3.4289987524971366E-6</v>
      </c>
      <c r="L383" s="13">
        <v>8.4248104030848481E-5</v>
      </c>
      <c r="M383" s="13">
        <v>1.6522986697964371E-6</v>
      </c>
      <c r="N383" s="13">
        <v>5.9915034216828642E-5</v>
      </c>
      <c r="O383" s="13">
        <v>5.5538388892273356E-7</v>
      </c>
      <c r="P383" s="13">
        <v>-3.0728961860404524E-6</v>
      </c>
      <c r="Q383" s="13"/>
      <c r="R383" s="13"/>
      <c r="S383" s="13"/>
      <c r="T383" s="13"/>
      <c r="U383" s="13"/>
      <c r="V383" s="13">
        <v>19.418878321744959</v>
      </c>
      <c r="W383" s="13">
        <v>4.3182321470610949</v>
      </c>
      <c r="X383" s="13">
        <v>6.7386255166968523</v>
      </c>
      <c r="Y383" s="13">
        <v>3.4473054410812309E-5</v>
      </c>
      <c r="Z383" s="13">
        <v>7.1079657223759867</v>
      </c>
      <c r="AA383" s="13">
        <v>2.0952906491133108E-5</v>
      </c>
      <c r="AB383" s="13">
        <v>1.1881588186536516</v>
      </c>
      <c r="AC383" s="13">
        <v>8.4183483318620538E-6</v>
      </c>
      <c r="AD383" s="13">
        <v>-1.3048806685699727E-6</v>
      </c>
      <c r="AE383" s="13"/>
      <c r="AF383" s="13"/>
      <c r="AG383" s="13"/>
      <c r="AH383" s="13"/>
      <c r="AI383" s="68">
        <f t="shared" si="633"/>
        <v>1</v>
      </c>
      <c r="AJ383" s="13">
        <f t="shared" si="655"/>
        <v>0</v>
      </c>
      <c r="AK383" s="13">
        <f t="shared" si="656"/>
        <v>0</v>
      </c>
      <c r="AL383" s="13">
        <f t="shared" si="657"/>
        <v>19.418610642449746</v>
      </c>
      <c r="AM383" s="13">
        <f t="shared" si="658"/>
        <v>4.3181798570583814</v>
      </c>
      <c r="AN383" s="13">
        <f t="shared" si="659"/>
        <v>6.7385457033897591</v>
      </c>
      <c r="AO383" s="13">
        <f t="shared" si="660"/>
        <v>3.7902053163309445E-5</v>
      </c>
      <c r="AP383" s="13">
        <f t="shared" si="661"/>
        <v>7.1078814742719558</v>
      </c>
      <c r="AQ383" s="13">
        <f t="shared" si="662"/>
        <v>1.930060782133667E-5</v>
      </c>
      <c r="AR383" s="13">
        <f t="shared" si="663"/>
        <v>1.1880989036194347</v>
      </c>
      <c r="AS383" s="13">
        <f t="shared" si="664"/>
        <v>7.8629644429393209E-6</v>
      </c>
      <c r="AT383" s="13">
        <f t="shared" si="665"/>
        <v>1.7680155174704797E-6</v>
      </c>
      <c r="AU383" s="13">
        <f t="shared" si="666"/>
        <v>0</v>
      </c>
      <c r="AV383" s="13">
        <f t="shared" si="667"/>
        <v>0</v>
      </c>
      <c r="AW383" s="13">
        <f t="shared" si="668"/>
        <v>0</v>
      </c>
      <c r="AX383" s="13"/>
      <c r="AY383">
        <f t="shared" si="669"/>
        <v>0</v>
      </c>
      <c r="AZ383">
        <f t="shared" si="670"/>
        <v>1</v>
      </c>
      <c r="BB383">
        <f t="shared" si="634"/>
        <v>1</v>
      </c>
      <c r="BC383">
        <f t="shared" si="635"/>
        <v>1</v>
      </c>
      <c r="BD383" s="41">
        <f t="shared" si="636"/>
        <v>1.8229772481447504</v>
      </c>
      <c r="BE383" s="13">
        <f t="shared" si="637"/>
        <v>19.418610642449746</v>
      </c>
      <c r="BF383" s="13">
        <f t="shared" si="638"/>
        <v>4.3181798570583814</v>
      </c>
      <c r="BG383" s="13">
        <f t="shared" si="671"/>
        <v>6.7385447422658578</v>
      </c>
      <c r="BH383" s="13">
        <f t="shared" si="672"/>
        <v>7.1078808498597112</v>
      </c>
      <c r="BI383" s="13">
        <f t="shared" si="673"/>
        <v>1.1880977305471756</v>
      </c>
      <c r="BJ383" s="17">
        <f t="shared" si="674"/>
        <v>0.22237326534673355</v>
      </c>
      <c r="BK383" s="17">
        <f t="shared" si="675"/>
        <v>0.34701477187740554</v>
      </c>
      <c r="BL383" s="17">
        <f t="shared" si="676"/>
        <v>0.36603446975354875</v>
      </c>
      <c r="BM383" s="17">
        <f t="shared" si="677"/>
        <v>6.1183457067209193E-2</v>
      </c>
      <c r="BN383" s="17">
        <f t="shared" si="678"/>
        <v>1.5605058069202959</v>
      </c>
      <c r="BO383" s="17">
        <f t="shared" si="679"/>
        <v>1.6460363127861288</v>
      </c>
      <c r="BP383" s="17">
        <f t="shared" si="680"/>
        <v>0.27513854676644439</v>
      </c>
      <c r="BQ383" s="17">
        <f t="shared" si="681"/>
        <v>1.0548094761881277</v>
      </c>
      <c r="BR383" s="17">
        <f t="shared" si="682"/>
        <v>0.17631369620433415</v>
      </c>
      <c r="BS383" s="17">
        <f t="shared" si="683"/>
        <v>0.16715217315026112</v>
      </c>
      <c r="BT383" s="96">
        <f t="shared" si="684"/>
        <v>-1.5033979336033649</v>
      </c>
      <c r="BU383" s="96">
        <f t="shared" si="685"/>
        <v>-1.0583879296894763</v>
      </c>
      <c r="BV383" s="96">
        <f t="shared" si="686"/>
        <v>-1.0050277703608912</v>
      </c>
      <c r="BW383" s="96">
        <f t="shared" si="687"/>
        <v>-2.7938784353633435</v>
      </c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184"/>
      <c r="CJ383" s="185"/>
      <c r="CK383" s="181">
        <f t="shared" si="639"/>
        <v>0</v>
      </c>
      <c r="CL383" s="186">
        <f t="shared" si="640"/>
        <v>1.8229752308507345</v>
      </c>
      <c r="CM383" s="185">
        <f t="shared" si="641"/>
        <v>0.21792994619328929</v>
      </c>
      <c r="CN383" s="185">
        <f t="shared" si="642"/>
        <v>0.33336956391064743</v>
      </c>
      <c r="CO383" s="188">
        <f t="shared" si="643"/>
        <v>0.33810000000000001</v>
      </c>
      <c r="CP383" s="185">
        <f t="shared" si="644"/>
        <v>5.4382154502989263E-2</v>
      </c>
      <c r="CQ383" s="187">
        <f t="shared" si="645"/>
        <v>1.5297097518436999</v>
      </c>
      <c r="CR383" s="187">
        <f t="shared" si="646"/>
        <v>1.5514159752057566</v>
      </c>
      <c r="CS383" s="187">
        <f t="shared" si="647"/>
        <v>0.24953961331572083</v>
      </c>
      <c r="CT383" s="187">
        <f t="shared" si="648"/>
        <v>1.0141897659578198</v>
      </c>
      <c r="CU383" s="187">
        <f t="shared" si="649"/>
        <v>0.16312873276447407</v>
      </c>
      <c r="CV383" s="187">
        <f t="shared" si="650"/>
        <v>0.16084636055305904</v>
      </c>
      <c r="CW383" s="184">
        <f t="shared" si="651"/>
        <v>-1.5235816155735011</v>
      </c>
      <c r="CX383" s="184">
        <f t="shared" si="652"/>
        <v>-1.0985036028426858</v>
      </c>
      <c r="CY383" s="184">
        <f t="shared" si="653"/>
        <v>-2.9117192211623228</v>
      </c>
      <c r="CZ383" s="184">
        <f t="shared" si="688"/>
        <v>0.42507801273081547</v>
      </c>
      <c r="DA383" s="184">
        <f t="shared" si="689"/>
        <v>0.43916804630520428</v>
      </c>
      <c r="DB383" s="184">
        <f t="shared" si="690"/>
        <v>-1.3881376055888217</v>
      </c>
      <c r="DC383" s="184">
        <f t="shared" si="691"/>
        <v>1.4090033574388912E-2</v>
      </c>
      <c r="DD383" s="184">
        <f t="shared" si="692"/>
        <v>-1.8132156183196371</v>
      </c>
      <c r="DE383" s="184">
        <f t="shared" si="693"/>
        <v>-1.8273056518940261</v>
      </c>
      <c r="DF383" s="15"/>
      <c r="DV383" s="39" t="str">
        <f>E383</f>
        <v>iRM_12</v>
      </c>
      <c r="DW383" s="39" t="str">
        <f>A383</f>
        <v>Lab 1</v>
      </c>
      <c r="DX383" s="39" t="str">
        <f>B383</f>
        <v>Jun 23, 2022</v>
      </c>
      <c r="DY383" s="124">
        <f>C383</f>
        <v>6</v>
      </c>
      <c r="DZ383" s="48">
        <f>BE383/AVERAGE(BE381,BE385)</f>
        <v>1.010578555178351</v>
      </c>
      <c r="EA383" s="46">
        <f>(CM383/AVERAGE(CM381,CM385)-1)*10^6</f>
        <v>-14.361581530453194</v>
      </c>
      <c r="EB383" s="46">
        <f>(CN383/AVERAGE(CN381,CN385)-1)*10^6</f>
        <v>-0.25284079563370199</v>
      </c>
      <c r="EC383" s="46">
        <f>(CP383/AVERAGE(CP381,CP385)-1)*10^6</f>
        <v>-14.895132533609967</v>
      </c>
      <c r="EH383" s="50"/>
      <c r="EK383" s="46"/>
      <c r="EL383" s="46"/>
      <c r="EN383" t="str">
        <f t="shared" ref="EN383:EU383" si="737">EE466</f>
        <v xml:space="preserve">bottle 5 </v>
      </c>
      <c r="EO383" t="str">
        <f t="shared" si="737"/>
        <v>Lab 2</v>
      </c>
      <c r="EP383" s="44" t="str">
        <f t="shared" si="737"/>
        <v>May 28, 2020</v>
      </c>
      <c r="EQ383" s="124">
        <f t="shared" si="737"/>
        <v>1</v>
      </c>
      <c r="ER383" s="117">
        <f t="shared" si="737"/>
        <v>1.0390905433035977</v>
      </c>
      <c r="ES383" s="44">
        <f t="shared" si="737"/>
        <v>2.5110546697515446</v>
      </c>
      <c r="ET383" s="44">
        <f t="shared" si="737"/>
        <v>2.5829808854016534</v>
      </c>
      <c r="EU383" s="44">
        <f t="shared" si="737"/>
        <v>1.7148955506751662</v>
      </c>
      <c r="EV383" s="39" t="s">
        <v>275</v>
      </c>
      <c r="EW383" s="114" t="s">
        <v>274</v>
      </c>
      <c r="EX383" s="115">
        <f>EX381/SQRT(EX382)</f>
        <v>4.4285241484621762</v>
      </c>
      <c r="EY383" s="115">
        <f>EY381/SQRT(EY382)</f>
        <v>1.3263579344566863</v>
      </c>
      <c r="EZ383" s="116">
        <f>EZ381/SQRT(EZ382)</f>
        <v>5.7629920053067263</v>
      </c>
      <c r="FA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44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</row>
    <row r="384" spans="1:235">
      <c r="A384" t="s">
        <v>38</v>
      </c>
      <c r="B384" s="3" t="s">
        <v>36</v>
      </c>
      <c r="C384" s="19">
        <v>6</v>
      </c>
      <c r="D384" t="s">
        <v>135</v>
      </c>
      <c r="E384" t="s">
        <v>101</v>
      </c>
      <c r="F384" s="13"/>
      <c r="G384" s="13"/>
      <c r="H384" s="13">
        <v>2.4565681960666554E-4</v>
      </c>
      <c r="I384" s="13">
        <v>4.5025312465440949E-5</v>
      </c>
      <c r="J384" s="13">
        <v>7.6560966772376562E-5</v>
      </c>
      <c r="K384" s="13">
        <v>1.001497553261288E-5</v>
      </c>
      <c r="L384" s="13">
        <v>8.0198508294415666E-5</v>
      </c>
      <c r="M384" s="13">
        <v>5.5859667682511827E-6</v>
      </c>
      <c r="N384" s="13">
        <v>6.3044389753486024E-5</v>
      </c>
      <c r="O384" s="13">
        <v>1.2254813279355404E-5</v>
      </c>
      <c r="P384" s="13">
        <v>-4.1002142381785235E-6</v>
      </c>
      <c r="Q384" s="13"/>
      <c r="R384" s="13"/>
      <c r="S384" s="13"/>
      <c r="T384" s="13"/>
      <c r="U384" s="13"/>
      <c r="V384" s="13">
        <v>21.509814491271971</v>
      </c>
      <c r="W384" s="13">
        <v>4.7834727382659912</v>
      </c>
      <c r="X384" s="13">
        <v>7.4649226474761967</v>
      </c>
      <c r="Y384" s="13">
        <v>3.2800983954075489E-5</v>
      </c>
      <c r="Z384" s="13">
        <v>7.8747107410430912</v>
      </c>
      <c r="AA384" s="13">
        <v>3.3857649832498282E-5</v>
      </c>
      <c r="AB384" s="13">
        <v>1.3164657902717591</v>
      </c>
      <c r="AC384" s="13">
        <v>1.3880707143698601E-5</v>
      </c>
      <c r="AD384" s="13">
        <v>8.9740250177783314E-6</v>
      </c>
      <c r="AE384" s="13"/>
      <c r="AF384" s="13"/>
      <c r="AG384" s="13"/>
      <c r="AH384" s="13"/>
      <c r="AI384" s="68">
        <f t="shared" si="633"/>
        <v>1</v>
      </c>
      <c r="AJ384" s="13">
        <f t="shared" si="655"/>
        <v>0</v>
      </c>
      <c r="AK384" s="13">
        <f t="shared" si="656"/>
        <v>0</v>
      </c>
      <c r="AL384" s="13">
        <f t="shared" si="657"/>
        <v>21.509568834452363</v>
      </c>
      <c r="AM384" s="13">
        <f t="shared" si="658"/>
        <v>4.7834277129535261</v>
      </c>
      <c r="AN384" s="13">
        <f t="shared" si="659"/>
        <v>7.4648460865094242</v>
      </c>
      <c r="AO384" s="13">
        <f t="shared" si="660"/>
        <v>2.2786008421462609E-5</v>
      </c>
      <c r="AP384" s="13">
        <f t="shared" si="661"/>
        <v>7.8746305425347964</v>
      </c>
      <c r="AQ384" s="13">
        <f t="shared" si="662"/>
        <v>2.8271683064247099E-5</v>
      </c>
      <c r="AR384" s="13">
        <f t="shared" si="663"/>
        <v>1.3164027458820056</v>
      </c>
      <c r="AS384" s="13">
        <f t="shared" si="664"/>
        <v>1.6258938643431972E-6</v>
      </c>
      <c r="AT384" s="13">
        <f t="shared" si="665"/>
        <v>1.3074239255956854E-5</v>
      </c>
      <c r="AU384" s="13">
        <f t="shared" si="666"/>
        <v>0</v>
      </c>
      <c r="AV384" s="13">
        <f t="shared" si="667"/>
        <v>0</v>
      </c>
      <c r="AW384" s="13">
        <f t="shared" si="668"/>
        <v>0</v>
      </c>
      <c r="AX384" s="13"/>
      <c r="AY384">
        <f t="shared" si="669"/>
        <v>0</v>
      </c>
      <c r="AZ384">
        <f t="shared" si="670"/>
        <v>1</v>
      </c>
      <c r="BB384">
        <f t="shared" si="634"/>
        <v>1</v>
      </c>
      <c r="BC384">
        <f t="shared" si="635"/>
        <v>1</v>
      </c>
      <c r="BD384" s="41">
        <f t="shared" si="636"/>
        <v>1.8270200330754638</v>
      </c>
      <c r="BE384" s="13">
        <f t="shared" si="637"/>
        <v>21.509568834452363</v>
      </c>
      <c r="BF384" s="13">
        <f t="shared" si="638"/>
        <v>4.7834277129535261</v>
      </c>
      <c r="BG384" s="13">
        <f t="shared" si="671"/>
        <v>7.4648389807610593</v>
      </c>
      <c r="BH384" s="13">
        <f t="shared" si="672"/>
        <v>7.8746259257902427</v>
      </c>
      <c r="BI384" s="13">
        <f t="shared" si="673"/>
        <v>1.3163940718205582</v>
      </c>
      <c r="BJ384" s="17">
        <f t="shared" si="674"/>
        <v>0.2223860343165876</v>
      </c>
      <c r="BK384" s="17">
        <f t="shared" si="675"/>
        <v>0.34704735544510118</v>
      </c>
      <c r="BL384" s="17">
        <f t="shared" si="676"/>
        <v>0.36609873430736911</v>
      </c>
      <c r="BM384" s="17">
        <f t="shared" si="677"/>
        <v>6.1200393273902358E-2</v>
      </c>
      <c r="BN384" s="17">
        <f t="shared" si="678"/>
        <v>1.5605627237861814</v>
      </c>
      <c r="BO384" s="17">
        <f t="shared" si="679"/>
        <v>1.6462307780811132</v>
      </c>
      <c r="BP384" s="17">
        <f t="shared" si="680"/>
        <v>0.2751989056416097</v>
      </c>
      <c r="BQ384" s="17">
        <f t="shared" si="681"/>
        <v>1.0548956174520732</v>
      </c>
      <c r="BR384" s="17">
        <f t="shared" si="682"/>
        <v>0.17634594332352879</v>
      </c>
      <c r="BS384" s="17">
        <f t="shared" si="683"/>
        <v>0.16716909275769237</v>
      </c>
      <c r="BT384" s="96">
        <f t="shared" si="684"/>
        <v>-1.5033405139165041</v>
      </c>
      <c r="BU384" s="96">
        <f t="shared" si="685"/>
        <v>-1.0582940373232546</v>
      </c>
      <c r="BV384" s="96">
        <f t="shared" si="686"/>
        <v>-1.0048522160939111</v>
      </c>
      <c r="BW384" s="96">
        <f t="shared" si="687"/>
        <v>-2.7936016634403473</v>
      </c>
      <c r="BX384" s="44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184"/>
      <c r="CJ384" s="185"/>
      <c r="CK384" s="181">
        <f t="shared" si="639"/>
        <v>0</v>
      </c>
      <c r="CL384" s="186">
        <f t="shared" si="640"/>
        <v>1.82700657001693</v>
      </c>
      <c r="CM384" s="185">
        <f t="shared" si="641"/>
        <v>0.21793273252447634</v>
      </c>
      <c r="CN384" s="185">
        <f t="shared" si="642"/>
        <v>0.33337129087222267</v>
      </c>
      <c r="CO384" s="188">
        <f t="shared" si="643"/>
        <v>0.33810000000000001</v>
      </c>
      <c r="CP384" s="185">
        <f t="shared" si="644"/>
        <v>5.438303430733904E-2</v>
      </c>
      <c r="CQ384" s="187">
        <f t="shared" si="645"/>
        <v>1.5296981183621934</v>
      </c>
      <c r="CR384" s="187">
        <f t="shared" si="646"/>
        <v>1.5513961399168319</v>
      </c>
      <c r="CS384" s="187">
        <f t="shared" si="647"/>
        <v>0.24954045992715301</v>
      </c>
      <c r="CT384" s="187">
        <f t="shared" si="648"/>
        <v>1.0141845121558166</v>
      </c>
      <c r="CU384" s="187">
        <f t="shared" si="649"/>
        <v>0.16313052682206949</v>
      </c>
      <c r="CV384" s="187">
        <f t="shared" si="650"/>
        <v>0.16084896275462598</v>
      </c>
      <c r="CW384" s="184">
        <f t="shared" si="651"/>
        <v>-1.5235688302109403</v>
      </c>
      <c r="CX384" s="184">
        <f t="shared" si="652"/>
        <v>-1.0984984225344359</v>
      </c>
      <c r="CY384" s="184">
        <f t="shared" si="653"/>
        <v>-2.9117030431119848</v>
      </c>
      <c r="CZ384" s="184">
        <f t="shared" si="688"/>
        <v>0.42507040767650422</v>
      </c>
      <c r="DA384" s="184">
        <f t="shared" si="689"/>
        <v>0.43915526094264351</v>
      </c>
      <c r="DB384" s="184">
        <f t="shared" si="690"/>
        <v>-1.3881342129010443</v>
      </c>
      <c r="DC384" s="184">
        <f t="shared" si="691"/>
        <v>1.4084853266139171E-2</v>
      </c>
      <c r="DD384" s="184">
        <f t="shared" si="692"/>
        <v>-1.8132046205775485</v>
      </c>
      <c r="DE384" s="184">
        <f t="shared" si="693"/>
        <v>-1.8272894738436878</v>
      </c>
      <c r="DF384" s="15"/>
      <c r="DY384" s="124"/>
      <c r="EE384" t="str">
        <f>E384</f>
        <v>Ames</v>
      </c>
      <c r="EF384" t="str">
        <f>A384</f>
        <v>Lab 1</v>
      </c>
      <c r="EG384" t="str">
        <f>B384</f>
        <v>Jun 23, 2022</v>
      </c>
      <c r="EH384" s="50">
        <f>C384</f>
        <v>6</v>
      </c>
      <c r="EI384" s="48">
        <f>BE384/AVERAGE(BE383,BE385)</f>
        <v>1.1155712406999214</v>
      </c>
      <c r="EJ384" s="46">
        <f>(CM384/AVERAGE(CM383,CM385)-1)*10^6</f>
        <v>5.6815341060723057</v>
      </c>
      <c r="EK384" s="46">
        <f>(CN384/AVERAGE(CN383,CN385)-1)*10^6</f>
        <v>3.6853891711707831</v>
      </c>
      <c r="EL384" s="46">
        <f>(CP384/AVERAGE(CP383,CP385)-1)*10^6</f>
        <v>4.7753936540662068</v>
      </c>
      <c r="EN384" t="str">
        <f t="shared" ref="EN384:EU384" si="738">EE478</f>
        <v xml:space="preserve">bottle 5 </v>
      </c>
      <c r="EO384" t="str">
        <f t="shared" si="738"/>
        <v>Lab 2</v>
      </c>
      <c r="EP384" s="44" t="str">
        <f t="shared" si="738"/>
        <v>May 28, 2020</v>
      </c>
      <c r="EQ384" s="124">
        <f t="shared" si="738"/>
        <v>1</v>
      </c>
      <c r="ER384" s="117">
        <f t="shared" si="738"/>
        <v>1.0523291610391299</v>
      </c>
      <c r="ES384" s="44">
        <f t="shared" si="738"/>
        <v>-6.8426056268888757</v>
      </c>
      <c r="ET384" s="44">
        <f t="shared" si="738"/>
        <v>1.662429497395479</v>
      </c>
      <c r="EU384" s="44">
        <f t="shared" si="738"/>
        <v>10.891710701566026</v>
      </c>
      <c r="EV384" s="39" t="s">
        <v>275</v>
      </c>
      <c r="FA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44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</row>
    <row r="385" spans="1:235">
      <c r="A385" t="s">
        <v>38</v>
      </c>
      <c r="B385" s="3" t="s">
        <v>36</v>
      </c>
      <c r="C385" s="19">
        <v>6</v>
      </c>
      <c r="D385" t="s">
        <v>136</v>
      </c>
      <c r="E385" t="s">
        <v>27</v>
      </c>
      <c r="F385" s="13"/>
      <c r="G385" s="13"/>
      <c r="H385" s="13">
        <v>2.2189263254404067E-4</v>
      </c>
      <c r="I385" s="13">
        <v>4.1308218624180884E-5</v>
      </c>
      <c r="J385" s="13">
        <v>7.7265019717742684E-5</v>
      </c>
      <c r="K385" s="13">
        <v>2.9523398097808242E-6</v>
      </c>
      <c r="L385" s="13">
        <v>8.7432498185080468E-5</v>
      </c>
      <c r="M385" s="13">
        <v>-1.7417595756796793E-6</v>
      </c>
      <c r="N385" s="13">
        <v>5.4648776131216434E-5</v>
      </c>
      <c r="O385" s="13">
        <v>1.0542238646849E-5</v>
      </c>
      <c r="P385" s="13">
        <v>-2.7551617847620952E-6</v>
      </c>
      <c r="Q385" s="13"/>
      <c r="R385" s="13"/>
      <c r="S385" s="13"/>
      <c r="T385" s="13"/>
      <c r="U385" s="13"/>
      <c r="V385" s="13">
        <v>19.144041061401367</v>
      </c>
      <c r="W385" s="13">
        <v>4.2571791045519767</v>
      </c>
      <c r="X385" s="13">
        <v>6.6432978863618812</v>
      </c>
      <c r="Y385" s="13">
        <v>3.1453036081539E-5</v>
      </c>
      <c r="Z385" s="13">
        <v>7.0074100397071062</v>
      </c>
      <c r="AA385" s="13">
        <v>1.8638507320210177E-5</v>
      </c>
      <c r="AB385" s="13">
        <v>1.1713737857585051</v>
      </c>
      <c r="AC385" s="13">
        <v>5.650400358469634E-6</v>
      </c>
      <c r="AD385" s="13">
        <v>-6.6000300698621627E-7</v>
      </c>
      <c r="AE385" s="13"/>
      <c r="AF385" s="13"/>
      <c r="AG385" s="13"/>
      <c r="AH385" s="13"/>
      <c r="AI385" s="68">
        <f t="shared" si="633"/>
        <v>1</v>
      </c>
      <c r="AJ385" s="13">
        <f t="shared" si="655"/>
        <v>0</v>
      </c>
      <c r="AK385" s="13">
        <f t="shared" si="656"/>
        <v>0</v>
      </c>
      <c r="AL385" s="13">
        <f t="shared" si="657"/>
        <v>19.143819168768822</v>
      </c>
      <c r="AM385" s="13">
        <f t="shared" si="658"/>
        <v>4.2571377963333523</v>
      </c>
      <c r="AN385" s="13">
        <f t="shared" si="659"/>
        <v>6.6432206213421638</v>
      </c>
      <c r="AO385" s="13">
        <f t="shared" si="660"/>
        <v>2.8500696271758177E-5</v>
      </c>
      <c r="AP385" s="13">
        <f t="shared" si="661"/>
        <v>7.0073226072089208</v>
      </c>
      <c r="AQ385" s="13">
        <f t="shared" si="662"/>
        <v>2.0380266895889857E-5</v>
      </c>
      <c r="AR385" s="13">
        <f t="shared" si="663"/>
        <v>1.1713191369823739</v>
      </c>
      <c r="AS385" s="13">
        <f t="shared" si="664"/>
        <v>-4.891838288379366E-6</v>
      </c>
      <c r="AT385" s="13">
        <f t="shared" si="665"/>
        <v>2.0951587777758789E-6</v>
      </c>
      <c r="AU385" s="13">
        <f t="shared" si="666"/>
        <v>0</v>
      </c>
      <c r="AV385" s="13">
        <f t="shared" si="667"/>
        <v>0</v>
      </c>
      <c r="AW385" s="13">
        <f t="shared" si="668"/>
        <v>0</v>
      </c>
      <c r="AX385" s="13"/>
      <c r="AY385">
        <f t="shared" si="669"/>
        <v>0</v>
      </c>
      <c r="AZ385">
        <f t="shared" si="670"/>
        <v>1</v>
      </c>
      <c r="BB385">
        <f t="shared" si="634"/>
        <v>1</v>
      </c>
      <c r="BC385">
        <f t="shared" si="635"/>
        <v>1</v>
      </c>
      <c r="BD385" s="41">
        <f t="shared" si="636"/>
        <v>1.8230568586068328</v>
      </c>
      <c r="BE385" s="13">
        <f t="shared" si="637"/>
        <v>19.143819168768822</v>
      </c>
      <c r="BF385" s="13">
        <f t="shared" si="638"/>
        <v>4.2571377963333523</v>
      </c>
      <c r="BG385" s="13">
        <f t="shared" si="671"/>
        <v>6.6432194823826709</v>
      </c>
      <c r="BH385" s="13">
        <f t="shared" si="672"/>
        <v>7.0073218672612949</v>
      </c>
      <c r="BI385" s="13">
        <f t="shared" si="673"/>
        <v>1.1713177468537352</v>
      </c>
      <c r="BJ385" s="17">
        <f t="shared" si="674"/>
        <v>0.22237661977493164</v>
      </c>
      <c r="BK385" s="17">
        <f t="shared" si="675"/>
        <v>0.34701641421793217</v>
      </c>
      <c r="BL385" s="17">
        <f t="shared" si="676"/>
        <v>0.36603573223743263</v>
      </c>
      <c r="BM385" s="17">
        <f t="shared" si="677"/>
        <v>6.1185165641588386E-2</v>
      </c>
      <c r="BN385" s="17">
        <f t="shared" si="678"/>
        <v>1.5604896529551937</v>
      </c>
      <c r="BO385" s="17">
        <f t="shared" si="679"/>
        <v>1.6460171604726208</v>
      </c>
      <c r="BP385" s="17">
        <f t="shared" si="680"/>
        <v>0.27514207970025878</v>
      </c>
      <c r="BQ385" s="17">
        <f t="shared" si="681"/>
        <v>1.0548081221528502</v>
      </c>
      <c r="BR385" s="17">
        <f t="shared" si="682"/>
        <v>0.17631778536897413</v>
      </c>
      <c r="BS385" s="17">
        <f t="shared" si="683"/>
        <v>0.16715626441054676</v>
      </c>
      <c r="BT385" s="96">
        <f t="shared" si="684"/>
        <v>-1.5033828490432093</v>
      </c>
      <c r="BU385" s="96">
        <f t="shared" si="685"/>
        <v>-1.0583831969323334</v>
      </c>
      <c r="BV385" s="96">
        <f t="shared" si="686"/>
        <v>-1.0050243212821541</v>
      </c>
      <c r="BW385" s="96">
        <f t="shared" si="687"/>
        <v>-2.7938505103227329</v>
      </c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184"/>
      <c r="CJ385" s="185"/>
      <c r="CK385" s="181">
        <f t="shared" si="639"/>
        <v>0</v>
      </c>
      <c r="CL385" s="186">
        <f t="shared" si="640"/>
        <v>1.8230544337458827</v>
      </c>
      <c r="CM385" s="185">
        <f t="shared" si="641"/>
        <v>0.21793304248522768</v>
      </c>
      <c r="CN385" s="185">
        <f t="shared" si="642"/>
        <v>0.33337056063696285</v>
      </c>
      <c r="CO385" s="188">
        <f t="shared" si="643"/>
        <v>0.33810000000000001</v>
      </c>
      <c r="CP385" s="185">
        <f t="shared" si="644"/>
        <v>5.4383394713375326E-2</v>
      </c>
      <c r="CQ385" s="187">
        <f t="shared" si="645"/>
        <v>1.5296925919783826</v>
      </c>
      <c r="CR385" s="187">
        <f t="shared" si="646"/>
        <v>1.5513939334046496</v>
      </c>
      <c r="CS385" s="187">
        <f t="shared" si="647"/>
        <v>0.24954175875859502</v>
      </c>
      <c r="CT385" s="187">
        <f t="shared" si="648"/>
        <v>1.0141867336875838</v>
      </c>
      <c r="CU385" s="187">
        <f t="shared" si="649"/>
        <v>0.16313196525051979</v>
      </c>
      <c r="CV385" s="187">
        <f t="shared" si="650"/>
        <v>0.16085002872929705</v>
      </c>
      <c r="CW385" s="184">
        <f t="shared" si="651"/>
        <v>-1.5235674079347759</v>
      </c>
      <c r="CX385" s="184">
        <f t="shared" si="652"/>
        <v>-1.0985006129931814</v>
      </c>
      <c r="CY385" s="184">
        <f t="shared" si="653"/>
        <v>-2.9116964159561696</v>
      </c>
      <c r="CZ385" s="184">
        <f t="shared" si="688"/>
        <v>0.42506679494159455</v>
      </c>
      <c r="DA385" s="184">
        <f t="shared" si="689"/>
        <v>0.43915383866647906</v>
      </c>
      <c r="DB385" s="184">
        <f t="shared" si="690"/>
        <v>-1.3881290080213937</v>
      </c>
      <c r="DC385" s="184">
        <f t="shared" si="691"/>
        <v>1.4087043724884594E-2</v>
      </c>
      <c r="DD385" s="184">
        <f t="shared" si="692"/>
        <v>-1.8131958029629882</v>
      </c>
      <c r="DE385" s="184">
        <f t="shared" si="693"/>
        <v>-1.8272828466878728</v>
      </c>
      <c r="DF385" s="15"/>
      <c r="DV385" s="39" t="str">
        <f>E385</f>
        <v>iRM_12</v>
      </c>
      <c r="DW385" s="39" t="str">
        <f>A385</f>
        <v>Lab 1</v>
      </c>
      <c r="DX385" s="39" t="str">
        <f>B385</f>
        <v>Jun 23, 2022</v>
      </c>
      <c r="DY385" s="124">
        <f>C385</f>
        <v>6</v>
      </c>
      <c r="DZ385" s="48">
        <f>BE385/AVERAGE(BE383,BE387)</f>
        <v>0.99198060974534763</v>
      </c>
      <c r="EA385" s="46">
        <f>(CM385/AVERAGE(CM383,CM387)-1)*10^6</f>
        <v>8.1631744968113651</v>
      </c>
      <c r="EB385" s="46">
        <f>(CN385/AVERAGE(CN383,CN387)-1)*10^6</f>
        <v>4.0272303911681462</v>
      </c>
      <c r="EC385" s="46">
        <f>(CP385/AVERAGE(CP383,CP387)-1)*10^6</f>
        <v>15.997155892177872</v>
      </c>
      <c r="EH385" s="50"/>
      <c r="EK385" s="46"/>
      <c r="EL385" s="46"/>
      <c r="EN385" t="str">
        <f t="shared" ref="EN385:EU385" si="739">EE490</f>
        <v xml:space="preserve">bottle 5 </v>
      </c>
      <c r="EO385" t="str">
        <f t="shared" si="739"/>
        <v>Lab 2</v>
      </c>
      <c r="EP385" s="44" t="str">
        <f t="shared" si="739"/>
        <v>May 28, 2020</v>
      </c>
      <c r="EQ385" s="124">
        <f t="shared" si="739"/>
        <v>1</v>
      </c>
      <c r="ER385" s="117">
        <f t="shared" si="739"/>
        <v>1.0495331597861357</v>
      </c>
      <c r="ES385" s="44">
        <f t="shared" si="739"/>
        <v>-2.971494102554928</v>
      </c>
      <c r="ET385" s="44">
        <f t="shared" si="739"/>
        <v>0.25742767695291491</v>
      </c>
      <c r="EU385" s="44">
        <f t="shared" si="739"/>
        <v>11.931851592539289</v>
      </c>
      <c r="EV385" s="39" t="s">
        <v>275</v>
      </c>
      <c r="FA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44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</row>
    <row r="386" spans="1:235">
      <c r="A386" t="s">
        <v>38</v>
      </c>
      <c r="B386" s="3" t="s">
        <v>36</v>
      </c>
      <c r="C386" s="19">
        <v>6</v>
      </c>
      <c r="D386" t="s">
        <v>70</v>
      </c>
      <c r="E386" t="s">
        <v>102</v>
      </c>
      <c r="F386" s="13"/>
      <c r="G386" s="13"/>
      <c r="H386" s="13">
        <v>2.3020956869004294E-4</v>
      </c>
      <c r="I386" s="13">
        <v>4.741510765597923E-5</v>
      </c>
      <c r="J386" s="13">
        <v>7.3877277827705257E-5</v>
      </c>
      <c r="K386" s="13">
        <v>-2.1803791923957764E-6</v>
      </c>
      <c r="L386" s="13">
        <v>8.85129818925634E-5</v>
      </c>
      <c r="M386" s="13">
        <v>1.3083897442811579E-6</v>
      </c>
      <c r="N386" s="13">
        <v>6.4174146973527965E-5</v>
      </c>
      <c r="O386" s="13">
        <v>9.0576735487957187E-6</v>
      </c>
      <c r="P386" s="13">
        <v>6.1157370510045441E-7</v>
      </c>
      <c r="Q386" s="13"/>
      <c r="R386" s="13"/>
      <c r="S386" s="13"/>
      <c r="T386" s="13"/>
      <c r="U386" s="13"/>
      <c r="V386" s="13">
        <v>21.224477081298829</v>
      </c>
      <c r="W386" s="13">
        <v>4.7196681213378904</v>
      </c>
      <c r="X386" s="13">
        <v>7.3648866939544675</v>
      </c>
      <c r="Y386" s="13">
        <v>2.6526962583375279E-5</v>
      </c>
      <c r="Z386" s="13">
        <v>7.7681351661682125</v>
      </c>
      <c r="AA386" s="13">
        <v>2.7379609127820005E-5</v>
      </c>
      <c r="AB386" s="13">
        <v>1.2984847235679626</v>
      </c>
      <c r="AC386" s="13">
        <v>1.4299316942469887E-5</v>
      </c>
      <c r="AD386" s="13">
        <v>2.0269720355514669E-6</v>
      </c>
      <c r="AE386" s="13"/>
      <c r="AF386" s="13"/>
      <c r="AG386" s="13"/>
      <c r="AH386" s="13"/>
      <c r="AI386" s="68">
        <f t="shared" si="633"/>
        <v>1</v>
      </c>
      <c r="AJ386" s="13">
        <f t="shared" si="655"/>
        <v>0</v>
      </c>
      <c r="AK386" s="13">
        <f t="shared" si="656"/>
        <v>0</v>
      </c>
      <c r="AL386" s="13">
        <f t="shared" si="657"/>
        <v>21.224246871730138</v>
      </c>
      <c r="AM386" s="13">
        <f t="shared" si="658"/>
        <v>4.7196207062302342</v>
      </c>
      <c r="AN386" s="13">
        <f t="shared" si="659"/>
        <v>7.3648128166766398</v>
      </c>
      <c r="AO386" s="13">
        <f t="shared" si="660"/>
        <v>2.8707341775771057E-5</v>
      </c>
      <c r="AP386" s="13">
        <f t="shared" si="661"/>
        <v>7.7680466531863201</v>
      </c>
      <c r="AQ386" s="13">
        <f t="shared" si="662"/>
        <v>2.6071219383538847E-5</v>
      </c>
      <c r="AR386" s="13">
        <f t="shared" si="663"/>
        <v>1.2984205494209891</v>
      </c>
      <c r="AS386" s="13">
        <f t="shared" si="664"/>
        <v>5.241643393674168E-6</v>
      </c>
      <c r="AT386" s="13">
        <f t="shared" si="665"/>
        <v>1.4153983304510126E-6</v>
      </c>
      <c r="AU386" s="13">
        <f t="shared" si="666"/>
        <v>0</v>
      </c>
      <c r="AV386" s="13">
        <f t="shared" si="667"/>
        <v>0</v>
      </c>
      <c r="AW386" s="13">
        <f t="shared" si="668"/>
        <v>0</v>
      </c>
      <c r="AX386" s="13"/>
      <c r="AY386">
        <f t="shared" si="669"/>
        <v>0</v>
      </c>
      <c r="AZ386">
        <f t="shared" si="670"/>
        <v>1</v>
      </c>
      <c r="BB386">
        <f t="shared" si="634"/>
        <v>1</v>
      </c>
      <c r="BC386">
        <f t="shared" si="635"/>
        <v>1</v>
      </c>
      <c r="BD386" s="41">
        <f t="shared" si="636"/>
        <v>1.820730748193202</v>
      </c>
      <c r="BE386" s="13">
        <f t="shared" si="637"/>
        <v>21.224246871730138</v>
      </c>
      <c r="BF386" s="13">
        <f t="shared" si="638"/>
        <v>4.7196207062302342</v>
      </c>
      <c r="BG386" s="13">
        <f t="shared" si="671"/>
        <v>7.3648120471431904</v>
      </c>
      <c r="BH386" s="13">
        <f t="shared" si="672"/>
        <v>7.7680461532661633</v>
      </c>
      <c r="BI386" s="13">
        <f t="shared" si="673"/>
        <v>1.2984196102698253</v>
      </c>
      <c r="BJ386" s="17">
        <f t="shared" si="674"/>
        <v>0.22236928993304272</v>
      </c>
      <c r="BK386" s="17">
        <f t="shared" si="675"/>
        <v>0.34699992379719397</v>
      </c>
      <c r="BL386" s="17">
        <f t="shared" si="676"/>
        <v>0.36599867124674729</v>
      </c>
      <c r="BM386" s="17">
        <f t="shared" si="677"/>
        <v>6.1176239520624363E-2</v>
      </c>
      <c r="BN386" s="17">
        <f t="shared" si="678"/>
        <v>1.5604669327391321</v>
      </c>
      <c r="BO386" s="17">
        <f t="shared" si="679"/>
        <v>1.6459047531111539</v>
      </c>
      <c r="BP386" s="17">
        <f t="shared" si="680"/>
        <v>0.275111008084997</v>
      </c>
      <c r="BQ386" s="17">
        <f t="shared" si="681"/>
        <v>1.0547514455958706</v>
      </c>
      <c r="BR386" s="17">
        <f t="shared" si="682"/>
        <v>0.17630044079312004</v>
      </c>
      <c r="BS386" s="17">
        <f t="shared" si="683"/>
        <v>0.16714880224081702</v>
      </c>
      <c r="BT386" s="96">
        <f t="shared" si="684"/>
        <v>-1.503415810973739</v>
      </c>
      <c r="BU386" s="96">
        <f t="shared" si="685"/>
        <v>-1.0584307186399302</v>
      </c>
      <c r="BV386" s="96">
        <f t="shared" si="686"/>
        <v>-1.0051255760607292</v>
      </c>
      <c r="BW386" s="96">
        <f t="shared" si="687"/>
        <v>-2.7939964079767852</v>
      </c>
      <c r="BX386" s="44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184"/>
      <c r="CJ386" s="185"/>
      <c r="CK386" s="181">
        <f t="shared" si="639"/>
        <v>0</v>
      </c>
      <c r="CL386" s="186">
        <f t="shared" si="640"/>
        <v>1.8207292703553526</v>
      </c>
      <c r="CM386" s="185">
        <f t="shared" si="641"/>
        <v>0.21793146942757413</v>
      </c>
      <c r="CN386" s="185">
        <f t="shared" si="642"/>
        <v>0.33337177574817328</v>
      </c>
      <c r="CO386" s="188">
        <f t="shared" si="643"/>
        <v>0.33810000000000001</v>
      </c>
      <c r="CP386" s="185">
        <f t="shared" si="644"/>
        <v>5.4383634304545507E-2</v>
      </c>
      <c r="CQ386" s="187">
        <f t="shared" si="645"/>
        <v>1.5297092091556044</v>
      </c>
      <c r="CR386" s="187">
        <f t="shared" si="646"/>
        <v>1.5514051315675721</v>
      </c>
      <c r="CS386" s="187">
        <f t="shared" si="647"/>
        <v>0.2495446593710918</v>
      </c>
      <c r="CT386" s="187">
        <f t="shared" si="648"/>
        <v>1.0141830370648968</v>
      </c>
      <c r="CU386" s="187">
        <f t="shared" si="649"/>
        <v>0.16313208933928022</v>
      </c>
      <c r="CV386" s="187">
        <f t="shared" si="650"/>
        <v>0.16085073736925617</v>
      </c>
      <c r="CW386" s="184">
        <f t="shared" si="651"/>
        <v>-1.5235746260386158</v>
      </c>
      <c r="CX386" s="184">
        <f t="shared" si="652"/>
        <v>-1.0984969680732652</v>
      </c>
      <c r="CY386" s="184">
        <f t="shared" si="653"/>
        <v>-2.9116920103716399</v>
      </c>
      <c r="CZ386" s="184">
        <f t="shared" si="688"/>
        <v>0.42507765796535024</v>
      </c>
      <c r="DA386" s="184">
        <f t="shared" si="689"/>
        <v>0.43916105677031886</v>
      </c>
      <c r="DB386" s="184">
        <f t="shared" si="690"/>
        <v>-1.3881173843330246</v>
      </c>
      <c r="DC386" s="184">
        <f t="shared" si="691"/>
        <v>1.4083398804968736E-2</v>
      </c>
      <c r="DD386" s="184">
        <f t="shared" si="692"/>
        <v>-1.8131950422983749</v>
      </c>
      <c r="DE386" s="184">
        <f t="shared" si="693"/>
        <v>-1.8272784411033431</v>
      </c>
      <c r="DF386" s="15"/>
      <c r="DY386" s="124"/>
      <c r="EE386" t="str">
        <f>E386</f>
        <v>IPGP</v>
      </c>
      <c r="EF386" t="str">
        <f>A386</f>
        <v>Lab 1</v>
      </c>
      <c r="EG386" t="str">
        <f>B386</f>
        <v>Jun 23, 2022</v>
      </c>
      <c r="EH386" s="50">
        <f>C386</f>
        <v>6</v>
      </c>
      <c r="EI386" s="48">
        <f>BE386/AVERAGE(BE385,BE387)</f>
        <v>1.1076687292552916</v>
      </c>
      <c r="EJ386" s="46">
        <f>(CM386/AVERAGE(CM385,CM387)-1)*10^6</f>
        <v>-6.1587453524802882</v>
      </c>
      <c r="EK386" s="46">
        <f>(CN386/AVERAGE(CN385,CN387)-1)*10^6</f>
        <v>6.177233856874409</v>
      </c>
      <c r="EL386" s="46">
        <f>(CP386/AVERAGE(CP385,CP387)-1)*10^6</f>
        <v>9.0000625134756262</v>
      </c>
      <c r="EQ386" s="124"/>
      <c r="EY386" s="39"/>
      <c r="EZ386" s="39"/>
      <c r="FA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44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</row>
    <row r="387" spans="1:235">
      <c r="A387" t="s">
        <v>38</v>
      </c>
      <c r="B387" s="3" t="s">
        <v>36</v>
      </c>
      <c r="C387" s="19">
        <v>6</v>
      </c>
      <c r="D387" t="s">
        <v>137</v>
      </c>
      <c r="E387" t="s">
        <v>27</v>
      </c>
      <c r="F387" s="13"/>
      <c r="G387" s="13"/>
      <c r="H387" s="13">
        <v>2.3652348172618077E-4</v>
      </c>
      <c r="I387" s="13">
        <v>3.8620829491264887E-5</v>
      </c>
      <c r="J387" s="13">
        <v>8.7640571291558447E-5</v>
      </c>
      <c r="K387" s="13">
        <v>-1.2019315164479856E-6</v>
      </c>
      <c r="L387" s="13">
        <v>9.9021825008094311E-5</v>
      </c>
      <c r="M387" s="13">
        <v>-1.9374933316385063E-6</v>
      </c>
      <c r="N387" s="13">
        <v>5.6896257592597974E-5</v>
      </c>
      <c r="O387" s="13">
        <v>1.4942092445835441E-5</v>
      </c>
      <c r="P387" s="13">
        <v>-1.8547260538070981E-6</v>
      </c>
      <c r="Q387" s="13"/>
      <c r="R387" s="13"/>
      <c r="S387" s="13"/>
      <c r="T387" s="13"/>
      <c r="U387" s="13"/>
      <c r="V387" s="13">
        <v>19.178789939880371</v>
      </c>
      <c r="W387" s="13">
        <v>4.2649667263031006</v>
      </c>
      <c r="X387" s="13">
        <v>6.6555612373352053</v>
      </c>
      <c r="Y387" s="13">
        <v>3.5128449790136072E-5</v>
      </c>
      <c r="Z387" s="13">
        <v>7.0206227970123294</v>
      </c>
      <c r="AA387" s="13">
        <v>2.0234612579770329E-5</v>
      </c>
      <c r="AB387" s="13">
        <v>1.1736112570762633</v>
      </c>
      <c r="AC387" s="13">
        <v>6.1357973845588279E-6</v>
      </c>
      <c r="AD387" s="13">
        <v>6.4870267522109891E-8</v>
      </c>
      <c r="AE387" s="13"/>
      <c r="AF387" s="13"/>
      <c r="AG387" s="13"/>
      <c r="AH387" s="13"/>
      <c r="AI387" s="68">
        <f t="shared" si="633"/>
        <v>1</v>
      </c>
      <c r="AJ387" s="13">
        <f t="shared" si="655"/>
        <v>0</v>
      </c>
      <c r="AK387" s="13">
        <f t="shared" si="656"/>
        <v>0</v>
      </c>
      <c r="AL387" s="13">
        <f t="shared" si="657"/>
        <v>19.178553416398646</v>
      </c>
      <c r="AM387" s="13">
        <f t="shared" si="658"/>
        <v>4.2649281054736097</v>
      </c>
      <c r="AN387" s="13">
        <f t="shared" si="659"/>
        <v>6.6554735967639136</v>
      </c>
      <c r="AO387" s="13">
        <f t="shared" si="660"/>
        <v>3.6330381306584058E-5</v>
      </c>
      <c r="AP387" s="13">
        <f t="shared" si="661"/>
        <v>7.0205237751873213</v>
      </c>
      <c r="AQ387" s="13">
        <f t="shared" si="662"/>
        <v>2.2172105911408835E-5</v>
      </c>
      <c r="AR387" s="13">
        <f t="shared" si="663"/>
        <v>1.1735543608186707</v>
      </c>
      <c r="AS387" s="13">
        <f t="shared" si="664"/>
        <v>-8.8062950612766135E-6</v>
      </c>
      <c r="AT387" s="13">
        <f t="shared" si="665"/>
        <v>1.9195963213292081E-6</v>
      </c>
      <c r="AU387" s="13">
        <f t="shared" si="666"/>
        <v>0</v>
      </c>
      <c r="AV387" s="13">
        <f t="shared" si="667"/>
        <v>0</v>
      </c>
      <c r="AW387" s="13">
        <f t="shared" si="668"/>
        <v>0</v>
      </c>
      <c r="AX387" s="13"/>
      <c r="AY387">
        <f t="shared" si="669"/>
        <v>0</v>
      </c>
      <c r="AZ387">
        <f t="shared" si="670"/>
        <v>1</v>
      </c>
      <c r="BB387">
        <f t="shared" si="634"/>
        <v>1</v>
      </c>
      <c r="BC387">
        <f t="shared" si="635"/>
        <v>1</v>
      </c>
      <c r="BD387" s="41">
        <f t="shared" si="636"/>
        <v>1.8246504708034883</v>
      </c>
      <c r="BE387" s="13">
        <f t="shared" si="637"/>
        <v>19.178553416398646</v>
      </c>
      <c r="BF387" s="13">
        <f t="shared" si="638"/>
        <v>4.2649281054736097</v>
      </c>
      <c r="BG387" s="13">
        <f t="shared" si="671"/>
        <v>6.6554725533374102</v>
      </c>
      <c r="BH387" s="13">
        <f t="shared" si="672"/>
        <v>7.0205230972836841</v>
      </c>
      <c r="BI387" s="13">
        <f t="shared" si="673"/>
        <v>1.1735530872126658</v>
      </c>
      <c r="BJ387" s="17">
        <f t="shared" si="674"/>
        <v>0.2223800728279578</v>
      </c>
      <c r="BK387" s="17">
        <f t="shared" si="675"/>
        <v>0.34702682777141264</v>
      </c>
      <c r="BL387" s="17">
        <f t="shared" si="676"/>
        <v>0.36606113844231741</v>
      </c>
      <c r="BM387" s="17">
        <f t="shared" si="677"/>
        <v>6.1190907454428643E-2</v>
      </c>
      <c r="BN387" s="17">
        <f t="shared" si="678"/>
        <v>1.5605122498538193</v>
      </c>
      <c r="BO387" s="17">
        <f t="shared" si="679"/>
        <v>1.6461058483667153</v>
      </c>
      <c r="BP387" s="17">
        <f t="shared" si="680"/>
        <v>0.27516362719140036</v>
      </c>
      <c r="BQ387" s="17">
        <f t="shared" si="681"/>
        <v>1.0548496806230863</v>
      </c>
      <c r="BR387" s="17">
        <f t="shared" si="682"/>
        <v>0.17632904017073642</v>
      </c>
      <c r="BS387" s="17">
        <f t="shared" si="683"/>
        <v>0.16716034844564875</v>
      </c>
      <c r="BT387" s="96">
        <f t="shared" si="684"/>
        <v>-1.5033673212137977</v>
      </c>
      <c r="BU387" s="96">
        <f t="shared" si="685"/>
        <v>-1.0583531885615254</v>
      </c>
      <c r="BV387" s="96">
        <f t="shared" si="686"/>
        <v>-1.0049549146068562</v>
      </c>
      <c r="BW387" s="96">
        <f t="shared" si="687"/>
        <v>-2.7937566715076896</v>
      </c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184"/>
      <c r="CJ387" s="185"/>
      <c r="CK387" s="181">
        <f t="shared" si="639"/>
        <v>0</v>
      </c>
      <c r="CL387" s="186">
        <f t="shared" si="640"/>
        <v>1.8246482534424187</v>
      </c>
      <c r="CM387" s="185">
        <f t="shared" si="641"/>
        <v>0.21793258075530197</v>
      </c>
      <c r="CN387" s="185">
        <f t="shared" si="642"/>
        <v>0.33336887225398515</v>
      </c>
      <c r="CO387" s="188">
        <f t="shared" si="643"/>
        <v>0.33810000000000001</v>
      </c>
      <c r="CP387" s="185">
        <f t="shared" si="644"/>
        <v>5.4382894992308979E-2</v>
      </c>
      <c r="CQ387" s="187">
        <f t="shared" si="645"/>
        <v>1.5296880856391859</v>
      </c>
      <c r="CR387" s="187">
        <f t="shared" si="646"/>
        <v>1.5513972203156892</v>
      </c>
      <c r="CS387" s="187">
        <f t="shared" si="647"/>
        <v>0.2495399944507192</v>
      </c>
      <c r="CT387" s="187">
        <f t="shared" si="648"/>
        <v>1.0141918701468033</v>
      </c>
      <c r="CU387" s="187">
        <f t="shared" si="649"/>
        <v>0.16313129244675265</v>
      </c>
      <c r="CV387" s="187">
        <f t="shared" si="650"/>
        <v>0.16084855070188991</v>
      </c>
      <c r="CW387" s="184">
        <f t="shared" si="651"/>
        <v>-1.5235695266149427</v>
      </c>
      <c r="CX387" s="184">
        <f t="shared" si="652"/>
        <v>-1.0985056775893172</v>
      </c>
      <c r="CY387" s="184">
        <f t="shared" si="653"/>
        <v>-2.9117056048522456</v>
      </c>
      <c r="CZ387" s="184">
        <f t="shared" si="688"/>
        <v>0.42506384902562555</v>
      </c>
      <c r="DA387" s="184">
        <f t="shared" si="689"/>
        <v>0.43915595734664586</v>
      </c>
      <c r="DB387" s="184">
        <f t="shared" si="690"/>
        <v>-1.3881360782373031</v>
      </c>
      <c r="DC387" s="184">
        <f t="shared" si="691"/>
        <v>1.4092108321020458E-2</v>
      </c>
      <c r="DD387" s="184">
        <f t="shared" si="692"/>
        <v>-1.8131999272629287</v>
      </c>
      <c r="DE387" s="184">
        <f t="shared" si="693"/>
        <v>-1.827292035583949</v>
      </c>
      <c r="DF387" s="15"/>
      <c r="DV387" s="39" t="str">
        <f>E387</f>
        <v>iRM_12</v>
      </c>
      <c r="DW387" s="39" t="str">
        <f>A387</f>
        <v>Lab 1</v>
      </c>
      <c r="DX387" s="39" t="str">
        <f>B387</f>
        <v>Jun 23, 2022</v>
      </c>
      <c r="DY387" s="124">
        <f>C387</f>
        <v>6</v>
      </c>
      <c r="DZ387" s="48">
        <f>BE387/AVERAGE(BE385,BE389)</f>
        <v>0.9983825097164597</v>
      </c>
      <c r="EA387" s="46">
        <f>(CM387/AVERAGE(CM385,CM389)-1)*10^6</f>
        <v>-0.71860358574760141</v>
      </c>
      <c r="EB387" s="46">
        <f>(CN387/AVERAGE(CN385,CN389)-1)*10^6</f>
        <v>-5.4823817087212845</v>
      </c>
      <c r="EC387" s="46">
        <f>(CP387/AVERAGE(CP385,CP389)-1)*10^6</f>
        <v>-8.9985525878466532</v>
      </c>
      <c r="EH387" s="50"/>
      <c r="EK387" s="46"/>
      <c r="EL387" s="46"/>
      <c r="EN387" t="str">
        <f t="shared" ref="EN387:EU387" si="740">EE501</f>
        <v xml:space="preserve">Bottle 5 </v>
      </c>
      <c r="EO387" t="str">
        <f t="shared" si="740"/>
        <v>Lab 2</v>
      </c>
      <c r="EP387" s="39" t="str">
        <f t="shared" si="740"/>
        <v>June 3, 2020</v>
      </c>
      <c r="EQ387" s="124">
        <f t="shared" si="740"/>
        <v>2</v>
      </c>
      <c r="ER387" s="117">
        <f t="shared" si="740"/>
        <v>1.0420343548587074</v>
      </c>
      <c r="ES387" s="44">
        <f t="shared" si="740"/>
        <v>-4.91363164534242</v>
      </c>
      <c r="ET387" s="44">
        <f t="shared" si="740"/>
        <v>-9.3448908129456498</v>
      </c>
      <c r="EU387" s="44">
        <f t="shared" si="740"/>
        <v>34.591693999663775</v>
      </c>
      <c r="EV387" s="39" t="s">
        <v>275</v>
      </c>
      <c r="EW387" s="108" t="s">
        <v>257</v>
      </c>
      <c r="EX387" s="109">
        <f>AVERAGE(ES387:ES392)</f>
        <v>-4.7539933999233659</v>
      </c>
      <c r="EY387" s="109">
        <f>AVERAGE(ET387:ET392)</f>
        <v>-0.76648678791017366</v>
      </c>
      <c r="EZ387" s="110">
        <f>AVERAGE(EU387:EU392)</f>
        <v>16.293722394515136</v>
      </c>
      <c r="FA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44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</row>
    <row r="388" spans="1:235">
      <c r="A388" t="s">
        <v>38</v>
      </c>
      <c r="B388" s="3" t="s">
        <v>36</v>
      </c>
      <c r="C388" s="19">
        <v>6</v>
      </c>
      <c r="D388" t="s">
        <v>138</v>
      </c>
      <c r="E388" t="s">
        <v>98</v>
      </c>
      <c r="F388" s="13"/>
      <c r="G388" s="13"/>
      <c r="H388" s="13">
        <v>2.3079124948708341E-4</v>
      </c>
      <c r="I388" s="13">
        <v>4.4918153071193957E-5</v>
      </c>
      <c r="J388" s="13">
        <v>7.5108536111656574E-5</v>
      </c>
      <c r="K388" s="13">
        <v>2.9192992315074659E-6</v>
      </c>
      <c r="L388" s="13">
        <v>8.250590690295212E-5</v>
      </c>
      <c r="M388" s="13">
        <v>2.4985997242765736E-6</v>
      </c>
      <c r="N388" s="13">
        <v>5.6241747188323643E-5</v>
      </c>
      <c r="O388" s="13">
        <v>4.5203118020253898E-6</v>
      </c>
      <c r="P388" s="13">
        <v>-3.7428084169732769E-6</v>
      </c>
      <c r="Q388" s="13"/>
      <c r="R388" s="13"/>
      <c r="S388" s="13"/>
      <c r="T388" s="13"/>
      <c r="U388" s="13"/>
      <c r="V388" s="13">
        <v>18.881718139648438</v>
      </c>
      <c r="W388" s="13">
        <v>4.1987885284423827</v>
      </c>
      <c r="X388" s="13">
        <v>6.5522151660919192</v>
      </c>
      <c r="Y388" s="13">
        <v>1.5575766633446618E-5</v>
      </c>
      <c r="Z388" s="13">
        <v>6.9113087081909184</v>
      </c>
      <c r="AA388" s="13">
        <v>1.9819844243329499E-5</v>
      </c>
      <c r="AB388" s="13">
        <v>1.1553146576881408</v>
      </c>
      <c r="AC388" s="13">
        <v>1.2984588575761791E-5</v>
      </c>
      <c r="AD388" s="13">
        <v>-2.9634037611003805E-6</v>
      </c>
      <c r="AE388" s="13"/>
      <c r="AF388" s="13"/>
      <c r="AG388" s="13"/>
      <c r="AH388" s="13"/>
      <c r="AI388" s="68">
        <f t="shared" si="633"/>
        <v>1</v>
      </c>
      <c r="AJ388" s="13">
        <f t="shared" si="655"/>
        <v>0</v>
      </c>
      <c r="AK388" s="13">
        <f t="shared" si="656"/>
        <v>0</v>
      </c>
      <c r="AL388" s="13">
        <f t="shared" si="657"/>
        <v>18.881487348398952</v>
      </c>
      <c r="AM388" s="13">
        <f t="shared" si="658"/>
        <v>4.1987436102893119</v>
      </c>
      <c r="AN388" s="13">
        <f t="shared" si="659"/>
        <v>6.5521400575558078</v>
      </c>
      <c r="AO388" s="13">
        <f t="shared" si="660"/>
        <v>1.2656467401939153E-5</v>
      </c>
      <c r="AP388" s="13">
        <f t="shared" si="661"/>
        <v>6.9112262022840154</v>
      </c>
      <c r="AQ388" s="13">
        <f t="shared" si="662"/>
        <v>1.7321244519052927E-5</v>
      </c>
      <c r="AR388" s="13">
        <f t="shared" si="663"/>
        <v>1.1552584159409525</v>
      </c>
      <c r="AS388" s="13">
        <f t="shared" si="664"/>
        <v>8.4642767737364019E-6</v>
      </c>
      <c r="AT388" s="13">
        <f t="shared" si="665"/>
        <v>7.7940465587289641E-7</v>
      </c>
      <c r="AU388" s="13">
        <f t="shared" si="666"/>
        <v>0</v>
      </c>
      <c r="AV388" s="13">
        <f t="shared" si="667"/>
        <v>0</v>
      </c>
      <c r="AW388" s="13">
        <f t="shared" si="668"/>
        <v>0</v>
      </c>
      <c r="AX388" s="13"/>
      <c r="AY388">
        <f t="shared" si="669"/>
        <v>0</v>
      </c>
      <c r="AZ388">
        <f t="shared" si="670"/>
        <v>1</v>
      </c>
      <c r="BB388">
        <f t="shared" si="634"/>
        <v>1</v>
      </c>
      <c r="BC388">
        <f t="shared" si="635"/>
        <v>1</v>
      </c>
      <c r="BD388" s="41">
        <f t="shared" si="636"/>
        <v>1.8228123974973762</v>
      </c>
      <c r="BE388" s="13">
        <f t="shared" si="637"/>
        <v>18.881487348398952</v>
      </c>
      <c r="BF388" s="13">
        <f t="shared" si="638"/>
        <v>4.1987436102893119</v>
      </c>
      <c r="BG388" s="13">
        <f t="shared" si="671"/>
        <v>6.552139633853943</v>
      </c>
      <c r="BH388" s="13">
        <f t="shared" si="672"/>
        <v>6.9112259270189975</v>
      </c>
      <c r="BI388" s="13">
        <f t="shared" si="673"/>
        <v>1.1552578988070403</v>
      </c>
      <c r="BJ388" s="17">
        <f t="shared" si="674"/>
        <v>0.22237356267621272</v>
      </c>
      <c r="BK388" s="17">
        <f t="shared" si="675"/>
        <v>0.34701395673733981</v>
      </c>
      <c r="BL388" s="17">
        <f t="shared" si="676"/>
        <v>0.36603185964611162</v>
      </c>
      <c r="BM388" s="17">
        <f t="shared" si="677"/>
        <v>6.1184687280740092E-2</v>
      </c>
      <c r="BN388" s="17">
        <f t="shared" si="678"/>
        <v>1.560500054777689</v>
      </c>
      <c r="BO388" s="17">
        <f t="shared" si="679"/>
        <v>1.646022374427093</v>
      </c>
      <c r="BP388" s="17">
        <f t="shared" si="680"/>
        <v>0.27514371107966701</v>
      </c>
      <c r="BQ388" s="17">
        <f t="shared" si="681"/>
        <v>1.0548044323276793</v>
      </c>
      <c r="BR388" s="17">
        <f t="shared" si="682"/>
        <v>0.1763176555087429</v>
      </c>
      <c r="BS388" s="17">
        <f t="shared" si="683"/>
        <v>0.16715672602897166</v>
      </c>
      <c r="BT388" s="96">
        <f t="shared" si="684"/>
        <v>-1.5033965965304037</v>
      </c>
      <c r="BU388" s="96">
        <f t="shared" si="685"/>
        <v>-1.0583902786990549</v>
      </c>
      <c r="BV388" s="96">
        <f t="shared" si="686"/>
        <v>-1.0050349011558271</v>
      </c>
      <c r="BW388" s="96">
        <f t="shared" si="687"/>
        <v>-2.7938583286021026</v>
      </c>
      <c r="BX388" s="44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184"/>
      <c r="CJ388" s="185"/>
      <c r="CK388" s="181">
        <f t="shared" si="639"/>
        <v>0</v>
      </c>
      <c r="CL388" s="186">
        <f t="shared" si="640"/>
        <v>1.8228114828917428</v>
      </c>
      <c r="CM388" s="185">
        <f t="shared" si="641"/>
        <v>0.21793063268752544</v>
      </c>
      <c r="CN388" s="185">
        <f t="shared" si="642"/>
        <v>0.33336998207747376</v>
      </c>
      <c r="CO388" s="188">
        <f t="shared" si="643"/>
        <v>0.33810000000000001</v>
      </c>
      <c r="CP388" s="185">
        <f t="shared" si="644"/>
        <v>5.4383823612565899E-2</v>
      </c>
      <c r="CQ388" s="187">
        <f t="shared" si="645"/>
        <v>1.5297068519755472</v>
      </c>
      <c r="CR388" s="187">
        <f t="shared" si="646"/>
        <v>1.5514110881547178</v>
      </c>
      <c r="CS388" s="187">
        <f t="shared" si="647"/>
        <v>0.2495464861543481</v>
      </c>
      <c r="CT388" s="187">
        <f t="shared" si="648"/>
        <v>1.0141884937961418</v>
      </c>
      <c r="CU388" s="187">
        <f t="shared" si="649"/>
        <v>0.16313353492015165</v>
      </c>
      <c r="CV388" s="187">
        <f t="shared" si="650"/>
        <v>0.16085129728650072</v>
      </c>
      <c r="CW388" s="184">
        <f t="shared" si="651"/>
        <v>-1.5235784655100661</v>
      </c>
      <c r="CX388" s="184">
        <f t="shared" si="652"/>
        <v>-1.0985023484793324</v>
      </c>
      <c r="CY388" s="184">
        <f t="shared" si="653"/>
        <v>-2.9116885294036372</v>
      </c>
      <c r="CZ388" s="184">
        <f t="shared" si="688"/>
        <v>0.42507611703073389</v>
      </c>
      <c r="DA388" s="184">
        <f t="shared" si="689"/>
        <v>0.4391648962417693</v>
      </c>
      <c r="DB388" s="184">
        <f t="shared" si="690"/>
        <v>-1.3881100638935711</v>
      </c>
      <c r="DC388" s="184">
        <f t="shared" si="691"/>
        <v>1.4088779211035445E-2</v>
      </c>
      <c r="DD388" s="184">
        <f t="shared" si="692"/>
        <v>-1.8131861809243046</v>
      </c>
      <c r="DE388" s="184">
        <f t="shared" si="693"/>
        <v>-1.8272749601353404</v>
      </c>
      <c r="DF388" s="15"/>
      <c r="DY388" s="124"/>
      <c r="EE388" t="str">
        <f>E388</f>
        <v>iRM_UR</v>
      </c>
      <c r="EF388" t="str">
        <f>A388</f>
        <v>Lab 1</v>
      </c>
      <c r="EG388" t="str">
        <f>B388</f>
        <v>Jun 23, 2022</v>
      </c>
      <c r="EH388" s="50">
        <f>C388</f>
        <v>6</v>
      </c>
      <c r="EI388" s="48">
        <f>BE388/AVERAGE(BE387,BE389)</f>
        <v>0.98203023256663924</v>
      </c>
      <c r="EJ388" s="46">
        <f>(CM388/AVERAGE(CM387,CM389)-1)*10^6</f>
        <v>-8.598120997849179</v>
      </c>
      <c r="EK388" s="46">
        <f>(CN388/AVERAGE(CN387,CN389)-1)*10^6</f>
        <v>0.37900712324123731</v>
      </c>
      <c r="EL388" s="46">
        <f>(CP388/AVERAGE(CP387,CP389)-1)*10^6</f>
        <v>12.671374173045535</v>
      </c>
      <c r="EN388" t="str">
        <f t="shared" ref="EN388:EU388" si="741">EE508</f>
        <v xml:space="preserve">bottle 5 </v>
      </c>
      <c r="EO388" t="str">
        <f t="shared" si="741"/>
        <v>Lab 2</v>
      </c>
      <c r="EP388" s="39" t="str">
        <f t="shared" si="741"/>
        <v>June 3, 2020</v>
      </c>
      <c r="EQ388" s="124">
        <f t="shared" si="741"/>
        <v>2</v>
      </c>
      <c r="ER388" s="117">
        <f t="shared" si="741"/>
        <v>1.0635979307657009</v>
      </c>
      <c r="ES388" s="44">
        <f t="shared" si="741"/>
        <v>-12.106097908248792</v>
      </c>
      <c r="ET388" s="44">
        <f t="shared" si="741"/>
        <v>-1.5530925548956631</v>
      </c>
      <c r="EU388" s="44">
        <f t="shared" si="741"/>
        <v>31.613725435919449</v>
      </c>
      <c r="EV388" s="39" t="s">
        <v>275</v>
      </c>
      <c r="EW388" s="111" t="s">
        <v>258</v>
      </c>
      <c r="EX388" s="44">
        <f>2*STDEV(ES387:ES392)</f>
        <v>9.4709238493061072</v>
      </c>
      <c r="EY388" s="44">
        <f>2*STDEV(ET387:ET392)</f>
        <v>10.345618747141554</v>
      </c>
      <c r="EZ388" s="112">
        <f>2*STDEV(EU387:EU392)</f>
        <v>33.035787223106652</v>
      </c>
      <c r="FA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44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</row>
    <row r="389" spans="1:235">
      <c r="A389" t="s">
        <v>38</v>
      </c>
      <c r="B389" s="3" t="s">
        <v>36</v>
      </c>
      <c r="C389" s="19">
        <v>6</v>
      </c>
      <c r="D389" t="s">
        <v>139</v>
      </c>
      <c r="E389" t="s">
        <v>27</v>
      </c>
      <c r="F389" s="13"/>
      <c r="G389" s="13"/>
      <c r="H389" s="13">
        <v>2.4159036111086606E-4</v>
      </c>
      <c r="I389" s="13">
        <v>5.1843584697053305E-5</v>
      </c>
      <c r="J389" s="13">
        <v>7.5250022564432581E-5</v>
      </c>
      <c r="K389" s="13">
        <v>-9.2129204404045598E-6</v>
      </c>
      <c r="L389" s="13">
        <v>9.035672337631695E-5</v>
      </c>
      <c r="M389" s="13">
        <v>1.6080526165751504E-6</v>
      </c>
      <c r="N389" s="13">
        <v>5.5805442207201851E-5</v>
      </c>
      <c r="O389" s="13">
        <v>7.9781326860484131E-6</v>
      </c>
      <c r="P389" s="13">
        <v>-3.8393690601878914E-6</v>
      </c>
      <c r="Q389" s="13"/>
      <c r="R389" s="13"/>
      <c r="S389" s="13"/>
      <c r="T389" s="13"/>
      <c r="U389" s="13"/>
      <c r="V389" s="13">
        <v>19.275672017311564</v>
      </c>
      <c r="W389" s="13">
        <v>4.2865864208766391</v>
      </c>
      <c r="X389" s="13">
        <v>6.6894129928277462</v>
      </c>
      <c r="Y389" s="13">
        <v>2.914903381902057E-5</v>
      </c>
      <c r="Z389" s="13">
        <v>7.0565044928570186</v>
      </c>
      <c r="AA389" s="13">
        <v>2.084647864964553E-5</v>
      </c>
      <c r="AB389" s="13">
        <v>1.179656135792635</v>
      </c>
      <c r="AC389" s="13">
        <v>1.5322353138516313E-5</v>
      </c>
      <c r="AD389" s="13">
        <v>7.2032394119300348E-7</v>
      </c>
      <c r="AE389" s="13"/>
      <c r="AF389" s="13"/>
      <c r="AG389" s="13"/>
      <c r="AH389" s="13"/>
      <c r="AI389" s="68">
        <f t="shared" si="633"/>
        <v>1</v>
      </c>
      <c r="AJ389" s="13">
        <f t="shared" si="655"/>
        <v>0</v>
      </c>
      <c r="AK389" s="13">
        <f t="shared" si="656"/>
        <v>0</v>
      </c>
      <c r="AL389" s="13">
        <f t="shared" si="657"/>
        <v>19.275430426950454</v>
      </c>
      <c r="AM389" s="13">
        <f t="shared" si="658"/>
        <v>4.2865345772919419</v>
      </c>
      <c r="AN389" s="13">
        <f t="shared" si="659"/>
        <v>6.6893377428051819</v>
      </c>
      <c r="AO389" s="13">
        <f t="shared" si="660"/>
        <v>3.8361954259425128E-5</v>
      </c>
      <c r="AP389" s="13">
        <f t="shared" si="661"/>
        <v>7.0564141361336423</v>
      </c>
      <c r="AQ389" s="13">
        <f t="shared" si="662"/>
        <v>1.9238426033070378E-5</v>
      </c>
      <c r="AR389" s="13">
        <f t="shared" si="663"/>
        <v>1.1796003303504277</v>
      </c>
      <c r="AS389" s="13">
        <f t="shared" si="664"/>
        <v>7.3442204524679001E-6</v>
      </c>
      <c r="AT389" s="13">
        <f t="shared" si="665"/>
        <v>4.5596930013808947E-6</v>
      </c>
      <c r="AU389" s="13">
        <f t="shared" si="666"/>
        <v>0</v>
      </c>
      <c r="AV389" s="13">
        <f t="shared" si="667"/>
        <v>0</v>
      </c>
      <c r="AW389" s="13">
        <f t="shared" si="668"/>
        <v>0</v>
      </c>
      <c r="AX389" s="13"/>
      <c r="AY389">
        <f t="shared" si="669"/>
        <v>0</v>
      </c>
      <c r="AZ389">
        <f t="shared" si="670"/>
        <v>1</v>
      </c>
      <c r="BB389">
        <f t="shared" si="634"/>
        <v>1</v>
      </c>
      <c r="BC389">
        <f t="shared" si="635"/>
        <v>1</v>
      </c>
      <c r="BD389" s="41">
        <f t="shared" si="636"/>
        <v>1.8260415475565592</v>
      </c>
      <c r="BE389" s="13">
        <f t="shared" si="637"/>
        <v>19.275430426950454</v>
      </c>
      <c r="BF389" s="13">
        <f t="shared" si="638"/>
        <v>4.2865345772919419</v>
      </c>
      <c r="BG389" s="13">
        <f t="shared" si="671"/>
        <v>6.6893352645091584</v>
      </c>
      <c r="BH389" s="13">
        <f t="shared" si="672"/>
        <v>7.0564125259664428</v>
      </c>
      <c r="BI389" s="13">
        <f t="shared" si="673"/>
        <v>1.1795973051819535</v>
      </c>
      <c r="BJ389" s="17">
        <f t="shared" si="674"/>
        <v>0.22238333891100093</v>
      </c>
      <c r="BK389" s="17">
        <f t="shared" si="675"/>
        <v>0.34703947545349167</v>
      </c>
      <c r="BL389" s="17">
        <f t="shared" si="676"/>
        <v>0.36608326608885128</v>
      </c>
      <c r="BM389" s="17">
        <f t="shared" si="677"/>
        <v>6.1196937191745834E-2</v>
      </c>
      <c r="BN389" s="17">
        <f t="shared" si="678"/>
        <v>1.5605462043736058</v>
      </c>
      <c r="BO389" s="17">
        <f t="shared" si="679"/>
        <v>1.6461811747298203</v>
      </c>
      <c r="BP389" s="17">
        <f t="shared" si="680"/>
        <v>0.27518670009823532</v>
      </c>
      <c r="BQ389" s="17">
        <f t="shared" si="681"/>
        <v>1.0548749983282859</v>
      </c>
      <c r="BR389" s="17">
        <f t="shared" si="682"/>
        <v>0.1763399887340687</v>
      </c>
      <c r="BS389" s="17">
        <f t="shared" si="683"/>
        <v>0.16716671550043716</v>
      </c>
      <c r="BT389" s="96">
        <f t="shared" si="684"/>
        <v>-1.5033526343804973</v>
      </c>
      <c r="BU389" s="96">
        <f t="shared" si="685"/>
        <v>-1.0583167433918876</v>
      </c>
      <c r="BV389" s="96">
        <f t="shared" si="686"/>
        <v>-1.0048944684806449</v>
      </c>
      <c r="BW389" s="96">
        <f t="shared" si="687"/>
        <v>-2.7936581366026996</v>
      </c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184"/>
      <c r="CJ389" s="185"/>
      <c r="CK389" s="181">
        <f t="shared" si="639"/>
        <v>0</v>
      </c>
      <c r="CL389" s="186">
        <f t="shared" si="640"/>
        <v>1.8260363076334809</v>
      </c>
      <c r="CM389" s="185">
        <f t="shared" si="641"/>
        <v>0.21793243223986933</v>
      </c>
      <c r="CN389" s="185">
        <f t="shared" si="642"/>
        <v>0.33337083920186233</v>
      </c>
      <c r="CO389" s="188">
        <f t="shared" si="643"/>
        <v>0.33810000000000001</v>
      </c>
      <c r="CP389" s="185">
        <f t="shared" si="644"/>
        <v>5.438337401473084E-2</v>
      </c>
      <c r="CQ389" s="187">
        <f t="shared" si="645"/>
        <v>1.5296981535769523</v>
      </c>
      <c r="CR389" s="187">
        <f t="shared" si="646"/>
        <v>1.5513982775536002</v>
      </c>
      <c r="CS389" s="187">
        <f t="shared" si="647"/>
        <v>0.24954236253773035</v>
      </c>
      <c r="CT389" s="187">
        <f t="shared" si="648"/>
        <v>1.0141858862324611</v>
      </c>
      <c r="CU389" s="187">
        <f t="shared" si="649"/>
        <v>0.16313176684839156</v>
      </c>
      <c r="CV389" s="187">
        <f t="shared" si="650"/>
        <v>0.16084996750881644</v>
      </c>
      <c r="CW389" s="184">
        <f t="shared" si="651"/>
        <v>-1.523570208089382</v>
      </c>
      <c r="CX389" s="184">
        <f t="shared" si="652"/>
        <v>-1.0984997773921537</v>
      </c>
      <c r="CY389" s="184">
        <f t="shared" si="653"/>
        <v>-2.9116967965622083</v>
      </c>
      <c r="CZ389" s="184">
        <f t="shared" si="688"/>
        <v>0.42507043069722839</v>
      </c>
      <c r="DA389" s="184">
        <f t="shared" si="689"/>
        <v>0.43915663882108508</v>
      </c>
      <c r="DB389" s="184">
        <f t="shared" si="690"/>
        <v>-1.3881265884728264</v>
      </c>
      <c r="DC389" s="184">
        <f t="shared" si="691"/>
        <v>1.408620812385703E-2</v>
      </c>
      <c r="DD389" s="184">
        <f t="shared" si="692"/>
        <v>-1.8131970191700544</v>
      </c>
      <c r="DE389" s="184">
        <f t="shared" si="693"/>
        <v>-1.8272832272939115</v>
      </c>
      <c r="DF389" s="15"/>
      <c r="DV389" s="39" t="str">
        <f>E389</f>
        <v>iRM_12</v>
      </c>
      <c r="DW389" s="39" t="str">
        <f>A389</f>
        <v>Lab 1</v>
      </c>
      <c r="DX389" s="39" t="str">
        <f>B389</f>
        <v>Jun 23, 2022</v>
      </c>
      <c r="DY389" s="124">
        <f>C389</f>
        <v>6</v>
      </c>
      <c r="DZ389" s="48">
        <f>BE389/AVERAGE(BE387,BE391)</f>
        <v>1.0066562081078341</v>
      </c>
      <c r="EA389" s="46">
        <f>(CM389/AVERAGE(CM387,CM391)-1)*10^6</f>
        <v>4.1270217021605049E-2</v>
      </c>
      <c r="EB389" s="46">
        <f>(CN389/AVERAGE(CN387,CN391)-1)*10^6</f>
        <v>3.2729647423401786</v>
      </c>
      <c r="EC389" s="46">
        <f>(CP389/AVERAGE(CP387,CP391)-1)*10^6</f>
        <v>6.8818137697324033</v>
      </c>
      <c r="EH389" s="50"/>
      <c r="EK389" s="46"/>
      <c r="EL389" s="46"/>
      <c r="EN389" t="str">
        <f t="shared" ref="EN389:EU389" si="742">EE515</f>
        <v xml:space="preserve">bottle 5 </v>
      </c>
      <c r="EO389" t="str">
        <f t="shared" si="742"/>
        <v>Lab 2</v>
      </c>
      <c r="EP389" s="39" t="str">
        <f t="shared" si="742"/>
        <v>June 3, 2020</v>
      </c>
      <c r="EQ389" s="124">
        <f t="shared" si="742"/>
        <v>2</v>
      </c>
      <c r="ER389" s="117">
        <f t="shared" si="742"/>
        <v>1.0655073327838394</v>
      </c>
      <c r="ES389" s="44">
        <f t="shared" si="742"/>
        <v>-5.7716942686303341</v>
      </c>
      <c r="ET389" s="44">
        <f t="shared" si="742"/>
        <v>2.0264051008300754</v>
      </c>
      <c r="EU389" s="44">
        <f t="shared" si="742"/>
        <v>14.253078478132508</v>
      </c>
      <c r="EV389" s="39" t="s">
        <v>275</v>
      </c>
      <c r="EW389" s="111" t="s">
        <v>233</v>
      </c>
      <c r="EX389">
        <f>COUNT(ES387:ES392)</f>
        <v>6</v>
      </c>
      <c r="EY389">
        <f>COUNT(ET387:ET392)</f>
        <v>6</v>
      </c>
      <c r="EZ389" s="113">
        <f>COUNT(EU387:EU392)</f>
        <v>6</v>
      </c>
      <c r="FA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44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</row>
    <row r="390" spans="1:235">
      <c r="A390" t="s">
        <v>38</v>
      </c>
      <c r="B390" s="3" t="s">
        <v>36</v>
      </c>
      <c r="C390" s="19">
        <v>6</v>
      </c>
      <c r="D390" t="s">
        <v>140</v>
      </c>
      <c r="E390" t="s">
        <v>99</v>
      </c>
      <c r="F390" s="13"/>
      <c r="G390" s="13"/>
      <c r="H390" s="13">
        <v>3.0310061702039094E-4</v>
      </c>
      <c r="I390" s="13">
        <v>5.3673940783482976E-5</v>
      </c>
      <c r="J390" s="13">
        <v>1.0296275650034659E-4</v>
      </c>
      <c r="K390" s="13">
        <v>4.4259434730520297E-6</v>
      </c>
      <c r="L390" s="13">
        <v>9.9237658650963562E-5</v>
      </c>
      <c r="M390" s="13">
        <v>1.2991350558877451E-6</v>
      </c>
      <c r="N390" s="13">
        <v>5.8961550166714005E-5</v>
      </c>
      <c r="O390" s="13">
        <v>1.7044217912598469E-5</v>
      </c>
      <c r="P390" s="13">
        <v>-3.4513749596953865E-6</v>
      </c>
      <c r="Q390" s="13"/>
      <c r="R390" s="13"/>
      <c r="S390" s="13"/>
      <c r="T390" s="13"/>
      <c r="U390" s="13"/>
      <c r="V390" s="13">
        <v>20.947448425292968</v>
      </c>
      <c r="W390" s="13">
        <v>4.658094987869263</v>
      </c>
      <c r="X390" s="13">
        <v>7.2688824272155763</v>
      </c>
      <c r="Y390" s="13">
        <v>4.1606623535699325E-5</v>
      </c>
      <c r="Z390" s="13">
        <v>7.6670445060729984</v>
      </c>
      <c r="AA390" s="13">
        <v>2.3005136572464835E-5</v>
      </c>
      <c r="AB390" s="13">
        <v>1.281601231098175</v>
      </c>
      <c r="AC390" s="13">
        <v>1.6813607365975259E-5</v>
      </c>
      <c r="AD390" s="13">
        <v>1.3699285898383096E-6</v>
      </c>
      <c r="AE390" s="13"/>
      <c r="AF390" s="13"/>
      <c r="AG390" s="13"/>
      <c r="AH390" s="13"/>
      <c r="AI390" s="68">
        <f t="shared" si="633"/>
        <v>1</v>
      </c>
      <c r="AJ390" s="13">
        <f t="shared" si="655"/>
        <v>0</v>
      </c>
      <c r="AK390" s="13">
        <f t="shared" si="656"/>
        <v>0</v>
      </c>
      <c r="AL390" s="13">
        <f t="shared" si="657"/>
        <v>20.947145324675947</v>
      </c>
      <c r="AM390" s="13">
        <f t="shared" si="658"/>
        <v>4.6580413139284795</v>
      </c>
      <c r="AN390" s="13">
        <f t="shared" si="659"/>
        <v>7.268779464459076</v>
      </c>
      <c r="AO390" s="13">
        <f t="shared" si="660"/>
        <v>3.7180680062647295E-5</v>
      </c>
      <c r="AP390" s="13">
        <f t="shared" si="661"/>
        <v>7.6669452684143478</v>
      </c>
      <c r="AQ390" s="13">
        <f t="shared" si="662"/>
        <v>2.1706001516577091E-5</v>
      </c>
      <c r="AR390" s="13">
        <f t="shared" si="663"/>
        <v>1.2815422695480083</v>
      </c>
      <c r="AS390" s="13">
        <f t="shared" si="664"/>
        <v>-2.3061054662321031E-7</v>
      </c>
      <c r="AT390" s="13">
        <f t="shared" si="665"/>
        <v>4.8213035495336959E-6</v>
      </c>
      <c r="AU390" s="13">
        <f t="shared" si="666"/>
        <v>0</v>
      </c>
      <c r="AV390" s="13">
        <f t="shared" si="667"/>
        <v>0</v>
      </c>
      <c r="AW390" s="13">
        <f t="shared" si="668"/>
        <v>0</v>
      </c>
      <c r="AX390" s="13"/>
      <c r="AY390">
        <f t="shared" si="669"/>
        <v>0</v>
      </c>
      <c r="AZ390">
        <f t="shared" si="670"/>
        <v>1</v>
      </c>
      <c r="BB390">
        <f t="shared" si="634"/>
        <v>1</v>
      </c>
      <c r="BC390">
        <f t="shared" si="635"/>
        <v>1</v>
      </c>
      <c r="BD390" s="41">
        <f t="shared" si="636"/>
        <v>1.8216814811698157</v>
      </c>
      <c r="BE390" s="13">
        <f t="shared" si="637"/>
        <v>20.947145324675947</v>
      </c>
      <c r="BF390" s="13">
        <f t="shared" si="638"/>
        <v>4.6580413139284795</v>
      </c>
      <c r="BG390" s="13">
        <f t="shared" si="671"/>
        <v>7.2687768433215796</v>
      </c>
      <c r="BH390" s="13">
        <f t="shared" si="672"/>
        <v>7.6669435655857221</v>
      </c>
      <c r="BI390" s="13">
        <f t="shared" si="673"/>
        <v>1.2815390705525398</v>
      </c>
      <c r="BJ390" s="17">
        <f t="shared" si="674"/>
        <v>0.22237117477011342</v>
      </c>
      <c r="BK390" s="17">
        <f t="shared" si="675"/>
        <v>0.34700560532985308</v>
      </c>
      <c r="BL390" s="17">
        <f t="shared" si="676"/>
        <v>0.3660137668760996</v>
      </c>
      <c r="BM390" s="17">
        <f t="shared" si="677"/>
        <v>6.1179652438982886E-2</v>
      </c>
      <c r="BN390" s="17">
        <f t="shared" si="678"/>
        <v>1.5604792558594267</v>
      </c>
      <c r="BO390" s="17">
        <f t="shared" si="679"/>
        <v>1.645958687111688</v>
      </c>
      <c r="BP390" s="17">
        <f t="shared" si="680"/>
        <v>0.27512402406575492</v>
      </c>
      <c r="BQ390" s="17">
        <f t="shared" si="681"/>
        <v>1.0547776786723024</v>
      </c>
      <c r="BR390" s="17">
        <f t="shared" si="682"/>
        <v>0.17630738956169698</v>
      </c>
      <c r="BS390" s="17">
        <f t="shared" si="683"/>
        <v>0.16715123302914719</v>
      </c>
      <c r="BT390" s="96">
        <f t="shared" si="684"/>
        <v>-1.503407334852404</v>
      </c>
      <c r="BU390" s="96">
        <f t="shared" si="685"/>
        <v>-1.0584143454774098</v>
      </c>
      <c r="BV390" s="96">
        <f t="shared" si="686"/>
        <v>-1.0050843318726026</v>
      </c>
      <c r="BW390" s="96">
        <f t="shared" si="687"/>
        <v>-2.7939406212336255</v>
      </c>
      <c r="BX390" s="44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184"/>
      <c r="CJ390" s="185"/>
      <c r="CK390" s="181">
        <f t="shared" si="639"/>
        <v>0</v>
      </c>
      <c r="CL390" s="186">
        <f t="shared" si="640"/>
        <v>1.8216763809772256</v>
      </c>
      <c r="CM390" s="185">
        <f t="shared" si="641"/>
        <v>0.2179310313570551</v>
      </c>
      <c r="CN390" s="185">
        <f t="shared" si="642"/>
        <v>0.33337028605309504</v>
      </c>
      <c r="CO390" s="188">
        <f t="shared" si="643"/>
        <v>0.33810000000000007</v>
      </c>
      <c r="CP390" s="185">
        <f t="shared" si="644"/>
        <v>5.4383338654565766E-2</v>
      </c>
      <c r="CQ390" s="187">
        <f t="shared" si="645"/>
        <v>1.5297054484494499</v>
      </c>
      <c r="CR390" s="187">
        <f t="shared" si="646"/>
        <v>1.5514082500993709</v>
      </c>
      <c r="CS390" s="187">
        <f t="shared" si="647"/>
        <v>0.2495438043674692</v>
      </c>
      <c r="CT390" s="187">
        <f t="shared" si="648"/>
        <v>1.0141875690329269</v>
      </c>
      <c r="CU390" s="187">
        <f t="shared" si="649"/>
        <v>0.16313193145805518</v>
      </c>
      <c r="CV390" s="187">
        <f t="shared" si="650"/>
        <v>0.1608498629238857</v>
      </c>
      <c r="CW390" s="184">
        <f t="shared" si="651"/>
        <v>-1.5235766361703349</v>
      </c>
      <c r="CX390" s="184">
        <f t="shared" si="652"/>
        <v>-1.0985014366531363</v>
      </c>
      <c r="CY390" s="184">
        <f t="shared" si="653"/>
        <v>-2.9116974467641716</v>
      </c>
      <c r="CZ390" s="184">
        <f t="shared" si="688"/>
        <v>0.42507519951719897</v>
      </c>
      <c r="DA390" s="184">
        <f t="shared" si="689"/>
        <v>0.43916306690203816</v>
      </c>
      <c r="DB390" s="184">
        <f t="shared" si="690"/>
        <v>-1.388120810593837</v>
      </c>
      <c r="DC390" s="184">
        <f t="shared" si="691"/>
        <v>1.4087867384839267E-2</v>
      </c>
      <c r="DD390" s="184">
        <f t="shared" si="692"/>
        <v>-1.8131960101110358</v>
      </c>
      <c r="DE390" s="184">
        <f t="shared" si="693"/>
        <v>-1.8272838774958751</v>
      </c>
      <c r="DF390" s="15"/>
      <c r="DY390" s="124"/>
      <c r="EE390" t="str">
        <f>E390</f>
        <v>SRM</v>
      </c>
      <c r="EF390" t="str">
        <f>A390</f>
        <v>Lab 1</v>
      </c>
      <c r="EG390" t="str">
        <f>B390</f>
        <v>Jun 23, 2022</v>
      </c>
      <c r="EH390" s="50">
        <f>C390</f>
        <v>6</v>
      </c>
      <c r="EI390" s="48">
        <f>BE390/AVERAGE(BE389,BE391)</f>
        <v>1.0912008426326993</v>
      </c>
      <c r="EJ390" s="46">
        <f>(CM390/AVERAGE(CM389,CM391)-1)*10^6</f>
        <v>-6.0460550515006872</v>
      </c>
      <c r="EK390" s="46">
        <f>(CN390/AVERAGE(CN389,CN391)-1)*10^6</f>
        <v>-1.3363958861756231</v>
      </c>
      <c r="EL390" s="46">
        <f>(CP390/AVERAGE(CP389,CP391)-1)*10^6</f>
        <v>1.8274435638065967</v>
      </c>
      <c r="EN390" t="str">
        <f t="shared" ref="EN390:EU390" si="743">EE522</f>
        <v xml:space="preserve">bottle 5 </v>
      </c>
      <c r="EO390" t="str">
        <f t="shared" si="743"/>
        <v>Lab 2</v>
      </c>
      <c r="EP390" s="39" t="str">
        <f t="shared" si="743"/>
        <v>June 3, 2020</v>
      </c>
      <c r="EQ390" s="124">
        <f t="shared" si="743"/>
        <v>2</v>
      </c>
      <c r="ER390" s="117">
        <f t="shared" si="743"/>
        <v>1.0659048119571555</v>
      </c>
      <c r="ES390" s="44">
        <f t="shared" si="743"/>
        <v>-5.7039125381797007</v>
      </c>
      <c r="ET390" s="44">
        <f t="shared" si="743"/>
        <v>-1.4477859671124804</v>
      </c>
      <c r="EU390" s="44">
        <f t="shared" si="743"/>
        <v>18.615159092183475</v>
      </c>
      <c r="EV390" s="39" t="s">
        <v>275</v>
      </c>
      <c r="EW390" s="114" t="s">
        <v>274</v>
      </c>
      <c r="EX390" s="115">
        <f>EX388/SQRT(EX389)</f>
        <v>3.8664884705926474</v>
      </c>
      <c r="EY390" s="115">
        <f>EY388/SQRT(EY389)</f>
        <v>4.2235811673114325</v>
      </c>
      <c r="EZ390" s="116">
        <f>EZ388/SQRT(EZ389)</f>
        <v>13.48680365796122</v>
      </c>
      <c r="FA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44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</row>
    <row r="391" spans="1:235">
      <c r="A391" t="s">
        <v>38</v>
      </c>
      <c r="B391" s="3" t="s">
        <v>36</v>
      </c>
      <c r="C391" s="19">
        <v>6</v>
      </c>
      <c r="D391" t="s">
        <v>74</v>
      </c>
      <c r="E391" t="s">
        <v>27</v>
      </c>
      <c r="F391" s="13"/>
      <c r="G391" s="13"/>
      <c r="H391" s="13">
        <v>2.4255976895801724E-4</v>
      </c>
      <c r="I391" s="13">
        <v>4.8858529225981329E-5</v>
      </c>
      <c r="J391" s="13">
        <v>7.7220779348863286E-5</v>
      </c>
      <c r="K391" s="13">
        <v>5.0683338571388945E-6</v>
      </c>
      <c r="L391" s="13">
        <v>8.2577672583283859E-5</v>
      </c>
      <c r="M391" s="13">
        <v>1.5461021547480418E-6</v>
      </c>
      <c r="N391" s="13">
        <v>5.0685727183008565E-5</v>
      </c>
      <c r="O391" s="13">
        <v>1.2655800856009591E-5</v>
      </c>
      <c r="P391" s="13">
        <v>-3.0857479941914788E-6</v>
      </c>
      <c r="Q391" s="13"/>
      <c r="R391" s="13"/>
      <c r="S391" s="13"/>
      <c r="T391" s="13"/>
      <c r="U391" s="13"/>
      <c r="V391" s="13">
        <v>19.117644151051838</v>
      </c>
      <c r="W391" s="13">
        <v>4.2514048516750336</v>
      </c>
      <c r="X391" s="13">
        <v>6.6344661811987562</v>
      </c>
      <c r="Y391" s="13">
        <v>3.2622020327721657E-5</v>
      </c>
      <c r="Z391" s="13">
        <v>6.9984342753887177</v>
      </c>
      <c r="AA391" s="13">
        <v>1.8393784500858601E-5</v>
      </c>
      <c r="AB391" s="13">
        <v>1.1699200371901195</v>
      </c>
      <c r="AC391" s="13">
        <v>1.1632503208384529E-5</v>
      </c>
      <c r="AD391" s="13">
        <v>-2.018741857826948E-6</v>
      </c>
      <c r="AE391" s="13"/>
      <c r="AF391" s="13"/>
      <c r="AG391" s="13"/>
      <c r="AH391" s="13"/>
      <c r="AI391" s="68">
        <f t="shared" si="633"/>
        <v>1</v>
      </c>
      <c r="AJ391" s="13">
        <f t="shared" si="655"/>
        <v>0</v>
      </c>
      <c r="AK391" s="13">
        <f t="shared" si="656"/>
        <v>0</v>
      </c>
      <c r="AL391" s="13">
        <f t="shared" si="657"/>
        <v>19.117401591282881</v>
      </c>
      <c r="AM391" s="13">
        <f t="shared" si="658"/>
        <v>4.2513559931458076</v>
      </c>
      <c r="AN391" s="13">
        <f t="shared" si="659"/>
        <v>6.6343889604194075</v>
      </c>
      <c r="AO391" s="13">
        <f t="shared" si="660"/>
        <v>2.7553686470582762E-5</v>
      </c>
      <c r="AP391" s="13">
        <f t="shared" si="661"/>
        <v>6.9983516977161342</v>
      </c>
      <c r="AQ391" s="13">
        <f t="shared" si="662"/>
        <v>1.684768234611056E-5</v>
      </c>
      <c r="AR391" s="13">
        <f t="shared" si="663"/>
        <v>1.1698693514629366</v>
      </c>
      <c r="AS391" s="13">
        <f t="shared" si="664"/>
        <v>-1.0232976476250617E-6</v>
      </c>
      <c r="AT391" s="13">
        <f t="shared" si="665"/>
        <v>1.0670061363645307E-6</v>
      </c>
      <c r="AU391" s="13">
        <f t="shared" si="666"/>
        <v>0</v>
      </c>
      <c r="AV391" s="13">
        <f t="shared" si="667"/>
        <v>0</v>
      </c>
      <c r="AW391" s="13">
        <f t="shared" si="668"/>
        <v>0</v>
      </c>
      <c r="AX391" s="13"/>
      <c r="AY391">
        <f t="shared" si="669"/>
        <v>0</v>
      </c>
      <c r="AZ391">
        <f t="shared" si="670"/>
        <v>1</v>
      </c>
      <c r="BB391">
        <f t="shared" si="634"/>
        <v>1</v>
      </c>
      <c r="BC391">
        <f t="shared" si="635"/>
        <v>1</v>
      </c>
      <c r="BD391" s="41">
        <f t="shared" si="636"/>
        <v>1.8253501516402011</v>
      </c>
      <c r="BE391" s="13">
        <f t="shared" si="637"/>
        <v>19.117401591282881</v>
      </c>
      <c r="BF391" s="13">
        <f t="shared" si="638"/>
        <v>4.2513559931458076</v>
      </c>
      <c r="BG391" s="13">
        <f t="shared" si="671"/>
        <v>6.6343883804546806</v>
      </c>
      <c r="BH391" s="13">
        <f t="shared" si="672"/>
        <v>6.9983513209138186</v>
      </c>
      <c r="BI391" s="13">
        <f t="shared" si="673"/>
        <v>1.1698686435392243</v>
      </c>
      <c r="BJ391" s="17">
        <f t="shared" si="674"/>
        <v>0.22238147652264276</v>
      </c>
      <c r="BK391" s="17">
        <f t="shared" si="675"/>
        <v>0.34703400191581563</v>
      </c>
      <c r="BL391" s="17">
        <f t="shared" si="676"/>
        <v>0.36607230786556866</v>
      </c>
      <c r="BM391" s="17">
        <f t="shared" si="677"/>
        <v>6.1193914766777657E-2</v>
      </c>
      <c r="BN391" s="17">
        <f t="shared" si="678"/>
        <v>1.5605346602709549</v>
      </c>
      <c r="BO391" s="17">
        <f t="shared" si="679"/>
        <v>1.6461456843879501</v>
      </c>
      <c r="BP391" s="17">
        <f t="shared" si="680"/>
        <v>0.27517541354460306</v>
      </c>
      <c r="BQ391" s="17">
        <f t="shared" si="681"/>
        <v>1.0548600593735808</v>
      </c>
      <c r="BR391" s="17">
        <f t="shared" si="682"/>
        <v>0.17633406072302457</v>
      </c>
      <c r="BS391" s="17">
        <f t="shared" si="683"/>
        <v>0.16716346320642661</v>
      </c>
      <c r="BT391" s="96">
        <f t="shared" si="684"/>
        <v>-1.5033610090913265</v>
      </c>
      <c r="BU391" s="96">
        <f t="shared" si="685"/>
        <v>-1.0583325156057946</v>
      </c>
      <c r="BV391" s="96">
        <f t="shared" si="686"/>
        <v>-1.0049244026194351</v>
      </c>
      <c r="BW391" s="96">
        <f t="shared" si="687"/>
        <v>-2.793707526322935</v>
      </c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184"/>
      <c r="CJ391" s="185"/>
      <c r="CK391" s="181">
        <f t="shared" si="639"/>
        <v>0</v>
      </c>
      <c r="CL391" s="186">
        <f t="shared" si="640"/>
        <v>1.8253489152494171</v>
      </c>
      <c r="CM391" s="185">
        <f t="shared" si="641"/>
        <v>0.21793226573619989</v>
      </c>
      <c r="CN391" s="185">
        <f t="shared" si="642"/>
        <v>0.33337062393487621</v>
      </c>
      <c r="CO391" s="188">
        <f t="shared" si="643"/>
        <v>0.33810000000000001</v>
      </c>
      <c r="CP391" s="185">
        <f t="shared" si="644"/>
        <v>5.4383104529799525E-2</v>
      </c>
      <c r="CQ391" s="187">
        <f t="shared" si="645"/>
        <v>1.5296983345201891</v>
      </c>
      <c r="CR391" s="187">
        <f t="shared" si="646"/>
        <v>1.5513994628462189</v>
      </c>
      <c r="CS391" s="187">
        <f t="shared" si="647"/>
        <v>0.24954131663839324</v>
      </c>
      <c r="CT391" s="187">
        <f t="shared" si="648"/>
        <v>1.0141865411214146</v>
      </c>
      <c r="CU391" s="187">
        <f t="shared" si="649"/>
        <v>0.16313106382289769</v>
      </c>
      <c r="CV391" s="187">
        <f t="shared" si="650"/>
        <v>0.16084917045193589</v>
      </c>
      <c r="CW391" s="184">
        <f t="shared" si="651"/>
        <v>-1.5235709721047759</v>
      </c>
      <c r="CX391" s="184">
        <f t="shared" si="652"/>
        <v>-1.0985004231206648</v>
      </c>
      <c r="CY391" s="184">
        <f t="shared" si="653"/>
        <v>-2.9117017518560617</v>
      </c>
      <c r="CZ391" s="184">
        <f t="shared" si="688"/>
        <v>0.42507054898411117</v>
      </c>
      <c r="DA391" s="184">
        <f t="shared" si="689"/>
        <v>0.43915740283647886</v>
      </c>
      <c r="DB391" s="184">
        <f t="shared" si="690"/>
        <v>-1.3881307797512863</v>
      </c>
      <c r="DC391" s="184">
        <f t="shared" si="691"/>
        <v>1.4086853852367909E-2</v>
      </c>
      <c r="DD391" s="184">
        <f t="shared" si="692"/>
        <v>-1.8132013287353974</v>
      </c>
      <c r="DE391" s="184">
        <f t="shared" si="693"/>
        <v>-1.8272881825877652</v>
      </c>
      <c r="DF391" s="15"/>
      <c r="DV391" s="39" t="str">
        <f>E391</f>
        <v>iRM_12</v>
      </c>
      <c r="DW391" s="39" t="str">
        <f>A391</f>
        <v>Lab 1</v>
      </c>
      <c r="DX391" s="39" t="str">
        <f>B391</f>
        <v>Jun 23, 2022</v>
      </c>
      <c r="DY391" s="124">
        <f>C391</f>
        <v>6</v>
      </c>
      <c r="DZ391" s="48">
        <f>BE391/AVERAGE(BE389,BE393)</f>
        <v>0.9977029909912617</v>
      </c>
      <c r="EA391" s="46">
        <f>(CM391/AVERAGE(CM389,CM393)-1)*10^6</f>
        <v>0.77672084741742253</v>
      </c>
      <c r="EB391" s="46">
        <f>(CN391/AVERAGE(CN389,CN393)-1)*10^6</f>
        <v>0.55293238876430451</v>
      </c>
      <c r="EC391" s="46">
        <f>(CP391/AVERAGE(CP389,CP393)-1)*10^6</f>
        <v>-1.6802636186863396</v>
      </c>
      <c r="EH391" s="50"/>
      <c r="EK391" s="46"/>
      <c r="EL391" s="46"/>
      <c r="EN391" t="str">
        <f t="shared" ref="EN391:EU391" si="744">EE529</f>
        <v xml:space="preserve">bottle 5 </v>
      </c>
      <c r="EO391" t="str">
        <f t="shared" si="744"/>
        <v>Lab 2</v>
      </c>
      <c r="EP391" s="39" t="str">
        <f t="shared" si="744"/>
        <v>June 3, 2020</v>
      </c>
      <c r="EQ391" s="124">
        <f t="shared" si="744"/>
        <v>2</v>
      </c>
      <c r="ER391" s="117">
        <f t="shared" si="744"/>
        <v>1.065788636417371</v>
      </c>
      <c r="ES391" s="44">
        <f t="shared" si="744"/>
        <v>2.3496732306504953</v>
      </c>
      <c r="ET391" s="44">
        <f t="shared" si="744"/>
        <v>6.3965741443627877</v>
      </c>
      <c r="EU391" s="44">
        <f t="shared" si="744"/>
        <v>-10.916491604118228</v>
      </c>
      <c r="EV391" s="39" t="s">
        <v>275</v>
      </c>
      <c r="EY391" s="39"/>
      <c r="EZ391" s="39"/>
      <c r="FA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44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</row>
    <row r="392" spans="1:235">
      <c r="A392" t="s">
        <v>38</v>
      </c>
      <c r="B392" s="3" t="s">
        <v>36</v>
      </c>
      <c r="C392" s="19">
        <v>6</v>
      </c>
      <c r="D392" t="s">
        <v>141</v>
      </c>
      <c r="E392" t="s">
        <v>100</v>
      </c>
      <c r="F392" s="13"/>
      <c r="G392" s="13"/>
      <c r="H392" s="13">
        <v>1.3578417783719487E-3</v>
      </c>
      <c r="I392" s="13">
        <v>2.9394094854069398E-4</v>
      </c>
      <c r="J392" s="13">
        <v>4.6590998499596026E-4</v>
      </c>
      <c r="K392" s="13">
        <v>-4.9058981858252079E-6</v>
      </c>
      <c r="L392" s="13">
        <v>5.0049040073645306E-4</v>
      </c>
      <c r="M392" s="13">
        <v>1.8258349768984775E-6</v>
      </c>
      <c r="N392" s="13">
        <v>1.262147936358815E-4</v>
      </c>
      <c r="O392" s="13">
        <v>7.9778690178500256E-6</v>
      </c>
      <c r="P392" s="13">
        <v>-7.8771288826828829E-6</v>
      </c>
      <c r="Q392" s="13"/>
      <c r="R392" s="13"/>
      <c r="S392" s="13"/>
      <c r="T392" s="13"/>
      <c r="U392" s="13"/>
      <c r="V392" s="13">
        <v>21.703375368702169</v>
      </c>
      <c r="W392" s="13">
        <v>4.8255527846667228</v>
      </c>
      <c r="X392" s="13">
        <v>7.5292103241901005</v>
      </c>
      <c r="Y392" s="13">
        <v>3.0913110725921386E-5</v>
      </c>
      <c r="Z392" s="13">
        <v>7.9396614736440227</v>
      </c>
      <c r="AA392" s="13">
        <v>2.5265823231685708E-5</v>
      </c>
      <c r="AB392" s="13">
        <v>1.3268578514760854</v>
      </c>
      <c r="AC392" s="13">
        <v>1.0111012222890223E-5</v>
      </c>
      <c r="AD392" s="13">
        <v>-1.8261427417850532E-8</v>
      </c>
      <c r="AE392" s="13"/>
      <c r="AF392" s="13"/>
      <c r="AG392" s="13"/>
      <c r="AH392" s="13"/>
      <c r="AI392" s="68">
        <f t="shared" si="633"/>
        <v>1</v>
      </c>
      <c r="AJ392" s="13">
        <f t="shared" si="655"/>
        <v>0</v>
      </c>
      <c r="AK392" s="13">
        <f t="shared" si="656"/>
        <v>0</v>
      </c>
      <c r="AL392" s="13">
        <f t="shared" si="657"/>
        <v>21.702017526923797</v>
      </c>
      <c r="AM392" s="13">
        <f t="shared" si="658"/>
        <v>4.8252588437181823</v>
      </c>
      <c r="AN392" s="13">
        <f t="shared" si="659"/>
        <v>7.5287444142051045</v>
      </c>
      <c r="AO392" s="13">
        <f t="shared" si="660"/>
        <v>3.5819008911746595E-5</v>
      </c>
      <c r="AP392" s="13">
        <f t="shared" si="661"/>
        <v>7.9391609832432861</v>
      </c>
      <c r="AQ392" s="13">
        <f t="shared" si="662"/>
        <v>2.3439988254787229E-5</v>
      </c>
      <c r="AR392" s="13">
        <f t="shared" si="663"/>
        <v>1.3267316366824495</v>
      </c>
      <c r="AS392" s="13">
        <f t="shared" si="664"/>
        <v>2.1331432050401975E-6</v>
      </c>
      <c r="AT392" s="13">
        <f t="shared" si="665"/>
        <v>7.858867455265032E-6</v>
      </c>
      <c r="AU392" s="13">
        <f t="shared" si="666"/>
        <v>0</v>
      </c>
      <c r="AV392" s="13">
        <f t="shared" si="667"/>
        <v>0</v>
      </c>
      <c r="AW392" s="13">
        <f t="shared" si="668"/>
        <v>0</v>
      </c>
      <c r="AX392" s="13"/>
      <c r="AY392">
        <f t="shared" si="669"/>
        <v>0</v>
      </c>
      <c r="AZ392">
        <f t="shared" si="670"/>
        <v>1</v>
      </c>
      <c r="BB392">
        <f t="shared" si="634"/>
        <v>1</v>
      </c>
      <c r="BC392">
        <f t="shared" si="635"/>
        <v>1</v>
      </c>
      <c r="BD392" s="41">
        <f t="shared" si="636"/>
        <v>1.8098892686520505</v>
      </c>
      <c r="BE392" s="13">
        <f t="shared" si="637"/>
        <v>21.702017526923797</v>
      </c>
      <c r="BF392" s="13">
        <f t="shared" si="638"/>
        <v>4.8252588437181823</v>
      </c>
      <c r="BG392" s="13">
        <f t="shared" si="671"/>
        <v>7.5287401388054889</v>
      </c>
      <c r="BH392" s="13">
        <f t="shared" si="672"/>
        <v>7.9391582063530572</v>
      </c>
      <c r="BI392" s="13">
        <f t="shared" si="673"/>
        <v>1.3267264210824212</v>
      </c>
      <c r="BJ392" s="17">
        <f t="shared" si="674"/>
        <v>0.22234148681024266</v>
      </c>
      <c r="BK392" s="17">
        <f t="shared" si="675"/>
        <v>0.34691429630748566</v>
      </c>
      <c r="BL392" s="17">
        <f t="shared" si="676"/>
        <v>0.36582581303805684</v>
      </c>
      <c r="BM392" s="17">
        <f t="shared" si="677"/>
        <v>6.1133782582032649E-2</v>
      </c>
      <c r="BN392" s="17">
        <f t="shared" si="678"/>
        <v>1.5602769473407347</v>
      </c>
      <c r="BO392" s="17">
        <f t="shared" si="679"/>
        <v>1.645333123774021</v>
      </c>
      <c r="BP392" s="17">
        <f t="shared" si="680"/>
        <v>0.27495445613443825</v>
      </c>
      <c r="BQ392" s="17">
        <f t="shared" si="681"/>
        <v>1.0545135122186173</v>
      </c>
      <c r="BR392" s="17">
        <f t="shared" si="682"/>
        <v>0.17622157181970685</v>
      </c>
      <c r="BS392" s="17">
        <f t="shared" si="683"/>
        <v>0.16711172476960479</v>
      </c>
      <c r="BT392" s="96">
        <f t="shared" si="684"/>
        <v>-1.5035408500970988</v>
      </c>
      <c r="BU392" s="96">
        <f t="shared" si="685"/>
        <v>-1.0586775142456755</v>
      </c>
      <c r="BV392" s="96">
        <f t="shared" si="686"/>
        <v>-1.0055979795280003</v>
      </c>
      <c r="BW392" s="96">
        <f t="shared" si="687"/>
        <v>-2.7946906591847749</v>
      </c>
      <c r="BX392" s="44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184"/>
      <c r="CJ392" s="185"/>
      <c r="CK392" s="181">
        <f t="shared" si="639"/>
        <v>0</v>
      </c>
      <c r="CL392" s="186">
        <f t="shared" si="640"/>
        <v>1.8098812366811166</v>
      </c>
      <c r="CM392" s="185">
        <f t="shared" si="641"/>
        <v>0.21793039470587616</v>
      </c>
      <c r="CN392" s="185">
        <f t="shared" si="642"/>
        <v>0.33336908276187421</v>
      </c>
      <c r="CO392" s="188">
        <f t="shared" si="643"/>
        <v>0.33810000000000001</v>
      </c>
      <c r="CP392" s="185">
        <f t="shared" si="644"/>
        <v>5.4384014312024012E-2</v>
      </c>
      <c r="CQ392" s="187">
        <f t="shared" si="645"/>
        <v>1.5297043958085641</v>
      </c>
      <c r="CR392" s="187">
        <f t="shared" si="646"/>
        <v>1.5514127823074306</v>
      </c>
      <c r="CS392" s="187">
        <f t="shared" si="647"/>
        <v>0.24954763370856045</v>
      </c>
      <c r="CT392" s="187">
        <f t="shared" si="648"/>
        <v>1.0141912297293176</v>
      </c>
      <c r="CU392" s="187">
        <f t="shared" si="649"/>
        <v>0.16313454703557662</v>
      </c>
      <c r="CV392" s="187">
        <f t="shared" si="650"/>
        <v>0.1608518613192074</v>
      </c>
      <c r="CW392" s="184">
        <f t="shared" si="651"/>
        <v>-1.523579557517079</v>
      </c>
      <c r="CX392" s="184">
        <f t="shared" si="652"/>
        <v>-1.0985050461331733</v>
      </c>
      <c r="CY392" s="184">
        <f t="shared" si="653"/>
        <v>-2.9116850228623332</v>
      </c>
      <c r="CZ392" s="184">
        <f t="shared" si="688"/>
        <v>0.42507451138390567</v>
      </c>
      <c r="DA392" s="184">
        <f t="shared" si="689"/>
        <v>0.43916598824878195</v>
      </c>
      <c r="DB392" s="184">
        <f t="shared" si="690"/>
        <v>-1.3881054653452545</v>
      </c>
      <c r="DC392" s="184">
        <f t="shared" si="691"/>
        <v>1.4091476864876154E-2</v>
      </c>
      <c r="DD392" s="184">
        <f t="shared" si="692"/>
        <v>-1.8131799767291599</v>
      </c>
      <c r="DE392" s="184">
        <f t="shared" si="693"/>
        <v>-1.8272714535940362</v>
      </c>
      <c r="DF392" s="15"/>
      <c r="DY392" s="124"/>
      <c r="EE392" t="str">
        <f>E392</f>
        <v>alfaA</v>
      </c>
      <c r="EF392" t="str">
        <f>A392</f>
        <v>Lab 1</v>
      </c>
      <c r="EG392" t="str">
        <f>B392</f>
        <v>Jun 23, 2022</v>
      </c>
      <c r="EH392" s="50">
        <f>C392</f>
        <v>6</v>
      </c>
      <c r="EI392" s="48">
        <f>BE392/AVERAGE(BE391,BE393)</f>
        <v>1.1372791816518273</v>
      </c>
      <c r="EJ392" s="46">
        <f>(CM392/AVERAGE(CM391,CM393)-1)*10^6</f>
        <v>-7.4266559670910226</v>
      </c>
      <c r="EK392" s="46">
        <f>(CN392/AVERAGE(CN391,CN393)-1)*10^6</f>
        <v>-3.747208661364354</v>
      </c>
      <c r="EL392" s="46">
        <f>(CP392/AVERAGE(CP391,CP393)-1)*10^6</f>
        <v>17.526534258349713</v>
      </c>
      <c r="EN392" t="str">
        <f t="shared" ref="EN392:EU392" si="745">EE536</f>
        <v xml:space="preserve">bottle 5 </v>
      </c>
      <c r="EO392" t="str">
        <f t="shared" si="745"/>
        <v>Lab 2</v>
      </c>
      <c r="EP392" s="39" t="str">
        <f t="shared" si="745"/>
        <v>June 3, 2020</v>
      </c>
      <c r="EQ392" s="124">
        <f t="shared" si="745"/>
        <v>2</v>
      </c>
      <c r="ER392" s="117">
        <f t="shared" si="745"/>
        <v>1.0685892115801867</v>
      </c>
      <c r="ES392" s="44">
        <f t="shared" si="745"/>
        <v>-2.3782972697894422</v>
      </c>
      <c r="ET392" s="44">
        <f t="shared" si="745"/>
        <v>-0.67613063770011195</v>
      </c>
      <c r="EU392" s="44">
        <f t="shared" si="745"/>
        <v>9.6051689653098293</v>
      </c>
      <c r="EV392" s="39" t="s">
        <v>275</v>
      </c>
      <c r="EY392" s="39"/>
      <c r="EZ392" s="39"/>
      <c r="FA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44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</row>
    <row r="393" spans="1:235">
      <c r="A393" t="s">
        <v>38</v>
      </c>
      <c r="B393" s="3" t="s">
        <v>36</v>
      </c>
      <c r="C393" s="19">
        <v>6</v>
      </c>
      <c r="D393" t="s">
        <v>142</v>
      </c>
      <c r="E393" t="s">
        <v>27</v>
      </c>
      <c r="F393" s="13"/>
      <c r="G393" s="13"/>
      <c r="H393" s="13">
        <v>2.3035287886159496E-4</v>
      </c>
      <c r="I393" s="13">
        <v>3.7814298798366509E-5</v>
      </c>
      <c r="J393" s="13">
        <v>7.6398911551223131E-5</v>
      </c>
      <c r="K393" s="13">
        <v>-2.4686461756573402E-6</v>
      </c>
      <c r="L393" s="13">
        <v>8.9704214042285463E-5</v>
      </c>
      <c r="M393" s="13">
        <v>7.1708262794345437E-7</v>
      </c>
      <c r="N393" s="13">
        <v>6.9359790722955955E-5</v>
      </c>
      <c r="O393" s="13">
        <v>6.9101533881621435E-6</v>
      </c>
      <c r="P393" s="13">
        <v>-2.7254449548763661E-6</v>
      </c>
      <c r="Q393" s="13"/>
      <c r="R393" s="13"/>
      <c r="S393" s="13"/>
      <c r="T393" s="13"/>
      <c r="U393" s="13"/>
      <c r="V393" s="13">
        <v>19.0476309967041</v>
      </c>
      <c r="W393" s="13">
        <v>4.2358673286437991</v>
      </c>
      <c r="X393" s="13">
        <v>6.6103162860870359</v>
      </c>
      <c r="Y393" s="13">
        <v>3.2715664646048025E-5</v>
      </c>
      <c r="Z393" s="13">
        <v>6.9731409358978276</v>
      </c>
      <c r="AA393" s="13">
        <v>2.0253815389423835E-5</v>
      </c>
      <c r="AB393" s="13">
        <v>1.1657331657409669</v>
      </c>
      <c r="AC393" s="13">
        <v>1.3530221232542772E-5</v>
      </c>
      <c r="AD393" s="13">
        <v>-2.8500092290073554E-6</v>
      </c>
      <c r="AE393" s="13"/>
      <c r="AF393" s="13"/>
      <c r="AG393" s="13"/>
      <c r="AH393" s="13"/>
      <c r="AI393" s="68">
        <f t="shared" si="633"/>
        <v>1</v>
      </c>
      <c r="AJ393" s="13">
        <f t="shared" si="655"/>
        <v>0</v>
      </c>
      <c r="AK393" s="13">
        <f t="shared" si="656"/>
        <v>0</v>
      </c>
      <c r="AL393" s="13">
        <f t="shared" si="657"/>
        <v>19.047400643825238</v>
      </c>
      <c r="AM393" s="13">
        <f t="shared" si="658"/>
        <v>4.2358295143450011</v>
      </c>
      <c r="AN393" s="13">
        <f t="shared" si="659"/>
        <v>6.6102398871754851</v>
      </c>
      <c r="AO393" s="13">
        <f t="shared" si="660"/>
        <v>3.5184310821705363E-5</v>
      </c>
      <c r="AP393" s="13">
        <f t="shared" si="661"/>
        <v>6.9730512316837849</v>
      </c>
      <c r="AQ393" s="13">
        <f t="shared" si="662"/>
        <v>1.953673276148038E-5</v>
      </c>
      <c r="AR393" s="13">
        <f t="shared" si="663"/>
        <v>1.165663805950244</v>
      </c>
      <c r="AS393" s="13">
        <f t="shared" si="664"/>
        <v>6.6200678443806288E-6</v>
      </c>
      <c r="AT393" s="13">
        <f t="shared" si="665"/>
        <v>-1.2456427413098924E-7</v>
      </c>
      <c r="AU393" s="13">
        <f t="shared" si="666"/>
        <v>0</v>
      </c>
      <c r="AV393" s="13">
        <f t="shared" si="667"/>
        <v>0</v>
      </c>
      <c r="AW393" s="13">
        <f t="shared" si="668"/>
        <v>0</v>
      </c>
      <c r="AX393" s="13"/>
      <c r="AY393">
        <f t="shared" si="669"/>
        <v>0</v>
      </c>
      <c r="AZ393">
        <f t="shared" si="670"/>
        <v>1</v>
      </c>
      <c r="BB393">
        <f t="shared" si="634"/>
        <v>1</v>
      </c>
      <c r="BC393">
        <f t="shared" si="635"/>
        <v>1</v>
      </c>
      <c r="BD393" s="41">
        <f t="shared" si="636"/>
        <v>1.8264202738574351</v>
      </c>
      <c r="BE393" s="13">
        <f t="shared" si="637"/>
        <v>19.047400643825238</v>
      </c>
      <c r="BF393" s="13">
        <f t="shared" si="638"/>
        <v>4.2358295143450011</v>
      </c>
      <c r="BG393" s="13">
        <f t="shared" si="671"/>
        <v>6.6102399548775193</v>
      </c>
      <c r="BH393" s="13">
        <f t="shared" si="672"/>
        <v>6.9730512756706187</v>
      </c>
      <c r="BI393" s="13">
        <f t="shared" si="673"/>
        <v>1.1656638885929269</v>
      </c>
      <c r="BJ393" s="17">
        <f t="shared" si="674"/>
        <v>0.22238359939775651</v>
      </c>
      <c r="BK393" s="17">
        <f t="shared" si="675"/>
        <v>0.34704157687891224</v>
      </c>
      <c r="BL393" s="17">
        <f t="shared" si="676"/>
        <v>0.36608938962656479</v>
      </c>
      <c r="BM393" s="17">
        <f t="shared" si="677"/>
        <v>6.119805586022628E-2</v>
      </c>
      <c r="BN393" s="17">
        <f t="shared" si="678"/>
        <v>1.5605538259959171</v>
      </c>
      <c r="BO393" s="17">
        <f t="shared" si="679"/>
        <v>1.6462067824155293</v>
      </c>
      <c r="BP393" s="17">
        <f t="shared" si="680"/>
        <v>0.27519140811623932</v>
      </c>
      <c r="BQ393" s="17">
        <f t="shared" si="681"/>
        <v>1.0548862557592014</v>
      </c>
      <c r="BR393" s="17">
        <f t="shared" si="682"/>
        <v>0.17634214439262749</v>
      </c>
      <c r="BS393" s="17">
        <f t="shared" si="683"/>
        <v>0.16716697504577316</v>
      </c>
      <c r="BT393" s="96">
        <f t="shared" si="684"/>
        <v>-1.5033514630400349</v>
      </c>
      <c r="BU393" s="96">
        <f t="shared" si="685"/>
        <v>-1.0583106881180444</v>
      </c>
      <c r="BV393" s="96">
        <f t="shared" si="686"/>
        <v>-1.0048777414486645</v>
      </c>
      <c r="BW393" s="96">
        <f t="shared" si="687"/>
        <v>-2.7936398569582046</v>
      </c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184"/>
      <c r="CJ393" s="185"/>
      <c r="CK393" s="181">
        <f t="shared" si="639"/>
        <v>0</v>
      </c>
      <c r="CL393" s="186">
        <f t="shared" si="640"/>
        <v>1.8264204187138668</v>
      </c>
      <c r="CM393" s="185">
        <f t="shared" si="641"/>
        <v>0.21793176068772513</v>
      </c>
      <c r="CN393" s="185">
        <f t="shared" si="642"/>
        <v>0.33337004000526299</v>
      </c>
      <c r="CO393" s="188">
        <f t="shared" si="643"/>
        <v>0.33810000000000001</v>
      </c>
      <c r="CP393" s="185">
        <f t="shared" si="644"/>
        <v>5.438301780107932E-2</v>
      </c>
      <c r="CQ393" s="187">
        <f t="shared" si="645"/>
        <v>1.5296992001223244</v>
      </c>
      <c r="CR393" s="187">
        <f t="shared" si="646"/>
        <v>1.5514030581548148</v>
      </c>
      <c r="CS393" s="187">
        <f t="shared" si="647"/>
        <v>0.24954149697806022</v>
      </c>
      <c r="CT393" s="187">
        <f t="shared" si="648"/>
        <v>1.0141883175664568</v>
      </c>
      <c r="CU393" s="187">
        <f t="shared" si="649"/>
        <v>0.16313108940509699</v>
      </c>
      <c r="CV393" s="187">
        <f t="shared" si="650"/>
        <v>0.16084891393398199</v>
      </c>
      <c r="CW393" s="184">
        <f t="shared" si="651"/>
        <v>-1.5235732895636351</v>
      </c>
      <c r="CX393" s="184">
        <f t="shared" si="652"/>
        <v>-1.0985021747150845</v>
      </c>
      <c r="CY393" s="184">
        <f t="shared" si="653"/>
        <v>-2.9117033466305808</v>
      </c>
      <c r="CZ393" s="184">
        <f t="shared" si="688"/>
        <v>0.42507111484855048</v>
      </c>
      <c r="DA393" s="184">
        <f t="shared" si="689"/>
        <v>0.43915972029533845</v>
      </c>
      <c r="DB393" s="184">
        <f t="shared" si="690"/>
        <v>-1.3881300570669459</v>
      </c>
      <c r="DC393" s="184">
        <f t="shared" si="691"/>
        <v>1.4088605446788013E-2</v>
      </c>
      <c r="DD393" s="184">
        <f t="shared" si="692"/>
        <v>-1.8132011719154963</v>
      </c>
      <c r="DE393" s="184">
        <f t="shared" si="693"/>
        <v>-1.8272897773622843</v>
      </c>
      <c r="DF393" s="15"/>
      <c r="DV393" s="39" t="str">
        <f>E393</f>
        <v>iRM_12</v>
      </c>
      <c r="DW393" s="39" t="str">
        <f>A393</f>
        <v>Lab 1</v>
      </c>
      <c r="DX393" s="39" t="str">
        <f>B393</f>
        <v>Jun 23, 2022</v>
      </c>
      <c r="DY393" s="124">
        <f>C393</f>
        <v>6</v>
      </c>
      <c r="DZ393" s="48">
        <f>BE393/AVERAGE(BE391,BE395)</f>
        <v>0.99361841118831506</v>
      </c>
      <c r="EA393" s="46">
        <f>(CM393/AVERAGE(CM391,CM395)-1)*10^6</f>
        <v>5.9631025632889134</v>
      </c>
      <c r="EB393" s="46">
        <f>(CN393/AVERAGE(CN391,CN395)-1)*10^6</f>
        <v>2.5951534292634193</v>
      </c>
      <c r="EC393" s="46">
        <f>(CP393/AVERAGE(CP391,CP395)-1)*10^6</f>
        <v>1.4463382171925332</v>
      </c>
      <c r="EH393" s="50"/>
      <c r="EK393" s="46"/>
      <c r="EL393" s="46"/>
      <c r="EP393" s="39"/>
      <c r="EQ393" s="124"/>
      <c r="ER393" s="117"/>
      <c r="ES393" s="44"/>
      <c r="ET393" s="44"/>
      <c r="EU393" s="44"/>
      <c r="EY393" s="39"/>
      <c r="EZ393" s="39"/>
      <c r="FA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44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</row>
    <row r="394" spans="1:235">
      <c r="A394" t="s">
        <v>38</v>
      </c>
      <c r="B394" s="3" t="s">
        <v>36</v>
      </c>
      <c r="C394" s="19">
        <v>6</v>
      </c>
      <c r="D394" t="s">
        <v>143</v>
      </c>
      <c r="E394" t="s">
        <v>101</v>
      </c>
      <c r="F394" s="13"/>
      <c r="G394" s="13"/>
      <c r="H394" s="13">
        <v>2.4133356855600137E-3</v>
      </c>
      <c r="I394" s="13">
        <v>5.4086909076431764E-4</v>
      </c>
      <c r="J394" s="13">
        <v>8.2588675577426334E-4</v>
      </c>
      <c r="K394" s="13">
        <v>1.8026509053470364E-6</v>
      </c>
      <c r="L394" s="13">
        <v>8.7674364622216674E-4</v>
      </c>
      <c r="M394" s="13">
        <v>1.0803662235048251E-6</v>
      </c>
      <c r="N394" s="13">
        <v>1.8578750241431407E-4</v>
      </c>
      <c r="O394" s="13">
        <v>4.9999133807432376E-6</v>
      </c>
      <c r="P394" s="13">
        <v>-4.5794542444355109E-6</v>
      </c>
      <c r="Q394" s="13"/>
      <c r="R394" s="13"/>
      <c r="S394" s="13"/>
      <c r="T394" s="13"/>
      <c r="U394" s="13"/>
      <c r="V394" s="13">
        <v>21.585075187683106</v>
      </c>
      <c r="W394" s="13">
        <v>4.8003169441223141</v>
      </c>
      <c r="X394" s="13">
        <v>7.4914172649383541</v>
      </c>
      <c r="Y394" s="13">
        <v>3.4501420982451238E-5</v>
      </c>
      <c r="Z394" s="13">
        <v>7.903183288574219</v>
      </c>
      <c r="AA394" s="13">
        <v>3.3217487648471432E-5</v>
      </c>
      <c r="AB394" s="13">
        <v>1.3212931036949158</v>
      </c>
      <c r="AC394" s="13">
        <v>1.4983753899286967E-5</v>
      </c>
      <c r="AD394" s="13">
        <v>9.8951525779966689E-6</v>
      </c>
      <c r="AE394" s="13"/>
      <c r="AF394" s="13"/>
      <c r="AG394" s="13"/>
      <c r="AH394" s="13"/>
      <c r="AI394" s="68">
        <f t="shared" si="633"/>
        <v>1</v>
      </c>
      <c r="AJ394" s="13">
        <f t="shared" si="655"/>
        <v>0</v>
      </c>
      <c r="AK394" s="13">
        <f t="shared" si="656"/>
        <v>0</v>
      </c>
      <c r="AL394" s="13">
        <f t="shared" si="657"/>
        <v>21.582661851997546</v>
      </c>
      <c r="AM394" s="13">
        <f t="shared" si="658"/>
        <v>4.7997760750315495</v>
      </c>
      <c r="AN394" s="13">
        <f t="shared" si="659"/>
        <v>7.4905913781825797</v>
      </c>
      <c r="AO394" s="13">
        <f t="shared" si="660"/>
        <v>3.26987700771042E-5</v>
      </c>
      <c r="AP394" s="13">
        <f t="shared" si="661"/>
        <v>7.9023065449279972</v>
      </c>
      <c r="AQ394" s="13">
        <f t="shared" si="662"/>
        <v>3.2137121424966606E-5</v>
      </c>
      <c r="AR394" s="13">
        <f t="shared" si="663"/>
        <v>1.3211073161925015</v>
      </c>
      <c r="AS394" s="13">
        <f t="shared" si="664"/>
        <v>9.9838405185437298E-6</v>
      </c>
      <c r="AT394" s="13">
        <f t="shared" si="665"/>
        <v>1.447460682243218E-5</v>
      </c>
      <c r="AU394" s="13">
        <f t="shared" si="666"/>
        <v>0</v>
      </c>
      <c r="AV394" s="13">
        <f t="shared" si="667"/>
        <v>0</v>
      </c>
      <c r="AW394" s="13">
        <f t="shared" si="668"/>
        <v>0</v>
      </c>
      <c r="AX394" s="13"/>
      <c r="AY394">
        <f t="shared" si="669"/>
        <v>0</v>
      </c>
      <c r="AZ394">
        <f t="shared" si="670"/>
        <v>1</v>
      </c>
      <c r="BB394">
        <f t="shared" si="634"/>
        <v>1</v>
      </c>
      <c r="BC394">
        <f t="shared" si="635"/>
        <v>1</v>
      </c>
      <c r="BD394" s="41">
        <f t="shared" si="636"/>
        <v>1.8296841211398081</v>
      </c>
      <c r="BE394" s="13">
        <f t="shared" si="637"/>
        <v>21.582661851997546</v>
      </c>
      <c r="BF394" s="13">
        <f t="shared" si="638"/>
        <v>4.7997760750315495</v>
      </c>
      <c r="BG394" s="13">
        <f t="shared" si="671"/>
        <v>7.490583512537726</v>
      </c>
      <c r="BH394" s="13">
        <f t="shared" si="672"/>
        <v>7.9023014342001723</v>
      </c>
      <c r="BI394" s="13">
        <f t="shared" si="673"/>
        <v>1.3210977135371442</v>
      </c>
      <c r="BJ394" s="17">
        <f t="shared" si="674"/>
        <v>0.22239036630170408</v>
      </c>
      <c r="BK394" s="17">
        <f t="shared" si="675"/>
        <v>0.34706485992803748</v>
      </c>
      <c r="BL394" s="17">
        <f t="shared" si="676"/>
        <v>0.36614118723584543</v>
      </c>
      <c r="BM394" s="17">
        <f t="shared" si="677"/>
        <v>6.1211064816588986E-2</v>
      </c>
      <c r="BN394" s="17">
        <f t="shared" si="678"/>
        <v>1.5606110358988965</v>
      </c>
      <c r="BO394" s="17">
        <f t="shared" si="679"/>
        <v>1.6463896045709236</v>
      </c>
      <c r="BP394" s="17">
        <f t="shared" si="680"/>
        <v>0.27524153062254275</v>
      </c>
      <c r="BQ394" s="17">
        <f t="shared" si="681"/>
        <v>1.0549647328506937</v>
      </c>
      <c r="BR394" s="17">
        <f t="shared" si="682"/>
        <v>0.176367797158378</v>
      </c>
      <c r="BS394" s="17">
        <f t="shared" si="683"/>
        <v>0.16717885600005064</v>
      </c>
      <c r="BT394" s="96">
        <f t="shared" si="684"/>
        <v>-1.5033210345326582</v>
      </c>
      <c r="BU394" s="96">
        <f t="shared" si="685"/>
        <v>-1.0582436002828097</v>
      </c>
      <c r="BV394" s="96">
        <f t="shared" si="686"/>
        <v>-1.004736262491069</v>
      </c>
      <c r="BW394" s="96">
        <f t="shared" si="687"/>
        <v>-2.7934273081491003</v>
      </c>
      <c r="BX394" s="44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184"/>
      <c r="CJ394" s="185"/>
      <c r="CK394" s="181">
        <f t="shared" si="639"/>
        <v>0</v>
      </c>
      <c r="CL394" s="186">
        <f t="shared" si="640"/>
        <v>1.8296692697543937</v>
      </c>
      <c r="CM394" s="185">
        <f t="shared" si="641"/>
        <v>0.2179305528615883</v>
      </c>
      <c r="CN394" s="185">
        <f t="shared" si="642"/>
        <v>0.3333685714808014</v>
      </c>
      <c r="CO394" s="188">
        <f t="shared" si="643"/>
        <v>0.33810000000000001</v>
      </c>
      <c r="CP394" s="185">
        <f t="shared" si="644"/>
        <v>5.4383155746109149E-2</v>
      </c>
      <c r="CQ394" s="187">
        <f t="shared" si="645"/>
        <v>1.5297009396040488</v>
      </c>
      <c r="CR394" s="187">
        <f t="shared" si="646"/>
        <v>1.5514116564221885</v>
      </c>
      <c r="CS394" s="187">
        <f t="shared" si="647"/>
        <v>0.24954351297703939</v>
      </c>
      <c r="CT394" s="187">
        <f t="shared" si="648"/>
        <v>1.0141927851752248</v>
      </c>
      <c r="CU394" s="187">
        <f t="shared" si="649"/>
        <v>0.16313222180646092</v>
      </c>
      <c r="CV394" s="187">
        <f t="shared" si="650"/>
        <v>0.16084932193466175</v>
      </c>
      <c r="CW394" s="184">
        <f t="shared" si="651"/>
        <v>-1.52357883180071</v>
      </c>
      <c r="CX394" s="184">
        <f t="shared" si="652"/>
        <v>-1.0985065798130833</v>
      </c>
      <c r="CY394" s="184">
        <f t="shared" si="653"/>
        <v>-2.9117008100877322</v>
      </c>
      <c r="CZ394" s="184">
        <f t="shared" si="688"/>
        <v>0.42507225198762677</v>
      </c>
      <c r="DA394" s="184">
        <f t="shared" si="689"/>
        <v>0.43916526253241328</v>
      </c>
      <c r="DB394" s="184">
        <f t="shared" si="690"/>
        <v>-1.3881219782870229</v>
      </c>
      <c r="DC394" s="184">
        <f t="shared" si="691"/>
        <v>1.4093010544786622E-2</v>
      </c>
      <c r="DD394" s="184">
        <f t="shared" si="692"/>
        <v>-1.8131942302746495</v>
      </c>
      <c r="DE394" s="184">
        <f t="shared" si="693"/>
        <v>-1.8272872408194358</v>
      </c>
      <c r="DF394" s="15"/>
      <c r="DY394" s="124"/>
      <c r="EE394" t="str">
        <f>E394</f>
        <v>Ames</v>
      </c>
      <c r="EF394" t="str">
        <f>A394</f>
        <v>Lab 1</v>
      </c>
      <c r="EG394" t="str">
        <f>B394</f>
        <v>Jun 23, 2022</v>
      </c>
      <c r="EH394" s="50">
        <f>C394</f>
        <v>6</v>
      </c>
      <c r="EI394" s="48">
        <f>BE394/AVERAGE(BE393,BE395)</f>
        <v>1.1279311424955787</v>
      </c>
      <c r="EJ394" s="46">
        <f>(CM394/AVERAGE(CM393,CM395)-1)*10^6</f>
        <v>1.5795873100632463</v>
      </c>
      <c r="EK394" s="46">
        <f>(CN394/AVERAGE(CN393,CN395)-1)*10^6</f>
        <v>-0.93414686730408647</v>
      </c>
      <c r="EL394" s="46">
        <f>(CP394/AVERAGE(CP393,CP395)-1)*10^6</f>
        <v>4.7802808116337303</v>
      </c>
      <c r="EN394" t="str">
        <f t="shared" ref="EN394:EU394" si="746">EE432</f>
        <v xml:space="preserve">Bottle 6 </v>
      </c>
      <c r="EO394" t="str">
        <f t="shared" si="746"/>
        <v>Lab 2</v>
      </c>
      <c r="EP394" s="39" t="str">
        <f t="shared" si="746"/>
        <v>May 28, 2020</v>
      </c>
      <c r="EQ394" s="124">
        <f t="shared" si="746"/>
        <v>1</v>
      </c>
      <c r="ER394" s="117">
        <f t="shared" si="746"/>
        <v>1.0230437309391864</v>
      </c>
      <c r="ES394" s="44">
        <f t="shared" si="746"/>
        <v>6.0491464386469573</v>
      </c>
      <c r="ET394" s="44">
        <f t="shared" si="746"/>
        <v>4.6312258796810113</v>
      </c>
      <c r="EU394" s="44">
        <f t="shared" si="746"/>
        <v>10.156596192301137</v>
      </c>
      <c r="EV394" s="39" t="s">
        <v>275</v>
      </c>
      <c r="EW394" s="108" t="s">
        <v>257</v>
      </c>
      <c r="EX394" s="109">
        <f>AVERAGE(ES394:ES399)</f>
        <v>-1.6341556370313981</v>
      </c>
      <c r="EY394" s="109">
        <f>AVERAGE(ET394:ET399)</f>
        <v>-0.45386064347526417</v>
      </c>
      <c r="EZ394" s="110">
        <f>AVERAGE(EU394:EU399)</f>
        <v>8.3799760852709682</v>
      </c>
      <c r="FA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44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</row>
    <row r="395" spans="1:235">
      <c r="A395" t="s">
        <v>38</v>
      </c>
      <c r="B395" s="3" t="s">
        <v>36</v>
      </c>
      <c r="C395" s="19">
        <v>6</v>
      </c>
      <c r="D395" t="s">
        <v>144</v>
      </c>
      <c r="E395" t="s">
        <v>27</v>
      </c>
      <c r="F395" s="13"/>
      <c r="G395" s="13"/>
      <c r="H395" s="13">
        <v>2.6272325776517392E-4</v>
      </c>
      <c r="I395" s="13">
        <v>6.0385190226952543E-5</v>
      </c>
      <c r="J395" s="13">
        <v>8.4482716556522067E-5</v>
      </c>
      <c r="K395" s="13">
        <v>3.4625177477209944E-6</v>
      </c>
      <c r="L395" s="13">
        <v>9.7872528567677366E-5</v>
      </c>
      <c r="M395" s="13">
        <v>2.2667641815132817E-6</v>
      </c>
      <c r="N395" s="13">
        <v>5.8862982405116783E-5</v>
      </c>
      <c r="O395" s="13">
        <v>1.2812894510716438E-6</v>
      </c>
      <c r="P395" s="13">
        <v>-1.2826969509660557E-6</v>
      </c>
      <c r="Q395" s="13"/>
      <c r="R395" s="13"/>
      <c r="S395" s="13"/>
      <c r="T395" s="13"/>
      <c r="U395" s="13"/>
      <c r="V395" s="13">
        <v>19.222329139709473</v>
      </c>
      <c r="W395" s="13">
        <v>4.2747453351815539</v>
      </c>
      <c r="X395" s="13">
        <v>6.6711226999759674</v>
      </c>
      <c r="Y395" s="13">
        <v>3.5535526365038095E-5</v>
      </c>
      <c r="Z395" s="13">
        <v>7.0375686387221021</v>
      </c>
      <c r="AA395" s="13">
        <v>2.1868012775409323E-5</v>
      </c>
      <c r="AB395" s="13">
        <v>1.1765251134832699</v>
      </c>
      <c r="AC395" s="13">
        <v>1.2899845749814176E-5</v>
      </c>
      <c r="AD395" s="13">
        <v>-8.1991768885458751E-7</v>
      </c>
      <c r="AE395" s="13"/>
      <c r="AF395" s="13"/>
      <c r="AG395" s="13"/>
      <c r="AH395" s="13"/>
      <c r="AI395" s="68">
        <f t="shared" si="633"/>
        <v>1</v>
      </c>
      <c r="AJ395" s="13">
        <f t="shared" si="655"/>
        <v>0</v>
      </c>
      <c r="AK395" s="13">
        <f t="shared" si="656"/>
        <v>0</v>
      </c>
      <c r="AL395" s="13">
        <f t="shared" si="657"/>
        <v>19.222066416451707</v>
      </c>
      <c r="AM395" s="13">
        <f t="shared" si="658"/>
        <v>4.2746849499913271</v>
      </c>
      <c r="AN395" s="13">
        <f t="shared" si="659"/>
        <v>6.6710382172594107</v>
      </c>
      <c r="AO395" s="13">
        <f t="shared" si="660"/>
        <v>3.2073008617317102E-5</v>
      </c>
      <c r="AP395" s="13">
        <f t="shared" si="661"/>
        <v>7.0374707661935343</v>
      </c>
      <c r="AQ395" s="13">
        <f t="shared" si="662"/>
        <v>1.9601248593896042E-5</v>
      </c>
      <c r="AR395" s="13">
        <f t="shared" si="663"/>
        <v>1.1764662505008647</v>
      </c>
      <c r="AS395" s="13">
        <f t="shared" si="664"/>
        <v>1.1618556298742532E-5</v>
      </c>
      <c r="AT395" s="13">
        <f t="shared" si="665"/>
        <v>4.6277926211146815E-7</v>
      </c>
      <c r="AU395" s="13">
        <f t="shared" si="666"/>
        <v>0</v>
      </c>
      <c r="AV395" s="13">
        <f t="shared" si="667"/>
        <v>0</v>
      </c>
      <c r="AW395" s="13">
        <f t="shared" si="668"/>
        <v>0</v>
      </c>
      <c r="AX395" s="13"/>
      <c r="AY395">
        <f t="shared" si="669"/>
        <v>0</v>
      </c>
      <c r="AZ395">
        <f t="shared" si="670"/>
        <v>1</v>
      </c>
      <c r="BB395">
        <f t="shared" si="634"/>
        <v>1</v>
      </c>
      <c r="BC395">
        <f t="shared" si="635"/>
        <v>1</v>
      </c>
      <c r="BD395" s="41">
        <f t="shared" si="636"/>
        <v>1.8279743416350287</v>
      </c>
      <c r="BE395" s="13">
        <f t="shared" si="637"/>
        <v>19.222066416451707</v>
      </c>
      <c r="BF395" s="13">
        <f t="shared" si="638"/>
        <v>4.2746849499913271</v>
      </c>
      <c r="BG395" s="13">
        <f t="shared" si="671"/>
        <v>6.6710379657561027</v>
      </c>
      <c r="BH395" s="13">
        <f t="shared" si="672"/>
        <v>7.0374706027838672</v>
      </c>
      <c r="BI395" s="13">
        <f t="shared" si="673"/>
        <v>1.1764659434769154</v>
      </c>
      <c r="BJ395" s="17">
        <f t="shared" si="674"/>
        <v>0.22238425658194202</v>
      </c>
      <c r="BK395" s="17">
        <f t="shared" si="675"/>
        <v>0.34705103089470762</v>
      </c>
      <c r="BL395" s="17">
        <f t="shared" si="676"/>
        <v>0.36611415496726535</v>
      </c>
      <c r="BM395" s="17">
        <f t="shared" si="677"/>
        <v>6.1203926674085689E-2</v>
      </c>
      <c r="BN395" s="17">
        <f t="shared" si="678"/>
        <v>1.5605917263609421</v>
      </c>
      <c r="BO395" s="17">
        <f t="shared" si="679"/>
        <v>1.6463132804203842</v>
      </c>
      <c r="BP395" s="17">
        <f t="shared" si="680"/>
        <v>0.27521699429084295</v>
      </c>
      <c r="BQ395" s="17">
        <f t="shared" si="681"/>
        <v>1.0549288789703706</v>
      </c>
      <c r="BR395" s="17">
        <f t="shared" si="682"/>
        <v>0.17635425694111956</v>
      </c>
      <c r="BS395" s="17">
        <f t="shared" si="683"/>
        <v>0.16717170271539486</v>
      </c>
      <c r="BT395" s="96">
        <f t="shared" si="684"/>
        <v>-1.5033485078616122</v>
      </c>
      <c r="BU395" s="96">
        <f t="shared" si="685"/>
        <v>-1.0582834467508548</v>
      </c>
      <c r="BV395" s="96">
        <f t="shared" si="686"/>
        <v>-1.0048100953934307</v>
      </c>
      <c r="BW395" s="96">
        <f t="shared" si="687"/>
        <v>-2.7935439301808382</v>
      </c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184"/>
      <c r="CJ395" s="185"/>
      <c r="CK395" s="181">
        <f t="shared" si="639"/>
        <v>0</v>
      </c>
      <c r="CL395" s="186">
        <f t="shared" si="640"/>
        <v>1.8279738084240365</v>
      </c>
      <c r="CM395" s="185">
        <f t="shared" si="641"/>
        <v>0.21792865655586741</v>
      </c>
      <c r="CN395" s="185">
        <f t="shared" si="642"/>
        <v>0.33336772578733503</v>
      </c>
      <c r="CO395" s="188">
        <f t="shared" si="643"/>
        <v>0.33809999999999996</v>
      </c>
      <c r="CP395" s="185">
        <f t="shared" si="644"/>
        <v>5.4382773760112614E-2</v>
      </c>
      <c r="CQ395" s="187">
        <f t="shared" si="645"/>
        <v>1.5297103696955712</v>
      </c>
      <c r="CR395" s="187">
        <f t="shared" si="646"/>
        <v>1.5514251560272703</v>
      </c>
      <c r="CS395" s="187">
        <f t="shared" si="647"/>
        <v>0.24954393157639296</v>
      </c>
      <c r="CT395" s="187">
        <f t="shared" si="648"/>
        <v>1.0141953579984038</v>
      </c>
      <c r="CU395" s="187">
        <f t="shared" si="649"/>
        <v>0.16313148980355993</v>
      </c>
      <c r="CV395" s="187">
        <f t="shared" si="650"/>
        <v>0.16084819213283827</v>
      </c>
      <c r="CW395" s="184">
        <f t="shared" si="651"/>
        <v>-1.5235875332606306</v>
      </c>
      <c r="CX395" s="184">
        <f t="shared" si="652"/>
        <v>-1.0985091166285226</v>
      </c>
      <c r="CY395" s="184">
        <f t="shared" si="653"/>
        <v>-2.9117078340886908</v>
      </c>
      <c r="CZ395" s="184">
        <f t="shared" si="688"/>
        <v>0.42507841663210832</v>
      </c>
      <c r="DA395" s="184">
        <f t="shared" si="689"/>
        <v>0.43917396399233388</v>
      </c>
      <c r="DB395" s="184">
        <f t="shared" si="690"/>
        <v>-1.3881203008280598</v>
      </c>
      <c r="DC395" s="184">
        <f t="shared" si="691"/>
        <v>1.4095547360225627E-2</v>
      </c>
      <c r="DD395" s="184">
        <f t="shared" si="692"/>
        <v>-1.8131987174601683</v>
      </c>
      <c r="DE395" s="184">
        <f t="shared" si="693"/>
        <v>-1.8272942648203938</v>
      </c>
      <c r="DF395" s="15"/>
      <c r="DV395" s="39" t="str">
        <f>E395</f>
        <v>iRM_12</v>
      </c>
      <c r="DW395" s="39" t="str">
        <f>A395</f>
        <v>Lab 1</v>
      </c>
      <c r="DX395" s="39" t="str">
        <f>B395</f>
        <v>Jun 23, 2022</v>
      </c>
      <c r="DY395" s="124">
        <f>C395</f>
        <v>6</v>
      </c>
      <c r="DZ395" s="48">
        <f>BE395/AVERAGE(BE393,BE397)</f>
        <v>1.01324410700645</v>
      </c>
      <c r="EA395" s="46">
        <f>(CM395/AVERAGE(CM393,CM397)-1)*10^6</f>
        <v>-14.679982546006443</v>
      </c>
      <c r="EB395" s="46">
        <f>(CN395/AVERAGE(CN393,CN397)-1)*10^6</f>
        <v>-11.174468967922735</v>
      </c>
      <c r="EC395" s="46">
        <f>(CP395/AVERAGE(CP393,CP397)-1)*10^6</f>
        <v>8.2120631184068316E-2</v>
      </c>
      <c r="EH395" s="50"/>
      <c r="EK395" s="46"/>
      <c r="EL395" s="46"/>
      <c r="EN395" t="str">
        <f t="shared" ref="EN395:EU395" si="747">EE444</f>
        <v xml:space="preserve">bottle 6 </v>
      </c>
      <c r="EO395" t="str">
        <f t="shared" si="747"/>
        <v>Lab 2</v>
      </c>
      <c r="EP395" s="39" t="str">
        <f t="shared" si="747"/>
        <v>May 28, 2020</v>
      </c>
      <c r="EQ395" s="124">
        <f t="shared" si="747"/>
        <v>1</v>
      </c>
      <c r="ER395" s="117">
        <f t="shared" si="747"/>
        <v>1.0275566812509871</v>
      </c>
      <c r="ES395" s="44">
        <f t="shared" si="747"/>
        <v>-0.38789114631399002</v>
      </c>
      <c r="ET395" s="44">
        <f t="shared" si="747"/>
        <v>-4.1636286451929294</v>
      </c>
      <c r="EU395" s="44">
        <f t="shared" si="747"/>
        <v>1.880000440213081</v>
      </c>
      <c r="EV395" s="39" t="s">
        <v>275</v>
      </c>
      <c r="EW395" s="111" t="s">
        <v>258</v>
      </c>
      <c r="EX395" s="44">
        <f>2*STDEV(ES394:ES399)</f>
        <v>13.28228371381449</v>
      </c>
      <c r="EY395" s="44">
        <f>2*STDEV(ET394:ET399)</f>
        <v>12.479355440620591</v>
      </c>
      <c r="EZ395" s="112">
        <f>2*STDEV(EU394:EU399)</f>
        <v>39.38282174243998</v>
      </c>
      <c r="FA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44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</row>
    <row r="396" spans="1:235">
      <c r="A396" t="s">
        <v>38</v>
      </c>
      <c r="B396" s="3" t="s">
        <v>36</v>
      </c>
      <c r="C396" s="19">
        <v>6</v>
      </c>
      <c r="D396" t="s">
        <v>78</v>
      </c>
      <c r="E396" t="s">
        <v>102</v>
      </c>
      <c r="F396" s="13"/>
      <c r="G396" s="13"/>
      <c r="H396" s="13">
        <v>2.3008697753539308E-4</v>
      </c>
      <c r="I396" s="13">
        <v>4.4099748083681331E-5</v>
      </c>
      <c r="J396" s="13">
        <v>7.1826836210675532E-5</v>
      </c>
      <c r="K396" s="13">
        <v>1.1818963150744821E-5</v>
      </c>
      <c r="L396" s="13">
        <v>8.1231023068539804E-5</v>
      </c>
      <c r="M396" s="13">
        <v>2.3661763847826476E-6</v>
      </c>
      <c r="N396" s="13">
        <v>5.2957045772927815E-5</v>
      </c>
      <c r="O396" s="13">
        <v>1.6393288664495743E-5</v>
      </c>
      <c r="P396" s="13">
        <v>-4.7557337438775009E-6</v>
      </c>
      <c r="Q396" s="13"/>
      <c r="R396" s="13"/>
      <c r="S396" s="13"/>
      <c r="T396" s="13"/>
      <c r="U396" s="13"/>
      <c r="V396" s="13">
        <v>20.980793515841167</v>
      </c>
      <c r="W396" s="13">
        <v>4.6655650536219282</v>
      </c>
      <c r="X396" s="13">
        <v>7.280652056137721</v>
      </c>
      <c r="Y396" s="13">
        <v>2.3789756644040001E-5</v>
      </c>
      <c r="Z396" s="13">
        <v>7.679667154947917</v>
      </c>
      <c r="AA396" s="13">
        <v>2.8462710380002438E-5</v>
      </c>
      <c r="AB396" s="13">
        <v>1.2837418119112651</v>
      </c>
      <c r="AC396" s="13">
        <v>1.8341136595267926E-5</v>
      </c>
      <c r="AD396" s="13">
        <v>2.304446001725561E-6</v>
      </c>
      <c r="AE396" s="13"/>
      <c r="AF396" s="13"/>
      <c r="AG396" s="13"/>
      <c r="AH396" s="13"/>
      <c r="AI396" s="68">
        <f t="shared" ref="AI396:AI417" si="748">$AJ$3</f>
        <v>1</v>
      </c>
      <c r="AJ396" s="13">
        <f t="shared" si="655"/>
        <v>0</v>
      </c>
      <c r="AK396" s="13">
        <f t="shared" si="656"/>
        <v>0</v>
      </c>
      <c r="AL396" s="13">
        <f t="shared" si="657"/>
        <v>20.980563428863633</v>
      </c>
      <c r="AM396" s="13">
        <f t="shared" si="658"/>
        <v>4.6655209538738447</v>
      </c>
      <c r="AN396" s="13">
        <f t="shared" si="659"/>
        <v>7.2805802293015107</v>
      </c>
      <c r="AO396" s="13">
        <f t="shared" si="660"/>
        <v>1.197079349329518E-5</v>
      </c>
      <c r="AP396" s="13">
        <f t="shared" si="661"/>
        <v>7.6795859239248481</v>
      </c>
      <c r="AQ396" s="13">
        <f t="shared" si="662"/>
        <v>2.6096533995219789E-5</v>
      </c>
      <c r="AR396" s="13">
        <f t="shared" si="663"/>
        <v>1.2836888548654921</v>
      </c>
      <c r="AS396" s="13">
        <f t="shared" si="664"/>
        <v>1.9478479307721834E-6</v>
      </c>
      <c r="AT396" s="13">
        <f t="shared" si="665"/>
        <v>7.0601797456030623E-6</v>
      </c>
      <c r="AU396" s="13">
        <f t="shared" si="666"/>
        <v>0</v>
      </c>
      <c r="AV396" s="13">
        <f t="shared" si="667"/>
        <v>0</v>
      </c>
      <c r="AW396" s="13">
        <f t="shared" si="668"/>
        <v>0</v>
      </c>
      <c r="AX396" s="13"/>
      <c r="AY396">
        <f t="shared" si="669"/>
        <v>0</v>
      </c>
      <c r="AZ396">
        <f t="shared" si="670"/>
        <v>1</v>
      </c>
      <c r="BB396">
        <f t="shared" ref="BB396:BB417" si="749">$BB$7</f>
        <v>1</v>
      </c>
      <c r="BC396">
        <f t="shared" ref="BC396:BC417" si="750">$BB$8</f>
        <v>1</v>
      </c>
      <c r="BD396" s="41">
        <f t="shared" ref="BD396:BD417" si="751">LN(AP396/AL396/$CM$7)/LN($BG$4/$BD$4)</f>
        <v>1.82290500346502</v>
      </c>
      <c r="BE396" s="13">
        <f t="shared" ref="BE396:BE417" si="752">AL396</f>
        <v>20.980563428863633</v>
      </c>
      <c r="BF396" s="13">
        <f t="shared" ref="BF396:BF417" si="753">AM396</f>
        <v>4.6655209538738447</v>
      </c>
      <c r="BG396" s="13">
        <f t="shared" si="671"/>
        <v>7.2805763912495625</v>
      </c>
      <c r="BH396" s="13">
        <f t="shared" si="672"/>
        <v>7.6795834304656037</v>
      </c>
      <c r="BI396" s="13">
        <f t="shared" si="673"/>
        <v>1.2836841704540489</v>
      </c>
      <c r="BJ396" s="17">
        <f t="shared" si="674"/>
        <v>0.22237348247070135</v>
      </c>
      <c r="BK396" s="17">
        <f t="shared" si="675"/>
        <v>0.3470152942238644</v>
      </c>
      <c r="BL396" s="17">
        <f t="shared" si="676"/>
        <v>0.36603323149561157</v>
      </c>
      <c r="BM396" s="17">
        <f t="shared" si="677"/>
        <v>6.118444696714119E-2</v>
      </c>
      <c r="BN396" s="17">
        <f t="shared" si="678"/>
        <v>1.5605066322131513</v>
      </c>
      <c r="BO396" s="17">
        <f t="shared" si="679"/>
        <v>1.6460291372368916</v>
      </c>
      <c r="BP396" s="17">
        <f t="shared" si="680"/>
        <v>0.27514272964269698</v>
      </c>
      <c r="BQ396" s="17">
        <f t="shared" si="681"/>
        <v>1.0548043201216326</v>
      </c>
      <c r="BR396" s="17">
        <f t="shared" si="682"/>
        <v>0.17631628341911137</v>
      </c>
      <c r="BS396" s="17">
        <f t="shared" si="683"/>
        <v>0.1671554430103015</v>
      </c>
      <c r="BT396" s="96">
        <f t="shared" si="684"/>
        <v>-1.503396957209636</v>
      </c>
      <c r="BU396" s="96">
        <f t="shared" si="685"/>
        <v>-1.0583864244334811</v>
      </c>
      <c r="BV396" s="96">
        <f t="shared" si="686"/>
        <v>-1.0050311532664205</v>
      </c>
      <c r="BW396" s="96">
        <f t="shared" si="687"/>
        <v>-2.7938622562853435</v>
      </c>
      <c r="BX396" s="44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184"/>
      <c r="CJ396" s="185"/>
      <c r="CK396" s="181">
        <f t="shared" ref="CK396:CK417" si="754">$CM$3</f>
        <v>0</v>
      </c>
      <c r="CL396" s="186">
        <f t="shared" ref="CL396:CL417" si="755">IF(CK396=0,LN(BL396/$CM$7)/LN($BG$4/$BD$4),(BL396/$CM$7)^(1/($BG$4^(CK396)-$BD$4^(CK396))))</f>
        <v>1.8228975475235767</v>
      </c>
      <c r="CM396" s="185">
        <f t="shared" ref="CM396:CM417" si="756">IF($CK396=0,BJ396/((BE$4/$BD$4)^(LN($BL396/$CM$7)/LN($BG$4/$BD$4))),BJ396/(($BL396/$CM$7)^((BE$4^$CK396-$BD$4^$CK396)/($BG$4^$CK396-$BD$4^$CK396))))</f>
        <v>0.21793034641998765</v>
      </c>
      <c r="CN396" s="185">
        <f t="shared" ref="CN396:CN417" si="757">IF($CK396=0,BK396/((BF$4/$BD$4)^(LN($BL396/$CM$7)/LN($BG$4/$BD$4))),BK396/(($BL396/$CM$7)^((BF$4^$CK396-$BD$4^$CK396)/($BG$4^$CK396-$BD$4^$CK396))))</f>
        <v>0.33337063560371477</v>
      </c>
      <c r="CO396" s="188">
        <f t="shared" ref="CO396:CO417" si="758">IF($CK396=0,BL396/((BG$4/$BD$4)^(LN($BL396/$CM$7)/LN($BG$4/$BD$4))),BL396/(($BL396/$CM$7)^((BG$4^$CK396-$BD$4^$CK396)/($BG$4^$CK396-$BD$4^$CK396))))</f>
        <v>0.33810000000000001</v>
      </c>
      <c r="CP396" s="185">
        <f t="shared" ref="CP396:CP417" si="759">IF($CK396=0,BM396/((BH$4/$BD$4)^(LN($BL396/$CM$7)/LN($BG$4/$BD$4))),BM396/(($BL396/$CM$7)^((BH$4^$CK396-$BD$4^$CK396)/($BG$4^$CK396-$BD$4^$CK396))))</f>
        <v>5.4383307454112337E-2</v>
      </c>
      <c r="CQ396" s="187">
        <f t="shared" ref="CQ396:CQ417" si="760">IF($CK396=0,BN396/((BF$4/$BE$4)^(LN($BL396/$CM$7)/LN($BG$4/$BD$4))),BN396/(($BL396/$CM$7)^((BF$4^$CK396-$BE$4^$CK396)/($BG$4^$CK396-$BD$4^$CK396))))</f>
        <v>1.5297118601429411</v>
      </c>
      <c r="CR396" s="187">
        <f t="shared" ref="CR396:CR417" si="761">IF($CK396=0,BO396/((BG$4/$BE$4)^(LN($BL396/$CM$7)/LN($BG$4/$BD$4))),BO396/(($BL396/$CM$7)^((BG$4^$CK396-$BE$4^$CK396)/($BG$4^$CK396-$BD$4^$CK396))))</f>
        <v>1.5514131260472812</v>
      </c>
      <c r="CS396" s="187">
        <f t="shared" ref="CS396:CS417" si="762">IF($CK396=0,BP396/((BH$4/$BE$4)^(LN($BL396/$CM$7)/LN($BG$4/$BD$4))),BP396/(($BL396/$CM$7)^((BH$4^$CK396-$BE$4^$CK396)/($BG$4^$CK396-$BD$4^$CK396))))</f>
        <v>0.24954444549593266</v>
      </c>
      <c r="CT396" s="187">
        <f t="shared" ref="CT396:CT417" si="763">IF($CK396=0,BQ396/((BG$4/$BF$4)^(LN($BL396/$CM$7)/LN($BG$4/$BD$4))),BQ396/(($BL396/$CM$7)^((BG$4^$CK396-$BF$4^$CK396)/($BG$4^$CK396-$BD$4^$CK396))))</f>
        <v>1.0141865056222503</v>
      </c>
      <c r="CU396" s="187">
        <f t="shared" ref="CU396:CU417" si="764">IF($CK396=0,BR396/((BH$4/$BF$4)^(LN($BL396/$CM$7)/LN($BG$4/$BD$4))),BR396/(($BL396/$CM$7)^((BH$4^$CK396-$BF$4^$CK396)/($BG$4^$CK396-$BD$4^$CK396))))</f>
        <v>0.16313166681770677</v>
      </c>
      <c r="CV396" s="187">
        <f t="shared" ref="CV396:CV417" si="765">IF($CK396=0,BS396/((BH$4/$BG$4)^(LN($BL396/$CM$7)/LN($BG$4/$BD$4))),BS396/(($BL396/$CM$7)^((BH$4^$CK396-$BG$4^$CK396)/($BG$4^$CK396-$BD$4^$CK396))))</f>
        <v>0.16084977064215422</v>
      </c>
      <c r="CW396" s="184">
        <f t="shared" ref="CW396:CW417" si="766">LN(CM396)</f>
        <v>-1.5235797790827488</v>
      </c>
      <c r="CX396" s="184">
        <f t="shared" ref="CX396:CX417" si="767">LN(CN396)</f>
        <v>-1.0985003881180655</v>
      </c>
      <c r="CY396" s="184">
        <f t="shared" ref="CY396:CY417" si="768">LN(CP396)</f>
        <v>-2.9116980204777971</v>
      </c>
      <c r="CZ396" s="184">
        <f t="shared" si="688"/>
        <v>0.42507939096468356</v>
      </c>
      <c r="DA396" s="184">
        <f t="shared" si="689"/>
        <v>0.43916620981445192</v>
      </c>
      <c r="DB396" s="184">
        <f t="shared" si="690"/>
        <v>-1.3881182413950484</v>
      </c>
      <c r="DC396" s="184">
        <f t="shared" si="691"/>
        <v>1.4086818849768824E-2</v>
      </c>
      <c r="DD396" s="184">
        <f t="shared" si="692"/>
        <v>-1.8131976323597316</v>
      </c>
      <c r="DE396" s="184">
        <f t="shared" si="693"/>
        <v>-1.8272844512095001</v>
      </c>
      <c r="DF396" s="15"/>
      <c r="DY396" s="124"/>
      <c r="EE396" t="str">
        <f>E396</f>
        <v>IPGP</v>
      </c>
      <c r="EF396" t="str">
        <f>A396</f>
        <v>Lab 1</v>
      </c>
      <c r="EG396" t="str">
        <f>B396</f>
        <v>Jun 23, 2022</v>
      </c>
      <c r="EH396" s="50">
        <f>C396</f>
        <v>6</v>
      </c>
      <c r="EI396" s="48">
        <f>BE396/AVERAGE(BE395,BE397)</f>
        <v>1.1008710630741838</v>
      </c>
      <c r="EJ396" s="46">
        <f>(CM396/AVERAGE(CM395,CM397)-1)*10^6</f>
        <v>0.19590763256083221</v>
      </c>
      <c r="EK396" s="46">
        <f>(CN396/AVERAGE(CN395,CN397)-1)*10^6</f>
        <v>1.02491558351403</v>
      </c>
      <c r="EL396" s="46">
        <f>(CP396/AVERAGE(CP395,CP397)-1)*10^6</f>
        <v>12.13954199563716</v>
      </c>
      <c r="EN396" t="str">
        <f t="shared" ref="EN396:EU396" si="769">EE456</f>
        <v xml:space="preserve">bottle 6 </v>
      </c>
      <c r="EO396" t="str">
        <f t="shared" si="769"/>
        <v>Lab 2</v>
      </c>
      <c r="EP396" s="44" t="str">
        <f t="shared" si="769"/>
        <v>May 28, 2020</v>
      </c>
      <c r="EQ396" s="124">
        <f t="shared" si="769"/>
        <v>1</v>
      </c>
      <c r="ER396" s="117">
        <f t="shared" si="769"/>
        <v>1.0172401323475722</v>
      </c>
      <c r="ES396" s="44">
        <f t="shared" si="769"/>
        <v>-13.180589667038944</v>
      </c>
      <c r="ET396" s="44">
        <f t="shared" si="769"/>
        <v>-10.425208986419854</v>
      </c>
      <c r="EU396" s="44">
        <f t="shared" si="769"/>
        <v>41.589034017963655</v>
      </c>
      <c r="EV396" s="39" t="s">
        <v>275</v>
      </c>
      <c r="EW396" s="111" t="s">
        <v>233</v>
      </c>
      <c r="EX396">
        <f>COUNT(ES394:ES399)</f>
        <v>6</v>
      </c>
      <c r="EY396">
        <f>COUNT(ET394:ET399)</f>
        <v>6</v>
      </c>
      <c r="EZ396" s="113">
        <f>COUNT(EU394:EU399)</f>
        <v>6</v>
      </c>
      <c r="FA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44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</row>
    <row r="397" spans="1:235">
      <c r="A397" t="s">
        <v>38</v>
      </c>
      <c r="B397" s="3" t="s">
        <v>36</v>
      </c>
      <c r="C397" s="19">
        <v>6</v>
      </c>
      <c r="D397" t="s">
        <v>145</v>
      </c>
      <c r="E397" t="s">
        <v>27</v>
      </c>
      <c r="F397" s="13"/>
      <c r="G397" s="13"/>
      <c r="H397" s="13">
        <v>2.395816147327423E-4</v>
      </c>
      <c r="I397" s="13">
        <v>4.6379410196095702E-5</v>
      </c>
      <c r="J397" s="13">
        <v>7.4625405613915066E-5</v>
      </c>
      <c r="K397" s="13">
        <v>4.0568028111920283E-6</v>
      </c>
      <c r="L397" s="13">
        <v>9.2454851983347905E-5</v>
      </c>
      <c r="M397" s="13">
        <v>-3.6013242834087576E-6</v>
      </c>
      <c r="N397" s="13">
        <v>6.3423980100196781E-5</v>
      </c>
      <c r="O397" s="13">
        <v>1.5955550975377263E-5</v>
      </c>
      <c r="P397" s="13">
        <v>-2.20917154081235E-6</v>
      </c>
      <c r="Q397" s="13"/>
      <c r="R397" s="13"/>
      <c r="S397" s="13"/>
      <c r="T397" s="13"/>
      <c r="U397" s="13"/>
      <c r="V397" s="13">
        <v>18.894468765258789</v>
      </c>
      <c r="W397" s="13">
        <v>4.2018518638610836</v>
      </c>
      <c r="X397" s="13">
        <v>6.5573235893249509</v>
      </c>
      <c r="Y397" s="13">
        <v>3.5986862775416741E-5</v>
      </c>
      <c r="Z397" s="13">
        <v>6.9172976303100588</v>
      </c>
      <c r="AA397" s="13">
        <v>2.0040114350194926E-5</v>
      </c>
      <c r="AB397" s="13">
        <v>1.1564011216163634</v>
      </c>
      <c r="AC397" s="13">
        <v>1.0414789954893422E-5</v>
      </c>
      <c r="AD397" s="13">
        <v>4.1232629484966308E-7</v>
      </c>
      <c r="AE397" s="13"/>
      <c r="AF397" s="13"/>
      <c r="AG397" s="13"/>
      <c r="AH397" s="13"/>
      <c r="AI397" s="68">
        <f t="shared" si="748"/>
        <v>1</v>
      </c>
      <c r="AJ397" s="13">
        <f t="shared" ref="AJ397:AJ460" si="770">T397-F397*$AI397</f>
        <v>0</v>
      </c>
      <c r="AK397" s="13">
        <f t="shared" ref="AK397:AK460" si="771">U397-G397*$AI397</f>
        <v>0</v>
      </c>
      <c r="AL397" s="13">
        <f t="shared" ref="AL397:AL460" si="772">V397-H397*$AI397</f>
        <v>18.894229183644057</v>
      </c>
      <c r="AM397" s="13">
        <f t="shared" ref="AM397:AM460" si="773">W397-I397*$AI397</f>
        <v>4.2018054844508876</v>
      </c>
      <c r="AN397" s="13">
        <f t="shared" ref="AN397:AN460" si="774">X397-J397*$AI397</f>
        <v>6.5572489639193368</v>
      </c>
      <c r="AO397" s="13">
        <f t="shared" ref="AO397:AO460" si="775">Y397-K397*$AI397</f>
        <v>3.1930059964224715E-5</v>
      </c>
      <c r="AP397" s="13">
        <f t="shared" ref="AP397:AP460" si="776">Z397-L397*$AI397</f>
        <v>6.9172051754580757</v>
      </c>
      <c r="AQ397" s="13">
        <f t="shared" ref="AQ397:AQ460" si="777">AA397-M397*$AI397</f>
        <v>2.3641438633603685E-5</v>
      </c>
      <c r="AR397" s="13">
        <f t="shared" ref="AR397:AR460" si="778">AB397-N397*$AI397</f>
        <v>1.1563376976362632</v>
      </c>
      <c r="AS397" s="13">
        <f t="shared" ref="AS397:AS460" si="779">AC397-O397*$AI397</f>
        <v>-5.5407610204838413E-6</v>
      </c>
      <c r="AT397" s="13">
        <f t="shared" ref="AT397:AT460" si="780">AD397-P397*$AI397</f>
        <v>2.6214978356620131E-6</v>
      </c>
      <c r="AU397" s="13">
        <f t="shared" ref="AU397:AU460" si="781">AE397-Q397*$AI397</f>
        <v>0</v>
      </c>
      <c r="AV397" s="13">
        <f t="shared" ref="AV397:AV460" si="782">AF397-R397*$AI397</f>
        <v>0</v>
      </c>
      <c r="AW397" s="13">
        <f t="shared" ref="AW397:AW460" si="783">AG397-S397*$AI397</f>
        <v>0</v>
      </c>
      <c r="AX397" s="13"/>
      <c r="AY397">
        <f t="shared" ref="AY397:AY417" si="784">$BB$2</f>
        <v>0</v>
      </c>
      <c r="AZ397">
        <f t="shared" ref="AZ397:AZ417" si="785">$BB$3</f>
        <v>1</v>
      </c>
      <c r="BB397">
        <f t="shared" si="749"/>
        <v>1</v>
      </c>
      <c r="BC397">
        <f t="shared" si="750"/>
        <v>1</v>
      </c>
      <c r="BD397" s="41">
        <f t="shared" si="751"/>
        <v>1.8271784867043837</v>
      </c>
      <c r="BE397" s="13">
        <f t="shared" si="752"/>
        <v>18.894229183644057</v>
      </c>
      <c r="BF397" s="13">
        <f t="shared" si="753"/>
        <v>4.2018054844508876</v>
      </c>
      <c r="BG397" s="13">
        <f t="shared" ref="BG397:BG460" si="786">IF(BC397=0,IF(OR(AND(AY397=1,AZ397=1),AND(AY397=1,BA397=1),AND(AZ397=1,BA397=1)),"Error",AN397-$AY397*($AQ397*$BD$6/$BF$6)-$AZ397*($AT397*$BD$6/$BI$6)-$BA397*($AV397*$BD$6/$BJ$6)),IF(OR(AND(AY397=1,AZ397=1),AND(AY397=1,BA397=1),AND(AZ397=1,BA397=1)),"Error",AN397-$AY397*($AQ397*$BD$6/$BF$6*($BD$7/$BF$7)^($BD397*$BB$9))-$AZ397*($AT397*$BD$6/$BI$6*($BD$7/$BI$7)^($BD397*$BB$9))-$BA397*($AV397*$BD$6/$BJ$6*($BD$7/$BJ$7)^($BD397*$BB$9))))</f>
        <v>6.5572475391682952</v>
      </c>
      <c r="BH397" s="13">
        <f t="shared" ref="BH397:BH460" si="787">IF(BC397=0,IF(OR(AND(AY397=1,AZ397=1),AND(AY397=1,BA397=1),AND(AZ397=1,BA397=1)),"Error",AP397-$AY397*($AQ397*$BE$6/$BF$6)-$AZ397*($AT397*$BE$6/$BI$6)-$BA397*($AV397*$BE$6/$BJ$6)),IF(OR(AND(AY397=1,AZ397=1),AND(AY397=1,BA397=1),AND(AZ397=1,BA397=1)),"Error",AP397-$AY397*($AQ397*$BE$6/$BF$6*($BE$7/$BF$7)^($BD397*$BB$9))-$AZ397*($AT397*$BE$6/$BI$6*($BE$7/$BI$7)^($BD397*$BB$9))-$BA397*($AV397*$BE$6/$BJ$6*($BE$7/$BJ$7)^($BD397*$BB$9))))</f>
        <v>6.9172042497664448</v>
      </c>
      <c r="BI397" s="13">
        <f t="shared" ref="BI397:BI460" si="788">IF(BC397=0,IF(OR(AND(AY397=1,AZ397=1),AND(AY397=1,BA397=1),AND(AZ397=1,BA397=1)),"Error",AR397-$AY397*($AQ397*$BG$6/$BF$6)-$AZ397*($AT397*$BG$6/$BI$6)-$BA397*($AV397*$BG$6/$BJ$6)-$BB397*($AU397*$BK$6/$BL$6)),IF(OR(AND(AY397=1,AZ397=1),AND(AY397=1,BA397=1),AND(AZ397=1,BA397=1)),"Error",AR397-$AY397*($AQ397*$BG$6/$BF$6*($BG$7/$BF$7)^($BD397*$BB$9))-$AZ397*($AT397*$BG$6/$BI$6*($BG$7/$BI$7)^($BD397*$BB$9))-$BA397*($AV397*$BG$6/$BJ$6*($BG$7/$BJ$7)^($BD397*$BB$9))-$BB397*($AU397*$BK$6/$BL$6*($BK$7/$BL$7)^($BD397*$BB$9))))</f>
        <v>1.1563359584171842</v>
      </c>
      <c r="BJ397" s="17">
        <f t="shared" ref="BJ397:BJ417" si="789">BF397/$BE397</f>
        <v>0.22238565244504468</v>
      </c>
      <c r="BK397" s="17">
        <f t="shared" ref="BK397:BK417" si="790">BG397/$BE397</f>
        <v>0.34705028056104187</v>
      </c>
      <c r="BL397" s="17">
        <f t="shared" ref="BL397:BL417" si="791">BH397/$BE397</f>
        <v>0.36610142613038582</v>
      </c>
      <c r="BM397" s="17">
        <f t="shared" ref="BM397:BM417" si="792">BI397/$BE397</f>
        <v>6.1200483342192954E-2</v>
      </c>
      <c r="BN397" s="17">
        <f t="shared" ref="BN397:BN417" si="793">BG397/BF397</f>
        <v>1.5605785568689237</v>
      </c>
      <c r="BO397" s="17">
        <f t="shared" ref="BO397:BO417" si="794">BH397/BF397</f>
        <v>1.6462457092228815</v>
      </c>
      <c r="BP397" s="17">
        <f t="shared" ref="BP397:BP417" si="795">BI397/BF397</f>
        <v>0.27519978321135913</v>
      </c>
      <c r="BQ397" s="17">
        <f t="shared" ref="BQ397:BQ417" si="796">BH397/BG397</f>
        <v>1.0548944825474449</v>
      </c>
      <c r="BR397" s="17">
        <f t="shared" ref="BR397:BR417" si="797">BI397/BG397</f>
        <v>0.17634471651559017</v>
      </c>
      <c r="BS397" s="17">
        <f t="shared" ref="BS397:BS417" si="798">BI397/BH397</f>
        <v>0.16716810963854756</v>
      </c>
      <c r="BT397" s="96">
        <f t="shared" ref="BT397:BT417" si="799">LN(BJ397)</f>
        <v>-1.5033422310741122</v>
      </c>
      <c r="BU397" s="96">
        <f t="shared" ref="BU397:BU417" si="800">LN(BK397)</f>
        <v>-1.0582856087800958</v>
      </c>
      <c r="BV397" s="96">
        <f t="shared" ref="BV397:BV417" si="801">LN(BL397)</f>
        <v>-1.0048448633967602</v>
      </c>
      <c r="BW397" s="96">
        <f t="shared" ref="BW397:BW417" si="802">LN(BM397)</f>
        <v>-2.7936001917467927</v>
      </c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184"/>
      <c r="CJ397" s="185"/>
      <c r="CK397" s="181">
        <f t="shared" si="754"/>
        <v>0</v>
      </c>
      <c r="CL397" s="186">
        <f t="shared" si="755"/>
        <v>1.827175413625868</v>
      </c>
      <c r="CM397" s="185">
        <f t="shared" si="756"/>
        <v>0.21793195089568818</v>
      </c>
      <c r="CN397" s="185">
        <f t="shared" si="757"/>
        <v>0.33337286206727584</v>
      </c>
      <c r="CO397" s="188">
        <f t="shared" si="758"/>
        <v>0.33810000000000001</v>
      </c>
      <c r="CP397" s="185">
        <f t="shared" si="759"/>
        <v>5.4382520787251233E-2</v>
      </c>
      <c r="CQ397" s="187">
        <f t="shared" si="760"/>
        <v>1.5297108143029594</v>
      </c>
      <c r="CR397" s="187">
        <f t="shared" si="761"/>
        <v>1.5514017041118924</v>
      </c>
      <c r="CS397" s="187">
        <f t="shared" si="762"/>
        <v>0.24953899858989045</v>
      </c>
      <c r="CT397" s="187">
        <f t="shared" si="763"/>
        <v>1.0141797322775787</v>
      </c>
      <c r="CU397" s="187">
        <f t="shared" si="764"/>
        <v>0.16312821760601692</v>
      </c>
      <c r="CV397" s="187">
        <f t="shared" si="765"/>
        <v>0.16084744391378655</v>
      </c>
      <c r="CW397" s="184">
        <f t="shared" si="766"/>
        <v>-1.5235724167772207</v>
      </c>
      <c r="CX397" s="184">
        <f t="shared" si="767"/>
        <v>-1.0984937094970699</v>
      </c>
      <c r="CY397" s="184">
        <f t="shared" si="768"/>
        <v>-2.9117124858089372</v>
      </c>
      <c r="CZ397" s="184">
        <f t="shared" ref="CZ397:CZ417" si="803">LN(CQ397)</f>
        <v>0.42507870728015024</v>
      </c>
      <c r="DA397" s="184">
        <f t="shared" ref="DA397:DA417" si="804">LN(CR397)</f>
        <v>0.43915884750892348</v>
      </c>
      <c r="DB397" s="184">
        <f t="shared" ref="DB397:DB417" si="805">LN(CS397)</f>
        <v>-1.3881400690317169</v>
      </c>
      <c r="DC397" s="184">
        <f t="shared" ref="DC397:DC417" si="806">LN(CT397)</f>
        <v>1.4080140228773217E-2</v>
      </c>
      <c r="DD397" s="184">
        <f t="shared" ref="DD397:DD417" si="807">LN(CU397)</f>
        <v>-1.813218776311867</v>
      </c>
      <c r="DE397" s="184">
        <f t="shared" ref="DE397:DE417" si="808">LN(CV397)</f>
        <v>-1.8272989165406404</v>
      </c>
      <c r="DF397" s="15"/>
      <c r="DV397" s="39" t="str">
        <f>E397</f>
        <v>iRM_12</v>
      </c>
      <c r="DW397" s="39" t="str">
        <f>A397</f>
        <v>Lab 1</v>
      </c>
      <c r="DX397" s="39" t="str">
        <f>B397</f>
        <v>Jun 23, 2022</v>
      </c>
      <c r="DY397" s="124">
        <f>C397</f>
        <v>6</v>
      </c>
      <c r="DZ397" s="48">
        <f>BE397/AVERAGE(BE395,BE399)</f>
        <v>0.99112729285723811</v>
      </c>
      <c r="EA397" s="46">
        <f>(CM397/AVERAGE(CM395,CM399)-1)*10^6</f>
        <v>4.0465574968617801</v>
      </c>
      <c r="EB397" s="46">
        <f>(CN397/AVERAGE(CN395,CN399)-1)*10^6</f>
        <v>12.672266700430868</v>
      </c>
      <c r="EC397" s="46">
        <f>(CP397/AVERAGE(CP395,CP399)-1)*10^6</f>
        <v>-21.034548524090368</v>
      </c>
      <c r="EH397" s="50"/>
      <c r="EK397" s="46"/>
      <c r="EL397" s="46"/>
      <c r="EN397" t="str">
        <f t="shared" ref="EN397:EU397" si="809">EE468</f>
        <v xml:space="preserve">bottle 6 </v>
      </c>
      <c r="EO397" t="str">
        <f t="shared" si="809"/>
        <v>Lab 2</v>
      </c>
      <c r="EP397" s="44" t="str">
        <f t="shared" si="809"/>
        <v>May 28, 2020</v>
      </c>
      <c r="EQ397" s="124">
        <f t="shared" si="809"/>
        <v>1</v>
      </c>
      <c r="ER397" s="117">
        <f t="shared" si="809"/>
        <v>1.0350097062780497</v>
      </c>
      <c r="ES397" s="44">
        <f t="shared" si="809"/>
        <v>2.429519797564339</v>
      </c>
      <c r="ET397" s="44">
        <f t="shared" si="809"/>
        <v>-2.0215979487092639</v>
      </c>
      <c r="EU397" s="44">
        <f t="shared" si="809"/>
        <v>-19.731931763189436</v>
      </c>
      <c r="EV397" s="39" t="s">
        <v>275</v>
      </c>
      <c r="EW397" s="114" t="s">
        <v>274</v>
      </c>
      <c r="EX397" s="115">
        <f>EX395/SQRT(EX396)</f>
        <v>5.4224696196207756</v>
      </c>
      <c r="EY397" s="115">
        <f>EY395/SQRT(EY396)</f>
        <v>5.0946755247242645</v>
      </c>
      <c r="EZ397" s="116">
        <f>EZ395/SQRT(EZ396)</f>
        <v>16.077969649994177</v>
      </c>
      <c r="FA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44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</row>
    <row r="398" spans="1:235">
      <c r="A398" t="s">
        <v>38</v>
      </c>
      <c r="B398" s="3" t="s">
        <v>36</v>
      </c>
      <c r="C398" s="19">
        <v>6</v>
      </c>
      <c r="D398" t="s">
        <v>146</v>
      </c>
      <c r="E398" t="s">
        <v>98</v>
      </c>
      <c r="F398" s="13"/>
      <c r="G398" s="13"/>
      <c r="H398" s="13">
        <v>2.5879020104184746E-4</v>
      </c>
      <c r="I398" s="13">
        <v>4.9712741201801691E-5</v>
      </c>
      <c r="J398" s="13">
        <v>8.2800519157899552E-5</v>
      </c>
      <c r="K398" s="13">
        <v>-3.1979897130440813E-6</v>
      </c>
      <c r="L398" s="13">
        <v>8.2011982885887844E-5</v>
      </c>
      <c r="M398" s="13">
        <v>-2.3129014834921692E-6</v>
      </c>
      <c r="N398" s="13">
        <v>5.3976261187926863E-5</v>
      </c>
      <c r="O398" s="13">
        <v>1.2146295575377052E-5</v>
      </c>
      <c r="P398" s="13">
        <v>-3.0285382820238745E-6</v>
      </c>
      <c r="Q398" s="13"/>
      <c r="R398" s="13"/>
      <c r="S398" s="13"/>
      <c r="T398" s="13"/>
      <c r="U398" s="13"/>
      <c r="V398" s="13">
        <v>18.872076423800721</v>
      </c>
      <c r="W398" s="13">
        <v>4.1968837854813552</v>
      </c>
      <c r="X398" s="13">
        <v>6.5495006308263664</v>
      </c>
      <c r="Y398" s="13">
        <v>1.6667158377003943E-5</v>
      </c>
      <c r="Z398" s="13">
        <v>6.9091745298735949</v>
      </c>
      <c r="AA398" s="13">
        <v>1.8685825635861411E-5</v>
      </c>
      <c r="AB398" s="13">
        <v>1.1550734967601544</v>
      </c>
      <c r="AC398" s="13">
        <v>1.3722850355304904E-5</v>
      </c>
      <c r="AD398" s="13">
        <v>-3.3827805336214829E-6</v>
      </c>
      <c r="AE398" s="13"/>
      <c r="AF398" s="13"/>
      <c r="AG398" s="13"/>
      <c r="AH398" s="13"/>
      <c r="AI398" s="68">
        <f t="shared" si="748"/>
        <v>1</v>
      </c>
      <c r="AJ398" s="13">
        <f t="shared" si="770"/>
        <v>0</v>
      </c>
      <c r="AK398" s="13">
        <f t="shared" si="771"/>
        <v>0</v>
      </c>
      <c r="AL398" s="13">
        <f t="shared" si="772"/>
        <v>18.871817633599679</v>
      </c>
      <c r="AM398" s="13">
        <f t="shared" si="773"/>
        <v>4.1968340727401534</v>
      </c>
      <c r="AN398" s="13">
        <f t="shared" si="774"/>
        <v>6.5494178303072088</v>
      </c>
      <c r="AO398" s="13">
        <f t="shared" si="775"/>
        <v>1.9865148090048024E-5</v>
      </c>
      <c r="AP398" s="13">
        <f t="shared" si="776"/>
        <v>6.9090925178907092</v>
      </c>
      <c r="AQ398" s="13">
        <f t="shared" si="777"/>
        <v>2.099872711935358E-5</v>
      </c>
      <c r="AR398" s="13">
        <f t="shared" si="778"/>
        <v>1.1550195204989664</v>
      </c>
      <c r="AS398" s="13">
        <f t="shared" si="779"/>
        <v>1.5765547799278516E-6</v>
      </c>
      <c r="AT398" s="13">
        <f t="shared" si="780"/>
        <v>-3.5424225159760841E-7</v>
      </c>
      <c r="AU398" s="13">
        <f t="shared" si="781"/>
        <v>0</v>
      </c>
      <c r="AV398" s="13">
        <f t="shared" si="782"/>
        <v>0</v>
      </c>
      <c r="AW398" s="13">
        <f t="shared" si="783"/>
        <v>0</v>
      </c>
      <c r="AX398" s="13"/>
      <c r="AY398">
        <f t="shared" si="784"/>
        <v>0</v>
      </c>
      <c r="AZ398">
        <f t="shared" si="785"/>
        <v>1</v>
      </c>
      <c r="BB398">
        <f t="shared" si="749"/>
        <v>1</v>
      </c>
      <c r="BC398">
        <f t="shared" si="750"/>
        <v>1</v>
      </c>
      <c r="BD398" s="41">
        <f t="shared" si="751"/>
        <v>1.8274850765701072</v>
      </c>
      <c r="BE398" s="13">
        <f t="shared" si="752"/>
        <v>18.871817633599679</v>
      </c>
      <c r="BF398" s="13">
        <f t="shared" si="753"/>
        <v>4.1968340727401534</v>
      </c>
      <c r="BG398" s="13">
        <f t="shared" si="786"/>
        <v>6.54941802283005</v>
      </c>
      <c r="BH398" s="13">
        <f t="shared" si="787"/>
        <v>6.909092642977714</v>
      </c>
      <c r="BI398" s="13">
        <f t="shared" si="788"/>
        <v>1.1550197555178034</v>
      </c>
      <c r="BJ398" s="17">
        <f t="shared" si="789"/>
        <v>0.22238631986714646</v>
      </c>
      <c r="BK398" s="17">
        <f t="shared" si="790"/>
        <v>0.3470475472998088</v>
      </c>
      <c r="BL398" s="17">
        <f t="shared" si="791"/>
        <v>0.36610636967351029</v>
      </c>
      <c r="BM398" s="17">
        <f t="shared" si="792"/>
        <v>6.1203418660711738E-2</v>
      </c>
      <c r="BN398" s="17">
        <f t="shared" si="793"/>
        <v>1.5605615826869876</v>
      </c>
      <c r="BO398" s="17">
        <f t="shared" si="794"/>
        <v>1.6462629980667072</v>
      </c>
      <c r="BP398" s="17">
        <f t="shared" si="795"/>
        <v>0.27521215647291003</v>
      </c>
      <c r="BQ398" s="17">
        <f t="shared" si="796"/>
        <v>1.0549170352073887</v>
      </c>
      <c r="BR398" s="17">
        <f t="shared" si="797"/>
        <v>0.17635456333549332</v>
      </c>
      <c r="BS398" s="17">
        <f t="shared" si="798"/>
        <v>0.16717387002933681</v>
      </c>
      <c r="BT398" s="96">
        <f t="shared" si="799"/>
        <v>-1.5033392298863428</v>
      </c>
      <c r="BU398" s="96">
        <f t="shared" si="800"/>
        <v>-1.0582934845034402</v>
      </c>
      <c r="BV398" s="96">
        <f t="shared" si="801"/>
        <v>-1.0048313602815164</v>
      </c>
      <c r="BW398" s="96">
        <f t="shared" si="802"/>
        <v>-2.7935522305548486</v>
      </c>
      <c r="BX398" s="44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184"/>
      <c r="CJ398" s="185"/>
      <c r="CK398" s="181">
        <f t="shared" si="754"/>
        <v>0</v>
      </c>
      <c r="CL398" s="186">
        <f t="shared" si="755"/>
        <v>1.8274854923171124</v>
      </c>
      <c r="CM398" s="185">
        <f t="shared" si="756"/>
        <v>0.21793185675945578</v>
      </c>
      <c r="CN398" s="185">
        <f t="shared" si="757"/>
        <v>0.33336796179138595</v>
      </c>
      <c r="CO398" s="188">
        <f t="shared" si="758"/>
        <v>0.33810000000000001</v>
      </c>
      <c r="CP398" s="185">
        <f t="shared" si="759"/>
        <v>5.4384039009715113E-2</v>
      </c>
      <c r="CQ398" s="187">
        <f t="shared" si="760"/>
        <v>1.5296889897071988</v>
      </c>
      <c r="CR398" s="187">
        <f t="shared" si="761"/>
        <v>1.5514023742438938</v>
      </c>
      <c r="CS398" s="187">
        <f t="shared" si="762"/>
        <v>0.24954607287975319</v>
      </c>
      <c r="CT398" s="187">
        <f t="shared" si="763"/>
        <v>1.0141946400103534</v>
      </c>
      <c r="CU398" s="187">
        <f t="shared" si="764"/>
        <v>0.16313516967100575</v>
      </c>
      <c r="CV398" s="187">
        <f t="shared" si="765"/>
        <v>0.16085193436768744</v>
      </c>
      <c r="CW398" s="184">
        <f t="shared" si="766"/>
        <v>-1.5235728487297284</v>
      </c>
      <c r="CX398" s="184">
        <f t="shared" si="767"/>
        <v>-1.0985084086896637</v>
      </c>
      <c r="CY398" s="184">
        <f t="shared" si="768"/>
        <v>-2.9116845687273116</v>
      </c>
      <c r="CZ398" s="184">
        <f t="shared" si="803"/>
        <v>0.42506444004006455</v>
      </c>
      <c r="DA398" s="184">
        <f t="shared" si="804"/>
        <v>0.4391592794614313</v>
      </c>
      <c r="DB398" s="184">
        <f t="shared" si="805"/>
        <v>-1.3881117199975839</v>
      </c>
      <c r="DC398" s="184">
        <f t="shared" si="806"/>
        <v>1.4094839421366677E-2</v>
      </c>
      <c r="DD398" s="184">
        <f t="shared" si="807"/>
        <v>-1.8131761600376484</v>
      </c>
      <c r="DE398" s="184">
        <f t="shared" si="808"/>
        <v>-1.8272709994590148</v>
      </c>
      <c r="DF398" s="15"/>
      <c r="DY398" s="124"/>
      <c r="EE398" t="str">
        <f>E398</f>
        <v>iRM_UR</v>
      </c>
      <c r="EF398" t="str">
        <f>A398</f>
        <v>Lab 1</v>
      </c>
      <c r="EG398" t="str">
        <f>B398</f>
        <v>Jun 23, 2022</v>
      </c>
      <c r="EH398" s="50">
        <f>C398</f>
        <v>6</v>
      </c>
      <c r="EI398" s="48">
        <f>BE398/AVERAGE(BE397,BE399)</f>
        <v>0.99853770070899106</v>
      </c>
      <c r="EJ398" s="46">
        <f>(CM398/AVERAGE(CM397,CM399)-1)*10^6</f>
        <v>-3.9435820221589424</v>
      </c>
      <c r="EK398" s="46">
        <f>(CN398/AVERAGE(CN397,CN399)-1)*10^6</f>
        <v>-9.7305331737684853</v>
      </c>
      <c r="EL398" s="46">
        <f>(CP398/AVERAGE(CP397,CP399)-1)*10^6</f>
        <v>9.2081735809657062</v>
      </c>
      <c r="EN398" t="str">
        <f t="shared" ref="EN398:EU398" si="810">EE480</f>
        <v xml:space="preserve">bottle 6 </v>
      </c>
      <c r="EO398" t="str">
        <f t="shared" si="810"/>
        <v>Lab 2</v>
      </c>
      <c r="EP398" s="44" t="str">
        <f t="shared" si="810"/>
        <v>May 28, 2020</v>
      </c>
      <c r="EQ398" s="124">
        <f t="shared" si="810"/>
        <v>1</v>
      </c>
      <c r="ER398" s="117">
        <f t="shared" si="810"/>
        <v>1.0427333880527974</v>
      </c>
      <c r="ES398" s="44">
        <f t="shared" si="810"/>
        <v>-4.4856216929733961</v>
      </c>
      <c r="ET398" s="44">
        <f t="shared" si="810"/>
        <v>3.7589033785589976</v>
      </c>
      <c r="EU398" s="44">
        <f t="shared" si="810"/>
        <v>8.4772400923416313</v>
      </c>
      <c r="EV398" s="39" t="s">
        <v>275</v>
      </c>
      <c r="FA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44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</row>
    <row r="399" spans="1:235">
      <c r="A399" t="s">
        <v>38</v>
      </c>
      <c r="B399" s="3" t="s">
        <v>36</v>
      </c>
      <c r="C399" s="19">
        <v>6</v>
      </c>
      <c r="D399" t="s">
        <v>147</v>
      </c>
      <c r="E399" t="s">
        <v>27</v>
      </c>
      <c r="F399" s="13"/>
      <c r="G399" s="13"/>
      <c r="H399" s="13">
        <v>3.6815214698435737E-4</v>
      </c>
      <c r="I399" s="13">
        <v>6.4466360890946822E-5</v>
      </c>
      <c r="J399" s="13">
        <v>1.1940875629079528E-4</v>
      </c>
      <c r="K399" s="13">
        <v>1.7305594383287826E-6</v>
      </c>
      <c r="L399" s="13">
        <v>1.3134954824636224E-4</v>
      </c>
      <c r="M399" s="13">
        <v>1.0408139701212382E-7</v>
      </c>
      <c r="N399" s="13">
        <v>5.3265020142134745E-5</v>
      </c>
      <c r="O399" s="13">
        <v>1.7187731941703518E-6</v>
      </c>
      <c r="P399" s="13">
        <v>2.5499323328404028E-7</v>
      </c>
      <c r="Q399" s="13"/>
      <c r="R399" s="13"/>
      <c r="S399" s="13"/>
      <c r="T399" s="13"/>
      <c r="U399" s="13"/>
      <c r="V399" s="13">
        <v>18.905047552926199</v>
      </c>
      <c r="W399" s="13">
        <v>4.2043070306583328</v>
      </c>
      <c r="X399" s="13">
        <v>6.5611878219915898</v>
      </c>
      <c r="Y399" s="13">
        <v>3.93913255349468E-5</v>
      </c>
      <c r="Z399" s="13">
        <v>6.9217026574271063</v>
      </c>
      <c r="AA399" s="13">
        <v>2.1319669963768504E-5</v>
      </c>
      <c r="AB399" s="13">
        <v>1.1572064866825027</v>
      </c>
      <c r="AC399" s="13">
        <v>2.1383587989253195E-5</v>
      </c>
      <c r="AD399" s="13">
        <v>4.3630264513279494E-7</v>
      </c>
      <c r="AE399" s="13"/>
      <c r="AF399" s="13"/>
      <c r="AG399" s="13"/>
      <c r="AH399" s="13"/>
      <c r="AI399" s="68">
        <f t="shared" si="748"/>
        <v>1</v>
      </c>
      <c r="AJ399" s="13">
        <f t="shared" si="770"/>
        <v>0</v>
      </c>
      <c r="AK399" s="13">
        <f t="shared" si="771"/>
        <v>0</v>
      </c>
      <c r="AL399" s="13">
        <f t="shared" si="772"/>
        <v>18.904679400779216</v>
      </c>
      <c r="AM399" s="13">
        <f t="shared" si="773"/>
        <v>4.2042425642974415</v>
      </c>
      <c r="AN399" s="13">
        <f t="shared" si="774"/>
        <v>6.561068413235299</v>
      </c>
      <c r="AO399" s="13">
        <f t="shared" si="775"/>
        <v>3.7660766096618017E-5</v>
      </c>
      <c r="AP399" s="13">
        <f t="shared" si="776"/>
        <v>6.9215713078788603</v>
      </c>
      <c r="AQ399" s="13">
        <f t="shared" si="777"/>
        <v>2.121558856675638E-5</v>
      </c>
      <c r="AR399" s="13">
        <f t="shared" si="778"/>
        <v>1.1571532216623606</v>
      </c>
      <c r="AS399" s="13">
        <f t="shared" si="779"/>
        <v>1.9664814795082845E-5</v>
      </c>
      <c r="AT399" s="13">
        <f t="shared" si="780"/>
        <v>1.8130941184875466E-7</v>
      </c>
      <c r="AU399" s="13">
        <f t="shared" si="781"/>
        <v>0</v>
      </c>
      <c r="AV399" s="13">
        <f t="shared" si="782"/>
        <v>0</v>
      </c>
      <c r="AW399" s="13">
        <f t="shared" si="783"/>
        <v>0</v>
      </c>
      <c r="AX399" s="13"/>
      <c r="AY399">
        <f t="shared" si="784"/>
        <v>0</v>
      </c>
      <c r="AZ399">
        <f t="shared" si="785"/>
        <v>1</v>
      </c>
      <c r="BB399">
        <f t="shared" si="749"/>
        <v>1</v>
      </c>
      <c r="BC399">
        <f t="shared" si="750"/>
        <v>1</v>
      </c>
      <c r="BD399" s="41">
        <f t="shared" si="751"/>
        <v>1.8289710691963206</v>
      </c>
      <c r="BE399" s="13">
        <f t="shared" si="752"/>
        <v>18.904679400779216</v>
      </c>
      <c r="BF399" s="13">
        <f t="shared" si="753"/>
        <v>4.2042425642974415</v>
      </c>
      <c r="BG399" s="13">
        <f t="shared" si="786"/>
        <v>6.5610683147059694</v>
      </c>
      <c r="BH399" s="13">
        <f t="shared" si="787"/>
        <v>6.9215712438599981</v>
      </c>
      <c r="BI399" s="13">
        <f t="shared" si="788"/>
        <v>1.1571531013775829</v>
      </c>
      <c r="BJ399" s="17">
        <f t="shared" si="789"/>
        <v>0.22239163516965807</v>
      </c>
      <c r="BK399" s="17">
        <f t="shared" si="790"/>
        <v>0.34706054387970919</v>
      </c>
      <c r="BL399" s="17">
        <f t="shared" si="791"/>
        <v>0.36613005156674089</v>
      </c>
      <c r="BM399" s="17">
        <f t="shared" si="792"/>
        <v>6.1209877028112265E-2</v>
      </c>
      <c r="BN399" s="17">
        <f t="shared" si="793"/>
        <v>1.5605827243229888</v>
      </c>
      <c r="BO399" s="17">
        <f t="shared" si="794"/>
        <v>1.6463301386647375</v>
      </c>
      <c r="BP399" s="17">
        <f t="shared" si="795"/>
        <v>0.27523461924013687</v>
      </c>
      <c r="BQ399" s="17">
        <f t="shared" si="796"/>
        <v>1.0549457667352735</v>
      </c>
      <c r="BR399" s="17">
        <f t="shared" si="797"/>
        <v>0.17636656804562476</v>
      </c>
      <c r="BS399" s="17">
        <f t="shared" si="798"/>
        <v>0.16718069649345482</v>
      </c>
      <c r="BT399" s="96">
        <f t="shared" si="799"/>
        <v>-1.5033153289602663</v>
      </c>
      <c r="BU399" s="96">
        <f t="shared" si="800"/>
        <v>-1.0582560362152929</v>
      </c>
      <c r="BV399" s="96">
        <f t="shared" si="801"/>
        <v>-1.0047666765467229</v>
      </c>
      <c r="BW399" s="96">
        <f t="shared" si="802"/>
        <v>-2.7934467131374769</v>
      </c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184"/>
      <c r="CJ399" s="185"/>
      <c r="CK399" s="181">
        <f t="shared" si="754"/>
        <v>0</v>
      </c>
      <c r="CL399" s="186">
        <f t="shared" si="755"/>
        <v>1.8289708568028313</v>
      </c>
      <c r="CM399" s="185">
        <f t="shared" si="756"/>
        <v>0.21793348149430664</v>
      </c>
      <c r="CN399" s="185">
        <f t="shared" si="757"/>
        <v>0.33336954927464796</v>
      </c>
      <c r="CO399" s="188">
        <f t="shared" si="758"/>
        <v>0.33810000000000001</v>
      </c>
      <c r="CP399" s="185">
        <f t="shared" si="759"/>
        <v>5.4384555686058933E-2</v>
      </c>
      <c r="CQ399" s="187">
        <f t="shared" si="760"/>
        <v>1.5296848698457424</v>
      </c>
      <c r="CR399" s="187">
        <f t="shared" si="761"/>
        <v>1.5513908082491337</v>
      </c>
      <c r="CS399" s="187">
        <f t="shared" si="762"/>
        <v>0.24954658326549828</v>
      </c>
      <c r="CT399" s="187">
        <f t="shared" si="763"/>
        <v>1.0141898104840246</v>
      </c>
      <c r="CU399" s="187">
        <f t="shared" si="764"/>
        <v>0.16313594269299617</v>
      </c>
      <c r="CV399" s="187">
        <f t="shared" si="765"/>
        <v>0.16085346254380048</v>
      </c>
      <c r="CW399" s="184">
        <f t="shared" si="766"/>
        <v>-1.5235653935149716</v>
      </c>
      <c r="CX399" s="184">
        <f t="shared" si="767"/>
        <v>-1.0985036467459133</v>
      </c>
      <c r="CY399" s="184">
        <f t="shared" si="768"/>
        <v>-2.9116750682580768</v>
      </c>
      <c r="CZ399" s="184">
        <f t="shared" si="803"/>
        <v>0.42506174676905839</v>
      </c>
      <c r="DA399" s="184">
        <f t="shared" si="804"/>
        <v>0.43915182424667482</v>
      </c>
      <c r="DB399" s="184">
        <f t="shared" si="805"/>
        <v>-1.3881096747431054</v>
      </c>
      <c r="DC399" s="184">
        <f t="shared" si="806"/>
        <v>1.4090077477616137E-2</v>
      </c>
      <c r="DD399" s="184">
        <f t="shared" si="807"/>
        <v>-1.8131714215121637</v>
      </c>
      <c r="DE399" s="184">
        <f t="shared" si="808"/>
        <v>-1.8272614989897797</v>
      </c>
      <c r="DF399" s="15"/>
      <c r="DV399" s="39" t="str">
        <f>E399</f>
        <v>iRM_12</v>
      </c>
      <c r="DW399" s="39" t="str">
        <f>A399</f>
        <v>Lab 1</v>
      </c>
      <c r="DX399" s="39" t="str">
        <f>B399</f>
        <v>Jun 23, 2022</v>
      </c>
      <c r="DY399" s="124">
        <f>C399</f>
        <v>6</v>
      </c>
      <c r="DZ399" s="48">
        <f>BE399/AVERAGE(BE397,BE401)</f>
        <v>1.0000002348319197</v>
      </c>
      <c r="EA399" s="46">
        <f>(CM399/AVERAGE(CM397,CM401)-1)*10^6</f>
        <v>7.143187783498206</v>
      </c>
      <c r="EB399" s="46">
        <f>(CN399/AVERAGE(CN397,CN401)-1)*10^6</f>
        <v>-5.1926928558154728</v>
      </c>
      <c r="EC399" s="46">
        <f>(CP399/AVERAGE(CP397,CP401)-1)*10^6</f>
        <v>36.964348619328291</v>
      </c>
      <c r="EH399" s="50"/>
      <c r="EK399" s="46"/>
      <c r="EL399" s="46"/>
      <c r="EN399" t="str">
        <f t="shared" ref="EN399:EU399" si="811">EE492</f>
        <v xml:space="preserve">bottle 6 </v>
      </c>
      <c r="EO399" t="str">
        <f t="shared" si="811"/>
        <v>Lab 2</v>
      </c>
      <c r="EP399" s="44" t="str">
        <f t="shared" si="811"/>
        <v>May 28, 2020</v>
      </c>
      <c r="EQ399" s="124">
        <f t="shared" si="811"/>
        <v>1</v>
      </c>
      <c r="ER399" s="117">
        <f t="shared" si="811"/>
        <v>1.0436914168567537</v>
      </c>
      <c r="ES399" s="44">
        <f t="shared" si="811"/>
        <v>-0.22949755207335443</v>
      </c>
      <c r="ET399" s="44">
        <f t="shared" si="811"/>
        <v>5.4971424612304531</v>
      </c>
      <c r="EU399" s="44">
        <f t="shared" si="811"/>
        <v>7.9089175319957405</v>
      </c>
      <c r="EV399" s="39" t="s">
        <v>275</v>
      </c>
      <c r="FA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44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</row>
    <row r="400" spans="1:235">
      <c r="A400" t="s">
        <v>38</v>
      </c>
      <c r="B400" s="3" t="s">
        <v>36</v>
      </c>
      <c r="C400" s="19">
        <v>6</v>
      </c>
      <c r="D400" t="s">
        <v>148</v>
      </c>
      <c r="E400" t="s">
        <v>99</v>
      </c>
      <c r="F400" s="13"/>
      <c r="G400" s="13"/>
      <c r="H400" s="13">
        <v>2.3061771644279362E-4</v>
      </c>
      <c r="I400" s="13">
        <v>4.6025260780879761E-5</v>
      </c>
      <c r="J400" s="13">
        <v>8.0658685328671714E-5</v>
      </c>
      <c r="K400" s="13">
        <v>-2.9788744804193357E-6</v>
      </c>
      <c r="L400" s="13">
        <v>7.5864230529987248E-5</v>
      </c>
      <c r="M400" s="13">
        <v>-1.6036509464356641E-6</v>
      </c>
      <c r="N400" s="13">
        <v>4.5419252273859456E-5</v>
      </c>
      <c r="O400" s="13">
        <v>2.8686241921604961E-5</v>
      </c>
      <c r="P400" s="13">
        <v>-2.8420487581115594E-6</v>
      </c>
      <c r="Q400" s="13"/>
      <c r="R400" s="13"/>
      <c r="S400" s="13"/>
      <c r="T400" s="13"/>
      <c r="U400" s="13"/>
      <c r="V400" s="13">
        <v>20.721651388674367</v>
      </c>
      <c r="W400" s="13">
        <v>4.6080096400513941</v>
      </c>
      <c r="X400" s="13">
        <v>7.190887480365987</v>
      </c>
      <c r="Y400" s="13">
        <v>4.1885245912694975E-5</v>
      </c>
      <c r="Z400" s="13">
        <v>7.5852289005201694</v>
      </c>
      <c r="AA400" s="13">
        <v>2.7582657896011962E-5</v>
      </c>
      <c r="AB400" s="13">
        <v>1.2679925183860623</v>
      </c>
      <c r="AC400" s="13">
        <v>1.6673331772984297E-5</v>
      </c>
      <c r="AD400" s="13">
        <v>1.3400610594878662E-6</v>
      </c>
      <c r="AE400" s="13"/>
      <c r="AF400" s="13"/>
      <c r="AG400" s="13"/>
      <c r="AH400" s="13"/>
      <c r="AI400" s="68">
        <f t="shared" si="748"/>
        <v>1</v>
      </c>
      <c r="AJ400" s="13">
        <f t="shared" si="770"/>
        <v>0</v>
      </c>
      <c r="AK400" s="13">
        <f t="shared" si="771"/>
        <v>0</v>
      </c>
      <c r="AL400" s="13">
        <f t="shared" si="772"/>
        <v>20.721420770957923</v>
      </c>
      <c r="AM400" s="13">
        <f t="shared" si="773"/>
        <v>4.6079636147906129</v>
      </c>
      <c r="AN400" s="13">
        <f t="shared" si="774"/>
        <v>7.190806821680658</v>
      </c>
      <c r="AO400" s="13">
        <f t="shared" si="775"/>
        <v>4.4864120393114311E-5</v>
      </c>
      <c r="AP400" s="13">
        <f t="shared" si="776"/>
        <v>7.5851530362896398</v>
      </c>
      <c r="AQ400" s="13">
        <f t="shared" si="777"/>
        <v>2.9186308842447626E-5</v>
      </c>
      <c r="AR400" s="13">
        <f t="shared" si="778"/>
        <v>1.2679470991337884</v>
      </c>
      <c r="AS400" s="13">
        <f t="shared" si="779"/>
        <v>-1.2012910148620664E-5</v>
      </c>
      <c r="AT400" s="13">
        <f t="shared" si="780"/>
        <v>4.1821098175994254E-6</v>
      </c>
      <c r="AU400" s="13">
        <f t="shared" si="781"/>
        <v>0</v>
      </c>
      <c r="AV400" s="13">
        <f t="shared" si="782"/>
        <v>0</v>
      </c>
      <c r="AW400" s="13">
        <f t="shared" si="783"/>
        <v>0</v>
      </c>
      <c r="AX400" s="13"/>
      <c r="AY400">
        <f t="shared" si="784"/>
        <v>0</v>
      </c>
      <c r="AZ400">
        <f t="shared" si="785"/>
        <v>1</v>
      </c>
      <c r="BB400">
        <f t="shared" si="749"/>
        <v>1</v>
      </c>
      <c r="BC400">
        <f t="shared" si="750"/>
        <v>1</v>
      </c>
      <c r="BD400" s="41">
        <f t="shared" si="751"/>
        <v>1.8241825150373139</v>
      </c>
      <c r="BE400" s="13">
        <f t="shared" si="752"/>
        <v>20.721420770957923</v>
      </c>
      <c r="BF400" s="13">
        <f t="shared" si="753"/>
        <v>4.6079636147906129</v>
      </c>
      <c r="BG400" s="13">
        <f t="shared" si="786"/>
        <v>7.1908045483691412</v>
      </c>
      <c r="BH400" s="13">
        <f t="shared" si="787"/>
        <v>7.5851515593555385</v>
      </c>
      <c r="BI400" s="13">
        <f t="shared" si="788"/>
        <v>1.2679443243803501</v>
      </c>
      <c r="BJ400" s="17">
        <f t="shared" si="789"/>
        <v>0.22237681796650244</v>
      </c>
      <c r="BK400" s="17">
        <f t="shared" si="790"/>
        <v>0.34702275620248024</v>
      </c>
      <c r="BL400" s="17">
        <f t="shared" si="791"/>
        <v>0.36605364290398928</v>
      </c>
      <c r="BM400" s="17">
        <f t="shared" si="792"/>
        <v>6.1190028347739338E-2</v>
      </c>
      <c r="BN400" s="17">
        <f t="shared" si="793"/>
        <v>1.56051678127148</v>
      </c>
      <c r="BO400" s="17">
        <f t="shared" si="794"/>
        <v>1.646096235440915</v>
      </c>
      <c r="BP400" s="17">
        <f t="shared" si="795"/>
        <v>0.27516370144731833</v>
      </c>
      <c r="BQ400" s="17">
        <f t="shared" si="796"/>
        <v>1.0548404574667287</v>
      </c>
      <c r="BR400" s="17">
        <f t="shared" si="797"/>
        <v>0.1763285757318932</v>
      </c>
      <c r="BS400" s="17">
        <f t="shared" si="798"/>
        <v>0.16716136974434814</v>
      </c>
      <c r="BT400" s="96">
        <f t="shared" si="799"/>
        <v>-1.5033819578007637</v>
      </c>
      <c r="BU400" s="96">
        <f t="shared" si="800"/>
        <v>-1.0583649213513042</v>
      </c>
      <c r="BV400" s="96">
        <f t="shared" si="801"/>
        <v>-1.0049753910089705</v>
      </c>
      <c r="BW400" s="96">
        <f t="shared" si="802"/>
        <v>-2.7937710382337415</v>
      </c>
      <c r="BX400" s="44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184"/>
      <c r="CJ400" s="185"/>
      <c r="CK400" s="181">
        <f t="shared" si="754"/>
        <v>0</v>
      </c>
      <c r="CL400" s="186">
        <f t="shared" si="755"/>
        <v>1.8241780437275172</v>
      </c>
      <c r="CM400" s="185">
        <f t="shared" si="756"/>
        <v>0.21793052555128262</v>
      </c>
      <c r="CN400" s="185">
        <f t="shared" si="757"/>
        <v>0.33336841035824832</v>
      </c>
      <c r="CO400" s="188">
        <f t="shared" si="758"/>
        <v>0.33810000000000001</v>
      </c>
      <c r="CP400" s="185">
        <f t="shared" si="759"/>
        <v>5.4383766679646069E-2</v>
      </c>
      <c r="CQ400" s="187">
        <f t="shared" si="760"/>
        <v>1.5297003919710237</v>
      </c>
      <c r="CR400" s="187">
        <f t="shared" si="761"/>
        <v>1.5514118508397734</v>
      </c>
      <c r="CS400" s="187">
        <f t="shared" si="762"/>
        <v>0.24954634758979027</v>
      </c>
      <c r="CT400" s="187">
        <f t="shared" si="763"/>
        <v>1.0141932753516356</v>
      </c>
      <c r="CU400" s="187">
        <f t="shared" si="764"/>
        <v>0.1631341332587678</v>
      </c>
      <c r="CV400" s="187">
        <f t="shared" si="765"/>
        <v>0.16085112889572925</v>
      </c>
      <c r="CW400" s="184">
        <f t="shared" si="766"/>
        <v>-1.5235789571172709</v>
      </c>
      <c r="CX400" s="184">
        <f t="shared" si="767"/>
        <v>-1.0985070631297658</v>
      </c>
      <c r="CY400" s="184">
        <f t="shared" si="768"/>
        <v>-2.9116895762765092</v>
      </c>
      <c r="CZ400" s="184">
        <f t="shared" si="803"/>
        <v>0.42507189398750467</v>
      </c>
      <c r="DA400" s="184">
        <f t="shared" si="804"/>
        <v>0.4391653878489738</v>
      </c>
      <c r="DB400" s="184">
        <f t="shared" si="805"/>
        <v>-1.3881106191592389</v>
      </c>
      <c r="DC400" s="184">
        <f t="shared" si="806"/>
        <v>1.4093493861469115E-2</v>
      </c>
      <c r="DD400" s="184">
        <f t="shared" si="807"/>
        <v>-1.8131825131467434</v>
      </c>
      <c r="DE400" s="184">
        <f t="shared" si="808"/>
        <v>-1.8272760070082128</v>
      </c>
      <c r="DF400" s="15"/>
      <c r="DY400" s="124"/>
      <c r="EE400" t="str">
        <f>E400</f>
        <v>SRM</v>
      </c>
      <c r="EF400" t="str">
        <f>A400</f>
        <v>Lab 1</v>
      </c>
      <c r="EG400" t="str">
        <f>B400</f>
        <v>Jun 23, 2022</v>
      </c>
      <c r="EH400" s="50">
        <f>C400</f>
        <v>6</v>
      </c>
      <c r="EI400" s="48">
        <f>BE400/AVERAGE(BE399,BE401)</f>
        <v>1.0957974761544766</v>
      </c>
      <c r="EJ400" s="46">
        <f>(CM400/AVERAGE(CM399,CM401)-1)*10^6</f>
        <v>-9.9320284163706418</v>
      </c>
      <c r="EK400" s="46">
        <f>(CN400/AVERAGE(CN399,CN401)-1)*10^6</f>
        <v>-3.6404479120122346</v>
      </c>
      <c r="EL400" s="46">
        <f>(CP400/AVERAGE(CP399,CP401)-1)*10^6</f>
        <v>3.7467120932443976</v>
      </c>
      <c r="EQ400" s="124"/>
      <c r="EY400" s="39"/>
      <c r="EZ400" s="39"/>
      <c r="FA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44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</row>
    <row r="401" spans="1:235">
      <c r="A401" t="s">
        <v>38</v>
      </c>
      <c r="B401" s="3" t="s">
        <v>36</v>
      </c>
      <c r="C401" s="19">
        <v>6</v>
      </c>
      <c r="D401" t="s">
        <v>82</v>
      </c>
      <c r="E401" t="s">
        <v>27</v>
      </c>
      <c r="F401" s="13"/>
      <c r="G401" s="13"/>
      <c r="H401" s="13">
        <v>2.4753180186962707E-4</v>
      </c>
      <c r="I401" s="13">
        <v>4.9926978135772515E-5</v>
      </c>
      <c r="J401" s="13">
        <v>7.5326635487726884E-5</v>
      </c>
      <c r="K401" s="13">
        <v>-8.6859794237170716E-7</v>
      </c>
      <c r="L401" s="13">
        <v>8.2347294664941728E-5</v>
      </c>
      <c r="M401" s="13">
        <v>-1.026561994166287E-6</v>
      </c>
      <c r="N401" s="13">
        <v>4.8166029006324604E-5</v>
      </c>
      <c r="O401" s="13">
        <v>1.1031337783151684E-5</v>
      </c>
      <c r="P401" s="13">
        <v>-2.2493709820992079E-6</v>
      </c>
      <c r="Q401" s="13"/>
      <c r="R401" s="13"/>
      <c r="S401" s="13"/>
      <c r="T401" s="13"/>
      <c r="U401" s="13"/>
      <c r="V401" s="13">
        <v>18.915368270874023</v>
      </c>
      <c r="W401" s="13">
        <v>4.2066359806060794</v>
      </c>
      <c r="X401" s="13">
        <v>6.5649321937561034</v>
      </c>
      <c r="Y401" s="13">
        <v>3.5930540793742696E-5</v>
      </c>
      <c r="Z401" s="13">
        <v>6.9258134460449217</v>
      </c>
      <c r="AA401" s="13">
        <v>2.0981708087219885E-5</v>
      </c>
      <c r="AB401" s="13">
        <v>1.1578823876380921</v>
      </c>
      <c r="AC401" s="13">
        <v>1.3231577793817451E-5</v>
      </c>
      <c r="AD401" s="13">
        <v>-1.1099186725260779E-6</v>
      </c>
      <c r="AE401" s="13"/>
      <c r="AF401" s="13"/>
      <c r="AG401" s="13"/>
      <c r="AH401" s="13"/>
      <c r="AI401" s="68">
        <f t="shared" si="748"/>
        <v>1</v>
      </c>
      <c r="AJ401" s="13">
        <f t="shared" si="770"/>
        <v>0</v>
      </c>
      <c r="AK401" s="13">
        <f t="shared" si="771"/>
        <v>0</v>
      </c>
      <c r="AL401" s="13">
        <f t="shared" si="772"/>
        <v>18.915120739072155</v>
      </c>
      <c r="AM401" s="13">
        <f t="shared" si="773"/>
        <v>4.2065860536279436</v>
      </c>
      <c r="AN401" s="13">
        <f t="shared" si="774"/>
        <v>6.564856867120616</v>
      </c>
      <c r="AO401" s="13">
        <f t="shared" si="775"/>
        <v>3.6799138736114405E-5</v>
      </c>
      <c r="AP401" s="13">
        <f t="shared" si="776"/>
        <v>6.9257310987502567</v>
      </c>
      <c r="AQ401" s="13">
        <f t="shared" si="777"/>
        <v>2.2008270081386173E-5</v>
      </c>
      <c r="AR401" s="13">
        <f t="shared" si="778"/>
        <v>1.1578342216090858</v>
      </c>
      <c r="AS401" s="13">
        <f t="shared" si="779"/>
        <v>2.2002400106657668E-6</v>
      </c>
      <c r="AT401" s="13">
        <f t="shared" si="780"/>
        <v>1.13945230957313E-6</v>
      </c>
      <c r="AU401" s="13">
        <f t="shared" si="781"/>
        <v>0</v>
      </c>
      <c r="AV401" s="13">
        <f t="shared" si="782"/>
        <v>0</v>
      </c>
      <c r="AW401" s="13">
        <f t="shared" si="783"/>
        <v>0</v>
      </c>
      <c r="AX401" s="13"/>
      <c r="AY401">
        <f t="shared" si="784"/>
        <v>0</v>
      </c>
      <c r="AZ401">
        <f t="shared" si="785"/>
        <v>1</v>
      </c>
      <c r="BB401">
        <f t="shared" si="749"/>
        <v>1</v>
      </c>
      <c r="BC401">
        <f t="shared" si="750"/>
        <v>1</v>
      </c>
      <c r="BD401" s="41">
        <f t="shared" si="751"/>
        <v>1.8300881585274316</v>
      </c>
      <c r="BE401" s="13">
        <f t="shared" si="752"/>
        <v>18.915120739072155</v>
      </c>
      <c r="BF401" s="13">
        <f t="shared" si="753"/>
        <v>4.2065860536279436</v>
      </c>
      <c r="BG401" s="13">
        <f t="shared" si="786"/>
        <v>6.56485624794517</v>
      </c>
      <c r="BH401" s="13">
        <f t="shared" si="787"/>
        <v>6.9257306964358891</v>
      </c>
      <c r="BI401" s="13">
        <f t="shared" si="788"/>
        <v>1.1578334656862612</v>
      </c>
      <c r="BJ401" s="17">
        <f t="shared" si="789"/>
        <v>0.22239276775741532</v>
      </c>
      <c r="BK401" s="17">
        <f t="shared" si="790"/>
        <v>0.34706922247577449</v>
      </c>
      <c r="BL401" s="17">
        <f t="shared" si="791"/>
        <v>0.36614784499523201</v>
      </c>
      <c r="BM401" s="17">
        <f t="shared" si="792"/>
        <v>6.1212057890520054E-2</v>
      </c>
      <c r="BN401" s="17">
        <f t="shared" si="793"/>
        <v>1.5606138004197849</v>
      </c>
      <c r="BO401" s="17">
        <f t="shared" si="794"/>
        <v>1.6464017633641028</v>
      </c>
      <c r="BP401" s="17">
        <f t="shared" si="795"/>
        <v>0.2752430238976557</v>
      </c>
      <c r="BQ401" s="17">
        <f t="shared" si="796"/>
        <v>1.054970655085353</v>
      </c>
      <c r="BR401" s="17">
        <f t="shared" si="797"/>
        <v>0.17636844158600859</v>
      </c>
      <c r="BS401" s="17">
        <f t="shared" si="798"/>
        <v>0.16717852836554908</v>
      </c>
      <c r="BT401" s="96">
        <f t="shared" si="799"/>
        <v>-1.5033102362108364</v>
      </c>
      <c r="BU401" s="96">
        <f t="shared" si="800"/>
        <v>-1.058231030527635</v>
      </c>
      <c r="BV401" s="96">
        <f t="shared" si="801"/>
        <v>-1.0047180790714252</v>
      </c>
      <c r="BW401" s="96">
        <f t="shared" si="802"/>
        <v>-2.7934110845157032</v>
      </c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184"/>
      <c r="CJ401" s="185"/>
      <c r="CK401" s="181">
        <f t="shared" si="754"/>
        <v>0</v>
      </c>
      <c r="CL401" s="186">
        <f t="shared" si="755"/>
        <v>1.8300868245825737</v>
      </c>
      <c r="CM401" s="185">
        <f t="shared" si="756"/>
        <v>0.21793189863559978</v>
      </c>
      <c r="CN401" s="185">
        <f t="shared" si="757"/>
        <v>0.3333696986713518</v>
      </c>
      <c r="CO401" s="188">
        <f t="shared" si="758"/>
        <v>0.33810000000000001</v>
      </c>
      <c r="CP401" s="185">
        <f t="shared" si="759"/>
        <v>5.438257015412748E-2</v>
      </c>
      <c r="CQ401" s="187">
        <f t="shared" si="760"/>
        <v>1.5296966656027424</v>
      </c>
      <c r="CR401" s="187">
        <f t="shared" si="761"/>
        <v>1.5514020761381571</v>
      </c>
      <c r="CS401" s="187">
        <f t="shared" si="762"/>
        <v>0.24953928495368932</v>
      </c>
      <c r="CT401" s="187">
        <f t="shared" si="763"/>
        <v>1.0141893559837645</v>
      </c>
      <c r="CU401" s="187">
        <f t="shared" si="764"/>
        <v>0.1631299136390312</v>
      </c>
      <c r="CV401" s="187">
        <f t="shared" si="765"/>
        <v>0.16084758992643444</v>
      </c>
      <c r="CW401" s="184">
        <f t="shared" si="766"/>
        <v>-1.5235726565772794</v>
      </c>
      <c r="CX401" s="184">
        <f t="shared" si="767"/>
        <v>-1.0985031986045917</v>
      </c>
      <c r="CY401" s="184">
        <f t="shared" si="768"/>
        <v>-2.9117115780383314</v>
      </c>
      <c r="CZ401" s="184">
        <f t="shared" si="803"/>
        <v>0.42506945797268791</v>
      </c>
      <c r="DA401" s="184">
        <f t="shared" si="804"/>
        <v>0.4391590873089824</v>
      </c>
      <c r="DB401" s="184">
        <f t="shared" si="805"/>
        <v>-1.388138921461052</v>
      </c>
      <c r="DC401" s="184">
        <f t="shared" si="806"/>
        <v>1.4089629336294625E-2</v>
      </c>
      <c r="DD401" s="184">
        <f t="shared" si="807"/>
        <v>-1.8132083794337397</v>
      </c>
      <c r="DE401" s="184">
        <f t="shared" si="808"/>
        <v>-1.8272980087700346</v>
      </c>
      <c r="DF401" s="15"/>
      <c r="DV401" s="39" t="str">
        <f>E401</f>
        <v>iRM_12</v>
      </c>
      <c r="DW401" s="39" t="str">
        <f>A401</f>
        <v>Lab 1</v>
      </c>
      <c r="DX401" s="39" t="str">
        <f>B401</f>
        <v>Jun 23, 2022</v>
      </c>
      <c r="DY401" s="124">
        <f>C401</f>
        <v>6</v>
      </c>
      <c r="DZ401" s="48">
        <f>BE401/AVERAGE(BE399,BE403)</f>
        <v>1.0052848838457553</v>
      </c>
      <c r="EA401" s="46">
        <f>(CM401/AVERAGE(CM399,CM403)-1)*10^6</f>
        <v>-3.0948842718592218</v>
      </c>
      <c r="EB401" s="46">
        <f>(CN401/AVERAGE(CN399,CN403)-1)*10^6</f>
        <v>1.991106713949975</v>
      </c>
      <c r="EC401" s="46">
        <f>(CP401/AVERAGE(CP399,CP403)-1)*10^6</f>
        <v>-22.06273853244678</v>
      </c>
      <c r="EH401" s="50"/>
      <c r="EK401" s="46"/>
      <c r="EL401" s="46"/>
      <c r="EN401" t="str">
        <f t="shared" ref="EN401:EU401" si="812">EE502</f>
        <v xml:space="preserve">Bottle 6 </v>
      </c>
      <c r="EO401" t="str">
        <f t="shared" si="812"/>
        <v>Lab 2</v>
      </c>
      <c r="EP401" s="39" t="str">
        <f t="shared" si="812"/>
        <v>June 3, 2020</v>
      </c>
      <c r="EQ401" s="124">
        <f t="shared" si="812"/>
        <v>2</v>
      </c>
      <c r="ER401" s="117">
        <f t="shared" si="812"/>
        <v>1.0603537652712929</v>
      </c>
      <c r="ES401" s="44">
        <f t="shared" si="812"/>
        <v>-5.0128416183570224</v>
      </c>
      <c r="ET401" s="44">
        <f t="shared" si="812"/>
        <v>-2.131948576011844</v>
      </c>
      <c r="EU401" s="44">
        <f t="shared" si="812"/>
        <v>5.4604607058195143E-2</v>
      </c>
      <c r="EV401" s="39" t="s">
        <v>275</v>
      </c>
      <c r="EW401" s="108" t="s">
        <v>257</v>
      </c>
      <c r="EX401" s="109">
        <f>AVERAGE(ES401:ES406)</f>
        <v>-3.1847031513228727</v>
      </c>
      <c r="EY401" s="109">
        <f>AVERAGE(ET401:ET406)</f>
        <v>1.6229959242293941</v>
      </c>
      <c r="EZ401" s="110">
        <f>AVERAGE(EU401:EU406)</f>
        <v>1.7261965276812081</v>
      </c>
      <c r="FA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44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</row>
    <row r="402" spans="1:235">
      <c r="A402" t="s">
        <v>38</v>
      </c>
      <c r="B402" s="3" t="s">
        <v>36</v>
      </c>
      <c r="C402" s="19">
        <v>6</v>
      </c>
      <c r="D402" t="s">
        <v>149</v>
      </c>
      <c r="E402" t="s">
        <v>100</v>
      </c>
      <c r="F402" s="13"/>
      <c r="G402" s="13"/>
      <c r="H402" s="13">
        <v>2.2758676641387865E-4</v>
      </c>
      <c r="I402" s="13">
        <v>5.0438838843547271E-5</v>
      </c>
      <c r="J402" s="13">
        <v>6.8860296960338022E-5</v>
      </c>
      <c r="K402" s="13">
        <v>6.2509719498393662E-6</v>
      </c>
      <c r="L402" s="13">
        <v>8.5642631165683267E-5</v>
      </c>
      <c r="M402" s="13">
        <v>-6.9184216044958929E-8</v>
      </c>
      <c r="N402" s="13">
        <v>5.1145909128536002E-5</v>
      </c>
      <c r="O402" s="13">
        <v>3.8987723883110458E-6</v>
      </c>
      <c r="P402" s="13">
        <v>-5.3075056882789795E-6</v>
      </c>
      <c r="Q402" s="13"/>
      <c r="R402" s="13"/>
      <c r="S402" s="13"/>
      <c r="T402" s="13"/>
      <c r="U402" s="13"/>
      <c r="V402" s="13">
        <v>21.588077583312987</v>
      </c>
      <c r="W402" s="13">
        <v>4.8000572776794437</v>
      </c>
      <c r="X402" s="13">
        <v>7.4897307586669921</v>
      </c>
      <c r="Y402" s="13">
        <v>2.8181449782778144E-5</v>
      </c>
      <c r="Z402" s="13">
        <v>7.8985913848876956</v>
      </c>
      <c r="AA402" s="13">
        <v>2.6945001773128753E-5</v>
      </c>
      <c r="AB402" s="13">
        <v>1.3200876998901367</v>
      </c>
      <c r="AC402" s="13">
        <v>1.5654209074682513E-5</v>
      </c>
      <c r="AD402" s="13">
        <v>3.1052388190033752E-6</v>
      </c>
      <c r="AE402" s="13"/>
      <c r="AF402" s="13"/>
      <c r="AG402" s="13"/>
      <c r="AH402" s="13"/>
      <c r="AI402" s="68">
        <f t="shared" si="748"/>
        <v>1</v>
      </c>
      <c r="AJ402" s="13">
        <f t="shared" si="770"/>
        <v>0</v>
      </c>
      <c r="AK402" s="13">
        <f t="shared" si="771"/>
        <v>0</v>
      </c>
      <c r="AL402" s="13">
        <f t="shared" si="772"/>
        <v>21.587849996546574</v>
      </c>
      <c r="AM402" s="13">
        <f t="shared" si="773"/>
        <v>4.8000068388406003</v>
      </c>
      <c r="AN402" s="13">
        <f t="shared" si="774"/>
        <v>7.4896618983700316</v>
      </c>
      <c r="AO402" s="13">
        <f t="shared" si="775"/>
        <v>2.193047783293878E-5</v>
      </c>
      <c r="AP402" s="13">
        <f t="shared" si="776"/>
        <v>7.8985057422565301</v>
      </c>
      <c r="AQ402" s="13">
        <f t="shared" si="777"/>
        <v>2.7014185989173711E-5</v>
      </c>
      <c r="AR402" s="13">
        <f t="shared" si="778"/>
        <v>1.3200365539810082</v>
      </c>
      <c r="AS402" s="13">
        <f t="shared" si="779"/>
        <v>1.1755436686371468E-5</v>
      </c>
      <c r="AT402" s="13">
        <f t="shared" si="780"/>
        <v>8.4127445072823556E-6</v>
      </c>
      <c r="AU402" s="13">
        <f t="shared" si="781"/>
        <v>0</v>
      </c>
      <c r="AV402" s="13">
        <f t="shared" si="782"/>
        <v>0</v>
      </c>
      <c r="AW402" s="13">
        <f t="shared" si="783"/>
        <v>0</v>
      </c>
      <c r="AX402" s="13"/>
      <c r="AY402">
        <f t="shared" si="784"/>
        <v>0</v>
      </c>
      <c r="AZ402">
        <f t="shared" si="785"/>
        <v>1</v>
      </c>
      <c r="BB402">
        <f t="shared" si="749"/>
        <v>1</v>
      </c>
      <c r="BC402">
        <f t="shared" si="750"/>
        <v>1</v>
      </c>
      <c r="BD402" s="41">
        <f t="shared" si="751"/>
        <v>1.8131172129049296</v>
      </c>
      <c r="BE402" s="13">
        <f t="shared" si="752"/>
        <v>21.587849996546574</v>
      </c>
      <c r="BF402" s="13">
        <f t="shared" si="753"/>
        <v>4.8000068388406003</v>
      </c>
      <c r="BG402" s="13">
        <f t="shared" si="786"/>
        <v>7.4896573224895038</v>
      </c>
      <c r="BH402" s="13">
        <f t="shared" si="787"/>
        <v>7.8985027700169468</v>
      </c>
      <c r="BI402" s="13">
        <f t="shared" si="788"/>
        <v>1.3200309711309439</v>
      </c>
      <c r="BJ402" s="17">
        <f t="shared" si="789"/>
        <v>0.22234760940105019</v>
      </c>
      <c r="BK402" s="17">
        <f t="shared" si="790"/>
        <v>0.34693854754816394</v>
      </c>
      <c r="BL402" s="17">
        <f t="shared" si="791"/>
        <v>0.3658772305384963</v>
      </c>
      <c r="BM402" s="17">
        <f t="shared" si="792"/>
        <v>6.114694012336154E-2</v>
      </c>
      <c r="BN402" s="17">
        <f t="shared" si="793"/>
        <v>1.5603430524066848</v>
      </c>
      <c r="BO402" s="17">
        <f t="shared" si="794"/>
        <v>1.6455190659529895</v>
      </c>
      <c r="BP402" s="17">
        <f t="shared" si="795"/>
        <v>0.27500606050173582</v>
      </c>
      <c r="BQ402" s="17">
        <f t="shared" si="796"/>
        <v>1.0545880044871727</v>
      </c>
      <c r="BR402" s="17">
        <f t="shared" si="797"/>
        <v>0.17624717851472754</v>
      </c>
      <c r="BS402" s="17">
        <f t="shared" si="798"/>
        <v>0.16712420183504118</v>
      </c>
      <c r="BT402" s="96">
        <f t="shared" si="799"/>
        <v>-1.5035133135963836</v>
      </c>
      <c r="BU402" s="96">
        <f t="shared" si="800"/>
        <v>-1.0586076111216833</v>
      </c>
      <c r="BV402" s="96">
        <f t="shared" si="801"/>
        <v>-1.0054574375390735</v>
      </c>
      <c r="BW402" s="96">
        <f t="shared" si="802"/>
        <v>-2.7944754569666563</v>
      </c>
      <c r="BX402" s="44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184"/>
      <c r="CJ402" s="185"/>
      <c r="CK402" s="181">
        <f t="shared" si="754"/>
        <v>0</v>
      </c>
      <c r="CL402" s="186">
        <f t="shared" si="755"/>
        <v>1.8131085716482584</v>
      </c>
      <c r="CM402" s="185">
        <f t="shared" si="756"/>
        <v>0.21792860855103677</v>
      </c>
      <c r="CN402" s="185">
        <f t="shared" si="757"/>
        <v>0.33336871061049844</v>
      </c>
      <c r="CO402" s="188">
        <f t="shared" si="758"/>
        <v>0.33810000000000001</v>
      </c>
      <c r="CP402" s="185">
        <f t="shared" si="759"/>
        <v>5.4384372203203517E-2</v>
      </c>
      <c r="CQ402" s="187">
        <f t="shared" si="760"/>
        <v>1.5297152256741304</v>
      </c>
      <c r="CR402" s="187">
        <f t="shared" si="761"/>
        <v>1.5514254977717634</v>
      </c>
      <c r="CS402" s="187">
        <f t="shared" si="762"/>
        <v>0.24955132125513116</v>
      </c>
      <c r="CT402" s="187">
        <f t="shared" si="763"/>
        <v>1.0141923619071422</v>
      </c>
      <c r="CU402" s="187">
        <f t="shared" si="764"/>
        <v>0.16313580270808667</v>
      </c>
      <c r="CV402" s="187">
        <f t="shared" si="765"/>
        <v>0.1608529198556744</v>
      </c>
      <c r="CW402" s="184">
        <f t="shared" si="766"/>
        <v>-1.5235877535383888</v>
      </c>
      <c r="CX402" s="184">
        <f t="shared" si="767"/>
        <v>-1.0985061624681987</v>
      </c>
      <c r="CY402" s="184">
        <f t="shared" si="768"/>
        <v>-2.9116784420682076</v>
      </c>
      <c r="CZ402" s="184">
        <f t="shared" si="803"/>
        <v>0.42508159107019017</v>
      </c>
      <c r="DA402" s="184">
        <f t="shared" si="804"/>
        <v>0.43917418427009219</v>
      </c>
      <c r="DB402" s="184">
        <f t="shared" si="805"/>
        <v>-1.388090688529819</v>
      </c>
      <c r="DC402" s="184">
        <f t="shared" si="806"/>
        <v>1.4092593199902005E-2</v>
      </c>
      <c r="DD402" s="184">
        <f t="shared" si="807"/>
        <v>-1.8131722796000089</v>
      </c>
      <c r="DE402" s="184">
        <f t="shared" si="808"/>
        <v>-1.8272648727999108</v>
      </c>
      <c r="DF402" s="15"/>
      <c r="DY402" s="124"/>
      <c r="EE402" t="str">
        <f>E402</f>
        <v>alfaA</v>
      </c>
      <c r="EF402" t="str">
        <f>A402</f>
        <v>Lab 1</v>
      </c>
      <c r="EG402" t="str">
        <f>B402</f>
        <v>Jun 23, 2022</v>
      </c>
      <c r="EH402" s="50">
        <f>C402</f>
        <v>6</v>
      </c>
      <c r="EI402" s="48">
        <f>BE402/AVERAGE(BE401,BE403)</f>
        <v>1.1470145892809234</v>
      </c>
      <c r="EJ402" s="46">
        <f>(CM402/AVERAGE(CM401,CM403)-1)*10^6</f>
        <v>-14.560204472768845</v>
      </c>
      <c r="EK402" s="46">
        <f>(CN402/AVERAGE(CN401,CN403)-1)*10^6</f>
        <v>-1.1968291907527018</v>
      </c>
      <c r="EL402" s="46">
        <f>(CP402/AVERAGE(CP401,CP403)-1)*10^6</f>
        <v>29.328405508177724</v>
      </c>
      <c r="EN402" t="str">
        <f t="shared" ref="EN402:EU402" si="813">EE509</f>
        <v xml:space="preserve">bottle 6 </v>
      </c>
      <c r="EO402" t="str">
        <f t="shared" si="813"/>
        <v>Lab 2</v>
      </c>
      <c r="EP402" s="39" t="str">
        <f t="shared" si="813"/>
        <v>June 3, 2020</v>
      </c>
      <c r="EQ402" s="124">
        <f t="shared" si="813"/>
        <v>2</v>
      </c>
      <c r="ER402" s="117">
        <f t="shared" si="813"/>
        <v>1.0632735203856185</v>
      </c>
      <c r="ES402" s="44">
        <f t="shared" si="813"/>
        <v>-7.5426965312486161</v>
      </c>
      <c r="ET402" s="44">
        <f t="shared" si="813"/>
        <v>5.5312488624892353</v>
      </c>
      <c r="EU402" s="44">
        <f t="shared" si="813"/>
        <v>9.4618688875058865</v>
      </c>
      <c r="EV402" s="39" t="s">
        <v>275</v>
      </c>
      <c r="EW402" s="111" t="s">
        <v>258</v>
      </c>
      <c r="EX402" s="44">
        <f>2*STDEV(ES401:ES406)</f>
        <v>7.6768176720160914</v>
      </c>
      <c r="EY402" s="44">
        <f>2*STDEV(ET401:ET406)</f>
        <v>6.8152273381913036</v>
      </c>
      <c r="EZ402" s="112">
        <f>2*STDEV(EU401:EU406)</f>
        <v>21.915241798215117</v>
      </c>
      <c r="FA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44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</row>
    <row r="403" spans="1:235">
      <c r="A403" t="s">
        <v>38</v>
      </c>
      <c r="B403" s="3" t="s">
        <v>36</v>
      </c>
      <c r="C403" s="19">
        <v>6</v>
      </c>
      <c r="D403" t="s">
        <v>150</v>
      </c>
      <c r="E403" t="s">
        <v>27</v>
      </c>
      <c r="F403" s="13"/>
      <c r="G403" s="13"/>
      <c r="H403" s="13">
        <v>2.3322696360992268E-4</v>
      </c>
      <c r="I403" s="13">
        <v>4.7608603108528771E-5</v>
      </c>
      <c r="J403" s="13">
        <v>7.6943878229940307E-5</v>
      </c>
      <c r="K403" s="13">
        <v>5.0262929562450161E-6</v>
      </c>
      <c r="L403" s="13">
        <v>8.2820099123637192E-5</v>
      </c>
      <c r="M403" s="13">
        <v>3.1444808143987757E-6</v>
      </c>
      <c r="N403" s="13">
        <v>5.3988189392839558E-5</v>
      </c>
      <c r="O403" s="13">
        <v>4.3821138206112661E-6</v>
      </c>
      <c r="P403" s="13">
        <v>8.7533508121850951E-7</v>
      </c>
      <c r="Q403" s="13"/>
      <c r="R403" s="13"/>
      <c r="S403" s="13"/>
      <c r="T403" s="13"/>
      <c r="U403" s="13"/>
      <c r="V403" s="13">
        <v>18.726917916155877</v>
      </c>
      <c r="W403" s="13">
        <v>4.1647039981598546</v>
      </c>
      <c r="X403" s="13">
        <v>6.4994519619231532</v>
      </c>
      <c r="Y403" s="13">
        <v>3.8960868376771613E-5</v>
      </c>
      <c r="Z403" s="13">
        <v>6.8566984623036484</v>
      </c>
      <c r="AA403" s="13">
        <v>2.1252795491779988E-5</v>
      </c>
      <c r="AB403" s="13">
        <v>1.146330993226234</v>
      </c>
      <c r="AC403" s="13">
        <v>1.0265168579972523E-5</v>
      </c>
      <c r="AD403" s="13">
        <v>-7.7833368852631614E-7</v>
      </c>
      <c r="AE403" s="13"/>
      <c r="AF403" s="13"/>
      <c r="AG403" s="13"/>
      <c r="AH403" s="13"/>
      <c r="AI403" s="68">
        <f t="shared" si="748"/>
        <v>1</v>
      </c>
      <c r="AJ403" s="13">
        <f t="shared" si="770"/>
        <v>0</v>
      </c>
      <c r="AK403" s="13">
        <f t="shared" si="771"/>
        <v>0</v>
      </c>
      <c r="AL403" s="13">
        <f t="shared" si="772"/>
        <v>18.726684689192268</v>
      </c>
      <c r="AM403" s="13">
        <f t="shared" si="773"/>
        <v>4.1646563895567459</v>
      </c>
      <c r="AN403" s="13">
        <f t="shared" si="774"/>
        <v>6.4993750180449235</v>
      </c>
      <c r="AO403" s="13">
        <f t="shared" si="775"/>
        <v>3.3934575420526593E-5</v>
      </c>
      <c r="AP403" s="13">
        <f t="shared" si="776"/>
        <v>6.8566156422045248</v>
      </c>
      <c r="AQ403" s="13">
        <f t="shared" si="777"/>
        <v>1.8108314677381212E-5</v>
      </c>
      <c r="AR403" s="13">
        <f t="shared" si="778"/>
        <v>1.1462770050368412</v>
      </c>
      <c r="AS403" s="13">
        <f t="shared" si="779"/>
        <v>5.8830547593612565E-6</v>
      </c>
      <c r="AT403" s="13">
        <f t="shared" si="780"/>
        <v>-1.6536687697448258E-6</v>
      </c>
      <c r="AU403" s="13">
        <f t="shared" si="781"/>
        <v>0</v>
      </c>
      <c r="AV403" s="13">
        <f t="shared" si="782"/>
        <v>0</v>
      </c>
      <c r="AW403" s="13">
        <f t="shared" si="783"/>
        <v>0</v>
      </c>
      <c r="AX403" s="13"/>
      <c r="AY403">
        <f t="shared" si="784"/>
        <v>0</v>
      </c>
      <c r="AZ403">
        <f t="shared" si="785"/>
        <v>1</v>
      </c>
      <c r="BB403">
        <f t="shared" si="749"/>
        <v>1</v>
      </c>
      <c r="BC403">
        <f t="shared" si="750"/>
        <v>1</v>
      </c>
      <c r="BD403" s="41">
        <f t="shared" si="751"/>
        <v>1.8296862735187098</v>
      </c>
      <c r="BE403" s="13">
        <f t="shared" si="752"/>
        <v>18.726684689192268</v>
      </c>
      <c r="BF403" s="13">
        <f t="shared" si="753"/>
        <v>4.1646563895567459</v>
      </c>
      <c r="BG403" s="13">
        <f t="shared" si="786"/>
        <v>6.4993759166648175</v>
      </c>
      <c r="BH403" s="13">
        <f t="shared" si="787"/>
        <v>6.8566162260856913</v>
      </c>
      <c r="BI403" s="13">
        <f t="shared" si="788"/>
        <v>1.1462781021036446</v>
      </c>
      <c r="BJ403" s="17">
        <f t="shared" si="789"/>
        <v>0.22239154760587676</v>
      </c>
      <c r="BK403" s="17">
        <f t="shared" si="790"/>
        <v>0.34706495167378998</v>
      </c>
      <c r="BL403" s="17">
        <f t="shared" si="791"/>
        <v>0.36614148953139847</v>
      </c>
      <c r="BM403" s="17">
        <f t="shared" si="792"/>
        <v>6.1210946898956231E-2</v>
      </c>
      <c r="BN403" s="17">
        <f t="shared" si="793"/>
        <v>1.560603158753407</v>
      </c>
      <c r="BO403" s="17">
        <f t="shared" si="794"/>
        <v>1.6463822185377115</v>
      </c>
      <c r="BP403" s="17">
        <f t="shared" si="795"/>
        <v>0.27523953836336679</v>
      </c>
      <c r="BQ403" s="17">
        <f t="shared" si="796"/>
        <v>1.0549653249791087</v>
      </c>
      <c r="BR403" s="17">
        <f t="shared" si="797"/>
        <v>0.17636741077932019</v>
      </c>
      <c r="BS403" s="17">
        <f t="shared" si="798"/>
        <v>0.16717839591819075</v>
      </c>
      <c r="BT403" s="96">
        <f t="shared" si="799"/>
        <v>-1.5033157226971912</v>
      </c>
      <c r="BU403" s="96">
        <f t="shared" si="800"/>
        <v>-1.0582433359352741</v>
      </c>
      <c r="BV403" s="96">
        <f t="shared" si="801"/>
        <v>-1.0047354368657671</v>
      </c>
      <c r="BW403" s="96">
        <f t="shared" si="802"/>
        <v>-2.7934292345613705</v>
      </c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184"/>
      <c r="CJ403" s="185"/>
      <c r="CK403" s="181">
        <f t="shared" si="754"/>
        <v>0</v>
      </c>
      <c r="CL403" s="186">
        <f t="shared" si="755"/>
        <v>1.8296882289951641</v>
      </c>
      <c r="CM403" s="185">
        <f t="shared" si="756"/>
        <v>0.2179316647290786</v>
      </c>
      <c r="CN403" s="185">
        <f t="shared" si="757"/>
        <v>0.33336852052140842</v>
      </c>
      <c r="CO403" s="188">
        <f t="shared" si="758"/>
        <v>0.33810000000000001</v>
      </c>
      <c r="CP403" s="185">
        <f t="shared" si="759"/>
        <v>5.4382984331992269E-2</v>
      </c>
      <c r="CQ403" s="187">
        <f t="shared" si="760"/>
        <v>1.5296929013772962</v>
      </c>
      <c r="CR403" s="187">
        <f t="shared" si="761"/>
        <v>1.5514037412613189</v>
      </c>
      <c r="CS403" s="187">
        <f t="shared" si="762"/>
        <v>0.24954145327893665</v>
      </c>
      <c r="CT403" s="187">
        <f t="shared" si="763"/>
        <v>1.0141929402068057</v>
      </c>
      <c r="CU403" s="187">
        <f t="shared" si="764"/>
        <v>0.16313173255511348</v>
      </c>
      <c r="CV403" s="187">
        <f t="shared" si="765"/>
        <v>0.16084881494230188</v>
      </c>
      <c r="CW403" s="184">
        <f t="shared" si="766"/>
        <v>-1.5235737298788392</v>
      </c>
      <c r="CX403" s="184">
        <f t="shared" si="767"/>
        <v>-1.0985067326751143</v>
      </c>
      <c r="CY403" s="184">
        <f t="shared" si="768"/>
        <v>-2.9117039620634624</v>
      </c>
      <c r="CZ403" s="184">
        <f t="shared" si="803"/>
        <v>0.42506699720372482</v>
      </c>
      <c r="DA403" s="184">
        <f t="shared" si="804"/>
        <v>0.43916016061054219</v>
      </c>
      <c r="DB403" s="184">
        <f t="shared" si="805"/>
        <v>-1.3881302321846234</v>
      </c>
      <c r="DC403" s="184">
        <f t="shared" si="806"/>
        <v>1.409316340681771E-2</v>
      </c>
      <c r="DD403" s="184">
        <f t="shared" si="807"/>
        <v>-1.8131972293883483</v>
      </c>
      <c r="DE403" s="184">
        <f t="shared" si="808"/>
        <v>-1.8272903927951656</v>
      </c>
      <c r="DF403" s="15"/>
      <c r="DV403" s="39" t="str">
        <f>E403</f>
        <v>iRM_12</v>
      </c>
      <c r="DW403" s="39" t="str">
        <f>A403</f>
        <v>Lab 1</v>
      </c>
      <c r="DX403" s="39" t="str">
        <f>B403</f>
        <v>Jun 23, 2022</v>
      </c>
      <c r="DY403" s="124">
        <f>C403</f>
        <v>6</v>
      </c>
      <c r="DZ403" s="48">
        <f>BE403/AVERAGE(BE401,BE405)</f>
        <v>0.99274275800295031</v>
      </c>
      <c r="EA403" s="46">
        <f>(CM403/AVERAGE(CM401,CM405)-1)*10^6</f>
        <v>1.0287439518030794</v>
      </c>
      <c r="EB403" s="46">
        <f>(CN403/AVERAGE(CN401,CN405)-1)*10^6</f>
        <v>-1.2046611034266519</v>
      </c>
      <c r="EC403" s="46">
        <f>(CP403/AVERAGE(CP401,CP405)-1)*10^6</f>
        <v>2.2394671372882868</v>
      </c>
      <c r="EH403" s="50"/>
      <c r="EK403" s="46"/>
      <c r="EL403" s="46"/>
      <c r="EN403" t="str">
        <f t="shared" ref="EN403:EU403" si="814">EE516</f>
        <v xml:space="preserve">bottle 6 </v>
      </c>
      <c r="EO403" t="str">
        <f t="shared" si="814"/>
        <v>Lab 2</v>
      </c>
      <c r="EP403" s="39" t="str">
        <f t="shared" si="814"/>
        <v>June 3, 2020</v>
      </c>
      <c r="EQ403" s="124">
        <f t="shared" si="814"/>
        <v>2</v>
      </c>
      <c r="ER403" s="117">
        <f t="shared" si="814"/>
        <v>1.0649465403256366</v>
      </c>
      <c r="ES403" s="44">
        <f t="shared" si="814"/>
        <v>-3.899937492835015</v>
      </c>
      <c r="ET403" s="44">
        <f t="shared" si="814"/>
        <v>4.5633660903376949</v>
      </c>
      <c r="EU403" s="44">
        <f t="shared" si="814"/>
        <v>19.030255177909794</v>
      </c>
      <c r="EV403" s="39" t="s">
        <v>275</v>
      </c>
      <c r="EW403" s="111" t="s">
        <v>233</v>
      </c>
      <c r="EX403">
        <f>COUNT(ES401:ES406)</f>
        <v>6</v>
      </c>
      <c r="EY403">
        <f>COUNT(ET401:ET406)</f>
        <v>6</v>
      </c>
      <c r="EZ403" s="113">
        <f>COUNT(EU401:EU406)</f>
        <v>6</v>
      </c>
      <c r="FA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44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</row>
    <row r="404" spans="1:235">
      <c r="A404" t="s">
        <v>38</v>
      </c>
      <c r="B404" s="3" t="s">
        <v>36</v>
      </c>
      <c r="C404" s="19">
        <v>6</v>
      </c>
      <c r="D404" t="s">
        <v>151</v>
      </c>
      <c r="E404" t="s">
        <v>101</v>
      </c>
      <c r="F404" s="13"/>
      <c r="G404" s="13"/>
      <c r="H404" s="13">
        <v>2.8979674389120194E-4</v>
      </c>
      <c r="I404" s="13">
        <v>5.9099657482875047E-5</v>
      </c>
      <c r="J404" s="13">
        <v>8.8227102969540278E-5</v>
      </c>
      <c r="K404" s="13">
        <v>1.3349771131743183E-5</v>
      </c>
      <c r="L404" s="13">
        <v>1.0318534114048817E-4</v>
      </c>
      <c r="M404" s="13">
        <v>-3.0145131816539102E-6</v>
      </c>
      <c r="N404" s="13">
        <v>4.70720779048861E-5</v>
      </c>
      <c r="O404" s="13">
        <v>1.3064426411801833E-5</v>
      </c>
      <c r="P404" s="13">
        <v>-2.2123478373714542E-6</v>
      </c>
      <c r="Q404" s="13"/>
      <c r="R404" s="13"/>
      <c r="S404" s="13"/>
      <c r="T404" s="13"/>
      <c r="U404" s="13"/>
      <c r="V404" s="13">
        <v>21.710397798187877</v>
      </c>
      <c r="W404" s="13">
        <v>4.8284138951982767</v>
      </c>
      <c r="X404" s="13">
        <v>7.5355269957561886</v>
      </c>
      <c r="Y404" s="13">
        <v>3.1349449358811175E-5</v>
      </c>
      <c r="Z404" s="13">
        <v>7.9503681221786806</v>
      </c>
      <c r="AA404" s="13">
        <v>3.2532824290535005E-5</v>
      </c>
      <c r="AB404" s="13">
        <v>1.3292711924533456</v>
      </c>
      <c r="AC404" s="13">
        <v>1.7325867170999414E-5</v>
      </c>
      <c r="AD404" s="13">
        <v>1.0265204165840929E-5</v>
      </c>
      <c r="AE404" s="13"/>
      <c r="AF404" s="13"/>
      <c r="AG404" s="13"/>
      <c r="AH404" s="13"/>
      <c r="AI404" s="68">
        <f t="shared" si="748"/>
        <v>1</v>
      </c>
      <c r="AJ404" s="13">
        <f t="shared" si="770"/>
        <v>0</v>
      </c>
      <c r="AK404" s="13">
        <f t="shared" si="771"/>
        <v>0</v>
      </c>
      <c r="AL404" s="13">
        <f t="shared" si="772"/>
        <v>21.710108001443984</v>
      </c>
      <c r="AM404" s="13">
        <f t="shared" si="773"/>
        <v>4.8283547955407942</v>
      </c>
      <c r="AN404" s="13">
        <f t="shared" si="774"/>
        <v>7.5354387686532194</v>
      </c>
      <c r="AO404" s="13">
        <f t="shared" si="775"/>
        <v>1.7999678227067994E-5</v>
      </c>
      <c r="AP404" s="13">
        <f t="shared" si="776"/>
        <v>7.9502649368375398</v>
      </c>
      <c r="AQ404" s="13">
        <f t="shared" si="777"/>
        <v>3.5547337472188917E-5</v>
      </c>
      <c r="AR404" s="13">
        <f t="shared" si="778"/>
        <v>1.3292241203754407</v>
      </c>
      <c r="AS404" s="13">
        <f t="shared" si="779"/>
        <v>4.2614407591975812E-6</v>
      </c>
      <c r="AT404" s="13">
        <f t="shared" si="780"/>
        <v>1.2477552003212382E-5</v>
      </c>
      <c r="AU404" s="13">
        <f t="shared" si="781"/>
        <v>0</v>
      </c>
      <c r="AV404" s="13">
        <f t="shared" si="782"/>
        <v>0</v>
      </c>
      <c r="AW404" s="13">
        <f t="shared" si="783"/>
        <v>0</v>
      </c>
      <c r="AX404" s="13"/>
      <c r="AY404">
        <f t="shared" si="784"/>
        <v>0</v>
      </c>
      <c r="AZ404">
        <f t="shared" si="785"/>
        <v>1</v>
      </c>
      <c r="BB404">
        <f t="shared" si="749"/>
        <v>1</v>
      </c>
      <c r="BC404">
        <f t="shared" si="750"/>
        <v>1</v>
      </c>
      <c r="BD404" s="41">
        <f t="shared" si="751"/>
        <v>1.8334251184916186</v>
      </c>
      <c r="BE404" s="13">
        <f t="shared" si="752"/>
        <v>21.710108001443984</v>
      </c>
      <c r="BF404" s="13">
        <f t="shared" si="753"/>
        <v>4.8283547955407942</v>
      </c>
      <c r="BG404" s="13">
        <f t="shared" si="786"/>
        <v>7.535431989671002</v>
      </c>
      <c r="BH404" s="13">
        <f t="shared" si="787"/>
        <v>7.95026053185323</v>
      </c>
      <c r="BI404" s="13">
        <f t="shared" si="788"/>
        <v>1.3292158431694301</v>
      </c>
      <c r="BJ404" s="17">
        <f t="shared" si="789"/>
        <v>0.22240123334345691</v>
      </c>
      <c r="BK404" s="17">
        <f t="shared" si="790"/>
        <v>0.34709325210034903</v>
      </c>
      <c r="BL404" s="17">
        <f t="shared" si="791"/>
        <v>0.36620087432657827</v>
      </c>
      <c r="BM404" s="17">
        <f t="shared" si="792"/>
        <v>6.1225667006401863E-2</v>
      </c>
      <c r="BN404" s="17">
        <f t="shared" si="793"/>
        <v>1.5606624427497162</v>
      </c>
      <c r="BO404" s="17">
        <f t="shared" si="794"/>
        <v>1.646577533862188</v>
      </c>
      <c r="BP404" s="17">
        <f t="shared" si="795"/>
        <v>0.27529373864510154</v>
      </c>
      <c r="BQ404" s="17">
        <f t="shared" si="796"/>
        <v>1.0550503995989671</v>
      </c>
      <c r="BR404" s="17">
        <f t="shared" si="797"/>
        <v>0.17639544023374085</v>
      </c>
      <c r="BS404" s="17">
        <f t="shared" si="798"/>
        <v>0.16719148232235176</v>
      </c>
      <c r="BT404" s="96">
        <f t="shared" si="799"/>
        <v>-1.5032721710120178</v>
      </c>
      <c r="BU404" s="96">
        <f t="shared" si="800"/>
        <v>-1.0581617970975254</v>
      </c>
      <c r="BV404" s="96">
        <f t="shared" si="801"/>
        <v>-1.0045732591788252</v>
      </c>
      <c r="BW404" s="96">
        <f t="shared" si="802"/>
        <v>-2.7931887818561378</v>
      </c>
      <c r="BX404" s="44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184"/>
      <c r="CJ404" s="185"/>
      <c r="CK404" s="181">
        <f t="shared" si="754"/>
        <v>0</v>
      </c>
      <c r="CL404" s="186">
        <f t="shared" si="755"/>
        <v>1.833412395160406</v>
      </c>
      <c r="CM404" s="185">
        <f t="shared" si="756"/>
        <v>0.21793216996714265</v>
      </c>
      <c r="CN404" s="185">
        <f t="shared" si="757"/>
        <v>0.33336838260939777</v>
      </c>
      <c r="CO404" s="188">
        <f t="shared" si="758"/>
        <v>0.33810000000000001</v>
      </c>
      <c r="CP404" s="185">
        <f t="shared" si="759"/>
        <v>5.4382968839001677E-2</v>
      </c>
      <c r="CQ404" s="187">
        <f t="shared" si="760"/>
        <v>1.529688722227927</v>
      </c>
      <c r="CR404" s="187">
        <f t="shared" si="761"/>
        <v>1.5514001445999224</v>
      </c>
      <c r="CS404" s="187">
        <f t="shared" si="762"/>
        <v>0.24954080366932935</v>
      </c>
      <c r="CT404" s="187">
        <f t="shared" si="763"/>
        <v>1.0141933597708519</v>
      </c>
      <c r="CU404" s="187">
        <f t="shared" si="764"/>
        <v>0.16313175356740803</v>
      </c>
      <c r="CV404" s="187">
        <f t="shared" si="765"/>
        <v>0.16084876911860893</v>
      </c>
      <c r="CW404" s="184">
        <f t="shared" si="766"/>
        <v>-1.5235714115490131</v>
      </c>
      <c r="CX404" s="184">
        <f t="shared" si="767"/>
        <v>-1.0985071463675617</v>
      </c>
      <c r="CY404" s="184">
        <f t="shared" si="768"/>
        <v>-2.911704246950233</v>
      </c>
      <c r="CZ404" s="184">
        <f t="shared" si="803"/>
        <v>0.42506426518145141</v>
      </c>
      <c r="DA404" s="184">
        <f t="shared" si="804"/>
        <v>0.43915784228071619</v>
      </c>
      <c r="DB404" s="184">
        <f t="shared" si="805"/>
        <v>-1.3881328354012206</v>
      </c>
      <c r="DC404" s="184">
        <f t="shared" si="806"/>
        <v>1.4093577099264929E-2</v>
      </c>
      <c r="DD404" s="184">
        <f t="shared" si="807"/>
        <v>-1.8131971005826715</v>
      </c>
      <c r="DE404" s="184">
        <f t="shared" si="808"/>
        <v>-1.8272906776819364</v>
      </c>
      <c r="DF404" s="15"/>
      <c r="DY404" s="124"/>
      <c r="EE404" t="str">
        <f>E404</f>
        <v>Ames</v>
      </c>
      <c r="EF404" t="str">
        <f>A404</f>
        <v>Lab 1</v>
      </c>
      <c r="EG404" t="str">
        <f>B404</f>
        <v>Jun 23, 2022</v>
      </c>
      <c r="EH404" s="50">
        <f>C404</f>
        <v>6</v>
      </c>
      <c r="EI404" s="48">
        <f>BE404/AVERAGE(BE403,BE405)</f>
        <v>1.1566778563846409</v>
      </c>
      <c r="EJ404" s="46">
        <f>(CM404/AVERAGE(CM403,CM405)-1)*10^6</f>
        <v>3.8837325544438528</v>
      </c>
      <c r="EK404" s="46">
        <f>(CN404/AVERAGE(CN403,CN405)-1)*10^6</f>
        <v>0.14868355080466245</v>
      </c>
      <c r="EL404" s="46">
        <f>(CP404/AVERAGE(CP403,CP405)-1)*10^6</f>
        <v>-1.8533946349874597</v>
      </c>
      <c r="EN404" t="str">
        <f t="shared" ref="EN404:EU404" si="815">EE523</f>
        <v xml:space="preserve">bottle 6 </v>
      </c>
      <c r="EO404" t="str">
        <f t="shared" si="815"/>
        <v>Lab 2</v>
      </c>
      <c r="EP404" s="39" t="str">
        <f t="shared" si="815"/>
        <v>June 3, 2020</v>
      </c>
      <c r="EQ404" s="124">
        <f t="shared" si="815"/>
        <v>2</v>
      </c>
      <c r="ER404" s="117">
        <f t="shared" si="815"/>
        <v>1.0635316004882003</v>
      </c>
      <c r="ES404" s="44">
        <f t="shared" si="815"/>
        <v>-2.2141920298368589</v>
      </c>
      <c r="ET404" s="44">
        <f t="shared" si="815"/>
        <v>2.4611269688890047</v>
      </c>
      <c r="EU404" s="44">
        <f t="shared" si="815"/>
        <v>-5.1258847828528076</v>
      </c>
      <c r="EV404" s="39" t="s">
        <v>275</v>
      </c>
      <c r="EW404" s="114" t="s">
        <v>274</v>
      </c>
      <c r="EX404" s="115">
        <f>EX402/SQRT(EX403)</f>
        <v>3.1340476908033423</v>
      </c>
      <c r="EY404" s="115">
        <f>EY402/SQRT(EY403)</f>
        <v>2.7823049099391834</v>
      </c>
      <c r="EZ404" s="116">
        <f>EZ402/SQRT(EZ403)</f>
        <v>8.946859999223518</v>
      </c>
      <c r="FA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44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</row>
    <row r="405" spans="1:235">
      <c r="A405" t="s">
        <v>38</v>
      </c>
      <c r="B405" s="3" t="s">
        <v>36</v>
      </c>
      <c r="C405" s="19">
        <v>6</v>
      </c>
      <c r="D405" t="s">
        <v>152</v>
      </c>
      <c r="E405" t="s">
        <v>27</v>
      </c>
      <c r="F405" s="13"/>
      <c r="G405" s="13"/>
      <c r="H405" s="13">
        <v>4.2753963571158238E-3</v>
      </c>
      <c r="I405" s="13">
        <v>9.3944635373190979E-4</v>
      </c>
      <c r="J405" s="13">
        <v>1.4820284843153786E-3</v>
      </c>
      <c r="K405" s="13">
        <v>3.5195440432289603E-6</v>
      </c>
      <c r="L405" s="13">
        <v>1.551522800946259E-3</v>
      </c>
      <c r="M405" s="13">
        <v>-4.2463473164389244E-7</v>
      </c>
      <c r="N405" s="13">
        <v>2.9736441756540445E-4</v>
      </c>
      <c r="O405" s="13">
        <v>1.206854102520083E-5</v>
      </c>
      <c r="P405" s="13">
        <v>-1.6080436793686201E-6</v>
      </c>
      <c r="Q405" s="13"/>
      <c r="R405" s="13"/>
      <c r="S405" s="13"/>
      <c r="T405" s="13"/>
      <c r="U405" s="13"/>
      <c r="V405" s="13">
        <v>18.816319198608397</v>
      </c>
      <c r="W405" s="13">
        <v>4.1846487426757815</v>
      </c>
      <c r="X405" s="13">
        <v>6.5307337570190427</v>
      </c>
      <c r="Y405" s="13">
        <v>3.2340598459086322E-5</v>
      </c>
      <c r="Z405" s="13">
        <v>6.8899584770202633</v>
      </c>
      <c r="AA405" s="13">
        <v>1.8747077392617937E-5</v>
      </c>
      <c r="AB405" s="13">
        <v>1.1519383549690247</v>
      </c>
      <c r="AC405" s="13">
        <v>1.0399424982843186E-5</v>
      </c>
      <c r="AD405" s="13">
        <v>2.0754041599957367E-7</v>
      </c>
      <c r="AE405" s="13"/>
      <c r="AF405" s="13"/>
      <c r="AG405" s="13"/>
      <c r="AH405" s="13"/>
      <c r="AI405" s="68">
        <f t="shared" si="748"/>
        <v>1</v>
      </c>
      <c r="AJ405" s="13">
        <f t="shared" si="770"/>
        <v>0</v>
      </c>
      <c r="AK405" s="13">
        <f t="shared" si="771"/>
        <v>0</v>
      </c>
      <c r="AL405" s="13">
        <f t="shared" si="772"/>
        <v>18.812043802251281</v>
      </c>
      <c r="AM405" s="13">
        <f t="shared" si="773"/>
        <v>4.1837092963220499</v>
      </c>
      <c r="AN405" s="13">
        <f t="shared" si="774"/>
        <v>6.5292517285347271</v>
      </c>
      <c r="AO405" s="13">
        <f t="shared" si="775"/>
        <v>2.8821054415857363E-5</v>
      </c>
      <c r="AP405" s="13">
        <f t="shared" si="776"/>
        <v>6.8884069542193167</v>
      </c>
      <c r="AQ405" s="13">
        <f t="shared" si="777"/>
        <v>1.9171712124261832E-5</v>
      </c>
      <c r="AR405" s="13">
        <f t="shared" si="778"/>
        <v>1.1516409905514593</v>
      </c>
      <c r="AS405" s="13">
        <f t="shared" si="779"/>
        <v>-1.6691160423576438E-6</v>
      </c>
      <c r="AT405" s="13">
        <f t="shared" si="780"/>
        <v>1.8155840953681938E-6</v>
      </c>
      <c r="AU405" s="13">
        <f t="shared" si="781"/>
        <v>0</v>
      </c>
      <c r="AV405" s="13">
        <f t="shared" si="782"/>
        <v>0</v>
      </c>
      <c r="AW405" s="13">
        <f t="shared" si="783"/>
        <v>0</v>
      </c>
      <c r="AX405" s="13"/>
      <c r="AY405">
        <f t="shared" si="784"/>
        <v>0</v>
      </c>
      <c r="AZ405">
        <f t="shared" si="785"/>
        <v>1</v>
      </c>
      <c r="BB405">
        <f t="shared" si="749"/>
        <v>1</v>
      </c>
      <c r="BC405">
        <f t="shared" si="750"/>
        <v>1</v>
      </c>
      <c r="BD405" s="41">
        <f t="shared" si="751"/>
        <v>1.8314791832243216</v>
      </c>
      <c r="BE405" s="13">
        <f t="shared" si="752"/>
        <v>18.812043802251281</v>
      </c>
      <c r="BF405" s="13">
        <f t="shared" si="753"/>
        <v>4.1837092963220499</v>
      </c>
      <c r="BG405" s="13">
        <f t="shared" si="786"/>
        <v>6.5292507420291024</v>
      </c>
      <c r="BH405" s="13">
        <f t="shared" si="787"/>
        <v>6.8884063132118669</v>
      </c>
      <c r="BI405" s="13">
        <f t="shared" si="788"/>
        <v>1.1516397861079111</v>
      </c>
      <c r="BJ405" s="17">
        <f t="shared" si="789"/>
        <v>0.22239525594881804</v>
      </c>
      <c r="BK405" s="17">
        <f t="shared" si="790"/>
        <v>0.34707822343299732</v>
      </c>
      <c r="BL405" s="17">
        <f t="shared" si="791"/>
        <v>0.36617001244636244</v>
      </c>
      <c r="BM405" s="17">
        <f t="shared" si="792"/>
        <v>6.121821734064279E-2</v>
      </c>
      <c r="BN405" s="17">
        <f t="shared" si="793"/>
        <v>1.5606368128323462</v>
      </c>
      <c r="BO405" s="17">
        <f t="shared" si="794"/>
        <v>1.646483019092065</v>
      </c>
      <c r="BP405" s="17">
        <f t="shared" si="795"/>
        <v>0.27526764039756102</v>
      </c>
      <c r="BQ405" s="17">
        <f t="shared" si="796"/>
        <v>1.0550071647380399</v>
      </c>
      <c r="BR405" s="17">
        <f t="shared" si="797"/>
        <v>0.17638161430908911</v>
      </c>
      <c r="BS405" s="17">
        <f t="shared" si="798"/>
        <v>0.16718522888219908</v>
      </c>
      <c r="BT405" s="96">
        <f t="shared" si="799"/>
        <v>-1.5032990479986088</v>
      </c>
      <c r="BU405" s="96">
        <f t="shared" si="800"/>
        <v>-1.0582050966794985</v>
      </c>
      <c r="BV405" s="96">
        <f t="shared" si="801"/>
        <v>-1.0046575385536378</v>
      </c>
      <c r="BW405" s="96">
        <f t="shared" si="802"/>
        <v>-2.7933104647937217</v>
      </c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184"/>
      <c r="CJ405" s="185"/>
      <c r="CK405" s="181">
        <f t="shared" si="754"/>
        <v>0</v>
      </c>
      <c r="CL405" s="186">
        <f t="shared" si="755"/>
        <v>1.8314770463339209</v>
      </c>
      <c r="CM405" s="185">
        <f t="shared" si="756"/>
        <v>0.21793098243125469</v>
      </c>
      <c r="CN405" s="185">
        <f t="shared" si="757"/>
        <v>0.33336814556461214</v>
      </c>
      <c r="CO405" s="188">
        <f t="shared" si="758"/>
        <v>0.33810000000000001</v>
      </c>
      <c r="CP405" s="185">
        <f t="shared" si="759"/>
        <v>5.4383154932590064E-2</v>
      </c>
      <c r="CQ405" s="187">
        <f t="shared" si="760"/>
        <v>1.5296959700063366</v>
      </c>
      <c r="CR405" s="187">
        <f t="shared" si="761"/>
        <v>1.5514085983926218</v>
      </c>
      <c r="CS405" s="187">
        <f t="shared" si="762"/>
        <v>0.24954301736213647</v>
      </c>
      <c r="CT405" s="187">
        <f t="shared" si="763"/>
        <v>1.0141940809232797</v>
      </c>
      <c r="CU405" s="187">
        <f t="shared" si="764"/>
        <v>0.16313242778635467</v>
      </c>
      <c r="CV405" s="187">
        <f t="shared" si="765"/>
        <v>0.1608493195285125</v>
      </c>
      <c r="CW405" s="184">
        <f t="shared" si="766"/>
        <v>-1.5235768606716626</v>
      </c>
      <c r="CX405" s="184">
        <f t="shared" si="767"/>
        <v>-1.0985078574274052</v>
      </c>
      <c r="CY405" s="184">
        <f t="shared" si="768"/>
        <v>-2.9117008250467595</v>
      </c>
      <c r="CZ405" s="184">
        <f t="shared" si="803"/>
        <v>0.42506900324425734</v>
      </c>
      <c r="DA405" s="184">
        <f t="shared" si="804"/>
        <v>0.4391632914033658</v>
      </c>
      <c r="DB405" s="184">
        <f t="shared" si="805"/>
        <v>-1.3881239643750969</v>
      </c>
      <c r="DC405" s="184">
        <f t="shared" si="806"/>
        <v>1.409428815910814E-2</v>
      </c>
      <c r="DD405" s="184">
        <f t="shared" si="807"/>
        <v>-1.8131929676193543</v>
      </c>
      <c r="DE405" s="184">
        <f t="shared" si="808"/>
        <v>-1.8272872557784623</v>
      </c>
      <c r="DF405" s="15"/>
      <c r="DV405" s="39" t="str">
        <f>E405</f>
        <v>iRM_12</v>
      </c>
      <c r="DW405" s="39" t="str">
        <f>A405</f>
        <v>Lab 1</v>
      </c>
      <c r="DX405" s="39" t="str">
        <f>B405</f>
        <v>Jun 23, 2022</v>
      </c>
      <c r="DY405" s="124">
        <f>C405</f>
        <v>6</v>
      </c>
      <c r="DZ405" s="48">
        <f>BE405/AVERAGE(BE403,BE407)</f>
        <v>1.0027599303379819</v>
      </c>
      <c r="EA405" s="46">
        <f>(CM405/AVERAGE(CM403,CM407)-1)*10^6</f>
        <v>-2.5244690964321137</v>
      </c>
      <c r="EB405" s="46">
        <f>(CN405/AVERAGE(CN403,CN407)-1)*10^6</f>
        <v>-2.420256798196796</v>
      </c>
      <c r="EC405" s="46">
        <f>(CP405/AVERAGE(CP403,CP407)-1)*10^6</f>
        <v>2.7742784602935444</v>
      </c>
      <c r="EH405" s="50"/>
      <c r="EK405" s="46"/>
      <c r="EL405" s="46"/>
      <c r="EN405" t="str">
        <f t="shared" ref="EN405:EU405" si="816">EE530</f>
        <v xml:space="preserve">bottle 6 </v>
      </c>
      <c r="EO405" t="str">
        <f t="shared" si="816"/>
        <v>Lab 2</v>
      </c>
      <c r="EP405" s="39" t="str">
        <f t="shared" si="816"/>
        <v>June 3, 2020</v>
      </c>
      <c r="EQ405" s="124">
        <f t="shared" si="816"/>
        <v>2</v>
      </c>
      <c r="ER405" s="117">
        <f t="shared" si="816"/>
        <v>1.0682279947897377</v>
      </c>
      <c r="ES405" s="44">
        <f t="shared" si="816"/>
        <v>3.7989169170415948</v>
      </c>
      <c r="ET405" s="44">
        <f t="shared" si="816"/>
        <v>2.066167835934607</v>
      </c>
      <c r="EU405" s="44">
        <f t="shared" si="816"/>
        <v>-1.2906070231410993</v>
      </c>
      <c r="EV405" s="39" t="s">
        <v>275</v>
      </c>
      <c r="EY405" s="39"/>
      <c r="EZ405" s="39"/>
      <c r="FA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44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</row>
    <row r="406" spans="1:235">
      <c r="A406" t="s">
        <v>38</v>
      </c>
      <c r="B406" s="3" t="s">
        <v>36</v>
      </c>
      <c r="C406" s="19">
        <v>6</v>
      </c>
      <c r="D406" t="s">
        <v>86</v>
      </c>
      <c r="E406" t="s">
        <v>102</v>
      </c>
      <c r="F406" s="13"/>
      <c r="G406" s="13"/>
      <c r="H406" s="13">
        <v>1.3997002752148546E-3</v>
      </c>
      <c r="I406" s="13">
        <v>2.9959983221488072E-4</v>
      </c>
      <c r="J406" s="13">
        <v>4.8494882648810746E-4</v>
      </c>
      <c r="K406" s="13">
        <v>-3.9152309909695893E-7</v>
      </c>
      <c r="L406" s="13">
        <v>5.0686711983871646E-4</v>
      </c>
      <c r="M406" s="13">
        <v>-3.3728381367836844E-7</v>
      </c>
      <c r="N406" s="13">
        <v>1.09668285222142E-4</v>
      </c>
      <c r="O406" s="13">
        <v>3.0686074214969494E-6</v>
      </c>
      <c r="P406" s="13">
        <v>-1.0138247375834899E-6</v>
      </c>
      <c r="Q406" s="13"/>
      <c r="R406" s="13"/>
      <c r="S406" s="13"/>
      <c r="T406" s="13"/>
      <c r="U406" s="13"/>
      <c r="V406" s="13">
        <v>20.876133460998535</v>
      </c>
      <c r="W406" s="13">
        <v>4.6423856353759767</v>
      </c>
      <c r="X406" s="13">
        <v>7.2446510028839111</v>
      </c>
      <c r="Y406" s="13">
        <v>2.5631750012280464E-5</v>
      </c>
      <c r="Z406" s="13">
        <v>7.6421613788604734</v>
      </c>
      <c r="AA406" s="13">
        <v>2.5108229310717432E-5</v>
      </c>
      <c r="AB406" s="13">
        <v>1.2775353837013244</v>
      </c>
      <c r="AC406" s="13">
        <v>1.0626762592664819E-5</v>
      </c>
      <c r="AD406" s="13">
        <v>1.7698800274956738E-6</v>
      </c>
      <c r="AE406" s="13"/>
      <c r="AF406" s="13"/>
      <c r="AG406" s="13"/>
      <c r="AH406" s="13"/>
      <c r="AI406" s="68">
        <f t="shared" si="748"/>
        <v>1</v>
      </c>
      <c r="AJ406" s="13">
        <f t="shared" si="770"/>
        <v>0</v>
      </c>
      <c r="AK406" s="13">
        <f t="shared" si="771"/>
        <v>0</v>
      </c>
      <c r="AL406" s="13">
        <f t="shared" si="772"/>
        <v>20.87473376072332</v>
      </c>
      <c r="AM406" s="13">
        <f t="shared" si="773"/>
        <v>4.6420860355437616</v>
      </c>
      <c r="AN406" s="13">
        <f t="shared" si="774"/>
        <v>7.2441660540574233</v>
      </c>
      <c r="AO406" s="13">
        <f t="shared" si="775"/>
        <v>2.6023273111377424E-5</v>
      </c>
      <c r="AP406" s="13">
        <f t="shared" si="776"/>
        <v>7.6416545117406347</v>
      </c>
      <c r="AQ406" s="13">
        <f t="shared" si="777"/>
        <v>2.5445513124395802E-5</v>
      </c>
      <c r="AR406" s="13">
        <f t="shared" si="778"/>
        <v>1.2774257154161022</v>
      </c>
      <c r="AS406" s="13">
        <f t="shared" si="779"/>
        <v>7.5581551711678692E-6</v>
      </c>
      <c r="AT406" s="13">
        <f t="shared" si="780"/>
        <v>2.7837047650791636E-6</v>
      </c>
      <c r="AU406" s="13">
        <f t="shared" si="781"/>
        <v>0</v>
      </c>
      <c r="AV406" s="13">
        <f t="shared" si="782"/>
        <v>0</v>
      </c>
      <c r="AW406" s="13">
        <f t="shared" si="783"/>
        <v>0</v>
      </c>
      <c r="AX406" s="13"/>
      <c r="AY406">
        <f t="shared" si="784"/>
        <v>0</v>
      </c>
      <c r="AZ406">
        <f t="shared" si="785"/>
        <v>1</v>
      </c>
      <c r="BB406">
        <f t="shared" si="749"/>
        <v>1</v>
      </c>
      <c r="BC406">
        <f t="shared" si="750"/>
        <v>1</v>
      </c>
      <c r="BD406" s="41">
        <f t="shared" si="751"/>
        <v>1.8253265213066057</v>
      </c>
      <c r="BE406" s="13">
        <f t="shared" si="752"/>
        <v>20.87473376072332</v>
      </c>
      <c r="BF406" s="13">
        <f t="shared" si="753"/>
        <v>4.6420860355437616</v>
      </c>
      <c r="BG406" s="13">
        <f t="shared" si="786"/>
        <v>7.2441645409895141</v>
      </c>
      <c r="BH406" s="13">
        <f t="shared" si="787"/>
        <v>7.6416535287028653</v>
      </c>
      <c r="BI406" s="13">
        <f t="shared" si="788"/>
        <v>1.2774238685181234</v>
      </c>
      <c r="BJ406" s="17">
        <f t="shared" si="789"/>
        <v>0.22237821515491804</v>
      </c>
      <c r="BK406" s="17">
        <f t="shared" si="790"/>
        <v>0.347030272291171</v>
      </c>
      <c r="BL406" s="17">
        <f t="shared" si="791"/>
        <v>0.36607190378068222</v>
      </c>
      <c r="BM406" s="17">
        <f t="shared" si="792"/>
        <v>6.119473824962738E-2</v>
      </c>
      <c r="BN406" s="17">
        <f t="shared" si="793"/>
        <v>1.5605407753156717</v>
      </c>
      <c r="BO406" s="17">
        <f t="shared" si="794"/>
        <v>1.64616800942332</v>
      </c>
      <c r="BP406" s="17">
        <f t="shared" si="795"/>
        <v>0.27518315230202089</v>
      </c>
      <c r="BQ406" s="17">
        <f t="shared" si="796"/>
        <v>1.0548702318209708</v>
      </c>
      <c r="BR406" s="17">
        <f t="shared" si="797"/>
        <v>0.17633832877347014</v>
      </c>
      <c r="BS406" s="17">
        <f t="shared" si="798"/>
        <v>0.16716589723938455</v>
      </c>
      <c r="BT406" s="96">
        <f t="shared" si="799"/>
        <v>-1.503375674843578</v>
      </c>
      <c r="BU406" s="96">
        <f t="shared" si="800"/>
        <v>-1.058343262808275</v>
      </c>
      <c r="BV406" s="96">
        <f t="shared" si="801"/>
        <v>-1.0049255064590339</v>
      </c>
      <c r="BW406" s="96">
        <f t="shared" si="802"/>
        <v>-2.7936940694733097</v>
      </c>
      <c r="BX406" s="44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184"/>
      <c r="CJ406" s="185"/>
      <c r="CK406" s="181">
        <f t="shared" si="754"/>
        <v>0</v>
      </c>
      <c r="CL406" s="186">
        <f t="shared" si="755"/>
        <v>1.825323567236607</v>
      </c>
      <c r="CM406" s="185">
        <f t="shared" si="756"/>
        <v>0.21792913078061021</v>
      </c>
      <c r="CN406" s="185">
        <f t="shared" si="757"/>
        <v>0.33336722710417349</v>
      </c>
      <c r="CO406" s="188">
        <f t="shared" si="758"/>
        <v>0.33810000000000001</v>
      </c>
      <c r="CP406" s="185">
        <f t="shared" si="759"/>
        <v>5.4383925470503011E-2</v>
      </c>
      <c r="CQ406" s="187">
        <f t="shared" si="760"/>
        <v>1.529704752687584</v>
      </c>
      <c r="CR406" s="187">
        <f t="shared" si="761"/>
        <v>1.551421780048148</v>
      </c>
      <c r="CS406" s="187">
        <f t="shared" si="762"/>
        <v>0.24954867334946343</v>
      </c>
      <c r="CT406" s="187">
        <f t="shared" si="763"/>
        <v>1.0141968751305825</v>
      </c>
      <c r="CU406" s="187">
        <f t="shared" si="764"/>
        <v>0.16313518861141274</v>
      </c>
      <c r="CV406" s="187">
        <f t="shared" si="765"/>
        <v>0.16085159855221245</v>
      </c>
      <c r="CW406" s="184">
        <f t="shared" si="766"/>
        <v>-1.523585357207998</v>
      </c>
      <c r="CX406" s="184">
        <f t="shared" si="767"/>
        <v>-1.0985106125247834</v>
      </c>
      <c r="CY406" s="184">
        <f t="shared" si="768"/>
        <v>-2.911686656459902</v>
      </c>
      <c r="CZ406" s="184">
        <f t="shared" si="803"/>
        <v>0.42507474468321449</v>
      </c>
      <c r="DA406" s="184">
        <f t="shared" si="804"/>
        <v>0.43917178793970107</v>
      </c>
      <c r="DB406" s="184">
        <f t="shared" si="805"/>
        <v>-1.3881012992519042</v>
      </c>
      <c r="DC406" s="184">
        <f t="shared" si="806"/>
        <v>1.4097043256486712E-2</v>
      </c>
      <c r="DD406" s="184">
        <f t="shared" si="807"/>
        <v>-1.8131760439351186</v>
      </c>
      <c r="DE406" s="184">
        <f t="shared" si="808"/>
        <v>-1.8272730871916048</v>
      </c>
      <c r="DF406" s="15"/>
      <c r="DY406" s="124"/>
      <c r="EE406" t="str">
        <f>E406</f>
        <v>IPGP</v>
      </c>
      <c r="EF406" t="str">
        <f>A406</f>
        <v>Lab 1</v>
      </c>
      <c r="EG406" t="str">
        <f>B406</f>
        <v>Jun 23, 2022</v>
      </c>
      <c r="EH406" s="50">
        <f>C406</f>
        <v>6</v>
      </c>
      <c r="EI406" s="48">
        <f>BE406/AVERAGE(BE405,BE407)</f>
        <v>1.1101841910872166</v>
      </c>
      <c r="EJ406" s="46">
        <f>(CM406/AVERAGE(CM405,CM407)-1)*10^6</f>
        <v>-9.4555677783159098</v>
      </c>
      <c r="EK406" s="46">
        <f>(CN406/AVERAGE(CN405,CN407)-1)*10^6</f>
        <v>-4.6129712069076234</v>
      </c>
      <c r="EL406" s="46">
        <f>(CP406/AVERAGE(CP405,CP407)-1)*10^6</f>
        <v>15.374470642814941</v>
      </c>
      <c r="EN406" t="str">
        <f t="shared" ref="EN406:EU406" si="817">EE537</f>
        <v xml:space="preserve">bottle 6 </v>
      </c>
      <c r="EO406" t="str">
        <f t="shared" si="817"/>
        <v>Lab 2</v>
      </c>
      <c r="EP406" s="39" t="str">
        <f t="shared" si="817"/>
        <v>June 3, 2020</v>
      </c>
      <c r="EQ406" s="124">
        <f t="shared" si="817"/>
        <v>2</v>
      </c>
      <c r="ER406" s="117">
        <f t="shared" si="817"/>
        <v>1.0695159619279102</v>
      </c>
      <c r="ES406" s="44">
        <f t="shared" si="817"/>
        <v>-4.237468152701318</v>
      </c>
      <c r="ET406" s="44">
        <f t="shared" si="817"/>
        <v>-2.7519856362623329</v>
      </c>
      <c r="EU406" s="44">
        <f t="shared" si="817"/>
        <v>-11.773057700392719</v>
      </c>
      <c r="EV406" s="39" t="s">
        <v>275</v>
      </c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44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</row>
    <row r="407" spans="1:235">
      <c r="A407" t="s">
        <v>38</v>
      </c>
      <c r="B407" s="3" t="s">
        <v>36</v>
      </c>
      <c r="C407" s="19">
        <v>6</v>
      </c>
      <c r="D407" t="s">
        <v>153</v>
      </c>
      <c r="E407" t="s">
        <v>27</v>
      </c>
      <c r="F407" s="13"/>
      <c r="G407" s="13"/>
      <c r="H407" s="13">
        <v>2.3836275795474648E-4</v>
      </c>
      <c r="I407" s="13">
        <v>3.3704300403769596E-5</v>
      </c>
      <c r="J407" s="13">
        <v>8.4420801431406287E-5</v>
      </c>
      <c r="K407" s="13">
        <v>2.6281043346898513E-6</v>
      </c>
      <c r="L407" s="13">
        <v>8.4280750161269677E-5</v>
      </c>
      <c r="M407" s="13">
        <v>-2.9330046743325514E-6</v>
      </c>
      <c r="N407" s="13">
        <v>4.9379536721971815E-5</v>
      </c>
      <c r="O407" s="13">
        <v>1.470778468046774E-5</v>
      </c>
      <c r="P407" s="13">
        <v>3.3523819809033707E-7</v>
      </c>
      <c r="Q407" s="13"/>
      <c r="R407" s="13"/>
      <c r="S407" s="13"/>
      <c r="T407" s="13"/>
      <c r="U407" s="13"/>
      <c r="V407" s="13">
        <v>18.794087219238282</v>
      </c>
      <c r="W407" s="13">
        <v>4.1797201156616213</v>
      </c>
      <c r="X407" s="13">
        <v>6.5230926990509035</v>
      </c>
      <c r="Y407" s="13">
        <v>3.6089081031605016E-5</v>
      </c>
      <c r="Z407" s="13">
        <v>6.8819290161132809</v>
      </c>
      <c r="AA407" s="13">
        <v>1.9571884853917253E-5</v>
      </c>
      <c r="AB407" s="13">
        <v>1.1505976462364196</v>
      </c>
      <c r="AC407" s="13">
        <v>1.2098199878067817E-5</v>
      </c>
      <c r="AD407" s="13">
        <v>4.8342140011925442E-7</v>
      </c>
      <c r="AE407" s="13"/>
      <c r="AF407" s="13"/>
      <c r="AG407" s="13"/>
      <c r="AH407" s="13"/>
      <c r="AI407" s="68">
        <f t="shared" si="748"/>
        <v>1</v>
      </c>
      <c r="AJ407" s="13">
        <f t="shared" si="770"/>
        <v>0</v>
      </c>
      <c r="AK407" s="13">
        <f t="shared" si="771"/>
        <v>0</v>
      </c>
      <c r="AL407" s="13">
        <f t="shared" si="772"/>
        <v>18.793848856480327</v>
      </c>
      <c r="AM407" s="13">
        <f t="shared" si="773"/>
        <v>4.1796864113612173</v>
      </c>
      <c r="AN407" s="13">
        <f t="shared" si="774"/>
        <v>6.5230082782494723</v>
      </c>
      <c r="AO407" s="13">
        <f t="shared" si="775"/>
        <v>3.3460976696915166E-5</v>
      </c>
      <c r="AP407" s="13">
        <f t="shared" si="776"/>
        <v>6.8818447353631198</v>
      </c>
      <c r="AQ407" s="13">
        <f t="shared" si="777"/>
        <v>2.2504889528249806E-5</v>
      </c>
      <c r="AR407" s="13">
        <f t="shared" si="778"/>
        <v>1.1505482666996976</v>
      </c>
      <c r="AS407" s="13">
        <f t="shared" si="779"/>
        <v>-2.6095848023999225E-6</v>
      </c>
      <c r="AT407" s="13">
        <f t="shared" si="780"/>
        <v>1.4818320202891735E-7</v>
      </c>
      <c r="AU407" s="13">
        <f t="shared" si="781"/>
        <v>0</v>
      </c>
      <c r="AV407" s="13">
        <f t="shared" si="782"/>
        <v>0</v>
      </c>
      <c r="AW407" s="13">
        <f t="shared" si="783"/>
        <v>0</v>
      </c>
      <c r="AX407" s="13"/>
      <c r="AY407">
        <f t="shared" si="784"/>
        <v>0</v>
      </c>
      <c r="AZ407">
        <f t="shared" si="785"/>
        <v>1</v>
      </c>
      <c r="BB407">
        <f t="shared" si="749"/>
        <v>1</v>
      </c>
      <c r="BC407">
        <f t="shared" si="750"/>
        <v>1</v>
      </c>
      <c r="BD407" s="41">
        <f t="shared" si="751"/>
        <v>1.8318136196187347</v>
      </c>
      <c r="BE407" s="13">
        <f t="shared" si="752"/>
        <v>18.793848856480327</v>
      </c>
      <c r="BF407" s="13">
        <f t="shared" si="753"/>
        <v>4.1796864113612173</v>
      </c>
      <c r="BG407" s="13">
        <f t="shared" si="786"/>
        <v>6.5230081977350078</v>
      </c>
      <c r="BH407" s="13">
        <f t="shared" si="787"/>
        <v>6.8818446830464337</v>
      </c>
      <c r="BI407" s="13">
        <f t="shared" si="788"/>
        <v>1.1505481683967917</v>
      </c>
      <c r="BJ407" s="17">
        <f t="shared" si="789"/>
        <v>0.22239651086264936</v>
      </c>
      <c r="BK407" s="17">
        <f t="shared" si="790"/>
        <v>0.34708208241686495</v>
      </c>
      <c r="BL407" s="17">
        <f t="shared" si="791"/>
        <v>0.36617537661390193</v>
      </c>
      <c r="BM407" s="17">
        <f t="shared" si="792"/>
        <v>6.1219400942456231E-2</v>
      </c>
      <c r="BN407" s="17">
        <f t="shared" si="793"/>
        <v>1.5606453584661704</v>
      </c>
      <c r="BO407" s="17">
        <f t="shared" si="794"/>
        <v>1.6464978483410175</v>
      </c>
      <c r="BP407" s="17">
        <f t="shared" si="795"/>
        <v>0.27527140918260601</v>
      </c>
      <c r="BQ407" s="17">
        <f t="shared" si="796"/>
        <v>1.0550108898277983</v>
      </c>
      <c r="BR407" s="17">
        <f t="shared" si="797"/>
        <v>0.1763830633842064</v>
      </c>
      <c r="BS407" s="17">
        <f t="shared" si="798"/>
        <v>0.16718601209225062</v>
      </c>
      <c r="BT407" s="96">
        <f t="shared" si="799"/>
        <v>-1.5032934052960008</v>
      </c>
      <c r="BU407" s="96">
        <f t="shared" si="800"/>
        <v>-1.0581939782567504</v>
      </c>
      <c r="BV407" s="96">
        <f t="shared" si="801"/>
        <v>-1.0046428892703361</v>
      </c>
      <c r="BW407" s="96">
        <f t="shared" si="802"/>
        <v>-2.7932911308368857</v>
      </c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184"/>
      <c r="CJ407" s="185"/>
      <c r="CK407" s="181">
        <f t="shared" si="754"/>
        <v>0</v>
      </c>
      <c r="CL407" s="186">
        <f t="shared" si="755"/>
        <v>1.8318134450472479</v>
      </c>
      <c r="CM407" s="185">
        <f t="shared" si="756"/>
        <v>0.21793140045626913</v>
      </c>
      <c r="CN407" s="185">
        <f t="shared" si="757"/>
        <v>0.33336938428476265</v>
      </c>
      <c r="CO407" s="188">
        <f t="shared" si="758"/>
        <v>0.33810000000000001</v>
      </c>
      <c r="CP407" s="185">
        <f t="shared" si="759"/>
        <v>5.4383023785994321E-2</v>
      </c>
      <c r="CQ407" s="187">
        <f t="shared" si="760"/>
        <v>1.529698719811869</v>
      </c>
      <c r="CR407" s="187">
        <f t="shared" si="761"/>
        <v>1.5514056225589405</v>
      </c>
      <c r="CS407" s="187">
        <f t="shared" si="762"/>
        <v>0.24954193692205914</v>
      </c>
      <c r="CT407" s="187">
        <f t="shared" si="763"/>
        <v>1.0141903124229203</v>
      </c>
      <c r="CU407" s="187">
        <f t="shared" si="764"/>
        <v>0.16313142822839599</v>
      </c>
      <c r="CV407" s="187">
        <f t="shared" si="765"/>
        <v>0.16084893163559397</v>
      </c>
      <c r="CW407" s="184">
        <f t="shared" si="766"/>
        <v>-1.5235749425202882</v>
      </c>
      <c r="CX407" s="184">
        <f t="shared" si="767"/>
        <v>-1.0985041416619201</v>
      </c>
      <c r="CY407" s="184">
        <f t="shared" si="768"/>
        <v>-2.9117032365794122</v>
      </c>
      <c r="CZ407" s="184">
        <f t="shared" si="803"/>
        <v>0.42507080085836813</v>
      </c>
      <c r="DA407" s="184">
        <f t="shared" si="804"/>
        <v>0.43916137325199134</v>
      </c>
      <c r="DB407" s="184">
        <f t="shared" si="805"/>
        <v>-1.3881282940591237</v>
      </c>
      <c r="DC407" s="184">
        <f t="shared" si="806"/>
        <v>1.4090572393623362E-2</v>
      </c>
      <c r="DD407" s="184">
        <f t="shared" si="807"/>
        <v>-1.8131990949174919</v>
      </c>
      <c r="DE407" s="184">
        <f t="shared" si="808"/>
        <v>-1.8272896673111152</v>
      </c>
      <c r="DF407" s="15"/>
      <c r="DV407" s="39" t="str">
        <f>E407</f>
        <v>iRM_12</v>
      </c>
      <c r="DW407" s="39" t="str">
        <f>A407</f>
        <v>Lab 1</v>
      </c>
      <c r="DX407" s="39" t="str">
        <f>B407</f>
        <v>Jun 23, 2022</v>
      </c>
      <c r="DY407" s="124">
        <f>C407</f>
        <v>6</v>
      </c>
      <c r="DZ407" s="48">
        <f>BE407/AVERAGE(BE405,BE409)</f>
        <v>1.0062802021947697</v>
      </c>
      <c r="EA407" s="46">
        <f>(CM407/AVERAGE(CM405,CM409)-1)*10^6</f>
        <v>3.8095813428284941</v>
      </c>
      <c r="EB407" s="46">
        <f>(CN407/AVERAGE(CN405,CN409)-1)*10^6</f>
        <v>4.527318264946345</v>
      </c>
      <c r="EC407" s="46">
        <f>(CP407/AVERAGE(CP405,CP409)-1)*10^6</f>
        <v>-9.4701446490264019</v>
      </c>
      <c r="EH407" s="50"/>
      <c r="EK407" s="46"/>
      <c r="EL407" s="46"/>
      <c r="EQ407" s="124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44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</row>
    <row r="408" spans="1:235">
      <c r="A408" t="s">
        <v>38</v>
      </c>
      <c r="B408" s="3" t="s">
        <v>36</v>
      </c>
      <c r="C408" s="19">
        <v>6</v>
      </c>
      <c r="D408" t="s">
        <v>154</v>
      </c>
      <c r="E408" t="s">
        <v>98</v>
      </c>
      <c r="F408" s="13"/>
      <c r="G408" s="13"/>
      <c r="H408" s="13">
        <v>1.8243078258819874E-3</v>
      </c>
      <c r="I408" s="13">
        <v>3.9739660555824228E-4</v>
      </c>
      <c r="J408" s="13">
        <v>6.315549104328966E-4</v>
      </c>
      <c r="K408" s="13">
        <v>9.8023315331374697E-7</v>
      </c>
      <c r="L408" s="13">
        <v>6.5440303587820385E-4</v>
      </c>
      <c r="M408" s="13">
        <v>1.8902473698290122E-6</v>
      </c>
      <c r="N408" s="13">
        <v>1.4481851194432239E-4</v>
      </c>
      <c r="O408" s="13">
        <v>7.7893569823572788E-6</v>
      </c>
      <c r="P408" s="13">
        <v>-3.4004118333541556E-6</v>
      </c>
      <c r="Q408" s="13"/>
      <c r="R408" s="13"/>
      <c r="S408" s="13"/>
      <c r="T408" s="13"/>
      <c r="U408" s="13"/>
      <c r="V408" s="13">
        <v>18.563007240295409</v>
      </c>
      <c r="W408" s="13">
        <v>4.1283287239074706</v>
      </c>
      <c r="X408" s="13">
        <v>6.4428520488739016</v>
      </c>
      <c r="Y408" s="13">
        <v>2.0355535376879176E-5</v>
      </c>
      <c r="Z408" s="13">
        <v>6.7972333812713623</v>
      </c>
      <c r="AA408" s="13">
        <v>1.8180072964923964E-5</v>
      </c>
      <c r="AB408" s="13">
        <v>1.1364340162277222</v>
      </c>
      <c r="AC408" s="13">
        <v>1.0766576631340285E-5</v>
      </c>
      <c r="AD408" s="13">
        <v>-8.8328067874954282E-7</v>
      </c>
      <c r="AE408" s="13"/>
      <c r="AF408" s="13"/>
      <c r="AG408" s="13"/>
      <c r="AH408" s="13"/>
      <c r="AI408" s="68">
        <f t="shared" si="748"/>
        <v>1</v>
      </c>
      <c r="AJ408" s="13">
        <f t="shared" si="770"/>
        <v>0</v>
      </c>
      <c r="AK408" s="13">
        <f t="shared" si="771"/>
        <v>0</v>
      </c>
      <c r="AL408" s="13">
        <f t="shared" si="772"/>
        <v>18.561182932469528</v>
      </c>
      <c r="AM408" s="13">
        <f t="shared" si="773"/>
        <v>4.127931327301912</v>
      </c>
      <c r="AN408" s="13">
        <f t="shared" si="774"/>
        <v>6.4422204939634691</v>
      </c>
      <c r="AO408" s="13">
        <f t="shared" si="775"/>
        <v>1.9375302223565428E-5</v>
      </c>
      <c r="AP408" s="13">
        <f t="shared" si="776"/>
        <v>6.796578978235484</v>
      </c>
      <c r="AQ408" s="13">
        <f t="shared" si="777"/>
        <v>1.6289825595094953E-5</v>
      </c>
      <c r="AR408" s="13">
        <f t="shared" si="778"/>
        <v>1.1362891977157779</v>
      </c>
      <c r="AS408" s="13">
        <f t="shared" si="779"/>
        <v>2.9772196489830065E-6</v>
      </c>
      <c r="AT408" s="13">
        <f t="shared" si="780"/>
        <v>2.5171311546046127E-6</v>
      </c>
      <c r="AU408" s="13">
        <f t="shared" si="781"/>
        <v>0</v>
      </c>
      <c r="AV408" s="13">
        <f t="shared" si="782"/>
        <v>0</v>
      </c>
      <c r="AW408" s="13">
        <f t="shared" si="783"/>
        <v>0</v>
      </c>
      <c r="AX408" s="13"/>
      <c r="AY408">
        <f t="shared" si="784"/>
        <v>0</v>
      </c>
      <c r="AZ408">
        <f t="shared" si="785"/>
        <v>1</v>
      </c>
      <c r="BB408">
        <f t="shared" si="749"/>
        <v>1</v>
      </c>
      <c r="BC408">
        <f t="shared" si="750"/>
        <v>1</v>
      </c>
      <c r="BD408" s="41">
        <f t="shared" si="751"/>
        <v>1.8315797343463522</v>
      </c>
      <c r="BE408" s="13">
        <f t="shared" si="752"/>
        <v>18.561182932469528</v>
      </c>
      <c r="BF408" s="13">
        <f t="shared" si="753"/>
        <v>4.127931327301912</v>
      </c>
      <c r="BG408" s="13">
        <f t="shared" si="786"/>
        <v>6.4422191262769815</v>
      </c>
      <c r="BH408" s="13">
        <f t="shared" si="787"/>
        <v>6.7965780895442167</v>
      </c>
      <c r="BI408" s="13">
        <f t="shared" si="788"/>
        <v>1.1362875278748037</v>
      </c>
      <c r="BJ408" s="17">
        <f t="shared" si="789"/>
        <v>0.22239591853172361</v>
      </c>
      <c r="BK408" s="17">
        <f t="shared" si="790"/>
        <v>0.34708020225410585</v>
      </c>
      <c r="BL408" s="17">
        <f t="shared" si="791"/>
        <v>0.36617160200790855</v>
      </c>
      <c r="BM408" s="17">
        <f t="shared" si="792"/>
        <v>6.1218486559230463E-2</v>
      </c>
      <c r="BN408" s="17">
        <f t="shared" si="793"/>
        <v>1.5606410609761108</v>
      </c>
      <c r="BO408" s="17">
        <f t="shared" si="794"/>
        <v>1.6464852611747731</v>
      </c>
      <c r="BP408" s="17">
        <f t="shared" si="795"/>
        <v>0.27526803083168078</v>
      </c>
      <c r="BQ408" s="17">
        <f t="shared" si="796"/>
        <v>1.0550057295974069</v>
      </c>
      <c r="BR408" s="17">
        <f t="shared" si="797"/>
        <v>0.17638138436490516</v>
      </c>
      <c r="BS408" s="17">
        <f t="shared" si="798"/>
        <v>0.16718523835146634</v>
      </c>
      <c r="BT408" s="96">
        <f t="shared" si="799"/>
        <v>-1.5032960686998116</v>
      </c>
      <c r="BU408" s="96">
        <f t="shared" si="800"/>
        <v>-1.0581993953265065</v>
      </c>
      <c r="BV408" s="96">
        <f t="shared" si="801"/>
        <v>-1.004653197515208</v>
      </c>
      <c r="BW408" s="96">
        <f t="shared" si="802"/>
        <v>-2.7933060671159158</v>
      </c>
      <c r="BX408" s="44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184"/>
      <c r="CJ408" s="185"/>
      <c r="CK408" s="181">
        <f t="shared" si="754"/>
        <v>0</v>
      </c>
      <c r="CL408" s="186">
        <f t="shared" si="755"/>
        <v>1.8315767317391551</v>
      </c>
      <c r="CM408" s="185">
        <f t="shared" si="756"/>
        <v>0.21793139118263641</v>
      </c>
      <c r="CN408" s="185">
        <f t="shared" si="757"/>
        <v>0.33336931492721567</v>
      </c>
      <c r="CO408" s="188">
        <f t="shared" si="758"/>
        <v>0.33810000000000001</v>
      </c>
      <c r="CP408" s="185">
        <f t="shared" si="759"/>
        <v>5.4383043654582755E-2</v>
      </c>
      <c r="CQ408" s="187">
        <f t="shared" si="760"/>
        <v>1.52969846665108</v>
      </c>
      <c r="CR408" s="187">
        <f t="shared" si="761"/>
        <v>1.5514056885758913</v>
      </c>
      <c r="CS408" s="187">
        <f t="shared" si="762"/>
        <v>0.24954203870982167</v>
      </c>
      <c r="CT408" s="187">
        <f t="shared" si="763"/>
        <v>1.0141905234254003</v>
      </c>
      <c r="CU408" s="187">
        <f t="shared" si="764"/>
        <v>0.16313152176725135</v>
      </c>
      <c r="CV408" s="187">
        <f t="shared" si="765"/>
        <v>0.16084899040101375</v>
      </c>
      <c r="CW408" s="184">
        <f t="shared" si="766"/>
        <v>-1.5235749850732792</v>
      </c>
      <c r="CX408" s="184">
        <f t="shared" si="767"/>
        <v>-1.0985043497120814</v>
      </c>
      <c r="CY408" s="184">
        <f t="shared" si="768"/>
        <v>-2.9117028712340631</v>
      </c>
      <c r="CZ408" s="184">
        <f t="shared" si="803"/>
        <v>0.42507063536119755</v>
      </c>
      <c r="DA408" s="184">
        <f t="shared" si="804"/>
        <v>0.4391614158049823</v>
      </c>
      <c r="DB408" s="184">
        <f t="shared" si="805"/>
        <v>-1.3881278861607842</v>
      </c>
      <c r="DC408" s="184">
        <f t="shared" si="806"/>
        <v>1.4090780443784558E-2</v>
      </c>
      <c r="DD408" s="184">
        <f t="shared" si="807"/>
        <v>-1.8131985215219817</v>
      </c>
      <c r="DE408" s="184">
        <f t="shared" si="808"/>
        <v>-1.8272893019657663</v>
      </c>
      <c r="DF408" s="15"/>
      <c r="DY408" s="124"/>
      <c r="EE408" t="str">
        <f>E408</f>
        <v>iRM_UR</v>
      </c>
      <c r="EF408" t="str">
        <f>A408</f>
        <v>Lab 1</v>
      </c>
      <c r="EG408" t="str">
        <f>B408</f>
        <v>Jun 23, 2022</v>
      </c>
      <c r="EH408" s="50">
        <f>C408</f>
        <v>6</v>
      </c>
      <c r="EI408" s="48">
        <f>BE408/AVERAGE(BE407,BE409)</f>
        <v>0.99430688975050774</v>
      </c>
      <c r="EJ408" s="46">
        <f>(CM408/AVERAGE(CM407,CM409)-1)*10^6</f>
        <v>2.8079470764108549</v>
      </c>
      <c r="EK408" s="46">
        <f>(CN408/AVERAGE(CN407,CN409)-1)*10^6</f>
        <v>2.4613749081137115</v>
      </c>
      <c r="EL408" s="46">
        <f>(CP408/AVERAGE(CP407,CP409)-1)*10^6</f>
        <v>-7.8990558561864432</v>
      </c>
      <c r="EN408" t="str">
        <f t="shared" ref="EN408:EU408" si="818">EE420</f>
        <v xml:space="preserve">SRM 3169 </v>
      </c>
      <c r="EO408" t="str">
        <f t="shared" si="818"/>
        <v>Lab 2</v>
      </c>
      <c r="EP408" s="39" t="str">
        <f t="shared" si="818"/>
        <v>May 28, 2020</v>
      </c>
      <c r="EQ408" s="124">
        <f t="shared" si="818"/>
        <v>1</v>
      </c>
      <c r="ER408" s="117">
        <f t="shared" si="818"/>
        <v>1.0009461485457645</v>
      </c>
      <c r="ES408" s="44">
        <f t="shared" si="818"/>
        <v>2.5461455195330274</v>
      </c>
      <c r="ET408" s="44">
        <f t="shared" si="818"/>
        <v>-1.8684882915342982</v>
      </c>
      <c r="EU408" s="44">
        <f t="shared" si="818"/>
        <v>6.0687954026583668</v>
      </c>
      <c r="EV408" s="39" t="s">
        <v>275</v>
      </c>
      <c r="EW408" s="108" t="s">
        <v>257</v>
      </c>
      <c r="EX408" s="109">
        <f>AVERAGE(ES408:ES444)</f>
        <v>6.7358083024184473E-2</v>
      </c>
      <c r="EY408" s="109">
        <f>AVERAGE(ET408:ET444)</f>
        <v>3.1280623403829956E-2</v>
      </c>
      <c r="EZ408" s="110">
        <f>AVERAGE(EU408:EU444)</f>
        <v>8.0001593007907757E-3</v>
      </c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44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</row>
    <row r="409" spans="1:235">
      <c r="A409" t="s">
        <v>38</v>
      </c>
      <c r="B409" s="3" t="s">
        <v>36</v>
      </c>
      <c r="C409" s="19">
        <v>6</v>
      </c>
      <c r="D409" t="s">
        <v>155</v>
      </c>
      <c r="E409" t="s">
        <v>27</v>
      </c>
      <c r="F409" s="13"/>
      <c r="G409" s="13"/>
      <c r="H409" s="13">
        <v>5.304238613462076E-4</v>
      </c>
      <c r="I409" s="13">
        <v>1.1156547225255053E-4</v>
      </c>
      <c r="J409" s="13">
        <v>1.9071076094405725E-4</v>
      </c>
      <c r="K409" s="13">
        <v>2.9464172087045866E-6</v>
      </c>
      <c r="L409" s="13">
        <v>1.8808380627888255E-4</v>
      </c>
      <c r="M409" s="13">
        <v>-8.8127787876146647E-7</v>
      </c>
      <c r="N409" s="13">
        <v>6.2964002063381491E-5</v>
      </c>
      <c r="O409" s="13">
        <v>1.2854119938765507E-5</v>
      </c>
      <c r="P409" s="13">
        <v>-9.9981466519238859E-7</v>
      </c>
      <c r="Q409" s="13"/>
      <c r="R409" s="13"/>
      <c r="S409" s="13"/>
      <c r="T409" s="13"/>
      <c r="U409" s="13"/>
      <c r="V409" s="13">
        <v>18.541599234756159</v>
      </c>
      <c r="W409" s="13">
        <v>4.1235518066250547</v>
      </c>
      <c r="X409" s="13">
        <v>6.4354123485331636</v>
      </c>
      <c r="Y409" s="13">
        <v>3.5471329385695659E-5</v>
      </c>
      <c r="Z409" s="13">
        <v>6.7894365641535543</v>
      </c>
      <c r="AA409" s="13">
        <v>1.9518145795793355E-5</v>
      </c>
      <c r="AB409" s="13">
        <v>1.1351458369469156</v>
      </c>
      <c r="AC409" s="13">
        <v>1.3033579550990129E-5</v>
      </c>
      <c r="AD409" s="13">
        <v>-1.8389848626574518E-6</v>
      </c>
      <c r="AE409" s="13"/>
      <c r="AF409" s="13"/>
      <c r="AG409" s="13"/>
      <c r="AH409" s="13"/>
      <c r="AI409" s="68">
        <f t="shared" si="748"/>
        <v>1</v>
      </c>
      <c r="AJ409" s="13">
        <f t="shared" si="770"/>
        <v>0</v>
      </c>
      <c r="AK409" s="13">
        <f t="shared" si="771"/>
        <v>0</v>
      </c>
      <c r="AL409" s="13">
        <f t="shared" si="772"/>
        <v>18.541068810894814</v>
      </c>
      <c r="AM409" s="13">
        <f t="shared" si="773"/>
        <v>4.1234402411528022</v>
      </c>
      <c r="AN409" s="13">
        <f t="shared" si="774"/>
        <v>6.4352216377722193</v>
      </c>
      <c r="AO409" s="13">
        <f t="shared" si="775"/>
        <v>3.2524912176991075E-5</v>
      </c>
      <c r="AP409" s="13">
        <f t="shared" si="776"/>
        <v>6.7892484803472755</v>
      </c>
      <c r="AQ409" s="13">
        <f t="shared" si="777"/>
        <v>2.0399423674554823E-5</v>
      </c>
      <c r="AR409" s="13">
        <f t="shared" si="778"/>
        <v>1.1350828729448523</v>
      </c>
      <c r="AS409" s="13">
        <f t="shared" si="779"/>
        <v>1.7945961222462145E-7</v>
      </c>
      <c r="AT409" s="13">
        <f t="shared" si="780"/>
        <v>-8.3917019746506316E-7</v>
      </c>
      <c r="AU409" s="13">
        <f t="shared" si="781"/>
        <v>0</v>
      </c>
      <c r="AV409" s="13">
        <f t="shared" si="782"/>
        <v>0</v>
      </c>
      <c r="AW409" s="13">
        <f t="shared" si="783"/>
        <v>0</v>
      </c>
      <c r="AX409" s="13"/>
      <c r="AY409">
        <f t="shared" si="784"/>
        <v>0</v>
      </c>
      <c r="AZ409">
        <f t="shared" si="785"/>
        <v>1</v>
      </c>
      <c r="BB409">
        <f t="shared" si="749"/>
        <v>1</v>
      </c>
      <c r="BC409">
        <f t="shared" si="750"/>
        <v>1</v>
      </c>
      <c r="BD409" s="41">
        <f t="shared" si="751"/>
        <v>1.8316971800223938</v>
      </c>
      <c r="BE409" s="13">
        <f t="shared" si="752"/>
        <v>18.541068810894814</v>
      </c>
      <c r="BF409" s="13">
        <f t="shared" si="753"/>
        <v>4.1234402411528022</v>
      </c>
      <c r="BG409" s="13">
        <f t="shared" si="786"/>
        <v>6.4352220937333904</v>
      </c>
      <c r="BH409" s="13">
        <f t="shared" si="787"/>
        <v>6.7892487766210463</v>
      </c>
      <c r="BI409" s="13">
        <f t="shared" si="788"/>
        <v>1.1350834296412007</v>
      </c>
      <c r="BJ409" s="17">
        <f t="shared" si="789"/>
        <v>0.22239495916922819</v>
      </c>
      <c r="BK409" s="17">
        <f t="shared" si="790"/>
        <v>0.34707934905845478</v>
      </c>
      <c r="BL409" s="17">
        <f t="shared" si="791"/>
        <v>0.36617353863827168</v>
      </c>
      <c r="BM409" s="17">
        <f t="shared" si="792"/>
        <v>6.1219956692799754E-2</v>
      </c>
      <c r="BN409" s="17">
        <f t="shared" si="793"/>
        <v>1.5606439568369437</v>
      </c>
      <c r="BO409" s="17">
        <f t="shared" si="794"/>
        <v>1.6465010718144799</v>
      </c>
      <c r="BP409" s="17">
        <f t="shared" si="795"/>
        <v>0.27527582873951439</v>
      </c>
      <c r="BQ409" s="17">
        <f t="shared" si="796"/>
        <v>1.0550139028196721</v>
      </c>
      <c r="BR409" s="17">
        <f t="shared" si="797"/>
        <v>0.17638605367583868</v>
      </c>
      <c r="BS409" s="17">
        <f t="shared" si="798"/>
        <v>0.16718836899155762</v>
      </c>
      <c r="BT409" s="96">
        <f t="shared" si="799"/>
        <v>-1.5033003824685669</v>
      </c>
      <c r="BU409" s="96">
        <f t="shared" si="800"/>
        <v>-1.0582018535384536</v>
      </c>
      <c r="BV409" s="96">
        <f t="shared" si="801"/>
        <v>-1.004647908669128</v>
      </c>
      <c r="BW409" s="96">
        <f t="shared" si="802"/>
        <v>-2.7932820528679345</v>
      </c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184"/>
      <c r="CJ409" s="185"/>
      <c r="CK409" s="181">
        <f t="shared" si="754"/>
        <v>0</v>
      </c>
      <c r="CL409" s="186">
        <f t="shared" si="755"/>
        <v>1.8316981821186442</v>
      </c>
      <c r="CM409" s="185">
        <f t="shared" si="756"/>
        <v>0.21793015803281479</v>
      </c>
      <c r="CN409" s="185">
        <f t="shared" si="757"/>
        <v>0.33336760447997421</v>
      </c>
      <c r="CO409" s="188">
        <f t="shared" si="758"/>
        <v>0.33810000000000001</v>
      </c>
      <c r="CP409" s="185">
        <f t="shared" si="759"/>
        <v>5.4383922679356621E-2</v>
      </c>
      <c r="CQ409" s="187">
        <f t="shared" si="760"/>
        <v>1.5296992737910899</v>
      </c>
      <c r="CR409" s="187">
        <f t="shared" si="761"/>
        <v>1.5514144671481891</v>
      </c>
      <c r="CS409" s="187">
        <f t="shared" si="762"/>
        <v>0.24954748425028792</v>
      </c>
      <c r="CT409" s="187">
        <f t="shared" si="763"/>
        <v>1.0141957270485473</v>
      </c>
      <c r="CU409" s="187">
        <f t="shared" si="764"/>
        <v>0.1631349955680037</v>
      </c>
      <c r="CV409" s="187">
        <f t="shared" si="765"/>
        <v>0.16085159029682522</v>
      </c>
      <c r="CW409" s="184">
        <f t="shared" si="766"/>
        <v>-1.5235806435206638</v>
      </c>
      <c r="CX409" s="184">
        <f t="shared" si="767"/>
        <v>-1.0985094805131266</v>
      </c>
      <c r="CY409" s="184">
        <f t="shared" si="768"/>
        <v>-2.9116867077829065</v>
      </c>
      <c r="CZ409" s="184">
        <f t="shared" si="803"/>
        <v>0.42507116300753739</v>
      </c>
      <c r="DA409" s="184">
        <f t="shared" si="804"/>
        <v>0.43916707425236706</v>
      </c>
      <c r="DB409" s="184">
        <f t="shared" si="805"/>
        <v>-1.3881060642622431</v>
      </c>
      <c r="DC409" s="184">
        <f t="shared" si="806"/>
        <v>1.4095911244829812E-2</v>
      </c>
      <c r="DD409" s="184">
        <f t="shared" si="807"/>
        <v>-1.8131772272697804</v>
      </c>
      <c r="DE409" s="184">
        <f t="shared" si="808"/>
        <v>-1.8272731385146102</v>
      </c>
      <c r="DF409" s="15"/>
      <c r="DV409" s="39" t="str">
        <f>E409</f>
        <v>iRM_12</v>
      </c>
      <c r="DW409" s="39" t="str">
        <f>A409</f>
        <v>Lab 1</v>
      </c>
      <c r="DX409" s="39" t="str">
        <f>B409</f>
        <v>Jun 23, 2022</v>
      </c>
      <c r="DY409" s="124">
        <f>C409</f>
        <v>6</v>
      </c>
      <c r="DZ409" s="48">
        <f>BE409/AVERAGE(BE407,BE411)</f>
        <v>0.98571633931904357</v>
      </c>
      <c r="EA409" s="46">
        <f>(CM409/AVERAGE(CM407,CM411)-1)*10^6</f>
        <v>-1.5988353817553147</v>
      </c>
      <c r="EB409" s="46">
        <f>(CN409/AVERAGE(CN407,CN411)-1)*10^6</f>
        <v>-3.5244730719474759</v>
      </c>
      <c r="EC409" s="46">
        <f>(CP409/AVERAGE(CP407,CP411)-1)*10^6</f>
        <v>20.717160557515157</v>
      </c>
      <c r="EH409" s="50"/>
      <c r="EK409" s="46"/>
      <c r="EL409" s="46"/>
      <c r="EN409" s="39" t="str">
        <f t="shared" ref="EN409:EU409" si="819">DV421</f>
        <v xml:space="preserve">SRM 3169 </v>
      </c>
      <c r="EO409" s="39" t="str">
        <f t="shared" si="819"/>
        <v>Lab 2</v>
      </c>
      <c r="EP409" s="39" t="str">
        <f t="shared" si="819"/>
        <v>May 28, 2020</v>
      </c>
      <c r="EQ409" s="124">
        <f t="shared" si="819"/>
        <v>1</v>
      </c>
      <c r="ER409" s="117">
        <f t="shared" si="819"/>
        <v>0.99769085169407945</v>
      </c>
      <c r="ES409" s="44">
        <f t="shared" si="819"/>
        <v>-0.14287682259528367</v>
      </c>
      <c r="ET409" s="44">
        <f t="shared" si="819"/>
        <v>1.7658543081111588</v>
      </c>
      <c r="EU409" s="44">
        <f t="shared" si="819"/>
        <v>5.3227870118188747</v>
      </c>
      <c r="EV409" s="39" t="s">
        <v>275</v>
      </c>
      <c r="EW409" s="111" t="s">
        <v>258</v>
      </c>
      <c r="EX409" s="44">
        <f>2*STDEV(ES408:ES444)</f>
        <v>8.4211115981079452</v>
      </c>
      <c r="EY409" s="44">
        <f>2*STDEV(ET408:ET444)</f>
        <v>6.6273328216986194</v>
      </c>
      <c r="EZ409" s="112">
        <f>2*STDEV(EU408:EU444)</f>
        <v>26.225599854101254</v>
      </c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44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</row>
    <row r="410" spans="1:235">
      <c r="A410" t="s">
        <v>38</v>
      </c>
      <c r="B410" s="3" t="s">
        <v>36</v>
      </c>
      <c r="C410" s="19">
        <v>6</v>
      </c>
      <c r="D410" t="s">
        <v>156</v>
      </c>
      <c r="E410" t="s">
        <v>99</v>
      </c>
      <c r="F410" s="13"/>
      <c r="G410" s="13"/>
      <c r="H410" s="13">
        <v>2.3204843455459923E-4</v>
      </c>
      <c r="I410" s="13">
        <v>6.2739208806306118E-5</v>
      </c>
      <c r="J410" s="13">
        <v>8.6197052587522188E-5</v>
      </c>
      <c r="K410" s="13">
        <v>4.2249577717257112E-6</v>
      </c>
      <c r="L410" s="13">
        <v>8.2134892909380139E-5</v>
      </c>
      <c r="M410" s="13">
        <v>2.3350330650373508E-6</v>
      </c>
      <c r="N410" s="13">
        <v>4.8025552314356903E-5</v>
      </c>
      <c r="O410" s="13">
        <v>1.4140856291078307E-5</v>
      </c>
      <c r="P410" s="13">
        <v>-1.1157883591295101E-6</v>
      </c>
      <c r="Q410" s="13"/>
      <c r="R410" s="13"/>
      <c r="S410" s="13"/>
      <c r="T410" s="13"/>
      <c r="U410" s="13"/>
      <c r="V410" s="13">
        <v>20.976634635925294</v>
      </c>
      <c r="W410" s="13">
        <v>4.6649140739440922</v>
      </c>
      <c r="X410" s="13">
        <v>7.2800231838226317</v>
      </c>
      <c r="Y410" s="13">
        <v>3.4427842947479804E-5</v>
      </c>
      <c r="Z410" s="13">
        <v>7.6798714351654054</v>
      </c>
      <c r="AA410" s="13">
        <v>2.7907356275136409E-5</v>
      </c>
      <c r="AB410" s="13">
        <v>1.28394207239151</v>
      </c>
      <c r="AC410" s="13">
        <v>1.6211018558323075E-5</v>
      </c>
      <c r="AD410" s="13">
        <v>4.488058535514483E-6</v>
      </c>
      <c r="AE410" s="13"/>
      <c r="AF410" s="13"/>
      <c r="AG410" s="13"/>
      <c r="AH410" s="13"/>
      <c r="AI410" s="68">
        <f t="shared" si="748"/>
        <v>1</v>
      </c>
      <c r="AJ410" s="13">
        <f t="shared" si="770"/>
        <v>0</v>
      </c>
      <c r="AK410" s="13">
        <f t="shared" si="771"/>
        <v>0</v>
      </c>
      <c r="AL410" s="13">
        <f t="shared" si="772"/>
        <v>20.976402587490739</v>
      </c>
      <c r="AM410" s="13">
        <f t="shared" si="773"/>
        <v>4.6648513347352862</v>
      </c>
      <c r="AN410" s="13">
        <f t="shared" si="774"/>
        <v>7.2799369867700445</v>
      </c>
      <c r="AO410" s="13">
        <f t="shared" si="775"/>
        <v>3.0202885175754092E-5</v>
      </c>
      <c r="AP410" s="13">
        <f t="shared" si="776"/>
        <v>7.6797893002724962</v>
      </c>
      <c r="AQ410" s="13">
        <f t="shared" si="777"/>
        <v>2.5572323210099057E-5</v>
      </c>
      <c r="AR410" s="13">
        <f t="shared" si="778"/>
        <v>1.2838940468391957</v>
      </c>
      <c r="AS410" s="13">
        <f t="shared" si="779"/>
        <v>2.0701622672447685E-6</v>
      </c>
      <c r="AT410" s="13">
        <f t="shared" si="780"/>
        <v>5.6038468946439929E-6</v>
      </c>
      <c r="AU410" s="13">
        <f t="shared" si="781"/>
        <v>0</v>
      </c>
      <c r="AV410" s="13">
        <f t="shared" si="782"/>
        <v>0</v>
      </c>
      <c r="AW410" s="13">
        <f t="shared" si="783"/>
        <v>0</v>
      </c>
      <c r="AX410" s="13"/>
      <c r="AY410">
        <f t="shared" si="784"/>
        <v>0</v>
      </c>
      <c r="AZ410">
        <f t="shared" si="785"/>
        <v>1</v>
      </c>
      <c r="BB410">
        <f t="shared" si="749"/>
        <v>1</v>
      </c>
      <c r="BC410">
        <f t="shared" si="750"/>
        <v>1</v>
      </c>
      <c r="BD410" s="41">
        <f t="shared" si="751"/>
        <v>1.8280676765619597</v>
      </c>
      <c r="BE410" s="13">
        <f t="shared" si="752"/>
        <v>20.976402587490739</v>
      </c>
      <c r="BF410" s="13">
        <f t="shared" si="753"/>
        <v>4.6648513347352862</v>
      </c>
      <c r="BG410" s="13">
        <f t="shared" si="786"/>
        <v>7.2799339413039679</v>
      </c>
      <c r="BH410" s="13">
        <f t="shared" si="787"/>
        <v>7.6797873215331212</v>
      </c>
      <c r="BI410" s="13">
        <f t="shared" si="788"/>
        <v>1.2838903290576043</v>
      </c>
      <c r="BJ410" s="17">
        <f t="shared" si="789"/>
        <v>0.22238566957697345</v>
      </c>
      <c r="BK410" s="17">
        <f t="shared" si="790"/>
        <v>0.34705350028156645</v>
      </c>
      <c r="BL410" s="17">
        <f t="shared" si="791"/>
        <v>0.36611555720774336</v>
      </c>
      <c r="BM410" s="17">
        <f t="shared" si="792"/>
        <v>6.1206411523740074E-2</v>
      </c>
      <c r="BN410" s="17">
        <f t="shared" si="793"/>
        <v>1.5605929147401389</v>
      </c>
      <c r="BO410" s="17">
        <f t="shared" si="794"/>
        <v>1.6463091255123401</v>
      </c>
      <c r="BP410" s="17">
        <f t="shared" si="795"/>
        <v>0.27522641922102337</v>
      </c>
      <c r="BQ410" s="17">
        <f t="shared" si="796"/>
        <v>1.054925413259661</v>
      </c>
      <c r="BR410" s="17">
        <f t="shared" si="797"/>
        <v>0.17636016197526599</v>
      </c>
      <c r="BS410" s="17">
        <f t="shared" si="798"/>
        <v>0.16717784950342873</v>
      </c>
      <c r="BT410" s="96">
        <f t="shared" si="799"/>
        <v>-1.5033421540370917</v>
      </c>
      <c r="BU410" s="96">
        <f t="shared" si="800"/>
        <v>-1.058276331433931</v>
      </c>
      <c r="BV410" s="96">
        <f t="shared" si="801"/>
        <v>-1.0048062653372209</v>
      </c>
      <c r="BW410" s="96">
        <f t="shared" si="802"/>
        <v>-2.7935033314913595</v>
      </c>
      <c r="BX410" s="44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184"/>
      <c r="CJ410" s="185"/>
      <c r="CK410" s="181">
        <f t="shared" si="754"/>
        <v>0</v>
      </c>
      <c r="CL410" s="186">
        <f t="shared" si="755"/>
        <v>1.8280617598926741</v>
      </c>
      <c r="CM410" s="185">
        <f t="shared" si="756"/>
        <v>0.21792982902398123</v>
      </c>
      <c r="CN410" s="185">
        <f t="shared" si="757"/>
        <v>0.33336945260050049</v>
      </c>
      <c r="CO410" s="188">
        <f t="shared" si="758"/>
        <v>0.33810000000000001</v>
      </c>
      <c r="CP410" s="185">
        <f t="shared" si="759"/>
        <v>5.4384672476964345E-2</v>
      </c>
      <c r="CQ410" s="187">
        <f t="shared" si="760"/>
        <v>1.5297100635260725</v>
      </c>
      <c r="CR410" s="187">
        <f t="shared" si="761"/>
        <v>1.5514168093198251</v>
      </c>
      <c r="CS410" s="187">
        <f t="shared" si="762"/>
        <v>0.24955130153834879</v>
      </c>
      <c r="CT410" s="187">
        <f t="shared" si="763"/>
        <v>1.0141901045899619</v>
      </c>
      <c r="CU410" s="187">
        <f t="shared" si="764"/>
        <v>0.16313634033570926</v>
      </c>
      <c r="CV410" s="187">
        <f t="shared" si="765"/>
        <v>0.16085380797682444</v>
      </c>
      <c r="CW410" s="184">
        <f t="shared" si="766"/>
        <v>-1.5235821532203075</v>
      </c>
      <c r="CX410" s="184">
        <f t="shared" si="767"/>
        <v>-1.0985039367368907</v>
      </c>
      <c r="CY410" s="184">
        <f t="shared" si="768"/>
        <v>-2.9116729207590573</v>
      </c>
      <c r="CZ410" s="184">
        <f t="shared" si="803"/>
        <v>0.42507821648341654</v>
      </c>
      <c r="DA410" s="184">
        <f t="shared" si="804"/>
        <v>0.43916858395201058</v>
      </c>
      <c r="DB410" s="184">
        <f t="shared" si="805"/>
        <v>-1.3880907675387502</v>
      </c>
      <c r="DC410" s="184">
        <f t="shared" si="806"/>
        <v>1.4090367468593859E-2</v>
      </c>
      <c r="DD410" s="184">
        <f t="shared" si="807"/>
        <v>-1.8131689840221665</v>
      </c>
      <c r="DE410" s="184">
        <f t="shared" si="808"/>
        <v>-1.8272593514907607</v>
      </c>
      <c r="DF410" s="15"/>
      <c r="DY410" s="124"/>
      <c r="EE410" t="str">
        <f>E410</f>
        <v>SRM</v>
      </c>
      <c r="EF410" t="str">
        <f>A410</f>
        <v>Lab 1</v>
      </c>
      <c r="EG410" t="str">
        <f>B410</f>
        <v>Jun 23, 2022</v>
      </c>
      <c r="EH410" s="50">
        <f>C410</f>
        <v>6</v>
      </c>
      <c r="EI410" s="48">
        <f>BE410/AVERAGE(BE409,BE411)</f>
        <v>1.1227323661787239</v>
      </c>
      <c r="EJ410" s="46">
        <f>(CM410/AVERAGE(CM409,CM411)-1)*10^6</f>
        <v>-0.25802845193823032</v>
      </c>
      <c r="EK410" s="46">
        <f>(CN410/AVERAGE(CN409,CN411)-1)*10^6</f>
        <v>4.6887348286173136</v>
      </c>
      <c r="EL410" s="46">
        <f>(CP410/AVERAGE(CP409,CP411)-1)*10^6</f>
        <v>26.239847052744736</v>
      </c>
      <c r="EN410" s="39" t="str">
        <f t="shared" ref="EN410:EU410" si="820">DV423</f>
        <v xml:space="preserve">SRM 3169 </v>
      </c>
      <c r="EO410" s="39" t="str">
        <f t="shared" si="820"/>
        <v>Lab 2</v>
      </c>
      <c r="EP410" s="44" t="str">
        <f t="shared" si="820"/>
        <v>May 28, 2020</v>
      </c>
      <c r="EQ410" s="124">
        <f t="shared" si="820"/>
        <v>1</v>
      </c>
      <c r="ER410" s="117">
        <f t="shared" si="820"/>
        <v>1.0009491005334246</v>
      </c>
      <c r="ES410" s="44">
        <f t="shared" si="820"/>
        <v>-3.9201676589328827</v>
      </c>
      <c r="ET410" s="44">
        <f t="shared" si="820"/>
        <v>-1.1812426186086356</v>
      </c>
      <c r="EU410" s="44">
        <f t="shared" si="820"/>
        <v>-7.309158102097868</v>
      </c>
      <c r="EV410" s="39" t="s">
        <v>275</v>
      </c>
      <c r="EW410" s="111" t="s">
        <v>233</v>
      </c>
      <c r="EX410">
        <f>COUNT(ES408:ES444)</f>
        <v>37</v>
      </c>
      <c r="EY410">
        <f>COUNT(ET408:ET444)</f>
        <v>37</v>
      </c>
      <c r="EZ410" s="113">
        <f>COUNT(EU408:EU444)</f>
        <v>37</v>
      </c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44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</row>
    <row r="411" spans="1:235">
      <c r="A411" t="s">
        <v>38</v>
      </c>
      <c r="B411" s="3" t="s">
        <v>36</v>
      </c>
      <c r="C411" s="19">
        <v>6</v>
      </c>
      <c r="D411" t="s">
        <v>90</v>
      </c>
      <c r="E411" t="s">
        <v>27</v>
      </c>
      <c r="F411" s="13"/>
      <c r="G411" s="13"/>
      <c r="H411" s="13">
        <v>2.3829718847991898E-4</v>
      </c>
      <c r="I411" s="13">
        <v>6.1849347548559305E-5</v>
      </c>
      <c r="J411" s="13">
        <v>7.6080716462456627E-5</v>
      </c>
      <c r="K411" s="13">
        <v>1.8657219698070553E-6</v>
      </c>
      <c r="L411" s="13">
        <v>8.184435719158501E-5</v>
      </c>
      <c r="M411" s="13">
        <v>-1.8511330040382745E-6</v>
      </c>
      <c r="N411" s="13">
        <v>5.2299473827588373E-5</v>
      </c>
      <c r="O411" s="13">
        <v>1.5550477928627516E-5</v>
      </c>
      <c r="P411" s="13">
        <v>-2.5053750789538753E-6</v>
      </c>
      <c r="Q411" s="13"/>
      <c r="R411" s="13"/>
      <c r="S411" s="13"/>
      <c r="T411" s="13"/>
      <c r="U411" s="13"/>
      <c r="V411" s="13">
        <v>18.825870971679688</v>
      </c>
      <c r="W411" s="13">
        <v>4.1868920707702637</v>
      </c>
      <c r="X411" s="13">
        <v>6.5344339179992676</v>
      </c>
      <c r="Y411" s="13">
        <v>2.9468421653291445E-5</v>
      </c>
      <c r="Z411" s="13">
        <v>6.8942757129669188</v>
      </c>
      <c r="AA411" s="13">
        <v>2.0700817576653207E-5</v>
      </c>
      <c r="AB411" s="13">
        <v>1.1527150511741637</v>
      </c>
      <c r="AC411" s="13">
        <v>1.418043747662523E-5</v>
      </c>
      <c r="AD411" s="13">
        <v>1.0785383352640566E-6</v>
      </c>
      <c r="AE411" s="13"/>
      <c r="AF411" s="13"/>
      <c r="AG411" s="13"/>
      <c r="AH411" s="13"/>
      <c r="AI411" s="68">
        <f t="shared" si="748"/>
        <v>1</v>
      </c>
      <c r="AJ411" s="13">
        <f t="shared" si="770"/>
        <v>0</v>
      </c>
      <c r="AK411" s="13">
        <f t="shared" si="771"/>
        <v>0</v>
      </c>
      <c r="AL411" s="13">
        <f t="shared" si="772"/>
        <v>18.825632674491207</v>
      </c>
      <c r="AM411" s="13">
        <f t="shared" si="773"/>
        <v>4.1868302214227153</v>
      </c>
      <c r="AN411" s="13">
        <f t="shared" si="774"/>
        <v>6.5343578372828048</v>
      </c>
      <c r="AO411" s="13">
        <f t="shared" si="775"/>
        <v>2.760269968348439E-5</v>
      </c>
      <c r="AP411" s="13">
        <f t="shared" si="776"/>
        <v>6.8941938686097268</v>
      </c>
      <c r="AQ411" s="13">
        <f t="shared" si="777"/>
        <v>2.2551950580691481E-5</v>
      </c>
      <c r="AR411" s="13">
        <f t="shared" si="778"/>
        <v>1.1526627517003361</v>
      </c>
      <c r="AS411" s="13">
        <f t="shared" si="779"/>
        <v>-1.3700404520022864E-6</v>
      </c>
      <c r="AT411" s="13">
        <f t="shared" si="780"/>
        <v>3.5839134142179317E-6</v>
      </c>
      <c r="AU411" s="13">
        <f t="shared" si="781"/>
        <v>0</v>
      </c>
      <c r="AV411" s="13">
        <f t="shared" si="782"/>
        <v>0</v>
      </c>
      <c r="AW411" s="13">
        <f t="shared" si="783"/>
        <v>0</v>
      </c>
      <c r="AX411" s="13"/>
      <c r="AY411">
        <f t="shared" si="784"/>
        <v>0</v>
      </c>
      <c r="AZ411">
        <f t="shared" si="785"/>
        <v>1</v>
      </c>
      <c r="BB411">
        <f t="shared" si="749"/>
        <v>1</v>
      </c>
      <c r="BC411">
        <f t="shared" si="750"/>
        <v>1</v>
      </c>
      <c r="BD411" s="41">
        <f t="shared" si="751"/>
        <v>1.8341809121617079</v>
      </c>
      <c r="BE411" s="13">
        <f t="shared" si="752"/>
        <v>18.825632674491207</v>
      </c>
      <c r="BF411" s="13">
        <f t="shared" si="753"/>
        <v>4.1868302214227153</v>
      </c>
      <c r="BG411" s="13">
        <f t="shared" si="786"/>
        <v>6.5343558902470047</v>
      </c>
      <c r="BH411" s="13">
        <f t="shared" si="787"/>
        <v>6.894192603406875</v>
      </c>
      <c r="BI411" s="13">
        <f t="shared" si="788"/>
        <v>1.1526603742810293</v>
      </c>
      <c r="BJ411" s="17">
        <f t="shared" si="789"/>
        <v>0.22240050540749601</v>
      </c>
      <c r="BK411" s="17">
        <f t="shared" si="790"/>
        <v>0.34709887328785916</v>
      </c>
      <c r="BL411" s="17">
        <f t="shared" si="791"/>
        <v>0.3662130629345875</v>
      </c>
      <c r="BM411" s="17">
        <f t="shared" si="792"/>
        <v>6.1228240995209043E-2</v>
      </c>
      <c r="BN411" s="17">
        <f t="shared" si="793"/>
        <v>1.560692825998228</v>
      </c>
      <c r="BO411" s="17">
        <f t="shared" si="794"/>
        <v>1.6466377280194988</v>
      </c>
      <c r="BP411" s="17">
        <f t="shared" si="795"/>
        <v>0.27530621336953731</v>
      </c>
      <c r="BQ411" s="17">
        <f t="shared" si="796"/>
        <v>1.0550684289628229</v>
      </c>
      <c r="BR411" s="17">
        <f t="shared" si="797"/>
        <v>0.17639999927176567</v>
      </c>
      <c r="BS411" s="17">
        <f t="shared" si="798"/>
        <v>0.16719294638090382</v>
      </c>
      <c r="BT411" s="96">
        <f t="shared" si="799"/>
        <v>-1.5032754440925724</v>
      </c>
      <c r="BU411" s="96">
        <f t="shared" si="800"/>
        <v>-1.0581456021932485</v>
      </c>
      <c r="BV411" s="96">
        <f t="shared" si="801"/>
        <v>-1.0045399757925042</v>
      </c>
      <c r="BW411" s="96">
        <f t="shared" si="802"/>
        <v>-2.793146741731007</v>
      </c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184"/>
      <c r="CJ411" s="185"/>
      <c r="CK411" s="181">
        <f t="shared" si="754"/>
        <v>0</v>
      </c>
      <c r="CL411" s="186">
        <f t="shared" si="755"/>
        <v>1.8341766979664096</v>
      </c>
      <c r="CM411" s="185">
        <f t="shared" si="756"/>
        <v>0.21792961247936951</v>
      </c>
      <c r="CN411" s="185">
        <f t="shared" si="757"/>
        <v>0.33336817457375806</v>
      </c>
      <c r="CO411" s="188">
        <f t="shared" si="758"/>
        <v>0.33810000000000001</v>
      </c>
      <c r="CP411" s="185">
        <f t="shared" si="759"/>
        <v>5.4382568258485406E-2</v>
      </c>
      <c r="CQ411" s="187">
        <f t="shared" si="760"/>
        <v>1.5297057191129388</v>
      </c>
      <c r="CR411" s="187">
        <f t="shared" si="761"/>
        <v>1.5514183508769668</v>
      </c>
      <c r="CS411" s="187">
        <f t="shared" si="762"/>
        <v>0.24954189400778912</v>
      </c>
      <c r="CT411" s="187">
        <f t="shared" si="763"/>
        <v>1.0141939926697923</v>
      </c>
      <c r="CU411" s="187">
        <f t="shared" si="764"/>
        <v>0.1631306537524721</v>
      </c>
      <c r="CV411" s="187">
        <f t="shared" si="765"/>
        <v>0.16084758431968471</v>
      </c>
      <c r="CW411" s="184">
        <f t="shared" si="766"/>
        <v>-1.5235831468645473</v>
      </c>
      <c r="CX411" s="184">
        <f t="shared" si="767"/>
        <v>-1.0985077704090591</v>
      </c>
      <c r="CY411" s="184">
        <f t="shared" si="768"/>
        <v>-2.911711612895862</v>
      </c>
      <c r="CZ411" s="184">
        <f t="shared" si="803"/>
        <v>0.42507537645548815</v>
      </c>
      <c r="DA411" s="184">
        <f t="shared" si="804"/>
        <v>0.43916957759625019</v>
      </c>
      <c r="DB411" s="184">
        <f t="shared" si="805"/>
        <v>-1.3881284660313151</v>
      </c>
      <c r="DC411" s="184">
        <f t="shared" si="806"/>
        <v>1.4094201140762335E-2</v>
      </c>
      <c r="DD411" s="184">
        <f t="shared" si="807"/>
        <v>-1.8132038424868031</v>
      </c>
      <c r="DE411" s="184">
        <f t="shared" si="808"/>
        <v>-1.8272980436275654</v>
      </c>
      <c r="DF411" s="15"/>
      <c r="DV411" s="39" t="str">
        <f>E411</f>
        <v>iRM_12</v>
      </c>
      <c r="DW411" s="39" t="str">
        <f>A411</f>
        <v>Lab 1</v>
      </c>
      <c r="DX411" s="39" t="str">
        <f>B411</f>
        <v>Jun 23, 2022</v>
      </c>
      <c r="DY411" s="124">
        <f>C411</f>
        <v>6</v>
      </c>
      <c r="DZ411" s="48">
        <f>BE411/AVERAGE(BE409,BE413)</f>
        <v>1.0069993714097536</v>
      </c>
      <c r="EA411" s="46">
        <f>(CM411/AVERAGE(CM409,CM413)-1)*10^6</f>
        <v>-4.1565756937478326</v>
      </c>
      <c r="EB411" s="46">
        <f>(CN411/AVERAGE(CN409,CN413)-1)*10^6</f>
        <v>-1.2293019775455605</v>
      </c>
      <c r="EC411" s="46">
        <f>(CP411/AVERAGE(CP409,CP413)-1)*10^6</f>
        <v>-22.506385998766198</v>
      </c>
      <c r="EH411" s="50"/>
      <c r="EK411" s="46"/>
      <c r="EL411" s="46"/>
      <c r="EN411" s="39" t="str">
        <f t="shared" ref="EN411:EU411" si="821">DV425</f>
        <v xml:space="preserve">SRM 3169 </v>
      </c>
      <c r="EO411" s="39" t="str">
        <f t="shared" si="821"/>
        <v>Lab 2</v>
      </c>
      <c r="EP411" s="44" t="str">
        <f t="shared" si="821"/>
        <v>May 28, 2020</v>
      </c>
      <c r="EQ411" s="124">
        <f t="shared" si="821"/>
        <v>1</v>
      </c>
      <c r="ER411" s="117">
        <f t="shared" si="821"/>
        <v>0.99954728263668724</v>
      </c>
      <c r="ES411" s="44">
        <f t="shared" si="821"/>
        <v>4.1019717089696428</v>
      </c>
      <c r="ET411" s="44">
        <f t="shared" si="821"/>
        <v>4.1019612480042156</v>
      </c>
      <c r="EU411" s="44">
        <f t="shared" si="821"/>
        <v>-9.8968050858960765</v>
      </c>
      <c r="EV411" s="39" t="s">
        <v>275</v>
      </c>
      <c r="EW411" s="114" t="s">
        <v>274</v>
      </c>
      <c r="EX411" s="115">
        <f>EX409/SQRT(EX410)</f>
        <v>1.3844222187143451</v>
      </c>
      <c r="EY411" s="115">
        <f t="shared" ref="EY411:EZ411" si="822">EY409/SQRT(EY410)</f>
        <v>1.089526804422809</v>
      </c>
      <c r="EZ411" s="116">
        <f t="shared" si="822"/>
        <v>4.3114620574897726</v>
      </c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44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</row>
    <row r="412" spans="1:235">
      <c r="A412" t="s">
        <v>38</v>
      </c>
      <c r="B412" s="3" t="s">
        <v>36</v>
      </c>
      <c r="C412" s="19">
        <v>6</v>
      </c>
      <c r="D412" t="s">
        <v>157</v>
      </c>
      <c r="E412" t="s">
        <v>100</v>
      </c>
      <c r="F412" s="13"/>
      <c r="G412" s="13"/>
      <c r="H412" s="13">
        <v>1.8436706784996204E-3</v>
      </c>
      <c r="I412" s="13">
        <v>3.9942491184774553E-4</v>
      </c>
      <c r="J412" s="13">
        <v>6.386941946402658E-4</v>
      </c>
      <c r="K412" s="13">
        <v>-3.456167979720704E-6</v>
      </c>
      <c r="L412" s="13">
        <v>6.6878695433842945E-4</v>
      </c>
      <c r="M412" s="13">
        <v>-9.1733932272575266E-7</v>
      </c>
      <c r="N412" s="13">
        <v>1.5734869593870827E-4</v>
      </c>
      <c r="O412" s="13">
        <v>7.1954117643713304E-6</v>
      </c>
      <c r="P412" s="13">
        <v>-2.5160057361972585E-6</v>
      </c>
      <c r="Q412" s="13"/>
      <c r="R412" s="13"/>
      <c r="S412" s="13"/>
      <c r="T412" s="13"/>
      <c r="U412" s="13"/>
      <c r="V412" s="13">
        <v>21.856289863586426</v>
      </c>
      <c r="W412" s="13">
        <v>4.8599037075042721</v>
      </c>
      <c r="X412" s="13">
        <v>7.583291883468628</v>
      </c>
      <c r="Y412" s="13">
        <v>2.7586557243921562E-5</v>
      </c>
      <c r="Z412" s="13">
        <v>7.9977623748779294</v>
      </c>
      <c r="AA412" s="13">
        <v>2.6076470719544885E-5</v>
      </c>
      <c r="AB412" s="13">
        <v>1.3367291498184204</v>
      </c>
      <c r="AC412" s="13">
        <v>2.1342981598877485E-5</v>
      </c>
      <c r="AD412" s="13">
        <v>2.4421310300226649E-6</v>
      </c>
      <c r="AE412" s="13"/>
      <c r="AF412" s="13"/>
      <c r="AG412" s="13"/>
      <c r="AH412" s="13"/>
      <c r="AI412" s="68">
        <f t="shared" si="748"/>
        <v>1</v>
      </c>
      <c r="AJ412" s="13">
        <f t="shared" si="770"/>
        <v>0</v>
      </c>
      <c r="AK412" s="13">
        <f t="shared" si="771"/>
        <v>0</v>
      </c>
      <c r="AL412" s="13">
        <f t="shared" si="772"/>
        <v>21.854446192907925</v>
      </c>
      <c r="AM412" s="13">
        <f t="shared" si="773"/>
        <v>4.8595042825924244</v>
      </c>
      <c r="AN412" s="13">
        <f t="shared" si="774"/>
        <v>7.5826531892739881</v>
      </c>
      <c r="AO412" s="13">
        <f t="shared" si="775"/>
        <v>3.1042725223642267E-5</v>
      </c>
      <c r="AP412" s="13">
        <f t="shared" si="776"/>
        <v>7.9970935879235912</v>
      </c>
      <c r="AQ412" s="13">
        <f t="shared" si="777"/>
        <v>2.6993810042270637E-5</v>
      </c>
      <c r="AR412" s="13">
        <f t="shared" si="778"/>
        <v>1.3365718011224816</v>
      </c>
      <c r="AS412" s="13">
        <f t="shared" si="779"/>
        <v>1.4147569834506155E-5</v>
      </c>
      <c r="AT412" s="13">
        <f t="shared" si="780"/>
        <v>4.9581367662199234E-6</v>
      </c>
      <c r="AU412" s="13">
        <f t="shared" si="781"/>
        <v>0</v>
      </c>
      <c r="AV412" s="13">
        <f t="shared" si="782"/>
        <v>0</v>
      </c>
      <c r="AW412" s="13">
        <f t="shared" si="783"/>
        <v>0</v>
      </c>
      <c r="AX412" s="13"/>
      <c r="AY412">
        <f t="shared" si="784"/>
        <v>0</v>
      </c>
      <c r="AZ412">
        <f t="shared" si="785"/>
        <v>1</v>
      </c>
      <c r="BB412">
        <f t="shared" si="749"/>
        <v>1</v>
      </c>
      <c r="BC412">
        <f t="shared" si="750"/>
        <v>1</v>
      </c>
      <c r="BD412" s="41">
        <f t="shared" si="751"/>
        <v>1.8161219277348946</v>
      </c>
      <c r="BE412" s="13">
        <f t="shared" si="752"/>
        <v>21.854446192907925</v>
      </c>
      <c r="BF412" s="13">
        <f t="shared" si="753"/>
        <v>4.8595042825924244</v>
      </c>
      <c r="BG412" s="13">
        <f t="shared" si="786"/>
        <v>7.5826504928932028</v>
      </c>
      <c r="BH412" s="13">
        <f t="shared" si="787"/>
        <v>7.9970918364014887</v>
      </c>
      <c r="BI412" s="13">
        <f t="shared" si="788"/>
        <v>1.3365685109965717</v>
      </c>
      <c r="BJ412" s="17">
        <f t="shared" si="789"/>
        <v>0.22235769507485401</v>
      </c>
      <c r="BK412" s="17">
        <f t="shared" si="790"/>
        <v>0.34696145699422387</v>
      </c>
      <c r="BL412" s="17">
        <f t="shared" si="791"/>
        <v>0.36592516533302305</v>
      </c>
      <c r="BM412" s="17">
        <f t="shared" si="792"/>
        <v>6.1157738759370021E-2</v>
      </c>
      <c r="BN412" s="17">
        <f t="shared" si="793"/>
        <v>1.5603753082501757</v>
      </c>
      <c r="BO412" s="17">
        <f t="shared" si="794"/>
        <v>1.6456600038502773</v>
      </c>
      <c r="BP412" s="17">
        <f t="shared" si="795"/>
        <v>0.27504215106557034</v>
      </c>
      <c r="BQ412" s="17">
        <f t="shared" si="796"/>
        <v>1.054656527278518</v>
      </c>
      <c r="BR412" s="17">
        <f t="shared" si="797"/>
        <v>0.17626666457187537</v>
      </c>
      <c r="BS412" s="17">
        <f t="shared" si="798"/>
        <v>0.16713181970885024</v>
      </c>
      <c r="BT412" s="96">
        <f t="shared" si="799"/>
        <v>-1.5034679546869933</v>
      </c>
      <c r="BU412" s="96">
        <f t="shared" si="800"/>
        <v>-1.0585415801491562</v>
      </c>
      <c r="BV412" s="96">
        <f t="shared" si="801"/>
        <v>-1.0053264327900708</v>
      </c>
      <c r="BW412" s="96">
        <f t="shared" si="802"/>
        <v>-2.7942988711461432</v>
      </c>
      <c r="BX412" s="44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184"/>
      <c r="CJ412" s="185"/>
      <c r="CK412" s="181">
        <f t="shared" si="754"/>
        <v>0</v>
      </c>
      <c r="CL412" s="186">
        <f t="shared" si="755"/>
        <v>1.8161168982739562</v>
      </c>
      <c r="CM412" s="185">
        <f t="shared" si="756"/>
        <v>0.2179312348706603</v>
      </c>
      <c r="CN412" s="185">
        <f t="shared" si="757"/>
        <v>0.33336865424605461</v>
      </c>
      <c r="CO412" s="188">
        <f t="shared" si="758"/>
        <v>0.33810000000000001</v>
      </c>
      <c r="CP412" s="185">
        <f t="shared" si="759"/>
        <v>5.4383399902867682E-2</v>
      </c>
      <c r="CQ412" s="187">
        <f t="shared" si="760"/>
        <v>1.5296965322291007</v>
      </c>
      <c r="CR412" s="187">
        <f t="shared" si="761"/>
        <v>1.5514068013273015</v>
      </c>
      <c r="CS412" s="187">
        <f t="shared" si="762"/>
        <v>0.2495438523768454</v>
      </c>
      <c r="CT412" s="187">
        <f t="shared" si="763"/>
        <v>1.0141925333821373</v>
      </c>
      <c r="CU412" s="187">
        <f t="shared" si="764"/>
        <v>0.1631329136983829</v>
      </c>
      <c r="CV412" s="187">
        <f t="shared" si="765"/>
        <v>0.1608500440782836</v>
      </c>
      <c r="CW412" s="184">
        <f t="shared" si="766"/>
        <v>-1.5235757023266832</v>
      </c>
      <c r="CX412" s="184">
        <f t="shared" si="767"/>
        <v>-1.0985063315436003</v>
      </c>
      <c r="CY412" s="184">
        <f t="shared" si="768"/>
        <v>-2.9116963205319664</v>
      </c>
      <c r="CZ412" s="184">
        <f t="shared" si="803"/>
        <v>0.42506937078308327</v>
      </c>
      <c r="DA412" s="184">
        <f t="shared" si="804"/>
        <v>0.43916213305838625</v>
      </c>
      <c r="DB412" s="184">
        <f t="shared" si="805"/>
        <v>-1.3881206182052834</v>
      </c>
      <c r="DC412" s="184">
        <f t="shared" si="806"/>
        <v>1.4092762275303317E-2</v>
      </c>
      <c r="DD412" s="184">
        <f t="shared" si="807"/>
        <v>-1.8131899889883663</v>
      </c>
      <c r="DE412" s="184">
        <f t="shared" si="808"/>
        <v>-1.8272827512636696</v>
      </c>
      <c r="DF412" s="15"/>
      <c r="DY412" s="124"/>
      <c r="EE412" t="str">
        <f>E412</f>
        <v>alfaA</v>
      </c>
      <c r="EF412" t="str">
        <f>A412</f>
        <v>Lab 1</v>
      </c>
      <c r="EG412" t="str">
        <f>B412</f>
        <v>Jun 23, 2022</v>
      </c>
      <c r="EH412" s="50">
        <f>C412</f>
        <v>6</v>
      </c>
      <c r="EI412" s="48">
        <f>BE412/AVERAGE(BE411,BE413)</f>
        <v>1.1601833215425517</v>
      </c>
      <c r="EJ412" s="46">
        <f>(CM412/AVERAGE(CM411,CM413)-1)*10^6</f>
        <v>4.5396329251268241</v>
      </c>
      <c r="EK412" s="46">
        <f>(CN412/AVERAGE(CN411,CN413)-1)*10^6</f>
        <v>-0.64548695188904048</v>
      </c>
      <c r="EL412" s="46">
        <f>(CP412/AVERAGE(CP411,CP413)-1)*10^6</f>
        <v>5.2382471555922905</v>
      </c>
      <c r="EN412" s="39" t="str">
        <f t="shared" ref="EN412:EU412" si="823">DV427</f>
        <v xml:space="preserve">SRM 3169 </v>
      </c>
      <c r="EO412" s="39" t="str">
        <f t="shared" si="823"/>
        <v>Lab 2</v>
      </c>
      <c r="EP412" s="44" t="str">
        <f t="shared" si="823"/>
        <v>May 28, 2020</v>
      </c>
      <c r="EQ412" s="124">
        <f t="shared" si="823"/>
        <v>1</v>
      </c>
      <c r="ER412" s="117">
        <f t="shared" si="823"/>
        <v>0.9974733820762981</v>
      </c>
      <c r="ES412" s="44">
        <f t="shared" si="823"/>
        <v>0.95830643798144877</v>
      </c>
      <c r="ET412" s="44">
        <f t="shared" si="823"/>
        <v>-5.5315483882267813</v>
      </c>
      <c r="EU412" s="44">
        <f t="shared" si="823"/>
        <v>24.292320198515682</v>
      </c>
      <c r="EV412" s="39" t="s">
        <v>275</v>
      </c>
      <c r="EY412" s="39"/>
      <c r="EZ412" s="39"/>
      <c r="FA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44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</row>
    <row r="413" spans="1:235">
      <c r="A413" t="s">
        <v>38</v>
      </c>
      <c r="B413" s="3" t="s">
        <v>36</v>
      </c>
      <c r="C413" s="19">
        <v>6</v>
      </c>
      <c r="D413" t="s">
        <v>158</v>
      </c>
      <c r="E413" t="s">
        <v>27</v>
      </c>
      <c r="F413" s="13"/>
      <c r="G413" s="13"/>
      <c r="H413" s="13">
        <v>2.3118156677810476E-4</v>
      </c>
      <c r="I413" s="13">
        <v>4.8224560305243355E-5</v>
      </c>
      <c r="J413" s="13">
        <v>8.25794671982294E-5</v>
      </c>
      <c r="K413" s="13">
        <v>-1.370037833794413E-5</v>
      </c>
      <c r="L413" s="13">
        <v>8.7818556494312361E-5</v>
      </c>
      <c r="M413" s="13">
        <v>-4.9173370712196626E-6</v>
      </c>
      <c r="N413" s="13">
        <v>5.0285126417293216E-5</v>
      </c>
      <c r="O413" s="13">
        <v>3.5753055271925413E-6</v>
      </c>
      <c r="P413" s="13">
        <v>-2.8016624611382221E-6</v>
      </c>
      <c r="Q413" s="13"/>
      <c r="R413" s="13"/>
      <c r="S413" s="13"/>
      <c r="T413" s="13"/>
      <c r="U413" s="13"/>
      <c r="V413" s="13">
        <v>18.848724288940431</v>
      </c>
      <c r="W413" s="13">
        <v>4.1920234489440915</v>
      </c>
      <c r="X413" s="13">
        <v>6.5425162982940677</v>
      </c>
      <c r="Y413" s="13">
        <v>3.2342299600713883E-5</v>
      </c>
      <c r="Z413" s="13">
        <v>6.9028901290893554</v>
      </c>
      <c r="AA413" s="13">
        <v>1.918046050832345E-5</v>
      </c>
      <c r="AB413" s="13">
        <v>1.1541953492164612</v>
      </c>
      <c r="AC413" s="13">
        <v>1.7029105491701558E-5</v>
      </c>
      <c r="AD413" s="13">
        <v>1.9414147521956692E-6</v>
      </c>
      <c r="AE413" s="13"/>
      <c r="AF413" s="13"/>
      <c r="AG413" s="13"/>
      <c r="AH413" s="13"/>
      <c r="AI413" s="68">
        <f t="shared" si="748"/>
        <v>1</v>
      </c>
      <c r="AJ413" s="13">
        <f t="shared" si="770"/>
        <v>0</v>
      </c>
      <c r="AK413" s="13">
        <f t="shared" si="771"/>
        <v>0</v>
      </c>
      <c r="AL413" s="13">
        <f t="shared" si="772"/>
        <v>18.848493107373653</v>
      </c>
      <c r="AM413" s="13">
        <f t="shared" si="773"/>
        <v>4.1919752243837864</v>
      </c>
      <c r="AN413" s="13">
        <f t="shared" si="774"/>
        <v>6.5424337188268691</v>
      </c>
      <c r="AO413" s="13">
        <f t="shared" si="775"/>
        <v>4.6042677938658015E-5</v>
      </c>
      <c r="AP413" s="13">
        <f t="shared" si="776"/>
        <v>6.9028023105328611</v>
      </c>
      <c r="AQ413" s="13">
        <f t="shared" si="777"/>
        <v>2.409779757954311E-5</v>
      </c>
      <c r="AR413" s="13">
        <f t="shared" si="778"/>
        <v>1.1541450640900439</v>
      </c>
      <c r="AS413" s="13">
        <f t="shared" si="779"/>
        <v>1.3453799964509018E-5</v>
      </c>
      <c r="AT413" s="13">
        <f t="shared" si="780"/>
        <v>4.7430772133338917E-6</v>
      </c>
      <c r="AU413" s="13">
        <f t="shared" si="781"/>
        <v>0</v>
      </c>
      <c r="AV413" s="13">
        <f t="shared" si="782"/>
        <v>0</v>
      </c>
      <c r="AW413" s="13">
        <f t="shared" si="783"/>
        <v>0</v>
      </c>
      <c r="AX413" s="13"/>
      <c r="AY413">
        <f t="shared" si="784"/>
        <v>0</v>
      </c>
      <c r="AZ413">
        <f t="shared" si="785"/>
        <v>1</v>
      </c>
      <c r="BB413">
        <f t="shared" si="749"/>
        <v>1</v>
      </c>
      <c r="BC413">
        <f t="shared" si="750"/>
        <v>1</v>
      </c>
      <c r="BD413" s="41">
        <f t="shared" si="751"/>
        <v>1.8349681912991942</v>
      </c>
      <c r="BE413" s="13">
        <f t="shared" si="752"/>
        <v>18.848493107373653</v>
      </c>
      <c r="BF413" s="13">
        <f t="shared" si="753"/>
        <v>4.1919752243837864</v>
      </c>
      <c r="BG413" s="13">
        <f t="shared" si="786"/>
        <v>6.5424311421665653</v>
      </c>
      <c r="BH413" s="13">
        <f t="shared" si="787"/>
        <v>6.9028006361683483</v>
      </c>
      <c r="BI413" s="13">
        <f t="shared" si="788"/>
        <v>1.1541419177756462</v>
      </c>
      <c r="BJ413" s="17">
        <f t="shared" si="789"/>
        <v>0.22240373278136799</v>
      </c>
      <c r="BK413" s="17">
        <f t="shared" si="790"/>
        <v>0.347106323295793</v>
      </c>
      <c r="BL413" s="17">
        <f t="shared" si="791"/>
        <v>0.36622559675435951</v>
      </c>
      <c r="BM413" s="17">
        <f t="shared" si="792"/>
        <v>6.1232582955087184E-2</v>
      </c>
      <c r="BN413" s="17">
        <f t="shared" si="793"/>
        <v>1.560703675945101</v>
      </c>
      <c r="BO413" s="17">
        <f t="shared" si="794"/>
        <v>1.6466701892740907</v>
      </c>
      <c r="BP413" s="17">
        <f t="shared" si="795"/>
        <v>0.27532174118354985</v>
      </c>
      <c r="BQ413" s="17">
        <f t="shared" si="796"/>
        <v>1.0550818932856885</v>
      </c>
      <c r="BR413" s="17">
        <f t="shared" si="797"/>
        <v>0.17640872218541154</v>
      </c>
      <c r="BS413" s="17">
        <f t="shared" si="798"/>
        <v>0.1671990802875476</v>
      </c>
      <c r="BT413" s="96">
        <f t="shared" si="799"/>
        <v>-1.5032609326576762</v>
      </c>
      <c r="BU413" s="96">
        <f t="shared" si="800"/>
        <v>-1.0581241387758877</v>
      </c>
      <c r="BV413" s="96">
        <f t="shared" si="801"/>
        <v>-1.0045057508929651</v>
      </c>
      <c r="BW413" s="96">
        <f t="shared" si="802"/>
        <v>-2.7930758299121918</v>
      </c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184"/>
      <c r="CJ413" s="185"/>
      <c r="CK413" s="181">
        <f t="shared" si="754"/>
        <v>0</v>
      </c>
      <c r="CL413" s="186">
        <f t="shared" si="755"/>
        <v>1.8349626212045327</v>
      </c>
      <c r="CM413" s="185">
        <f t="shared" si="756"/>
        <v>0.21793087861531499</v>
      </c>
      <c r="CN413" s="185">
        <f t="shared" si="757"/>
        <v>0.33336956428886194</v>
      </c>
      <c r="CO413" s="188">
        <f t="shared" si="758"/>
        <v>0.33810000000000001</v>
      </c>
      <c r="CP413" s="185">
        <f t="shared" si="759"/>
        <v>5.4383661802854713E-2</v>
      </c>
      <c r="CQ413" s="187">
        <f t="shared" si="760"/>
        <v>1.5297032086825832</v>
      </c>
      <c r="CR413" s="187">
        <f t="shared" si="761"/>
        <v>1.5514093374386098</v>
      </c>
      <c r="CS413" s="187">
        <f t="shared" si="762"/>
        <v>0.24954546206759021</v>
      </c>
      <c r="CT413" s="187">
        <f t="shared" si="763"/>
        <v>1.0141897648072011</v>
      </c>
      <c r="CU413" s="187">
        <f t="shared" si="764"/>
        <v>0.16313325398755274</v>
      </c>
      <c r="CV413" s="187">
        <f t="shared" si="765"/>
        <v>0.16085081870113785</v>
      </c>
      <c r="CW413" s="184">
        <f t="shared" si="766"/>
        <v>-1.5235773370424994</v>
      </c>
      <c r="CX413" s="184">
        <f t="shared" si="767"/>
        <v>-1.0985036017081655</v>
      </c>
      <c r="CY413" s="184">
        <f t="shared" si="768"/>
        <v>-2.9116915047360274</v>
      </c>
      <c r="CZ413" s="184">
        <f t="shared" si="803"/>
        <v>0.42507373533433379</v>
      </c>
      <c r="DA413" s="184">
        <f t="shared" si="804"/>
        <v>0.43916376777420241</v>
      </c>
      <c r="DB413" s="184">
        <f t="shared" si="805"/>
        <v>-1.3881141676935282</v>
      </c>
      <c r="DC413" s="184">
        <f t="shared" si="806"/>
        <v>1.4090032439868774E-2</v>
      </c>
      <c r="DD413" s="184">
        <f t="shared" si="807"/>
        <v>-1.8131879030278619</v>
      </c>
      <c r="DE413" s="184">
        <f t="shared" si="808"/>
        <v>-1.8272779354677307</v>
      </c>
      <c r="DF413" s="15"/>
      <c r="DV413" s="39" t="str">
        <f>E413</f>
        <v>iRM_12</v>
      </c>
      <c r="DW413" s="39" t="str">
        <f>A413</f>
        <v>Lab 1</v>
      </c>
      <c r="DX413" s="39" t="str">
        <f>B413</f>
        <v>Jun 23, 2022</v>
      </c>
      <c r="DY413" s="124">
        <f>C413</f>
        <v>6</v>
      </c>
      <c r="DZ413" s="48">
        <f>BE413/AVERAGE(BE411,BE415)</f>
        <v>1.0045591106080551</v>
      </c>
      <c r="EA413" s="46">
        <f>(CM413/AVERAGE(CM411,CM415)-1)*10^6</f>
        <v>4.79051390889218</v>
      </c>
      <c r="EB413" s="46">
        <f>(CN413/AVERAGE(CN411,CN415)-1)*10^6</f>
        <v>3.3199181439513836</v>
      </c>
      <c r="EC413" s="46">
        <f>(CP413/AVERAGE(CP411,CP415)-1)*10^6</f>
        <v>2.7835649176743971</v>
      </c>
      <c r="EH413" s="50"/>
      <c r="EK413" s="46"/>
      <c r="EL413" s="46"/>
      <c r="EN413" s="39" t="str">
        <f t="shared" ref="EN413:EU413" si="824">DV429</f>
        <v xml:space="preserve">SRM 3169 </v>
      </c>
      <c r="EO413" s="39" t="str">
        <f t="shared" si="824"/>
        <v>Lab 2</v>
      </c>
      <c r="EP413" s="44" t="str">
        <f t="shared" si="824"/>
        <v>May 28, 2020</v>
      </c>
      <c r="EQ413" s="124">
        <f t="shared" si="824"/>
        <v>1</v>
      </c>
      <c r="ER413" s="117">
        <f t="shared" si="824"/>
        <v>1.0003032457593051</v>
      </c>
      <c r="ES413" s="44">
        <f t="shared" si="824"/>
        <v>0.40541079160405502</v>
      </c>
      <c r="ET413" s="44">
        <f t="shared" si="824"/>
        <v>2.1911800505147738</v>
      </c>
      <c r="EU413" s="44">
        <f t="shared" si="824"/>
        <v>-11.950662145987501</v>
      </c>
      <c r="EV413" s="39" t="s">
        <v>275</v>
      </c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44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</row>
    <row r="414" spans="1:235">
      <c r="A414" t="s">
        <v>38</v>
      </c>
      <c r="B414" s="3" t="s">
        <v>36</v>
      </c>
      <c r="C414" s="19">
        <v>6</v>
      </c>
      <c r="D414" t="s">
        <v>159</v>
      </c>
      <c r="E414" t="s">
        <v>101</v>
      </c>
      <c r="F414" s="13"/>
      <c r="G414" s="13"/>
      <c r="H414" s="13">
        <v>5.3761115996167066E-4</v>
      </c>
      <c r="I414" s="13">
        <v>1.0228468981949845E-4</v>
      </c>
      <c r="J414" s="13">
        <v>1.8628769830684178E-4</v>
      </c>
      <c r="K414" s="13">
        <v>-1.8892898879130364E-6</v>
      </c>
      <c r="L414" s="13">
        <v>1.8984326889039948E-4</v>
      </c>
      <c r="M414" s="13">
        <v>2.9657472282451621E-7</v>
      </c>
      <c r="N414" s="13">
        <v>6.3003324430610516E-5</v>
      </c>
      <c r="O414" s="13">
        <v>-2.0397990383003164E-6</v>
      </c>
      <c r="P414" s="13">
        <v>-1.402893170165953E-6</v>
      </c>
      <c r="Q414" s="13"/>
      <c r="R414" s="13"/>
      <c r="S414" s="13"/>
      <c r="T414" s="13"/>
      <c r="U414" s="13"/>
      <c r="V414" s="13">
        <v>22.010711784362794</v>
      </c>
      <c r="W414" s="13">
        <v>4.8954980373382568</v>
      </c>
      <c r="X414" s="13">
        <v>7.6407050514221195</v>
      </c>
      <c r="Y414" s="13">
        <v>2.9119688042555937E-5</v>
      </c>
      <c r="Z414" s="13">
        <v>8.0622840881347653</v>
      </c>
      <c r="AA414" s="13">
        <v>3.2527936300539293E-5</v>
      </c>
      <c r="AB414" s="13">
        <v>1.3481265878677369</v>
      </c>
      <c r="AC414" s="13">
        <v>1.6672757265041583E-5</v>
      </c>
      <c r="AD414" s="13">
        <v>9.7743664773020098E-6</v>
      </c>
      <c r="AE414" s="13"/>
      <c r="AF414" s="13"/>
      <c r="AG414" s="13"/>
      <c r="AH414" s="13"/>
      <c r="AI414" s="68">
        <f t="shared" si="748"/>
        <v>1</v>
      </c>
      <c r="AJ414" s="13">
        <f t="shared" si="770"/>
        <v>0</v>
      </c>
      <c r="AK414" s="13">
        <f t="shared" si="771"/>
        <v>0</v>
      </c>
      <c r="AL414" s="13">
        <f t="shared" si="772"/>
        <v>22.010174173202831</v>
      </c>
      <c r="AM414" s="13">
        <f t="shared" si="773"/>
        <v>4.8953957526484375</v>
      </c>
      <c r="AN414" s="13">
        <f t="shared" si="774"/>
        <v>7.6405187637238123</v>
      </c>
      <c r="AO414" s="13">
        <f t="shared" si="775"/>
        <v>3.100897793046897E-5</v>
      </c>
      <c r="AP414" s="13">
        <f t="shared" si="776"/>
        <v>8.0620942448658752</v>
      </c>
      <c r="AQ414" s="13">
        <f t="shared" si="777"/>
        <v>3.2231361577714774E-5</v>
      </c>
      <c r="AR414" s="13">
        <f t="shared" si="778"/>
        <v>1.3480635845433062</v>
      </c>
      <c r="AS414" s="13">
        <f t="shared" si="779"/>
        <v>1.87125563033419E-5</v>
      </c>
      <c r="AT414" s="13">
        <f t="shared" si="780"/>
        <v>1.1177259647467963E-5</v>
      </c>
      <c r="AU414" s="13">
        <f t="shared" si="781"/>
        <v>0</v>
      </c>
      <c r="AV414" s="13">
        <f t="shared" si="782"/>
        <v>0</v>
      </c>
      <c r="AW414" s="13">
        <f t="shared" si="783"/>
        <v>0</v>
      </c>
      <c r="AX414" s="13"/>
      <c r="AY414">
        <f t="shared" si="784"/>
        <v>0</v>
      </c>
      <c r="AZ414">
        <f t="shared" si="785"/>
        <v>1</v>
      </c>
      <c r="BB414">
        <f t="shared" si="749"/>
        <v>1</v>
      </c>
      <c r="BC414">
        <f t="shared" si="750"/>
        <v>1</v>
      </c>
      <c r="BD414" s="41">
        <f t="shared" si="751"/>
        <v>1.8389650812396174</v>
      </c>
      <c r="BE414" s="13">
        <f t="shared" si="752"/>
        <v>22.010174173202831</v>
      </c>
      <c r="BF414" s="13">
        <f t="shared" si="753"/>
        <v>4.8953957526484375</v>
      </c>
      <c r="BG414" s="13">
        <f t="shared" si="786"/>
        <v>7.6405126930969933</v>
      </c>
      <c r="BH414" s="13">
        <f t="shared" si="787"/>
        <v>8.0620902997480037</v>
      </c>
      <c r="BI414" s="13">
        <f t="shared" si="788"/>
        <v>1.3480561706726157</v>
      </c>
      <c r="BJ414" s="17">
        <f t="shared" si="789"/>
        <v>0.22241513011780403</v>
      </c>
      <c r="BK414" s="17">
        <f t="shared" si="790"/>
        <v>0.34713549438419444</v>
      </c>
      <c r="BL414" s="17">
        <f t="shared" si="791"/>
        <v>0.36628925497388926</v>
      </c>
      <c r="BM414" s="17">
        <f t="shared" si="792"/>
        <v>6.1246956069700743E-2</v>
      </c>
      <c r="BN414" s="17">
        <f t="shared" si="793"/>
        <v>1.5607548560223006</v>
      </c>
      <c r="BO414" s="17">
        <f t="shared" si="794"/>
        <v>1.646872021610585</v>
      </c>
      <c r="BP414" s="17">
        <f t="shared" si="795"/>
        <v>0.27537225564313356</v>
      </c>
      <c r="BQ414" s="17">
        <f t="shared" si="796"/>
        <v>1.0551766123014095</v>
      </c>
      <c r="BR414" s="17">
        <f t="shared" si="797"/>
        <v>0.17643530281554926</v>
      </c>
      <c r="BS414" s="17">
        <f t="shared" si="798"/>
        <v>0.16720926218287976</v>
      </c>
      <c r="BT414" s="96">
        <f t="shared" si="799"/>
        <v>-1.5032096878144865</v>
      </c>
      <c r="BU414" s="96">
        <f t="shared" si="800"/>
        <v>-1.0580401015206384</v>
      </c>
      <c r="BV414" s="96">
        <f t="shared" si="801"/>
        <v>-1.0043319435782334</v>
      </c>
      <c r="BW414" s="96">
        <f t="shared" si="802"/>
        <v>-2.7928411276134408</v>
      </c>
      <c r="BX414" s="44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184"/>
      <c r="CJ414" s="185"/>
      <c r="CK414" s="181">
        <f t="shared" si="754"/>
        <v>0</v>
      </c>
      <c r="CL414" s="186">
        <f t="shared" si="755"/>
        <v>1.8389538442451456</v>
      </c>
      <c r="CM414" s="185">
        <f t="shared" si="756"/>
        <v>0.21793241605292066</v>
      </c>
      <c r="CN414" s="185">
        <f t="shared" si="757"/>
        <v>0.33336830014616942</v>
      </c>
      <c r="CO414" s="188">
        <f t="shared" si="758"/>
        <v>0.33810000000000001</v>
      </c>
      <c r="CP414" s="185">
        <f t="shared" si="759"/>
        <v>5.4382394766023377E-2</v>
      </c>
      <c r="CQ414" s="187">
        <f t="shared" si="760"/>
        <v>1.5296866165390348</v>
      </c>
      <c r="CR414" s="187">
        <f t="shared" si="761"/>
        <v>1.5513983927838386</v>
      </c>
      <c r="CS414" s="187">
        <f t="shared" si="762"/>
        <v>0.24953788771293969</v>
      </c>
      <c r="CT414" s="187">
        <f t="shared" si="763"/>
        <v>1.0141936106455109</v>
      </c>
      <c r="CU414" s="187">
        <f t="shared" si="764"/>
        <v>0.16313007188199583</v>
      </c>
      <c r="CV414" s="187">
        <f t="shared" si="765"/>
        <v>0.16084707118019337</v>
      </c>
      <c r="CW414" s="184">
        <f t="shared" si="766"/>
        <v>-1.5235702823644639</v>
      </c>
      <c r="CX414" s="184">
        <f t="shared" si="767"/>
        <v>-1.0985073937312677</v>
      </c>
      <c r="CY414" s="184">
        <f t="shared" si="768"/>
        <v>-2.9117148031228837</v>
      </c>
      <c r="CZ414" s="184">
        <f t="shared" si="803"/>
        <v>0.4250628886331963</v>
      </c>
      <c r="DA414" s="184">
        <f t="shared" si="804"/>
        <v>0.43915671309616705</v>
      </c>
      <c r="DB414" s="184">
        <f t="shared" si="805"/>
        <v>-1.38814452075842</v>
      </c>
      <c r="DC414" s="184">
        <f t="shared" si="806"/>
        <v>1.4093824462970875E-2</v>
      </c>
      <c r="DD414" s="184">
        <f t="shared" si="807"/>
        <v>-1.813207409391616</v>
      </c>
      <c r="DE414" s="184">
        <f t="shared" si="808"/>
        <v>-1.8273012338545869</v>
      </c>
      <c r="DF414" s="15"/>
      <c r="DY414" s="124"/>
      <c r="EE414" t="str">
        <f>E414</f>
        <v>Ames</v>
      </c>
      <c r="EF414" t="str">
        <f>A414</f>
        <v>Lab 1</v>
      </c>
      <c r="EG414" t="str">
        <f>B414</f>
        <v>Jun 23, 2022</v>
      </c>
      <c r="EH414" s="50">
        <f>C414</f>
        <v>6</v>
      </c>
      <c r="EI414" s="48">
        <f>BE414/AVERAGE(BE413,BE415)</f>
        <v>1.1723515265145936</v>
      </c>
      <c r="EJ414" s="46">
        <f>(CM414/AVERAGE(CM413,CM415)-1)*10^6</f>
        <v>8.9403081520167405</v>
      </c>
      <c r="EK414" s="46">
        <f>(CN414/AVERAGE(CN413,CN415)-1)*10^6</f>
        <v>-2.5564580512504875</v>
      </c>
      <c r="EL414" s="46">
        <f>(CP414/AVERAGE(CP413,CP415)-1)*10^6</f>
        <v>-30.568314870471625</v>
      </c>
      <c r="EN414" s="39" t="str">
        <f t="shared" ref="EN414:EU414" si="825">DV431</f>
        <v xml:space="preserve">SRM 3169 </v>
      </c>
      <c r="EO414" s="39" t="str">
        <f t="shared" si="825"/>
        <v>Lab 2</v>
      </c>
      <c r="EP414" s="39" t="str">
        <f t="shared" si="825"/>
        <v>May 28, 2020</v>
      </c>
      <c r="EQ414" s="124">
        <f t="shared" si="825"/>
        <v>1</v>
      </c>
      <c r="ER414" s="117">
        <f t="shared" si="825"/>
        <v>0.99953800871192733</v>
      </c>
      <c r="ES414" s="44">
        <f t="shared" si="825"/>
        <v>-5.9338368283423648</v>
      </c>
      <c r="ET414" s="44">
        <f t="shared" si="825"/>
        <v>4.8175848199605298E-2</v>
      </c>
      <c r="EU414" s="44">
        <f t="shared" si="825"/>
        <v>3.2878854687723447</v>
      </c>
      <c r="EV414" s="39" t="s">
        <v>275</v>
      </c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44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</row>
    <row r="415" spans="1:235">
      <c r="A415" t="s">
        <v>38</v>
      </c>
      <c r="B415" s="3" t="s">
        <v>36</v>
      </c>
      <c r="C415" s="19">
        <v>6</v>
      </c>
      <c r="D415" t="s">
        <v>160</v>
      </c>
      <c r="E415" t="s">
        <v>27</v>
      </c>
      <c r="F415" s="13"/>
      <c r="G415" s="13"/>
      <c r="H415" s="13">
        <v>3.4711627522483464E-4</v>
      </c>
      <c r="I415" s="13">
        <v>6.7558470254880371E-5</v>
      </c>
      <c r="J415" s="13">
        <v>1.2327119366091211E-4</v>
      </c>
      <c r="K415" s="13">
        <v>-4.3652394197124588E-7</v>
      </c>
      <c r="L415" s="13">
        <v>1.2859274283982813E-4</v>
      </c>
      <c r="M415" s="13">
        <v>-7.5303189305486753E-6</v>
      </c>
      <c r="N415" s="13">
        <v>5.2709239571413488E-5</v>
      </c>
      <c r="O415" s="13">
        <v>2.2917040041647849E-6</v>
      </c>
      <c r="P415" s="13">
        <v>-5.0502912245065089E-6</v>
      </c>
      <c r="Q415" s="13"/>
      <c r="R415" s="13"/>
      <c r="S415" s="13"/>
      <c r="T415" s="13"/>
      <c r="U415" s="13"/>
      <c r="V415" s="13">
        <v>18.700615921020507</v>
      </c>
      <c r="W415" s="13">
        <v>4.1590849590301513</v>
      </c>
      <c r="X415" s="13">
        <v>6.4911645698547362</v>
      </c>
      <c r="Y415" s="13">
        <v>3.4401436378175279E-5</v>
      </c>
      <c r="Z415" s="13">
        <v>6.8487997722625735</v>
      </c>
      <c r="AA415" s="13">
        <v>2.0449347362045954E-5</v>
      </c>
      <c r="AB415" s="13">
        <v>1.1451764321327209</v>
      </c>
      <c r="AC415" s="13">
        <v>1.1926459948199408E-5</v>
      </c>
      <c r="AD415" s="13">
        <v>2.8286883413386461E-7</v>
      </c>
      <c r="AE415" s="13"/>
      <c r="AF415" s="13"/>
      <c r="AG415" s="13"/>
      <c r="AH415" s="13"/>
      <c r="AI415" s="68">
        <f t="shared" si="748"/>
        <v>1</v>
      </c>
      <c r="AJ415" s="13">
        <f t="shared" si="770"/>
        <v>0</v>
      </c>
      <c r="AK415" s="13">
        <f t="shared" si="771"/>
        <v>0</v>
      </c>
      <c r="AL415" s="13">
        <f t="shared" si="772"/>
        <v>18.700268804745281</v>
      </c>
      <c r="AM415" s="13">
        <f t="shared" si="773"/>
        <v>4.1590174005598968</v>
      </c>
      <c r="AN415" s="13">
        <f t="shared" si="774"/>
        <v>6.4910412986610755</v>
      </c>
      <c r="AO415" s="13">
        <f t="shared" si="775"/>
        <v>3.4837960320146522E-5</v>
      </c>
      <c r="AP415" s="13">
        <f t="shared" si="776"/>
        <v>6.8486711795197337</v>
      </c>
      <c r="AQ415" s="13">
        <f t="shared" si="777"/>
        <v>2.7979666292594629E-5</v>
      </c>
      <c r="AR415" s="13">
        <f t="shared" si="778"/>
        <v>1.1451237228931495</v>
      </c>
      <c r="AS415" s="13">
        <f t="shared" si="779"/>
        <v>9.6347559440346232E-6</v>
      </c>
      <c r="AT415" s="13">
        <f t="shared" si="780"/>
        <v>5.3331600586403736E-6</v>
      </c>
      <c r="AU415" s="13">
        <f t="shared" si="781"/>
        <v>0</v>
      </c>
      <c r="AV415" s="13">
        <f t="shared" si="782"/>
        <v>0</v>
      </c>
      <c r="AW415" s="13">
        <f t="shared" si="783"/>
        <v>0</v>
      </c>
      <c r="AX415" s="13"/>
      <c r="AY415">
        <f t="shared" si="784"/>
        <v>0</v>
      </c>
      <c r="AZ415">
        <f t="shared" si="785"/>
        <v>1</v>
      </c>
      <c r="BB415">
        <f t="shared" si="749"/>
        <v>1</v>
      </c>
      <c r="BC415">
        <f t="shared" si="750"/>
        <v>1</v>
      </c>
      <c r="BD415" s="41">
        <f t="shared" si="751"/>
        <v>1.835479245029531</v>
      </c>
      <c r="BE415" s="13">
        <f t="shared" si="752"/>
        <v>18.700268804745281</v>
      </c>
      <c r="BF415" s="13">
        <f t="shared" si="753"/>
        <v>4.1590174005598968</v>
      </c>
      <c r="BG415" s="13">
        <f t="shared" si="786"/>
        <v>6.491038401524559</v>
      </c>
      <c r="BH415" s="13">
        <f t="shared" si="787"/>
        <v>6.8486692968848519</v>
      </c>
      <c r="BI415" s="13">
        <f t="shared" si="788"/>
        <v>1.1451201851816231</v>
      </c>
      <c r="BJ415" s="17">
        <f t="shared" si="789"/>
        <v>0.22240415065608718</v>
      </c>
      <c r="BK415" s="17">
        <f t="shared" si="790"/>
        <v>0.34710936346954691</v>
      </c>
      <c r="BL415" s="17">
        <f t="shared" si="791"/>
        <v>0.36623373537534232</v>
      </c>
      <c r="BM415" s="17">
        <f t="shared" si="792"/>
        <v>6.1235493304301773E-2</v>
      </c>
      <c r="BN415" s="17">
        <f t="shared" si="793"/>
        <v>1.5607144131329482</v>
      </c>
      <c r="BO415" s="17">
        <f t="shared" si="794"/>
        <v>1.6467036891845819</v>
      </c>
      <c r="BP415" s="17">
        <f t="shared" si="795"/>
        <v>0.27533430974043638</v>
      </c>
      <c r="BQ415" s="17">
        <f t="shared" si="796"/>
        <v>1.0550960991505296</v>
      </c>
      <c r="BR415" s="17">
        <f t="shared" si="797"/>
        <v>0.17641556163227554</v>
      </c>
      <c r="BS415" s="17">
        <f t="shared" si="798"/>
        <v>0.16720331140860986</v>
      </c>
      <c r="BT415" s="96">
        <f t="shared" si="799"/>
        <v>-1.5032590537578869</v>
      </c>
      <c r="BU415" s="96">
        <f t="shared" si="800"/>
        <v>-1.0581153801903016</v>
      </c>
      <c r="BV415" s="96">
        <f t="shared" si="801"/>
        <v>-1.0044835281684366</v>
      </c>
      <c r="BW415" s="96">
        <f t="shared" si="802"/>
        <v>-2.7930283016206725</v>
      </c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184"/>
      <c r="CJ415" s="185"/>
      <c r="CK415" s="181">
        <f t="shared" si="754"/>
        <v>0</v>
      </c>
      <c r="CL415" s="186">
        <f t="shared" si="755"/>
        <v>1.8354729325818202</v>
      </c>
      <c r="CM415" s="185">
        <f t="shared" si="756"/>
        <v>0.21793005675945262</v>
      </c>
      <c r="CN415" s="185">
        <f t="shared" si="757"/>
        <v>0.33336874049198428</v>
      </c>
      <c r="CO415" s="188">
        <f t="shared" si="758"/>
        <v>0.33810000000000001</v>
      </c>
      <c r="CP415" s="185">
        <f t="shared" si="759"/>
        <v>5.4384452587160584E-2</v>
      </c>
      <c r="CQ415" s="187">
        <f t="shared" si="760"/>
        <v>1.5297051973879439</v>
      </c>
      <c r="CR415" s="187">
        <f t="shared" si="761"/>
        <v>1.5514151880994957</v>
      </c>
      <c r="CS415" s="187">
        <f t="shared" si="762"/>
        <v>0.24955003176633495</v>
      </c>
      <c r="CT415" s="187">
        <f t="shared" si="763"/>
        <v>1.0141922710000741</v>
      </c>
      <c r="CU415" s="187">
        <f t="shared" si="764"/>
        <v>0.1631360292116778</v>
      </c>
      <c r="CV415" s="187">
        <f t="shared" si="765"/>
        <v>0.16085315760769173</v>
      </c>
      <c r="CW415" s="184">
        <f t="shared" si="766"/>
        <v>-1.5235811082263595</v>
      </c>
      <c r="CX415" s="184">
        <f t="shared" si="767"/>
        <v>-1.0985060728332583</v>
      </c>
      <c r="CY415" s="184">
        <f t="shared" si="768"/>
        <v>-2.9116769639984166</v>
      </c>
      <c r="CZ415" s="184">
        <f t="shared" si="803"/>
        <v>0.42507503539310115</v>
      </c>
      <c r="DA415" s="184">
        <f t="shared" si="804"/>
        <v>0.43916753895806265</v>
      </c>
      <c r="DB415" s="184">
        <f t="shared" si="805"/>
        <v>-1.3880958557720571</v>
      </c>
      <c r="DC415" s="184">
        <f t="shared" si="806"/>
        <v>1.4092503564961353E-2</v>
      </c>
      <c r="DD415" s="184">
        <f t="shared" si="807"/>
        <v>-1.8131708911651581</v>
      </c>
      <c r="DE415" s="184">
        <f t="shared" si="808"/>
        <v>-1.82726339473012</v>
      </c>
      <c r="DF415" s="15"/>
      <c r="DV415" s="39" t="str">
        <f>E415</f>
        <v>iRM_12</v>
      </c>
      <c r="DW415" s="39" t="str">
        <f>A415</f>
        <v>Lab 1</v>
      </c>
      <c r="DX415" s="39" t="str">
        <f>B415</f>
        <v>Jun 23, 2022</v>
      </c>
      <c r="DY415" s="124">
        <f>C415</f>
        <v>6</v>
      </c>
      <c r="DZ415" s="48">
        <f>BE415/AVERAGE(BE413,BE417)</f>
        <v>0.99389686186680037</v>
      </c>
      <c r="EA415" s="46">
        <f>(CM415/AVERAGE(CM413,CM417)-1)*10^6</f>
        <v>8.453913125094914E-4</v>
      </c>
      <c r="EB415" s="46">
        <f>(CN415/AVERAGE(CN413,CN417)-1)*10^6</f>
        <v>0.13301257029141311</v>
      </c>
      <c r="EC415" s="46">
        <f>(CP415/AVERAGE(CP413,CP417)-1)*10^6</f>
        <v>21.102686610374732</v>
      </c>
      <c r="EH415" s="50"/>
      <c r="EK415" s="46"/>
      <c r="EL415" s="46"/>
      <c r="EN415" s="39" t="str">
        <f t="shared" ref="EN415:EU415" si="826">DV433</f>
        <v xml:space="preserve">SRM 3169 </v>
      </c>
      <c r="EO415" s="39" t="str">
        <f t="shared" si="826"/>
        <v>Lab 2</v>
      </c>
      <c r="EP415" s="39" t="str">
        <f t="shared" si="826"/>
        <v>May 28, 2020</v>
      </c>
      <c r="EQ415" s="124">
        <f t="shared" si="826"/>
        <v>1</v>
      </c>
      <c r="ER415" s="117">
        <f t="shared" si="826"/>
        <v>1.0030969723520693</v>
      </c>
      <c r="ES415" s="44">
        <f t="shared" si="826"/>
        <v>0.46843572865107319</v>
      </c>
      <c r="ET415" s="44">
        <f t="shared" si="826"/>
        <v>6.3249480763971633E-2</v>
      </c>
      <c r="EU415" s="44">
        <f t="shared" si="826"/>
        <v>-1.5074096952893967</v>
      </c>
      <c r="EV415" s="39" t="s">
        <v>275</v>
      </c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44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</row>
    <row r="416" spans="1:235">
      <c r="A416" t="s">
        <v>38</v>
      </c>
      <c r="B416" s="3" t="s">
        <v>36</v>
      </c>
      <c r="C416" s="19">
        <v>6</v>
      </c>
      <c r="D416" t="s">
        <v>94</v>
      </c>
      <c r="E416" t="s">
        <v>102</v>
      </c>
      <c r="F416" s="13"/>
      <c r="G416" s="13"/>
      <c r="H416" s="13">
        <v>8.6176251061260696E-4</v>
      </c>
      <c r="I416" s="13">
        <v>1.8906198092736304E-4</v>
      </c>
      <c r="J416" s="13">
        <v>2.9013929161010311E-4</v>
      </c>
      <c r="K416" s="13">
        <v>1.4067191477806773E-5</v>
      </c>
      <c r="L416" s="13">
        <v>3.2299424456141426E-4</v>
      </c>
      <c r="M416" s="13">
        <v>1.423045027877379E-5</v>
      </c>
      <c r="N416" s="13">
        <v>8.0377105587103872E-5</v>
      </c>
      <c r="O416" s="13">
        <v>1.746378183042907E-5</v>
      </c>
      <c r="P416" s="13">
        <v>-5.2002166000875153E-6</v>
      </c>
      <c r="Q416" s="13"/>
      <c r="R416" s="13"/>
      <c r="S416" s="13"/>
      <c r="T416" s="13"/>
      <c r="U416" s="13"/>
      <c r="V416" s="13">
        <v>21.058370006327728</v>
      </c>
      <c r="W416" s="13">
        <v>4.6831405016840719</v>
      </c>
      <c r="X416" s="13">
        <v>7.3085349627903531</v>
      </c>
      <c r="Y416" s="13">
        <v>2.3475978790030445E-5</v>
      </c>
      <c r="Z416" s="13">
        <v>7.7102160161855267</v>
      </c>
      <c r="AA416" s="13">
        <v>3.9482934323818975E-5</v>
      </c>
      <c r="AB416" s="13">
        <v>1.2890351670128959</v>
      </c>
      <c r="AC416" s="13">
        <v>1.3454075191619416E-5</v>
      </c>
      <c r="AD416" s="13">
        <v>2.7157136639975852E-6</v>
      </c>
      <c r="AE416" s="13"/>
      <c r="AF416" s="13"/>
      <c r="AG416" s="13"/>
      <c r="AH416" s="13"/>
      <c r="AI416" s="68">
        <f t="shared" si="748"/>
        <v>1</v>
      </c>
      <c r="AJ416" s="13">
        <f t="shared" si="770"/>
        <v>0</v>
      </c>
      <c r="AK416" s="13">
        <f t="shared" si="771"/>
        <v>0</v>
      </c>
      <c r="AL416" s="13">
        <f t="shared" si="772"/>
        <v>21.057508243817114</v>
      </c>
      <c r="AM416" s="13">
        <f t="shared" si="773"/>
        <v>4.6829514397031442</v>
      </c>
      <c r="AN416" s="13">
        <f t="shared" si="774"/>
        <v>7.3082448234987432</v>
      </c>
      <c r="AO416" s="13">
        <f t="shared" si="775"/>
        <v>9.4087873122236728E-6</v>
      </c>
      <c r="AP416" s="13">
        <f t="shared" si="776"/>
        <v>7.7098930219409656</v>
      </c>
      <c r="AQ416" s="13">
        <f t="shared" si="777"/>
        <v>2.5252484045045184E-5</v>
      </c>
      <c r="AR416" s="13">
        <f t="shared" si="778"/>
        <v>1.2889547899073088</v>
      </c>
      <c r="AS416" s="13">
        <f t="shared" si="779"/>
        <v>-4.0097066388096547E-6</v>
      </c>
      <c r="AT416" s="13">
        <f t="shared" si="780"/>
        <v>7.9159302640851001E-6</v>
      </c>
      <c r="AU416" s="13">
        <f t="shared" si="781"/>
        <v>0</v>
      </c>
      <c r="AV416" s="13">
        <f t="shared" si="782"/>
        <v>0</v>
      </c>
      <c r="AW416" s="13">
        <f t="shared" si="783"/>
        <v>0</v>
      </c>
      <c r="AX416" s="13"/>
      <c r="AY416">
        <f t="shared" si="784"/>
        <v>0</v>
      </c>
      <c r="AZ416">
        <f t="shared" si="785"/>
        <v>1</v>
      </c>
      <c r="BB416">
        <f t="shared" si="749"/>
        <v>1</v>
      </c>
      <c r="BC416">
        <f t="shared" si="750"/>
        <v>1</v>
      </c>
      <c r="BD416" s="41">
        <f t="shared" si="751"/>
        <v>1.8292878929211434</v>
      </c>
      <c r="BE416" s="13">
        <f t="shared" si="752"/>
        <v>21.057508243817114</v>
      </c>
      <c r="BF416" s="13">
        <f t="shared" si="753"/>
        <v>4.6829514397031442</v>
      </c>
      <c r="BG416" s="13">
        <f t="shared" si="786"/>
        <v>7.3082405218067672</v>
      </c>
      <c r="BH416" s="13">
        <f t="shared" si="787"/>
        <v>7.7098902269243261</v>
      </c>
      <c r="BI416" s="13">
        <f t="shared" si="788"/>
        <v>1.288949538330477</v>
      </c>
      <c r="BJ416" s="17">
        <f t="shared" si="789"/>
        <v>0.22238867892064806</v>
      </c>
      <c r="BK416" s="17">
        <f t="shared" si="790"/>
        <v>0.34706103101978392</v>
      </c>
      <c r="BL416" s="17">
        <f t="shared" si="791"/>
        <v>0.36613497369462489</v>
      </c>
      <c r="BM416" s="17">
        <f t="shared" si="792"/>
        <v>6.1210924075451194E-2</v>
      </c>
      <c r="BN416" s="17">
        <f t="shared" si="793"/>
        <v>1.5606056598934201</v>
      </c>
      <c r="BO416" s="17">
        <f t="shared" si="794"/>
        <v>1.6463741565966488</v>
      </c>
      <c r="BP416" s="17">
        <f t="shared" si="795"/>
        <v>0.27524298616519166</v>
      </c>
      <c r="BQ416" s="17">
        <f t="shared" si="796"/>
        <v>1.0549584683097242</v>
      </c>
      <c r="BR416" s="17">
        <f t="shared" si="797"/>
        <v>0.1763693373917336</v>
      </c>
      <c r="BS416" s="17">
        <f t="shared" si="798"/>
        <v>0.16718130873371359</v>
      </c>
      <c r="BT416" s="96">
        <f t="shared" si="799"/>
        <v>-1.5033286220351458</v>
      </c>
      <c r="BU416" s="96">
        <f t="shared" si="800"/>
        <v>-1.0582546325992916</v>
      </c>
      <c r="BV416" s="96">
        <f t="shared" si="801"/>
        <v>-1.0047532329772111</v>
      </c>
      <c r="BW416" s="96">
        <f t="shared" si="802"/>
        <v>-2.793429607427834</v>
      </c>
      <c r="BX416" s="44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184"/>
      <c r="CJ416" s="185"/>
      <c r="CK416" s="181">
        <f t="shared" si="754"/>
        <v>0</v>
      </c>
      <c r="CL416" s="186">
        <f t="shared" si="755"/>
        <v>1.8292795681160832</v>
      </c>
      <c r="CM416" s="185">
        <f t="shared" si="756"/>
        <v>0.21792983962181389</v>
      </c>
      <c r="CN416" s="185">
        <f t="shared" si="757"/>
        <v>0.33336775249653883</v>
      </c>
      <c r="CO416" s="188">
        <f t="shared" si="758"/>
        <v>0.33810000000000001</v>
      </c>
      <c r="CP416" s="185">
        <f t="shared" si="759"/>
        <v>5.4384400689718955E-2</v>
      </c>
      <c r="CQ416" s="187">
        <f t="shared" si="760"/>
        <v>1.5297021879842199</v>
      </c>
      <c r="CR416" s="187">
        <f t="shared" si="761"/>
        <v>1.5514167338751048</v>
      </c>
      <c r="CS416" s="187">
        <f t="shared" si="762"/>
        <v>0.24955004227092215</v>
      </c>
      <c r="CT416" s="187">
        <f t="shared" si="763"/>
        <v>1.0141952767417426</v>
      </c>
      <c r="CU416" s="187">
        <f t="shared" si="764"/>
        <v>0.16313635701846593</v>
      </c>
      <c r="CV416" s="187">
        <f t="shared" si="765"/>
        <v>0.16085300411037845</v>
      </c>
      <c r="CW416" s="184">
        <f t="shared" si="766"/>
        <v>-1.5235821045907441</v>
      </c>
      <c r="CX416" s="184">
        <f t="shared" si="767"/>
        <v>-1.0985090365091807</v>
      </c>
      <c r="CY416" s="184">
        <f t="shared" si="768"/>
        <v>-2.9116779182686892</v>
      </c>
      <c r="CZ416" s="184">
        <f t="shared" si="803"/>
        <v>0.42507306808156337</v>
      </c>
      <c r="DA416" s="184">
        <f t="shared" si="804"/>
        <v>0.43916853532244715</v>
      </c>
      <c r="DB416" s="184">
        <f t="shared" si="805"/>
        <v>-1.3880958136779451</v>
      </c>
      <c r="DC416" s="184">
        <f t="shared" si="806"/>
        <v>1.4095467240883933E-2</v>
      </c>
      <c r="DD416" s="184">
        <f t="shared" si="807"/>
        <v>-1.8131688817595084</v>
      </c>
      <c r="DE416" s="184">
        <f t="shared" si="808"/>
        <v>-1.8272643490003924</v>
      </c>
      <c r="DF416" s="15"/>
      <c r="DY416" s="124"/>
      <c r="EE416" t="str">
        <f>E416</f>
        <v>IPGP</v>
      </c>
      <c r="EF416" t="str">
        <f>A416</f>
        <v>Lab 1</v>
      </c>
      <c r="EG416" t="str">
        <f>B416</f>
        <v>Jun 23, 2022</v>
      </c>
      <c r="EH416" s="50">
        <f>C416</f>
        <v>6</v>
      </c>
      <c r="EI416" s="48">
        <f>BE416/AVERAGE(BE415,BE417)</f>
        <v>1.1236071684238715</v>
      </c>
      <c r="EJ416" s="46">
        <f>(CM416/AVERAGE(CM415,CM417)-1)*10^6</f>
        <v>0.89007866743706643</v>
      </c>
      <c r="EK416" s="46">
        <f>(CN416/AVERAGE(CN415,CN417)-1)*10^6</f>
        <v>-1.5950970881917215</v>
      </c>
      <c r="EL416" s="46">
        <f>(CP416/AVERAGE(CP415,CP417)-1)*10^6</f>
        <v>12.877833656999016</v>
      </c>
      <c r="EN416" s="39" t="str">
        <f t="shared" ref="EN416:EU416" si="827">DV435</f>
        <v xml:space="preserve">SRM 3169 </v>
      </c>
      <c r="EO416" s="39" t="str">
        <f t="shared" si="827"/>
        <v>Lab 2</v>
      </c>
      <c r="EP416" s="44" t="str">
        <f t="shared" si="827"/>
        <v>May 28, 2020</v>
      </c>
      <c r="EQ416" s="124">
        <f t="shared" si="827"/>
        <v>1</v>
      </c>
      <c r="ER416" s="117">
        <f t="shared" si="827"/>
        <v>0.99597013456322381</v>
      </c>
      <c r="ES416" s="44">
        <f t="shared" si="827"/>
        <v>2.7904610067075453</v>
      </c>
      <c r="ET416" s="44">
        <f t="shared" si="827"/>
        <v>-2.255925480865173</v>
      </c>
      <c r="EU416" s="44">
        <f t="shared" si="827"/>
        <v>-4.8270999506438983</v>
      </c>
      <c r="EV416" s="39" t="s">
        <v>275</v>
      </c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44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</row>
    <row r="417" spans="1:235">
      <c r="A417" t="s">
        <v>38</v>
      </c>
      <c r="B417" s="3" t="s">
        <v>36</v>
      </c>
      <c r="C417" s="19">
        <v>6</v>
      </c>
      <c r="D417" t="s">
        <v>161</v>
      </c>
      <c r="E417" t="s">
        <v>27</v>
      </c>
      <c r="F417" s="13"/>
      <c r="G417" s="13"/>
      <c r="H417" s="13">
        <v>2.475853340001777E-4</v>
      </c>
      <c r="I417" s="13">
        <v>4.0593993401216724E-5</v>
      </c>
      <c r="J417" s="13">
        <v>7.4766897887457157E-5</v>
      </c>
      <c r="K417" s="13">
        <v>1.1993494013040612E-6</v>
      </c>
      <c r="L417" s="13">
        <v>8.38589301565662E-5</v>
      </c>
      <c r="M417" s="13">
        <v>2.436542735040348E-6</v>
      </c>
      <c r="N417" s="13">
        <v>5.0320939953962808E-5</v>
      </c>
      <c r="O417" s="13">
        <v>1.1621338853728957E-5</v>
      </c>
      <c r="P417" s="13">
        <v>-8.1440757639938995E-7</v>
      </c>
      <c r="Q417" s="13"/>
      <c r="R417" s="13"/>
      <c r="S417" s="13"/>
      <c r="T417" s="13"/>
      <c r="U417" s="13"/>
      <c r="V417" s="13">
        <v>18.781954395527741</v>
      </c>
      <c r="W417" s="13">
        <v>4.1771812536278548</v>
      </c>
      <c r="X417" s="13">
        <v>6.5194476867208673</v>
      </c>
      <c r="Y417" s="13">
        <v>3.2721035233166456E-5</v>
      </c>
      <c r="Z417" s="13">
        <v>6.8787532533918112</v>
      </c>
      <c r="AA417" s="13">
        <v>2.0475590136582982E-5</v>
      </c>
      <c r="AB417" s="13">
        <v>1.1501701486353972</v>
      </c>
      <c r="AC417" s="13">
        <v>1.2716480236057187E-5</v>
      </c>
      <c r="AD417" s="13">
        <v>1.2529106206042046E-6</v>
      </c>
      <c r="AE417" s="13"/>
      <c r="AF417" s="13"/>
      <c r="AG417" s="13"/>
      <c r="AH417" s="13"/>
      <c r="AI417" s="68">
        <f t="shared" si="748"/>
        <v>1</v>
      </c>
      <c r="AJ417" s="13">
        <f t="shared" si="770"/>
        <v>0</v>
      </c>
      <c r="AK417" s="13">
        <f t="shared" si="771"/>
        <v>0</v>
      </c>
      <c r="AL417" s="13">
        <f t="shared" si="772"/>
        <v>18.781706810193739</v>
      </c>
      <c r="AM417" s="13">
        <f t="shared" si="773"/>
        <v>4.1771406596344534</v>
      </c>
      <c r="AN417" s="13">
        <f t="shared" si="774"/>
        <v>6.5193729198229802</v>
      </c>
      <c r="AO417" s="13">
        <f t="shared" si="775"/>
        <v>3.1521685831862396E-5</v>
      </c>
      <c r="AP417" s="13">
        <f t="shared" si="776"/>
        <v>6.8786693944616548</v>
      </c>
      <c r="AQ417" s="13">
        <f t="shared" si="777"/>
        <v>1.8039047401542633E-5</v>
      </c>
      <c r="AR417" s="13">
        <f t="shared" si="778"/>
        <v>1.1501198276954432</v>
      </c>
      <c r="AS417" s="13">
        <f t="shared" si="779"/>
        <v>1.0951413823282306E-6</v>
      </c>
      <c r="AT417" s="13">
        <f t="shared" si="780"/>
        <v>2.0673181970035943E-6</v>
      </c>
      <c r="AU417" s="13">
        <f t="shared" si="781"/>
        <v>0</v>
      </c>
      <c r="AV417" s="13">
        <f t="shared" si="782"/>
        <v>0</v>
      </c>
      <c r="AW417" s="13">
        <f t="shared" si="783"/>
        <v>0</v>
      </c>
      <c r="AX417" s="13"/>
      <c r="AY417">
        <f t="shared" si="784"/>
        <v>0</v>
      </c>
      <c r="AZ417">
        <f t="shared" si="785"/>
        <v>1</v>
      </c>
      <c r="BB417">
        <f t="shared" si="749"/>
        <v>1</v>
      </c>
      <c r="BC417">
        <f t="shared" si="750"/>
        <v>1</v>
      </c>
      <c r="BD417" s="41">
        <f t="shared" si="751"/>
        <v>1.8360563276766191</v>
      </c>
      <c r="BE417" s="13">
        <f t="shared" si="752"/>
        <v>18.781706810193739</v>
      </c>
      <c r="BF417" s="13">
        <f t="shared" si="753"/>
        <v>4.1771406596344534</v>
      </c>
      <c r="BG417" s="13">
        <f t="shared" si="786"/>
        <v>6.5193717968290521</v>
      </c>
      <c r="BH417" s="13">
        <f t="shared" si="787"/>
        <v>6.8786686647027544</v>
      </c>
      <c r="BI417" s="13">
        <f t="shared" si="788"/>
        <v>1.1501184563702052</v>
      </c>
      <c r="BJ417" s="17">
        <f t="shared" si="789"/>
        <v>0.22240474211679831</v>
      </c>
      <c r="BK417" s="17">
        <f t="shared" si="790"/>
        <v>0.34711285096254801</v>
      </c>
      <c r="BL417" s="17">
        <f t="shared" si="791"/>
        <v>0.36624300092733686</v>
      </c>
      <c r="BM417" s="17">
        <f t="shared" si="792"/>
        <v>6.1236098933563396E-2</v>
      </c>
      <c r="BN417" s="17">
        <f t="shared" si="793"/>
        <v>1.560725943425513</v>
      </c>
      <c r="BO417" s="17">
        <f t="shared" si="794"/>
        <v>1.6467409707253466</v>
      </c>
      <c r="BP417" s="17">
        <f t="shared" si="795"/>
        <v>0.27533630061451014</v>
      </c>
      <c r="BQ417" s="17">
        <f t="shared" si="796"/>
        <v>1.0551121916452839</v>
      </c>
      <c r="BR417" s="17">
        <f t="shared" si="797"/>
        <v>0.17641553392147533</v>
      </c>
      <c r="BS417" s="17">
        <f t="shared" si="798"/>
        <v>0.16720073497244176</v>
      </c>
      <c r="BT417" s="96">
        <f t="shared" si="799"/>
        <v>-1.503256394365412</v>
      </c>
      <c r="BU417" s="96">
        <f t="shared" si="800"/>
        <v>-1.0581053329952432</v>
      </c>
      <c r="BV417" s="96">
        <f t="shared" si="801"/>
        <v>-1.0044582289294688</v>
      </c>
      <c r="BW417" s="96">
        <f t="shared" si="802"/>
        <v>-2.7930184115024734</v>
      </c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184"/>
      <c r="CJ417" s="185"/>
      <c r="CK417" s="181">
        <f t="shared" si="754"/>
        <v>0</v>
      </c>
      <c r="CL417" s="186">
        <f t="shared" si="755"/>
        <v>1.8360538914766433</v>
      </c>
      <c r="CM417" s="185">
        <f t="shared" si="756"/>
        <v>0.21792923453511798</v>
      </c>
      <c r="CN417" s="185">
        <f t="shared" si="757"/>
        <v>0.33336782801065235</v>
      </c>
      <c r="CO417" s="188">
        <f t="shared" si="758"/>
        <v>0.33809999999999996</v>
      </c>
      <c r="CP417" s="185">
        <f t="shared" si="759"/>
        <v>5.4382948103783926E-2</v>
      </c>
      <c r="CQ417" s="187">
        <f t="shared" si="760"/>
        <v>1.5297067817531937</v>
      </c>
      <c r="CR417" s="187">
        <f t="shared" si="761"/>
        <v>1.5514210414276344</v>
      </c>
      <c r="CS417" s="187">
        <f t="shared" si="762"/>
        <v>0.24954406975178184</v>
      </c>
      <c r="CT417" s="187">
        <f t="shared" si="763"/>
        <v>1.0141950470073446</v>
      </c>
      <c r="CU417" s="187">
        <f t="shared" si="764"/>
        <v>0.16313196275810452</v>
      </c>
      <c r="CV417" s="187">
        <f t="shared" si="765"/>
        <v>0.16084870778995544</v>
      </c>
      <c r="CW417" s="184">
        <f t="shared" si="766"/>
        <v>-1.5235848811152302</v>
      </c>
      <c r="CX417" s="184">
        <f t="shared" si="767"/>
        <v>-1.0985088099902558</v>
      </c>
      <c r="CY417" s="184">
        <f t="shared" si="768"/>
        <v>-2.9117046282317656</v>
      </c>
      <c r="CZ417" s="184">
        <f t="shared" si="803"/>
        <v>0.42507607112497425</v>
      </c>
      <c r="DA417" s="184">
        <f t="shared" si="804"/>
        <v>0.43917131184693314</v>
      </c>
      <c r="DB417" s="184">
        <f t="shared" si="805"/>
        <v>-1.3881197471165361</v>
      </c>
      <c r="DC417" s="184">
        <f t="shared" si="806"/>
        <v>1.4095240721958793E-2</v>
      </c>
      <c r="DD417" s="184">
        <f t="shared" si="807"/>
        <v>-1.81319581824151</v>
      </c>
      <c r="DE417" s="184">
        <f t="shared" si="808"/>
        <v>-1.8272910589634688</v>
      </c>
      <c r="DF417" s="15"/>
      <c r="DV417" s="39"/>
      <c r="DW417" s="39"/>
      <c r="DX417" s="39"/>
      <c r="DY417" s="124"/>
      <c r="DZ417" s="48"/>
      <c r="EA417" s="46"/>
      <c r="EB417" s="46"/>
      <c r="EC417" s="46"/>
      <c r="EH417" s="50"/>
      <c r="EK417" s="46"/>
      <c r="EL417" s="46"/>
      <c r="EN417" s="39" t="str">
        <f t="shared" ref="EN417:EU417" si="828">DV437</f>
        <v xml:space="preserve">SRM 3169 </v>
      </c>
      <c r="EO417" s="39" t="str">
        <f t="shared" si="828"/>
        <v>Lab 2</v>
      </c>
      <c r="EP417" s="44" t="str">
        <f t="shared" si="828"/>
        <v>May 28, 2020</v>
      </c>
      <c r="EQ417" s="124">
        <f t="shared" si="828"/>
        <v>1</v>
      </c>
      <c r="ER417" s="117">
        <f t="shared" si="828"/>
        <v>1.0034820219480649</v>
      </c>
      <c r="ES417" s="44">
        <f t="shared" si="828"/>
        <v>2.4343372027058052</v>
      </c>
      <c r="ET417" s="44">
        <f t="shared" si="828"/>
        <v>0.20257536670342802</v>
      </c>
      <c r="EU417" s="44">
        <f t="shared" si="828"/>
        <v>10.359627084177703</v>
      </c>
      <c r="EV417" s="39" t="s">
        <v>275</v>
      </c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44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</row>
    <row r="418" spans="1:235">
      <c r="A418" s="72"/>
      <c r="B418" s="72"/>
      <c r="C418" s="73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4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2"/>
      <c r="AY418" s="72"/>
      <c r="AZ418" s="72"/>
      <c r="BA418" s="72"/>
      <c r="BB418" s="72"/>
      <c r="BC418" s="72"/>
      <c r="BD418" s="79"/>
      <c r="BE418" s="75"/>
      <c r="BF418" s="75"/>
      <c r="BG418" s="75">
        <f t="shared" si="786"/>
        <v>0</v>
      </c>
      <c r="BH418" s="75">
        <f t="shared" si="787"/>
        <v>0</v>
      </c>
      <c r="BI418" s="75">
        <f t="shared" si="788"/>
        <v>0</v>
      </c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145"/>
      <c r="BU418" s="145"/>
      <c r="BV418" s="145"/>
      <c r="BW418" s="145"/>
      <c r="BX418" s="44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72"/>
      <c r="CJ418" s="78"/>
      <c r="CK418" s="73"/>
      <c r="CL418" s="77"/>
      <c r="CM418" s="78"/>
      <c r="CN418" s="78"/>
      <c r="CO418" s="79"/>
      <c r="CP418" s="78"/>
      <c r="CQ418" s="78"/>
      <c r="CR418" s="78"/>
      <c r="CS418" s="78"/>
      <c r="CT418" s="78"/>
      <c r="CU418" s="78"/>
      <c r="CV418" s="78"/>
      <c r="CW418" s="75"/>
      <c r="CX418" s="75"/>
      <c r="CY418" s="75"/>
      <c r="CZ418" s="75"/>
      <c r="DA418" s="75"/>
      <c r="DB418" s="75"/>
      <c r="DC418" s="75"/>
      <c r="DD418" s="75"/>
      <c r="DE418" s="75"/>
      <c r="DF418" s="15"/>
      <c r="DG418" s="72"/>
      <c r="DH418" s="72"/>
      <c r="DI418" s="72"/>
      <c r="DJ418" s="72"/>
      <c r="DK418" s="72"/>
      <c r="DL418" s="72"/>
      <c r="DM418" s="72"/>
      <c r="DN418" s="72"/>
      <c r="DO418" s="72"/>
      <c r="DP418" s="72"/>
      <c r="DQ418" s="72"/>
      <c r="DR418" s="72"/>
      <c r="DS418" s="72"/>
      <c r="DT418" s="72"/>
      <c r="DU418" s="72"/>
      <c r="DV418" s="72"/>
      <c r="DW418" s="72"/>
      <c r="DX418" s="72"/>
      <c r="DY418" s="126"/>
      <c r="DZ418" s="72"/>
      <c r="EA418" s="73"/>
      <c r="EB418" s="73"/>
      <c r="EC418" s="73"/>
      <c r="ED418" s="72"/>
      <c r="EE418" s="72"/>
      <c r="EF418" s="72"/>
      <c r="EG418" s="72"/>
      <c r="EH418" s="131"/>
      <c r="EI418" s="80"/>
      <c r="EJ418" s="81"/>
      <c r="EK418" s="81"/>
      <c r="EL418" s="81"/>
      <c r="EN418" s="39" t="str">
        <f t="shared" ref="EN418:EU418" si="829">DV439</f>
        <v xml:space="preserve">SRM 3169 </v>
      </c>
      <c r="EO418" s="39" t="str">
        <f t="shared" si="829"/>
        <v>Lab 2</v>
      </c>
      <c r="EP418" s="44" t="str">
        <f t="shared" si="829"/>
        <v>May 28, 2020</v>
      </c>
      <c r="EQ418" s="124">
        <f t="shared" si="829"/>
        <v>1</v>
      </c>
      <c r="ER418" s="117">
        <f t="shared" si="829"/>
        <v>0.99836866184279915</v>
      </c>
      <c r="ES418" s="44">
        <f t="shared" si="829"/>
        <v>-2.6031612353483169</v>
      </c>
      <c r="ET418" s="44">
        <f t="shared" si="829"/>
        <v>2.1483308654257627</v>
      </c>
      <c r="EU418" s="44">
        <f t="shared" si="829"/>
        <v>-1.8470958286220807</v>
      </c>
      <c r="EV418" s="39" t="s">
        <v>275</v>
      </c>
      <c r="EY418" s="39"/>
      <c r="EZ418" s="39"/>
      <c r="FA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78"/>
      <c r="GJ418" s="78"/>
      <c r="GK418" s="78"/>
      <c r="GL418" s="78"/>
      <c r="GM418" s="78"/>
      <c r="GN418" s="78"/>
      <c r="GO418" s="78"/>
      <c r="GP418" s="78"/>
      <c r="GQ418" s="78"/>
      <c r="GR418" s="78"/>
      <c r="GS418" s="78"/>
      <c r="GT418" s="78"/>
      <c r="GU418" s="72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</row>
    <row r="419" spans="1:235">
      <c r="A419" t="s">
        <v>40</v>
      </c>
      <c r="B419" t="s">
        <v>41</v>
      </c>
      <c r="C419" s="19">
        <v>1</v>
      </c>
      <c r="D419" s="14">
        <v>45</v>
      </c>
      <c r="E419" t="s">
        <v>179</v>
      </c>
      <c r="F419" s="13"/>
      <c r="G419" s="13"/>
      <c r="H419" s="13">
        <v>6.0243027000000003E-3</v>
      </c>
      <c r="I419" s="13">
        <v>1.2853951E-3</v>
      </c>
      <c r="J419" s="13">
        <v>1.9180880000000001E-3</v>
      </c>
      <c r="L419" s="13">
        <v>1.8298762999999999E-3</v>
      </c>
      <c r="M419" s="13">
        <v>1.133051E-5</v>
      </c>
      <c r="N419" s="13">
        <v>3.0124588000000001E-4</v>
      </c>
      <c r="Q419" s="13">
        <v>4.2275241E-7</v>
      </c>
      <c r="R419" s="13">
        <v>1.1594330000000001E-5</v>
      </c>
      <c r="S419" s="13">
        <v>5.6649953000000003E-6</v>
      </c>
      <c r="T419" s="13"/>
      <c r="U419" s="13"/>
      <c r="V419" s="13">
        <v>41.707968000000001</v>
      </c>
      <c r="W419" s="13">
        <v>9.2653032</v>
      </c>
      <c r="X419" s="13">
        <v>14.443149999999999</v>
      </c>
      <c r="Z419" s="13">
        <v>15.205023000000001</v>
      </c>
      <c r="AA419" s="13">
        <v>1.5984407000000001E-5</v>
      </c>
      <c r="AB419" s="13">
        <v>2.5369451999999999</v>
      </c>
      <c r="AE419" s="13">
        <v>3.2489136E-7</v>
      </c>
      <c r="AF419" s="13">
        <v>2.2721857999999999E-5</v>
      </c>
      <c r="AG419" s="13">
        <v>2.6956158999999998E-7</v>
      </c>
      <c r="AI419" s="68">
        <f t="shared" ref="AI419:AI450" si="830">$AJ$4</f>
        <v>1</v>
      </c>
      <c r="AJ419" s="13">
        <f t="shared" si="770"/>
        <v>0</v>
      </c>
      <c r="AK419" s="13">
        <f t="shared" si="771"/>
        <v>0</v>
      </c>
      <c r="AL419" s="13">
        <f t="shared" si="772"/>
        <v>41.701943697300003</v>
      </c>
      <c r="AM419" s="13">
        <f t="shared" si="773"/>
        <v>9.2640178048999999</v>
      </c>
      <c r="AN419" s="13">
        <f t="shared" si="774"/>
        <v>14.441231911999999</v>
      </c>
      <c r="AO419" s="13">
        <f t="shared" si="775"/>
        <v>0</v>
      </c>
      <c r="AP419" s="13">
        <f t="shared" si="776"/>
        <v>15.2031931237</v>
      </c>
      <c r="AQ419" s="13">
        <f t="shared" si="777"/>
        <v>4.6538970000000014E-6</v>
      </c>
      <c r="AR419" s="13">
        <f t="shared" si="778"/>
        <v>2.5366439541200001</v>
      </c>
      <c r="AS419" s="13">
        <f t="shared" si="779"/>
        <v>0</v>
      </c>
      <c r="AT419" s="13">
        <f t="shared" si="780"/>
        <v>0</v>
      </c>
      <c r="AU419" s="13">
        <f t="shared" si="781"/>
        <v>-9.7861050000000001E-8</v>
      </c>
      <c r="AV419" s="13">
        <f t="shared" si="782"/>
        <v>1.1127527999999998E-5</v>
      </c>
      <c r="AW419" s="13">
        <f t="shared" si="783"/>
        <v>-5.3954337100000006E-6</v>
      </c>
      <c r="AY419">
        <f>$BB$4</f>
        <v>0</v>
      </c>
      <c r="AZ419">
        <f t="shared" ref="AZ419:AZ450" si="831">$BB$5</f>
        <v>0</v>
      </c>
      <c r="BA419">
        <f>$BB$6</f>
        <v>1</v>
      </c>
      <c r="BB419">
        <f t="shared" ref="BB419:BB450" si="832">$BB$7</f>
        <v>1</v>
      </c>
      <c r="BC419">
        <f t="shared" ref="BC419:BC450" si="833">$BB$8</f>
        <v>1</v>
      </c>
      <c r="BD419" s="41">
        <f t="shared" ref="BD419:BD450" si="834">LN(AP419/AL419/$CM$7)/LN($BG$4/$BD$4)</f>
        <v>1.7307885391578597</v>
      </c>
      <c r="BE419" s="13">
        <f t="shared" ref="BE419:BE450" si="835">AL419</f>
        <v>41.701943697300003</v>
      </c>
      <c r="BF419" s="13">
        <f t="shared" ref="BF419:BF450" si="836">AM419</f>
        <v>9.2640178048999999</v>
      </c>
      <c r="BG419" s="13">
        <f t="shared" si="786"/>
        <v>14.441217222671025</v>
      </c>
      <c r="BH419" s="13">
        <f t="shared" si="787"/>
        <v>15.203183597516718</v>
      </c>
      <c r="BI419" s="13">
        <f t="shared" si="788"/>
        <v>2.5366261292504788</v>
      </c>
      <c r="BJ419" s="17">
        <f t="shared" ref="BJ419:BJ460" si="837">BF419/$BE419</f>
        <v>0.22214834570168487</v>
      </c>
      <c r="BK419" s="17">
        <f t="shared" ref="BK419:BK460" si="838">BG419/$BE419</f>
        <v>0.34629602225485773</v>
      </c>
      <c r="BL419" s="17">
        <f t="shared" ref="BL419:BL460" si="839">BH419/$BE419</f>
        <v>0.36456774551976218</v>
      </c>
      <c r="BM419" s="17">
        <f t="shared" ref="BM419:BM460" si="840">BI419/$BE419</f>
        <v>6.0827527552743614E-2</v>
      </c>
      <c r="BN419" s="17">
        <f t="shared" ref="BN419" si="841">BG419/BF419</f>
        <v>1.5588503311201169</v>
      </c>
      <c r="BO419" s="17">
        <f t="shared" ref="BO419" si="842">BH419/BF419</f>
        <v>1.6411004293920211</v>
      </c>
      <c r="BP419" s="17">
        <f t="shared" ref="BP419" si="843">BI419/BF419</f>
        <v>0.27381490220245319</v>
      </c>
      <c r="BQ419" s="17">
        <f t="shared" ref="BQ419" si="844">BH419/BG419</f>
        <v>1.0527633067972619</v>
      </c>
      <c r="BR419" s="17">
        <f t="shared" ref="BR419" si="845">BI419/BG419</f>
        <v>0.17565182284414863</v>
      </c>
      <c r="BS419" s="17">
        <f t="shared" ref="BS419" si="846">BI419/BH419</f>
        <v>0.16684835205600032</v>
      </c>
      <c r="BT419" s="96">
        <f t="shared" ref="BT419:BT460" si="847">LN(BJ419)</f>
        <v>-1.5044098963905628</v>
      </c>
      <c r="BU419" s="96">
        <f t="shared" ref="BU419:BU460" si="848">LN(BK419)</f>
        <v>-1.0604613140536552</v>
      </c>
      <c r="BV419" s="96">
        <f t="shared" ref="BV419:BV460" si="849">LN(BL419)</f>
        <v>-1.009042886038245</v>
      </c>
      <c r="BW419" s="96">
        <f t="shared" ref="BW419:BW460" si="850">LN(BM419)</f>
        <v>-2.7997128366712936</v>
      </c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J419" s="39" t="s">
        <v>218</v>
      </c>
      <c r="CK419" s="19">
        <f t="shared" ref="CK419:CK450" si="851">$CM$4</f>
        <v>0</v>
      </c>
      <c r="CL419" s="38">
        <f t="shared" ref="CL419:CL450" si="852">IF(CK419=0,LN(BL419/$CM$7)/LN($BG$4/$BD$4),(BL419/$CM$7)^(1/($BG$4^(CK419)-$BD$4^(CK419))))</f>
        <v>1.7307741504364169</v>
      </c>
      <c r="CM419" s="39">
        <f t="shared" ref="CM419:CM450" si="853">IF($CK419=0,BJ419/((BE$4/$BD$4)^(LN($BL419/$CM$7)/LN($BG$4/$BD$4))),BJ419/(($BL419/$CM$7)^((BE$4^$CK419-$BD$4^$CK419)/($BG$4^$CK419-$BD$4^$CK419))))</f>
        <v>0.2179318797663122</v>
      </c>
      <c r="CN419" s="39">
        <f t="shared" ref="CN419:CN450" si="854">IF($CK419=0,BK419/((BF$4/$BD$4)^(LN($BL419/$CM$7)/LN($BG$4/$BD$4))),BK419/(($BL419/$CM$7)^((BF$4^$CK419-$BD$4^$CK419)/($BG$4^$CK419-$BD$4^$CK419))))</f>
        <v>0.33335474803202253</v>
      </c>
      <c r="CO419" s="41">
        <f t="shared" ref="CO419:CO450" si="855">IF($CK419=0,BL419/((BG$4/$BD$4)^(LN($BL419/$CM$7)/LN($BG$4/$BD$4))),BL419/(($BL419/$CM$7)^((BG$4^$CK419-$BD$4^$CK419)/($BG$4^$CK419-$BD$4^$CK419))))</f>
        <v>0.33810000000000001</v>
      </c>
      <c r="CP419" s="39">
        <f t="shared" ref="CP419:CP450" si="856">IF($CK419=0,BM419/((BH$4/$BD$4)^(LN($BL419/$CM$7)/LN($BG$4/$BD$4))),BM419/(($BL419/$CM$7)^((BH$4^$CK419-$BD$4^$CK419)/($BG$4^$CK419-$BD$4^$CK419))))</f>
        <v>5.4388988702167122E-2</v>
      </c>
      <c r="CQ419" s="17">
        <f t="shared" ref="CQ419:CQ450" si="857">IF($CK419=0,BN419/((BF$4/$BE$4)^(LN($BL419/$CM$7)/LN($BG$4/$BD$4))),BN419/(($BL419/$CM$7)^((BF$4^$CK419-$BE$4^$CK419)/($BG$4^$CK419-$BD$4^$CK419))))</f>
        <v>1.5296281956980227</v>
      </c>
      <c r="CR419" s="17">
        <f t="shared" ref="CR419:CR450" si="858">IF($CK419=0,BO419/((BG$4/$BE$4)^(LN($BL419/$CM$7)/LN($BG$4/$BD$4))),BO419/(($BL419/$CM$7)^((BG$4^$CK419-$BE$4^$CK419)/($BG$4^$CK419-$BD$4^$CK419))))</f>
        <v>1.5514022104638561</v>
      </c>
      <c r="CS419" s="17">
        <f t="shared" ref="CS419:CS450" si="859">IF($CK419=0,BP419/((BH$4/$BE$4)^(LN($BL419/$CM$7)/LN($BG$4/$BD$4))),BP419/(($BL419/$CM$7)^((BH$4^$CK419-$BE$4^$CK419)/($BG$4^$CK419-$BD$4^$CK419))))</f>
        <v>0.24956875864370229</v>
      </c>
      <c r="CT419" s="17">
        <f t="shared" ref="CT419:CT450" si="860">IF($CK419=0,BQ419/((BG$4/$BF$4)^(LN($BL419/$CM$7)/LN($BG$4/$BD$4))),BQ419/(($BL419/$CM$7)^((BG$4^$CK419-$BF$4^$CK419)/($BG$4^$CK419-$BD$4^$CK419))))</f>
        <v>1.0142348413994142</v>
      </c>
      <c r="CU419" s="17">
        <f t="shared" ref="CU419:CU450" si="861">IF($CK419=0,BR419/((BH$4/$BF$4)^(LN($BL419/$CM$7)/LN($BG$4/$BD$4))),BR419/(($BL419/$CM$7)^((BH$4^$CK419-$BF$4^$CK419)/($BG$4^$CK419-$BD$4^$CK419))))</f>
        <v>0.16315648426565216</v>
      </c>
      <c r="CV419" s="17">
        <f t="shared" ref="CV419:CV450" si="862">IF($CK419=0,BS419/((BH$4/$BG$4)^(LN($BL419/$CM$7)/LN($BG$4/$BD$4))),BS419/(($BL419/$CM$7)^((BH$4^$CK419-$BG$4^$CK419)/($BG$4^$CK419-$BD$4^$CK419))))</f>
        <v>0.16086657409691549</v>
      </c>
      <c r="CW419" s="13">
        <f t="shared" ref="CW419:CW450" si="863">LN(CM419)</f>
        <v>-1.5235727431606962</v>
      </c>
      <c r="CX419" s="13">
        <f t="shared" ref="CX419:CX450" si="864">LN(CN419)</f>
        <v>-1.0985480466356057</v>
      </c>
      <c r="CY419" s="13">
        <f t="shared" ref="CY419:CY450" si="865">LN(CP419)</f>
        <v>-2.9115935591717346</v>
      </c>
      <c r="CZ419" s="13">
        <f t="shared" ref="CZ419" si="866">LN(CQ419)</f>
        <v>0.42502469652509056</v>
      </c>
      <c r="DA419" s="13">
        <f t="shared" ref="DA419" si="867">LN(CR419)</f>
        <v>0.43915917389239961</v>
      </c>
      <c r="DB419" s="13">
        <f t="shared" ref="DB419" si="868">LN(CS419)</f>
        <v>-1.3880208160110385</v>
      </c>
      <c r="DC419" s="13">
        <f t="shared" ref="DC419" si="869">LN(CT419)</f>
        <v>1.4134477367309098E-2</v>
      </c>
      <c r="DD419" s="13">
        <f t="shared" ref="DD419" si="870">LN(CU419)</f>
        <v>-1.8130455125361289</v>
      </c>
      <c r="DE419" s="13">
        <f t="shared" ref="DE419" si="871">LN(CV419)</f>
        <v>-1.8271799899034378</v>
      </c>
      <c r="DF419" s="15"/>
      <c r="DY419" s="124"/>
      <c r="EH419" s="50"/>
      <c r="EN419" s="39" t="str">
        <f t="shared" ref="EN419:EU419" si="872">DV441</f>
        <v xml:space="preserve">SRM 3169 </v>
      </c>
      <c r="EO419" s="39" t="str">
        <f t="shared" si="872"/>
        <v>Lab 2</v>
      </c>
      <c r="EP419" s="44" t="str">
        <f t="shared" si="872"/>
        <v>May 28, 2020</v>
      </c>
      <c r="EQ419" s="124">
        <f t="shared" si="872"/>
        <v>1</v>
      </c>
      <c r="ER419" s="117">
        <f t="shared" si="872"/>
        <v>1.0018697649929769</v>
      </c>
      <c r="ES419" s="44">
        <f t="shared" si="872"/>
        <v>-2.8419085567055191</v>
      </c>
      <c r="ET419" s="44">
        <f t="shared" si="872"/>
        <v>-3.7453698885636655</v>
      </c>
      <c r="EU419" s="44">
        <f t="shared" si="872"/>
        <v>-5.224125064207108</v>
      </c>
      <c r="EV419" s="39" t="s">
        <v>275</v>
      </c>
      <c r="EY419" s="39"/>
      <c r="EZ419" s="39"/>
      <c r="FA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44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</row>
    <row r="420" spans="1:235">
      <c r="A420" t="s">
        <v>40</v>
      </c>
      <c r="B420" t="s">
        <v>41</v>
      </c>
      <c r="C420" s="19">
        <v>1</v>
      </c>
      <c r="D420" s="14">
        <v>48</v>
      </c>
      <c r="E420" t="s">
        <v>179</v>
      </c>
      <c r="F420" s="13"/>
      <c r="G420" s="13"/>
      <c r="H420" s="13">
        <v>6.9515369999999998E-3</v>
      </c>
      <c r="I420" s="13">
        <v>1.4907694E-3</v>
      </c>
      <c r="J420" s="13">
        <v>2.2120678000000001E-3</v>
      </c>
      <c r="L420" s="13">
        <v>2.1581691000000002E-3</v>
      </c>
      <c r="M420" s="13">
        <v>1.7524085999999999E-5</v>
      </c>
      <c r="N420" s="13">
        <v>3.6713172999999999E-4</v>
      </c>
      <c r="Q420" s="13">
        <v>-1.3479325999999999E-6</v>
      </c>
      <c r="R420" s="13">
        <v>2.2770229E-5</v>
      </c>
      <c r="S420" s="13">
        <v>1.1793629E-6</v>
      </c>
      <c r="T420" s="13"/>
      <c r="U420" s="13"/>
      <c r="V420" s="13">
        <v>41.703257000000001</v>
      </c>
      <c r="W420" s="13">
        <v>9.2643594</v>
      </c>
      <c r="X420" s="13">
        <v>14.441751999999999</v>
      </c>
      <c r="Z420" s="13">
        <v>15.203892</v>
      </c>
      <c r="AA420" s="13">
        <v>1.1491971E-5</v>
      </c>
      <c r="AB420" s="13">
        <v>2.5368260999999999</v>
      </c>
      <c r="AE420" s="13">
        <v>3.3851964999999998E-6</v>
      </c>
      <c r="AF420" s="13">
        <v>2.4049667000000001E-5</v>
      </c>
      <c r="AG420" s="13">
        <v>5.1182805999999997E-6</v>
      </c>
      <c r="AI420" s="68">
        <f t="shared" si="830"/>
        <v>1</v>
      </c>
      <c r="AJ420" s="13">
        <f t="shared" si="770"/>
        <v>0</v>
      </c>
      <c r="AK420" s="13">
        <f t="shared" si="771"/>
        <v>0</v>
      </c>
      <c r="AL420" s="13">
        <f t="shared" si="772"/>
        <v>41.696305463000002</v>
      </c>
      <c r="AM420" s="13">
        <f t="shared" si="773"/>
        <v>9.2628686305999999</v>
      </c>
      <c r="AN420" s="13">
        <f t="shared" si="774"/>
        <v>14.439539932199999</v>
      </c>
      <c r="AO420" s="13">
        <f t="shared" si="775"/>
        <v>0</v>
      </c>
      <c r="AP420" s="13">
        <f t="shared" si="776"/>
        <v>15.2017338309</v>
      </c>
      <c r="AQ420" s="13">
        <f t="shared" si="777"/>
        <v>-6.0321149999999987E-6</v>
      </c>
      <c r="AR420" s="13">
        <f t="shared" si="778"/>
        <v>2.5364589682699998</v>
      </c>
      <c r="AS420" s="13">
        <f t="shared" si="779"/>
        <v>0</v>
      </c>
      <c r="AT420" s="13">
        <f t="shared" si="780"/>
        <v>0</v>
      </c>
      <c r="AU420" s="13">
        <f t="shared" si="781"/>
        <v>4.7331290999999997E-6</v>
      </c>
      <c r="AV420" s="13">
        <f t="shared" si="782"/>
        <v>1.2794380000000006E-6</v>
      </c>
      <c r="AW420" s="13">
        <f t="shared" si="783"/>
        <v>3.9389176999999999E-6</v>
      </c>
      <c r="AY420">
        <f t="shared" ref="AY420:AY483" si="873">$BB$4</f>
        <v>0</v>
      </c>
      <c r="AZ420">
        <f t="shared" si="831"/>
        <v>0</v>
      </c>
      <c r="BA420">
        <f t="shared" ref="BA420:BA483" si="874">$BB$6</f>
        <v>1</v>
      </c>
      <c r="BB420">
        <f t="shared" si="832"/>
        <v>1</v>
      </c>
      <c r="BC420">
        <f t="shared" si="833"/>
        <v>1</v>
      </c>
      <c r="BD420" s="41">
        <f t="shared" si="834"/>
        <v>1.7316892074517833</v>
      </c>
      <c r="BE420" s="13">
        <f t="shared" si="835"/>
        <v>41.696305463000002</v>
      </c>
      <c r="BF420" s="13">
        <f t="shared" si="836"/>
        <v>9.2628686305999999</v>
      </c>
      <c r="BG420" s="13">
        <f t="shared" si="786"/>
        <v>14.439538243342049</v>
      </c>
      <c r="BH420" s="13">
        <f t="shared" si="787"/>
        <v>15.201732735638883</v>
      </c>
      <c r="BI420" s="13">
        <f t="shared" si="788"/>
        <v>2.5364549533180285</v>
      </c>
      <c r="BJ420" s="17">
        <f t="shared" si="837"/>
        <v>0.22215082434148944</v>
      </c>
      <c r="BK420" s="17">
        <f t="shared" si="838"/>
        <v>0.34630258203943859</v>
      </c>
      <c r="BL420" s="17">
        <f t="shared" si="839"/>
        <v>0.36458224696018754</v>
      </c>
      <c r="BM420" s="17">
        <f t="shared" si="840"/>
        <v>6.0831647436217086E-2</v>
      </c>
      <c r="BN420" s="17">
        <f t="shared" ref="BN420:BN483" si="875">BG420/BF420</f>
        <v>1.558862466821656</v>
      </c>
      <c r="BO420" s="17">
        <f t="shared" ref="BO420:BO483" si="876">BH420/BF420</f>
        <v>1.6411473963281498</v>
      </c>
      <c r="BP420" s="17">
        <f t="shared" ref="BP420:BP483" si="877">BI420/BF420</f>
        <v>0.27383039255666636</v>
      </c>
      <c r="BQ420" s="17">
        <f t="shared" ref="BQ420:BQ483" si="878">BH420/BG420</f>
        <v>1.0527852400438273</v>
      </c>
      <c r="BR420" s="17">
        <f t="shared" ref="BR420:BR483" si="879">BI420/BG420</f>
        <v>0.1756603923596772</v>
      </c>
      <c r="BS420" s="17">
        <f t="shared" ref="BS420:BS483" si="880">BI420/BH420</f>
        <v>0.1668530158651963</v>
      </c>
      <c r="BT420" s="96">
        <f t="shared" si="847"/>
        <v>-1.5043987388644104</v>
      </c>
      <c r="BU420" s="96">
        <f t="shared" si="848"/>
        <v>-1.0604423715246338</v>
      </c>
      <c r="BV420" s="96">
        <f t="shared" si="849"/>
        <v>-1.0090031097492049</v>
      </c>
      <c r="BW420" s="96">
        <f t="shared" si="850"/>
        <v>-2.7996451083889768</v>
      </c>
      <c r="BX420" s="44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J420" s="39"/>
      <c r="CK420" s="19">
        <f t="shared" si="851"/>
        <v>0</v>
      </c>
      <c r="CL420" s="38">
        <f t="shared" si="852"/>
        <v>1.7316875529680249</v>
      </c>
      <c r="CM420" s="39">
        <f t="shared" si="853"/>
        <v>0.21793210739269014</v>
      </c>
      <c r="CN420" s="39">
        <f t="shared" si="854"/>
        <v>0.33335436219197795</v>
      </c>
      <c r="CO420" s="41">
        <f t="shared" si="855"/>
        <v>0.33809999999999996</v>
      </c>
      <c r="CP420" s="39">
        <f t="shared" si="856"/>
        <v>5.4389461023927554E-2</v>
      </c>
      <c r="CQ420" s="17">
        <f t="shared" si="857"/>
        <v>1.529624827567557</v>
      </c>
      <c r="CR420" s="17">
        <f t="shared" si="858"/>
        <v>1.5514005900506447</v>
      </c>
      <c r="CS420" s="17">
        <f t="shared" si="859"/>
        <v>0.2495706652619277</v>
      </c>
      <c r="CT420" s="17">
        <f t="shared" si="860"/>
        <v>1.0142360153226044</v>
      </c>
      <c r="CU420" s="17">
        <f t="shared" si="861"/>
        <v>0.16315808998654951</v>
      </c>
      <c r="CV420" s="17">
        <f t="shared" si="862"/>
        <v>0.16086797108526343</v>
      </c>
      <c r="CW420" s="13">
        <f t="shared" si="863"/>
        <v>-1.5235716986771661</v>
      </c>
      <c r="CX420" s="13">
        <f t="shared" si="864"/>
        <v>-1.0985492040820501</v>
      </c>
      <c r="CY420" s="13">
        <f t="shared" si="865"/>
        <v>-2.9115848750663509</v>
      </c>
      <c r="CZ420" s="13">
        <f t="shared" ref="CZ420:CZ483" si="881">LN(CQ420)</f>
        <v>0.42502249459511615</v>
      </c>
      <c r="DA420" s="13">
        <f t="shared" ref="DA420:DA483" si="882">LN(CR420)</f>
        <v>0.43915812940886934</v>
      </c>
      <c r="DB420" s="13">
        <f t="shared" ref="DB420:DB483" si="883">LN(CS420)</f>
        <v>-1.388013176389185</v>
      </c>
      <c r="DC420" s="13">
        <f t="shared" ref="DC420:DC483" si="884">LN(CT420)</f>
        <v>1.413563481375337E-2</v>
      </c>
      <c r="DD420" s="13">
        <f t="shared" ref="DD420:DD483" si="885">LN(CU420)</f>
        <v>-1.8130356709843007</v>
      </c>
      <c r="DE420" s="13">
        <f t="shared" ref="DE420:DE483" si="886">LN(CV420)</f>
        <v>-1.8271713057980541</v>
      </c>
      <c r="DF420" s="15"/>
      <c r="DY420" s="124"/>
      <c r="EE420" t="str">
        <f>E420</f>
        <v xml:space="preserve">SRM 3169 </v>
      </c>
      <c r="EF420" t="str">
        <f>A420</f>
        <v>Lab 2</v>
      </c>
      <c r="EG420" t="str">
        <f>B420</f>
        <v>May 28, 2020</v>
      </c>
      <c r="EH420" s="50">
        <f>C420</f>
        <v>1</v>
      </c>
      <c r="EI420" s="48">
        <f>BE420/AVERAGE(BE419,BE421)</f>
        <v>1.0009461485457645</v>
      </c>
      <c r="EJ420" s="46">
        <f>(CM420/AVERAGE(CM419,CM421)-1)*10^6</f>
        <v>2.5461455195330274</v>
      </c>
      <c r="EK420" s="46">
        <f>(CN420/AVERAGE(CN419,CN421)-1)*10^6</f>
        <v>-1.8684882915342982</v>
      </c>
      <c r="EL420" s="46">
        <f>(CP420/AVERAGE(CP419,CP421)-1)*10^6</f>
        <v>6.0687954026583668</v>
      </c>
      <c r="EN420" s="39" t="str">
        <f t="shared" ref="EN420:EU420" si="887">DV443</f>
        <v xml:space="preserve">SRM 3169 </v>
      </c>
      <c r="EO420" s="39" t="str">
        <f t="shared" si="887"/>
        <v>Lab 2</v>
      </c>
      <c r="EP420" s="39" t="str">
        <f t="shared" si="887"/>
        <v>May 28, 2020</v>
      </c>
      <c r="EQ420" s="124">
        <f t="shared" si="887"/>
        <v>1</v>
      </c>
      <c r="ER420" s="117">
        <f t="shared" si="887"/>
        <v>0.99820276948175424</v>
      </c>
      <c r="ES420" s="44">
        <f t="shared" si="887"/>
        <v>2.6852753707284904</v>
      </c>
      <c r="ET420" s="44">
        <f t="shared" si="887"/>
        <v>3.2156727116650075</v>
      </c>
      <c r="EU420" s="44">
        <f t="shared" si="887"/>
        <v>3.14691415015389</v>
      </c>
      <c r="EV420" s="39" t="s">
        <v>275</v>
      </c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</row>
    <row r="421" spans="1:235">
      <c r="A421" t="s">
        <v>40</v>
      </c>
      <c r="B421" t="s">
        <v>41</v>
      </c>
      <c r="C421" s="19">
        <v>1</v>
      </c>
      <c r="D421" s="14">
        <v>51</v>
      </c>
      <c r="E421" t="s">
        <v>179</v>
      </c>
      <c r="F421" s="13"/>
      <c r="G421" s="13"/>
      <c r="H421" s="13">
        <v>6.7879866000000004E-3</v>
      </c>
      <c r="I421" s="13">
        <v>1.4585856999999999E-3</v>
      </c>
      <c r="J421" s="13">
        <v>2.1660240999999999E-3</v>
      </c>
      <c r="L421" s="13">
        <v>2.0629317999999999E-3</v>
      </c>
      <c r="M421" s="13">
        <v>1.0791901E-5</v>
      </c>
      <c r="N421" s="13">
        <v>3.4028146000000001E-4</v>
      </c>
      <c r="Q421" s="13">
        <v>1.6108230000000001E-6</v>
      </c>
      <c r="R421" s="13">
        <v>3.0251777999999998E-6</v>
      </c>
      <c r="S421" s="13">
        <v>1.2604199E-6</v>
      </c>
      <c r="T421" s="13"/>
      <c r="U421" s="13"/>
      <c r="V421" s="13">
        <v>41.618628000000001</v>
      </c>
      <c r="W421" s="13">
        <v>9.2455914999999997</v>
      </c>
      <c r="X421" s="13">
        <v>14.412706</v>
      </c>
      <c r="Z421" s="13">
        <v>15.173432999999999</v>
      </c>
      <c r="AA421" s="13">
        <v>3.0943806999999999E-5</v>
      </c>
      <c r="AB421" s="13">
        <v>2.5317672999999998</v>
      </c>
      <c r="AE421" s="13">
        <v>1.563972E-6</v>
      </c>
      <c r="AF421" s="13">
        <v>1.1649800999999999E-5</v>
      </c>
      <c r="AG421" s="13">
        <v>9.3567036999999998E-7</v>
      </c>
      <c r="AI421" s="68">
        <f t="shared" si="830"/>
        <v>1</v>
      </c>
      <c r="AJ421" s="13">
        <f t="shared" si="770"/>
        <v>0</v>
      </c>
      <c r="AK421" s="13">
        <f t="shared" si="771"/>
        <v>0</v>
      </c>
      <c r="AL421" s="13">
        <f t="shared" si="772"/>
        <v>41.611840013399998</v>
      </c>
      <c r="AM421" s="13">
        <f t="shared" si="773"/>
        <v>9.2441329142999997</v>
      </c>
      <c r="AN421" s="13">
        <f t="shared" si="774"/>
        <v>14.410539975900001</v>
      </c>
      <c r="AO421" s="13">
        <f t="shared" si="775"/>
        <v>0</v>
      </c>
      <c r="AP421" s="13">
        <f t="shared" si="776"/>
        <v>15.1713700682</v>
      </c>
      <c r="AQ421" s="13">
        <f t="shared" si="777"/>
        <v>2.0151905999999999E-5</v>
      </c>
      <c r="AR421" s="13">
        <f t="shared" si="778"/>
        <v>2.5314270185399996</v>
      </c>
      <c r="AS421" s="13">
        <f t="shared" si="779"/>
        <v>0</v>
      </c>
      <c r="AT421" s="13">
        <f t="shared" si="780"/>
        <v>0</v>
      </c>
      <c r="AU421" s="13">
        <f t="shared" si="781"/>
        <v>-4.6851000000000053E-8</v>
      </c>
      <c r="AV421" s="13">
        <f t="shared" si="782"/>
        <v>8.6246231999999999E-6</v>
      </c>
      <c r="AW421" s="13">
        <f t="shared" si="783"/>
        <v>-3.2474953000000004E-7</v>
      </c>
      <c r="AY421">
        <f t="shared" si="873"/>
        <v>0</v>
      </c>
      <c r="AZ421">
        <f t="shared" si="831"/>
        <v>0</v>
      </c>
      <c r="BA421">
        <f t="shared" si="874"/>
        <v>1</v>
      </c>
      <c r="BB421">
        <f t="shared" si="832"/>
        <v>1</v>
      </c>
      <c r="BC421">
        <f t="shared" si="833"/>
        <v>1</v>
      </c>
      <c r="BD421" s="41">
        <f t="shared" si="834"/>
        <v>1.7323413436057484</v>
      </c>
      <c r="BE421" s="13">
        <f t="shared" si="835"/>
        <v>41.611840013399998</v>
      </c>
      <c r="BF421" s="13">
        <f t="shared" si="836"/>
        <v>9.2441329142999997</v>
      </c>
      <c r="BG421" s="13">
        <f t="shared" si="786"/>
        <v>14.410528591956515</v>
      </c>
      <c r="BH421" s="13">
        <f t="shared" si="787"/>
        <v>15.171362685371811</v>
      </c>
      <c r="BI421" s="13">
        <f t="shared" si="788"/>
        <v>2.5314131917788294</v>
      </c>
      <c r="BJ421" s="17">
        <f t="shared" si="837"/>
        <v>0.22215150570902825</v>
      </c>
      <c r="BK421" s="17">
        <f t="shared" si="838"/>
        <v>0.34630837250445989</v>
      </c>
      <c r="BL421" s="17">
        <f t="shared" si="839"/>
        <v>0.36459244966063198</v>
      </c>
      <c r="BM421" s="17">
        <f t="shared" si="840"/>
        <v>6.0833964346773767E-2</v>
      </c>
      <c r="BN421" s="17">
        <f t="shared" si="875"/>
        <v>1.5588837509751161</v>
      </c>
      <c r="BO421" s="17">
        <f t="shared" si="876"/>
        <v>1.6411882894828156</v>
      </c>
      <c r="BP421" s="17">
        <f t="shared" si="877"/>
        <v>0.27383998209966431</v>
      </c>
      <c r="BQ421" s="17">
        <f t="shared" si="878"/>
        <v>1.0527970982160897</v>
      </c>
      <c r="BR421" s="17">
        <f t="shared" si="879"/>
        <v>0.17566414553257825</v>
      </c>
      <c r="BS421" s="17">
        <f t="shared" si="880"/>
        <v>0.16685470147118767</v>
      </c>
      <c r="BT421" s="96">
        <f t="shared" si="847"/>
        <v>-1.5043956717297469</v>
      </c>
      <c r="BU421" s="96">
        <f t="shared" si="848"/>
        <v>-1.0604256508389922</v>
      </c>
      <c r="BV421" s="96">
        <f t="shared" si="849"/>
        <v>-1.0089751255075892</v>
      </c>
      <c r="BW421" s="96">
        <f t="shared" si="850"/>
        <v>-2.7996070218578195</v>
      </c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J421" s="39"/>
      <c r="CK421" s="19">
        <f t="shared" si="851"/>
        <v>0</v>
      </c>
      <c r="CL421" s="38">
        <f t="shared" si="852"/>
        <v>1.7323301689021251</v>
      </c>
      <c r="CM421" s="39">
        <f t="shared" si="853"/>
        <v>0.21793122524817612</v>
      </c>
      <c r="CN421" s="39">
        <f t="shared" si="854"/>
        <v>0.33335522209170632</v>
      </c>
      <c r="CO421" s="41">
        <f t="shared" si="855"/>
        <v>0.33810000000000001</v>
      </c>
      <c r="CP421" s="39">
        <f t="shared" si="856"/>
        <v>5.4389273192672297E-2</v>
      </c>
      <c r="CQ421" s="17">
        <f t="shared" si="857"/>
        <v>1.5296349649394549</v>
      </c>
      <c r="CR421" s="17">
        <f t="shared" si="858"/>
        <v>1.5514068698277537</v>
      </c>
      <c r="CS421" s="17">
        <f t="shared" si="859"/>
        <v>0.24957081359376004</v>
      </c>
      <c r="CT421" s="17">
        <f t="shared" si="860"/>
        <v>1.0142333990705819</v>
      </c>
      <c r="CU421" s="17">
        <f t="shared" si="861"/>
        <v>0.16315710565862906</v>
      </c>
      <c r="CV421" s="17">
        <f t="shared" si="862"/>
        <v>0.16086741553585418</v>
      </c>
      <c r="CW421" s="13">
        <f t="shared" si="863"/>
        <v>-1.5235757464804476</v>
      </c>
      <c r="CX421" s="13">
        <f t="shared" si="864"/>
        <v>-1.0985466245489262</v>
      </c>
      <c r="CY421" s="13">
        <f t="shared" si="865"/>
        <v>-2.9115883285217827</v>
      </c>
      <c r="CZ421" s="13">
        <f t="shared" si="881"/>
        <v>0.42502912193152137</v>
      </c>
      <c r="DA421" s="13">
        <f t="shared" si="882"/>
        <v>0.43916217721215084</v>
      </c>
      <c r="DB421" s="13">
        <f t="shared" si="883"/>
        <v>-1.3880125820413352</v>
      </c>
      <c r="DC421" s="13">
        <f t="shared" si="884"/>
        <v>1.4133055280629509E-2</v>
      </c>
      <c r="DD421" s="13">
        <f t="shared" si="885"/>
        <v>-1.8130417039728566</v>
      </c>
      <c r="DE421" s="13">
        <f t="shared" si="886"/>
        <v>-1.8271747592534859</v>
      </c>
      <c r="DF421" s="15"/>
      <c r="DV421" s="39" t="str">
        <f>E421</f>
        <v xml:space="preserve">SRM 3169 </v>
      </c>
      <c r="DW421" s="39" t="str">
        <f>A421</f>
        <v>Lab 2</v>
      </c>
      <c r="DX421" s="39" t="str">
        <f>B421</f>
        <v>May 28, 2020</v>
      </c>
      <c r="DY421" s="124">
        <f>C421</f>
        <v>1</v>
      </c>
      <c r="DZ421" s="48">
        <f>BE421/AVERAGE(BE419,BE423)</f>
        <v>0.99769085169407945</v>
      </c>
      <c r="EA421" s="46">
        <f>(CM421/AVERAGE(CM419,CM423)-1)*10^6</f>
        <v>-0.14287682259528367</v>
      </c>
      <c r="EB421" s="46">
        <f>(CN421/AVERAGE(CN419,CN423)-1)*10^6</f>
        <v>1.7658543081111588</v>
      </c>
      <c r="EC421" s="46">
        <f>(CP421/AVERAGE(CP419,CP423)-1)*10^6</f>
        <v>5.3227870118188747</v>
      </c>
      <c r="EH421" s="50"/>
      <c r="EK421" s="46"/>
      <c r="EL421" s="46"/>
      <c r="EN421" s="39" t="str">
        <f t="shared" ref="EN421:EU421" si="888">DV445</f>
        <v xml:space="preserve">SRM 3169 </v>
      </c>
      <c r="EO421" s="39" t="str">
        <f t="shared" si="888"/>
        <v>Lab 2</v>
      </c>
      <c r="EP421" s="39" t="str">
        <f t="shared" si="888"/>
        <v>May 28, 2020</v>
      </c>
      <c r="EQ421" s="124">
        <f t="shared" si="888"/>
        <v>1</v>
      </c>
      <c r="ER421" s="117">
        <f t="shared" si="888"/>
        <v>1.0054158935670612</v>
      </c>
      <c r="ES421" s="44">
        <f t="shared" si="888"/>
        <v>-2.7604917274270946</v>
      </c>
      <c r="ET421" s="44">
        <f t="shared" si="888"/>
        <v>-2.5206934544108606</v>
      </c>
      <c r="EU421" s="44">
        <f t="shared" si="888"/>
        <v>1.8335757210330428</v>
      </c>
      <c r="EV421" s="39" t="s">
        <v>275</v>
      </c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</row>
    <row r="422" spans="1:235">
      <c r="A422" t="s">
        <v>40</v>
      </c>
      <c r="B422" t="s">
        <v>41</v>
      </c>
      <c r="C422" s="19">
        <v>1</v>
      </c>
      <c r="D422" s="14">
        <v>54</v>
      </c>
      <c r="E422" t="s">
        <v>304</v>
      </c>
      <c r="F422" s="13"/>
      <c r="G422" s="13"/>
      <c r="H422" s="13">
        <v>7.3336067999999997E-3</v>
      </c>
      <c r="I422" s="13">
        <v>1.5692029000000001E-3</v>
      </c>
      <c r="J422" s="13">
        <v>2.3559965000000001E-3</v>
      </c>
      <c r="L422" s="13">
        <v>2.2705485E-3</v>
      </c>
      <c r="M422" s="13">
        <v>1.1422331000000001E-6</v>
      </c>
      <c r="N422" s="13">
        <v>3.7911234000000002E-4</v>
      </c>
      <c r="Q422" s="13">
        <v>7.7936109999999995E-6</v>
      </c>
      <c r="R422" s="13">
        <v>1.0330522000000001E-5</v>
      </c>
      <c r="S422" s="13">
        <v>7.7910455999999998E-6</v>
      </c>
      <c r="T422" s="13"/>
      <c r="U422" s="13"/>
      <c r="V422" s="13">
        <v>42.611621999999997</v>
      </c>
      <c r="W422" s="13">
        <v>9.4660042000000004</v>
      </c>
      <c r="X422" s="13">
        <v>14.755984</v>
      </c>
      <c r="Z422" s="13">
        <v>15.534241</v>
      </c>
      <c r="AA422" s="13">
        <v>3.0463651E-5</v>
      </c>
      <c r="AB422" s="13">
        <v>2.5918526000000002</v>
      </c>
      <c r="AE422" s="13">
        <v>1.1874945E-6</v>
      </c>
      <c r="AF422" s="13">
        <v>1.4676747E-5</v>
      </c>
      <c r="AG422" s="13">
        <v>7.6641900999999995E-6</v>
      </c>
      <c r="AI422" s="68">
        <f t="shared" si="830"/>
        <v>1</v>
      </c>
      <c r="AJ422" s="13">
        <f t="shared" si="770"/>
        <v>0</v>
      </c>
      <c r="AK422" s="13">
        <f t="shared" si="771"/>
        <v>0</v>
      </c>
      <c r="AL422" s="13">
        <f t="shared" si="772"/>
        <v>42.604288393199994</v>
      </c>
      <c r="AM422" s="13">
        <f t="shared" si="773"/>
        <v>9.4644349970999997</v>
      </c>
      <c r="AN422" s="13">
        <f t="shared" si="774"/>
        <v>14.753628003499999</v>
      </c>
      <c r="AO422" s="13">
        <f t="shared" si="775"/>
        <v>0</v>
      </c>
      <c r="AP422" s="13">
        <f t="shared" si="776"/>
        <v>15.531970451499999</v>
      </c>
      <c r="AQ422" s="13">
        <f t="shared" si="777"/>
        <v>2.9321417900000001E-5</v>
      </c>
      <c r="AR422" s="13">
        <f t="shared" si="778"/>
        <v>2.5914734876600001</v>
      </c>
      <c r="AS422" s="13">
        <f t="shared" si="779"/>
        <v>0</v>
      </c>
      <c r="AT422" s="13">
        <f t="shared" si="780"/>
        <v>0</v>
      </c>
      <c r="AU422" s="13">
        <f t="shared" si="781"/>
        <v>-6.6061164999999995E-6</v>
      </c>
      <c r="AV422" s="13">
        <f t="shared" si="782"/>
        <v>4.3462249999999992E-6</v>
      </c>
      <c r="AW422" s="13">
        <f t="shared" si="783"/>
        <v>-1.2685550000000036E-7</v>
      </c>
      <c r="AY422">
        <f t="shared" si="873"/>
        <v>0</v>
      </c>
      <c r="AZ422">
        <f t="shared" si="831"/>
        <v>0</v>
      </c>
      <c r="BA422">
        <f t="shared" si="874"/>
        <v>1</v>
      </c>
      <c r="BB422">
        <f t="shared" si="832"/>
        <v>1</v>
      </c>
      <c r="BC422">
        <f t="shared" si="833"/>
        <v>1</v>
      </c>
      <c r="BD422" s="41">
        <f t="shared" si="834"/>
        <v>1.7305096285140122</v>
      </c>
      <c r="BE422" s="13">
        <f t="shared" si="835"/>
        <v>42.604288393199994</v>
      </c>
      <c r="BF422" s="13">
        <f t="shared" si="836"/>
        <v>9.4644349970999997</v>
      </c>
      <c r="BG422" s="13">
        <f t="shared" si="786"/>
        <v>14.753622265975322</v>
      </c>
      <c r="BH422" s="13">
        <f t="shared" si="787"/>
        <v>15.531966730675402</v>
      </c>
      <c r="BI422" s="13">
        <f t="shared" si="788"/>
        <v>2.5914692465617759</v>
      </c>
      <c r="BJ422" s="17">
        <f t="shared" si="837"/>
        <v>0.2221474728025408</v>
      </c>
      <c r="BK422" s="17">
        <f t="shared" si="838"/>
        <v>0.34629430093544589</v>
      </c>
      <c r="BL422" s="17">
        <f t="shared" si="839"/>
        <v>0.36456345866709594</v>
      </c>
      <c r="BM422" s="17">
        <f t="shared" si="840"/>
        <v>6.0826488231532028E-2</v>
      </c>
      <c r="BN422" s="17">
        <f t="shared" si="875"/>
        <v>1.5588487078727873</v>
      </c>
      <c r="BO422" s="17">
        <f t="shared" si="876"/>
        <v>1.6410875805512486</v>
      </c>
      <c r="BP422" s="17">
        <f t="shared" si="877"/>
        <v>0.27381129960275796</v>
      </c>
      <c r="BQ422" s="17">
        <f t="shared" si="878"/>
        <v>1.0527561605325284</v>
      </c>
      <c r="BR422" s="17">
        <f t="shared" si="879"/>
        <v>0.17564969468807673</v>
      </c>
      <c r="BS422" s="17">
        <f t="shared" si="880"/>
        <v>0.16684746313830706</v>
      </c>
      <c r="BT422" s="96">
        <f t="shared" si="847"/>
        <v>-1.504413825750722</v>
      </c>
      <c r="BU422" s="96">
        <f t="shared" si="848"/>
        <v>-1.0604662847249287</v>
      </c>
      <c r="BV422" s="96">
        <f t="shared" si="849"/>
        <v>-1.0090546448345814</v>
      </c>
      <c r="BW422" s="96">
        <f t="shared" si="850"/>
        <v>-2.799729923180192</v>
      </c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J422" s="39"/>
      <c r="CK422" s="19">
        <f t="shared" si="851"/>
        <v>0</v>
      </c>
      <c r="CL422" s="38">
        <f t="shared" si="852"/>
        <v>1.7305041274000437</v>
      </c>
      <c r="CM422" s="39">
        <f t="shared" si="853"/>
        <v>0.21793167497374943</v>
      </c>
      <c r="CN422" s="39">
        <f t="shared" si="854"/>
        <v>0.33335507183599766</v>
      </c>
      <c r="CO422" s="41">
        <f t="shared" si="855"/>
        <v>0.33810000000000001</v>
      </c>
      <c r="CP422" s="39">
        <f t="shared" si="856"/>
        <v>5.4389008734903627E-2</v>
      </c>
      <c r="CQ422" s="17">
        <f t="shared" si="857"/>
        <v>1.5296311189098666</v>
      </c>
      <c r="CR422" s="17">
        <f t="shared" si="858"/>
        <v>1.5514036683319452</v>
      </c>
      <c r="CS422" s="17">
        <f t="shared" si="859"/>
        <v>0.24956908508804393</v>
      </c>
      <c r="CT422" s="17">
        <f t="shared" si="860"/>
        <v>1.0142338562238429</v>
      </c>
      <c r="CU422" s="17">
        <f t="shared" si="861"/>
        <v>0.16315638587812353</v>
      </c>
      <c r="CV422" s="17">
        <f t="shared" si="862"/>
        <v>0.16086663334783677</v>
      </c>
      <c r="CW422" s="13">
        <f t="shared" si="863"/>
        <v>-1.5235736828702018</v>
      </c>
      <c r="CX422" s="13">
        <f t="shared" si="864"/>
        <v>-1.0985470752865556</v>
      </c>
      <c r="CY422" s="13">
        <f t="shared" si="865"/>
        <v>-2.9115931908484161</v>
      </c>
      <c r="CZ422" s="13">
        <f t="shared" si="881"/>
        <v>0.42502660758364647</v>
      </c>
      <c r="DA422" s="13">
        <f t="shared" si="882"/>
        <v>0.43916011360190521</v>
      </c>
      <c r="DB422" s="13">
        <f t="shared" si="883"/>
        <v>-1.3880195079782145</v>
      </c>
      <c r="DC422" s="13">
        <f t="shared" si="884"/>
        <v>1.413350601825895E-2</v>
      </c>
      <c r="DD422" s="13">
        <f t="shared" si="885"/>
        <v>-1.8130461155618605</v>
      </c>
      <c r="DE422" s="13">
        <f t="shared" si="886"/>
        <v>-1.8271796215801195</v>
      </c>
      <c r="DF422" s="15"/>
      <c r="DY422" s="124"/>
      <c r="EE422" t="str">
        <f>E422</f>
        <v xml:space="preserve">Bottle 1 </v>
      </c>
      <c r="EF422" t="str">
        <f>A422</f>
        <v>Lab 2</v>
      </c>
      <c r="EG422" t="str">
        <f>B422</f>
        <v>May 28, 2020</v>
      </c>
      <c r="EH422" s="50">
        <f>C422</f>
        <v>1</v>
      </c>
      <c r="EI422" s="48">
        <f>BE422/AVERAGE(BE421,BE423)</f>
        <v>1.0225904925827805</v>
      </c>
      <c r="EJ422" s="46">
        <f>(CM422/AVERAGE(CM421,CM423)-1)*10^6</f>
        <v>3.4224023128803793</v>
      </c>
      <c r="EK422" s="46">
        <f>(CN422/AVERAGE(CN421,CN423)-1)*10^6</f>
        <v>0.6040714650712431</v>
      </c>
      <c r="EL422" s="46">
        <f>(CP422/AVERAGE(CP421,CP423)-1)*10^6</f>
        <v>-2.1548801025783604</v>
      </c>
      <c r="EN422" s="39" t="str">
        <f t="shared" ref="EN422:EU422" si="889">DV447</f>
        <v xml:space="preserve">SRM 3169 </v>
      </c>
      <c r="EO422" s="39" t="str">
        <f t="shared" si="889"/>
        <v>Lab 2</v>
      </c>
      <c r="EP422" s="44" t="str">
        <f t="shared" si="889"/>
        <v>May 28, 2020</v>
      </c>
      <c r="EQ422" s="124">
        <f t="shared" si="889"/>
        <v>1</v>
      </c>
      <c r="ER422" s="117">
        <f t="shared" si="889"/>
        <v>0.99625832545705439</v>
      </c>
      <c r="ES422" s="44">
        <f t="shared" si="889"/>
        <v>3.8398858124288893</v>
      </c>
      <c r="ET422" s="44">
        <f t="shared" si="889"/>
        <v>1.4404574355530997</v>
      </c>
      <c r="EU422" s="44">
        <f t="shared" si="889"/>
        <v>-4.8692378116221846</v>
      </c>
      <c r="EV422" s="39" t="s">
        <v>275</v>
      </c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</row>
    <row r="423" spans="1:235">
      <c r="A423" t="s">
        <v>40</v>
      </c>
      <c r="B423" t="s">
        <v>41</v>
      </c>
      <c r="C423" s="19">
        <v>1</v>
      </c>
      <c r="D423" s="14">
        <v>57</v>
      </c>
      <c r="E423" t="s">
        <v>179</v>
      </c>
      <c r="F423" s="13"/>
      <c r="G423" s="13"/>
      <c r="H423" s="13">
        <v>7.6310611999999998E-3</v>
      </c>
      <c r="I423" s="13">
        <v>1.6189457999999999E-3</v>
      </c>
      <c r="J423" s="13">
        <v>2.4352724000000002E-3</v>
      </c>
      <c r="L423" s="13">
        <v>2.3619210999999999E-3</v>
      </c>
      <c r="M423" s="13">
        <v>1.2068285999999999E-5</v>
      </c>
      <c r="N423" s="13">
        <v>3.8835170999999998E-4</v>
      </c>
      <c r="Q423" s="13">
        <v>4.8468107000000002E-6</v>
      </c>
      <c r="R423" s="13">
        <v>7.1245041000000002E-6</v>
      </c>
      <c r="S423" s="13">
        <v>1.9851022000000002E-6</v>
      </c>
      <c r="T423" s="13"/>
      <c r="U423" s="13"/>
      <c r="V423" s="13">
        <v>41.721988000000003</v>
      </c>
      <c r="W423" s="13">
        <v>9.2683924999999991</v>
      </c>
      <c r="X423" s="13">
        <v>14.448126999999999</v>
      </c>
      <c r="Z423" s="13">
        <v>15.210419</v>
      </c>
      <c r="AA423" s="13">
        <v>3.0092088999999999E-5</v>
      </c>
      <c r="AB423" s="13">
        <v>2.5378826000000001</v>
      </c>
      <c r="AE423" s="13">
        <v>1.4924196000000001E-6</v>
      </c>
      <c r="AF423" s="13">
        <v>2.7732282E-5</v>
      </c>
      <c r="AG423" s="13">
        <v>5.9893323000000003E-6</v>
      </c>
      <c r="AI423" s="68">
        <f t="shared" si="830"/>
        <v>1</v>
      </c>
      <c r="AJ423" s="13">
        <f t="shared" si="770"/>
        <v>0</v>
      </c>
      <c r="AK423" s="13">
        <f t="shared" si="771"/>
        <v>0</v>
      </c>
      <c r="AL423" s="13">
        <f t="shared" si="772"/>
        <v>41.714356938800002</v>
      </c>
      <c r="AM423" s="13">
        <f t="shared" si="773"/>
        <v>9.2667735541999985</v>
      </c>
      <c r="AN423" s="13">
        <f t="shared" si="774"/>
        <v>14.4456917276</v>
      </c>
      <c r="AO423" s="13">
        <f t="shared" si="775"/>
        <v>0</v>
      </c>
      <c r="AP423" s="13">
        <f t="shared" si="776"/>
        <v>15.2080570789</v>
      </c>
      <c r="AQ423" s="13">
        <f t="shared" si="777"/>
        <v>1.8023803E-5</v>
      </c>
      <c r="AR423" s="13">
        <f t="shared" si="778"/>
        <v>2.5374942482900003</v>
      </c>
      <c r="AS423" s="13">
        <f t="shared" si="779"/>
        <v>0</v>
      </c>
      <c r="AT423" s="13">
        <f t="shared" si="780"/>
        <v>0</v>
      </c>
      <c r="AU423" s="13">
        <f t="shared" si="781"/>
        <v>-3.3543910999999999E-6</v>
      </c>
      <c r="AV423" s="13">
        <f t="shared" si="782"/>
        <v>2.0607777899999998E-5</v>
      </c>
      <c r="AW423" s="13">
        <f t="shared" si="783"/>
        <v>4.0042301000000001E-6</v>
      </c>
      <c r="AY423">
        <f t="shared" si="873"/>
        <v>0</v>
      </c>
      <c r="AZ423">
        <f t="shared" si="831"/>
        <v>0</v>
      </c>
      <c r="BA423">
        <f t="shared" si="874"/>
        <v>1</v>
      </c>
      <c r="BB423">
        <f t="shared" si="832"/>
        <v>1</v>
      </c>
      <c r="BC423">
        <f t="shared" si="833"/>
        <v>1</v>
      </c>
      <c r="BD423" s="41">
        <f t="shared" si="834"/>
        <v>1.731299642053838</v>
      </c>
      <c r="BE423" s="13">
        <f t="shared" si="835"/>
        <v>41.714356938800002</v>
      </c>
      <c r="BF423" s="13">
        <f t="shared" si="836"/>
        <v>9.2667735541999985</v>
      </c>
      <c r="BG423" s="13">
        <f t="shared" si="786"/>
        <v>14.445664524540488</v>
      </c>
      <c r="BH423" s="13">
        <f t="shared" si="787"/>
        <v>15.208039437257199</v>
      </c>
      <c r="BI423" s="13">
        <f t="shared" si="788"/>
        <v>2.5374625525042878</v>
      </c>
      <c r="BJ423" s="17">
        <f t="shared" si="837"/>
        <v>0.22214830178960865</v>
      </c>
      <c r="BK423" s="17">
        <f t="shared" si="838"/>
        <v>0.34629958567344143</v>
      </c>
      <c r="BL423" s="17">
        <f t="shared" si="839"/>
        <v>0.364575665389478</v>
      </c>
      <c r="BM423" s="17">
        <f t="shared" si="840"/>
        <v>6.08294778756161E-2</v>
      </c>
      <c r="BN423" s="17">
        <f t="shared" si="875"/>
        <v>1.5588666799776554</v>
      </c>
      <c r="BO423" s="17">
        <f t="shared" si="876"/>
        <v>1.6411364050613311</v>
      </c>
      <c r="BP423" s="17">
        <f t="shared" si="877"/>
        <v>0.27382373570078539</v>
      </c>
      <c r="BQ423" s="17">
        <f t="shared" si="878"/>
        <v>1.0527753438702372</v>
      </c>
      <c r="BR423" s="17">
        <f t="shared" si="879"/>
        <v>0.17565564728390393</v>
      </c>
      <c r="BS423" s="17">
        <f t="shared" si="880"/>
        <v>0.16685007709066832</v>
      </c>
      <c r="BT423" s="96">
        <f t="shared" si="847"/>
        <v>-1.5044100940606395</v>
      </c>
      <c r="BU423" s="96">
        <f t="shared" si="848"/>
        <v>-1.0604510240127052</v>
      </c>
      <c r="BV423" s="96">
        <f t="shared" si="849"/>
        <v>-1.0090211622741743</v>
      </c>
      <c r="BW423" s="96">
        <f t="shared" si="850"/>
        <v>-2.7996807740232645</v>
      </c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J423" s="39"/>
      <c r="CK423" s="19">
        <f t="shared" si="851"/>
        <v>0</v>
      </c>
      <c r="CL423" s="38">
        <f t="shared" si="852"/>
        <v>1.7312730039387658</v>
      </c>
      <c r="CM423" s="39">
        <f t="shared" si="853"/>
        <v>0.21793063300469098</v>
      </c>
      <c r="CN423" s="39">
        <f t="shared" si="854"/>
        <v>0.33335451883995898</v>
      </c>
      <c r="CO423" s="41">
        <f t="shared" si="855"/>
        <v>0.33810000000000001</v>
      </c>
      <c r="CP423" s="39">
        <f t="shared" si="856"/>
        <v>5.4388978681225511E-2</v>
      </c>
      <c r="CQ423" s="17">
        <f t="shared" si="857"/>
        <v>1.5296358948894697</v>
      </c>
      <c r="CR423" s="17">
        <f t="shared" si="858"/>
        <v>1.5514110858968708</v>
      </c>
      <c r="CS423" s="17">
        <f t="shared" si="859"/>
        <v>0.24957014042195153</v>
      </c>
      <c r="CT423" s="17">
        <f t="shared" si="860"/>
        <v>1.0142355387188233</v>
      </c>
      <c r="CU423" s="17">
        <f t="shared" si="861"/>
        <v>0.1631565663801223</v>
      </c>
      <c r="CV423" s="17">
        <f t="shared" si="862"/>
        <v>0.1608665444579282</v>
      </c>
      <c r="CW423" s="13">
        <f t="shared" si="863"/>
        <v>-1.5235784640547152</v>
      </c>
      <c r="CX423" s="13">
        <f t="shared" si="864"/>
        <v>-1.0985487341678628</v>
      </c>
      <c r="CY423" s="13">
        <f t="shared" si="865"/>
        <v>-2.911593743417531</v>
      </c>
      <c r="CZ423" s="13">
        <f t="shared" si="881"/>
        <v>0.42502972988685278</v>
      </c>
      <c r="DA423" s="13">
        <f t="shared" si="882"/>
        <v>0.43916489478641874</v>
      </c>
      <c r="DB423" s="13">
        <f t="shared" si="883"/>
        <v>-1.3880152793628155</v>
      </c>
      <c r="DC423" s="13">
        <f t="shared" si="884"/>
        <v>1.4135164899565855E-2</v>
      </c>
      <c r="DD423" s="13">
        <f t="shared" si="885"/>
        <v>-1.8130450092496684</v>
      </c>
      <c r="DE423" s="13">
        <f t="shared" si="886"/>
        <v>-1.8271801741492339</v>
      </c>
      <c r="DF423" s="15"/>
      <c r="DV423" s="39" t="str">
        <f>E423</f>
        <v xml:space="preserve">SRM 3169 </v>
      </c>
      <c r="DW423" s="39" t="str">
        <f>A423</f>
        <v>Lab 2</v>
      </c>
      <c r="DX423" s="39" t="str">
        <f>B423</f>
        <v>May 28, 2020</v>
      </c>
      <c r="DY423" s="124">
        <f>C423</f>
        <v>1</v>
      </c>
      <c r="DZ423" s="48">
        <f>BE423/AVERAGE(BE421,BE425)</f>
        <v>1.0009491005334246</v>
      </c>
      <c r="EA423" s="46">
        <f>(CM423/AVERAGE(CM421,CM425)-1)*10^6</f>
        <v>-3.9201676589328827</v>
      </c>
      <c r="EB423" s="46">
        <f>(CN423/AVERAGE(CN421,CN425)-1)*10^6</f>
        <v>-1.1812426186086356</v>
      </c>
      <c r="EC423" s="46">
        <f>(CP423/AVERAGE(CP421,CP425)-1)*10^6</f>
        <v>-7.309158102097868</v>
      </c>
      <c r="EH423" s="50"/>
      <c r="EK423" s="46"/>
      <c r="EL423" s="46"/>
      <c r="EN423" s="39" t="str">
        <f t="shared" ref="EN423:EU423" si="890">DV449</f>
        <v xml:space="preserve">SRM 3169 </v>
      </c>
      <c r="EO423" s="39" t="str">
        <f t="shared" si="890"/>
        <v>Lab 2</v>
      </c>
      <c r="EP423" s="44" t="str">
        <f t="shared" si="890"/>
        <v>May 28, 2020</v>
      </c>
      <c r="EQ423" s="124">
        <f t="shared" si="890"/>
        <v>1</v>
      </c>
      <c r="ER423" s="117">
        <f t="shared" si="890"/>
        <v>0.99764047840848069</v>
      </c>
      <c r="ES423" s="44">
        <f t="shared" si="890"/>
        <v>-2.2490063317226472</v>
      </c>
      <c r="ET423" s="44">
        <f t="shared" si="890"/>
        <v>-0.26761332005964533</v>
      </c>
      <c r="EU423" s="44">
        <f t="shared" si="890"/>
        <v>2.585043035630008</v>
      </c>
      <c r="EV423" s="39" t="s">
        <v>275</v>
      </c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</row>
    <row r="424" spans="1:235">
      <c r="A424" t="s">
        <v>40</v>
      </c>
      <c r="B424" t="s">
        <v>41</v>
      </c>
      <c r="C424" s="19">
        <v>1</v>
      </c>
      <c r="D424" s="14">
        <v>60</v>
      </c>
      <c r="E424" t="s">
        <v>305</v>
      </c>
      <c r="F424" s="13"/>
      <c r="G424" s="13"/>
      <c r="H424" s="13">
        <v>8.9924184000000004E-3</v>
      </c>
      <c r="I424" s="13">
        <v>1.9313997999999999E-3</v>
      </c>
      <c r="J424" s="13">
        <v>2.9094092E-3</v>
      </c>
      <c r="L424" s="13">
        <v>2.8334804999999999E-3</v>
      </c>
      <c r="M424" s="13">
        <v>1.5611093E-6</v>
      </c>
      <c r="N424" s="13">
        <v>4.7082601E-4</v>
      </c>
      <c r="Q424" s="13">
        <v>3.5494931E-6</v>
      </c>
      <c r="R424" s="13">
        <v>1.9458928999999999E-6</v>
      </c>
      <c r="S424" s="13">
        <v>5.3510666000000003E-6</v>
      </c>
      <c r="T424" s="13"/>
      <c r="U424" s="13"/>
      <c r="V424" s="13">
        <v>42.126089999999998</v>
      </c>
      <c r="W424" s="13">
        <v>9.3579615</v>
      </c>
      <c r="X424" s="13">
        <v>14.587268999999999</v>
      </c>
      <c r="Z424" s="13">
        <v>15.356104999999999</v>
      </c>
      <c r="AA424" s="13">
        <v>2.7472525E-5</v>
      </c>
      <c r="AB424" s="13">
        <v>2.5620725000000002</v>
      </c>
      <c r="AE424" s="13">
        <v>-9.9059735000000006E-8</v>
      </c>
      <c r="AF424" s="13">
        <v>1.5680358000000002E-5</v>
      </c>
      <c r="AG424" s="13">
        <v>9.5494442000000007E-6</v>
      </c>
      <c r="AI424" s="68">
        <f t="shared" si="830"/>
        <v>1</v>
      </c>
      <c r="AJ424" s="13">
        <f t="shared" si="770"/>
        <v>0</v>
      </c>
      <c r="AK424" s="13">
        <f t="shared" si="771"/>
        <v>0</v>
      </c>
      <c r="AL424" s="13">
        <f t="shared" si="772"/>
        <v>42.1170975816</v>
      </c>
      <c r="AM424" s="13">
        <f t="shared" si="773"/>
        <v>9.3560301001999999</v>
      </c>
      <c r="AN424" s="13">
        <f t="shared" si="774"/>
        <v>14.584359590799998</v>
      </c>
      <c r="AO424" s="13">
        <f t="shared" si="775"/>
        <v>0</v>
      </c>
      <c r="AP424" s="13">
        <f t="shared" si="776"/>
        <v>15.3532715195</v>
      </c>
      <c r="AQ424" s="13">
        <f t="shared" si="777"/>
        <v>2.59114157E-5</v>
      </c>
      <c r="AR424" s="13">
        <f t="shared" si="778"/>
        <v>2.5616016739900003</v>
      </c>
      <c r="AS424" s="13">
        <f t="shared" si="779"/>
        <v>0</v>
      </c>
      <c r="AT424" s="13">
        <f t="shared" si="780"/>
        <v>0</v>
      </c>
      <c r="AU424" s="13">
        <f t="shared" si="781"/>
        <v>-3.6485528350000002E-6</v>
      </c>
      <c r="AV424" s="13">
        <f t="shared" si="782"/>
        <v>1.3734465100000001E-5</v>
      </c>
      <c r="AW424" s="13">
        <f t="shared" si="783"/>
        <v>4.1983776000000004E-6</v>
      </c>
      <c r="AY424">
        <f t="shared" si="873"/>
        <v>0</v>
      </c>
      <c r="AZ424">
        <f t="shared" si="831"/>
        <v>0</v>
      </c>
      <c r="BA424">
        <f t="shared" si="874"/>
        <v>1</v>
      </c>
      <c r="BB424">
        <f t="shared" si="832"/>
        <v>1</v>
      </c>
      <c r="BC424">
        <f t="shared" si="833"/>
        <v>1</v>
      </c>
      <c r="BD424" s="41">
        <f t="shared" si="834"/>
        <v>1.7288840045899643</v>
      </c>
      <c r="BE424" s="13">
        <f t="shared" si="835"/>
        <v>42.1170975816</v>
      </c>
      <c r="BF424" s="13">
        <f t="shared" si="836"/>
        <v>9.3560301001999999</v>
      </c>
      <c r="BG424" s="13">
        <f t="shared" si="786"/>
        <v>14.584341457487437</v>
      </c>
      <c r="BH424" s="13">
        <f t="shared" si="787"/>
        <v>15.353259760290944</v>
      </c>
      <c r="BI424" s="13">
        <f t="shared" si="788"/>
        <v>2.5615811332122642</v>
      </c>
      <c r="BJ424" s="17">
        <f t="shared" si="837"/>
        <v>0.2221432776100753</v>
      </c>
      <c r="BK424" s="17">
        <f t="shared" si="838"/>
        <v>0.34628078132000728</v>
      </c>
      <c r="BL424" s="17">
        <f t="shared" si="839"/>
        <v>0.36453745965150347</v>
      </c>
      <c r="BM424" s="17">
        <f t="shared" si="840"/>
        <v>6.0820457256089762E-2</v>
      </c>
      <c r="BN424" s="17">
        <f t="shared" si="875"/>
        <v>1.5588172869576031</v>
      </c>
      <c r="BO424" s="17">
        <f t="shared" si="876"/>
        <v>1.64100153546564</v>
      </c>
      <c r="BP424" s="17">
        <f t="shared" si="877"/>
        <v>0.27378932151549046</v>
      </c>
      <c r="BQ424" s="17">
        <f t="shared" si="878"/>
        <v>1.0527221818718975</v>
      </c>
      <c r="BR424" s="17">
        <f t="shared" si="879"/>
        <v>0.17563913603361073</v>
      </c>
      <c r="BS424" s="17">
        <f t="shared" si="880"/>
        <v>0.16684281860699282</v>
      </c>
      <c r="BT424" s="96">
        <f t="shared" si="847"/>
        <v>-1.5044327106474331</v>
      </c>
      <c r="BU424" s="96">
        <f t="shared" si="848"/>
        <v>-1.0605053263127266</v>
      </c>
      <c r="BV424" s="96">
        <f t="shared" si="849"/>
        <v>-1.0091259628509226</v>
      </c>
      <c r="BW424" s="96">
        <f t="shared" si="850"/>
        <v>-2.7998290785748963</v>
      </c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J424" s="39"/>
      <c r="CK424" s="19">
        <f t="shared" si="851"/>
        <v>0</v>
      </c>
      <c r="CL424" s="38">
        <f t="shared" si="852"/>
        <v>1.7288664166370027</v>
      </c>
      <c r="CM424" s="39">
        <f t="shared" si="853"/>
        <v>0.21793151099494434</v>
      </c>
      <c r="CN424" s="39">
        <f t="shared" si="854"/>
        <v>0.33335407084843333</v>
      </c>
      <c r="CO424" s="41">
        <f t="shared" si="855"/>
        <v>0.33810000000000001</v>
      </c>
      <c r="CP424" s="39">
        <f t="shared" si="856"/>
        <v>5.4389373660445946E-2</v>
      </c>
      <c r="CQ424" s="17">
        <f t="shared" si="857"/>
        <v>1.5296276767253107</v>
      </c>
      <c r="CR424" s="17">
        <f t="shared" si="858"/>
        <v>1.5514048356588659</v>
      </c>
      <c r="CS424" s="17">
        <f t="shared" si="859"/>
        <v>0.24957094736844951</v>
      </c>
      <c r="CT424" s="17">
        <f t="shared" si="860"/>
        <v>1.0142369017408055</v>
      </c>
      <c r="CU424" s="17">
        <f t="shared" si="861"/>
        <v>0.16315797050870653</v>
      </c>
      <c r="CV424" s="17">
        <f t="shared" si="862"/>
        <v>0.16086771268987263</v>
      </c>
      <c r="CW424" s="13">
        <f t="shared" si="863"/>
        <v>-1.5235744353026639</v>
      </c>
      <c r="CX424" s="13">
        <f t="shared" si="864"/>
        <v>-1.0985500780579298</v>
      </c>
      <c r="CY424" s="13">
        <f t="shared" si="865"/>
        <v>-2.9115864813251764</v>
      </c>
      <c r="CZ424" s="13">
        <f t="shared" si="881"/>
        <v>0.42502435724473381</v>
      </c>
      <c r="DA424" s="13">
        <f t="shared" si="882"/>
        <v>0.43916086603436705</v>
      </c>
      <c r="DB424" s="13">
        <f t="shared" si="883"/>
        <v>-1.3880120460225127</v>
      </c>
      <c r="DC424" s="13">
        <f t="shared" si="884"/>
        <v>1.4136508789633065E-2</v>
      </c>
      <c r="DD424" s="13">
        <f t="shared" si="885"/>
        <v>-1.8130364032672464</v>
      </c>
      <c r="DE424" s="13">
        <f t="shared" si="886"/>
        <v>-1.8271729120568798</v>
      </c>
      <c r="DF424" s="15"/>
      <c r="DY424" s="124"/>
      <c r="EE424" t="str">
        <f>E424</f>
        <v xml:space="preserve">Bottle 2 </v>
      </c>
      <c r="EF424" t="str">
        <f>A424</f>
        <v>Lab 2</v>
      </c>
      <c r="EG424" t="str">
        <f>B424</f>
        <v>May 28, 2020</v>
      </c>
      <c r="EH424" s="50">
        <f>C424</f>
        <v>1</v>
      </c>
      <c r="EI424" s="48">
        <f>BE424/AVERAGE(BE423,BE425)</f>
        <v>1.0093714992767591</v>
      </c>
      <c r="EJ424" s="46">
        <f>(CM424/AVERAGE(CM423,CM425)-1)*10^6</f>
        <v>1.4673623616179299</v>
      </c>
      <c r="EK424" s="46">
        <f>(CN424/AVERAGE(CN423,CN425)-1)*10^6</f>
        <v>-1.470322411267766</v>
      </c>
      <c r="EL424" s="46">
        <f>(CP424/AVERAGE(CP423,CP425)-1)*10^6</f>
        <v>2.6603501592781242</v>
      </c>
      <c r="EN424" s="39" t="str">
        <f t="shared" ref="EN424:EU424" si="891">DV451</f>
        <v xml:space="preserve">SRM 3169 </v>
      </c>
      <c r="EO424" s="39" t="str">
        <f t="shared" si="891"/>
        <v>Lab 2</v>
      </c>
      <c r="EP424" s="44" t="str">
        <f t="shared" si="891"/>
        <v>May 28, 2020</v>
      </c>
      <c r="EQ424" s="124">
        <f t="shared" si="891"/>
        <v>1</v>
      </c>
      <c r="ER424" s="117">
        <f t="shared" si="891"/>
        <v>1.0022857113461183</v>
      </c>
      <c r="ES424" s="44">
        <f t="shared" si="891"/>
        <v>3.0501208823086046</v>
      </c>
      <c r="ET424" s="44">
        <f t="shared" si="891"/>
        <v>5.1970767762643533</v>
      </c>
      <c r="EU424" s="44">
        <f t="shared" si="891"/>
        <v>2.9058446200380672</v>
      </c>
      <c r="EV424" s="39" t="s">
        <v>275</v>
      </c>
      <c r="EY424" s="39"/>
      <c r="EZ424" s="39"/>
      <c r="FA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</row>
    <row r="425" spans="1:235">
      <c r="A425" t="s">
        <v>40</v>
      </c>
      <c r="B425" t="s">
        <v>41</v>
      </c>
      <c r="C425" s="19">
        <v>1</v>
      </c>
      <c r="D425" s="14">
        <v>63</v>
      </c>
      <c r="E425" t="s">
        <v>179</v>
      </c>
      <c r="F425" s="13"/>
      <c r="G425" s="13"/>
      <c r="H425" s="13">
        <v>8.2642919999999995E-3</v>
      </c>
      <c r="I425" s="13">
        <v>1.7761217999999999E-3</v>
      </c>
      <c r="J425" s="13">
        <v>2.6347333999999999E-3</v>
      </c>
      <c r="L425" s="13">
        <v>2.5669547E-3</v>
      </c>
      <c r="M425" s="13">
        <v>1.2737055000000001E-5</v>
      </c>
      <c r="N425" s="13">
        <v>4.3180604000000002E-4</v>
      </c>
      <c r="Q425" s="13">
        <v>5.9702448999999999E-6</v>
      </c>
      <c r="R425" s="13">
        <v>1.5074410999999999E-5</v>
      </c>
      <c r="S425" s="13">
        <v>-5.9649589999999998E-7</v>
      </c>
      <c r="T425" s="13"/>
      <c r="U425" s="13"/>
      <c r="V425" s="13">
        <v>41.746031000000002</v>
      </c>
      <c r="W425" s="13">
        <v>9.2736000999999995</v>
      </c>
      <c r="X425" s="13">
        <v>14.455795999999999</v>
      </c>
      <c r="Z425" s="13">
        <v>15.217865</v>
      </c>
      <c r="AA425" s="13">
        <v>2.4036449999999999E-5</v>
      </c>
      <c r="AB425" s="13">
        <v>2.539021</v>
      </c>
      <c r="AE425" s="13">
        <v>-8.8819796999999997E-7</v>
      </c>
      <c r="AF425" s="13">
        <v>1.3743931E-5</v>
      </c>
      <c r="AG425" s="13">
        <v>-1.7048575999999999E-6</v>
      </c>
      <c r="AI425" s="68">
        <f t="shared" si="830"/>
        <v>1</v>
      </c>
      <c r="AJ425" s="13">
        <f t="shared" si="770"/>
        <v>0</v>
      </c>
      <c r="AK425" s="13">
        <f t="shared" si="771"/>
        <v>0</v>
      </c>
      <c r="AL425" s="13">
        <f t="shared" si="772"/>
        <v>41.737766708000002</v>
      </c>
      <c r="AM425" s="13">
        <f t="shared" si="773"/>
        <v>9.2718239781999987</v>
      </c>
      <c r="AN425" s="13">
        <f t="shared" si="774"/>
        <v>14.453161266599999</v>
      </c>
      <c r="AO425" s="13">
        <f t="shared" si="775"/>
        <v>0</v>
      </c>
      <c r="AP425" s="13">
        <f t="shared" si="776"/>
        <v>15.215298045299999</v>
      </c>
      <c r="AQ425" s="13">
        <f t="shared" si="777"/>
        <v>1.1299394999999999E-5</v>
      </c>
      <c r="AR425" s="13">
        <f t="shared" si="778"/>
        <v>2.53858919396</v>
      </c>
      <c r="AS425" s="13">
        <f t="shared" si="779"/>
        <v>0</v>
      </c>
      <c r="AT425" s="13">
        <f t="shared" si="780"/>
        <v>0</v>
      </c>
      <c r="AU425" s="13">
        <f t="shared" si="781"/>
        <v>-6.8584428700000001E-6</v>
      </c>
      <c r="AV425" s="13">
        <f t="shared" si="782"/>
        <v>-1.3304799999999988E-6</v>
      </c>
      <c r="AW425" s="13">
        <f t="shared" si="783"/>
        <v>-1.1083616999999998E-6</v>
      </c>
      <c r="AY425">
        <f t="shared" si="873"/>
        <v>0</v>
      </c>
      <c r="AZ425">
        <f t="shared" si="831"/>
        <v>0</v>
      </c>
      <c r="BA425">
        <f t="shared" si="874"/>
        <v>1</v>
      </c>
      <c r="BB425">
        <f t="shared" si="832"/>
        <v>1</v>
      </c>
      <c r="BC425">
        <f t="shared" si="833"/>
        <v>1</v>
      </c>
      <c r="BD425" s="41">
        <f t="shared" si="834"/>
        <v>1.7293472616640762</v>
      </c>
      <c r="BE425" s="13">
        <f t="shared" si="835"/>
        <v>41.737766708000002</v>
      </c>
      <c r="BF425" s="13">
        <f t="shared" si="836"/>
        <v>9.2718239781999987</v>
      </c>
      <c r="BG425" s="13">
        <f t="shared" si="786"/>
        <v>14.453163023142386</v>
      </c>
      <c r="BH425" s="13">
        <f t="shared" si="787"/>
        <v>15.215299184404303</v>
      </c>
      <c r="BI425" s="13">
        <f t="shared" si="788"/>
        <v>2.5385941717114946</v>
      </c>
      <c r="BJ425" s="17">
        <f t="shared" si="837"/>
        <v>0.22214470752750748</v>
      </c>
      <c r="BK425" s="17">
        <f t="shared" si="838"/>
        <v>0.34628501146833296</v>
      </c>
      <c r="BL425" s="17">
        <f t="shared" si="839"/>
        <v>0.36454512027084435</v>
      </c>
      <c r="BM425" s="17">
        <f t="shared" si="840"/>
        <v>6.0822472593506413E-2</v>
      </c>
      <c r="BN425" s="17">
        <f t="shared" si="875"/>
        <v>1.5588262953572891</v>
      </c>
      <c r="BO425" s="17">
        <f t="shared" si="876"/>
        <v>1.641025457361859</v>
      </c>
      <c r="BP425" s="17">
        <f t="shared" si="877"/>
        <v>0.27379663135109783</v>
      </c>
      <c r="BQ425" s="17">
        <f t="shared" si="878"/>
        <v>1.052731444324096</v>
      </c>
      <c r="BR425" s="17">
        <f t="shared" si="879"/>
        <v>0.17564281034170173</v>
      </c>
      <c r="BS425" s="17">
        <f t="shared" si="880"/>
        <v>0.16684484090286941</v>
      </c>
      <c r="BT425" s="96">
        <f t="shared" si="847"/>
        <v>-1.5044262737529861</v>
      </c>
      <c r="BU425" s="96">
        <f t="shared" si="848"/>
        <v>-1.0604931104384523</v>
      </c>
      <c r="BV425" s="96">
        <f t="shared" si="849"/>
        <v>-1.0091049484430843</v>
      </c>
      <c r="BW425" s="96">
        <f t="shared" si="850"/>
        <v>-2.7997959432760453</v>
      </c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J425" s="39"/>
      <c r="CK425" s="19">
        <f t="shared" si="851"/>
        <v>0</v>
      </c>
      <c r="CL425" s="38">
        <f t="shared" si="852"/>
        <v>1.729348980842538</v>
      </c>
      <c r="CM425" s="39">
        <f t="shared" si="853"/>
        <v>0.21793174941714288</v>
      </c>
      <c r="CN425" s="39">
        <f t="shared" si="854"/>
        <v>0.33335460313427151</v>
      </c>
      <c r="CO425" s="41">
        <f t="shared" si="855"/>
        <v>0.33809999999999996</v>
      </c>
      <c r="CP425" s="39">
        <f t="shared" si="856"/>
        <v>5.4389479250878489E-2</v>
      </c>
      <c r="CQ425" s="17">
        <f t="shared" si="857"/>
        <v>1.5296284457213158</v>
      </c>
      <c r="CR425" s="17">
        <f t="shared" si="858"/>
        <v>1.5514031383873452</v>
      </c>
      <c r="CS425" s="17">
        <f t="shared" si="859"/>
        <v>0.24957115884373346</v>
      </c>
      <c r="CT425" s="17">
        <f t="shared" si="860"/>
        <v>1.0142352822523257</v>
      </c>
      <c r="CU425" s="17">
        <f t="shared" si="861"/>
        <v>0.16315802673638502</v>
      </c>
      <c r="CV425" s="17">
        <f t="shared" si="862"/>
        <v>0.16086802499520411</v>
      </c>
      <c r="CW425" s="13">
        <f t="shared" si="863"/>
        <v>-1.5235733412797434</v>
      </c>
      <c r="CX425" s="13">
        <f t="shared" si="864"/>
        <v>-1.0985484813010284</v>
      </c>
      <c r="CY425" s="13">
        <f t="shared" si="865"/>
        <v>-2.9115845399472389</v>
      </c>
      <c r="CZ425" s="13">
        <f t="shared" si="881"/>
        <v>0.42502485997871509</v>
      </c>
      <c r="DA425" s="13">
        <f t="shared" si="882"/>
        <v>0.43915977201144663</v>
      </c>
      <c r="DB425" s="13">
        <f t="shared" si="883"/>
        <v>-1.3880111986674957</v>
      </c>
      <c r="DC425" s="13">
        <f t="shared" si="884"/>
        <v>1.4134912032731446E-2</v>
      </c>
      <c r="DD425" s="13">
        <f t="shared" si="885"/>
        <v>-1.8130360586462106</v>
      </c>
      <c r="DE425" s="13">
        <f t="shared" si="886"/>
        <v>-1.8271709706789419</v>
      </c>
      <c r="DF425" s="15"/>
      <c r="DV425" s="39" t="str">
        <f>E425</f>
        <v xml:space="preserve">SRM 3169 </v>
      </c>
      <c r="DW425" s="39" t="str">
        <f>A425</f>
        <v>Lab 2</v>
      </c>
      <c r="DX425" s="39" t="str">
        <f>B425</f>
        <v>May 28, 2020</v>
      </c>
      <c r="DY425" s="124">
        <f>C425</f>
        <v>1</v>
      </c>
      <c r="DZ425" s="48">
        <f>BE425/AVERAGE(BE423,BE427)</f>
        <v>0.99954728263668724</v>
      </c>
      <c r="EA425" s="46">
        <f>(CM425/AVERAGE(CM423,CM427)-1)*10^6</f>
        <v>4.1019717089696428</v>
      </c>
      <c r="EB425" s="46">
        <f>(CN425/AVERAGE(CN423,CN427)-1)*10^6</f>
        <v>4.1019612480042156</v>
      </c>
      <c r="EC425" s="46">
        <f>(CP425/AVERAGE(CP423,CP427)-1)*10^6</f>
        <v>-9.8968050858960765</v>
      </c>
      <c r="EH425" s="50"/>
      <c r="EK425" s="46"/>
      <c r="EL425" s="46"/>
      <c r="EN425" s="39" t="str">
        <f t="shared" ref="EN425:EU425" si="892">DV453</f>
        <v xml:space="preserve">SRM 3169 </v>
      </c>
      <c r="EO425" s="39" t="str">
        <f t="shared" si="892"/>
        <v>Lab 2</v>
      </c>
      <c r="EP425" s="44" t="str">
        <f t="shared" si="892"/>
        <v>May 28, 2020</v>
      </c>
      <c r="EQ425" s="124">
        <f t="shared" si="892"/>
        <v>1</v>
      </c>
      <c r="ER425" s="117">
        <f t="shared" si="892"/>
        <v>0.99759803510622291</v>
      </c>
      <c r="ES425" s="44">
        <f t="shared" si="892"/>
        <v>-0.39863769829562301</v>
      </c>
      <c r="ET425" s="44">
        <f t="shared" si="892"/>
        <v>-3.4270960647120319</v>
      </c>
      <c r="EU425" s="44">
        <f t="shared" si="892"/>
        <v>-4.7422230864402337</v>
      </c>
      <c r="EV425" s="39" t="s">
        <v>275</v>
      </c>
      <c r="EY425" s="39"/>
      <c r="EZ425" s="39"/>
      <c r="FA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</row>
    <row r="426" spans="1:235">
      <c r="A426" t="s">
        <v>40</v>
      </c>
      <c r="B426" t="s">
        <v>41</v>
      </c>
      <c r="C426" s="19">
        <v>1</v>
      </c>
      <c r="D426" s="14">
        <v>66</v>
      </c>
      <c r="E426" t="s">
        <v>306</v>
      </c>
      <c r="F426" s="13"/>
      <c r="G426" s="13"/>
      <c r="H426" s="13">
        <v>7.5906463E-3</v>
      </c>
      <c r="I426" s="13">
        <v>1.6185244E-3</v>
      </c>
      <c r="J426" s="13">
        <v>2.4047255000000001E-3</v>
      </c>
      <c r="L426" s="13">
        <v>2.2970485000000001E-3</v>
      </c>
      <c r="M426" s="13">
        <v>1.8972000000000001E-5</v>
      </c>
      <c r="N426" s="13">
        <v>3.7135564999999998E-4</v>
      </c>
      <c r="Q426" s="13">
        <v>4.2579299E-6</v>
      </c>
      <c r="R426" s="13">
        <v>2.2044552999999999E-6</v>
      </c>
      <c r="S426" s="13">
        <v>-1.7857078E-6</v>
      </c>
      <c r="T426" s="13"/>
      <c r="U426" s="13"/>
      <c r="V426" s="13">
        <v>42.590896000000001</v>
      </c>
      <c r="W426" s="13">
        <v>9.4609238999999992</v>
      </c>
      <c r="X426" s="13">
        <v>14.747453</v>
      </c>
      <c r="Z426" s="13">
        <v>15.524046</v>
      </c>
      <c r="AA426" s="13">
        <v>3.4694241000000003E-5</v>
      </c>
      <c r="AB426" s="13">
        <v>2.5899831</v>
      </c>
      <c r="AE426" s="13">
        <v>-3.0880749000000001E-6</v>
      </c>
      <c r="AF426" s="13">
        <v>1.9585428E-5</v>
      </c>
      <c r="AG426" s="13">
        <v>1.5325862999999999E-7</v>
      </c>
      <c r="AI426" s="68">
        <f t="shared" si="830"/>
        <v>1</v>
      </c>
      <c r="AJ426" s="13">
        <f t="shared" si="770"/>
        <v>0</v>
      </c>
      <c r="AK426" s="13">
        <f t="shared" si="771"/>
        <v>0</v>
      </c>
      <c r="AL426" s="13">
        <f t="shared" si="772"/>
        <v>42.583305353699998</v>
      </c>
      <c r="AM426" s="13">
        <f t="shared" si="773"/>
        <v>9.4593053755999996</v>
      </c>
      <c r="AN426" s="13">
        <f t="shared" si="774"/>
        <v>14.7450482745</v>
      </c>
      <c r="AO426" s="13">
        <f t="shared" si="775"/>
        <v>0</v>
      </c>
      <c r="AP426" s="13">
        <f t="shared" si="776"/>
        <v>15.521748951500001</v>
      </c>
      <c r="AQ426" s="13">
        <f t="shared" si="777"/>
        <v>1.5722241000000002E-5</v>
      </c>
      <c r="AR426" s="13">
        <f t="shared" si="778"/>
        <v>2.58961174435</v>
      </c>
      <c r="AS426" s="13">
        <f t="shared" si="779"/>
        <v>0</v>
      </c>
      <c r="AT426" s="13">
        <f t="shared" si="780"/>
        <v>0</v>
      </c>
      <c r="AU426" s="13">
        <f t="shared" si="781"/>
        <v>-7.3460048000000001E-6</v>
      </c>
      <c r="AV426" s="13">
        <f t="shared" si="782"/>
        <v>1.73809727E-5</v>
      </c>
      <c r="AW426" s="13">
        <f t="shared" si="783"/>
        <v>1.93896643E-6</v>
      </c>
      <c r="AY426">
        <f t="shared" si="873"/>
        <v>0</v>
      </c>
      <c r="AZ426">
        <f t="shared" si="831"/>
        <v>0</v>
      </c>
      <c r="BA426">
        <f t="shared" si="874"/>
        <v>1</v>
      </c>
      <c r="BB426">
        <f t="shared" si="832"/>
        <v>1</v>
      </c>
      <c r="BC426">
        <f t="shared" si="833"/>
        <v>1</v>
      </c>
      <c r="BD426" s="41">
        <f t="shared" si="834"/>
        <v>1.7267050483959836</v>
      </c>
      <c r="BE426" s="13">
        <f t="shared" si="835"/>
        <v>42.583305353699998</v>
      </c>
      <c r="BF426" s="13">
        <f t="shared" si="836"/>
        <v>9.4593053755999996</v>
      </c>
      <c r="BG426" s="13">
        <f t="shared" si="786"/>
        <v>14.745025323026974</v>
      </c>
      <c r="BH426" s="13">
        <f t="shared" si="787"/>
        <v>15.521734068406554</v>
      </c>
      <c r="BI426" s="13">
        <f t="shared" si="788"/>
        <v>2.5895868785021863</v>
      </c>
      <c r="BJ426" s="17">
        <f t="shared" si="837"/>
        <v>0.22213647571578413</v>
      </c>
      <c r="BK426" s="17">
        <f t="shared" si="838"/>
        <v>0.34626305310388034</v>
      </c>
      <c r="BL426" s="17">
        <f t="shared" si="839"/>
        <v>0.36450280079204544</v>
      </c>
      <c r="BM426" s="17">
        <f t="shared" si="840"/>
        <v>6.0812256281960533E-2</v>
      </c>
      <c r="BN426" s="17">
        <f t="shared" si="875"/>
        <v>1.5587852107049354</v>
      </c>
      <c r="BO426" s="17">
        <f t="shared" si="876"/>
        <v>1.6408957584184152</v>
      </c>
      <c r="BP426" s="17">
        <f t="shared" si="877"/>
        <v>0.27376078640847662</v>
      </c>
      <c r="BQ426" s="17">
        <f t="shared" si="878"/>
        <v>1.0526759858571835</v>
      </c>
      <c r="BR426" s="17">
        <f t="shared" si="879"/>
        <v>0.17562444429702584</v>
      </c>
      <c r="BS426" s="17">
        <f t="shared" si="880"/>
        <v>0.16683618383677351</v>
      </c>
      <c r="BT426" s="96">
        <f t="shared" si="847"/>
        <v>-1.5044633305180926</v>
      </c>
      <c r="BU426" s="96">
        <f t="shared" si="848"/>
        <v>-1.060556523696198</v>
      </c>
      <c r="BV426" s="96">
        <f t="shared" si="849"/>
        <v>-1.0092210436341513</v>
      </c>
      <c r="BW426" s="96">
        <f t="shared" si="850"/>
        <v>-2.7999639267403791</v>
      </c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J426" s="39"/>
      <c r="CK426" s="19">
        <f t="shared" si="851"/>
        <v>0</v>
      </c>
      <c r="CL426" s="38">
        <f t="shared" si="852"/>
        <v>1.7266830297448716</v>
      </c>
      <c r="CM426" s="39">
        <f t="shared" si="853"/>
        <v>0.21793010626306628</v>
      </c>
      <c r="CN426" s="39">
        <f t="shared" si="854"/>
        <v>0.33335302057355037</v>
      </c>
      <c r="CO426" s="41">
        <f t="shared" si="855"/>
        <v>0.33810000000000001</v>
      </c>
      <c r="CP426" s="39">
        <f t="shared" si="856"/>
        <v>5.4389715789993923E-2</v>
      </c>
      <c r="CQ426" s="17">
        <f t="shared" si="857"/>
        <v>1.5296327170655146</v>
      </c>
      <c r="CR426" s="17">
        <f t="shared" si="858"/>
        <v>1.5514148356899116</v>
      </c>
      <c r="CS426" s="17">
        <f t="shared" si="859"/>
        <v>0.24957412595549958</v>
      </c>
      <c r="CT426" s="17">
        <f t="shared" si="860"/>
        <v>1.0142400972347041</v>
      </c>
      <c r="CU426" s="17">
        <f t="shared" si="861"/>
        <v>0.16315951088852806</v>
      </c>
      <c r="CV426" s="17">
        <f t="shared" si="862"/>
        <v>0.16086872460808613</v>
      </c>
      <c r="CW426" s="13">
        <f t="shared" si="863"/>
        <v>-1.5235808810727085</v>
      </c>
      <c r="CX426" s="13">
        <f t="shared" si="864"/>
        <v>-1.0985532286915334</v>
      </c>
      <c r="CY426" s="13">
        <f t="shared" si="865"/>
        <v>-2.9115801909701147</v>
      </c>
      <c r="CZ426" s="13">
        <f t="shared" si="881"/>
        <v>0.42502765238117535</v>
      </c>
      <c r="DA426" s="13">
        <f t="shared" si="882"/>
        <v>0.43916731180441165</v>
      </c>
      <c r="DB426" s="13">
        <f t="shared" si="883"/>
        <v>-1.3879993098974062</v>
      </c>
      <c r="DC426" s="13">
        <f t="shared" si="884"/>
        <v>1.4139659423236715E-2</v>
      </c>
      <c r="DD426" s="13">
        <f t="shared" si="885"/>
        <v>-1.8130269622785813</v>
      </c>
      <c r="DE426" s="13">
        <f t="shared" si="886"/>
        <v>-1.8271666217018179</v>
      </c>
      <c r="DF426" s="15"/>
      <c r="DY426" s="124"/>
      <c r="EE426" t="str">
        <f>E426</f>
        <v xml:space="preserve">Bottle 3 </v>
      </c>
      <c r="EF426" t="str">
        <f>A426</f>
        <v>Lab 2</v>
      </c>
      <c r="EG426" t="str">
        <f>B426</f>
        <v>May 28, 2020</v>
      </c>
      <c r="EH426" s="50">
        <f>C426</f>
        <v>1</v>
      </c>
      <c r="EI426" s="48">
        <f>BE426/AVERAGE(BE425,BE427)</f>
        <v>1.0195106891344519</v>
      </c>
      <c r="EJ426" s="46">
        <f>(CM426/AVERAGE(CM425,CM427)-1)*10^6</f>
        <v>-5.9991998254682599</v>
      </c>
      <c r="EK426" s="46">
        <f>(CN426/AVERAGE(CN425,CN427)-1)*10^6</f>
        <v>-0.77187128388889192</v>
      </c>
      <c r="EL426" s="46">
        <f>(CP426/AVERAGE(CP425,CP427)-1)*10^6</f>
        <v>-10.149483268717674</v>
      </c>
      <c r="EN426" s="39" t="str">
        <f t="shared" ref="EN426:EU426" si="893">DV455</f>
        <v xml:space="preserve">SRM 3169 </v>
      </c>
      <c r="EO426" s="39" t="str">
        <f t="shared" si="893"/>
        <v>Lab 2</v>
      </c>
      <c r="EP426" s="39" t="str">
        <f t="shared" si="893"/>
        <v>May 28, 2020</v>
      </c>
      <c r="EQ426" s="124">
        <f t="shared" si="893"/>
        <v>1</v>
      </c>
      <c r="ER426" s="117">
        <f t="shared" si="893"/>
        <v>1.003515677526758</v>
      </c>
      <c r="ES426" s="44">
        <f t="shared" si="893"/>
        <v>-0.19919300331405765</v>
      </c>
      <c r="ET426" s="44">
        <f t="shared" si="893"/>
        <v>-6.1022883413031082E-3</v>
      </c>
      <c r="EU426" s="44">
        <f t="shared" si="893"/>
        <v>-10.941972086953022</v>
      </c>
      <c r="EV426" s="39" t="s">
        <v>275</v>
      </c>
      <c r="EY426" s="39"/>
      <c r="EZ426" s="39"/>
      <c r="FA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</row>
    <row r="427" spans="1:235">
      <c r="A427" t="s">
        <v>40</v>
      </c>
      <c r="B427" t="s">
        <v>41</v>
      </c>
      <c r="C427" s="19">
        <v>1</v>
      </c>
      <c r="D427" s="14">
        <v>69</v>
      </c>
      <c r="E427" t="s">
        <v>179</v>
      </c>
      <c r="F427" s="13"/>
      <c r="G427" s="13"/>
      <c r="H427" s="13">
        <v>7.6995830999999999E-3</v>
      </c>
      <c r="I427" s="13">
        <v>1.6358054000000001E-3</v>
      </c>
      <c r="J427" s="13">
        <v>2.4390881999999999E-3</v>
      </c>
      <c r="L427" s="13">
        <v>2.3366454000000002E-3</v>
      </c>
      <c r="M427" s="13">
        <v>1.0991712E-5</v>
      </c>
      <c r="N427" s="13">
        <v>3.6553745000000003E-4</v>
      </c>
      <c r="Q427" s="13">
        <v>2.1020505000000002E-6</v>
      </c>
      <c r="R427" s="13">
        <v>1.6627634E-5</v>
      </c>
      <c r="S427" s="13">
        <v>4.5406212E-6</v>
      </c>
      <c r="T427" s="13"/>
      <c r="U427" s="13"/>
      <c r="V427" s="13">
        <v>41.806683999999997</v>
      </c>
      <c r="W427" s="13">
        <v>9.2866095000000008</v>
      </c>
      <c r="X427" s="13">
        <v>14.475377</v>
      </c>
      <c r="Z427" s="13">
        <v>15.237233</v>
      </c>
      <c r="AA427" s="13">
        <v>2.2825924999999999E-5</v>
      </c>
      <c r="AB427" s="13">
        <v>2.5420783999999998</v>
      </c>
      <c r="AE427" s="13">
        <v>2.6893901000000001E-6</v>
      </c>
      <c r="AF427" s="13">
        <v>1.2910056999999999E-5</v>
      </c>
      <c r="AG427" s="13">
        <v>-1.0059529E-6</v>
      </c>
      <c r="AI427" s="68">
        <f t="shared" si="830"/>
        <v>1</v>
      </c>
      <c r="AJ427" s="13">
        <f t="shared" si="770"/>
        <v>0</v>
      </c>
      <c r="AK427" s="13">
        <f t="shared" si="771"/>
        <v>0</v>
      </c>
      <c r="AL427" s="13">
        <f t="shared" si="772"/>
        <v>41.798984416899998</v>
      </c>
      <c r="AM427" s="13">
        <f t="shared" si="773"/>
        <v>9.2849736946000014</v>
      </c>
      <c r="AN427" s="13">
        <f t="shared" si="774"/>
        <v>14.472937911800001</v>
      </c>
      <c r="AO427" s="13">
        <f t="shared" si="775"/>
        <v>0</v>
      </c>
      <c r="AP427" s="13">
        <f t="shared" si="776"/>
        <v>15.2348963546</v>
      </c>
      <c r="AQ427" s="13">
        <f t="shared" si="777"/>
        <v>1.1834213E-5</v>
      </c>
      <c r="AR427" s="13">
        <f t="shared" si="778"/>
        <v>2.5417128625499998</v>
      </c>
      <c r="AS427" s="13">
        <f t="shared" si="779"/>
        <v>0</v>
      </c>
      <c r="AT427" s="13">
        <f t="shared" si="780"/>
        <v>0</v>
      </c>
      <c r="AU427" s="13">
        <f t="shared" si="781"/>
        <v>5.8733959999999994E-7</v>
      </c>
      <c r="AV427" s="13">
        <f t="shared" si="782"/>
        <v>-3.7175770000000002E-6</v>
      </c>
      <c r="AW427" s="13">
        <f t="shared" si="783"/>
        <v>-5.5465741E-6</v>
      </c>
      <c r="AY427">
        <f t="shared" si="873"/>
        <v>0</v>
      </c>
      <c r="AZ427">
        <f t="shared" si="831"/>
        <v>0</v>
      </c>
      <c r="BA427">
        <f t="shared" si="874"/>
        <v>1</v>
      </c>
      <c r="BB427">
        <f t="shared" si="832"/>
        <v>1</v>
      </c>
      <c r="BC427">
        <f t="shared" si="833"/>
        <v>1</v>
      </c>
      <c r="BD427" s="41">
        <f t="shared" si="834"/>
        <v>1.7252503362342746</v>
      </c>
      <c r="BE427" s="13">
        <f t="shared" si="835"/>
        <v>41.798984416899998</v>
      </c>
      <c r="BF427" s="13">
        <f t="shared" si="836"/>
        <v>9.2849736946000014</v>
      </c>
      <c r="BG427" s="13">
        <f t="shared" si="786"/>
        <v>14.472942821375232</v>
      </c>
      <c r="BH427" s="13">
        <f t="shared" si="787"/>
        <v>15.23489953816949</v>
      </c>
      <c r="BI427" s="13">
        <f t="shared" si="788"/>
        <v>2.5417185890228979</v>
      </c>
      <c r="BJ427" s="17">
        <f t="shared" si="837"/>
        <v>0.22213395430837163</v>
      </c>
      <c r="BK427" s="17">
        <f t="shared" si="838"/>
        <v>0.34625106383023962</v>
      </c>
      <c r="BL427" s="17">
        <f t="shared" si="839"/>
        <v>0.36448013631665599</v>
      </c>
      <c r="BM427" s="17">
        <f t="shared" si="840"/>
        <v>6.0808142218767409E-2</v>
      </c>
      <c r="BN427" s="17">
        <f t="shared" si="875"/>
        <v>1.5587489310597051</v>
      </c>
      <c r="BO427" s="17">
        <f t="shared" si="876"/>
        <v>1.6408123533004595</v>
      </c>
      <c r="BP427" s="17">
        <f t="shared" si="877"/>
        <v>0.27374537318303038</v>
      </c>
      <c r="BQ427" s="17">
        <f t="shared" si="878"/>
        <v>1.0526469790006299</v>
      </c>
      <c r="BR427" s="17">
        <f t="shared" si="879"/>
        <v>0.17561864372662403</v>
      </c>
      <c r="BS427" s="17">
        <f t="shared" si="880"/>
        <v>0.16683527073184046</v>
      </c>
      <c r="BT427" s="96">
        <f t="shared" si="847"/>
        <v>-1.5044746812956467</v>
      </c>
      <c r="BU427" s="96">
        <f t="shared" si="848"/>
        <v>-1.0605911490514037</v>
      </c>
      <c r="BV427" s="96">
        <f t="shared" si="849"/>
        <v>-1.009283224720273</v>
      </c>
      <c r="BW427" s="96">
        <f t="shared" si="850"/>
        <v>-2.8000315809044078</v>
      </c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J427" s="39"/>
      <c r="CK427" s="19">
        <f t="shared" si="851"/>
        <v>0</v>
      </c>
      <c r="CL427" s="38">
        <f t="shared" si="852"/>
        <v>1.7252551348142016</v>
      </c>
      <c r="CM427" s="39">
        <f t="shared" si="853"/>
        <v>0.21793107793718747</v>
      </c>
      <c r="CN427" s="39">
        <f t="shared" si="854"/>
        <v>0.33335195262447437</v>
      </c>
      <c r="CO427" s="41">
        <f t="shared" si="855"/>
        <v>0.33810000000000001</v>
      </c>
      <c r="CP427" s="39">
        <f t="shared" si="856"/>
        <v>5.4391056395335854E-2</v>
      </c>
      <c r="CQ427" s="17">
        <f t="shared" si="857"/>
        <v>1.5296209966003738</v>
      </c>
      <c r="CR427" s="17">
        <f t="shared" si="858"/>
        <v>1.5514079185046192</v>
      </c>
      <c r="CS427" s="17">
        <f t="shared" si="859"/>
        <v>0.24957916470735098</v>
      </c>
      <c r="CT427" s="17">
        <f t="shared" si="860"/>
        <v>1.0142433465235299</v>
      </c>
      <c r="CU427" s="17">
        <f t="shared" si="861"/>
        <v>0.16316405518886562</v>
      </c>
      <c r="CV427" s="17">
        <f t="shared" si="862"/>
        <v>0.16087268972296914</v>
      </c>
      <c r="CW427" s="13">
        <f t="shared" si="863"/>
        <v>-1.5235764224324055</v>
      </c>
      <c r="CX427" s="13">
        <f t="shared" si="864"/>
        <v>-1.0985564323546795</v>
      </c>
      <c r="CY427" s="13">
        <f t="shared" si="865"/>
        <v>-2.9115555431336437</v>
      </c>
      <c r="CZ427" s="13">
        <f t="shared" si="881"/>
        <v>0.42501999007772628</v>
      </c>
      <c r="DA427" s="13">
        <f t="shared" si="882"/>
        <v>0.43916285316410875</v>
      </c>
      <c r="DB427" s="13">
        <f t="shared" si="883"/>
        <v>-1.387979120701238</v>
      </c>
      <c r="DC427" s="13">
        <f t="shared" si="884"/>
        <v>1.4142863086382974E-2</v>
      </c>
      <c r="DD427" s="13">
        <f t="shared" si="885"/>
        <v>-1.812999110778964</v>
      </c>
      <c r="DE427" s="13">
        <f t="shared" si="886"/>
        <v>-1.8271419738653467</v>
      </c>
      <c r="DF427" s="15"/>
      <c r="DV427" s="39" t="str">
        <f>E427</f>
        <v xml:space="preserve">SRM 3169 </v>
      </c>
      <c r="DW427" s="39" t="str">
        <f>A427</f>
        <v>Lab 2</v>
      </c>
      <c r="DX427" s="39" t="str">
        <f>B427</f>
        <v>May 28, 2020</v>
      </c>
      <c r="DY427" s="124">
        <f>C427</f>
        <v>1</v>
      </c>
      <c r="DZ427" s="48">
        <f>BE427/AVERAGE(BE425,BE429)</f>
        <v>0.9974733820762981</v>
      </c>
      <c r="EA427" s="46">
        <f>(CM427/AVERAGE(CM425,CM429)-1)*10^6</f>
        <v>0.95830643798144877</v>
      </c>
      <c r="EB427" s="46">
        <f>(CN427/AVERAGE(CN425,CN429)-1)*10^6</f>
        <v>-5.5315483882267813</v>
      </c>
      <c r="EC427" s="46">
        <f>(CP427/AVERAGE(CP425,CP429)-1)*10^6</f>
        <v>24.292320198515682</v>
      </c>
      <c r="EH427" s="50"/>
      <c r="EK427" s="46"/>
      <c r="EL427" s="46"/>
      <c r="EN427" s="39" t="str">
        <f t="shared" ref="EN427:EU427" si="894">DV457</f>
        <v xml:space="preserve">SRM 3169 </v>
      </c>
      <c r="EO427" s="39" t="str">
        <f t="shared" si="894"/>
        <v>Lab 2</v>
      </c>
      <c r="EP427" s="39" t="str">
        <f t="shared" si="894"/>
        <v>May 28, 2020</v>
      </c>
      <c r="EQ427" s="124">
        <f t="shared" si="894"/>
        <v>1</v>
      </c>
      <c r="ER427" s="117">
        <f t="shared" si="894"/>
        <v>0.99658535552341387</v>
      </c>
      <c r="ES427" s="44">
        <f t="shared" si="894"/>
        <v>-4.8473419914651927</v>
      </c>
      <c r="ET427" s="44">
        <f t="shared" si="894"/>
        <v>-2.6118110417749918</v>
      </c>
      <c r="EU427" s="44">
        <f t="shared" si="894"/>
        <v>33.462799271299914</v>
      </c>
      <c r="EV427" s="39" t="s">
        <v>275</v>
      </c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</row>
    <row r="428" spans="1:235">
      <c r="A428" t="s">
        <v>40</v>
      </c>
      <c r="B428" t="s">
        <v>41</v>
      </c>
      <c r="C428" s="19">
        <v>1</v>
      </c>
      <c r="D428" s="14">
        <v>72</v>
      </c>
      <c r="E428" t="s">
        <v>307</v>
      </c>
      <c r="F428" s="13"/>
      <c r="G428" s="13"/>
      <c r="H428" s="13">
        <v>8.5317788000000006E-3</v>
      </c>
      <c r="I428" s="13">
        <v>1.8091598999999999E-3</v>
      </c>
      <c r="J428" s="13">
        <v>2.7259099000000002E-3</v>
      </c>
      <c r="L428" s="13">
        <v>2.6036754999999999E-3</v>
      </c>
      <c r="M428" s="13">
        <v>-1.3443040000000001E-6</v>
      </c>
      <c r="N428" s="13">
        <v>4.3009644000000001E-4</v>
      </c>
      <c r="Q428" s="13">
        <v>4.4168541999999999E-6</v>
      </c>
      <c r="R428" s="13">
        <v>2.8215374000000001E-6</v>
      </c>
      <c r="S428" s="13">
        <v>4.1326778000000002E-6</v>
      </c>
      <c r="T428" s="13"/>
      <c r="U428" s="13"/>
      <c r="V428" s="13">
        <v>42.670838000000003</v>
      </c>
      <c r="W428" s="13">
        <v>9.4782124000000003</v>
      </c>
      <c r="X428" s="13">
        <v>14.773555999999999</v>
      </c>
      <c r="Z428" s="13">
        <v>15.549946</v>
      </c>
      <c r="AA428" s="13">
        <v>3.1125189000000001E-5</v>
      </c>
      <c r="AB428" s="13">
        <v>2.5940751</v>
      </c>
      <c r="AE428" s="13">
        <v>5.6385704999999998E-6</v>
      </c>
      <c r="AF428" s="13">
        <v>6.98087E-6</v>
      </c>
      <c r="AG428" s="13">
        <v>4.6083307000000004E-6</v>
      </c>
      <c r="AI428" s="68">
        <f t="shared" si="830"/>
        <v>1</v>
      </c>
      <c r="AJ428" s="13">
        <f t="shared" si="770"/>
        <v>0</v>
      </c>
      <c r="AK428" s="13">
        <f t="shared" si="771"/>
        <v>0</v>
      </c>
      <c r="AL428" s="13">
        <f t="shared" si="772"/>
        <v>42.662306221200005</v>
      </c>
      <c r="AM428" s="13">
        <f t="shared" si="773"/>
        <v>9.4764032400999998</v>
      </c>
      <c r="AN428" s="13">
        <f t="shared" si="774"/>
        <v>14.770830090099999</v>
      </c>
      <c r="AO428" s="13">
        <f t="shared" si="775"/>
        <v>0</v>
      </c>
      <c r="AP428" s="13">
        <f t="shared" si="776"/>
        <v>15.547342324500001</v>
      </c>
      <c r="AQ428" s="13">
        <f t="shared" si="777"/>
        <v>3.2469492999999999E-5</v>
      </c>
      <c r="AR428" s="13">
        <f t="shared" si="778"/>
        <v>2.5936450035599998</v>
      </c>
      <c r="AS428" s="13">
        <f t="shared" si="779"/>
        <v>0</v>
      </c>
      <c r="AT428" s="13">
        <f t="shared" si="780"/>
        <v>0</v>
      </c>
      <c r="AU428" s="13">
        <f t="shared" si="781"/>
        <v>1.2217162999999999E-6</v>
      </c>
      <c r="AV428" s="13">
        <f t="shared" si="782"/>
        <v>4.1593325999999998E-6</v>
      </c>
      <c r="AW428" s="13">
        <f t="shared" si="783"/>
        <v>4.756529000000002E-7</v>
      </c>
      <c r="AY428">
        <f t="shared" si="873"/>
        <v>0</v>
      </c>
      <c r="AZ428">
        <f t="shared" si="831"/>
        <v>0</v>
      </c>
      <c r="BA428">
        <f t="shared" si="874"/>
        <v>1</v>
      </c>
      <c r="BB428">
        <f t="shared" si="832"/>
        <v>1</v>
      </c>
      <c r="BC428">
        <f t="shared" si="833"/>
        <v>1</v>
      </c>
      <c r="BD428" s="41">
        <f t="shared" si="834"/>
        <v>1.7219751452778376</v>
      </c>
      <c r="BE428" s="13">
        <f t="shared" si="835"/>
        <v>42.662306221200005</v>
      </c>
      <c r="BF428" s="13">
        <f t="shared" si="836"/>
        <v>9.4764032400999998</v>
      </c>
      <c r="BG428" s="13">
        <f t="shared" si="786"/>
        <v>14.770824595773664</v>
      </c>
      <c r="BH428" s="13">
        <f t="shared" si="787"/>
        <v>15.547338761979848</v>
      </c>
      <c r="BI428" s="13">
        <f t="shared" si="788"/>
        <v>2.5936378172482972</v>
      </c>
      <c r="BJ428" s="17">
        <f t="shared" si="837"/>
        <v>0.22212590174956198</v>
      </c>
      <c r="BK428" s="17">
        <f t="shared" si="838"/>
        <v>0.34622658510743282</v>
      </c>
      <c r="BL428" s="17">
        <f t="shared" si="839"/>
        <v>0.36442799602460246</v>
      </c>
      <c r="BM428" s="17">
        <f t="shared" si="840"/>
        <v>6.0794599424619275E-2</v>
      </c>
      <c r="BN428" s="17">
        <f t="shared" si="875"/>
        <v>1.558695237162343</v>
      </c>
      <c r="BO428" s="17">
        <f t="shared" si="876"/>
        <v>1.6406371033463731</v>
      </c>
      <c r="BP428" s="17">
        <f t="shared" si="877"/>
        <v>0.27369432806248206</v>
      </c>
      <c r="BQ428" s="17">
        <f t="shared" si="878"/>
        <v>1.052570806807114</v>
      </c>
      <c r="BR428" s="17">
        <f t="shared" si="879"/>
        <v>0.1755919448119645</v>
      </c>
      <c r="BS428" s="17">
        <f t="shared" si="880"/>
        <v>0.16682197879362443</v>
      </c>
      <c r="BT428" s="96">
        <f t="shared" si="847"/>
        <v>-1.5045109328664366</v>
      </c>
      <c r="BU428" s="96">
        <f t="shared" si="848"/>
        <v>-1.060661848005672</v>
      </c>
      <c r="BV428" s="96">
        <f t="shared" si="849"/>
        <v>-1.0094262888180077</v>
      </c>
      <c r="BW428" s="96">
        <f t="shared" si="850"/>
        <v>-2.8002543192081846</v>
      </c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J428" s="39"/>
      <c r="CK428" s="19">
        <f t="shared" si="851"/>
        <v>0</v>
      </c>
      <c r="CL428" s="38">
        <f t="shared" si="852"/>
        <v>1.7219698834193176</v>
      </c>
      <c r="CM428" s="39">
        <f t="shared" si="853"/>
        <v>0.2179311045667103</v>
      </c>
      <c r="CN428" s="39">
        <f t="shared" si="854"/>
        <v>0.33335248431819298</v>
      </c>
      <c r="CO428" s="41">
        <f t="shared" si="855"/>
        <v>0.33810000000000001</v>
      </c>
      <c r="CP428" s="39">
        <f t="shared" si="856"/>
        <v>5.4390492197364936E-2</v>
      </c>
      <c r="CQ428" s="17">
        <f t="shared" si="857"/>
        <v>1.5296232494253768</v>
      </c>
      <c r="CR428" s="17">
        <f t="shared" si="858"/>
        <v>1.551407728934376</v>
      </c>
      <c r="CS428" s="17">
        <f t="shared" si="859"/>
        <v>0.24957654532841411</v>
      </c>
      <c r="CT428" s="17">
        <f t="shared" si="860"/>
        <v>1.0142417288160224</v>
      </c>
      <c r="CU428" s="17">
        <f t="shared" si="861"/>
        <v>0.16316210244723389</v>
      </c>
      <c r="CV428" s="17">
        <f t="shared" si="862"/>
        <v>0.16087102099191047</v>
      </c>
      <c r="CW428" s="13">
        <f t="shared" si="863"/>
        <v>-1.5235763002400067</v>
      </c>
      <c r="CX428" s="13">
        <f t="shared" si="864"/>
        <v>-1.0985548373638885</v>
      </c>
      <c r="CY428" s="13">
        <f t="shared" si="865"/>
        <v>-2.9115659161790401</v>
      </c>
      <c r="CZ428" s="13">
        <f t="shared" si="881"/>
        <v>0.42502146287611814</v>
      </c>
      <c r="DA428" s="13">
        <f t="shared" si="882"/>
        <v>0.4391627309717101</v>
      </c>
      <c r="DB428" s="13">
        <f t="shared" si="883"/>
        <v>-1.3879896159390335</v>
      </c>
      <c r="DC428" s="13">
        <f t="shared" si="884"/>
        <v>1.4141268095591892E-2</v>
      </c>
      <c r="DD428" s="13">
        <f t="shared" si="885"/>
        <v>-1.8130110788151517</v>
      </c>
      <c r="DE428" s="13">
        <f t="shared" si="886"/>
        <v>-1.8271523469107434</v>
      </c>
      <c r="DF428" s="15"/>
      <c r="DY428" s="124"/>
      <c r="EE428" t="str">
        <f>E428</f>
        <v xml:space="preserve">Bottle 4 </v>
      </c>
      <c r="EF428" t="str">
        <f>A428</f>
        <v>Lab 2</v>
      </c>
      <c r="EG428" t="str">
        <f>B428</f>
        <v>May 28, 2020</v>
      </c>
      <c r="EH428" s="50">
        <f>C428</f>
        <v>1</v>
      </c>
      <c r="EI428" s="48">
        <f>BE428/AVERAGE(BE427,BE429)</f>
        <v>1.0173322335429633</v>
      </c>
      <c r="EJ428" s="46">
        <f>(CM428/AVERAGE(CM427,CM429)-1)*10^6</f>
        <v>2.6210831802764289</v>
      </c>
      <c r="EK428" s="46">
        <f>(CN428/AVERAGE(CN427,CN429)-1)*10^6</f>
        <v>3.8955646264327015E-2</v>
      </c>
      <c r="EL428" s="46">
        <f>(CP428/AVERAGE(CP427,CP429)-1)*10^6</f>
        <v>-0.57946377163275997</v>
      </c>
      <c r="EN428" s="39" t="str">
        <f t="shared" ref="EN428:EU428" si="895">DV459</f>
        <v xml:space="preserve">SRM 3169 </v>
      </c>
      <c r="EO428" s="39" t="str">
        <f t="shared" si="895"/>
        <v>Lab 2</v>
      </c>
      <c r="EP428" s="44" t="str">
        <f t="shared" si="895"/>
        <v>May 28, 2020</v>
      </c>
      <c r="EQ428" s="124">
        <f t="shared" si="895"/>
        <v>1</v>
      </c>
      <c r="ER428" s="117">
        <f t="shared" si="895"/>
        <v>1.0069192441213111</v>
      </c>
      <c r="ES428" s="44">
        <f t="shared" si="895"/>
        <v>2.0253782515577967</v>
      </c>
      <c r="ET428" s="44">
        <f t="shared" si="895"/>
        <v>-1.4654160391813775</v>
      </c>
      <c r="EU428" s="44">
        <f t="shared" si="895"/>
        <v>-21.465948278898139</v>
      </c>
      <c r="EV428" s="39" t="s">
        <v>275</v>
      </c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</row>
    <row r="429" spans="1:235">
      <c r="A429" t="s">
        <v>40</v>
      </c>
      <c r="B429" t="s">
        <v>41</v>
      </c>
      <c r="C429" s="19">
        <v>1</v>
      </c>
      <c r="D429" s="14">
        <v>75</v>
      </c>
      <c r="E429" t="s">
        <v>179</v>
      </c>
      <c r="F429" s="13"/>
      <c r="G429" s="13"/>
      <c r="H429" s="13">
        <v>9.8377233999999997E-3</v>
      </c>
      <c r="I429" s="13">
        <v>2.1073899000000002E-3</v>
      </c>
      <c r="J429" s="13">
        <v>3.1585662999999999E-3</v>
      </c>
      <c r="L429" s="13">
        <v>3.0783757000000002E-3</v>
      </c>
      <c r="M429" s="13">
        <v>1.1680669E-5</v>
      </c>
      <c r="N429" s="13">
        <v>4.9149489999999996E-4</v>
      </c>
      <c r="Q429" s="13">
        <v>-2.3675437E-7</v>
      </c>
      <c r="R429" s="13">
        <v>1.6743612999999999E-5</v>
      </c>
      <c r="S429" s="13">
        <v>5.5910217999999998E-6</v>
      </c>
      <c r="T429" s="13"/>
      <c r="U429" s="13"/>
      <c r="V429" s="13">
        <v>42.081795</v>
      </c>
      <c r="W429" s="13">
        <v>9.3475704000000004</v>
      </c>
      <c r="X429" s="13">
        <v>14.570358000000001</v>
      </c>
      <c r="Z429" s="13">
        <v>15.336826</v>
      </c>
      <c r="AA429" s="13">
        <v>3.1964117000000001E-5</v>
      </c>
      <c r="AB429" s="13">
        <v>2.5586058</v>
      </c>
      <c r="AE429" s="13">
        <v>1.5862721999999999E-6</v>
      </c>
      <c r="AF429" s="13">
        <v>2.0942871E-5</v>
      </c>
      <c r="AG429" s="13">
        <v>3.3525305000000002E-6</v>
      </c>
      <c r="AI429" s="68">
        <f t="shared" si="830"/>
        <v>1</v>
      </c>
      <c r="AJ429" s="13">
        <f t="shared" si="770"/>
        <v>0</v>
      </c>
      <c r="AK429" s="13">
        <f t="shared" si="771"/>
        <v>0</v>
      </c>
      <c r="AL429" s="13">
        <f t="shared" si="772"/>
        <v>42.071957276600003</v>
      </c>
      <c r="AM429" s="13">
        <f t="shared" si="773"/>
        <v>9.3454630100999996</v>
      </c>
      <c r="AN429" s="13">
        <f t="shared" si="774"/>
        <v>14.567199433700001</v>
      </c>
      <c r="AO429" s="13">
        <f t="shared" si="775"/>
        <v>0</v>
      </c>
      <c r="AP429" s="13">
        <f t="shared" si="776"/>
        <v>15.333747624300001</v>
      </c>
      <c r="AQ429" s="13">
        <f t="shared" si="777"/>
        <v>2.0283448000000001E-5</v>
      </c>
      <c r="AR429" s="13">
        <f t="shared" si="778"/>
        <v>2.5581143051000002</v>
      </c>
      <c r="AS429" s="13">
        <f t="shared" si="779"/>
        <v>0</v>
      </c>
      <c r="AT429" s="13">
        <f t="shared" si="780"/>
        <v>0</v>
      </c>
      <c r="AU429" s="13">
        <f t="shared" si="781"/>
        <v>1.82302657E-6</v>
      </c>
      <c r="AV429" s="13">
        <f t="shared" si="782"/>
        <v>4.1992580000000007E-6</v>
      </c>
      <c r="AW429" s="13">
        <f t="shared" si="783"/>
        <v>-2.2384912999999996E-6</v>
      </c>
      <c r="AY429">
        <f t="shared" si="873"/>
        <v>0</v>
      </c>
      <c r="AZ429">
        <f t="shared" si="831"/>
        <v>0</v>
      </c>
      <c r="BA429">
        <f t="shared" si="874"/>
        <v>1</v>
      </c>
      <c r="BB429">
        <f t="shared" si="832"/>
        <v>1</v>
      </c>
      <c r="BC429">
        <f t="shared" si="833"/>
        <v>1</v>
      </c>
      <c r="BD429" s="41">
        <f t="shared" si="834"/>
        <v>1.7242890686767334</v>
      </c>
      <c r="BE429" s="13">
        <f t="shared" si="835"/>
        <v>42.071957276600003</v>
      </c>
      <c r="BF429" s="13">
        <f t="shared" si="836"/>
        <v>9.3454630100999996</v>
      </c>
      <c r="BG429" s="13">
        <f t="shared" si="786"/>
        <v>14.567193887597821</v>
      </c>
      <c r="BH429" s="13">
        <f t="shared" si="787"/>
        <v>15.333744028047313</v>
      </c>
      <c r="BI429" s="13">
        <f t="shared" si="788"/>
        <v>2.5581068061086487</v>
      </c>
      <c r="BJ429" s="17">
        <f t="shared" si="837"/>
        <v>0.2221304549407748</v>
      </c>
      <c r="BK429" s="17">
        <f t="shared" si="838"/>
        <v>0.34624473950252715</v>
      </c>
      <c r="BL429" s="17">
        <f t="shared" si="839"/>
        <v>0.36446471760836729</v>
      </c>
      <c r="BM429" s="17">
        <f t="shared" si="840"/>
        <v>6.0803132815773271E-2</v>
      </c>
      <c r="BN429" s="17">
        <f t="shared" si="875"/>
        <v>1.5587450158279474</v>
      </c>
      <c r="BO429" s="17">
        <f t="shared" si="876"/>
        <v>1.6407687892483818</v>
      </c>
      <c r="BP429" s="17">
        <f t="shared" si="877"/>
        <v>0.27372713404825472</v>
      </c>
      <c r="BQ429" s="17">
        <f t="shared" si="878"/>
        <v>1.0526216748650621</v>
      </c>
      <c r="BR429" s="17">
        <f t="shared" si="879"/>
        <v>0.17560738367645143</v>
      </c>
      <c r="BS429" s="17">
        <f t="shared" si="880"/>
        <v>0.16682858416245602</v>
      </c>
      <c r="BT429" s="96">
        <f t="shared" si="847"/>
        <v>-1.504490434831262</v>
      </c>
      <c r="BU429" s="96">
        <f t="shared" si="848"/>
        <v>-1.060609414368485</v>
      </c>
      <c r="BV429" s="96">
        <f t="shared" si="849"/>
        <v>-1.0093255289033891</v>
      </c>
      <c r="BW429" s="96">
        <f t="shared" si="850"/>
        <v>-2.8001139647622457</v>
      </c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J429" s="39"/>
      <c r="CK429" s="19">
        <f t="shared" si="851"/>
        <v>0</v>
      </c>
      <c r="CL429" s="38">
        <f t="shared" si="852"/>
        <v>1.7242836830048911</v>
      </c>
      <c r="CM429" s="39">
        <f t="shared" si="853"/>
        <v>0.21792998876812233</v>
      </c>
      <c r="CN429" s="39">
        <f t="shared" si="854"/>
        <v>0.33335299003998975</v>
      </c>
      <c r="CO429" s="41">
        <f t="shared" si="855"/>
        <v>0.33810000000000001</v>
      </c>
      <c r="CP429" s="39">
        <f t="shared" si="856"/>
        <v>5.4389991034070044E-2</v>
      </c>
      <c r="CQ429" s="17">
        <f t="shared" si="857"/>
        <v>1.5296334016456892</v>
      </c>
      <c r="CR429" s="17">
        <f t="shared" si="858"/>
        <v>1.5514156721209151</v>
      </c>
      <c r="CS429" s="17">
        <f t="shared" si="859"/>
        <v>0.24957552350420675</v>
      </c>
      <c r="CT429" s="17">
        <f t="shared" si="860"/>
        <v>1.0142401901343101</v>
      </c>
      <c r="CU429" s="17">
        <f t="shared" si="861"/>
        <v>0.16316035151670694</v>
      </c>
      <c r="CV429" s="17">
        <f t="shared" si="862"/>
        <v>0.16086953869881704</v>
      </c>
      <c r="CW429" s="13">
        <f t="shared" si="863"/>
        <v>-1.5235814202133424</v>
      </c>
      <c r="CX429" s="13">
        <f t="shared" si="864"/>
        <v>-1.0985533202868096</v>
      </c>
      <c r="CY429" s="13">
        <f t="shared" si="865"/>
        <v>-2.9115751303924724</v>
      </c>
      <c r="CZ429" s="13">
        <f t="shared" si="881"/>
        <v>0.42502809992653295</v>
      </c>
      <c r="DA429" s="13">
        <f t="shared" si="882"/>
        <v>0.43916785094504568</v>
      </c>
      <c r="DB429" s="13">
        <f t="shared" si="883"/>
        <v>-1.3879937101791304</v>
      </c>
      <c r="DC429" s="13">
        <f t="shared" si="884"/>
        <v>1.4139751018512829E-2</v>
      </c>
      <c r="DD429" s="13">
        <f t="shared" si="885"/>
        <v>-1.8130218101056632</v>
      </c>
      <c r="DE429" s="13">
        <f t="shared" si="886"/>
        <v>-1.8271615611241758</v>
      </c>
      <c r="DF429" s="15"/>
      <c r="DV429" s="39" t="str">
        <f>E429</f>
        <v xml:space="preserve">SRM 3169 </v>
      </c>
      <c r="DW429" s="39" t="str">
        <f>A429</f>
        <v>Lab 2</v>
      </c>
      <c r="DX429" s="39" t="str">
        <f>B429</f>
        <v>May 28, 2020</v>
      </c>
      <c r="DY429" s="124">
        <f>C429</f>
        <v>1</v>
      </c>
      <c r="DZ429" s="48">
        <f>BE429/AVERAGE(BE427,BE431)</f>
        <v>1.0003032457593051</v>
      </c>
      <c r="EA429" s="46">
        <f>(CM429/AVERAGE(CM427,CM431)-1)*10^6</f>
        <v>0.40541079160405502</v>
      </c>
      <c r="EB429" s="46">
        <f>(CN429/AVERAGE(CN427,CN431)-1)*10^6</f>
        <v>2.1911800505147738</v>
      </c>
      <c r="EC429" s="46">
        <f>(CP429/AVERAGE(CP427,CP431)-1)*10^6</f>
        <v>-11.950662145987501</v>
      </c>
      <c r="EH429" s="50"/>
      <c r="EK429" s="46"/>
      <c r="EL429" s="46"/>
      <c r="EN429" s="39" t="str">
        <f t="shared" ref="EN429:EU429" si="896">DV461</f>
        <v xml:space="preserve">SRM 3169 </v>
      </c>
      <c r="EO429" s="39" t="str">
        <f t="shared" si="896"/>
        <v>Lab 2</v>
      </c>
      <c r="EP429" s="44" t="str">
        <f t="shared" si="896"/>
        <v>May 28, 2020</v>
      </c>
      <c r="EQ429" s="124">
        <f t="shared" si="896"/>
        <v>1</v>
      </c>
      <c r="ER429" s="117">
        <f t="shared" si="896"/>
        <v>0.98839711500901184</v>
      </c>
      <c r="ES429" s="44">
        <f t="shared" si="896"/>
        <v>6.425930775710853</v>
      </c>
      <c r="ET429" s="44">
        <f t="shared" si="896"/>
        <v>7.1597259247990763</v>
      </c>
      <c r="EU429" s="44">
        <f t="shared" si="896"/>
        <v>-12.835210505879324</v>
      </c>
      <c r="EV429" s="39" t="s">
        <v>275</v>
      </c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</row>
    <row r="430" spans="1:235">
      <c r="A430" t="s">
        <v>40</v>
      </c>
      <c r="B430" t="s">
        <v>41</v>
      </c>
      <c r="C430" s="19">
        <v>1</v>
      </c>
      <c r="D430" s="14">
        <v>78</v>
      </c>
      <c r="E430" t="s">
        <v>308</v>
      </c>
      <c r="F430" s="13"/>
      <c r="G430" s="13"/>
      <c r="H430" s="13">
        <v>8.5862636999999992E-3</v>
      </c>
      <c r="I430" s="13">
        <v>1.8368405999999999E-3</v>
      </c>
      <c r="J430" s="13">
        <v>2.7198624000000001E-3</v>
      </c>
      <c r="L430" s="13">
        <v>2.6152247E-3</v>
      </c>
      <c r="M430" s="13">
        <v>7.5215148000000002E-6</v>
      </c>
      <c r="N430" s="13">
        <v>4.3216532E-4</v>
      </c>
      <c r="Q430" s="13">
        <v>1.4265669E-6</v>
      </c>
      <c r="R430" s="13">
        <v>1.7851907E-5</v>
      </c>
      <c r="S430" s="13">
        <v>7.5024446000000004E-6</v>
      </c>
      <c r="T430" s="13"/>
      <c r="U430" s="13"/>
      <c r="V430" s="13">
        <v>43.504781000000001</v>
      </c>
      <c r="W430" s="13">
        <v>9.6632356000000001</v>
      </c>
      <c r="X430" s="13">
        <v>15.061743999999999</v>
      </c>
      <c r="Z430" s="13">
        <v>15.852657000000001</v>
      </c>
      <c r="AA430" s="13">
        <v>2.7049620000000001E-5</v>
      </c>
      <c r="AB430" s="13">
        <v>2.6444516</v>
      </c>
      <c r="AE430" s="13">
        <v>8.5453096000000003E-6</v>
      </c>
      <c r="AF430" s="13">
        <v>6.3635137000000003E-6</v>
      </c>
      <c r="AG430" s="13">
        <v>-2.2271492E-6</v>
      </c>
      <c r="AI430" s="68">
        <f t="shared" si="830"/>
        <v>1</v>
      </c>
      <c r="AJ430" s="13">
        <f t="shared" si="770"/>
        <v>0</v>
      </c>
      <c r="AK430" s="13">
        <f t="shared" si="771"/>
        <v>0</v>
      </c>
      <c r="AL430" s="13">
        <f t="shared" si="772"/>
        <v>43.496194736299998</v>
      </c>
      <c r="AM430" s="13">
        <f t="shared" si="773"/>
        <v>9.6613987594000008</v>
      </c>
      <c r="AN430" s="13">
        <f t="shared" si="774"/>
        <v>15.0590241376</v>
      </c>
      <c r="AO430" s="13">
        <f t="shared" si="775"/>
        <v>0</v>
      </c>
      <c r="AP430" s="13">
        <f t="shared" si="776"/>
        <v>15.850041775300001</v>
      </c>
      <c r="AQ430" s="13">
        <f t="shared" si="777"/>
        <v>1.9528105200000001E-5</v>
      </c>
      <c r="AR430" s="13">
        <f t="shared" si="778"/>
        <v>2.6440194346800001</v>
      </c>
      <c r="AS430" s="13">
        <f t="shared" si="779"/>
        <v>0</v>
      </c>
      <c r="AT430" s="13">
        <f t="shared" si="780"/>
        <v>0</v>
      </c>
      <c r="AU430" s="13">
        <f t="shared" si="781"/>
        <v>7.1187427000000004E-6</v>
      </c>
      <c r="AV430" s="13">
        <f t="shared" si="782"/>
        <v>-1.1488393299999999E-5</v>
      </c>
      <c r="AW430" s="13">
        <f t="shared" si="783"/>
        <v>-9.7295937999999995E-6</v>
      </c>
      <c r="AY430">
        <f t="shared" si="873"/>
        <v>0</v>
      </c>
      <c r="AZ430">
        <f t="shared" si="831"/>
        <v>0</v>
      </c>
      <c r="BA430">
        <f t="shared" si="874"/>
        <v>1</v>
      </c>
      <c r="BB430">
        <f t="shared" si="832"/>
        <v>1</v>
      </c>
      <c r="BC430">
        <f t="shared" si="833"/>
        <v>1</v>
      </c>
      <c r="BD430" s="41">
        <f t="shared" si="834"/>
        <v>1.7202468834407358</v>
      </c>
      <c r="BE430" s="13">
        <f t="shared" si="835"/>
        <v>43.496194736299998</v>
      </c>
      <c r="BF430" s="13">
        <f t="shared" si="836"/>
        <v>9.6613987594000008</v>
      </c>
      <c r="BG430" s="13">
        <f t="shared" si="786"/>
        <v>15.059039315318048</v>
      </c>
      <c r="BH430" s="13">
        <f t="shared" si="787"/>
        <v>15.850051616200256</v>
      </c>
      <c r="BI430" s="13">
        <f t="shared" si="788"/>
        <v>2.6440349365028006</v>
      </c>
      <c r="BJ430" s="17">
        <f t="shared" si="837"/>
        <v>0.22212055141773185</v>
      </c>
      <c r="BK430" s="17">
        <f t="shared" si="838"/>
        <v>0.34621509781752102</v>
      </c>
      <c r="BL430" s="17">
        <f t="shared" si="839"/>
        <v>0.3644008794859589</v>
      </c>
      <c r="BM430" s="17">
        <f t="shared" si="840"/>
        <v>6.0787729881487909E-2</v>
      </c>
      <c r="BN430" s="17">
        <f t="shared" si="875"/>
        <v>1.558681065789407</v>
      </c>
      <c r="BO430" s="17">
        <f t="shared" si="876"/>
        <v>1.6405545419372161</v>
      </c>
      <c r="BP430" s="17">
        <f t="shared" si="877"/>
        <v>0.27366999358455241</v>
      </c>
      <c r="BQ430" s="17">
        <f t="shared" si="878"/>
        <v>1.0525274079122424</v>
      </c>
      <c r="BR430" s="17">
        <f t="shared" si="879"/>
        <v>0.17557792905243894</v>
      </c>
      <c r="BS430" s="17">
        <f t="shared" si="880"/>
        <v>0.16681554108002691</v>
      </c>
      <c r="BT430" s="96">
        <f t="shared" si="847"/>
        <v>-1.5045350200900587</v>
      </c>
      <c r="BU430" s="96">
        <f t="shared" si="848"/>
        <v>-1.0606950270883184</v>
      </c>
      <c r="BV430" s="96">
        <f t="shared" si="849"/>
        <v>-1.0095007000812473</v>
      </c>
      <c r="BW430" s="96">
        <f t="shared" si="850"/>
        <v>-2.8003673215363665</v>
      </c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J430" s="39"/>
      <c r="CK430" s="19">
        <f t="shared" si="851"/>
        <v>0</v>
      </c>
      <c r="CL430" s="38">
        <f t="shared" si="852"/>
        <v>1.7202611409030373</v>
      </c>
      <c r="CM430" s="39">
        <f t="shared" si="853"/>
        <v>0.21792997823466254</v>
      </c>
      <c r="CN430" s="39">
        <f t="shared" si="854"/>
        <v>0.33335395868298595</v>
      </c>
      <c r="CO430" s="41">
        <f t="shared" si="855"/>
        <v>0.33810000000000001</v>
      </c>
      <c r="CP430" s="39">
        <f t="shared" si="856"/>
        <v>5.4390353731595197E-2</v>
      </c>
      <c r="CQ430" s="17">
        <f t="shared" si="857"/>
        <v>1.5296379203233677</v>
      </c>
      <c r="CR430" s="17">
        <f t="shared" si="858"/>
        <v>1.5514157471072698</v>
      </c>
      <c r="CS430" s="17">
        <f t="shared" si="859"/>
        <v>0.2495771998519119</v>
      </c>
      <c r="CT430" s="17">
        <f t="shared" si="860"/>
        <v>1.0142372430066968</v>
      </c>
      <c r="CU430" s="17">
        <f t="shared" si="861"/>
        <v>0.16316096543890005</v>
      </c>
      <c r="CV430" s="17">
        <f t="shared" si="862"/>
        <v>0.16087061145103576</v>
      </c>
      <c r="CW430" s="13">
        <f t="shared" si="863"/>
        <v>-1.5235814685474891</v>
      </c>
      <c r="CX430" s="13">
        <f t="shared" si="864"/>
        <v>-1.0985504145333955</v>
      </c>
      <c r="CY430" s="13">
        <f t="shared" si="865"/>
        <v>-2.9115684619538693</v>
      </c>
      <c r="CZ430" s="13">
        <f t="shared" si="881"/>
        <v>0.42503105401409363</v>
      </c>
      <c r="DA430" s="13">
        <f t="shared" si="882"/>
        <v>0.43916789927919248</v>
      </c>
      <c r="DB430" s="13">
        <f t="shared" si="883"/>
        <v>-1.3879869934063804</v>
      </c>
      <c r="DC430" s="13">
        <f t="shared" si="884"/>
        <v>1.4136845265098829E-2</v>
      </c>
      <c r="DD430" s="13">
        <f t="shared" si="885"/>
        <v>-1.813018047420474</v>
      </c>
      <c r="DE430" s="13">
        <f t="shared" si="886"/>
        <v>-1.8271548926855727</v>
      </c>
      <c r="DF430" s="15"/>
      <c r="DY430" s="124"/>
      <c r="EE430" t="str">
        <f>E430</f>
        <v xml:space="preserve">Bottle 5 </v>
      </c>
      <c r="EF430" t="str">
        <f>A430</f>
        <v>Lab 2</v>
      </c>
      <c r="EG430" t="str">
        <f>B430</f>
        <v>May 28, 2020</v>
      </c>
      <c r="EH430" s="50">
        <f>C430</f>
        <v>1</v>
      </c>
      <c r="EI430" s="48">
        <f>BE430/AVERAGE(BE429,BE431)</f>
        <v>1.0308208094789213</v>
      </c>
      <c r="EJ430" s="46">
        <f>(CM430/AVERAGE(CM429,CM431)-1)*10^6</f>
        <v>2.8559814893025504</v>
      </c>
      <c r="EK430" s="46">
        <f>(CN430/AVERAGE(CN429,CN431)-1)*10^6</f>
        <v>3.5409036203137845</v>
      </c>
      <c r="EL430" s="46">
        <f>(CP430/AVERAGE(CP429,CP431)-1)*10^6</f>
        <v>4.5113714701727758</v>
      </c>
      <c r="EN430" s="39" t="str">
        <f t="shared" ref="EN430:EU430" si="897">DV463</f>
        <v xml:space="preserve">SRM 3169 </v>
      </c>
      <c r="EO430" s="39" t="str">
        <f t="shared" si="897"/>
        <v>Lab 2</v>
      </c>
      <c r="EP430" s="44" t="str">
        <f t="shared" si="897"/>
        <v>May 28, 2020</v>
      </c>
      <c r="EQ430" s="124">
        <f t="shared" si="897"/>
        <v>1</v>
      </c>
      <c r="ER430" s="117">
        <f t="shared" si="897"/>
        <v>1.0077146027042951</v>
      </c>
      <c r="ES430" s="44">
        <f t="shared" si="897"/>
        <v>-9.4802448117325966</v>
      </c>
      <c r="ET430" s="44">
        <f t="shared" si="897"/>
        <v>-8.0957843044959787</v>
      </c>
      <c r="EU430" s="44">
        <f t="shared" si="897"/>
        <v>14.196833899582373</v>
      </c>
      <c r="EV430" s="39" t="s">
        <v>275</v>
      </c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</row>
    <row r="431" spans="1:235">
      <c r="A431" t="s">
        <v>40</v>
      </c>
      <c r="B431" t="s">
        <v>41</v>
      </c>
      <c r="C431" s="19">
        <v>1</v>
      </c>
      <c r="D431" s="14">
        <v>81</v>
      </c>
      <c r="E431" t="s">
        <v>179</v>
      </c>
      <c r="F431" s="13"/>
      <c r="G431" s="13"/>
      <c r="H431" s="13">
        <v>8.3994136000000007E-3</v>
      </c>
      <c r="I431" s="13">
        <v>1.7966105999999999E-3</v>
      </c>
      <c r="J431" s="13">
        <v>2.6712442999999998E-3</v>
      </c>
      <c r="L431" s="13">
        <v>2.5301402999999998E-3</v>
      </c>
      <c r="M431" s="13">
        <v>1.7806171E-5</v>
      </c>
      <c r="N431" s="13">
        <v>4.1817649999999998E-4</v>
      </c>
      <c r="Q431" s="13">
        <v>2.5910731999999998E-6</v>
      </c>
      <c r="R431" s="13">
        <v>9.5278924000000002E-6</v>
      </c>
      <c r="S431" s="13">
        <v>2.1346034999999998E-6</v>
      </c>
      <c r="T431" s="13"/>
      <c r="U431" s="13"/>
      <c r="V431" s="13">
        <v>42.327821</v>
      </c>
      <c r="W431" s="13">
        <v>9.4019291999999997</v>
      </c>
      <c r="X431" s="13">
        <v>14.654764</v>
      </c>
      <c r="Z431" s="13">
        <v>15.42488</v>
      </c>
      <c r="AA431" s="13">
        <v>1.8383241999999999E-5</v>
      </c>
      <c r="AB431" s="13">
        <v>2.5731837</v>
      </c>
      <c r="AE431" s="13">
        <v>3.3550085999999999E-6</v>
      </c>
      <c r="AF431" s="13">
        <v>4.8575591000000002E-6</v>
      </c>
      <c r="AG431" s="13">
        <v>1.7658154000000001E-6</v>
      </c>
      <c r="AI431" s="68">
        <f t="shared" si="830"/>
        <v>1</v>
      </c>
      <c r="AJ431" s="13">
        <f t="shared" si="770"/>
        <v>0</v>
      </c>
      <c r="AK431" s="13">
        <f t="shared" si="771"/>
        <v>0</v>
      </c>
      <c r="AL431" s="13">
        <f t="shared" si="772"/>
        <v>42.319421586399997</v>
      </c>
      <c r="AM431" s="13">
        <f t="shared" si="773"/>
        <v>9.4001325894000001</v>
      </c>
      <c r="AN431" s="13">
        <f t="shared" si="774"/>
        <v>14.6520927557</v>
      </c>
      <c r="AO431" s="13">
        <f t="shared" si="775"/>
        <v>0</v>
      </c>
      <c r="AP431" s="13">
        <f t="shared" si="776"/>
        <v>15.422349859700001</v>
      </c>
      <c r="AQ431" s="13">
        <f t="shared" si="777"/>
        <v>5.7707099999999893E-7</v>
      </c>
      <c r="AR431" s="13">
        <f t="shared" si="778"/>
        <v>2.5727655234999998</v>
      </c>
      <c r="AS431" s="13">
        <f t="shared" si="779"/>
        <v>0</v>
      </c>
      <c r="AT431" s="13">
        <f t="shared" si="780"/>
        <v>0</v>
      </c>
      <c r="AU431" s="13">
        <f t="shared" si="781"/>
        <v>7.6393540000000009E-7</v>
      </c>
      <c r="AV431" s="13">
        <f t="shared" si="782"/>
        <v>-4.6703333000000001E-6</v>
      </c>
      <c r="AW431" s="13">
        <f t="shared" si="783"/>
        <v>-3.6878809999999979E-7</v>
      </c>
      <c r="AY431">
        <f t="shared" si="873"/>
        <v>0</v>
      </c>
      <c r="AZ431">
        <f t="shared" si="831"/>
        <v>0</v>
      </c>
      <c r="BA431">
        <f t="shared" si="874"/>
        <v>1</v>
      </c>
      <c r="BB431">
        <f t="shared" si="832"/>
        <v>1</v>
      </c>
      <c r="BC431">
        <f t="shared" si="833"/>
        <v>1</v>
      </c>
      <c r="BD431" s="41">
        <f t="shared" si="834"/>
        <v>1.7219220249071021</v>
      </c>
      <c r="BE431" s="13">
        <f t="shared" si="835"/>
        <v>42.319421586399997</v>
      </c>
      <c r="BF431" s="13">
        <f t="shared" si="836"/>
        <v>9.4001325894000001</v>
      </c>
      <c r="BG431" s="13">
        <f t="shared" si="786"/>
        <v>14.652098925064202</v>
      </c>
      <c r="BH431" s="13">
        <f t="shared" si="787"/>
        <v>15.422353859910464</v>
      </c>
      <c r="BI431" s="13">
        <f t="shared" si="788"/>
        <v>2.5727727076646789</v>
      </c>
      <c r="BJ431" s="17">
        <f t="shared" si="837"/>
        <v>0.22212337118569878</v>
      </c>
      <c r="BK431" s="17">
        <f t="shared" si="838"/>
        <v>0.34622635130185431</v>
      </c>
      <c r="BL431" s="17">
        <f t="shared" si="839"/>
        <v>0.36442733104052338</v>
      </c>
      <c r="BM431" s="17">
        <f t="shared" si="840"/>
        <v>6.0794136857756094E-2</v>
      </c>
      <c r="BN431" s="17">
        <f t="shared" si="875"/>
        <v>1.5587119421684061</v>
      </c>
      <c r="BO431" s="17">
        <f t="shared" si="876"/>
        <v>1.6406528007170222</v>
      </c>
      <c r="BP431" s="17">
        <f t="shared" si="877"/>
        <v>0.27369536367666236</v>
      </c>
      <c r="BQ431" s="17">
        <f t="shared" si="878"/>
        <v>1.0525695969420905</v>
      </c>
      <c r="BR431" s="17">
        <f t="shared" si="879"/>
        <v>0.17559072736423023</v>
      </c>
      <c r="BS431" s="17">
        <f t="shared" si="880"/>
        <v>0.16682101390193466</v>
      </c>
      <c r="BT431" s="96">
        <f t="shared" si="847"/>
        <v>-1.5045223254066946</v>
      </c>
      <c r="BU431" s="96">
        <f t="shared" si="848"/>
        <v>-1.0606625233023346</v>
      </c>
      <c r="BV431" s="96">
        <f t="shared" si="849"/>
        <v>-1.0094281135534644</v>
      </c>
      <c r="BW431" s="96">
        <f t="shared" si="850"/>
        <v>-2.8002619279205923</v>
      </c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J431" s="39"/>
      <c r="CK431" s="19">
        <f t="shared" si="851"/>
        <v>0</v>
      </c>
      <c r="CL431" s="38">
        <f t="shared" si="852"/>
        <v>1.7219279811195809</v>
      </c>
      <c r="CM431" s="39">
        <f t="shared" si="853"/>
        <v>0.21792872289679033</v>
      </c>
      <c r="CN431" s="39">
        <f t="shared" si="854"/>
        <v>0.33335256658586299</v>
      </c>
      <c r="CO431" s="41">
        <f t="shared" si="855"/>
        <v>0.33810000000000007</v>
      </c>
      <c r="CP431" s="39">
        <f t="shared" si="856"/>
        <v>5.439022568115414E-2</v>
      </c>
      <c r="CQ431" s="17">
        <f t="shared" si="857"/>
        <v>1.5296403436628987</v>
      </c>
      <c r="CR431" s="17">
        <f t="shared" si="858"/>
        <v>1.5514246837491088</v>
      </c>
      <c r="CS431" s="17">
        <f t="shared" si="859"/>
        <v>0.24957804991549004</v>
      </c>
      <c r="CT431" s="17">
        <f t="shared" si="860"/>
        <v>1.0142414785125533</v>
      </c>
      <c r="CU431" s="17">
        <f t="shared" si="861"/>
        <v>0.163161262678158</v>
      </c>
      <c r="CV431" s="17">
        <f t="shared" si="862"/>
        <v>0.16087023271562892</v>
      </c>
      <c r="CW431" s="13">
        <f t="shared" si="863"/>
        <v>-1.5235872288448926</v>
      </c>
      <c r="CX431" s="13">
        <f t="shared" si="864"/>
        <v>-1.0985545905750878</v>
      </c>
      <c r="CY431" s="13">
        <f t="shared" si="865"/>
        <v>-2.9115708162425071</v>
      </c>
      <c r="CZ431" s="13">
        <f t="shared" si="881"/>
        <v>0.42503263826980492</v>
      </c>
      <c r="DA431" s="13">
        <f t="shared" si="882"/>
        <v>0.43917365957659621</v>
      </c>
      <c r="DB431" s="13">
        <f t="shared" si="883"/>
        <v>-1.3879835873976145</v>
      </c>
      <c r="DC431" s="13">
        <f t="shared" si="884"/>
        <v>1.4141021306791119E-2</v>
      </c>
      <c r="DD431" s="13">
        <f t="shared" si="885"/>
        <v>-1.8130162256674192</v>
      </c>
      <c r="DE431" s="13">
        <f t="shared" si="886"/>
        <v>-1.8271572469742103</v>
      </c>
      <c r="DF431" s="15"/>
      <c r="DV431" s="39" t="str">
        <f>E431</f>
        <v xml:space="preserve">SRM 3169 </v>
      </c>
      <c r="DW431" s="39" t="str">
        <f>A431</f>
        <v>Lab 2</v>
      </c>
      <c r="DX431" s="39" t="str">
        <f>B431</f>
        <v>May 28, 2020</v>
      </c>
      <c r="DY431" s="124">
        <f>C431</f>
        <v>1</v>
      </c>
      <c r="DZ431" s="48">
        <f>BE431/AVERAGE(BE429,BE433)</f>
        <v>0.99953800871192733</v>
      </c>
      <c r="EA431" s="46">
        <f>(CM431/AVERAGE(CM429,CM433)-1)*10^6</f>
        <v>-5.9338368283423648</v>
      </c>
      <c r="EB431" s="46">
        <f>(CN431/AVERAGE(CN429,CN433)-1)*10^6</f>
        <v>4.8175848199605298E-2</v>
      </c>
      <c r="EC431" s="46">
        <f>(CP431/AVERAGE(CP429,CP433)-1)*10^6</f>
        <v>3.2878854687723447</v>
      </c>
      <c r="EH431" s="50"/>
      <c r="EK431" s="46"/>
      <c r="EL431" s="46"/>
      <c r="EN431" s="39" t="str">
        <f t="shared" ref="EN431:EU431" si="898">DV465</f>
        <v xml:space="preserve">SRM 3169 </v>
      </c>
      <c r="EO431" s="39" t="str">
        <f t="shared" si="898"/>
        <v>Lab 2</v>
      </c>
      <c r="EP431" s="44" t="str">
        <f t="shared" si="898"/>
        <v>May 28, 2020</v>
      </c>
      <c r="EQ431" s="124">
        <f t="shared" si="898"/>
        <v>1</v>
      </c>
      <c r="ER431" s="117">
        <f t="shared" si="898"/>
        <v>1.0031628782802753</v>
      </c>
      <c r="ES431" s="44">
        <f t="shared" si="898"/>
        <v>4.403090296367651</v>
      </c>
      <c r="ET431" s="44">
        <f t="shared" si="898"/>
        <v>4.3870903034815001</v>
      </c>
      <c r="EU431" s="44">
        <f t="shared" si="898"/>
        <v>11.571894983353204</v>
      </c>
      <c r="EV431" s="39" t="s">
        <v>275</v>
      </c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</row>
    <row r="432" spans="1:235">
      <c r="A432" t="s">
        <v>40</v>
      </c>
      <c r="B432" t="s">
        <v>41</v>
      </c>
      <c r="C432" s="19">
        <v>1</v>
      </c>
      <c r="D432" s="14">
        <v>84</v>
      </c>
      <c r="E432" t="s">
        <v>309</v>
      </c>
      <c r="F432" s="13"/>
      <c r="G432" s="13"/>
      <c r="H432" s="13">
        <v>9.3456619999999994E-3</v>
      </c>
      <c r="I432" s="13">
        <v>2.0025688E-3</v>
      </c>
      <c r="J432" s="13">
        <v>2.9821562999999998E-3</v>
      </c>
      <c r="L432" s="13">
        <v>2.8771669999999999E-3</v>
      </c>
      <c r="M432" s="13">
        <v>9.8090619000000001E-6</v>
      </c>
      <c r="N432" s="13">
        <v>4.6009029E-4</v>
      </c>
      <c r="Q432" s="13">
        <v>5.1560916999999996E-6</v>
      </c>
      <c r="R432" s="13">
        <v>1.6389353000000001E-5</v>
      </c>
      <c r="S432" s="13">
        <v>3.1964147999999999E-7</v>
      </c>
      <c r="T432" s="13"/>
      <c r="U432" s="13"/>
      <c r="V432" s="13">
        <v>43.450558999999998</v>
      </c>
      <c r="W432" s="13">
        <v>9.6510000999999992</v>
      </c>
      <c r="X432" s="13">
        <v>15.042297</v>
      </c>
      <c r="Z432" s="13">
        <v>15.831467999999999</v>
      </c>
      <c r="AA432" s="13">
        <v>3.1760641000000001E-5</v>
      </c>
      <c r="AB432" s="13">
        <v>2.6408136999999998</v>
      </c>
      <c r="AE432" s="13">
        <v>6.3816659999999995E-7</v>
      </c>
      <c r="AF432" s="13">
        <v>1.5030713000000001E-5</v>
      </c>
      <c r="AG432" s="13">
        <v>2.1213391999999998E-6</v>
      </c>
      <c r="AI432" s="68">
        <f t="shared" si="830"/>
        <v>1</v>
      </c>
      <c r="AJ432" s="13">
        <f t="shared" si="770"/>
        <v>0</v>
      </c>
      <c r="AK432" s="13">
        <f t="shared" si="771"/>
        <v>0</v>
      </c>
      <c r="AL432" s="13">
        <f t="shared" si="772"/>
        <v>43.441213337999997</v>
      </c>
      <c r="AM432" s="13">
        <f t="shared" si="773"/>
        <v>9.6489975311999991</v>
      </c>
      <c r="AN432" s="13">
        <f t="shared" si="774"/>
        <v>15.0393148437</v>
      </c>
      <c r="AO432" s="13">
        <f t="shared" si="775"/>
        <v>0</v>
      </c>
      <c r="AP432" s="13">
        <f t="shared" si="776"/>
        <v>15.828590833</v>
      </c>
      <c r="AQ432" s="13">
        <f t="shared" si="777"/>
        <v>2.1951579100000003E-5</v>
      </c>
      <c r="AR432" s="13">
        <f t="shared" si="778"/>
        <v>2.64035360971</v>
      </c>
      <c r="AS432" s="13">
        <f t="shared" si="779"/>
        <v>0</v>
      </c>
      <c r="AT432" s="13">
        <f t="shared" si="780"/>
        <v>0</v>
      </c>
      <c r="AU432" s="13">
        <f t="shared" si="781"/>
        <v>-4.5179250999999995E-6</v>
      </c>
      <c r="AV432" s="13">
        <f t="shared" si="782"/>
        <v>-1.3586400000000003E-6</v>
      </c>
      <c r="AW432" s="13">
        <f t="shared" si="783"/>
        <v>1.8016977199999998E-6</v>
      </c>
      <c r="AY432">
        <f t="shared" si="873"/>
        <v>0</v>
      </c>
      <c r="AZ432">
        <f t="shared" si="831"/>
        <v>0</v>
      </c>
      <c r="BA432">
        <f t="shared" si="874"/>
        <v>1</v>
      </c>
      <c r="BB432">
        <f t="shared" si="832"/>
        <v>1</v>
      </c>
      <c r="BC432">
        <f t="shared" si="833"/>
        <v>1</v>
      </c>
      <c r="BD432" s="41">
        <f t="shared" si="834"/>
        <v>1.718193155757425</v>
      </c>
      <c r="BE432" s="13">
        <f t="shared" si="835"/>
        <v>43.441213337999997</v>
      </c>
      <c r="BF432" s="13">
        <f t="shared" si="836"/>
        <v>9.6489975311999991</v>
      </c>
      <c r="BG432" s="13">
        <f t="shared" si="786"/>
        <v>15.039316638923752</v>
      </c>
      <c r="BH432" s="13">
        <f t="shared" si="787"/>
        <v>15.82859199693752</v>
      </c>
      <c r="BI432" s="13">
        <f t="shared" si="788"/>
        <v>2.6403576644456312</v>
      </c>
      <c r="BJ432" s="17">
        <f t="shared" si="837"/>
        <v>0.22211620693291234</v>
      </c>
      <c r="BK432" s="17">
        <f t="shared" si="838"/>
        <v>0.34619927675381434</v>
      </c>
      <c r="BL432" s="17">
        <f t="shared" si="839"/>
        <v>0.36436809151211103</v>
      </c>
      <c r="BM432" s="17">
        <f t="shared" si="840"/>
        <v>6.0780016522604605E-2</v>
      </c>
      <c r="BN432" s="17">
        <f t="shared" si="875"/>
        <v>1.5586403240641502</v>
      </c>
      <c r="BO432" s="17">
        <f t="shared" si="876"/>
        <v>1.6404390140795273</v>
      </c>
      <c r="BP432" s="17">
        <f t="shared" si="877"/>
        <v>0.27364061975433657</v>
      </c>
      <c r="BQ432" s="17">
        <f t="shared" si="878"/>
        <v>1.0524807992918388</v>
      </c>
      <c r="BR432" s="17">
        <f t="shared" si="879"/>
        <v>0.175563672727791</v>
      </c>
      <c r="BS432" s="17">
        <f t="shared" si="880"/>
        <v>0.16680938297964099</v>
      </c>
      <c r="BT432" s="96">
        <f t="shared" si="847"/>
        <v>-1.5045545794116952</v>
      </c>
      <c r="BU432" s="96">
        <f t="shared" si="848"/>
        <v>-1.0607407253415335</v>
      </c>
      <c r="BV432" s="96">
        <f t="shared" si="849"/>
        <v>-1.0095906818866609</v>
      </c>
      <c r="BW432" s="96">
        <f t="shared" si="850"/>
        <v>-2.8004942196507399</v>
      </c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J432" s="39"/>
      <c r="CK432" s="19">
        <f t="shared" si="851"/>
        <v>0</v>
      </c>
      <c r="CL432" s="38">
        <f t="shared" si="852"/>
        <v>1.7181948443518376</v>
      </c>
      <c r="CM432" s="39">
        <f t="shared" si="853"/>
        <v>0.2179307014090314</v>
      </c>
      <c r="CN432" s="39">
        <f t="shared" si="854"/>
        <v>0.33335388262923626</v>
      </c>
      <c r="CO432" s="41">
        <f t="shared" si="855"/>
        <v>0.33810000000000001</v>
      </c>
      <c r="CP432" s="39">
        <f t="shared" si="856"/>
        <v>5.4390716595385864E-2</v>
      </c>
      <c r="CQ432" s="17">
        <f t="shared" si="857"/>
        <v>1.5296324954397709</v>
      </c>
      <c r="CR432" s="17">
        <f t="shared" si="858"/>
        <v>1.5514105989381657</v>
      </c>
      <c r="CS432" s="17">
        <f t="shared" si="859"/>
        <v>0.24957803670489087</v>
      </c>
      <c r="CT432" s="17">
        <f t="shared" si="860"/>
        <v>1.0142374744020679</v>
      </c>
      <c r="CU432" s="17">
        <f t="shared" si="861"/>
        <v>0.16316209118788172</v>
      </c>
      <c r="CV432" s="17">
        <f t="shared" si="862"/>
        <v>0.16087168469501881</v>
      </c>
      <c r="CW432" s="13">
        <f t="shared" si="863"/>
        <v>-1.5235781501735104</v>
      </c>
      <c r="CX432" s="13">
        <f t="shared" si="864"/>
        <v>-1.0985506426805538</v>
      </c>
      <c r="CY432" s="13">
        <f t="shared" si="865"/>
        <v>-2.9115617905028608</v>
      </c>
      <c r="CZ432" s="13">
        <f t="shared" si="881"/>
        <v>0.42502750749295654</v>
      </c>
      <c r="DA432" s="13">
        <f t="shared" si="882"/>
        <v>0.43916458090521343</v>
      </c>
      <c r="DB432" s="13">
        <f t="shared" si="883"/>
        <v>-1.3879836403293508</v>
      </c>
      <c r="DC432" s="13">
        <f t="shared" si="884"/>
        <v>1.4137073412256987E-2</v>
      </c>
      <c r="DD432" s="13">
        <f t="shared" si="885"/>
        <v>-1.813011147822307</v>
      </c>
      <c r="DE432" s="13">
        <f t="shared" si="886"/>
        <v>-1.8271482212345642</v>
      </c>
      <c r="DF432" s="15"/>
      <c r="DY432" s="124"/>
      <c r="EE432" t="str">
        <f>E432</f>
        <v xml:space="preserve">Bottle 6 </v>
      </c>
      <c r="EF432" t="str">
        <f>A432</f>
        <v>Lab 2</v>
      </c>
      <c r="EG432" t="str">
        <f>B432</f>
        <v>May 28, 2020</v>
      </c>
      <c r="EH432" s="50">
        <f>C432</f>
        <v>1</v>
      </c>
      <c r="EI432" s="48">
        <f>BE432/AVERAGE(BE431,BE433)</f>
        <v>1.0230437309391864</v>
      </c>
      <c r="EJ432" s="46">
        <f>(CM432/AVERAGE(CM431,CM433)-1)*10^6</f>
        <v>6.0491464386469573</v>
      </c>
      <c r="EK432" s="46">
        <f>(CN432/AVERAGE(CN431,CN433)-1)*10^6</f>
        <v>4.6312258796810113</v>
      </c>
      <c r="EL432" s="46">
        <f>(CP432/AVERAGE(CP431,CP433)-1)*10^6</f>
        <v>10.156596192301137</v>
      </c>
      <c r="EN432" s="39" t="str">
        <f t="shared" ref="EN432:EU432" si="899">DV467</f>
        <v xml:space="preserve">SRM 3169 </v>
      </c>
      <c r="EO432" s="39" t="str">
        <f t="shared" si="899"/>
        <v>Lab 2</v>
      </c>
      <c r="EP432" s="39" t="str">
        <f t="shared" si="899"/>
        <v>May 28, 2020</v>
      </c>
      <c r="EQ432" s="124">
        <f t="shared" si="899"/>
        <v>1</v>
      </c>
      <c r="ER432" s="117">
        <f t="shared" si="899"/>
        <v>0.99610370483871458</v>
      </c>
      <c r="ES432" s="44">
        <f t="shared" si="899"/>
        <v>-2.5480233333263769</v>
      </c>
      <c r="ET432" s="44">
        <f t="shared" si="899"/>
        <v>-0.31919901422039487</v>
      </c>
      <c r="EU432" s="44">
        <f t="shared" si="899"/>
        <v>-22.354801715862571</v>
      </c>
      <c r="EV432" s="39" t="s">
        <v>275</v>
      </c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</row>
    <row r="433" spans="1:235">
      <c r="A433" t="s">
        <v>40</v>
      </c>
      <c r="B433" t="s">
        <v>41</v>
      </c>
      <c r="C433" s="19">
        <v>1</v>
      </c>
      <c r="D433" s="14">
        <v>87</v>
      </c>
      <c r="E433" t="s">
        <v>179</v>
      </c>
      <c r="F433" s="13"/>
      <c r="G433" s="13"/>
      <c r="H433" s="13">
        <v>9.1396223000000006E-3</v>
      </c>
      <c r="I433" s="13">
        <v>1.9643569999999999E-3</v>
      </c>
      <c r="J433" s="13">
        <v>2.8994629000000001E-3</v>
      </c>
      <c r="L433" s="13">
        <v>2.7887575E-3</v>
      </c>
      <c r="M433" s="13">
        <v>1.0335912E-5</v>
      </c>
      <c r="N433" s="13">
        <v>4.5898616E-4</v>
      </c>
      <c r="Q433" s="13">
        <v>6.5844667000000001E-6</v>
      </c>
      <c r="R433" s="13">
        <v>1.3186684E-5</v>
      </c>
      <c r="S433" s="13">
        <v>5.3759477000000003E-6</v>
      </c>
      <c r="T433" s="13"/>
      <c r="U433" s="13"/>
      <c r="V433" s="13">
        <v>42.615146000000003</v>
      </c>
      <c r="W433" s="13">
        <v>9.4656903000000003</v>
      </c>
      <c r="X433" s="13">
        <v>14.753845999999999</v>
      </c>
      <c r="Z433" s="13">
        <v>15.528813</v>
      </c>
      <c r="AA433" s="13">
        <v>3.3285085000000003E-5</v>
      </c>
      <c r="AB433" s="13">
        <v>2.5904771000000002</v>
      </c>
      <c r="AE433" s="13">
        <v>1.6681807000000001E-6</v>
      </c>
      <c r="AF433" s="13">
        <v>2.8278901000000001E-5</v>
      </c>
      <c r="AG433" s="13">
        <v>3.1180892000000001E-6</v>
      </c>
      <c r="AI433" s="68">
        <f t="shared" si="830"/>
        <v>1</v>
      </c>
      <c r="AJ433" s="13">
        <f t="shared" si="770"/>
        <v>0</v>
      </c>
      <c r="AK433" s="13">
        <f t="shared" si="771"/>
        <v>0</v>
      </c>
      <c r="AL433" s="13">
        <f t="shared" si="772"/>
        <v>42.606006377700005</v>
      </c>
      <c r="AM433" s="13">
        <f t="shared" si="773"/>
        <v>9.463725943</v>
      </c>
      <c r="AN433" s="13">
        <f t="shared" si="774"/>
        <v>14.750946537099999</v>
      </c>
      <c r="AO433" s="13">
        <f t="shared" si="775"/>
        <v>0</v>
      </c>
      <c r="AP433" s="13">
        <f t="shared" si="776"/>
        <v>15.5260242425</v>
      </c>
      <c r="AQ433" s="13">
        <f t="shared" si="777"/>
        <v>2.2949173000000003E-5</v>
      </c>
      <c r="AR433" s="13">
        <f t="shared" si="778"/>
        <v>2.5900181138400002</v>
      </c>
      <c r="AS433" s="13">
        <f t="shared" si="779"/>
        <v>0</v>
      </c>
      <c r="AT433" s="13">
        <f t="shared" si="780"/>
        <v>0</v>
      </c>
      <c r="AU433" s="13">
        <f t="shared" si="781"/>
        <v>-4.9162859999999999E-6</v>
      </c>
      <c r="AV433" s="13">
        <f t="shared" si="782"/>
        <v>1.5092217000000001E-5</v>
      </c>
      <c r="AW433" s="13">
        <f t="shared" si="783"/>
        <v>-2.2578585000000002E-6</v>
      </c>
      <c r="AY433">
        <f t="shared" si="873"/>
        <v>0</v>
      </c>
      <c r="AZ433">
        <f t="shared" si="831"/>
        <v>0</v>
      </c>
      <c r="BA433">
        <f t="shared" si="874"/>
        <v>1</v>
      </c>
      <c r="BB433">
        <f t="shared" si="832"/>
        <v>1</v>
      </c>
      <c r="BC433">
        <f t="shared" si="833"/>
        <v>1</v>
      </c>
      <c r="BD433" s="41">
        <f t="shared" si="834"/>
        <v>1.7207907102443309</v>
      </c>
      <c r="BE433" s="13">
        <f t="shared" si="835"/>
        <v>42.606006377700005</v>
      </c>
      <c r="BF433" s="13">
        <f t="shared" si="836"/>
        <v>9.463725943</v>
      </c>
      <c r="BG433" s="13">
        <f t="shared" si="786"/>
        <v>14.750926599059023</v>
      </c>
      <c r="BH433" s="13">
        <f t="shared" si="787"/>
        <v>15.526011314974431</v>
      </c>
      <c r="BI433" s="13">
        <f t="shared" si="788"/>
        <v>2.5899959115001141</v>
      </c>
      <c r="BJ433" s="17">
        <f t="shared" si="837"/>
        <v>0.22212187312522483</v>
      </c>
      <c r="BK433" s="17">
        <f t="shared" si="838"/>
        <v>0.34621706780712641</v>
      </c>
      <c r="BL433" s="17">
        <f t="shared" si="839"/>
        <v>0.36440897974189734</v>
      </c>
      <c r="BM433" s="17">
        <f t="shared" si="840"/>
        <v>6.0789455095601699E-2</v>
      </c>
      <c r="BN433" s="17">
        <f t="shared" si="875"/>
        <v>1.558680660017399</v>
      </c>
      <c r="BO433" s="17">
        <f t="shared" si="876"/>
        <v>1.6405812476489241</v>
      </c>
      <c r="BP433" s="17">
        <f t="shared" si="877"/>
        <v>0.27367613211748243</v>
      </c>
      <c r="BQ433" s="17">
        <f t="shared" si="878"/>
        <v>1.0525448154534816</v>
      </c>
      <c r="BR433" s="17">
        <f t="shared" si="879"/>
        <v>0.17558191304845439</v>
      </c>
      <c r="BS433" s="17">
        <f t="shared" si="880"/>
        <v>0.16681656730483835</v>
      </c>
      <c r="BT433" s="96">
        <f t="shared" si="847"/>
        <v>-1.5045290697016223</v>
      </c>
      <c r="BU433" s="96">
        <f t="shared" si="848"/>
        <v>-1.060689337030279</v>
      </c>
      <c r="BV433" s="96">
        <f t="shared" si="849"/>
        <v>-1.0094784713590743</v>
      </c>
      <c r="BW433" s="96">
        <f t="shared" si="850"/>
        <v>-2.8003389409793691</v>
      </c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J433" s="39"/>
      <c r="CK433" s="19">
        <f t="shared" si="851"/>
        <v>0</v>
      </c>
      <c r="CL433" s="38">
        <f t="shared" si="852"/>
        <v>1.7207715900071887</v>
      </c>
      <c r="CM433" s="39">
        <f t="shared" si="853"/>
        <v>0.21793004334776891</v>
      </c>
      <c r="CN433" s="39">
        <f t="shared" si="854"/>
        <v>0.3333521110126525</v>
      </c>
      <c r="CO433" s="41">
        <f t="shared" si="855"/>
        <v>0.33810000000000001</v>
      </c>
      <c r="CP433" s="39">
        <f t="shared" si="856"/>
        <v>5.4390102671748847E-2</v>
      </c>
      <c r="CQ433" s="17">
        <f t="shared" si="857"/>
        <v>1.5296289850256903</v>
      </c>
      <c r="CR433" s="17">
        <f t="shared" si="858"/>
        <v>1.5514152835755002</v>
      </c>
      <c r="CS433" s="17">
        <f t="shared" si="859"/>
        <v>0.24957597326291564</v>
      </c>
      <c r="CT433" s="17">
        <f t="shared" si="860"/>
        <v>1.0142428646182093</v>
      </c>
      <c r="CU433" s="17">
        <f t="shared" si="861"/>
        <v>0.16316111665386887</v>
      </c>
      <c r="CV433" s="17">
        <f t="shared" si="862"/>
        <v>0.16086986889011781</v>
      </c>
      <c r="CW433" s="13">
        <f t="shared" si="863"/>
        <v>-1.5235811697675912</v>
      </c>
      <c r="CX433" s="13">
        <f t="shared" si="864"/>
        <v>-1.0985559572167982</v>
      </c>
      <c r="CY433" s="13">
        <f t="shared" si="865"/>
        <v>-2.9115730778537223</v>
      </c>
      <c r="CZ433" s="13">
        <f t="shared" si="881"/>
        <v>0.4250252125507929</v>
      </c>
      <c r="DA433" s="13">
        <f t="shared" si="882"/>
        <v>0.43916760049929432</v>
      </c>
      <c r="DB433" s="13">
        <f t="shared" si="883"/>
        <v>-1.3879919080861314</v>
      </c>
      <c r="DC433" s="13">
        <f t="shared" si="884"/>
        <v>1.4142387948501443E-2</v>
      </c>
      <c r="DD433" s="13">
        <f t="shared" si="885"/>
        <v>-1.8130171206369241</v>
      </c>
      <c r="DE433" s="13">
        <f t="shared" si="886"/>
        <v>-1.8271595085854258</v>
      </c>
      <c r="DF433" s="15"/>
      <c r="DV433" s="39" t="str">
        <f>E433</f>
        <v xml:space="preserve">SRM 3169 </v>
      </c>
      <c r="DW433" s="39" t="str">
        <f>A433</f>
        <v>Lab 2</v>
      </c>
      <c r="DX433" s="39" t="str">
        <f>B433</f>
        <v>May 28, 2020</v>
      </c>
      <c r="DY433" s="124">
        <f>C433</f>
        <v>1</v>
      </c>
      <c r="DZ433" s="48">
        <f>BE433/AVERAGE(BE431,BE435)</f>
        <v>1.0030969723520693</v>
      </c>
      <c r="EA433" s="46">
        <f>(CM433/AVERAGE(CM431,CM435)-1)*10^6</f>
        <v>0.46843572865107319</v>
      </c>
      <c r="EB433" s="46">
        <f>(CN433/AVERAGE(CN431,CN435)-1)*10^6</f>
        <v>6.3249480763971633E-2</v>
      </c>
      <c r="EC433" s="46">
        <f>(CP433/AVERAGE(CP431,CP435)-1)*10^6</f>
        <v>-1.5074096952893967</v>
      </c>
      <c r="EH433" s="50"/>
      <c r="EK433" s="46"/>
      <c r="EL433" s="46"/>
      <c r="EN433" s="39" t="str">
        <f t="shared" ref="EN433:EU433" si="900">DV469</f>
        <v xml:space="preserve">SRM 3169 </v>
      </c>
      <c r="EO433" s="39" t="str">
        <f t="shared" si="900"/>
        <v>Lab 2</v>
      </c>
      <c r="EP433" s="39" t="str">
        <f t="shared" si="900"/>
        <v>May 28, 2020</v>
      </c>
      <c r="EQ433" s="124">
        <f t="shared" si="900"/>
        <v>1</v>
      </c>
      <c r="ER433" s="117">
        <f t="shared" si="900"/>
        <v>1.0017701895916267</v>
      </c>
      <c r="ES433" s="44">
        <f t="shared" si="900"/>
        <v>3.9651140344432179</v>
      </c>
      <c r="ET433" s="44">
        <f t="shared" si="900"/>
        <v>-1.9527816508269069</v>
      </c>
      <c r="EU433" s="44">
        <f t="shared" si="900"/>
        <v>19.521006358491633</v>
      </c>
      <c r="EV433" s="39" t="s">
        <v>275</v>
      </c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</row>
    <row r="434" spans="1:235">
      <c r="A434" t="s">
        <v>40</v>
      </c>
      <c r="B434" t="s">
        <v>41</v>
      </c>
      <c r="C434" s="19">
        <v>1</v>
      </c>
      <c r="D434" s="14">
        <v>90</v>
      </c>
      <c r="E434" t="s">
        <v>180</v>
      </c>
      <c r="F434" s="13"/>
      <c r="G434" s="13"/>
      <c r="H434" s="13">
        <v>8.7855374999999993E-3</v>
      </c>
      <c r="I434" s="13">
        <v>1.8622827000000001E-3</v>
      </c>
      <c r="J434" s="13">
        <v>2.7702744999999998E-3</v>
      </c>
      <c r="L434" s="13">
        <v>2.6336682000000001E-3</v>
      </c>
      <c r="M434" s="13">
        <v>1.1675994999999999E-5</v>
      </c>
      <c r="N434" s="13">
        <v>4.2884139000000002E-4</v>
      </c>
      <c r="Q434" s="13">
        <v>7.0413987999999999E-6</v>
      </c>
      <c r="R434" s="13">
        <v>2.9921441E-5</v>
      </c>
      <c r="S434" s="13">
        <v>8.7136961999999999E-6</v>
      </c>
      <c r="T434" s="13"/>
      <c r="U434" s="13"/>
      <c r="V434" s="13">
        <v>44.813692000000003</v>
      </c>
      <c r="W434" s="13">
        <v>9.9536800999999997</v>
      </c>
      <c r="X434" s="13">
        <v>15.513952</v>
      </c>
      <c r="Z434" s="13">
        <v>16.327665</v>
      </c>
      <c r="AA434" s="13">
        <v>3.4865581000000002E-5</v>
      </c>
      <c r="AB434" s="13">
        <v>2.723557</v>
      </c>
      <c r="AE434" s="13">
        <v>3.4602519000000001E-6</v>
      </c>
      <c r="AF434" s="13">
        <v>9.8229203E-6</v>
      </c>
      <c r="AG434" s="13">
        <v>6.7713710999999999E-6</v>
      </c>
      <c r="AI434" s="68">
        <f t="shared" si="830"/>
        <v>1</v>
      </c>
      <c r="AJ434" s="13">
        <f t="shared" si="770"/>
        <v>0</v>
      </c>
      <c r="AK434" s="13">
        <f t="shared" si="771"/>
        <v>0</v>
      </c>
      <c r="AL434" s="13">
        <f t="shared" si="772"/>
        <v>44.8049064625</v>
      </c>
      <c r="AM434" s="13">
        <f t="shared" si="773"/>
        <v>9.9518178173000003</v>
      </c>
      <c r="AN434" s="13">
        <f t="shared" si="774"/>
        <v>15.5111817255</v>
      </c>
      <c r="AO434" s="13">
        <f t="shared" si="775"/>
        <v>0</v>
      </c>
      <c r="AP434" s="13">
        <f t="shared" si="776"/>
        <v>16.325031331799998</v>
      </c>
      <c r="AQ434" s="13">
        <f t="shared" si="777"/>
        <v>2.3189586000000001E-5</v>
      </c>
      <c r="AR434" s="13">
        <f t="shared" si="778"/>
        <v>2.7231281586099998</v>
      </c>
      <c r="AS434" s="13">
        <f t="shared" si="779"/>
        <v>0</v>
      </c>
      <c r="AT434" s="13">
        <f t="shared" si="780"/>
        <v>0</v>
      </c>
      <c r="AU434" s="13">
        <f t="shared" si="781"/>
        <v>-3.5811468999999998E-6</v>
      </c>
      <c r="AV434" s="13">
        <f t="shared" si="782"/>
        <v>-2.00985207E-5</v>
      </c>
      <c r="AW434" s="13">
        <f t="shared" si="783"/>
        <v>-1.9423251E-6</v>
      </c>
      <c r="AY434">
        <f t="shared" si="873"/>
        <v>0</v>
      </c>
      <c r="AZ434">
        <f t="shared" si="831"/>
        <v>0</v>
      </c>
      <c r="BA434">
        <f t="shared" si="874"/>
        <v>1</v>
      </c>
      <c r="BB434">
        <f t="shared" si="832"/>
        <v>1</v>
      </c>
      <c r="BC434">
        <f t="shared" si="833"/>
        <v>1</v>
      </c>
      <c r="BD434" s="41">
        <f t="shared" si="834"/>
        <v>1.7175661871267129</v>
      </c>
      <c r="BE434" s="13">
        <f t="shared" si="835"/>
        <v>44.8049064625</v>
      </c>
      <c r="BF434" s="13">
        <f t="shared" si="836"/>
        <v>9.9518178173000003</v>
      </c>
      <c r="BG434" s="13">
        <f t="shared" si="786"/>
        <v>15.51120828370615</v>
      </c>
      <c r="BH434" s="13">
        <f t="shared" si="787"/>
        <v>16.325048550666121</v>
      </c>
      <c r="BI434" s="13">
        <f t="shared" si="788"/>
        <v>2.7231619269866174</v>
      </c>
      <c r="BJ434" s="17">
        <f t="shared" si="837"/>
        <v>0.22211446475464228</v>
      </c>
      <c r="BK434" s="17">
        <f t="shared" si="838"/>
        <v>0.34619441280808033</v>
      </c>
      <c r="BL434" s="17">
        <f t="shared" si="839"/>
        <v>0.36435850087823674</v>
      </c>
      <c r="BM434" s="17">
        <f t="shared" si="840"/>
        <v>6.0778208057767069E-2</v>
      </c>
      <c r="BN434" s="17">
        <f t="shared" si="875"/>
        <v>1.5586306510496846</v>
      </c>
      <c r="BO434" s="17">
        <f t="shared" si="876"/>
        <v>1.640408702246041</v>
      </c>
      <c r="BP434" s="17">
        <f t="shared" si="877"/>
        <v>0.27363462404353289</v>
      </c>
      <c r="BQ434" s="17">
        <f t="shared" si="878"/>
        <v>1.05246788335728</v>
      </c>
      <c r="BR434" s="17">
        <f t="shared" si="879"/>
        <v>0.17556091551211911</v>
      </c>
      <c r="BS434" s="17">
        <f t="shared" si="880"/>
        <v>0.16680881030981695</v>
      </c>
      <c r="BT434" s="96">
        <f t="shared" si="847"/>
        <v>-1.5045624229865813</v>
      </c>
      <c r="BU434" s="96">
        <f t="shared" si="848"/>
        <v>-1.0607547749950974</v>
      </c>
      <c r="BV434" s="96">
        <f t="shared" si="849"/>
        <v>-1.0096170035111907</v>
      </c>
      <c r="BW434" s="96">
        <f t="shared" si="850"/>
        <v>-2.800523974360368</v>
      </c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J434" s="39"/>
      <c r="CK434" s="19">
        <f t="shared" si="851"/>
        <v>0</v>
      </c>
      <c r="CL434" s="38">
        <f t="shared" si="852"/>
        <v>1.7175904079134097</v>
      </c>
      <c r="CM434" s="39">
        <f t="shared" si="853"/>
        <v>0.21793045049378262</v>
      </c>
      <c r="CN434" s="39">
        <f t="shared" si="854"/>
        <v>0.33335363305929405</v>
      </c>
      <c r="CO434" s="41">
        <f t="shared" si="855"/>
        <v>0.33810000000000001</v>
      </c>
      <c r="CP434" s="39">
        <f t="shared" si="856"/>
        <v>5.4391223371150106E-2</v>
      </c>
      <c r="CQ434" s="17">
        <f t="shared" si="857"/>
        <v>1.5296331114077346</v>
      </c>
      <c r="CR434" s="17">
        <f t="shared" si="858"/>
        <v>1.5514123851620532</v>
      </c>
      <c r="CS434" s="17">
        <f t="shared" si="859"/>
        <v>0.24958064945908903</v>
      </c>
      <c r="CT434" s="17">
        <f t="shared" si="860"/>
        <v>1.0142382337253897</v>
      </c>
      <c r="CU434" s="17">
        <f t="shared" si="861"/>
        <v>0.16316373357621536</v>
      </c>
      <c r="CV434" s="17">
        <f t="shared" si="862"/>
        <v>0.1608731835881399</v>
      </c>
      <c r="CW434" s="13">
        <f t="shared" si="863"/>
        <v>-1.5235793015275489</v>
      </c>
      <c r="CX434" s="13">
        <f t="shared" si="864"/>
        <v>-1.0985513913445071</v>
      </c>
      <c r="CY434" s="13">
        <f t="shared" si="865"/>
        <v>-2.911552473225298</v>
      </c>
      <c r="CZ434" s="13">
        <f t="shared" si="881"/>
        <v>0.42502791018304159</v>
      </c>
      <c r="DA434" s="13">
        <f t="shared" si="882"/>
        <v>0.43916573225925237</v>
      </c>
      <c r="DB434" s="13">
        <f t="shared" si="883"/>
        <v>-1.3879731716977488</v>
      </c>
      <c r="DC434" s="13">
        <f t="shared" si="884"/>
        <v>1.4137822076210648E-2</v>
      </c>
      <c r="DD434" s="13">
        <f t="shared" si="885"/>
        <v>-1.8130010818807907</v>
      </c>
      <c r="DE434" s="13">
        <f t="shared" si="886"/>
        <v>-1.8271389039570014</v>
      </c>
      <c r="DF434" s="15"/>
      <c r="DY434" s="124"/>
      <c r="EE434" t="str">
        <f>E434</f>
        <v xml:space="preserve">bottle 1 </v>
      </c>
      <c r="EF434" t="str">
        <f>A434</f>
        <v>Lab 2</v>
      </c>
      <c r="EG434" t="str">
        <f>B434</f>
        <v>May 28, 2020</v>
      </c>
      <c r="EH434" s="50">
        <f>C434</f>
        <v>1</v>
      </c>
      <c r="EI434" s="48">
        <f>BE434/AVERAGE(BE433,BE435)</f>
        <v>1.0513201563905628</v>
      </c>
      <c r="EJ434" s="46">
        <f>(CM434/AVERAGE(CM433,CM435)-1)*10^6</f>
        <v>-0.69285040171784829</v>
      </c>
      <c r="EK434" s="46">
        <f>(CN434/AVERAGE(CN433,CN435)-1)*10^6</f>
        <v>5.3124574797003277</v>
      </c>
      <c r="EL434" s="46">
        <f>(CP434/AVERAGE(CP433,CP435)-1)*10^6</f>
        <v>20.228228001739623</v>
      </c>
      <c r="EN434" s="39" t="str">
        <f t="shared" ref="EN434:EU434" si="901">DV471</f>
        <v xml:space="preserve">SRM 3169 </v>
      </c>
      <c r="EO434" s="39" t="str">
        <f t="shared" si="901"/>
        <v>Lab 2</v>
      </c>
      <c r="EP434" s="44" t="str">
        <f t="shared" si="901"/>
        <v>May 28, 2020</v>
      </c>
      <c r="EQ434" s="124">
        <f t="shared" si="901"/>
        <v>1</v>
      </c>
      <c r="ER434" s="117">
        <f t="shared" si="901"/>
        <v>0.99853259635980174</v>
      </c>
      <c r="ES434" s="44">
        <f t="shared" si="901"/>
        <v>-2.5014468958417524</v>
      </c>
      <c r="ET434" s="44">
        <f t="shared" si="901"/>
        <v>3.1512310751935502</v>
      </c>
      <c r="EU434" s="44">
        <f t="shared" si="901"/>
        <v>-11.712940815478134</v>
      </c>
      <c r="EV434" s="39" t="s">
        <v>275</v>
      </c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</row>
    <row r="435" spans="1:235">
      <c r="A435" t="s">
        <v>40</v>
      </c>
      <c r="B435" t="s">
        <v>41</v>
      </c>
      <c r="C435" s="19">
        <v>1</v>
      </c>
      <c r="D435" s="14">
        <v>93</v>
      </c>
      <c r="E435" t="s">
        <v>179</v>
      </c>
      <c r="F435" s="13"/>
      <c r="G435" s="13"/>
      <c r="H435" s="13">
        <v>9.6603131999999994E-3</v>
      </c>
      <c r="I435" s="13">
        <v>2.0589724999999998E-3</v>
      </c>
      <c r="J435" s="13">
        <v>3.0791720999999998E-3</v>
      </c>
      <c r="L435" s="13">
        <v>2.9381801999999999E-3</v>
      </c>
      <c r="M435" s="13">
        <v>1.6744787E-5</v>
      </c>
      <c r="N435" s="13">
        <v>4.8713198000000001E-4</v>
      </c>
      <c r="Q435" s="13">
        <v>7.0782691999999995E-7</v>
      </c>
      <c r="R435" s="13">
        <v>1.5645179E-5</v>
      </c>
      <c r="S435" s="13">
        <v>4.4167782E-7</v>
      </c>
      <c r="T435" s="13"/>
      <c r="U435" s="13"/>
      <c r="V435" s="13">
        <v>42.639167</v>
      </c>
      <c r="W435" s="13">
        <v>9.4707779999999993</v>
      </c>
      <c r="X435" s="13">
        <v>14.761263</v>
      </c>
      <c r="Z435" s="13">
        <v>15.535734</v>
      </c>
      <c r="AA435" s="13">
        <v>2.8764749999999999E-5</v>
      </c>
      <c r="AB435" s="13">
        <v>2.5914682</v>
      </c>
      <c r="AE435" s="13">
        <v>-8.3090784000000002E-7</v>
      </c>
      <c r="AF435" s="13">
        <v>1.2658384E-5</v>
      </c>
      <c r="AG435" s="13">
        <v>7.6934158000000005E-6</v>
      </c>
      <c r="AI435" s="68">
        <f t="shared" si="830"/>
        <v>1</v>
      </c>
      <c r="AJ435" s="13">
        <f t="shared" si="770"/>
        <v>0</v>
      </c>
      <c r="AK435" s="13">
        <f t="shared" si="771"/>
        <v>0</v>
      </c>
      <c r="AL435" s="13">
        <f t="shared" si="772"/>
        <v>42.629506686799999</v>
      </c>
      <c r="AM435" s="13">
        <f t="shared" si="773"/>
        <v>9.4687190274999988</v>
      </c>
      <c r="AN435" s="13">
        <f t="shared" si="774"/>
        <v>14.7581838279</v>
      </c>
      <c r="AO435" s="13">
        <f t="shared" si="775"/>
        <v>0</v>
      </c>
      <c r="AP435" s="13">
        <f t="shared" si="776"/>
        <v>15.5327958198</v>
      </c>
      <c r="AQ435" s="13">
        <f t="shared" si="777"/>
        <v>1.2019962999999999E-5</v>
      </c>
      <c r="AR435" s="13">
        <f t="shared" si="778"/>
        <v>2.5909810680200001</v>
      </c>
      <c r="AS435" s="13">
        <f t="shared" si="779"/>
        <v>0</v>
      </c>
      <c r="AT435" s="13">
        <f t="shared" si="780"/>
        <v>0</v>
      </c>
      <c r="AU435" s="13">
        <f t="shared" si="781"/>
        <v>-1.5387347600000001E-6</v>
      </c>
      <c r="AV435" s="13">
        <f t="shared" si="782"/>
        <v>-2.9867949999999996E-6</v>
      </c>
      <c r="AW435" s="13">
        <f t="shared" si="783"/>
        <v>7.2517379800000005E-6</v>
      </c>
      <c r="AY435">
        <f t="shared" si="873"/>
        <v>0</v>
      </c>
      <c r="AZ435">
        <f t="shared" si="831"/>
        <v>0</v>
      </c>
      <c r="BA435">
        <f t="shared" si="874"/>
        <v>1</v>
      </c>
      <c r="BB435">
        <f t="shared" si="832"/>
        <v>1</v>
      </c>
      <c r="BC435">
        <f t="shared" si="833"/>
        <v>1</v>
      </c>
      <c r="BD435" s="41">
        <f t="shared" si="834"/>
        <v>1.7181413655575812</v>
      </c>
      <c r="BE435" s="13">
        <f t="shared" si="835"/>
        <v>42.629506686799999</v>
      </c>
      <c r="BF435" s="13">
        <f t="shared" si="836"/>
        <v>9.4687190274999988</v>
      </c>
      <c r="BG435" s="13">
        <f t="shared" si="786"/>
        <v>14.758187774483487</v>
      </c>
      <c r="BH435" s="13">
        <f t="shared" si="787"/>
        <v>15.532798378574075</v>
      </c>
      <c r="BI435" s="13">
        <f t="shared" si="788"/>
        <v>2.590986503310166</v>
      </c>
      <c r="BJ435" s="17">
        <f t="shared" si="837"/>
        <v>0.222116551736498</v>
      </c>
      <c r="BK435" s="17">
        <f t="shared" si="838"/>
        <v>0.34619654135132838</v>
      </c>
      <c r="BL435" s="17">
        <f t="shared" si="839"/>
        <v>0.36436730297382786</v>
      </c>
      <c r="BM435" s="17">
        <f t="shared" si="840"/>
        <v>6.0779181010613269E-2</v>
      </c>
      <c r="BN435" s="17">
        <f t="shared" si="875"/>
        <v>1.5586255893348704</v>
      </c>
      <c r="BO435" s="17">
        <f t="shared" si="876"/>
        <v>1.6404329174265464</v>
      </c>
      <c r="BP435" s="17">
        <f t="shared" si="877"/>
        <v>0.27363643337447913</v>
      </c>
      <c r="BQ435" s="17">
        <f t="shared" si="878"/>
        <v>1.0524868375390826</v>
      </c>
      <c r="BR435" s="17">
        <f t="shared" si="879"/>
        <v>0.17556264650527842</v>
      </c>
      <c r="BS435" s="17">
        <f t="shared" si="880"/>
        <v>0.16680745092810642</v>
      </c>
      <c r="BT435" s="96">
        <f t="shared" si="847"/>
        <v>-1.5045530270561835</v>
      </c>
      <c r="BU435" s="96">
        <f t="shared" si="848"/>
        <v>-1.0607486266096071</v>
      </c>
      <c r="BV435" s="96">
        <f t="shared" si="849"/>
        <v>-1.0095928460145163</v>
      </c>
      <c r="BW435" s="96">
        <f t="shared" si="850"/>
        <v>-2.8005079662369021</v>
      </c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J435" s="39"/>
      <c r="CK435" s="19">
        <f t="shared" si="851"/>
        <v>0</v>
      </c>
      <c r="CL435" s="38">
        <f t="shared" si="852"/>
        <v>1.7181451484171641</v>
      </c>
      <c r="CM435" s="39">
        <f t="shared" si="853"/>
        <v>0.21793115962640588</v>
      </c>
      <c r="CN435" s="39">
        <f t="shared" si="854"/>
        <v>0.33335161327074875</v>
      </c>
      <c r="CO435" s="41">
        <f t="shared" si="855"/>
        <v>0.33810000000000001</v>
      </c>
      <c r="CP435" s="39">
        <f t="shared" si="856"/>
        <v>5.4390143638926913E-2</v>
      </c>
      <c r="CQ435" s="17">
        <f t="shared" si="857"/>
        <v>1.529618866077735</v>
      </c>
      <c r="CR435" s="17">
        <f t="shared" si="858"/>
        <v>1.551407336975569</v>
      </c>
      <c r="CS435" s="17">
        <f t="shared" si="859"/>
        <v>0.24957488287662316</v>
      </c>
      <c r="CT435" s="17">
        <f t="shared" si="860"/>
        <v>1.0142443790286821</v>
      </c>
      <c r="CU435" s="17">
        <f t="shared" si="861"/>
        <v>0.16316148317167775</v>
      </c>
      <c r="CV435" s="17">
        <f t="shared" si="862"/>
        <v>0.16086999005893796</v>
      </c>
      <c r="CW435" s="13">
        <f t="shared" si="863"/>
        <v>-1.5235760475927826</v>
      </c>
      <c r="CX435" s="13">
        <f t="shared" si="864"/>
        <v>-1.098557450359511</v>
      </c>
      <c r="CY435" s="13">
        <f t="shared" si="865"/>
        <v>-2.9115723246438434</v>
      </c>
      <c r="CZ435" s="13">
        <f t="shared" si="881"/>
        <v>0.42501859723327184</v>
      </c>
      <c r="DA435" s="13">
        <f t="shared" si="882"/>
        <v>0.43916247832448579</v>
      </c>
      <c r="DB435" s="13">
        <f t="shared" si="883"/>
        <v>-1.3879962770510608</v>
      </c>
      <c r="DC435" s="13">
        <f t="shared" si="884"/>
        <v>1.4143881091214118E-2</v>
      </c>
      <c r="DD435" s="13">
        <f t="shared" si="885"/>
        <v>-1.8130148742843326</v>
      </c>
      <c r="DE435" s="13">
        <f t="shared" si="886"/>
        <v>-1.8271587553755464</v>
      </c>
      <c r="DF435" s="15"/>
      <c r="DV435" s="39" t="str">
        <f>E435</f>
        <v xml:space="preserve">SRM 3169 </v>
      </c>
      <c r="DW435" s="39" t="str">
        <f>A435</f>
        <v>Lab 2</v>
      </c>
      <c r="DX435" s="39" t="str">
        <f>B435</f>
        <v>May 28, 2020</v>
      </c>
      <c r="DY435" s="124">
        <f>C435</f>
        <v>1</v>
      </c>
      <c r="DZ435" s="48">
        <f>BE435/AVERAGE(BE433,BE437)</f>
        <v>0.99597013456322381</v>
      </c>
      <c r="EA435" s="46">
        <f>(CM435/AVERAGE(CM433,CM437)-1)*10^6</f>
        <v>2.7904610067075453</v>
      </c>
      <c r="EB435" s="46">
        <f>(CN435/AVERAGE(CN433,CN437)-1)*10^6</f>
        <v>-2.255925480865173</v>
      </c>
      <c r="EC435" s="46">
        <f>(CP435/AVERAGE(CP433,CP437)-1)*10^6</f>
        <v>-4.8270999506438983</v>
      </c>
      <c r="EH435" s="50"/>
      <c r="EK435" s="46"/>
      <c r="EL435" s="46"/>
      <c r="EN435" s="39" t="str">
        <f t="shared" ref="EN435:EU435" si="902">DV473</f>
        <v xml:space="preserve">SRM 3169 </v>
      </c>
      <c r="EO435" s="39" t="str">
        <f t="shared" si="902"/>
        <v>Lab 2</v>
      </c>
      <c r="EP435" s="44" t="str">
        <f t="shared" si="902"/>
        <v>May 28, 2020</v>
      </c>
      <c r="EQ435" s="124">
        <f t="shared" si="902"/>
        <v>1</v>
      </c>
      <c r="ER435" s="117">
        <f t="shared" si="902"/>
        <v>0.99295951530695281</v>
      </c>
      <c r="ES435" s="44">
        <f t="shared" si="902"/>
        <v>2.5329980959387655</v>
      </c>
      <c r="ET435" s="44">
        <f t="shared" si="902"/>
        <v>-0.49611926800086081</v>
      </c>
      <c r="EU435" s="44">
        <f t="shared" si="902"/>
        <v>6.3120837223706872E-2</v>
      </c>
      <c r="EV435" s="39" t="s">
        <v>275</v>
      </c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</row>
    <row r="436" spans="1:235">
      <c r="A436" t="s">
        <v>40</v>
      </c>
      <c r="B436" t="s">
        <v>41</v>
      </c>
      <c r="C436" s="19">
        <v>1</v>
      </c>
      <c r="D436" s="14">
        <v>96</v>
      </c>
      <c r="E436" t="s">
        <v>181</v>
      </c>
      <c r="F436" s="13"/>
      <c r="G436" s="13"/>
      <c r="H436" s="13">
        <v>9.6121609999999993E-3</v>
      </c>
      <c r="I436" s="13">
        <v>2.0486476E-3</v>
      </c>
      <c r="J436" s="13">
        <v>3.0571321000000002E-3</v>
      </c>
      <c r="L436" s="13">
        <v>2.9386805000000001E-3</v>
      </c>
      <c r="M436" s="13">
        <v>7.4941750999999996E-7</v>
      </c>
      <c r="N436" s="13">
        <v>4.7254451E-4</v>
      </c>
      <c r="Q436" s="13">
        <v>4.1102624000000002E-6</v>
      </c>
      <c r="R436" s="13">
        <v>1.5257557E-5</v>
      </c>
      <c r="S436" s="13">
        <v>-1.2832663E-6</v>
      </c>
      <c r="T436" s="13"/>
      <c r="U436" s="13"/>
      <c r="V436" s="13">
        <v>44.090680999999996</v>
      </c>
      <c r="W436" s="13">
        <v>9.7928937000000005</v>
      </c>
      <c r="X436" s="13">
        <v>15.263142</v>
      </c>
      <c r="Z436" s="13">
        <v>16.063203999999999</v>
      </c>
      <c r="AA436" s="13">
        <v>2.3978890000000001E-5</v>
      </c>
      <c r="AB436" s="13">
        <v>2.6793390000000001</v>
      </c>
      <c r="AE436" s="13">
        <v>-3.9592992999999998E-7</v>
      </c>
      <c r="AF436" s="13">
        <v>2.3200106000000001E-5</v>
      </c>
      <c r="AG436" s="13">
        <v>4.9380342000000004E-6</v>
      </c>
      <c r="AI436" s="68">
        <f t="shared" si="830"/>
        <v>1</v>
      </c>
      <c r="AJ436" s="13">
        <f t="shared" si="770"/>
        <v>0</v>
      </c>
      <c r="AK436" s="13">
        <f t="shared" si="771"/>
        <v>0</v>
      </c>
      <c r="AL436" s="13">
        <f t="shared" si="772"/>
        <v>44.081068838999997</v>
      </c>
      <c r="AM436" s="13">
        <f t="shared" si="773"/>
        <v>9.7908450523999999</v>
      </c>
      <c r="AN436" s="13">
        <f t="shared" si="774"/>
        <v>15.2600848679</v>
      </c>
      <c r="AO436" s="13">
        <f t="shared" si="775"/>
        <v>0</v>
      </c>
      <c r="AP436" s="13">
        <f t="shared" si="776"/>
        <v>16.060265319499997</v>
      </c>
      <c r="AQ436" s="13">
        <f t="shared" si="777"/>
        <v>2.322947249E-5</v>
      </c>
      <c r="AR436" s="13">
        <f t="shared" si="778"/>
        <v>2.6788664554900001</v>
      </c>
      <c r="AS436" s="13">
        <f t="shared" si="779"/>
        <v>0</v>
      </c>
      <c r="AT436" s="13">
        <f t="shared" si="780"/>
        <v>0</v>
      </c>
      <c r="AU436" s="13">
        <f t="shared" si="781"/>
        <v>-4.5061923300000001E-6</v>
      </c>
      <c r="AV436" s="13">
        <f t="shared" si="782"/>
        <v>7.9425490000000013E-6</v>
      </c>
      <c r="AW436" s="13">
        <f t="shared" si="783"/>
        <v>6.2213005000000006E-6</v>
      </c>
      <c r="AY436">
        <f t="shared" si="873"/>
        <v>0</v>
      </c>
      <c r="AZ436">
        <f t="shared" si="831"/>
        <v>0</v>
      </c>
      <c r="BA436">
        <f t="shared" si="874"/>
        <v>1</v>
      </c>
      <c r="BB436">
        <f t="shared" si="832"/>
        <v>1</v>
      </c>
      <c r="BC436">
        <f t="shared" si="833"/>
        <v>1</v>
      </c>
      <c r="BD436" s="41">
        <f t="shared" si="834"/>
        <v>1.7160936509070317</v>
      </c>
      <c r="BE436" s="13">
        <f t="shared" si="835"/>
        <v>44.081068838999997</v>
      </c>
      <c r="BF436" s="13">
        <f t="shared" si="836"/>
        <v>9.7908450523999999</v>
      </c>
      <c r="BG436" s="13">
        <f t="shared" si="786"/>
        <v>15.260074371446434</v>
      </c>
      <c r="BH436" s="13">
        <f t="shared" si="787"/>
        <v>16.060258514376351</v>
      </c>
      <c r="BI436" s="13">
        <f t="shared" si="788"/>
        <v>2.6788555643642988</v>
      </c>
      <c r="BJ436" s="17">
        <f t="shared" si="837"/>
        <v>0.22210997396999846</v>
      </c>
      <c r="BK436" s="17">
        <f t="shared" si="838"/>
        <v>0.34618204080263443</v>
      </c>
      <c r="BL436" s="17">
        <f t="shared" si="839"/>
        <v>0.36433459844257005</v>
      </c>
      <c r="BM436" s="17">
        <f t="shared" si="840"/>
        <v>6.0771111838246211E-2</v>
      </c>
      <c r="BN436" s="17">
        <f t="shared" si="875"/>
        <v>1.5586064624427673</v>
      </c>
      <c r="BO436" s="17">
        <f t="shared" si="876"/>
        <v>1.640334253930364</v>
      </c>
      <c r="BP436" s="17">
        <f t="shared" si="877"/>
        <v>0.27360820746597753</v>
      </c>
      <c r="BQ436" s="17">
        <f t="shared" si="878"/>
        <v>1.0524364510586635</v>
      </c>
      <c r="BR436" s="17">
        <f t="shared" si="879"/>
        <v>0.17554669126493794</v>
      </c>
      <c r="BS436" s="17">
        <f t="shared" si="880"/>
        <v>0.16680027671823089</v>
      </c>
      <c r="BT436" s="96">
        <f t="shared" si="847"/>
        <v>-1.5045826415259165</v>
      </c>
      <c r="BU436" s="96">
        <f t="shared" si="848"/>
        <v>-1.0607905127946216</v>
      </c>
      <c r="BV436" s="96">
        <f t="shared" si="849"/>
        <v>-1.0096826070847598</v>
      </c>
      <c r="BW436" s="96">
        <f t="shared" si="850"/>
        <v>-2.800640737161427</v>
      </c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J436" s="39"/>
      <c r="CK436" s="19">
        <f t="shared" si="851"/>
        <v>0</v>
      </c>
      <c r="CL436" s="38">
        <f t="shared" si="852"/>
        <v>1.7160839207164875</v>
      </c>
      <c r="CM436" s="39">
        <f t="shared" si="853"/>
        <v>0.21792967924781925</v>
      </c>
      <c r="CN436" s="39">
        <f t="shared" si="854"/>
        <v>0.33335277079553965</v>
      </c>
      <c r="CO436" s="41">
        <f t="shared" si="855"/>
        <v>0.33810000000000001</v>
      </c>
      <c r="CP436" s="39">
        <f t="shared" si="856"/>
        <v>5.4390169255611687E-2</v>
      </c>
      <c r="CQ436" s="17">
        <f t="shared" si="857"/>
        <v>1.529634568114363</v>
      </c>
      <c r="CR436" s="17">
        <f t="shared" si="858"/>
        <v>1.5514178755594308</v>
      </c>
      <c r="CS436" s="17">
        <f t="shared" si="859"/>
        <v>0.24957669576414956</v>
      </c>
      <c r="CT436" s="17">
        <f t="shared" si="860"/>
        <v>1.0142408571950103</v>
      </c>
      <c r="CU436" s="17">
        <f t="shared" si="861"/>
        <v>0.16316099345990331</v>
      </c>
      <c r="CV436" s="17">
        <f t="shared" si="862"/>
        <v>0.16087006582553001</v>
      </c>
      <c r="CW436" s="13">
        <f t="shared" si="863"/>
        <v>-1.5235828404883796</v>
      </c>
      <c r="CX436" s="13">
        <f t="shared" si="864"/>
        <v>-1.0985539779815918</v>
      </c>
      <c r="CY436" s="13">
        <f t="shared" si="865"/>
        <v>-2.9115718536636801</v>
      </c>
      <c r="CZ436" s="13">
        <f t="shared" si="881"/>
        <v>0.42502886250678773</v>
      </c>
      <c r="DA436" s="13">
        <f t="shared" si="882"/>
        <v>0.43916927122008254</v>
      </c>
      <c r="DB436" s="13">
        <f t="shared" si="883"/>
        <v>-1.3879890131753005</v>
      </c>
      <c r="DC436" s="13">
        <f t="shared" si="884"/>
        <v>1.4140408713294953E-2</v>
      </c>
      <c r="DD436" s="13">
        <f t="shared" si="885"/>
        <v>-1.8130178756820881</v>
      </c>
      <c r="DE436" s="13">
        <f t="shared" si="886"/>
        <v>-1.8271582843953831</v>
      </c>
      <c r="DF436" s="15"/>
      <c r="DY436" s="124"/>
      <c r="EE436" t="str">
        <f>E436</f>
        <v xml:space="preserve">bottle 2 </v>
      </c>
      <c r="EF436" t="str">
        <f>A436</f>
        <v>Lab 2</v>
      </c>
      <c r="EG436" t="str">
        <f>B436</f>
        <v>May 28, 2020</v>
      </c>
      <c r="EH436" s="50">
        <f>C436</f>
        <v>1</v>
      </c>
      <c r="EI436" s="48">
        <f>BE436/AVERAGE(BE435,BE437)</f>
        <v>1.0296009092744649</v>
      </c>
      <c r="EJ436" s="46">
        <f>(CM436/AVERAGE(CM435,CM437)-1)*10^6</f>
        <v>-6.5635016558429626</v>
      </c>
      <c r="EK436" s="46">
        <f>(CN436/AVERAGE(CN435,CN437)-1)*10^6</f>
        <v>1.9630223284661241</v>
      </c>
      <c r="EL436" s="46">
        <f>(CP436/AVERAGE(CP435,CP437)-1)*10^6</f>
        <v>-4.7327231469385111</v>
      </c>
      <c r="EN436" s="39" t="str">
        <f t="shared" ref="EN436:EU436" si="903">DV475</f>
        <v xml:space="preserve">SRM 3169 </v>
      </c>
      <c r="EO436" s="39" t="str">
        <f t="shared" si="903"/>
        <v>Lab 2</v>
      </c>
      <c r="EP436" s="44" t="str">
        <f t="shared" si="903"/>
        <v>May 28, 2020</v>
      </c>
      <c r="EQ436" s="124">
        <f t="shared" si="903"/>
        <v>1</v>
      </c>
      <c r="ER436" s="117">
        <f t="shared" si="903"/>
        <v>1.0043003395922403</v>
      </c>
      <c r="ES436" s="44">
        <f t="shared" si="903"/>
        <v>-1.5296243314200098</v>
      </c>
      <c r="ET436" s="44">
        <f t="shared" si="903"/>
        <v>-0.29483899988136386</v>
      </c>
      <c r="EU436" s="44">
        <f t="shared" si="903"/>
        <v>-2.4415427026802661</v>
      </c>
      <c r="EV436" s="39" t="s">
        <v>275</v>
      </c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</row>
    <row r="437" spans="1:235">
      <c r="A437" t="s">
        <v>40</v>
      </c>
      <c r="B437" t="s">
        <v>41</v>
      </c>
      <c r="C437" s="19">
        <v>1</v>
      </c>
      <c r="D437" s="14">
        <v>99</v>
      </c>
      <c r="E437" t="s">
        <v>179</v>
      </c>
      <c r="F437" s="13"/>
      <c r="G437" s="13"/>
      <c r="H437" s="13">
        <v>1.048046E-2</v>
      </c>
      <c r="I437" s="13">
        <v>2.2421835000000002E-3</v>
      </c>
      <c r="J437" s="13">
        <v>3.3433387000000002E-3</v>
      </c>
      <c r="L437" s="13">
        <v>3.2180172000000002E-3</v>
      </c>
      <c r="M437" s="13">
        <v>7.8746342000000004E-6</v>
      </c>
      <c r="N437" s="13">
        <v>5.3427629000000001E-4</v>
      </c>
      <c r="Q437" s="13">
        <v>4.5716870000000001E-6</v>
      </c>
      <c r="R437" s="13">
        <v>1.1970907E-5</v>
      </c>
      <c r="S437" s="13">
        <v>4.5435985000000001E-6</v>
      </c>
      <c r="T437" s="13"/>
      <c r="U437" s="13"/>
      <c r="V437" s="13">
        <v>43.008459999999999</v>
      </c>
      <c r="W437" s="13">
        <v>9.5527111999999992</v>
      </c>
      <c r="X437" s="13">
        <v>14.888861</v>
      </c>
      <c r="Z437" s="13">
        <v>15.669696999999999</v>
      </c>
      <c r="AA437" s="13">
        <v>3.0248149E-5</v>
      </c>
      <c r="AB437" s="13">
        <v>2.6137986</v>
      </c>
      <c r="AE437" s="13">
        <v>5.1402955999999999E-6</v>
      </c>
      <c r="AF437" s="13">
        <v>1.0707428999999999E-5</v>
      </c>
      <c r="AG437" s="13">
        <v>5.8863439000000003E-6</v>
      </c>
      <c r="AI437" s="68">
        <f t="shared" si="830"/>
        <v>1</v>
      </c>
      <c r="AJ437" s="13">
        <f t="shared" si="770"/>
        <v>0</v>
      </c>
      <c r="AK437" s="13">
        <f t="shared" si="771"/>
        <v>0</v>
      </c>
      <c r="AL437" s="13">
        <f t="shared" si="772"/>
        <v>42.997979540000003</v>
      </c>
      <c r="AM437" s="13">
        <f t="shared" si="773"/>
        <v>9.5504690164999992</v>
      </c>
      <c r="AN437" s="13">
        <f t="shared" si="774"/>
        <v>14.8855176613</v>
      </c>
      <c r="AO437" s="13">
        <f t="shared" si="775"/>
        <v>0</v>
      </c>
      <c r="AP437" s="13">
        <f t="shared" si="776"/>
        <v>15.666478982799999</v>
      </c>
      <c r="AQ437" s="13">
        <f t="shared" si="777"/>
        <v>2.23735148E-5</v>
      </c>
      <c r="AR437" s="13">
        <f t="shared" si="778"/>
        <v>2.6132643237100002</v>
      </c>
      <c r="AS437" s="13">
        <f t="shared" si="779"/>
        <v>0</v>
      </c>
      <c r="AT437" s="13">
        <f t="shared" si="780"/>
        <v>0</v>
      </c>
      <c r="AU437" s="13">
        <f t="shared" si="781"/>
        <v>5.686085999999998E-7</v>
      </c>
      <c r="AV437" s="13">
        <f t="shared" si="782"/>
        <v>-1.2634780000000005E-6</v>
      </c>
      <c r="AW437" s="13">
        <f t="shared" si="783"/>
        <v>1.3427454000000002E-6</v>
      </c>
      <c r="AY437">
        <f t="shared" si="873"/>
        <v>0</v>
      </c>
      <c r="AZ437">
        <f t="shared" si="831"/>
        <v>0</v>
      </c>
      <c r="BA437">
        <f t="shared" si="874"/>
        <v>1</v>
      </c>
      <c r="BB437">
        <f t="shared" si="832"/>
        <v>1</v>
      </c>
      <c r="BC437">
        <f t="shared" si="833"/>
        <v>1</v>
      </c>
      <c r="BD437" s="41">
        <f t="shared" si="834"/>
        <v>1.7172966936407899</v>
      </c>
      <c r="BE437" s="13">
        <f t="shared" si="835"/>
        <v>42.997979540000003</v>
      </c>
      <c r="BF437" s="13">
        <f t="shared" si="836"/>
        <v>9.5504690164999992</v>
      </c>
      <c r="BG437" s="13">
        <f t="shared" si="786"/>
        <v>14.885519330894944</v>
      </c>
      <c r="BH437" s="13">
        <f t="shared" si="787"/>
        <v>15.666480065267002</v>
      </c>
      <c r="BI437" s="13">
        <f t="shared" si="788"/>
        <v>2.613266117590471</v>
      </c>
      <c r="BJ437" s="17">
        <f t="shared" si="837"/>
        <v>0.22211436720219432</v>
      </c>
      <c r="BK437" s="17">
        <f t="shared" si="838"/>
        <v>0.34619113479616637</v>
      </c>
      <c r="BL437" s="17">
        <f t="shared" si="839"/>
        <v>0.36435386575996781</v>
      </c>
      <c r="BM437" s="17">
        <f t="shared" si="840"/>
        <v>6.0776486373258803E-2</v>
      </c>
      <c r="BN437" s="17">
        <f t="shared" si="875"/>
        <v>1.5586165773825109</v>
      </c>
      <c r="BO437" s="17">
        <f t="shared" si="876"/>
        <v>1.6403885545516763</v>
      </c>
      <c r="BP437" s="17">
        <f t="shared" si="877"/>
        <v>0.27362699288125281</v>
      </c>
      <c r="BQ437" s="17">
        <f t="shared" si="878"/>
        <v>1.052464460057579</v>
      </c>
      <c r="BR437" s="17">
        <f t="shared" si="879"/>
        <v>0.17555760464242781</v>
      </c>
      <c r="BS437" s="17">
        <f t="shared" si="880"/>
        <v>0.16680620705503277</v>
      </c>
      <c r="BT437" s="96">
        <f t="shared" si="847"/>
        <v>-1.504562862185665</v>
      </c>
      <c r="BU437" s="96">
        <f t="shared" si="848"/>
        <v>-1.0607642437424603</v>
      </c>
      <c r="BV437" s="96">
        <f t="shared" si="849"/>
        <v>-1.00962972490438</v>
      </c>
      <c r="BW437" s="96">
        <f t="shared" si="850"/>
        <v>-2.8005523020940926</v>
      </c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J437" s="39"/>
      <c r="CK437" s="19">
        <f t="shared" si="851"/>
        <v>0</v>
      </c>
      <c r="CL437" s="38">
        <f t="shared" si="852"/>
        <v>1.7172982802910228</v>
      </c>
      <c r="CM437" s="39">
        <f t="shared" si="853"/>
        <v>0.21793105965163059</v>
      </c>
      <c r="CN437" s="39">
        <f t="shared" si="854"/>
        <v>0.33335261956503498</v>
      </c>
      <c r="CO437" s="41">
        <f t="shared" si="855"/>
        <v>0.33810000000000001</v>
      </c>
      <c r="CP437" s="39">
        <f t="shared" si="856"/>
        <v>5.4390709701959014E-2</v>
      </c>
      <c r="CQ437" s="17">
        <f t="shared" si="857"/>
        <v>1.5296241852717518</v>
      </c>
      <c r="CR437" s="17">
        <f t="shared" si="858"/>
        <v>1.5514080486758659</v>
      </c>
      <c r="CS437" s="17">
        <f t="shared" si="859"/>
        <v>0.24957759480867114</v>
      </c>
      <c r="CT437" s="17">
        <f t="shared" si="860"/>
        <v>1.0142413173208582</v>
      </c>
      <c r="CU437" s="17">
        <f t="shared" si="861"/>
        <v>0.16316268872561754</v>
      </c>
      <c r="CV437" s="17">
        <f t="shared" si="862"/>
        <v>0.16087166430629699</v>
      </c>
      <c r="CW437" s="13">
        <f t="shared" si="863"/>
        <v>-1.5235765063376376</v>
      </c>
      <c r="CX437" s="13">
        <f t="shared" si="864"/>
        <v>-1.0985544316467546</v>
      </c>
      <c r="CY437" s="13">
        <f t="shared" si="865"/>
        <v>-2.9115619172419023</v>
      </c>
      <c r="CZ437" s="13">
        <f t="shared" si="881"/>
        <v>0.4250220746908831</v>
      </c>
      <c r="DA437" s="13">
        <f t="shared" si="882"/>
        <v>0.43916293706934068</v>
      </c>
      <c r="DB437" s="13">
        <f t="shared" si="883"/>
        <v>-1.3879854109042651</v>
      </c>
      <c r="DC437" s="13">
        <f t="shared" si="884"/>
        <v>1.4140862378457653E-2</v>
      </c>
      <c r="DD437" s="13">
        <f t="shared" si="885"/>
        <v>-1.8130074855951479</v>
      </c>
      <c r="DE437" s="13">
        <f t="shared" si="886"/>
        <v>-1.8271483479736057</v>
      </c>
      <c r="DF437" s="15"/>
      <c r="DV437" s="39" t="str">
        <f>E437</f>
        <v xml:space="preserve">SRM 3169 </v>
      </c>
      <c r="DW437" s="39" t="str">
        <f>A437</f>
        <v>Lab 2</v>
      </c>
      <c r="DX437" s="39" t="str">
        <f>B437</f>
        <v>May 28, 2020</v>
      </c>
      <c r="DY437" s="124">
        <f>C437</f>
        <v>1</v>
      </c>
      <c r="DZ437" s="48">
        <f>BE437/AVERAGE(BE435,BE439)</f>
        <v>1.0034820219480649</v>
      </c>
      <c r="EA437" s="46">
        <f>(CM437/AVERAGE(CM435,CM439)-1)*10^6</f>
        <v>2.4343372027058052</v>
      </c>
      <c r="EB437" s="46">
        <f>(CN437/AVERAGE(CN435,CN439)-1)*10^6</f>
        <v>0.20257536670342802</v>
      </c>
      <c r="EC437" s="46">
        <f>(CP437/AVERAGE(CP435,CP439)-1)*10^6</f>
        <v>10.359627084177703</v>
      </c>
      <c r="EH437" s="50"/>
      <c r="EK437" s="46"/>
      <c r="EL437" s="46"/>
      <c r="EN437" s="39" t="str">
        <f t="shared" ref="EN437:EU437" si="904">DV477</f>
        <v xml:space="preserve">SRM 3169 </v>
      </c>
      <c r="EO437" s="39" t="str">
        <f t="shared" si="904"/>
        <v>Lab 2</v>
      </c>
      <c r="EP437" s="44" t="str">
        <f t="shared" si="904"/>
        <v>May 28, 2020</v>
      </c>
      <c r="EQ437" s="124">
        <f t="shared" si="904"/>
        <v>1</v>
      </c>
      <c r="ER437" s="117">
        <f t="shared" si="904"/>
        <v>1.0004634590185002</v>
      </c>
      <c r="ES437" s="44">
        <f t="shared" si="904"/>
        <v>1.4731897832742646</v>
      </c>
      <c r="ET437" s="44">
        <f t="shared" si="904"/>
        <v>0.62771676345718674</v>
      </c>
      <c r="EU437" s="44">
        <f t="shared" si="904"/>
        <v>5.1001618091017775</v>
      </c>
      <c r="EV437" s="39" t="s">
        <v>275</v>
      </c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</row>
    <row r="438" spans="1:235">
      <c r="A438" t="s">
        <v>40</v>
      </c>
      <c r="B438" t="s">
        <v>41</v>
      </c>
      <c r="C438" s="19">
        <v>1</v>
      </c>
      <c r="D438" s="14">
        <v>102</v>
      </c>
      <c r="E438" t="s">
        <v>182</v>
      </c>
      <c r="F438" s="13"/>
      <c r="G438" s="13"/>
      <c r="H438" s="13">
        <v>9.4936748000000008E-3</v>
      </c>
      <c r="I438" s="13">
        <v>2.0308456000000001E-3</v>
      </c>
      <c r="J438" s="13">
        <v>3.0078972999999999E-3</v>
      </c>
      <c r="L438" s="13">
        <v>2.8553419999999999E-3</v>
      </c>
      <c r="M438" s="13">
        <v>1.0894456E-5</v>
      </c>
      <c r="N438" s="13">
        <v>4.6694363000000002E-4</v>
      </c>
      <c r="Q438" s="13">
        <v>5.5851805000000003E-6</v>
      </c>
      <c r="R438" s="13">
        <v>1.2631595000000001E-5</v>
      </c>
      <c r="S438" s="13">
        <v>2.6816990999999998E-6</v>
      </c>
      <c r="T438" s="13"/>
      <c r="U438" s="13"/>
      <c r="V438" s="13">
        <v>44.550089</v>
      </c>
      <c r="W438" s="13">
        <v>9.8948113000000006</v>
      </c>
      <c r="X438" s="13">
        <v>15.421676</v>
      </c>
      <c r="Z438" s="13">
        <v>16.229493000000002</v>
      </c>
      <c r="AA438" s="13">
        <v>1.4750723E-5</v>
      </c>
      <c r="AB438" s="13">
        <v>2.7069907</v>
      </c>
      <c r="AE438" s="13">
        <v>1.0506913999999999E-5</v>
      </c>
      <c r="AF438" s="13">
        <v>1.5766574000000001E-5</v>
      </c>
      <c r="AG438" s="13">
        <v>5.3317317000000003E-6</v>
      </c>
      <c r="AI438" s="68">
        <f t="shared" si="830"/>
        <v>1</v>
      </c>
      <c r="AJ438" s="13">
        <f t="shared" si="770"/>
        <v>0</v>
      </c>
      <c r="AK438" s="13">
        <f t="shared" si="771"/>
        <v>0</v>
      </c>
      <c r="AL438" s="13">
        <f t="shared" si="772"/>
        <v>44.540595325200002</v>
      </c>
      <c r="AM438" s="13">
        <f t="shared" si="773"/>
        <v>9.8927804544000004</v>
      </c>
      <c r="AN438" s="13">
        <f t="shared" si="774"/>
        <v>15.4186681027</v>
      </c>
      <c r="AO438" s="13">
        <f t="shared" si="775"/>
        <v>0</v>
      </c>
      <c r="AP438" s="13">
        <f t="shared" si="776"/>
        <v>16.226637658000001</v>
      </c>
      <c r="AQ438" s="13">
        <f t="shared" si="777"/>
        <v>3.8562670000000004E-6</v>
      </c>
      <c r="AR438" s="13">
        <f t="shared" si="778"/>
        <v>2.7065237563699998</v>
      </c>
      <c r="AS438" s="13">
        <f t="shared" si="779"/>
        <v>0</v>
      </c>
      <c r="AT438" s="13">
        <f t="shared" si="780"/>
        <v>0</v>
      </c>
      <c r="AU438" s="13">
        <f t="shared" si="781"/>
        <v>4.9217334999999989E-6</v>
      </c>
      <c r="AV438" s="13">
        <f t="shared" si="782"/>
        <v>3.1349790000000005E-6</v>
      </c>
      <c r="AW438" s="13">
        <f t="shared" si="783"/>
        <v>2.6500326000000006E-6</v>
      </c>
      <c r="AY438">
        <f t="shared" si="873"/>
        <v>0</v>
      </c>
      <c r="AZ438">
        <f t="shared" si="831"/>
        <v>0</v>
      </c>
      <c r="BA438">
        <f t="shared" si="874"/>
        <v>1</v>
      </c>
      <c r="BB438">
        <f t="shared" si="832"/>
        <v>1</v>
      </c>
      <c r="BC438">
        <f t="shared" si="833"/>
        <v>1</v>
      </c>
      <c r="BD438" s="41">
        <f t="shared" si="834"/>
        <v>1.7146089985037918</v>
      </c>
      <c r="BE438" s="13">
        <f t="shared" si="835"/>
        <v>44.540595325200002</v>
      </c>
      <c r="BF438" s="13">
        <f t="shared" si="836"/>
        <v>9.8927804544000004</v>
      </c>
      <c r="BG438" s="13">
        <f t="shared" si="786"/>
        <v>15.418663959215111</v>
      </c>
      <c r="BH438" s="13">
        <f t="shared" si="787"/>
        <v>16.226634971748265</v>
      </c>
      <c r="BI438" s="13">
        <f t="shared" si="788"/>
        <v>2.7065166801522373</v>
      </c>
      <c r="BJ438" s="17">
        <f t="shared" si="837"/>
        <v>0.22210705497245345</v>
      </c>
      <c r="BK438" s="17">
        <f t="shared" si="838"/>
        <v>0.34617103446059244</v>
      </c>
      <c r="BL438" s="17">
        <f t="shared" si="839"/>
        <v>0.36431113803653231</v>
      </c>
      <c r="BM438" s="17">
        <f t="shared" si="840"/>
        <v>6.076516625768931E-2</v>
      </c>
      <c r="BN438" s="17">
        <f t="shared" si="875"/>
        <v>1.5585773918956596</v>
      </c>
      <c r="BO438" s="17">
        <f t="shared" si="876"/>
        <v>1.6402501851267874</v>
      </c>
      <c r="BP438" s="17">
        <f t="shared" si="877"/>
        <v>0.27358503432151504</v>
      </c>
      <c r="BQ438" s="17">
        <f t="shared" si="878"/>
        <v>1.0524021416298046</v>
      </c>
      <c r="BR438" s="17">
        <f t="shared" si="879"/>
        <v>0.17553509741903817</v>
      </c>
      <c r="BS438" s="17">
        <f t="shared" si="880"/>
        <v>0.16679469802978109</v>
      </c>
      <c r="BT438" s="96">
        <f t="shared" si="847"/>
        <v>-1.5045957837395412</v>
      </c>
      <c r="BU438" s="96">
        <f t="shared" si="848"/>
        <v>-1.0608223068096585</v>
      </c>
      <c r="BV438" s="96">
        <f t="shared" si="849"/>
        <v>-1.0097470016317152</v>
      </c>
      <c r="BW438" s="96">
        <f t="shared" si="850"/>
        <v>-2.8007385775866034</v>
      </c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J438" s="39"/>
      <c r="CK438" s="19">
        <f t="shared" si="851"/>
        <v>0</v>
      </c>
      <c r="CL438" s="38">
        <f t="shared" si="852"/>
        <v>1.7146051969936342</v>
      </c>
      <c r="CM438" s="39">
        <f t="shared" si="853"/>
        <v>0.21793038315577479</v>
      </c>
      <c r="CN438" s="39">
        <f t="shared" si="854"/>
        <v>0.33335301954192131</v>
      </c>
      <c r="CO438" s="41">
        <f t="shared" si="855"/>
        <v>0.33810000000000001</v>
      </c>
      <c r="CP438" s="39">
        <f t="shared" si="856"/>
        <v>5.4390046728333481E-2</v>
      </c>
      <c r="CQ438" s="17">
        <f t="shared" si="857"/>
        <v>1.5296307688480655</v>
      </c>
      <c r="CR438" s="17">
        <f t="shared" si="858"/>
        <v>1.5514128645308214</v>
      </c>
      <c r="CS438" s="17">
        <f t="shared" si="859"/>
        <v>0.24957532740836749</v>
      </c>
      <c r="CT438" s="17">
        <f t="shared" si="860"/>
        <v>1.0142401003734776</v>
      </c>
      <c r="CU438" s="17">
        <f t="shared" si="861"/>
        <v>0.1631605041498464</v>
      </c>
      <c r="CV438" s="17">
        <f t="shared" si="862"/>
        <v>0.16086970342600848</v>
      </c>
      <c r="CW438" s="13">
        <f t="shared" si="863"/>
        <v>-1.523579610516119</v>
      </c>
      <c r="CX438" s="13">
        <f t="shared" si="864"/>
        <v>-1.0985532317862376</v>
      </c>
      <c r="CY438" s="13">
        <f t="shared" si="865"/>
        <v>-2.911574106412989</v>
      </c>
      <c r="CZ438" s="13">
        <f t="shared" si="881"/>
        <v>0.42502637872988108</v>
      </c>
      <c r="DA438" s="13">
        <f t="shared" si="882"/>
        <v>0.43916604124782227</v>
      </c>
      <c r="DB438" s="13">
        <f t="shared" si="883"/>
        <v>-1.3879944958968704</v>
      </c>
      <c r="DC438" s="13">
        <f t="shared" si="884"/>
        <v>1.4139662517941279E-2</v>
      </c>
      <c r="DD438" s="13">
        <f t="shared" si="885"/>
        <v>-1.8130208746267515</v>
      </c>
      <c r="DE438" s="13">
        <f t="shared" si="886"/>
        <v>-1.8271605371446926</v>
      </c>
      <c r="DF438" s="15"/>
      <c r="DY438" s="124"/>
      <c r="EE438" t="str">
        <f>E438</f>
        <v xml:space="preserve">bottle 3 </v>
      </c>
      <c r="EF438" t="str">
        <f>A438</f>
        <v>Lab 2</v>
      </c>
      <c r="EG438" t="str">
        <f>B438</f>
        <v>May 28, 2020</v>
      </c>
      <c r="EH438" s="50">
        <f>C438</f>
        <v>1</v>
      </c>
      <c r="EI438" s="48">
        <f>BE438/AVERAGE(BE437,BE439)</f>
        <v>1.0350330955855791</v>
      </c>
      <c r="EJ438" s="46">
        <f>(CM438/AVERAGE(CM437,CM439)-1)*10^6</f>
        <v>-0.44047107972122745</v>
      </c>
      <c r="EK438" s="46">
        <f>(CN438/AVERAGE(CN437,CN439)-1)*10^6</f>
        <v>-0.10691739804613576</v>
      </c>
      <c r="EL438" s="46">
        <f>(CP438/AVERAGE(CP437,CP439)-1)*10^6</f>
        <v>-7.0332871905387506</v>
      </c>
      <c r="EN438" s="39" t="str">
        <f t="shared" ref="EN438:EU438" si="905">DV479</f>
        <v xml:space="preserve">SRM 3169 </v>
      </c>
      <c r="EO438" s="39" t="str">
        <f t="shared" si="905"/>
        <v>Lab 2</v>
      </c>
      <c r="EP438" s="39" t="str">
        <f t="shared" si="905"/>
        <v>May 28, 2020</v>
      </c>
      <c r="EQ438" s="124">
        <f t="shared" si="905"/>
        <v>1</v>
      </c>
      <c r="ER438" s="117">
        <f t="shared" si="905"/>
        <v>1.0028317654955403</v>
      </c>
      <c r="ES438" s="44">
        <f t="shared" si="905"/>
        <v>-2.6094738697635123</v>
      </c>
      <c r="ET438" s="44">
        <f t="shared" si="905"/>
        <v>0.70075522295987014</v>
      </c>
      <c r="EU438" s="44">
        <f t="shared" si="905"/>
        <v>-2.1873809713524039</v>
      </c>
      <c r="EV438" s="39" t="s">
        <v>275</v>
      </c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</row>
    <row r="439" spans="1:235">
      <c r="A439" t="s">
        <v>40</v>
      </c>
      <c r="B439" t="s">
        <v>41</v>
      </c>
      <c r="C439" s="19">
        <v>1</v>
      </c>
      <c r="D439" s="14">
        <v>105</v>
      </c>
      <c r="E439" t="s">
        <v>179</v>
      </c>
      <c r="F439" s="13"/>
      <c r="G439" s="13"/>
      <c r="H439" s="13">
        <v>9.7783856999999995E-3</v>
      </c>
      <c r="I439" s="13">
        <v>2.0925851000000001E-3</v>
      </c>
      <c r="J439" s="13">
        <v>3.0878321E-3</v>
      </c>
      <c r="L439" s="13">
        <v>2.9426955000000001E-3</v>
      </c>
      <c r="M439" s="13">
        <v>2.6837141000000001E-6</v>
      </c>
      <c r="N439" s="13">
        <v>4.7276361999999998E-4</v>
      </c>
      <c r="Q439" s="13">
        <v>2.013672E-6</v>
      </c>
      <c r="R439" s="13">
        <v>1.2691762E-5</v>
      </c>
      <c r="S439" s="13">
        <v>-3.4423607E-6</v>
      </c>
      <c r="T439" s="13"/>
      <c r="U439" s="13"/>
      <c r="V439" s="13">
        <v>43.077829999999999</v>
      </c>
      <c r="W439" s="13">
        <v>9.5679409</v>
      </c>
      <c r="X439" s="13">
        <v>14.912495</v>
      </c>
      <c r="Z439" s="13">
        <v>15.694094</v>
      </c>
      <c r="AA439" s="13">
        <v>3.6799755000000003E-5</v>
      </c>
      <c r="AB439" s="13">
        <v>2.6177619000000001</v>
      </c>
      <c r="AE439" s="13">
        <v>-3.6995063999999999E-7</v>
      </c>
      <c r="AF439" s="13">
        <v>1.6385419999999999E-5</v>
      </c>
      <c r="AG439" s="13">
        <v>6.4390920999999996E-6</v>
      </c>
      <c r="AI439" s="68">
        <f t="shared" si="830"/>
        <v>1</v>
      </c>
      <c r="AJ439" s="13">
        <f t="shared" si="770"/>
        <v>0</v>
      </c>
      <c r="AK439" s="13">
        <f t="shared" si="771"/>
        <v>0</v>
      </c>
      <c r="AL439" s="13">
        <f t="shared" si="772"/>
        <v>43.068051614299996</v>
      </c>
      <c r="AM439" s="13">
        <f t="shared" si="773"/>
        <v>9.5658483149000002</v>
      </c>
      <c r="AN439" s="13">
        <f t="shared" si="774"/>
        <v>14.9094071679</v>
      </c>
      <c r="AO439" s="13">
        <f t="shared" si="775"/>
        <v>0</v>
      </c>
      <c r="AP439" s="13">
        <f t="shared" si="776"/>
        <v>15.6911513045</v>
      </c>
      <c r="AQ439" s="13">
        <f t="shared" si="777"/>
        <v>3.4116040900000004E-5</v>
      </c>
      <c r="AR439" s="13">
        <f t="shared" si="778"/>
        <v>2.6172891363800002</v>
      </c>
      <c r="AS439" s="13">
        <f t="shared" si="779"/>
        <v>0</v>
      </c>
      <c r="AT439" s="13">
        <f t="shared" si="780"/>
        <v>0</v>
      </c>
      <c r="AU439" s="13">
        <f t="shared" si="781"/>
        <v>-2.3836226399999999E-6</v>
      </c>
      <c r="AV439" s="13">
        <f t="shared" si="782"/>
        <v>3.6936579999999983E-6</v>
      </c>
      <c r="AW439" s="13">
        <f t="shared" si="783"/>
        <v>9.8814528000000001E-6</v>
      </c>
      <c r="AY439">
        <f t="shared" si="873"/>
        <v>0</v>
      </c>
      <c r="AZ439">
        <f t="shared" si="831"/>
        <v>0</v>
      </c>
      <c r="BA439">
        <f t="shared" si="874"/>
        <v>1</v>
      </c>
      <c r="BB439">
        <f t="shared" si="832"/>
        <v>1</v>
      </c>
      <c r="BC439">
        <f t="shared" si="833"/>
        <v>1</v>
      </c>
      <c r="BD439" s="41">
        <f t="shared" si="834"/>
        <v>1.7160400370701798</v>
      </c>
      <c r="BE439" s="13">
        <f t="shared" si="835"/>
        <v>43.068051614299996</v>
      </c>
      <c r="BF439" s="13">
        <f t="shared" si="836"/>
        <v>9.5658483149000002</v>
      </c>
      <c r="BG439" s="13">
        <f t="shared" si="786"/>
        <v>14.909402286536871</v>
      </c>
      <c r="BH439" s="13">
        <f t="shared" si="787"/>
        <v>15.691148139788703</v>
      </c>
      <c r="BI439" s="13">
        <f t="shared" si="788"/>
        <v>2.6172841908639581</v>
      </c>
      <c r="BJ439" s="17">
        <f t="shared" si="837"/>
        <v>0.22211007826794343</v>
      </c>
      <c r="BK439" s="17">
        <f t="shared" si="838"/>
        <v>0.34618241893223844</v>
      </c>
      <c r="BL439" s="17">
        <f t="shared" si="839"/>
        <v>0.36433382871164599</v>
      </c>
      <c r="BM439" s="17">
        <f t="shared" si="840"/>
        <v>6.0770898444705464E-2</v>
      </c>
      <c r="BN439" s="17">
        <f t="shared" si="875"/>
        <v>1.5586074329982444</v>
      </c>
      <c r="BO439" s="17">
        <f t="shared" si="876"/>
        <v>1.6403300181279046</v>
      </c>
      <c r="BP439" s="17">
        <f t="shared" si="877"/>
        <v>0.2736071182298816</v>
      </c>
      <c r="BQ439" s="17">
        <f t="shared" si="878"/>
        <v>1.0524330780153237</v>
      </c>
      <c r="BR439" s="17">
        <f t="shared" si="879"/>
        <v>0.17554588309870445</v>
      </c>
      <c r="BS439" s="17">
        <f t="shared" si="880"/>
        <v>0.16680004340964705</v>
      </c>
      <c r="BT439" s="96">
        <f t="shared" si="847"/>
        <v>-1.5045821719480825</v>
      </c>
      <c r="BU439" s="96">
        <f t="shared" si="848"/>
        <v>-1.0607894205097745</v>
      </c>
      <c r="BV439" s="96">
        <f t="shared" si="849"/>
        <v>-1.0096847197903343</v>
      </c>
      <c r="BW439" s="96">
        <f t="shared" si="850"/>
        <v>-2.8006442485981764</v>
      </c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J439" s="39"/>
      <c r="CK439" s="19">
        <f t="shared" si="851"/>
        <v>0</v>
      </c>
      <c r="CL439" s="38">
        <f t="shared" si="852"/>
        <v>1.7160354056169898</v>
      </c>
      <c r="CM439" s="39">
        <f t="shared" si="853"/>
        <v>0.21792989864406592</v>
      </c>
      <c r="CN439" s="39">
        <f t="shared" si="854"/>
        <v>0.33335349080129029</v>
      </c>
      <c r="CO439" s="41">
        <f t="shared" si="855"/>
        <v>0.33810000000000001</v>
      </c>
      <c r="CP439" s="39">
        <f t="shared" si="856"/>
        <v>5.4390148841726917E-2</v>
      </c>
      <c r="CQ439" s="17">
        <f t="shared" si="857"/>
        <v>1.5296363320286772</v>
      </c>
      <c r="CR439" s="17">
        <f t="shared" si="858"/>
        <v>1.5514163137027925</v>
      </c>
      <c r="CS439" s="17">
        <f t="shared" si="859"/>
        <v>0.24957635083637436</v>
      </c>
      <c r="CT439" s="17">
        <f t="shared" si="860"/>
        <v>1.0142386665497347</v>
      </c>
      <c r="CU439" s="17">
        <f t="shared" si="861"/>
        <v>0.16316057981270246</v>
      </c>
      <c r="CV439" s="17">
        <f t="shared" si="862"/>
        <v>0.16087000544728458</v>
      </c>
      <c r="CW439" s="13">
        <f t="shared" si="863"/>
        <v>-1.5235818337593421</v>
      </c>
      <c r="CX439" s="13">
        <f t="shared" si="864"/>
        <v>-1.098551818092621</v>
      </c>
      <c r="CY439" s="13">
        <f t="shared" si="865"/>
        <v>-2.9115722289868105</v>
      </c>
      <c r="CZ439" s="13">
        <f t="shared" si="881"/>
        <v>0.42503001566672138</v>
      </c>
      <c r="DA439" s="13">
        <f t="shared" si="882"/>
        <v>0.43916826449104512</v>
      </c>
      <c r="DB439" s="13">
        <f t="shared" si="883"/>
        <v>-1.3879903952274688</v>
      </c>
      <c r="DC439" s="13">
        <f t="shared" si="884"/>
        <v>1.4138248824323947E-2</v>
      </c>
      <c r="DD439" s="13">
        <f t="shared" si="885"/>
        <v>-1.8130204108941901</v>
      </c>
      <c r="DE439" s="13">
        <f t="shared" si="886"/>
        <v>-1.8271586597185139</v>
      </c>
      <c r="DF439" s="15"/>
      <c r="DV439" s="39" t="str">
        <f>E439</f>
        <v xml:space="preserve">SRM 3169 </v>
      </c>
      <c r="DW439" s="39" t="str">
        <f>A439</f>
        <v>Lab 2</v>
      </c>
      <c r="DX439" s="39" t="str">
        <f>B439</f>
        <v>May 28, 2020</v>
      </c>
      <c r="DY439" s="124">
        <f>C439</f>
        <v>1</v>
      </c>
      <c r="DZ439" s="48">
        <f>BE439/AVERAGE(BE437,BE441)</f>
        <v>0.99836866184279915</v>
      </c>
      <c r="EA439" s="46">
        <f>(CM439/AVERAGE(CM437,CM441)-1)*10^6</f>
        <v>-2.6031612353483169</v>
      </c>
      <c r="EB439" s="46">
        <f>(CN439/AVERAGE(CN437,CN441)-1)*10^6</f>
        <v>2.1483308654257627</v>
      </c>
      <c r="EC439" s="46">
        <f>(CP439/AVERAGE(CP437,CP441)-1)*10^6</f>
        <v>-1.8470958286220807</v>
      </c>
      <c r="EH439" s="50"/>
      <c r="EK439" s="46"/>
      <c r="EL439" s="46"/>
      <c r="EN439" s="39" t="str">
        <f t="shared" ref="EN439:EU439" si="906">DV481</f>
        <v xml:space="preserve">SRM 3169 </v>
      </c>
      <c r="EO439" s="39" t="str">
        <f t="shared" si="906"/>
        <v>Lab 2</v>
      </c>
      <c r="EP439" s="39" t="str">
        <f t="shared" si="906"/>
        <v>May 28, 2020</v>
      </c>
      <c r="EQ439" s="124">
        <f t="shared" si="906"/>
        <v>1</v>
      </c>
      <c r="ER439" s="117">
        <f t="shared" si="906"/>
        <v>1.0019012223785191</v>
      </c>
      <c r="ES439" s="44">
        <f t="shared" si="906"/>
        <v>3.3504916370219462</v>
      </c>
      <c r="ET439" s="44">
        <f t="shared" si="906"/>
        <v>-1.3965175309493816</v>
      </c>
      <c r="EU439" s="44">
        <f t="shared" si="906"/>
        <v>2.9982701001962653</v>
      </c>
      <c r="EV439" s="39" t="s">
        <v>275</v>
      </c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</row>
    <row r="440" spans="1:235">
      <c r="A440" t="s">
        <v>40</v>
      </c>
      <c r="B440" t="s">
        <v>41</v>
      </c>
      <c r="C440" s="19">
        <v>1</v>
      </c>
      <c r="D440" s="14">
        <v>108</v>
      </c>
      <c r="E440" t="s">
        <v>183</v>
      </c>
      <c r="F440" s="13"/>
      <c r="G440" s="13"/>
      <c r="H440" s="13">
        <v>9.9462309999999998E-3</v>
      </c>
      <c r="I440" s="13">
        <v>2.1096321000000002E-3</v>
      </c>
      <c r="J440" s="13">
        <v>3.1374418000000002E-3</v>
      </c>
      <c r="L440" s="13">
        <v>3.0083543000000001E-3</v>
      </c>
      <c r="M440" s="13">
        <v>1.1047584E-5</v>
      </c>
      <c r="N440" s="13">
        <v>4.9544620000000004E-4</v>
      </c>
      <c r="Q440" s="13">
        <v>8.0474387000000004E-6</v>
      </c>
      <c r="R440" s="13">
        <v>1.2753002E-5</v>
      </c>
      <c r="S440" s="13">
        <v>-1.1165227E-6</v>
      </c>
      <c r="T440" s="13"/>
      <c r="U440" s="13"/>
      <c r="V440" s="13">
        <v>44.177878999999997</v>
      </c>
      <c r="W440" s="13">
        <v>9.8118694000000009</v>
      </c>
      <c r="X440" s="13">
        <v>15.29195</v>
      </c>
      <c r="Z440" s="13">
        <v>16.091930000000001</v>
      </c>
      <c r="AA440" s="13">
        <v>2.9204758E-5</v>
      </c>
      <c r="AB440" s="13">
        <v>2.6838738000000002</v>
      </c>
      <c r="AE440" s="13">
        <v>4.9089348999999997E-6</v>
      </c>
      <c r="AF440" s="13">
        <v>6.1200888000000001E-6</v>
      </c>
      <c r="AG440" s="13">
        <v>-6.7204613000000003E-7</v>
      </c>
      <c r="AI440" s="68">
        <f t="shared" si="830"/>
        <v>1</v>
      </c>
      <c r="AJ440" s="13">
        <f t="shared" si="770"/>
        <v>0</v>
      </c>
      <c r="AK440" s="13">
        <f t="shared" si="771"/>
        <v>0</v>
      </c>
      <c r="AL440" s="13">
        <f t="shared" si="772"/>
        <v>44.167932768999997</v>
      </c>
      <c r="AM440" s="13">
        <f t="shared" si="773"/>
        <v>9.809759767900001</v>
      </c>
      <c r="AN440" s="13">
        <f t="shared" si="774"/>
        <v>15.2888125582</v>
      </c>
      <c r="AO440" s="13">
        <f t="shared" si="775"/>
        <v>0</v>
      </c>
      <c r="AP440" s="13">
        <f t="shared" si="776"/>
        <v>16.088921645700001</v>
      </c>
      <c r="AQ440" s="13">
        <f t="shared" si="777"/>
        <v>1.8157173999999998E-5</v>
      </c>
      <c r="AR440" s="13">
        <f t="shared" si="778"/>
        <v>2.6833783538000002</v>
      </c>
      <c r="AS440" s="13">
        <f t="shared" si="779"/>
        <v>0</v>
      </c>
      <c r="AT440" s="13">
        <f t="shared" si="780"/>
        <v>0</v>
      </c>
      <c r="AU440" s="13">
        <f t="shared" si="781"/>
        <v>-3.1385038000000008E-6</v>
      </c>
      <c r="AV440" s="13">
        <f t="shared" si="782"/>
        <v>-6.6329132000000001E-6</v>
      </c>
      <c r="AW440" s="13">
        <f t="shared" si="783"/>
        <v>4.4447656999999997E-7</v>
      </c>
      <c r="AY440">
        <f t="shared" si="873"/>
        <v>0</v>
      </c>
      <c r="AZ440">
        <f t="shared" si="831"/>
        <v>0</v>
      </c>
      <c r="BA440">
        <f t="shared" si="874"/>
        <v>1</v>
      </c>
      <c r="BB440">
        <f t="shared" si="832"/>
        <v>1</v>
      </c>
      <c r="BC440">
        <f t="shared" si="833"/>
        <v>1</v>
      </c>
      <c r="BD440" s="41">
        <f t="shared" si="834"/>
        <v>1.7118247180132307</v>
      </c>
      <c r="BE440" s="13">
        <f t="shared" si="835"/>
        <v>44.167932768999997</v>
      </c>
      <c r="BF440" s="13">
        <f t="shared" si="836"/>
        <v>9.809759767900001</v>
      </c>
      <c r="BG440" s="13">
        <f t="shared" si="786"/>
        <v>15.288821326719562</v>
      </c>
      <c r="BH440" s="13">
        <f t="shared" si="787"/>
        <v>16.088927330089348</v>
      </c>
      <c r="BI440" s="13">
        <f t="shared" si="788"/>
        <v>2.683390311426054</v>
      </c>
      <c r="BJ440" s="17">
        <f t="shared" si="837"/>
        <v>0.22210140146711022</v>
      </c>
      <c r="BK440" s="17">
        <f t="shared" si="838"/>
        <v>0.34615206934589154</v>
      </c>
      <c r="BL440" s="17">
        <f t="shared" si="839"/>
        <v>0.36426715767375989</v>
      </c>
      <c r="BM440" s="17">
        <f t="shared" si="840"/>
        <v>6.07542654409544E-2</v>
      </c>
      <c r="BN440" s="17">
        <f t="shared" si="875"/>
        <v>1.5585316754390284</v>
      </c>
      <c r="BO440" s="17">
        <f t="shared" si="876"/>
        <v>1.6400939177671161</v>
      </c>
      <c r="BP440" s="17">
        <f t="shared" si="877"/>
        <v>0.27354291796286201</v>
      </c>
      <c r="BQ440" s="17">
        <f t="shared" si="878"/>
        <v>1.0523327460156446</v>
      </c>
      <c r="BR440" s="17">
        <f t="shared" si="879"/>
        <v>0.17551322329448757</v>
      </c>
      <c r="BS440" s="17">
        <f t="shared" si="880"/>
        <v>0.16678491091246367</v>
      </c>
      <c r="BT440" s="96">
        <f t="shared" si="847"/>
        <v>-1.5046212380291279</v>
      </c>
      <c r="BU440" s="96">
        <f t="shared" si="848"/>
        <v>-1.0608770936991943</v>
      </c>
      <c r="BV440" s="96">
        <f t="shared" si="849"/>
        <v>-1.0098677309015405</v>
      </c>
      <c r="BW440" s="96">
        <f t="shared" si="850"/>
        <v>-2.8009179862064726</v>
      </c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J440" s="39"/>
      <c r="CK440" s="19">
        <f t="shared" si="851"/>
        <v>0</v>
      </c>
      <c r="CL440" s="38">
        <f t="shared" si="852"/>
        <v>1.7118328312612328</v>
      </c>
      <c r="CM440" s="39">
        <f t="shared" si="853"/>
        <v>0.21793152530747376</v>
      </c>
      <c r="CN440" s="39">
        <f t="shared" si="854"/>
        <v>0.33335509323621337</v>
      </c>
      <c r="CO440" s="41">
        <f t="shared" si="855"/>
        <v>0.33810000000000001</v>
      </c>
      <c r="CP440" s="39">
        <f t="shared" si="856"/>
        <v>5.4390035995961594E-2</v>
      </c>
      <c r="CQ440" s="17">
        <f t="shared" si="857"/>
        <v>1.5296322675936471</v>
      </c>
      <c r="CR440" s="17">
        <f t="shared" si="858"/>
        <v>1.5514047337712324</v>
      </c>
      <c r="CS440" s="17">
        <f t="shared" si="859"/>
        <v>0.24957397016895161</v>
      </c>
      <c r="CT440" s="17">
        <f t="shared" si="860"/>
        <v>1.0142337911136232</v>
      </c>
      <c r="CU440" s="17">
        <f t="shared" si="861"/>
        <v>0.16315945698607084</v>
      </c>
      <c r="CV440" s="17">
        <f t="shared" si="862"/>
        <v>0.16086967168282046</v>
      </c>
      <c r="CW440" s="13">
        <f t="shared" si="863"/>
        <v>-1.5235743696282285</v>
      </c>
      <c r="CX440" s="13">
        <f t="shared" si="864"/>
        <v>-1.098547011090097</v>
      </c>
      <c r="CY440" s="13">
        <f t="shared" si="865"/>
        <v>-2.9115743037353594</v>
      </c>
      <c r="CZ440" s="13">
        <f t="shared" si="881"/>
        <v>0.42502735853813151</v>
      </c>
      <c r="DA440" s="13">
        <f t="shared" si="882"/>
        <v>0.43916080035993155</v>
      </c>
      <c r="DB440" s="13">
        <f t="shared" si="883"/>
        <v>-1.3879999341071314</v>
      </c>
      <c r="DC440" s="13">
        <f t="shared" si="884"/>
        <v>1.4133441821800362E-2</v>
      </c>
      <c r="DD440" s="13">
        <f t="shared" si="885"/>
        <v>-1.8130272926452626</v>
      </c>
      <c r="DE440" s="13">
        <f t="shared" si="886"/>
        <v>-1.8271607344670628</v>
      </c>
      <c r="DF440" s="15"/>
      <c r="DY440" s="124"/>
      <c r="EE440" t="str">
        <f>E440</f>
        <v xml:space="preserve">bottle 4 </v>
      </c>
      <c r="EF440" t="str">
        <f>A440</f>
        <v>Lab 2</v>
      </c>
      <c r="EG440" t="str">
        <f>B440</f>
        <v>May 28, 2020</v>
      </c>
      <c r="EH440" s="50">
        <f>C440</f>
        <v>1</v>
      </c>
      <c r="EI440" s="48">
        <f>BE440/AVERAGE(BE439,BE441)</f>
        <v>1.0230343302478391</v>
      </c>
      <c r="EJ440" s="46">
        <f>(CM440/AVERAGE(CM439,CM441)-1)*10^6</f>
        <v>7.5247093616059857</v>
      </c>
      <c r="EK440" s="46">
        <f>(CN440/AVERAGE(CN439,CN441)-1)*10^6</f>
        <v>5.6485697221830833</v>
      </c>
      <c r="EL440" s="46">
        <f>(CP440/AVERAGE(CP439,CP441)-1)*10^6</f>
        <v>1.2340574833125117</v>
      </c>
      <c r="EN440" s="39" t="str">
        <f t="shared" ref="EN440:EU440" si="907">DV483</f>
        <v xml:space="preserve">SRM 3169 </v>
      </c>
      <c r="EO440" s="39" t="str">
        <f t="shared" si="907"/>
        <v>Lab 2</v>
      </c>
      <c r="EP440" s="44" t="str">
        <f t="shared" si="907"/>
        <v>May 28, 2020</v>
      </c>
      <c r="EQ440" s="124">
        <f t="shared" si="907"/>
        <v>1</v>
      </c>
      <c r="ER440" s="117">
        <f t="shared" si="907"/>
        <v>0.99170446059769946</v>
      </c>
      <c r="ES440" s="44">
        <f t="shared" si="907"/>
        <v>5.4825142417058714</v>
      </c>
      <c r="ET440" s="44">
        <f t="shared" si="907"/>
        <v>3.2856776333023419</v>
      </c>
      <c r="EU440" s="44">
        <f t="shared" si="907"/>
        <v>-17.938622328572684</v>
      </c>
      <c r="EV440" s="39" t="s">
        <v>275</v>
      </c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</row>
    <row r="441" spans="1:235">
      <c r="A441" t="s">
        <v>40</v>
      </c>
      <c r="B441" t="s">
        <v>41</v>
      </c>
      <c r="C441" s="19">
        <v>1</v>
      </c>
      <c r="D441" s="14">
        <v>111</v>
      </c>
      <c r="E441" t="s">
        <v>179</v>
      </c>
      <c r="F441" s="13"/>
      <c r="G441" s="13"/>
      <c r="H441" s="13">
        <v>1.1629594E-2</v>
      </c>
      <c r="I441" s="13">
        <v>2.4925745000000002E-3</v>
      </c>
      <c r="J441" s="13">
        <v>3.7341512999999999E-3</v>
      </c>
      <c r="L441" s="13">
        <v>3.6020096E-3</v>
      </c>
      <c r="M441" s="13">
        <v>2.0879407000000001E-5</v>
      </c>
      <c r="N441" s="13">
        <v>5.8562014999999996E-4</v>
      </c>
      <c r="Q441" s="13">
        <v>2.8293115999999999E-6</v>
      </c>
      <c r="R441" s="13">
        <v>1.5872471000000002E-5</v>
      </c>
      <c r="S441" s="13">
        <v>4.4809621000000001E-6</v>
      </c>
      <c r="T441" s="13"/>
      <c r="U441" s="13"/>
      <c r="V441" s="13">
        <v>43.290500000000002</v>
      </c>
      <c r="W441" s="13">
        <v>9.6149774000000008</v>
      </c>
      <c r="X441" s="13">
        <v>14.985531</v>
      </c>
      <c r="Z441" s="13">
        <v>15.770362</v>
      </c>
      <c r="AA441" s="13">
        <v>2.0376925E-5</v>
      </c>
      <c r="AB441" s="13">
        <v>2.6303876000000002</v>
      </c>
      <c r="AE441" s="13">
        <v>4.1983736000000003E-6</v>
      </c>
      <c r="AF441" s="13">
        <v>2.9671504999999999E-5</v>
      </c>
      <c r="AG441" s="13">
        <v>9.9294122999999991E-7</v>
      </c>
      <c r="AI441" s="68">
        <f t="shared" si="830"/>
        <v>1</v>
      </c>
      <c r="AJ441" s="13">
        <f t="shared" si="770"/>
        <v>0</v>
      </c>
      <c r="AK441" s="13">
        <f t="shared" si="771"/>
        <v>0</v>
      </c>
      <c r="AL441" s="13">
        <f t="shared" si="772"/>
        <v>43.278870406000003</v>
      </c>
      <c r="AM441" s="13">
        <f t="shared" si="773"/>
        <v>9.6124848255000011</v>
      </c>
      <c r="AN441" s="13">
        <f t="shared" si="774"/>
        <v>14.9817968487</v>
      </c>
      <c r="AO441" s="13">
        <f t="shared" si="775"/>
        <v>0</v>
      </c>
      <c r="AP441" s="13">
        <f t="shared" si="776"/>
        <v>15.766759990400001</v>
      </c>
      <c r="AQ441" s="13">
        <f t="shared" si="777"/>
        <v>-5.0248200000000147E-7</v>
      </c>
      <c r="AR441" s="13">
        <f t="shared" si="778"/>
        <v>2.6298019798500003</v>
      </c>
      <c r="AS441" s="13">
        <f t="shared" si="779"/>
        <v>0</v>
      </c>
      <c r="AT441" s="13">
        <f t="shared" si="780"/>
        <v>0</v>
      </c>
      <c r="AU441" s="13">
        <f t="shared" si="781"/>
        <v>1.3690620000000004E-6</v>
      </c>
      <c r="AV441" s="13">
        <f t="shared" si="782"/>
        <v>1.3799033999999997E-5</v>
      </c>
      <c r="AW441" s="13">
        <f t="shared" si="783"/>
        <v>-3.48802087E-6</v>
      </c>
      <c r="AY441">
        <f t="shared" si="873"/>
        <v>0</v>
      </c>
      <c r="AZ441">
        <f t="shared" si="831"/>
        <v>0</v>
      </c>
      <c r="BA441">
        <f t="shared" si="874"/>
        <v>1</v>
      </c>
      <c r="BB441">
        <f t="shared" si="832"/>
        <v>1</v>
      </c>
      <c r="BC441">
        <f t="shared" si="833"/>
        <v>1</v>
      </c>
      <c r="BD441" s="41">
        <f t="shared" si="834"/>
        <v>1.7142927321882178</v>
      </c>
      <c r="BE441" s="13">
        <f t="shared" si="835"/>
        <v>43.278870406000003</v>
      </c>
      <c r="BF441" s="13">
        <f t="shared" si="836"/>
        <v>9.6124848255000011</v>
      </c>
      <c r="BG441" s="13">
        <f t="shared" si="786"/>
        <v>14.981778610157637</v>
      </c>
      <c r="BH441" s="13">
        <f t="shared" si="787"/>
        <v>15.766748166291205</v>
      </c>
      <c r="BI441" s="13">
        <f t="shared" si="788"/>
        <v>2.6297792443860954</v>
      </c>
      <c r="BJ441" s="17">
        <f t="shared" si="837"/>
        <v>0.222105723539572</v>
      </c>
      <c r="BK441" s="17">
        <f t="shared" si="838"/>
        <v>0.34616842975829204</v>
      </c>
      <c r="BL441" s="17">
        <f t="shared" si="839"/>
        <v>0.36430590767233539</v>
      </c>
      <c r="BM441" s="17">
        <f t="shared" si="840"/>
        <v>6.076358323856608E-2</v>
      </c>
      <c r="BN441" s="17">
        <f t="shared" si="875"/>
        <v>1.5585750076207114</v>
      </c>
      <c r="BO441" s="17">
        <f t="shared" si="876"/>
        <v>1.6402364687708191</v>
      </c>
      <c r="BP441" s="17">
        <f t="shared" si="877"/>
        <v>0.27357954702927767</v>
      </c>
      <c r="BQ441" s="17">
        <f t="shared" si="878"/>
        <v>1.0523949509974309</v>
      </c>
      <c r="BR441" s="17">
        <f t="shared" si="879"/>
        <v>0.17553184523786158</v>
      </c>
      <c r="BS441" s="17">
        <f t="shared" si="880"/>
        <v>0.16679274741055852</v>
      </c>
      <c r="BT441" s="96">
        <f t="shared" si="847"/>
        <v>-1.5046017783121688</v>
      </c>
      <c r="BU441" s="96">
        <f t="shared" si="848"/>
        <v>-1.0608298311598798</v>
      </c>
      <c r="BV441" s="96">
        <f t="shared" si="849"/>
        <v>-1.009761358595302</v>
      </c>
      <c r="BW441" s="96">
        <f t="shared" si="850"/>
        <v>-2.8007646293501556</v>
      </c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J441" s="39"/>
      <c r="CK441" s="19">
        <f t="shared" si="851"/>
        <v>0</v>
      </c>
      <c r="CL441" s="38">
        <f t="shared" si="852"/>
        <v>1.7142755109620136</v>
      </c>
      <c r="CM441" s="39">
        <f t="shared" si="853"/>
        <v>0.21792987225278318</v>
      </c>
      <c r="CN441" s="39">
        <f t="shared" si="854"/>
        <v>0.33335292973343594</v>
      </c>
      <c r="CO441" s="41">
        <f t="shared" si="855"/>
        <v>0.33809999999999996</v>
      </c>
      <c r="CP441" s="39">
        <f t="shared" si="856"/>
        <v>5.4389788909500046E-2</v>
      </c>
      <c r="CQ441" s="17">
        <f t="shared" si="857"/>
        <v>1.5296339427335148</v>
      </c>
      <c r="CR441" s="17">
        <f t="shared" si="858"/>
        <v>1.5514165015791315</v>
      </c>
      <c r="CS441" s="17">
        <f t="shared" si="859"/>
        <v>0.24957472946348425</v>
      </c>
      <c r="CT441" s="17">
        <f t="shared" si="860"/>
        <v>1.0142403736195147</v>
      </c>
      <c r="CU441" s="17">
        <f t="shared" si="861"/>
        <v>0.16315977469582335</v>
      </c>
      <c r="CV441" s="17">
        <f t="shared" si="862"/>
        <v>0.16086894087400197</v>
      </c>
      <c r="CW441" s="13">
        <f t="shared" si="863"/>
        <v>-1.5235819548592209</v>
      </c>
      <c r="CX441" s="13">
        <f t="shared" si="864"/>
        <v>-1.0985535011958192</v>
      </c>
      <c r="CY441" s="13">
        <f t="shared" si="865"/>
        <v>-2.9115788466083008</v>
      </c>
      <c r="CZ441" s="13">
        <f t="shared" si="881"/>
        <v>0.42502845366340175</v>
      </c>
      <c r="DA441" s="13">
        <f t="shared" si="882"/>
        <v>0.43916838559092392</v>
      </c>
      <c r="DB441" s="13">
        <f t="shared" si="883"/>
        <v>-1.3879968917490797</v>
      </c>
      <c r="DC441" s="13">
        <f t="shared" si="884"/>
        <v>1.4139931927522128E-2</v>
      </c>
      <c r="DD441" s="13">
        <f t="shared" si="885"/>
        <v>-1.8130253454124816</v>
      </c>
      <c r="DE441" s="13">
        <f t="shared" si="886"/>
        <v>-1.8271652773400036</v>
      </c>
      <c r="DF441" s="15"/>
      <c r="DV441" s="39" t="str">
        <f>E441</f>
        <v xml:space="preserve">SRM 3169 </v>
      </c>
      <c r="DW441" s="39" t="str">
        <f>A441</f>
        <v>Lab 2</v>
      </c>
      <c r="DX441" s="39" t="str">
        <f>B441</f>
        <v>May 28, 2020</v>
      </c>
      <c r="DY441" s="124">
        <f>C441</f>
        <v>1</v>
      </c>
      <c r="DZ441" s="48">
        <f>BE441/AVERAGE(BE439,BE443)</f>
        <v>1.0018697649929769</v>
      </c>
      <c r="EA441" s="46">
        <f>(CM441/AVERAGE(CM439,CM443)-1)*10^6</f>
        <v>-2.8419085567055191</v>
      </c>
      <c r="EB441" s="46">
        <f>(CN441/AVERAGE(CN439,CN443)-1)*10^6</f>
        <v>-3.7453698885636655</v>
      </c>
      <c r="EC441" s="46">
        <f>(CP441/AVERAGE(CP439,CP443)-1)*10^6</f>
        <v>-5.224125064207108</v>
      </c>
      <c r="EH441" s="50"/>
      <c r="EK441" s="46"/>
      <c r="EL441" s="46"/>
      <c r="EN441" s="39" t="str">
        <f t="shared" ref="EN441:EU441" si="908">DV485</f>
        <v xml:space="preserve">SRM 3169 </v>
      </c>
      <c r="EO441" s="39" t="str">
        <f t="shared" si="908"/>
        <v>Lab 2</v>
      </c>
      <c r="EP441" s="44" t="str">
        <f t="shared" si="908"/>
        <v>May 28, 2020</v>
      </c>
      <c r="EQ441" s="124">
        <f t="shared" si="908"/>
        <v>1</v>
      </c>
      <c r="ER441" s="117">
        <f t="shared" si="908"/>
        <v>1.0038740186775696</v>
      </c>
      <c r="ES441" s="44">
        <f t="shared" si="908"/>
        <v>-6.709793765158345</v>
      </c>
      <c r="ET441" s="44">
        <f t="shared" si="908"/>
        <v>-3.1288823685304834</v>
      </c>
      <c r="EU441" s="44">
        <f t="shared" si="908"/>
        <v>11.356264267625704</v>
      </c>
      <c r="EV441" s="39" t="s">
        <v>275</v>
      </c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</row>
    <row r="442" spans="1:235">
      <c r="A442" t="s">
        <v>40</v>
      </c>
      <c r="B442" t="s">
        <v>41</v>
      </c>
      <c r="C442" s="19">
        <v>1</v>
      </c>
      <c r="D442" s="14">
        <v>114</v>
      </c>
      <c r="E442" t="s">
        <v>184</v>
      </c>
      <c r="F442" s="13"/>
      <c r="G442" s="13"/>
      <c r="H442" s="13">
        <v>1.2067922E-2</v>
      </c>
      <c r="I442" s="13">
        <v>2.5721323000000001E-3</v>
      </c>
      <c r="J442" s="13">
        <v>3.8594418000000002E-3</v>
      </c>
      <c r="L442" s="13">
        <v>3.7411137000000001E-3</v>
      </c>
      <c r="M442" s="13">
        <v>1.1534075E-5</v>
      </c>
      <c r="N442" s="13">
        <v>6.0506313E-4</v>
      </c>
      <c r="Q442" s="13">
        <v>4.0817943999999996E-6</v>
      </c>
      <c r="R442" s="13">
        <v>8.5962038000000002E-6</v>
      </c>
      <c r="S442" s="13">
        <v>-1.9220383E-6</v>
      </c>
      <c r="T442" s="13"/>
      <c r="U442" s="13"/>
      <c r="V442" s="13">
        <v>44.716261000000003</v>
      </c>
      <c r="W442" s="13">
        <v>9.9313789999999997</v>
      </c>
      <c r="X442" s="13">
        <v>15.477962</v>
      </c>
      <c r="Z442" s="13">
        <v>16.287409</v>
      </c>
      <c r="AA442" s="13">
        <v>2.8351045999999999E-5</v>
      </c>
      <c r="AB442" s="13">
        <v>2.7164214000000002</v>
      </c>
      <c r="AE442" s="13">
        <v>5.6596925000000001E-7</v>
      </c>
      <c r="AF442" s="13">
        <v>2.3584347999999998E-5</v>
      </c>
      <c r="AG442" s="13">
        <v>1.9079785000000001E-6</v>
      </c>
      <c r="AI442" s="68">
        <f t="shared" si="830"/>
        <v>1</v>
      </c>
      <c r="AJ442" s="13">
        <f t="shared" si="770"/>
        <v>0</v>
      </c>
      <c r="AK442" s="13">
        <f t="shared" si="771"/>
        <v>0</v>
      </c>
      <c r="AL442" s="13">
        <f t="shared" si="772"/>
        <v>44.704193078000003</v>
      </c>
      <c r="AM442" s="13">
        <f t="shared" si="773"/>
        <v>9.9288068677000005</v>
      </c>
      <c r="AN442" s="13">
        <f t="shared" si="774"/>
        <v>15.4741025582</v>
      </c>
      <c r="AO442" s="13">
        <f t="shared" si="775"/>
        <v>0</v>
      </c>
      <c r="AP442" s="13">
        <f t="shared" si="776"/>
        <v>16.283667886300002</v>
      </c>
      <c r="AQ442" s="13">
        <f t="shared" si="777"/>
        <v>1.6816970999999999E-5</v>
      </c>
      <c r="AR442" s="13">
        <f t="shared" si="778"/>
        <v>2.7158163368700001</v>
      </c>
      <c r="AS442" s="13">
        <f t="shared" si="779"/>
        <v>0</v>
      </c>
      <c r="AT442" s="13">
        <f t="shared" si="780"/>
        <v>0</v>
      </c>
      <c r="AU442" s="13">
        <f t="shared" si="781"/>
        <v>-3.5158251499999994E-6</v>
      </c>
      <c r="AV442" s="13">
        <f t="shared" si="782"/>
        <v>1.4988144199999998E-5</v>
      </c>
      <c r="AW442" s="13">
        <f t="shared" si="783"/>
        <v>3.8300168000000006E-6</v>
      </c>
      <c r="AY442">
        <f t="shared" si="873"/>
        <v>0</v>
      </c>
      <c r="AZ442">
        <f t="shared" si="831"/>
        <v>0</v>
      </c>
      <c r="BA442">
        <f t="shared" si="874"/>
        <v>1</v>
      </c>
      <c r="BB442">
        <f t="shared" si="832"/>
        <v>1</v>
      </c>
      <c r="BC442">
        <f t="shared" si="833"/>
        <v>1</v>
      </c>
      <c r="BD442" s="41">
        <f t="shared" si="834"/>
        <v>1.7109846549906143</v>
      </c>
      <c r="BE442" s="13">
        <f t="shared" si="835"/>
        <v>44.704193078000003</v>
      </c>
      <c r="BF442" s="13">
        <f t="shared" si="836"/>
        <v>9.9288068677000005</v>
      </c>
      <c r="BG442" s="13">
        <f t="shared" si="786"/>
        <v>15.474082743056071</v>
      </c>
      <c r="BH442" s="13">
        <f t="shared" si="787"/>
        <v>16.28365504089771</v>
      </c>
      <c r="BI442" s="13">
        <f t="shared" si="788"/>
        <v>2.715793713024516</v>
      </c>
      <c r="BJ442" s="17">
        <f t="shared" si="837"/>
        <v>0.22210012493405687</v>
      </c>
      <c r="BK442" s="17">
        <f t="shared" si="838"/>
        <v>0.34614387773551458</v>
      </c>
      <c r="BL442" s="17">
        <f t="shared" si="839"/>
        <v>0.36425341606068007</v>
      </c>
      <c r="BM442" s="17">
        <f t="shared" si="840"/>
        <v>6.0750312801441053E-2</v>
      </c>
      <c r="BN442" s="17">
        <f t="shared" si="875"/>
        <v>1.5585037506768049</v>
      </c>
      <c r="BO442" s="17">
        <f t="shared" si="876"/>
        <v>1.64004147304658</v>
      </c>
      <c r="BP442" s="17">
        <f t="shared" si="877"/>
        <v>0.27352669351031772</v>
      </c>
      <c r="BQ442" s="17">
        <f t="shared" si="878"/>
        <v>1.0523179506846654</v>
      </c>
      <c r="BR442" s="17">
        <f t="shared" si="879"/>
        <v>0.17550595780827247</v>
      </c>
      <c r="BS442" s="17">
        <f t="shared" si="880"/>
        <v>0.16678035159818735</v>
      </c>
      <c r="BT442" s="96">
        <f t="shared" si="847"/>
        <v>-1.5046269855692755</v>
      </c>
      <c r="BU442" s="96">
        <f t="shared" si="848"/>
        <v>-1.0609007587528809</v>
      </c>
      <c r="BV442" s="96">
        <f t="shared" si="849"/>
        <v>-1.0099054556098792</v>
      </c>
      <c r="BW442" s="96">
        <f t="shared" si="850"/>
        <v>-2.800983047779821</v>
      </c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J442" s="39"/>
      <c r="CK442" s="19">
        <f t="shared" si="851"/>
        <v>0</v>
      </c>
      <c r="CL442" s="38">
        <f t="shared" si="852"/>
        <v>1.7109665401885326</v>
      </c>
      <c r="CM442" s="39">
        <f t="shared" si="853"/>
        <v>0.21793236301436292</v>
      </c>
      <c r="CN442" s="39">
        <f t="shared" si="854"/>
        <v>0.33335355920814708</v>
      </c>
      <c r="CO442" s="41">
        <f t="shared" si="855"/>
        <v>0.33810000000000001</v>
      </c>
      <c r="CP442" s="39">
        <f t="shared" si="856"/>
        <v>5.4389543073488741E-2</v>
      </c>
      <c r="CQ442" s="17">
        <f t="shared" si="857"/>
        <v>1.5296193488535585</v>
      </c>
      <c r="CR442" s="17">
        <f t="shared" si="858"/>
        <v>1.5513987703502183</v>
      </c>
      <c r="CS442" s="17">
        <f t="shared" si="859"/>
        <v>0.24957074902135656</v>
      </c>
      <c r="CT442" s="17">
        <f t="shared" si="860"/>
        <v>1.0142384584197262</v>
      </c>
      <c r="CU442" s="17">
        <f t="shared" si="861"/>
        <v>0.16315872913637533</v>
      </c>
      <c r="CV442" s="17">
        <f t="shared" si="862"/>
        <v>0.16086821376364605</v>
      </c>
      <c r="CW442" s="13">
        <f t="shared" si="863"/>
        <v>-1.5235705257360797</v>
      </c>
      <c r="CX442" s="13">
        <f t="shared" si="864"/>
        <v>-1.098551612884481</v>
      </c>
      <c r="CY442" s="13">
        <f t="shared" si="865"/>
        <v>-2.9115833665112421</v>
      </c>
      <c r="CZ442" s="13">
        <f t="shared" si="881"/>
        <v>0.42501891285159876</v>
      </c>
      <c r="DA442" s="13">
        <f t="shared" si="882"/>
        <v>0.43915695646778297</v>
      </c>
      <c r="DB442" s="13">
        <f t="shared" si="883"/>
        <v>-1.3880128407751626</v>
      </c>
      <c r="DC442" s="13">
        <f t="shared" si="884"/>
        <v>1.4138043616184304E-2</v>
      </c>
      <c r="DD442" s="13">
        <f t="shared" si="885"/>
        <v>-1.8130317536267615</v>
      </c>
      <c r="DE442" s="13">
        <f t="shared" si="886"/>
        <v>-1.8271697972429457</v>
      </c>
      <c r="DF442" s="15"/>
      <c r="DY442" s="124"/>
      <c r="EE442" t="str">
        <f>E442</f>
        <v xml:space="preserve">bottle 5 </v>
      </c>
      <c r="EF442" t="str">
        <f>A442</f>
        <v>Lab 2</v>
      </c>
      <c r="EG442" t="str">
        <f>B442</f>
        <v>May 28, 2020</v>
      </c>
      <c r="EH442" s="50">
        <f>C442</f>
        <v>1</v>
      </c>
      <c r="EI442" s="48">
        <f>BE442/AVERAGE(BE441,BE443)</f>
        <v>1.0323457287287476</v>
      </c>
      <c r="EJ442" s="46">
        <f>(CM442/AVERAGE(CM441,CM443)-1)*10^6</f>
        <v>8.6477977112586757</v>
      </c>
      <c r="EK442" s="46">
        <f>(CN442/AVERAGE(CN441,CN443)-1)*10^6</f>
        <v>-1.0155155393265503</v>
      </c>
      <c r="EL442" s="46">
        <f>(CP442/AVERAGE(CP441,CP443)-1)*10^6</f>
        <v>-6.4352110638044024</v>
      </c>
      <c r="EN442" s="39" t="str">
        <f t="shared" ref="EN442:EU442" si="909">DV487</f>
        <v xml:space="preserve">SRM 3169 </v>
      </c>
      <c r="EO442" s="39" t="str">
        <f t="shared" si="909"/>
        <v>Lab 2</v>
      </c>
      <c r="EP442" s="44" t="str">
        <f t="shared" si="909"/>
        <v>May 28, 2020</v>
      </c>
      <c r="EQ442" s="124">
        <f t="shared" si="909"/>
        <v>1</v>
      </c>
      <c r="ER442" s="117">
        <f t="shared" si="909"/>
        <v>1.00182562164679</v>
      </c>
      <c r="ES442" s="44">
        <f t="shared" si="909"/>
        <v>-6.9724033922025086</v>
      </c>
      <c r="ET442" s="44">
        <f t="shared" si="909"/>
        <v>-4.1764542557665152</v>
      </c>
      <c r="EU442" s="44">
        <f t="shared" si="909"/>
        <v>23.08574696430199</v>
      </c>
      <c r="EV442" s="39" t="s">
        <v>275</v>
      </c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</row>
    <row r="443" spans="1:235">
      <c r="A443" t="s">
        <v>40</v>
      </c>
      <c r="B443" t="s">
        <v>41</v>
      </c>
      <c r="C443" s="19">
        <v>1</v>
      </c>
      <c r="D443" s="14">
        <v>117</v>
      </c>
      <c r="E443" t="s">
        <v>179</v>
      </c>
      <c r="F443" s="13"/>
      <c r="G443" s="13"/>
      <c r="H443" s="13">
        <v>1.1666393000000001E-2</v>
      </c>
      <c r="I443" s="13">
        <v>2.4880369999999998E-3</v>
      </c>
      <c r="J443" s="13">
        <v>3.719904E-3</v>
      </c>
      <c r="L443" s="13">
        <v>3.6130888999999998E-3</v>
      </c>
      <c r="M443" s="13">
        <v>-4.8511352999999997E-6</v>
      </c>
      <c r="N443" s="13">
        <v>5.7979535000000004E-4</v>
      </c>
      <c r="Q443" s="13">
        <v>9.0273779000000003E-7</v>
      </c>
      <c r="R443" s="13">
        <v>1.56881E-5</v>
      </c>
      <c r="S443" s="13">
        <v>2.5981318999999998E-6</v>
      </c>
      <c r="T443" s="13"/>
      <c r="U443" s="13"/>
      <c r="V443" s="13">
        <v>43.339815000000002</v>
      </c>
      <c r="W443" s="13">
        <v>9.6258982</v>
      </c>
      <c r="X443" s="13">
        <v>15.002412</v>
      </c>
      <c r="Z443" s="13">
        <v>15.787838000000001</v>
      </c>
      <c r="AA443" s="13">
        <v>2.9670829E-5</v>
      </c>
      <c r="AB443" s="13">
        <v>2.6332418</v>
      </c>
      <c r="AE443" s="13">
        <v>5.5944881999999999E-6</v>
      </c>
      <c r="AF443" s="13">
        <v>1.1500933000000001E-5</v>
      </c>
      <c r="AG443" s="13">
        <v>5.1079866999999997E-6</v>
      </c>
      <c r="AI443" s="68">
        <f t="shared" si="830"/>
        <v>1</v>
      </c>
      <c r="AJ443" s="13">
        <f t="shared" si="770"/>
        <v>0</v>
      </c>
      <c r="AK443" s="13">
        <f t="shared" si="771"/>
        <v>0</v>
      </c>
      <c r="AL443" s="13">
        <f t="shared" si="772"/>
        <v>43.328148607000003</v>
      </c>
      <c r="AM443" s="13">
        <f t="shared" si="773"/>
        <v>9.6234101629999991</v>
      </c>
      <c r="AN443" s="13">
        <f t="shared" si="774"/>
        <v>14.998692095999999</v>
      </c>
      <c r="AO443" s="13">
        <f t="shared" si="775"/>
        <v>0</v>
      </c>
      <c r="AP443" s="13">
        <f t="shared" si="776"/>
        <v>15.784224911100001</v>
      </c>
      <c r="AQ443" s="13">
        <f t="shared" si="777"/>
        <v>3.4521964300000002E-5</v>
      </c>
      <c r="AR443" s="13">
        <f t="shared" si="778"/>
        <v>2.6326620046499998</v>
      </c>
      <c r="AS443" s="13">
        <f t="shared" si="779"/>
        <v>0</v>
      </c>
      <c r="AT443" s="13">
        <f t="shared" si="780"/>
        <v>0</v>
      </c>
      <c r="AU443" s="13">
        <f t="shared" si="781"/>
        <v>4.69175041E-6</v>
      </c>
      <c r="AV443" s="13">
        <f t="shared" si="782"/>
        <v>-4.1871669999999992E-6</v>
      </c>
      <c r="AW443" s="13">
        <f t="shared" si="783"/>
        <v>2.5098547999999998E-6</v>
      </c>
      <c r="AY443">
        <f t="shared" si="873"/>
        <v>0</v>
      </c>
      <c r="AZ443">
        <f t="shared" si="831"/>
        <v>0</v>
      </c>
      <c r="BA443">
        <f t="shared" si="874"/>
        <v>1</v>
      </c>
      <c r="BB443">
        <f t="shared" si="832"/>
        <v>1</v>
      </c>
      <c r="BC443">
        <f t="shared" si="833"/>
        <v>1</v>
      </c>
      <c r="BD443" s="41">
        <f t="shared" si="834"/>
        <v>1.7135836077200342</v>
      </c>
      <c r="BE443" s="13">
        <f t="shared" si="835"/>
        <v>43.328148607000003</v>
      </c>
      <c r="BF443" s="13">
        <f t="shared" si="836"/>
        <v>9.6234101629999991</v>
      </c>
      <c r="BG443" s="13">
        <f t="shared" si="786"/>
        <v>14.998697630582422</v>
      </c>
      <c r="BH443" s="13">
        <f t="shared" si="787"/>
        <v>15.784228499139278</v>
      </c>
      <c r="BI443" s="13">
        <f t="shared" si="788"/>
        <v>2.6326667867712108</v>
      </c>
      <c r="BJ443" s="17">
        <f t="shared" si="837"/>
        <v>0.2221052704164069</v>
      </c>
      <c r="BK443" s="17">
        <f t="shared" si="838"/>
        <v>0.34616520928750838</v>
      </c>
      <c r="BL443" s="17">
        <f t="shared" si="839"/>
        <v>0.36429501390209901</v>
      </c>
      <c r="BM443" s="17">
        <f t="shared" si="840"/>
        <v>6.0761118843325856E-2</v>
      </c>
      <c r="BN443" s="17">
        <f t="shared" si="875"/>
        <v>1.5585636875636122</v>
      </c>
      <c r="BO443" s="17">
        <f t="shared" si="876"/>
        <v>1.6401907672839653</v>
      </c>
      <c r="BP443" s="17">
        <f t="shared" si="877"/>
        <v>0.27356900954853453</v>
      </c>
      <c r="BQ443" s="17">
        <f t="shared" si="878"/>
        <v>1.0523732718602949</v>
      </c>
      <c r="BR443" s="17">
        <f t="shared" si="879"/>
        <v>0.17552635912888795</v>
      </c>
      <c r="BS443" s="17">
        <f t="shared" si="880"/>
        <v>0.16679097029764689</v>
      </c>
      <c r="BT443" s="96">
        <f t="shared" si="847"/>
        <v>-1.5046038184380155</v>
      </c>
      <c r="BU443" s="96">
        <f t="shared" si="848"/>
        <v>-1.0608391343934716</v>
      </c>
      <c r="BV443" s="96">
        <f t="shared" si="849"/>
        <v>-1.0097912618521183</v>
      </c>
      <c r="BW443" s="96">
        <f t="shared" si="850"/>
        <v>-2.8008051872811497</v>
      </c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J443" s="39"/>
      <c r="CK443" s="19">
        <f t="shared" si="851"/>
        <v>0</v>
      </c>
      <c r="CL443" s="38">
        <f t="shared" si="852"/>
        <v>1.7135888277359421</v>
      </c>
      <c r="CM443" s="39">
        <f t="shared" si="853"/>
        <v>0.21793108453855808</v>
      </c>
      <c r="CN443" s="39">
        <f t="shared" si="854"/>
        <v>0.33335486573498463</v>
      </c>
      <c r="CO443" s="41">
        <f t="shared" si="855"/>
        <v>0.33810000000000001</v>
      </c>
      <c r="CP443" s="39">
        <f t="shared" si="856"/>
        <v>5.4389997258360905E-2</v>
      </c>
      <c r="CQ443" s="17">
        <f t="shared" si="857"/>
        <v>1.5296343173844251</v>
      </c>
      <c r="CR443" s="17">
        <f t="shared" si="858"/>
        <v>1.5514078715107786</v>
      </c>
      <c r="CS443" s="17">
        <f t="shared" si="859"/>
        <v>0.24957429718447435</v>
      </c>
      <c r="CT443" s="17">
        <f t="shared" si="860"/>
        <v>1.0142344832872117</v>
      </c>
      <c r="CU443" s="17">
        <f t="shared" si="861"/>
        <v>0.16315945213051322</v>
      </c>
      <c r="CV443" s="17">
        <f t="shared" si="862"/>
        <v>0.16086955710843215</v>
      </c>
      <c r="CW443" s="13">
        <f t="shared" si="863"/>
        <v>-1.5235763921413128</v>
      </c>
      <c r="CX443" s="13">
        <f t="shared" si="864"/>
        <v>-1.0985476935494654</v>
      </c>
      <c r="CY443" s="13">
        <f t="shared" si="865"/>
        <v>-2.9115750159543126</v>
      </c>
      <c r="CZ443" s="13">
        <f t="shared" si="881"/>
        <v>0.42502869859184766</v>
      </c>
      <c r="DA443" s="13">
        <f t="shared" si="882"/>
        <v>0.43916282287301589</v>
      </c>
      <c r="DB443" s="13">
        <f t="shared" si="883"/>
        <v>-1.3879986238129998</v>
      </c>
      <c r="DC443" s="13">
        <f t="shared" si="884"/>
        <v>1.4134124281168527E-2</v>
      </c>
      <c r="DD443" s="13">
        <f t="shared" si="885"/>
        <v>-1.8130273224048474</v>
      </c>
      <c r="DE443" s="13">
        <f t="shared" si="886"/>
        <v>-1.8271614466860155</v>
      </c>
      <c r="DF443" s="15"/>
      <c r="DV443" s="39" t="str">
        <f>E443</f>
        <v xml:space="preserve">SRM 3169 </v>
      </c>
      <c r="DW443" s="39" t="str">
        <f>A443</f>
        <v>Lab 2</v>
      </c>
      <c r="DX443" s="39" t="str">
        <f>B443</f>
        <v>May 28, 2020</v>
      </c>
      <c r="DY443" s="124">
        <f>C443</f>
        <v>1</v>
      </c>
      <c r="DZ443" s="48">
        <f>BE443/AVERAGE(BE441,BE445)</f>
        <v>0.99820276948175424</v>
      </c>
      <c r="EA443" s="46">
        <f>(CM443/AVERAGE(CM441,CM445)-1)*10^6</f>
        <v>2.6852753707284904</v>
      </c>
      <c r="EB443" s="46">
        <f>(CN443/AVERAGE(CN441,CN445)-1)*10^6</f>
        <v>3.2156727116650075</v>
      </c>
      <c r="EC443" s="46">
        <f>(CP443/AVERAGE(CP441,CP445)-1)*10^6</f>
        <v>3.14691415015389</v>
      </c>
      <c r="EH443" s="50"/>
      <c r="EK443" s="46"/>
      <c r="EL443" s="46"/>
      <c r="EN443" s="39" t="str">
        <f t="shared" ref="EN443:EU443" si="910">DV489</f>
        <v xml:space="preserve">SRM 3169 </v>
      </c>
      <c r="EO443" s="39" t="str">
        <f t="shared" si="910"/>
        <v>Lab 2</v>
      </c>
      <c r="EP443" s="44" t="str">
        <f t="shared" si="910"/>
        <v>May 28, 2020</v>
      </c>
      <c r="EQ443" s="124">
        <f t="shared" si="910"/>
        <v>1</v>
      </c>
      <c r="ER443" s="117">
        <f t="shared" si="910"/>
        <v>0.99821529108126639</v>
      </c>
      <c r="ES443" s="44">
        <f t="shared" si="910"/>
        <v>10.999220967811141</v>
      </c>
      <c r="ET443" s="44">
        <f t="shared" si="910"/>
        <v>7.2514784283939093</v>
      </c>
      <c r="EU443" s="44">
        <f t="shared" si="910"/>
        <v>-27.265952346033906</v>
      </c>
      <c r="EV443" s="39" t="s">
        <v>275</v>
      </c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</row>
    <row r="444" spans="1:235">
      <c r="A444" t="s">
        <v>40</v>
      </c>
      <c r="B444" t="s">
        <v>41</v>
      </c>
      <c r="C444" s="19">
        <v>1</v>
      </c>
      <c r="D444" s="14">
        <v>120</v>
      </c>
      <c r="E444" t="s">
        <v>185</v>
      </c>
      <c r="F444" s="13"/>
      <c r="G444" s="13"/>
      <c r="H444" s="13">
        <v>1.0444745E-2</v>
      </c>
      <c r="I444" s="13">
        <v>2.2350018000000002E-3</v>
      </c>
      <c r="J444" s="13">
        <v>3.3058837000000002E-3</v>
      </c>
      <c r="L444" s="13">
        <v>3.1546855000000001E-3</v>
      </c>
      <c r="M444" s="13">
        <v>2.2339748E-5</v>
      </c>
      <c r="N444" s="13">
        <v>5.0830270999999995E-4</v>
      </c>
      <c r="Q444" s="13">
        <v>4.6967634999999998E-6</v>
      </c>
      <c r="R444" s="13">
        <v>2.1678204E-5</v>
      </c>
      <c r="S444" s="13">
        <v>-5.8928902999999999E-6</v>
      </c>
      <c r="T444" s="13"/>
      <c r="U444" s="13"/>
      <c r="V444" s="13">
        <v>44.638052000000002</v>
      </c>
      <c r="W444" s="13">
        <v>9.9138430999999994</v>
      </c>
      <c r="X444" s="13">
        <v>15.450464</v>
      </c>
      <c r="Z444" s="13">
        <v>16.258081000000001</v>
      </c>
      <c r="AA444" s="13">
        <v>2.8422826999999999E-5</v>
      </c>
      <c r="AB444" s="13">
        <v>2.7114576000000001</v>
      </c>
      <c r="AE444" s="13">
        <v>5.0229443999999999E-6</v>
      </c>
      <c r="AF444" s="13">
        <v>1.4264470999999999E-5</v>
      </c>
      <c r="AG444" s="13">
        <v>1.0607733999999999E-6</v>
      </c>
      <c r="AI444" s="68">
        <f t="shared" si="830"/>
        <v>1</v>
      </c>
      <c r="AJ444" s="13">
        <f t="shared" si="770"/>
        <v>0</v>
      </c>
      <c r="AK444" s="13">
        <f t="shared" si="771"/>
        <v>0</v>
      </c>
      <c r="AL444" s="13">
        <f t="shared" si="772"/>
        <v>44.627607255000001</v>
      </c>
      <c r="AM444" s="13">
        <f t="shared" si="773"/>
        <v>9.9116080981999986</v>
      </c>
      <c r="AN444" s="13">
        <f t="shared" si="774"/>
        <v>15.447158116300001</v>
      </c>
      <c r="AO444" s="13">
        <f t="shared" si="775"/>
        <v>0</v>
      </c>
      <c r="AP444" s="13">
        <f t="shared" si="776"/>
        <v>16.2549263145</v>
      </c>
      <c r="AQ444" s="13">
        <f t="shared" si="777"/>
        <v>6.0830789999999986E-6</v>
      </c>
      <c r="AR444" s="13">
        <f t="shared" si="778"/>
        <v>2.71094929729</v>
      </c>
      <c r="AS444" s="13">
        <f t="shared" si="779"/>
        <v>0</v>
      </c>
      <c r="AT444" s="13">
        <f t="shared" si="780"/>
        <v>0</v>
      </c>
      <c r="AU444" s="13">
        <f t="shared" si="781"/>
        <v>3.2618090000000011E-7</v>
      </c>
      <c r="AV444" s="13">
        <f t="shared" si="782"/>
        <v>-7.4137330000000001E-6</v>
      </c>
      <c r="AW444" s="13">
        <f t="shared" si="783"/>
        <v>6.9536637000000001E-6</v>
      </c>
      <c r="AY444">
        <f t="shared" si="873"/>
        <v>0</v>
      </c>
      <c r="AZ444">
        <f t="shared" si="831"/>
        <v>0</v>
      </c>
      <c r="BA444">
        <f t="shared" si="874"/>
        <v>1</v>
      </c>
      <c r="BB444">
        <f t="shared" si="832"/>
        <v>1</v>
      </c>
      <c r="BC444">
        <f t="shared" si="833"/>
        <v>1</v>
      </c>
      <c r="BD444" s="41">
        <f t="shared" si="834"/>
        <v>1.7097910845120683</v>
      </c>
      <c r="BE444" s="13">
        <f t="shared" si="835"/>
        <v>44.627607255000001</v>
      </c>
      <c r="BF444" s="13">
        <f t="shared" si="836"/>
        <v>9.9116080981999986</v>
      </c>
      <c r="BG444" s="13">
        <f t="shared" si="786"/>
        <v>15.447167918538161</v>
      </c>
      <c r="BH444" s="13">
        <f t="shared" si="787"/>
        <v>16.254932668770437</v>
      </c>
      <c r="BI444" s="13">
        <f t="shared" si="788"/>
        <v>2.7109610741367591</v>
      </c>
      <c r="BJ444" s="17">
        <f t="shared" si="837"/>
        <v>0.22209588879738829</v>
      </c>
      <c r="BK444" s="17">
        <f t="shared" si="838"/>
        <v>0.34613480015349662</v>
      </c>
      <c r="BL444" s="17">
        <f t="shared" si="839"/>
        <v>0.36423491351195536</v>
      </c>
      <c r="BM444" s="17">
        <f t="shared" si="840"/>
        <v>6.0746278836919444E-2</v>
      </c>
      <c r="BN444" s="17">
        <f t="shared" si="875"/>
        <v>1.5584926043780374</v>
      </c>
      <c r="BO444" s="17">
        <f t="shared" si="876"/>
        <v>1.639989445478824</v>
      </c>
      <c r="BP444" s="17">
        <f t="shared" si="877"/>
        <v>0.27351374744417956</v>
      </c>
      <c r="BQ444" s="17">
        <f t="shared" si="878"/>
        <v>1.0522920935728857</v>
      </c>
      <c r="BR444" s="17">
        <f t="shared" si="879"/>
        <v>0.17549890623531916</v>
      </c>
      <c r="BS444" s="17">
        <f t="shared" si="880"/>
        <v>0.16677774859967001</v>
      </c>
      <c r="BT444" s="96">
        <f t="shared" si="847"/>
        <v>-1.5046460588456572</v>
      </c>
      <c r="BU444" s="96">
        <f t="shared" si="848"/>
        <v>-1.0609269839778037</v>
      </c>
      <c r="BV444" s="96">
        <f t="shared" si="849"/>
        <v>-1.009956252713903</v>
      </c>
      <c r="BW444" s="96">
        <f t="shared" si="850"/>
        <v>-2.8010494523508247</v>
      </c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J444" s="39"/>
      <c r="CK444" s="19">
        <f t="shared" si="851"/>
        <v>0</v>
      </c>
      <c r="CL444" s="38">
        <f t="shared" si="852"/>
        <v>1.7098000612501258</v>
      </c>
      <c r="CM444" s="39">
        <f t="shared" si="853"/>
        <v>0.21793102094449682</v>
      </c>
      <c r="CN444" s="39">
        <f t="shared" si="854"/>
        <v>0.33335337381362584</v>
      </c>
      <c r="CO444" s="41">
        <f t="shared" si="855"/>
        <v>0.33810000000000001</v>
      </c>
      <c r="CP444" s="39">
        <f t="shared" si="856"/>
        <v>5.4390032525770814E-2</v>
      </c>
      <c r="CQ444" s="17">
        <f t="shared" si="857"/>
        <v>1.5296279179021748</v>
      </c>
      <c r="CR444" s="17">
        <f t="shared" si="858"/>
        <v>1.5514083242243339</v>
      </c>
      <c r="CS444" s="17">
        <f t="shared" si="859"/>
        <v>0.24957453184061845</v>
      </c>
      <c r="CT444" s="17">
        <f t="shared" si="860"/>
        <v>1.0142390224885736</v>
      </c>
      <c r="CU444" s="17">
        <f t="shared" si="861"/>
        <v>0.16316028814569511</v>
      </c>
      <c r="CV444" s="17">
        <f t="shared" si="862"/>
        <v>0.16086966141902045</v>
      </c>
      <c r="CW444" s="13">
        <f t="shared" si="863"/>
        <v>-1.5235766839494809</v>
      </c>
      <c r="CX444" s="13">
        <f t="shared" si="864"/>
        <v>-1.0985521690344535</v>
      </c>
      <c r="CY444" s="13">
        <f t="shared" si="865"/>
        <v>-2.9115743675373196</v>
      </c>
      <c r="CZ444" s="13">
        <f t="shared" si="881"/>
        <v>0.42502451491502746</v>
      </c>
      <c r="DA444" s="13">
        <f t="shared" si="882"/>
        <v>0.43916311468118419</v>
      </c>
      <c r="DB444" s="13">
        <f t="shared" si="883"/>
        <v>-1.3879976835878387</v>
      </c>
      <c r="DC444" s="13">
        <f t="shared" si="884"/>
        <v>1.4138599766156603E-2</v>
      </c>
      <c r="DD444" s="13">
        <f t="shared" si="885"/>
        <v>-1.8130221985028658</v>
      </c>
      <c r="DE444" s="13">
        <f t="shared" si="886"/>
        <v>-1.8271607982690226</v>
      </c>
      <c r="DF444" s="15"/>
      <c r="DY444" s="124"/>
      <c r="EE444" t="str">
        <f>E444</f>
        <v xml:space="preserve">bottle 6 </v>
      </c>
      <c r="EF444" t="str">
        <f>A444</f>
        <v>Lab 2</v>
      </c>
      <c r="EG444" t="str">
        <f>B444</f>
        <v>May 28, 2020</v>
      </c>
      <c r="EH444" s="50">
        <f>C444</f>
        <v>1</v>
      </c>
      <c r="EI444" s="48">
        <f>BE444/AVERAGE(BE443,BE445)</f>
        <v>1.0275566812509871</v>
      </c>
      <c r="EJ444" s="46">
        <f>(CM444/AVERAGE(CM443,CM445)-1)*10^6</f>
        <v>-0.38789114631399002</v>
      </c>
      <c r="EK444" s="46">
        <f>(CN444/AVERAGE(CN443,CN445)-1)*10^6</f>
        <v>-4.1636286451929294</v>
      </c>
      <c r="EL444" s="46">
        <f>(CP444/AVERAGE(CP443,CP445)-1)*10^6</f>
        <v>1.880000440213081</v>
      </c>
      <c r="EN444" s="39" t="str">
        <f t="shared" ref="EN444:EU444" si="911">DV491</f>
        <v xml:space="preserve">SRM 3169 </v>
      </c>
      <c r="EO444" s="39" t="str">
        <f t="shared" si="911"/>
        <v>Lab 2</v>
      </c>
      <c r="EP444" s="39" t="str">
        <f t="shared" si="911"/>
        <v>May 28, 2020</v>
      </c>
      <c r="EQ444" s="124">
        <f t="shared" si="911"/>
        <v>1</v>
      </c>
      <c r="ER444" s="117">
        <f t="shared" si="911"/>
        <v>1.0020394373131487</v>
      </c>
      <c r="ES444" s="44">
        <f t="shared" si="911"/>
        <v>-3.1983972199611799</v>
      </c>
      <c r="ET444" s="44">
        <f t="shared" si="911"/>
        <v>-1.0389421079004535</v>
      </c>
      <c r="EU444" s="44">
        <f t="shared" si="911"/>
        <v>0.45530323267151118</v>
      </c>
      <c r="EV444" s="39" t="s">
        <v>275</v>
      </c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</row>
    <row r="445" spans="1:235">
      <c r="A445" t="s">
        <v>40</v>
      </c>
      <c r="B445" t="s">
        <v>41</v>
      </c>
      <c r="C445" s="19">
        <v>1</v>
      </c>
      <c r="D445" s="14">
        <v>123</v>
      </c>
      <c r="E445" t="s">
        <v>179</v>
      </c>
      <c r="F445" s="13"/>
      <c r="G445" s="13"/>
      <c r="H445" s="13">
        <v>1.0716913E-2</v>
      </c>
      <c r="I445" s="13">
        <v>2.2848211999999999E-3</v>
      </c>
      <c r="J445" s="13">
        <v>3.3885336000000002E-3</v>
      </c>
      <c r="L445" s="13">
        <v>3.2332282E-3</v>
      </c>
      <c r="M445" s="13">
        <v>1.5270171999999998E-5</v>
      </c>
      <c r="N445" s="13">
        <v>5.1937477999999999E-4</v>
      </c>
      <c r="Q445" s="13">
        <v>4.3201087000000002E-6</v>
      </c>
      <c r="R445" s="13">
        <v>1.8788056E-5</v>
      </c>
      <c r="S445" s="13">
        <v>-2.9150868000000002E-7</v>
      </c>
      <c r="T445" s="13"/>
      <c r="U445" s="13"/>
      <c r="V445" s="13">
        <v>43.544165470000003</v>
      </c>
      <c r="W445" s="13">
        <v>9.6712086240000001</v>
      </c>
      <c r="X445" s="13">
        <v>15.07287146</v>
      </c>
      <c r="Z445" s="13">
        <v>15.86169054</v>
      </c>
      <c r="AA445" s="13">
        <v>4.531555097E-5</v>
      </c>
      <c r="AB445" s="13">
        <v>2.6455086470000002</v>
      </c>
      <c r="AE445" s="13">
        <v>2.4437536E-6</v>
      </c>
      <c r="AF445" s="13">
        <v>1.4773436329999999E-5</v>
      </c>
      <c r="AG445" s="13">
        <v>8.5496797470000008E-6</v>
      </c>
      <c r="AI445" s="68">
        <f t="shared" si="830"/>
        <v>1</v>
      </c>
      <c r="AJ445" s="13">
        <f t="shared" si="770"/>
        <v>0</v>
      </c>
      <c r="AK445" s="13">
        <f t="shared" si="771"/>
        <v>0</v>
      </c>
      <c r="AL445" s="13">
        <f t="shared" si="772"/>
        <v>43.533448557</v>
      </c>
      <c r="AM445" s="13">
        <f t="shared" si="773"/>
        <v>9.6689238028000002</v>
      </c>
      <c r="AN445" s="13">
        <f t="shared" si="774"/>
        <v>15.069482926399999</v>
      </c>
      <c r="AO445" s="13">
        <f t="shared" si="775"/>
        <v>0</v>
      </c>
      <c r="AP445" s="13">
        <f t="shared" si="776"/>
        <v>15.858457311800001</v>
      </c>
      <c r="AQ445" s="13">
        <f t="shared" si="777"/>
        <v>3.0045378970000002E-5</v>
      </c>
      <c r="AR445" s="13">
        <f t="shared" si="778"/>
        <v>2.6449892722200001</v>
      </c>
      <c r="AS445" s="13">
        <f t="shared" si="779"/>
        <v>0</v>
      </c>
      <c r="AT445" s="13">
        <f t="shared" si="780"/>
        <v>0</v>
      </c>
      <c r="AU445" s="13">
        <f t="shared" si="781"/>
        <v>-1.8763551000000001E-6</v>
      </c>
      <c r="AV445" s="13">
        <f t="shared" si="782"/>
        <v>-4.0146196700000009E-6</v>
      </c>
      <c r="AW445" s="13">
        <f t="shared" si="783"/>
        <v>8.8411884270000015E-6</v>
      </c>
      <c r="AY445">
        <f t="shared" si="873"/>
        <v>0</v>
      </c>
      <c r="AZ445">
        <f t="shared" si="831"/>
        <v>0</v>
      </c>
      <c r="BA445">
        <f t="shared" si="874"/>
        <v>1</v>
      </c>
      <c r="BB445">
        <f t="shared" si="832"/>
        <v>1</v>
      </c>
      <c r="BC445">
        <f t="shared" si="833"/>
        <v>1</v>
      </c>
      <c r="BD445" s="41">
        <f t="shared" si="834"/>
        <v>1.7127765917263493</v>
      </c>
      <c r="BE445" s="13">
        <f t="shared" si="835"/>
        <v>43.533448557</v>
      </c>
      <c r="BF445" s="13">
        <f t="shared" si="836"/>
        <v>9.6689238028000002</v>
      </c>
      <c r="BG445" s="13">
        <f t="shared" si="786"/>
        <v>15.069488233231693</v>
      </c>
      <c r="BH445" s="13">
        <f t="shared" si="787"/>
        <v>15.858460752135988</v>
      </c>
      <c r="BI445" s="13">
        <f t="shared" si="788"/>
        <v>2.6449964997785931</v>
      </c>
      <c r="BJ445" s="17">
        <f t="shared" si="837"/>
        <v>0.22210332797642049</v>
      </c>
      <c r="BK445" s="17">
        <f t="shared" si="838"/>
        <v>0.34615884412420578</v>
      </c>
      <c r="BL445" s="17">
        <f t="shared" si="839"/>
        <v>0.3642822077688585</v>
      </c>
      <c r="BM445" s="17">
        <f t="shared" si="840"/>
        <v>6.075779859974563E-2</v>
      </c>
      <c r="BN445" s="17">
        <f t="shared" si="875"/>
        <v>1.5585486596623874</v>
      </c>
      <c r="BO445" s="17">
        <f t="shared" si="876"/>
        <v>1.6401474533849956</v>
      </c>
      <c r="BP445" s="17">
        <f t="shared" si="877"/>
        <v>0.27355645299558934</v>
      </c>
      <c r="BQ445" s="17">
        <f t="shared" si="878"/>
        <v>1.0523556279213535</v>
      </c>
      <c r="BR445" s="17">
        <f t="shared" si="879"/>
        <v>0.1755199950284819</v>
      </c>
      <c r="BS445" s="17">
        <f t="shared" si="880"/>
        <v>0.16678771925720071</v>
      </c>
      <c r="BT445" s="96">
        <f t="shared" si="847"/>
        <v>-1.5046125640588497</v>
      </c>
      <c r="BU445" s="96">
        <f t="shared" si="848"/>
        <v>-1.0608575222084591</v>
      </c>
      <c r="BV445" s="96">
        <f t="shared" si="849"/>
        <v>-1.0098264156638515</v>
      </c>
      <c r="BW445" s="96">
        <f t="shared" si="850"/>
        <v>-2.8008598329881873</v>
      </c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J445" s="39"/>
      <c r="CK445" s="19">
        <f t="shared" si="851"/>
        <v>0</v>
      </c>
      <c r="CL445" s="38">
        <f t="shared" si="852"/>
        <v>1.7127815734292338</v>
      </c>
      <c r="CM445" s="39">
        <f t="shared" si="853"/>
        <v>0.21793112641752821</v>
      </c>
      <c r="CN445" s="39">
        <f t="shared" si="854"/>
        <v>0.33335465782313728</v>
      </c>
      <c r="CO445" s="41">
        <f t="shared" si="855"/>
        <v>0.33810000000000001</v>
      </c>
      <c r="CP445" s="39">
        <f t="shared" si="856"/>
        <v>5.4389863286995015E-2</v>
      </c>
      <c r="CQ445" s="17">
        <f t="shared" si="857"/>
        <v>1.5296330694151161</v>
      </c>
      <c r="CR445" s="17">
        <f t="shared" si="858"/>
        <v>1.5514075733828108</v>
      </c>
      <c r="CS445" s="17">
        <f t="shared" si="859"/>
        <v>0.24957363448299247</v>
      </c>
      <c r="CT445" s="17">
        <f t="shared" si="860"/>
        <v>1.0142351158608389</v>
      </c>
      <c r="CU445" s="17">
        <f t="shared" si="861"/>
        <v>0.16315915200396502</v>
      </c>
      <c r="CV445" s="17">
        <f t="shared" si="862"/>
        <v>0.16086916086067737</v>
      </c>
      <c r="CW445" s="13">
        <f t="shared" si="863"/>
        <v>-1.5235761999752149</v>
      </c>
      <c r="CX445" s="13">
        <f t="shared" si="864"/>
        <v>-1.0985483172449131</v>
      </c>
      <c r="CY445" s="13">
        <f t="shared" si="865"/>
        <v>-2.9115774791191891</v>
      </c>
      <c r="CZ445" s="13">
        <f t="shared" si="881"/>
        <v>0.42502788273030229</v>
      </c>
      <c r="DA445" s="13">
        <f t="shared" si="882"/>
        <v>0.43916263070691824</v>
      </c>
      <c r="DB445" s="13">
        <f t="shared" si="883"/>
        <v>-1.3880012791439742</v>
      </c>
      <c r="DC445" s="13">
        <f t="shared" si="884"/>
        <v>1.4134747976616093E-2</v>
      </c>
      <c r="DD445" s="13">
        <f t="shared" si="885"/>
        <v>-1.8130291618742762</v>
      </c>
      <c r="DE445" s="13">
        <f t="shared" si="886"/>
        <v>-1.8271639098508923</v>
      </c>
      <c r="DF445" s="15"/>
      <c r="DV445" s="39" t="str">
        <f>E445</f>
        <v xml:space="preserve">SRM 3169 </v>
      </c>
      <c r="DW445" s="39" t="str">
        <f>A445</f>
        <v>Lab 2</v>
      </c>
      <c r="DX445" s="39" t="str">
        <f>B445</f>
        <v>May 28, 2020</v>
      </c>
      <c r="DY445" s="124">
        <f>C445</f>
        <v>1</v>
      </c>
      <c r="DZ445" s="48">
        <f>BE445/AVERAGE(BE443,BE447)</f>
        <v>1.0054158935670612</v>
      </c>
      <c r="EA445" s="46">
        <f>(CM445/AVERAGE(CM443,CM447)-1)*10^6</f>
        <v>-2.7604917274270946</v>
      </c>
      <c r="EB445" s="46">
        <f>(CN445/AVERAGE(CN443,CN447)-1)*10^6</f>
        <v>-2.5206934544108606</v>
      </c>
      <c r="EC445" s="46">
        <f>(CP445/AVERAGE(CP443,CP447)-1)*10^6</f>
        <v>1.8335757210330428</v>
      </c>
      <c r="EH445" s="50"/>
      <c r="EK445" s="46"/>
      <c r="EL445" s="46"/>
      <c r="EQ445" s="124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</row>
    <row r="446" spans="1:235">
      <c r="A446" t="s">
        <v>40</v>
      </c>
      <c r="B446" t="s">
        <v>41</v>
      </c>
      <c r="C446" s="19">
        <v>1</v>
      </c>
      <c r="D446" s="14">
        <v>126</v>
      </c>
      <c r="E446" t="s">
        <v>180</v>
      </c>
      <c r="F446" s="13"/>
      <c r="G446" s="13"/>
      <c r="H446" s="13">
        <v>1.2159312E-2</v>
      </c>
      <c r="I446" s="13">
        <v>2.6049941999999999E-3</v>
      </c>
      <c r="J446" s="13">
        <v>3.8894215999999999E-3</v>
      </c>
      <c r="L446" s="13">
        <v>3.7671712999999998E-3</v>
      </c>
      <c r="M446" s="13">
        <v>7.9609831000000006E-6</v>
      </c>
      <c r="N446" s="13">
        <v>5.9901389000000004E-4</v>
      </c>
      <c r="Q446" s="13">
        <v>4.6839720999999998E-7</v>
      </c>
      <c r="R446" s="13">
        <v>9.2165552999999992E-6</v>
      </c>
      <c r="S446" s="13">
        <v>1.7586948E-6</v>
      </c>
      <c r="T446" s="13"/>
      <c r="U446" s="13"/>
      <c r="V446" s="13">
        <v>46.444608000000002</v>
      </c>
      <c r="W446" s="13">
        <v>10.315058000000001</v>
      </c>
      <c r="X446" s="13">
        <v>16.075807999999999</v>
      </c>
      <c r="Z446" s="13">
        <v>16.916107</v>
      </c>
      <c r="AA446" s="13">
        <v>2.9966376999999999E-5</v>
      </c>
      <c r="AB446" s="13">
        <v>2.8211927999999999</v>
      </c>
      <c r="AE446" s="13">
        <v>7.1057939000000001E-6</v>
      </c>
      <c r="AF446" s="13">
        <v>1.2881734E-5</v>
      </c>
      <c r="AG446" s="13">
        <v>3.2577655000000002E-6</v>
      </c>
      <c r="AI446" s="68">
        <f t="shared" si="830"/>
        <v>1</v>
      </c>
      <c r="AJ446" s="13">
        <f t="shared" si="770"/>
        <v>0</v>
      </c>
      <c r="AK446" s="13">
        <f t="shared" si="771"/>
        <v>0</v>
      </c>
      <c r="AL446" s="13">
        <f t="shared" si="772"/>
        <v>46.432448688000001</v>
      </c>
      <c r="AM446" s="13">
        <f t="shared" si="773"/>
        <v>10.3124530058</v>
      </c>
      <c r="AN446" s="13">
        <f t="shared" si="774"/>
        <v>16.071918578399998</v>
      </c>
      <c r="AO446" s="13">
        <f t="shared" si="775"/>
        <v>0</v>
      </c>
      <c r="AP446" s="13">
        <f t="shared" si="776"/>
        <v>16.912339828699999</v>
      </c>
      <c r="AQ446" s="13">
        <f t="shared" si="777"/>
        <v>2.2005393899999996E-5</v>
      </c>
      <c r="AR446" s="13">
        <f t="shared" si="778"/>
        <v>2.8205937861099999</v>
      </c>
      <c r="AS446" s="13">
        <f t="shared" si="779"/>
        <v>0</v>
      </c>
      <c r="AT446" s="13">
        <f t="shared" si="780"/>
        <v>0</v>
      </c>
      <c r="AU446" s="13">
        <f t="shared" si="781"/>
        <v>6.6373966899999998E-6</v>
      </c>
      <c r="AV446" s="13">
        <f t="shared" si="782"/>
        <v>3.6651787000000012E-6</v>
      </c>
      <c r="AW446" s="13">
        <f t="shared" si="783"/>
        <v>1.4990707000000002E-6</v>
      </c>
      <c r="AY446">
        <f t="shared" si="873"/>
        <v>0</v>
      </c>
      <c r="AZ446">
        <f t="shared" si="831"/>
        <v>0</v>
      </c>
      <c r="BA446">
        <f t="shared" si="874"/>
        <v>1</v>
      </c>
      <c r="BB446">
        <f t="shared" si="832"/>
        <v>1</v>
      </c>
      <c r="BC446">
        <f t="shared" si="833"/>
        <v>1</v>
      </c>
      <c r="BD446" s="41">
        <f t="shared" si="834"/>
        <v>1.7098284346756147</v>
      </c>
      <c r="BE446" s="13">
        <f t="shared" si="835"/>
        <v>46.432448688000001</v>
      </c>
      <c r="BF446" s="13">
        <f t="shared" si="836"/>
        <v>10.3124530058</v>
      </c>
      <c r="BG446" s="13">
        <f t="shared" si="786"/>
        <v>16.071913732413002</v>
      </c>
      <c r="BH446" s="13">
        <f t="shared" si="787"/>
        <v>16.91233668730171</v>
      </c>
      <c r="BI446" s="13">
        <f t="shared" si="788"/>
        <v>2.8205851456318021</v>
      </c>
      <c r="BJ446" s="17">
        <f t="shared" si="837"/>
        <v>0.2220958251651533</v>
      </c>
      <c r="BK446" s="17">
        <f t="shared" si="838"/>
        <v>0.34613538993834342</v>
      </c>
      <c r="BL446" s="17">
        <f t="shared" si="839"/>
        <v>0.36423529590143139</v>
      </c>
      <c r="BM446" s="17">
        <f t="shared" si="840"/>
        <v>6.0745991765038095E-2</v>
      </c>
      <c r="BN446" s="17">
        <f t="shared" si="875"/>
        <v>1.5584957064409144</v>
      </c>
      <c r="BO446" s="17">
        <f t="shared" si="876"/>
        <v>1.6399916370808922</v>
      </c>
      <c r="BP446" s="17">
        <f t="shared" si="877"/>
        <v>0.27351253324940528</v>
      </c>
      <c r="BQ446" s="17">
        <f t="shared" si="878"/>
        <v>1.0522914052975401</v>
      </c>
      <c r="BR446" s="17">
        <f t="shared" si="879"/>
        <v>0.17549777783733322</v>
      </c>
      <c r="BS446" s="17">
        <f t="shared" si="880"/>
        <v>0.16677678535985993</v>
      </c>
      <c r="BT446" s="96">
        <f t="shared" si="847"/>
        <v>-1.5046463453536354</v>
      </c>
      <c r="BU446" s="96">
        <f t="shared" si="848"/>
        <v>-1.0609252800626121</v>
      </c>
      <c r="BV446" s="96">
        <f t="shared" si="849"/>
        <v>-1.0099552028714494</v>
      </c>
      <c r="BW446" s="96">
        <f t="shared" si="850"/>
        <v>-2.8010541781145286</v>
      </c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J446" s="39"/>
      <c r="CK446" s="19">
        <f t="shared" si="851"/>
        <v>0</v>
      </c>
      <c r="CL446" s="38">
        <f t="shared" si="852"/>
        <v>1.7098241692998744</v>
      </c>
      <c r="CM446" s="39">
        <f t="shared" si="853"/>
        <v>0.21793090033532689</v>
      </c>
      <c r="CN446" s="39">
        <f t="shared" si="854"/>
        <v>0.33335376497169344</v>
      </c>
      <c r="CO446" s="41">
        <f t="shared" si="855"/>
        <v>0.33810000000000001</v>
      </c>
      <c r="CP446" s="39">
        <f t="shared" si="856"/>
        <v>5.4389690731366569E-2</v>
      </c>
      <c r="CQ446" s="17">
        <f t="shared" si="857"/>
        <v>1.529630559313834</v>
      </c>
      <c r="CR446" s="17">
        <f t="shared" si="858"/>
        <v>1.551409182817906</v>
      </c>
      <c r="CS446" s="17">
        <f t="shared" si="859"/>
        <v>0.24957310160091106</v>
      </c>
      <c r="CT446" s="17">
        <f t="shared" si="860"/>
        <v>1.0142378323781931</v>
      </c>
      <c r="CU446" s="17">
        <f t="shared" si="861"/>
        <v>0.16315907137267535</v>
      </c>
      <c r="CV446" s="17">
        <f t="shared" si="862"/>
        <v>0.1608686504920632</v>
      </c>
      <c r="CW446" s="13">
        <f t="shared" si="863"/>
        <v>-1.5235772373778216</v>
      </c>
      <c r="CX446" s="13">
        <f t="shared" si="864"/>
        <v>-1.0985509956314858</v>
      </c>
      <c r="CY446" s="13">
        <f t="shared" si="865"/>
        <v>-2.9115806516938516</v>
      </c>
      <c r="CZ446" s="13">
        <f t="shared" si="881"/>
        <v>0.42502624174633569</v>
      </c>
      <c r="DA446" s="13">
        <f t="shared" si="882"/>
        <v>0.43916366810952479</v>
      </c>
      <c r="DB446" s="13">
        <f t="shared" si="883"/>
        <v>-1.3880034143160302</v>
      </c>
      <c r="DC446" s="13">
        <f t="shared" si="884"/>
        <v>1.4137426363189138E-2</v>
      </c>
      <c r="DD446" s="13">
        <f t="shared" si="885"/>
        <v>-1.8130296560623658</v>
      </c>
      <c r="DE446" s="13">
        <f t="shared" si="886"/>
        <v>-1.827167082425555</v>
      </c>
      <c r="DF446" s="15"/>
      <c r="DY446" s="124"/>
      <c r="EE446" t="str">
        <f>E446</f>
        <v xml:space="preserve">bottle 1 </v>
      </c>
      <c r="EF446" t="str">
        <f>A446</f>
        <v>Lab 2</v>
      </c>
      <c r="EG446" t="str">
        <f>B446</f>
        <v>May 28, 2020</v>
      </c>
      <c r="EH446" s="50">
        <f>C446</f>
        <v>1</v>
      </c>
      <c r="EI446" s="48">
        <f>BE446/AVERAGE(BE445,BE447)</f>
        <v>1.0698327461532318</v>
      </c>
      <c r="EJ446" s="46">
        <f>(CM446/AVERAGE(CM445,CM447)-1)*10^6</f>
        <v>-3.8939733323362091</v>
      </c>
      <c r="EK446" s="46">
        <f>(CN446/AVERAGE(CN445,CN447)-1)*10^6</f>
        <v>-4.887224178129479</v>
      </c>
      <c r="EL446" s="46">
        <f>(CP446/AVERAGE(CP445,CP447)-1)*10^6</f>
        <v>-0.1074136452006158</v>
      </c>
      <c r="EN446" t="str">
        <f t="shared" ref="EN446:EU447" si="912">DV495</f>
        <v xml:space="preserve">SRM 3169 </v>
      </c>
      <c r="EO446" t="str">
        <f t="shared" si="912"/>
        <v>Lab 2</v>
      </c>
      <c r="EP446" s="39" t="str">
        <f t="shared" si="912"/>
        <v>June 3, 2020</v>
      </c>
      <c r="EQ446" s="124">
        <f t="shared" si="912"/>
        <v>2</v>
      </c>
      <c r="ER446" s="117">
        <f t="shared" si="912"/>
        <v>1.0016460771693199</v>
      </c>
      <c r="ES446" s="44">
        <f t="shared" si="912"/>
        <v>5.0631178964977153</v>
      </c>
      <c r="ET446" s="44">
        <f t="shared" si="912"/>
        <v>-3.0037879152899905</v>
      </c>
      <c r="EU446" s="44">
        <f t="shared" si="912"/>
        <v>-0.75686152090082004</v>
      </c>
      <c r="EV446" s="39" t="s">
        <v>275</v>
      </c>
      <c r="EW446" s="108" t="s">
        <v>257</v>
      </c>
      <c r="EX446" s="109">
        <f>AVERAGE(ES446:ES452)</f>
        <v>0.4609386982260385</v>
      </c>
      <c r="EY446" s="109">
        <f t="shared" ref="EY446:EZ446" si="913">AVERAGE(ET446:ET452)</f>
        <v>-0.14035581008542408</v>
      </c>
      <c r="EZ446" s="110">
        <f t="shared" si="913"/>
        <v>0.2084951112709835</v>
      </c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</row>
    <row r="447" spans="1:235">
      <c r="A447" t="s">
        <v>40</v>
      </c>
      <c r="B447" t="s">
        <v>41</v>
      </c>
      <c r="C447" s="19">
        <v>1</v>
      </c>
      <c r="D447" s="14">
        <v>129</v>
      </c>
      <c r="E447" t="s">
        <v>179</v>
      </c>
      <c r="F447" s="13"/>
      <c r="G447" s="13"/>
      <c r="H447" s="13">
        <v>1.338046E-2</v>
      </c>
      <c r="I447" s="13">
        <v>2.8723226999999999E-3</v>
      </c>
      <c r="J447" s="13">
        <v>4.2887176000000003E-3</v>
      </c>
      <c r="L447" s="13">
        <v>4.1784669000000003E-3</v>
      </c>
      <c r="M447" s="13">
        <v>1.1561443999999999E-5</v>
      </c>
      <c r="N447" s="13">
        <v>6.6134861999999999E-4</v>
      </c>
      <c r="Q447" s="13">
        <v>-2.9015294999999999E-6</v>
      </c>
      <c r="R447" s="13">
        <v>1.4427785E-5</v>
      </c>
      <c r="S447" s="13">
        <v>3.2063032999999998E-6</v>
      </c>
      <c r="T447" s="13"/>
      <c r="U447" s="13"/>
      <c r="V447" s="13">
        <v>43.283124000000001</v>
      </c>
      <c r="W447" s="13">
        <v>9.6131767999999997</v>
      </c>
      <c r="X447" s="13">
        <v>14.982243</v>
      </c>
      <c r="Z447" s="13">
        <v>15.765907</v>
      </c>
      <c r="AA447" s="13">
        <v>3.4104377000000002E-5</v>
      </c>
      <c r="AB447" s="13">
        <v>2.6294642000000001</v>
      </c>
      <c r="AE447" s="13">
        <v>3.2823962999999998E-6</v>
      </c>
      <c r="AF447" s="13">
        <v>1.9958738E-5</v>
      </c>
      <c r="AG447" s="13">
        <v>-2.6058016000000002E-7</v>
      </c>
      <c r="AI447" s="68">
        <f t="shared" si="830"/>
        <v>1</v>
      </c>
      <c r="AJ447" s="13">
        <f t="shared" si="770"/>
        <v>0</v>
      </c>
      <c r="AK447" s="13">
        <f t="shared" si="771"/>
        <v>0</v>
      </c>
      <c r="AL447" s="13">
        <f t="shared" si="772"/>
        <v>43.26974354</v>
      </c>
      <c r="AM447" s="13">
        <f t="shared" si="773"/>
        <v>9.6103044772999997</v>
      </c>
      <c r="AN447" s="13">
        <f t="shared" si="774"/>
        <v>14.977954282400001</v>
      </c>
      <c r="AO447" s="13">
        <f t="shared" si="775"/>
        <v>0</v>
      </c>
      <c r="AP447" s="13">
        <f t="shared" si="776"/>
        <v>15.761728533100001</v>
      </c>
      <c r="AQ447" s="13">
        <f t="shared" si="777"/>
        <v>2.2542933000000001E-5</v>
      </c>
      <c r="AR447" s="13">
        <f t="shared" si="778"/>
        <v>2.6288028513800001</v>
      </c>
      <c r="AS447" s="13">
        <f t="shared" si="779"/>
        <v>0</v>
      </c>
      <c r="AT447" s="13">
        <f t="shared" si="780"/>
        <v>0</v>
      </c>
      <c r="AU447" s="13">
        <f t="shared" si="781"/>
        <v>6.1839257999999998E-6</v>
      </c>
      <c r="AV447" s="13">
        <f t="shared" si="782"/>
        <v>5.5309529999999998E-6</v>
      </c>
      <c r="AW447" s="13">
        <f t="shared" si="783"/>
        <v>-3.4668834599999999E-6</v>
      </c>
      <c r="AY447">
        <f t="shared" si="873"/>
        <v>0</v>
      </c>
      <c r="AZ447">
        <f t="shared" si="831"/>
        <v>0</v>
      </c>
      <c r="BA447">
        <f t="shared" si="874"/>
        <v>1</v>
      </c>
      <c r="BB447">
        <f t="shared" si="832"/>
        <v>1</v>
      </c>
      <c r="BC447">
        <f t="shared" si="833"/>
        <v>1</v>
      </c>
      <c r="BD447" s="41">
        <f t="shared" si="834"/>
        <v>1.7118066658348174</v>
      </c>
      <c r="BE447" s="13">
        <f t="shared" si="835"/>
        <v>43.26974354</v>
      </c>
      <c r="BF447" s="13">
        <f t="shared" si="836"/>
        <v>9.6103044772999997</v>
      </c>
      <c r="BG447" s="13">
        <f t="shared" si="786"/>
        <v>14.977946970630061</v>
      </c>
      <c r="BH447" s="13">
        <f t="shared" si="787"/>
        <v>15.761723793082908</v>
      </c>
      <c r="BI447" s="13">
        <f t="shared" si="788"/>
        <v>2.6287914018290621</v>
      </c>
      <c r="BJ447" s="17">
        <f t="shared" si="837"/>
        <v>0.22210218251966093</v>
      </c>
      <c r="BK447" s="17">
        <f t="shared" si="838"/>
        <v>0.34615289449968534</v>
      </c>
      <c r="BL447" s="17">
        <f t="shared" si="839"/>
        <v>0.36426663306918478</v>
      </c>
      <c r="BM447" s="17">
        <f t="shared" si="840"/>
        <v>6.0753570203135578E-2</v>
      </c>
      <c r="BN447" s="17">
        <f t="shared" si="875"/>
        <v>1.5585299098492342</v>
      </c>
      <c r="BO447" s="17">
        <f t="shared" si="876"/>
        <v>1.6400857881571655</v>
      </c>
      <c r="BP447" s="17">
        <f t="shared" si="877"/>
        <v>0.27353882575087957</v>
      </c>
      <c r="BQ447" s="17">
        <f t="shared" si="878"/>
        <v>1.0523287219529978</v>
      </c>
      <c r="BR447" s="17">
        <f t="shared" si="879"/>
        <v>0.17551079643851081</v>
      </c>
      <c r="BS447" s="17">
        <f t="shared" si="880"/>
        <v>0.16678324251454762</v>
      </c>
      <c r="BT447" s="96">
        <f t="shared" si="847"/>
        <v>-1.5046177213868546</v>
      </c>
      <c r="BU447" s="96">
        <f t="shared" si="848"/>
        <v>-1.0608747099121731</v>
      </c>
      <c r="BV447" s="96">
        <f t="shared" si="849"/>
        <v>-1.0098691710669296</v>
      </c>
      <c r="BW447" s="96">
        <f t="shared" si="850"/>
        <v>-2.8009294297124017</v>
      </c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J447" s="39"/>
      <c r="CK447" s="19">
        <f t="shared" si="851"/>
        <v>0</v>
      </c>
      <c r="CL447" s="38">
        <f t="shared" si="852"/>
        <v>1.7117997600335213</v>
      </c>
      <c r="CM447" s="39">
        <f t="shared" si="853"/>
        <v>0.217932371493963</v>
      </c>
      <c r="CN447" s="39">
        <f t="shared" si="854"/>
        <v>0.33335613048533408</v>
      </c>
      <c r="CO447" s="41">
        <f t="shared" si="855"/>
        <v>0.33810000000000001</v>
      </c>
      <c r="CP447" s="39">
        <f t="shared" si="856"/>
        <v>5.4389529860129258E-2</v>
      </c>
      <c r="CQ447" s="17">
        <f t="shared" si="857"/>
        <v>1.5296310878467567</v>
      </c>
      <c r="CR447" s="17">
        <f t="shared" si="858"/>
        <v>1.5513987099863491</v>
      </c>
      <c r="CS447" s="17">
        <f t="shared" si="859"/>
        <v>0.2495706786801791</v>
      </c>
      <c r="CT447" s="17">
        <f t="shared" si="860"/>
        <v>1.0142306352901302</v>
      </c>
      <c r="CU447" s="17">
        <f t="shared" si="861"/>
        <v>0.16315743100612368</v>
      </c>
      <c r="CV447" s="17">
        <f t="shared" si="862"/>
        <v>0.16086817468242906</v>
      </c>
      <c r="CW447" s="13">
        <f t="shared" si="863"/>
        <v>-1.5235704868267603</v>
      </c>
      <c r="CX447" s="13">
        <f t="shared" si="864"/>
        <v>-1.0985438995506964</v>
      </c>
      <c r="CY447" s="13">
        <f t="shared" si="865"/>
        <v>-2.9115836094506076</v>
      </c>
      <c r="CZ447" s="13">
        <f t="shared" si="881"/>
        <v>0.42502658727606391</v>
      </c>
      <c r="DA447" s="13">
        <f t="shared" si="882"/>
        <v>0.43915691755846342</v>
      </c>
      <c r="DB447" s="13">
        <f t="shared" si="883"/>
        <v>-1.3880131226238475</v>
      </c>
      <c r="DC447" s="13">
        <f t="shared" si="884"/>
        <v>1.4130330282399526E-2</v>
      </c>
      <c r="DD447" s="13">
        <f t="shared" si="885"/>
        <v>-1.8130397098999114</v>
      </c>
      <c r="DE447" s="13">
        <f t="shared" si="886"/>
        <v>-1.8271700401823108</v>
      </c>
      <c r="DF447" s="15"/>
      <c r="DV447" s="39" t="str">
        <f>E447</f>
        <v xml:space="preserve">SRM 3169 </v>
      </c>
      <c r="DW447" s="39" t="str">
        <f>A447</f>
        <v>Lab 2</v>
      </c>
      <c r="DX447" s="39" t="str">
        <f>B447</f>
        <v>May 28, 2020</v>
      </c>
      <c r="DY447" s="124">
        <f>C447</f>
        <v>1</v>
      </c>
      <c r="DZ447" s="48">
        <f>BE447/AVERAGE(BE445,BE449)</f>
        <v>0.99625832545705439</v>
      </c>
      <c r="EA447" s="46">
        <f>(CM447/AVERAGE(CM445,CM449)-1)*10^6</f>
        <v>3.8398858124288893</v>
      </c>
      <c r="EB447" s="46">
        <f>(CN447/AVERAGE(CN445,CN449)-1)*10^6</f>
        <v>1.4404574355530997</v>
      </c>
      <c r="EC447" s="46">
        <f>(CP447/AVERAGE(CP445,CP449)-1)*10^6</f>
        <v>-4.8692378116221846</v>
      </c>
      <c r="EH447" s="50"/>
      <c r="EK447" s="46"/>
      <c r="EL447" s="46"/>
      <c r="EN447" s="39" t="str">
        <f t="shared" si="912"/>
        <v xml:space="preserve">SRM 3169 </v>
      </c>
      <c r="EO447" s="39" t="str">
        <f t="shared" si="912"/>
        <v>Lab 2</v>
      </c>
      <c r="EP447" s="39" t="str">
        <f t="shared" si="912"/>
        <v>June 3, 2020</v>
      </c>
      <c r="EQ447" s="124">
        <f t="shared" si="912"/>
        <v>2</v>
      </c>
      <c r="ER447" s="117">
        <f t="shared" si="912"/>
        <v>0.99214603104710342</v>
      </c>
      <c r="ES447" s="44">
        <f t="shared" si="912"/>
        <v>-5.9550296765964461</v>
      </c>
      <c r="ET447" s="44">
        <f t="shared" si="912"/>
        <v>6.298641468394095</v>
      </c>
      <c r="EU447" s="44">
        <f t="shared" si="912"/>
        <v>15.933435339565705</v>
      </c>
      <c r="EV447" s="39" t="s">
        <v>275</v>
      </c>
      <c r="EW447" s="111" t="s">
        <v>258</v>
      </c>
      <c r="EX447" s="44">
        <f>2*STDEV(ES446:ES452)</f>
        <v>7.9150870116236796</v>
      </c>
      <c r="EY447" s="44">
        <f t="shared" ref="EY447:EZ447" si="914">2*STDEV(ET446:ET452)</f>
        <v>9.5532022868343827</v>
      </c>
      <c r="EZ447" s="112">
        <f t="shared" si="914"/>
        <v>18.608478927096552</v>
      </c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</row>
    <row r="448" spans="1:235">
      <c r="A448" t="s">
        <v>40</v>
      </c>
      <c r="B448" t="s">
        <v>41</v>
      </c>
      <c r="C448" s="19">
        <v>1</v>
      </c>
      <c r="D448" s="14">
        <v>132</v>
      </c>
      <c r="E448" t="s">
        <v>181</v>
      </c>
      <c r="F448" s="13"/>
      <c r="G448" s="13"/>
      <c r="H448" s="13">
        <v>1.1073595E-2</v>
      </c>
      <c r="I448" s="13">
        <v>2.3656335E-3</v>
      </c>
      <c r="J448" s="13">
        <v>3.4906171000000001E-3</v>
      </c>
      <c r="L448" s="13">
        <v>3.3319653000000002E-3</v>
      </c>
      <c r="M448" s="13">
        <v>3.5990742000000001E-7</v>
      </c>
      <c r="N448" s="13">
        <v>5.3293320000000004E-4</v>
      </c>
      <c r="Q448" s="13">
        <v>2.7426298999999998E-6</v>
      </c>
      <c r="R448" s="13">
        <v>1.6193590999999999E-5</v>
      </c>
      <c r="S448" s="13">
        <v>-7.3513190999999999E-7</v>
      </c>
      <c r="T448" s="13"/>
      <c r="U448" s="13"/>
      <c r="V448" s="13">
        <v>45.434766000000003</v>
      </c>
      <c r="W448" s="13">
        <v>10.09076</v>
      </c>
      <c r="X448" s="13">
        <v>15.726243999999999</v>
      </c>
      <c r="Z448" s="13">
        <v>16.547984</v>
      </c>
      <c r="AA448" s="13">
        <v>2.0918403000000001E-5</v>
      </c>
      <c r="AB448" s="13">
        <v>2.75976</v>
      </c>
      <c r="AE448" s="13">
        <v>-9.0016315999999996E-7</v>
      </c>
      <c r="AF448" s="13">
        <v>2.3811295999999999E-5</v>
      </c>
      <c r="AG448" s="13">
        <v>1.2877411999999999E-6</v>
      </c>
      <c r="AI448" s="68">
        <f t="shared" si="830"/>
        <v>1</v>
      </c>
      <c r="AJ448" s="13">
        <f t="shared" si="770"/>
        <v>0</v>
      </c>
      <c r="AK448" s="13">
        <f t="shared" si="771"/>
        <v>0</v>
      </c>
      <c r="AL448" s="13">
        <f t="shared" si="772"/>
        <v>45.423692405000004</v>
      </c>
      <c r="AM448" s="13">
        <f t="shared" si="773"/>
        <v>10.088394366499999</v>
      </c>
      <c r="AN448" s="13">
        <f t="shared" si="774"/>
        <v>15.722753382899999</v>
      </c>
      <c r="AO448" s="13">
        <f t="shared" si="775"/>
        <v>0</v>
      </c>
      <c r="AP448" s="13">
        <f t="shared" si="776"/>
        <v>16.5446520347</v>
      </c>
      <c r="AQ448" s="13">
        <f t="shared" si="777"/>
        <v>2.0558495579999999E-5</v>
      </c>
      <c r="AR448" s="13">
        <f t="shared" si="778"/>
        <v>2.7592270667999999</v>
      </c>
      <c r="AS448" s="13">
        <f t="shared" si="779"/>
        <v>0</v>
      </c>
      <c r="AT448" s="13">
        <f t="shared" si="780"/>
        <v>0</v>
      </c>
      <c r="AU448" s="13">
        <f t="shared" si="781"/>
        <v>-3.6427930599999999E-6</v>
      </c>
      <c r="AV448" s="13">
        <f t="shared" si="782"/>
        <v>7.6177050000000003E-6</v>
      </c>
      <c r="AW448" s="13">
        <f t="shared" si="783"/>
        <v>2.0228731099999998E-6</v>
      </c>
      <c r="AY448">
        <f t="shared" si="873"/>
        <v>0</v>
      </c>
      <c r="AZ448">
        <f t="shared" si="831"/>
        <v>0</v>
      </c>
      <c r="BA448">
        <f t="shared" si="874"/>
        <v>1</v>
      </c>
      <c r="BB448">
        <f t="shared" si="832"/>
        <v>1</v>
      </c>
      <c r="BC448">
        <f t="shared" si="833"/>
        <v>1</v>
      </c>
      <c r="BD448" s="41">
        <f t="shared" si="834"/>
        <v>1.7094632867370265</v>
      </c>
      <c r="BE448" s="13">
        <f t="shared" si="835"/>
        <v>45.423692405000004</v>
      </c>
      <c r="BF448" s="13">
        <f t="shared" si="836"/>
        <v>10.088394366499999</v>
      </c>
      <c r="BG448" s="13">
        <f t="shared" si="786"/>
        <v>15.722743310727527</v>
      </c>
      <c r="BH448" s="13">
        <f t="shared" si="787"/>
        <v>16.544645505486919</v>
      </c>
      <c r="BI448" s="13">
        <f t="shared" si="788"/>
        <v>2.7592163369417517</v>
      </c>
      <c r="BJ448" s="17">
        <f t="shared" si="837"/>
        <v>0.22209542712977515</v>
      </c>
      <c r="BK448" s="17">
        <f t="shared" si="838"/>
        <v>0.34613529808503302</v>
      </c>
      <c r="BL448" s="17">
        <f t="shared" si="839"/>
        <v>0.36422942806969544</v>
      </c>
      <c r="BM448" s="17">
        <f t="shared" si="840"/>
        <v>6.0743990434340638E-2</v>
      </c>
      <c r="BN448" s="17">
        <f t="shared" si="875"/>
        <v>1.5584980859726514</v>
      </c>
      <c r="BO448" s="17">
        <f t="shared" si="876"/>
        <v>1.6399681559263637</v>
      </c>
      <c r="BP448" s="17">
        <f t="shared" si="877"/>
        <v>0.2735040123038941</v>
      </c>
      <c r="BQ448" s="17">
        <f t="shared" si="878"/>
        <v>1.0522747321199739</v>
      </c>
      <c r="BR448" s="17">
        <f t="shared" si="879"/>
        <v>0.17549204247703745</v>
      </c>
      <c r="BS448" s="17">
        <f t="shared" si="880"/>
        <v>0.16677397747970341</v>
      </c>
      <c r="BT448" s="96">
        <f t="shared" si="847"/>
        <v>-1.5046481375338105</v>
      </c>
      <c r="BU448" s="96">
        <f t="shared" si="848"/>
        <v>-1.0609255454308042</v>
      </c>
      <c r="BV448" s="96">
        <f t="shared" si="849"/>
        <v>-1.0099713130042891</v>
      </c>
      <c r="BW448" s="96">
        <f t="shared" si="850"/>
        <v>-2.8010871245461835</v>
      </c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J448" s="39"/>
      <c r="CK448" s="19">
        <f t="shared" si="851"/>
        <v>0</v>
      </c>
      <c r="CL448" s="38">
        <f t="shared" si="852"/>
        <v>1.7094542243785324</v>
      </c>
      <c r="CM448" s="39">
        <f t="shared" si="853"/>
        <v>0.21793140240275041</v>
      </c>
      <c r="CN448" s="39">
        <f t="shared" si="854"/>
        <v>0.33335639030750031</v>
      </c>
      <c r="CO448" s="41">
        <f t="shared" si="855"/>
        <v>0.33810000000000001</v>
      </c>
      <c r="CP448" s="39">
        <f t="shared" si="856"/>
        <v>5.438919946154272E-2</v>
      </c>
      <c r="CQ448" s="17">
        <f t="shared" si="857"/>
        <v>1.5296390819870818</v>
      </c>
      <c r="CR448" s="17">
        <f t="shared" si="858"/>
        <v>1.5514056087023693</v>
      </c>
      <c r="CS448" s="17">
        <f t="shared" si="859"/>
        <v>0.24957027239712881</v>
      </c>
      <c r="CT448" s="17">
        <f t="shared" si="860"/>
        <v>1.0142298447860079</v>
      </c>
      <c r="CU448" s="17">
        <f t="shared" si="861"/>
        <v>0.16315631271196596</v>
      </c>
      <c r="CV448" s="17">
        <f t="shared" si="862"/>
        <v>0.16086719746093675</v>
      </c>
      <c r="CW448" s="13">
        <f t="shared" si="863"/>
        <v>-1.5235749335886644</v>
      </c>
      <c r="CX448" s="13">
        <f t="shared" si="864"/>
        <v>-1.0985431201378066</v>
      </c>
      <c r="CY448" s="13">
        <f t="shared" si="865"/>
        <v>-2.9115896841416542</v>
      </c>
      <c r="CZ448" s="13">
        <f t="shared" si="881"/>
        <v>0.42503181345085811</v>
      </c>
      <c r="DA448" s="13">
        <f t="shared" si="882"/>
        <v>0.43916136432036762</v>
      </c>
      <c r="DB448" s="13">
        <f t="shared" si="883"/>
        <v>-1.3880147505529901</v>
      </c>
      <c r="DC448" s="13">
        <f t="shared" si="884"/>
        <v>1.4129550869509653E-2</v>
      </c>
      <c r="DD448" s="13">
        <f t="shared" si="885"/>
        <v>-1.8130465640038482</v>
      </c>
      <c r="DE448" s="13">
        <f t="shared" si="886"/>
        <v>-1.8271761148733578</v>
      </c>
      <c r="DF448" s="15"/>
      <c r="DY448" s="124"/>
      <c r="EE448" t="str">
        <f>E448</f>
        <v xml:space="preserve">bottle 2 </v>
      </c>
      <c r="EF448" t="str">
        <f>A448</f>
        <v>Lab 2</v>
      </c>
      <c r="EG448" t="str">
        <f>B448</f>
        <v>May 28, 2020</v>
      </c>
      <c r="EH448" s="50">
        <f>C448</f>
        <v>1</v>
      </c>
      <c r="EI448" s="48">
        <f>BE448/AVERAGE(BE447,BE449)</f>
        <v>1.0490363137418468</v>
      </c>
      <c r="EJ448" s="46">
        <f>(CM448/AVERAGE(CM447,CM449)-1)*10^6</f>
        <v>-3.4634504226804808</v>
      </c>
      <c r="EK448" s="46">
        <f>(CN448/AVERAGE(CN447,CN449)-1)*10^6</f>
        <v>1.1026316304452166E-2</v>
      </c>
      <c r="EL448" s="46">
        <f>(CP448/AVERAGE(CP447,CP449)-1)*10^6</f>
        <v>-7.8787447984618453</v>
      </c>
      <c r="EN448" s="39" t="str">
        <f t="shared" ref="EN448:EU448" si="915">DV503</f>
        <v xml:space="preserve">SRM 3169 </v>
      </c>
      <c r="EO448" s="39" t="str">
        <f t="shared" si="915"/>
        <v>Lab 2</v>
      </c>
      <c r="EP448" s="39" t="str">
        <f t="shared" si="915"/>
        <v>June 3, 2020</v>
      </c>
      <c r="EQ448" s="124">
        <f t="shared" si="915"/>
        <v>2</v>
      </c>
      <c r="ER448" s="117">
        <f t="shared" si="915"/>
        <v>1.0052285046871579</v>
      </c>
      <c r="ES448" s="44">
        <f t="shared" si="915"/>
        <v>-0.16221834320262474</v>
      </c>
      <c r="ET448" s="44">
        <f t="shared" si="915"/>
        <v>-6.1953188851271435</v>
      </c>
      <c r="EU448" s="44">
        <f t="shared" si="915"/>
        <v>-11.106913653913253</v>
      </c>
      <c r="EV448" s="39" t="s">
        <v>275</v>
      </c>
      <c r="EW448" s="111" t="s">
        <v>233</v>
      </c>
      <c r="EX448">
        <f>COUNT(ES446:ES452)</f>
        <v>7</v>
      </c>
      <c r="EY448">
        <f t="shared" ref="EY448:EZ448" si="916">COUNT(ET446:ET452)</f>
        <v>7</v>
      </c>
      <c r="EZ448" s="113">
        <f t="shared" si="916"/>
        <v>7</v>
      </c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</row>
    <row r="449" spans="1:235">
      <c r="A449" t="s">
        <v>40</v>
      </c>
      <c r="B449" t="s">
        <v>41</v>
      </c>
      <c r="C449" s="19">
        <v>1</v>
      </c>
      <c r="D449" s="14">
        <v>135</v>
      </c>
      <c r="E449" t="s">
        <v>179</v>
      </c>
      <c r="F449" s="13"/>
      <c r="G449" s="13"/>
      <c r="H449" s="13">
        <v>1.2788766999999999E-2</v>
      </c>
      <c r="I449" s="13">
        <v>2.7442013E-3</v>
      </c>
      <c r="J449" s="13">
        <v>4.0743701000000004E-3</v>
      </c>
      <c r="L449" s="13">
        <v>3.9545014000000002E-3</v>
      </c>
      <c r="M449" s="13">
        <v>2.0667428000000001E-5</v>
      </c>
      <c r="N449" s="13">
        <v>6.4197009000000003E-4</v>
      </c>
      <c r="Q449" s="13">
        <v>5.8596607000000004E-7</v>
      </c>
      <c r="R449" s="13">
        <v>9.4056905999999994E-6</v>
      </c>
      <c r="S449" s="13">
        <v>-1.6602254E-6</v>
      </c>
      <c r="T449" s="13"/>
      <c r="U449" s="13"/>
      <c r="V449" s="13">
        <v>43.343845999999999</v>
      </c>
      <c r="W449" s="13">
        <v>9.6265254020000004</v>
      </c>
      <c r="X449" s="13">
        <v>15.00289336</v>
      </c>
      <c r="Z449" s="13">
        <v>15.78722664</v>
      </c>
      <c r="AA449" s="13">
        <v>2.860393007E-5</v>
      </c>
      <c r="AB449" s="13">
        <v>2.6329797880000001</v>
      </c>
      <c r="AE449" s="13">
        <v>6.780322318E-6</v>
      </c>
      <c r="AF449" s="13">
        <v>1.224675034E-5</v>
      </c>
      <c r="AG449" s="13">
        <v>6.9259876080000002E-6</v>
      </c>
      <c r="AI449" s="68">
        <f t="shared" si="830"/>
        <v>1</v>
      </c>
      <c r="AJ449" s="13">
        <f t="shared" si="770"/>
        <v>0</v>
      </c>
      <c r="AK449" s="13">
        <f t="shared" si="771"/>
        <v>0</v>
      </c>
      <c r="AL449" s="13">
        <f t="shared" si="772"/>
        <v>43.331057232999996</v>
      </c>
      <c r="AM449" s="13">
        <f t="shared" si="773"/>
        <v>9.6237812006999999</v>
      </c>
      <c r="AN449" s="13">
        <f t="shared" si="774"/>
        <v>14.9988189899</v>
      </c>
      <c r="AO449" s="13">
        <f t="shared" si="775"/>
        <v>0</v>
      </c>
      <c r="AP449" s="13">
        <f t="shared" si="776"/>
        <v>15.783272138599999</v>
      </c>
      <c r="AQ449" s="13">
        <f t="shared" si="777"/>
        <v>7.9365020699999986E-6</v>
      </c>
      <c r="AR449" s="13">
        <f t="shared" si="778"/>
        <v>2.6323378179099999</v>
      </c>
      <c r="AS449" s="13">
        <f t="shared" si="779"/>
        <v>0</v>
      </c>
      <c r="AT449" s="13">
        <f t="shared" si="780"/>
        <v>0</v>
      </c>
      <c r="AU449" s="13">
        <f t="shared" si="781"/>
        <v>6.194356248E-6</v>
      </c>
      <c r="AV449" s="13">
        <f t="shared" si="782"/>
        <v>2.8410597400000007E-6</v>
      </c>
      <c r="AW449" s="13">
        <f t="shared" si="783"/>
        <v>8.5862130080000007E-6</v>
      </c>
      <c r="AY449">
        <f t="shared" si="873"/>
        <v>0</v>
      </c>
      <c r="AZ449">
        <f t="shared" si="831"/>
        <v>0</v>
      </c>
      <c r="BA449">
        <f t="shared" si="874"/>
        <v>1</v>
      </c>
      <c r="BB449">
        <f t="shared" si="832"/>
        <v>1</v>
      </c>
      <c r="BC449">
        <f t="shared" si="833"/>
        <v>1</v>
      </c>
      <c r="BD449" s="41">
        <f t="shared" si="834"/>
        <v>1.7106559446279088</v>
      </c>
      <c r="BE449" s="13">
        <f t="shared" si="835"/>
        <v>43.331057232999996</v>
      </c>
      <c r="BF449" s="13">
        <f t="shared" si="836"/>
        <v>9.6237812006999999</v>
      </c>
      <c r="BG449" s="13">
        <f t="shared" si="786"/>
        <v>14.998815233771351</v>
      </c>
      <c r="BH449" s="13">
        <f t="shared" si="787"/>
        <v>15.783269703660505</v>
      </c>
      <c r="BI449" s="13">
        <f t="shared" si="788"/>
        <v>2.632330685442108</v>
      </c>
      <c r="BJ449" s="17">
        <f t="shared" si="837"/>
        <v>0.22209892431082287</v>
      </c>
      <c r="BK449" s="17">
        <f t="shared" si="838"/>
        <v>0.34614468678019189</v>
      </c>
      <c r="BL449" s="17">
        <f t="shared" si="839"/>
        <v>0.36424843314555244</v>
      </c>
      <c r="BM449" s="17">
        <f t="shared" si="840"/>
        <v>6.0749283620926332E-2</v>
      </c>
      <c r="BN449" s="17">
        <f t="shared" si="875"/>
        <v>1.5585158183646559</v>
      </c>
      <c r="BO449" s="17">
        <f t="shared" si="876"/>
        <v>1.6400279032229541</v>
      </c>
      <c r="BP449" s="17">
        <f t="shared" si="877"/>
        <v>0.27352353825860481</v>
      </c>
      <c r="BQ449" s="17">
        <f t="shared" si="878"/>
        <v>1.0523010956307319</v>
      </c>
      <c r="BR449" s="17">
        <f t="shared" si="879"/>
        <v>0.17550257433101443</v>
      </c>
      <c r="BS449" s="17">
        <f t="shared" si="880"/>
        <v>0.16677980766124839</v>
      </c>
      <c r="BT449" s="96">
        <f t="shared" si="847"/>
        <v>-1.5046323913585768</v>
      </c>
      <c r="BU449" s="96">
        <f t="shared" si="848"/>
        <v>-1.0608984214481245</v>
      </c>
      <c r="BV449" s="96">
        <f t="shared" si="849"/>
        <v>-1.0099191355068711</v>
      </c>
      <c r="BW449" s="96">
        <f t="shared" si="850"/>
        <v>-2.8009999890791346</v>
      </c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J449" s="39"/>
      <c r="CK449" s="19">
        <f t="shared" si="851"/>
        <v>0</v>
      </c>
      <c r="CL449" s="38">
        <f t="shared" si="852"/>
        <v>1.7106524019708718</v>
      </c>
      <c r="CM449" s="39">
        <f t="shared" si="853"/>
        <v>0.21793194290598175</v>
      </c>
      <c r="CN449" s="39">
        <f t="shared" si="854"/>
        <v>0.33335664277828059</v>
      </c>
      <c r="CO449" s="41">
        <f t="shared" si="855"/>
        <v>0.33810000000000001</v>
      </c>
      <c r="CP449" s="39">
        <f t="shared" si="856"/>
        <v>5.4389726106953314E-2</v>
      </c>
      <c r="CQ449" s="17">
        <f t="shared" si="857"/>
        <v>1.5296364467419734</v>
      </c>
      <c r="CR449" s="17">
        <f t="shared" si="858"/>
        <v>1.5514017609885669</v>
      </c>
      <c r="CS449" s="17">
        <f t="shared" si="859"/>
        <v>0.24957206998525056</v>
      </c>
      <c r="CT449" s="17">
        <f t="shared" si="860"/>
        <v>1.0142290766495219</v>
      </c>
      <c r="CU449" s="17">
        <f t="shared" si="861"/>
        <v>0.16315776896975939</v>
      </c>
      <c r="CV449" s="17">
        <f t="shared" si="862"/>
        <v>0.16086875512260668</v>
      </c>
      <c r="CW449" s="13">
        <f t="shared" si="863"/>
        <v>-1.5235724534386947</v>
      </c>
      <c r="CX449" s="13">
        <f t="shared" si="864"/>
        <v>-1.0985423627781399</v>
      </c>
      <c r="CY449" s="13">
        <f t="shared" si="865"/>
        <v>-2.9115800012842841</v>
      </c>
      <c r="CZ449" s="13">
        <f t="shared" si="881"/>
        <v>0.42503009066055458</v>
      </c>
      <c r="DA449" s="13">
        <f t="shared" si="882"/>
        <v>0.43915888417039761</v>
      </c>
      <c r="DB449" s="13">
        <f t="shared" si="883"/>
        <v>-1.3880075478455893</v>
      </c>
      <c r="DC449" s="13">
        <f t="shared" si="884"/>
        <v>1.4128793509843302E-2</v>
      </c>
      <c r="DD449" s="13">
        <f t="shared" si="885"/>
        <v>-1.813037638506144</v>
      </c>
      <c r="DE449" s="13">
        <f t="shared" si="886"/>
        <v>-1.8271664320159871</v>
      </c>
      <c r="DF449" s="15"/>
      <c r="DV449" s="39" t="str">
        <f>E449</f>
        <v xml:space="preserve">SRM 3169 </v>
      </c>
      <c r="DW449" s="39" t="str">
        <f>A449</f>
        <v>Lab 2</v>
      </c>
      <c r="DX449" s="39" t="str">
        <f>B449</f>
        <v>May 28, 2020</v>
      </c>
      <c r="DY449" s="124">
        <f>C449</f>
        <v>1</v>
      </c>
      <c r="DZ449" s="48">
        <f>BE449/AVERAGE(BE447,BE451)</f>
        <v>0.99764047840848069</v>
      </c>
      <c r="EA449" s="46">
        <f>(CM449/AVERAGE(CM447,CM451)-1)*10^6</f>
        <v>-2.2490063317226472</v>
      </c>
      <c r="EB449" s="46">
        <f>(CN449/AVERAGE(CN447,CN451)-1)*10^6</f>
        <v>-0.26761332005964533</v>
      </c>
      <c r="EC449" s="46">
        <f>(CP449/AVERAGE(CP447,CP451)-1)*10^6</f>
        <v>2.585043035630008</v>
      </c>
      <c r="EH449" s="50"/>
      <c r="EK449" s="46"/>
      <c r="EL449" s="46"/>
      <c r="EN449" s="39" t="str">
        <f t="shared" ref="EN449:EU449" si="917">DV510</f>
        <v xml:space="preserve">SRM 3169 </v>
      </c>
      <c r="EO449" s="39" t="str">
        <f t="shared" si="917"/>
        <v>Lab 2</v>
      </c>
      <c r="EP449" s="39" t="str">
        <f t="shared" si="917"/>
        <v>June 3, 2020</v>
      </c>
      <c r="EQ449" s="124">
        <f t="shared" si="917"/>
        <v>2</v>
      </c>
      <c r="ER449" s="117">
        <f t="shared" si="917"/>
        <v>0.99711543737114383</v>
      </c>
      <c r="ES449" s="44">
        <f t="shared" si="917"/>
        <v>2.9689200851112929</v>
      </c>
      <c r="ET449" s="44">
        <f t="shared" si="917"/>
        <v>-1.004976404095359</v>
      </c>
      <c r="EU449" s="44">
        <f t="shared" si="917"/>
        <v>2.7340640655904025</v>
      </c>
      <c r="EV449" s="39" t="s">
        <v>275</v>
      </c>
      <c r="EW449" s="114" t="s">
        <v>274</v>
      </c>
      <c r="EX449" s="115">
        <f>EX447/SQRT(EX448)</f>
        <v>2.9916216911705229</v>
      </c>
      <c r="EY449" s="115">
        <f t="shared" ref="EY449:EZ449" si="918">EY447/SQRT(EY448)</f>
        <v>3.6107710678939018</v>
      </c>
      <c r="EZ449" s="116">
        <f t="shared" si="918"/>
        <v>7.0333439311833583</v>
      </c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</row>
    <row r="450" spans="1:235">
      <c r="A450" t="s">
        <v>40</v>
      </c>
      <c r="B450" t="s">
        <v>41</v>
      </c>
      <c r="C450" s="19">
        <v>1</v>
      </c>
      <c r="D450" s="14">
        <v>138</v>
      </c>
      <c r="E450" t="s">
        <v>182</v>
      </c>
      <c r="F450" s="13"/>
      <c r="G450" s="13"/>
      <c r="H450" s="13">
        <v>1.2506731E-2</v>
      </c>
      <c r="I450" s="13">
        <v>2.6582569000000002E-3</v>
      </c>
      <c r="J450" s="13">
        <v>3.9908883000000003E-3</v>
      </c>
      <c r="L450" s="13">
        <v>3.8438646E-3</v>
      </c>
      <c r="M450" s="13">
        <v>1.3839513000000001E-5</v>
      </c>
      <c r="N450" s="13">
        <v>6.1327995999999995E-4</v>
      </c>
      <c r="Q450" s="13">
        <v>1.4875215999999999E-6</v>
      </c>
      <c r="R450" s="13">
        <v>1.6638593000000001E-5</v>
      </c>
      <c r="S450" s="13">
        <v>9.8230379999999996E-6</v>
      </c>
      <c r="T450" s="13"/>
      <c r="U450" s="13"/>
      <c r="V450" s="13">
        <v>45.749735999999999</v>
      </c>
      <c r="W450" s="13">
        <v>10.160555</v>
      </c>
      <c r="X450" s="13">
        <v>15.834754</v>
      </c>
      <c r="Z450" s="13">
        <v>16.661619999999999</v>
      </c>
      <c r="AA450" s="13">
        <v>2.7536832000000001E-5</v>
      </c>
      <c r="AB450" s="13">
        <v>2.7786472</v>
      </c>
      <c r="AE450" s="13">
        <v>-4.9696379000000001E-7</v>
      </c>
      <c r="AF450" s="13">
        <v>1.1940813999999999E-5</v>
      </c>
      <c r="AG450" s="13">
        <v>2.7293470000000001E-6</v>
      </c>
      <c r="AI450" s="68">
        <f t="shared" si="830"/>
        <v>1</v>
      </c>
      <c r="AJ450" s="13">
        <f t="shared" si="770"/>
        <v>0</v>
      </c>
      <c r="AK450" s="13">
        <f t="shared" si="771"/>
        <v>0</v>
      </c>
      <c r="AL450" s="13">
        <f t="shared" si="772"/>
        <v>45.737229268999997</v>
      </c>
      <c r="AM450" s="13">
        <f t="shared" si="773"/>
        <v>10.1578967431</v>
      </c>
      <c r="AN450" s="13">
        <f t="shared" si="774"/>
        <v>15.8307631117</v>
      </c>
      <c r="AO450" s="13">
        <f t="shared" si="775"/>
        <v>0</v>
      </c>
      <c r="AP450" s="13">
        <f t="shared" si="776"/>
        <v>16.657776135399999</v>
      </c>
      <c r="AQ450" s="13">
        <f t="shared" si="777"/>
        <v>1.3697319E-5</v>
      </c>
      <c r="AR450" s="13">
        <f t="shared" si="778"/>
        <v>2.7780339200399999</v>
      </c>
      <c r="AS450" s="13">
        <f t="shared" si="779"/>
        <v>0</v>
      </c>
      <c r="AT450" s="13">
        <f t="shared" si="780"/>
        <v>0</v>
      </c>
      <c r="AU450" s="13">
        <f t="shared" si="781"/>
        <v>-1.98448539E-6</v>
      </c>
      <c r="AV450" s="13">
        <f t="shared" si="782"/>
        <v>-4.6977790000000019E-6</v>
      </c>
      <c r="AW450" s="13">
        <f t="shared" si="783"/>
        <v>-7.0936909999999999E-6</v>
      </c>
      <c r="AY450">
        <f t="shared" si="873"/>
        <v>0</v>
      </c>
      <c r="AZ450">
        <f t="shared" si="831"/>
        <v>0</v>
      </c>
      <c r="BA450">
        <f t="shared" si="874"/>
        <v>1</v>
      </c>
      <c r="BB450">
        <f t="shared" si="832"/>
        <v>1</v>
      </c>
      <c r="BC450">
        <f t="shared" si="833"/>
        <v>1</v>
      </c>
      <c r="BD450" s="41">
        <f t="shared" si="834"/>
        <v>1.707980989317166</v>
      </c>
      <c r="BE450" s="13">
        <f t="shared" si="835"/>
        <v>45.737229268999997</v>
      </c>
      <c r="BF450" s="13">
        <f t="shared" si="836"/>
        <v>10.1578967431</v>
      </c>
      <c r="BG450" s="13">
        <f t="shared" si="786"/>
        <v>15.830769323821567</v>
      </c>
      <c r="BH450" s="13">
        <f t="shared" si="787"/>
        <v>16.657780162247402</v>
      </c>
      <c r="BI450" s="13">
        <f t="shared" si="788"/>
        <v>2.7780422914099998</v>
      </c>
      <c r="BJ450" s="17">
        <f t="shared" si="837"/>
        <v>0.22209252518024455</v>
      </c>
      <c r="BK450" s="17">
        <f t="shared" si="838"/>
        <v>0.34612436251251938</v>
      </c>
      <c r="BL450" s="17">
        <f t="shared" si="839"/>
        <v>0.36420614953030822</v>
      </c>
      <c r="BM450" s="17">
        <f t="shared" si="840"/>
        <v>6.0739190716410867E-2</v>
      </c>
      <c r="BN450" s="17">
        <f t="shared" si="875"/>
        <v>1.5584692111164651</v>
      </c>
      <c r="BO450" s="17">
        <f t="shared" si="876"/>
        <v>1.6398847698036119</v>
      </c>
      <c r="BP450" s="17">
        <f t="shared" si="877"/>
        <v>0.27348597467256724</v>
      </c>
      <c r="BQ450" s="17">
        <f t="shared" si="878"/>
        <v>1.0522407232086555</v>
      </c>
      <c r="BR450" s="17">
        <f t="shared" si="879"/>
        <v>0.17548372000024678</v>
      </c>
      <c r="BS450" s="17">
        <f t="shared" si="880"/>
        <v>0.16677145840272617</v>
      </c>
      <c r="BT450" s="96">
        <f t="shared" si="847"/>
        <v>-1.5046612038473632</v>
      </c>
      <c r="BU450" s="96">
        <f t="shared" si="848"/>
        <v>-1.0609571392766888</v>
      </c>
      <c r="BV450" s="96">
        <f t="shared" si="849"/>
        <v>-1.0100352267946391</v>
      </c>
      <c r="BW450" s="96">
        <f t="shared" si="850"/>
        <v>-2.8011661431870651</v>
      </c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J450" s="39"/>
      <c r="CK450" s="19">
        <f t="shared" si="851"/>
        <v>0</v>
      </c>
      <c r="CL450" s="38">
        <f t="shared" si="852"/>
        <v>1.7079865405065855</v>
      </c>
      <c r="CM450" s="39">
        <f t="shared" si="853"/>
        <v>0.217932096219185</v>
      </c>
      <c r="CN450" s="39">
        <f t="shared" si="854"/>
        <v>0.33335662479910383</v>
      </c>
      <c r="CO450" s="41">
        <f t="shared" si="855"/>
        <v>0.33810000000000001</v>
      </c>
      <c r="CP450" s="39">
        <f t="shared" si="856"/>
        <v>5.4390061830719288E-2</v>
      </c>
      <c r="CQ450" s="17">
        <f t="shared" si="857"/>
        <v>1.529635288157972</v>
      </c>
      <c r="CR450" s="17">
        <f t="shared" si="858"/>
        <v>1.5514006695918541</v>
      </c>
      <c r="CS450" s="17">
        <f t="shared" si="859"/>
        <v>0.24957343491073719</v>
      </c>
      <c r="CT450" s="17">
        <f t="shared" si="860"/>
        <v>1.014229131350711</v>
      </c>
      <c r="CU450" s="17">
        <f t="shared" si="861"/>
        <v>0.16315878487039898</v>
      </c>
      <c r="CV450" s="17">
        <f t="shared" si="862"/>
        <v>0.16086974809440785</v>
      </c>
      <c r="CW450" s="13">
        <f t="shared" si="863"/>
        <v>-1.5235717499477457</v>
      </c>
      <c r="CX450" s="13">
        <f t="shared" si="864"/>
        <v>-1.0985424167119002</v>
      </c>
      <c r="CY450" s="13">
        <f t="shared" si="865"/>
        <v>-2.9115738287448383</v>
      </c>
      <c r="CZ450" s="13">
        <f t="shared" si="881"/>
        <v>0.4250293332358458</v>
      </c>
      <c r="DA450" s="13">
        <f t="shared" si="882"/>
        <v>0.4391581806794489</v>
      </c>
      <c r="DB450" s="13">
        <f t="shared" si="883"/>
        <v>-1.3880020787970926</v>
      </c>
      <c r="DC450" s="13">
        <f t="shared" si="884"/>
        <v>1.4128847443603355E-2</v>
      </c>
      <c r="DD450" s="13">
        <f t="shared" si="885"/>
        <v>-1.8130314120329378</v>
      </c>
      <c r="DE450" s="13">
        <f t="shared" si="886"/>
        <v>-1.8271602594765413</v>
      </c>
      <c r="DF450" s="15"/>
      <c r="DY450" s="124"/>
      <c r="EE450" t="str">
        <f>E450</f>
        <v xml:space="preserve">bottle 3 </v>
      </c>
      <c r="EF450" t="str">
        <f>A450</f>
        <v>Lab 2</v>
      </c>
      <c r="EG450" t="str">
        <f>B450</f>
        <v>May 28, 2020</v>
      </c>
      <c r="EH450" s="50">
        <f>C450</f>
        <v>1</v>
      </c>
      <c r="EI450" s="48">
        <f>BE450/AVERAGE(BE449,BE451)</f>
        <v>1.0522966717538571</v>
      </c>
      <c r="EJ450" s="46">
        <f>(CM450/AVERAGE(CM449,CM451)-1)*10^6</f>
        <v>-0.56221254762789385</v>
      </c>
      <c r="EK450" s="46">
        <f>(CN450/AVERAGE(CN449,CN451)-1)*10^6</f>
        <v>-1.0899317091084271</v>
      </c>
      <c r="EL450" s="46">
        <f>(CP450/AVERAGE(CP449,CP451)-1)*10^6</f>
        <v>6.953520372166011</v>
      </c>
      <c r="EN450" s="39" t="str">
        <f t="shared" ref="EN450:EU450" si="919">DV517</f>
        <v xml:space="preserve">SRM 3169 </v>
      </c>
      <c r="EO450" s="39" t="str">
        <f t="shared" si="919"/>
        <v>Lab 2</v>
      </c>
      <c r="EP450" s="39" t="str">
        <f t="shared" si="919"/>
        <v>June 3, 2020</v>
      </c>
      <c r="EQ450" s="124">
        <f t="shared" si="919"/>
        <v>2</v>
      </c>
      <c r="ER450" s="117">
        <f t="shared" si="919"/>
        <v>1.0013221137638904</v>
      </c>
      <c r="ES450" s="44">
        <f t="shared" si="919"/>
        <v>2.2061847275711699</v>
      </c>
      <c r="ET450" s="44">
        <f t="shared" si="919"/>
        <v>5.2454664773993187</v>
      </c>
      <c r="EU450" s="44">
        <f t="shared" si="919"/>
        <v>-7.9059606604703347</v>
      </c>
      <c r="EV450" s="39" t="s">
        <v>275</v>
      </c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</row>
    <row r="451" spans="1:235">
      <c r="A451" t="s">
        <v>40</v>
      </c>
      <c r="B451" t="s">
        <v>41</v>
      </c>
      <c r="C451" s="19">
        <v>1</v>
      </c>
      <c r="D451" s="14">
        <v>141</v>
      </c>
      <c r="E451" t="s">
        <v>179</v>
      </c>
      <c r="F451" s="13"/>
      <c r="G451" s="13"/>
      <c r="H451" s="13">
        <v>1.1785324999999999E-2</v>
      </c>
      <c r="I451" s="13">
        <v>2.5004596999999998E-3</v>
      </c>
      <c r="J451" s="13">
        <v>3.7258338999999999E-3</v>
      </c>
      <c r="L451" s="13">
        <v>3.5773353000000002E-3</v>
      </c>
      <c r="M451" s="13">
        <v>2.2760704000000001E-5</v>
      </c>
      <c r="N451" s="13">
        <v>5.6651100000000001E-4</v>
      </c>
      <c r="Q451" s="13">
        <v>1.9423984999999999E-6</v>
      </c>
      <c r="R451" s="13">
        <v>5.1898087999999996E-6</v>
      </c>
      <c r="S451" s="13">
        <v>4.1526242000000004E-6</v>
      </c>
      <c r="T451" s="13"/>
      <c r="U451" s="13"/>
      <c r="V451" s="13">
        <v>43.609121000000002</v>
      </c>
      <c r="W451" s="13">
        <v>9.6853084999999997</v>
      </c>
      <c r="X451" s="13">
        <v>15.094334</v>
      </c>
      <c r="Z451" s="13">
        <v>15.882961</v>
      </c>
      <c r="AA451" s="13">
        <v>2.6746554999999999E-5</v>
      </c>
      <c r="AB451" s="13">
        <v>2.6488706999999998</v>
      </c>
      <c r="AE451" s="13">
        <v>1.8664213E-6</v>
      </c>
      <c r="AF451" s="13">
        <v>1.8596393000000001E-5</v>
      </c>
      <c r="AG451" s="13">
        <v>6.8620707999999999E-6</v>
      </c>
      <c r="AI451" s="68">
        <f t="shared" ref="AI451:AI482" si="920">$AJ$4</f>
        <v>1</v>
      </c>
      <c r="AJ451" s="13">
        <f t="shared" si="770"/>
        <v>0</v>
      </c>
      <c r="AK451" s="13">
        <f t="shared" si="771"/>
        <v>0</v>
      </c>
      <c r="AL451" s="13">
        <f t="shared" si="772"/>
        <v>43.597335675000004</v>
      </c>
      <c r="AM451" s="13">
        <f t="shared" si="773"/>
        <v>9.6828080402999994</v>
      </c>
      <c r="AN451" s="13">
        <f t="shared" si="774"/>
        <v>15.090608166099999</v>
      </c>
      <c r="AO451" s="13">
        <f t="shared" si="775"/>
        <v>0</v>
      </c>
      <c r="AP451" s="13">
        <f t="shared" si="776"/>
        <v>15.879383664700001</v>
      </c>
      <c r="AQ451" s="13">
        <f t="shared" si="777"/>
        <v>3.9858509999999978E-6</v>
      </c>
      <c r="AR451" s="13">
        <f t="shared" si="778"/>
        <v>2.6483041889999996</v>
      </c>
      <c r="AS451" s="13">
        <f t="shared" si="779"/>
        <v>0</v>
      </c>
      <c r="AT451" s="13">
        <f t="shared" si="780"/>
        <v>0</v>
      </c>
      <c r="AU451" s="13">
        <f t="shared" si="781"/>
        <v>-7.5977199999999871E-8</v>
      </c>
      <c r="AV451" s="13">
        <f t="shared" si="782"/>
        <v>1.3406584200000001E-5</v>
      </c>
      <c r="AW451" s="13">
        <f t="shared" si="783"/>
        <v>2.7094465999999995E-6</v>
      </c>
      <c r="AY451">
        <f t="shared" si="873"/>
        <v>0</v>
      </c>
      <c r="AZ451">
        <f t="shared" ref="AZ451:AZ482" si="921">$BB$5</f>
        <v>0</v>
      </c>
      <c r="BA451">
        <f t="shared" si="874"/>
        <v>1</v>
      </c>
      <c r="BB451">
        <f t="shared" ref="BB451:BB482" si="922">$BB$7</f>
        <v>1</v>
      </c>
      <c r="BC451">
        <f t="shared" ref="BC451:BC482" si="923">$BB$8</f>
        <v>1</v>
      </c>
      <c r="BD451" s="41">
        <f t="shared" ref="BD451:BD482" si="924">LN(AP451/AL451/$CM$7)/LN($BG$4/$BD$4)</f>
        <v>1.7093834028361894</v>
      </c>
      <c r="BE451" s="13">
        <f t="shared" ref="BE451:BE482" si="925">AL451</f>
        <v>43.597335675000004</v>
      </c>
      <c r="BF451" s="13">
        <f t="shared" ref="BF451:BF482" si="926">AM451</f>
        <v>9.6828080402999994</v>
      </c>
      <c r="BG451" s="13">
        <f t="shared" si="786"/>
        <v>15.090590439732456</v>
      </c>
      <c r="BH451" s="13">
        <f t="shared" si="787"/>
        <v>15.879372173727997</v>
      </c>
      <c r="BI451" s="13">
        <f t="shared" si="788"/>
        <v>2.6482826790618548</v>
      </c>
      <c r="BJ451" s="17">
        <f t="shared" si="837"/>
        <v>0.22209632516264993</v>
      </c>
      <c r="BK451" s="17">
        <f t="shared" si="838"/>
        <v>0.34613561141044324</v>
      </c>
      <c r="BL451" s="17">
        <f t="shared" si="839"/>
        <v>0.36422804118357394</v>
      </c>
      <c r="BM451" s="17">
        <f t="shared" si="840"/>
        <v>6.0744140394351165E-2</v>
      </c>
      <c r="BN451" s="17">
        <f t="shared" si="875"/>
        <v>1.5584931950447825</v>
      </c>
      <c r="BO451" s="17">
        <f t="shared" si="876"/>
        <v>1.6399552802903663</v>
      </c>
      <c r="BP451" s="17">
        <f t="shared" si="877"/>
        <v>0.27350358160976246</v>
      </c>
      <c r="BQ451" s="17">
        <f t="shared" si="878"/>
        <v>1.0522697728194077</v>
      </c>
      <c r="BR451" s="17">
        <f t="shared" si="879"/>
        <v>0.17549231686051953</v>
      </c>
      <c r="BS451" s="17">
        <f t="shared" si="880"/>
        <v>0.16677502423196358</v>
      </c>
      <c r="BT451" s="96">
        <f t="shared" si="847"/>
        <v>-1.5046440940869426</v>
      </c>
      <c r="BU451" s="96">
        <f t="shared" si="848"/>
        <v>-1.0609246402204133</v>
      </c>
      <c r="BV451" s="96">
        <f t="shared" si="849"/>
        <v>-1.0099751207382475</v>
      </c>
      <c r="BW451" s="96">
        <f t="shared" si="850"/>
        <v>-2.801084655827478</v>
      </c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J451" s="39"/>
      <c r="CK451" s="19">
        <f t="shared" ref="CK451:CK482" si="927">$CM$4</f>
        <v>0</v>
      </c>
      <c r="CL451" s="38">
        <f t="shared" ref="CL451:CL482" si="928">IF(CK451=0,LN(BL451/$CM$7)/LN($BG$4/$BD$4),(BL451/$CM$7)^(1/($BG$4^(CK451)-$BD$4^(CK451))))</f>
        <v>1.7093667855067491</v>
      </c>
      <c r="CM451" s="39">
        <f t="shared" ref="CM451:CM482" si="929">IF($CK451=0,BJ451/((BE$4/$BD$4)^(LN($BL451/$CM$7)/LN($BG$4/$BD$4))),BJ451/(($BL451/$CM$7)^((BE$4^$CK451-$BD$4^$CK451)/($BG$4^$CK451-$BD$4^$CK451))))</f>
        <v>0.21793249458084407</v>
      </c>
      <c r="CN451" s="39">
        <f t="shared" ref="CN451:CN482" si="930">IF($CK451=0,BK451/((BF$4/$BD$4)^(LN($BL451/$CM$7)/LN($BG$4/$BD$4))),BK451/(($BL451/$CM$7)^((BF$4^$CK451-$BD$4^$CK451)/($BG$4^$CK451-$BD$4^$CK451))))</f>
        <v>0.33335733349263075</v>
      </c>
      <c r="CO451" s="41">
        <f t="shared" ref="CO451:CO482" si="931">IF($CK451=0,BL451/((BG$4/$BD$4)^(LN($BL451/$CM$7)/LN($BG$4/$BD$4))),BL451/(($BL451/$CM$7)^((BG$4^$CK451-$BD$4^$CK451)/($BG$4^$CK451-$BD$4^$CK451))))</f>
        <v>0.33810000000000001</v>
      </c>
      <c r="CP451" s="39">
        <f t="shared" ref="CP451:CP482" si="932">IF($CK451=0,BM451/((BH$4/$BD$4)^(LN($BL451/$CM$7)/LN($BG$4/$BD$4))),BM451/(($BL451/$CM$7)^((BH$4^$CK451-$BD$4^$CK451)/($BG$4^$CK451-$BD$4^$CK451))))</f>
        <v>5.4389641154938925E-2</v>
      </c>
      <c r="CQ451" s="17">
        <f t="shared" ref="CQ451:CQ482" si="933">IF($CK451=0,BN451/((BF$4/$BE$4)^(LN($BL451/$CM$7)/LN($BG$4/$BD$4))),BN451/(($BL451/$CM$7)^((BF$4^$CK451-$BE$4^$CK451)/($BG$4^$CK451-$BD$4^$CK451))))</f>
        <v>1.5296357440123221</v>
      </c>
      <c r="CR451" s="17">
        <f t="shared" ref="CR451:CR482" si="934">IF($CK451=0,BO451/((BG$4/$BE$4)^(LN($BL451/$CM$7)/LN($BG$4/$BD$4))),BO451/(($BL451/$CM$7)^((BG$4^$CK451-$BE$4^$CK451)/($BG$4^$CK451-$BD$4^$CK451))))</f>
        <v>1.5513978337662657</v>
      </c>
      <c r="CS451" s="17">
        <f t="shared" ref="CS451:CS482" si="935">IF($CK451=0,BP451/((BH$4/$BE$4)^(LN($BL451/$CM$7)/LN($BG$4/$BD$4))),BP451/(($BL451/$CM$7)^((BH$4^$CK451-$BE$4^$CK451)/($BG$4^$CK451-$BD$4^$CK451))))</f>
        <v>0.24957104840904104</v>
      </c>
      <c r="CT451" s="17">
        <f t="shared" ref="CT451:CT482" si="936">IF($CK451=0,BQ451/((BG$4/$BF$4)^(LN($BL451/$CM$7)/LN($BG$4/$BD$4))),BQ451/(($BL451/$CM$7)^((BG$4^$CK451-$BF$4^$CK451)/($BG$4^$CK451-$BD$4^$CK451))))</f>
        <v>1.0142269751730961</v>
      </c>
      <c r="CU451" s="17">
        <f t="shared" ref="CU451:CU482" si="937">IF($CK451=0,BR451/((BH$4/$BF$4)^(LN($BL451/$CM$7)/LN($BG$4/$BD$4))),BR451/(($BL451/$CM$7)^((BH$4^$CK451-$BF$4^$CK451)/($BG$4^$CK451-$BD$4^$CK451))))</f>
        <v>0.16315717607016816</v>
      </c>
      <c r="CV451" s="17">
        <f t="shared" ref="CV451:CV482" si="938">IF($CK451=0,BS451/((BH$4/$BG$4)^(LN($BL451/$CM$7)/LN($BG$4/$BD$4))),BS451/(($BL451/$CM$7)^((BH$4^$CK451-$BG$4^$CK451)/($BG$4^$CK451-$BD$4^$CK451))))</f>
        <v>0.16086850385962417</v>
      </c>
      <c r="CW451" s="13">
        <f t="shared" ref="CW451:CW482" si="939">LN(CM451)</f>
        <v>-1.5235699220329875</v>
      </c>
      <c r="CX451" s="13">
        <f t="shared" ref="CX451:CX482" si="940">LN(CN451)</f>
        <v>-1.0985402907821273</v>
      </c>
      <c r="CY451" s="13">
        <f t="shared" ref="CY451:CY482" si="941">LN(CP451)</f>
        <v>-2.9115815631983955</v>
      </c>
      <c r="CZ451" s="13">
        <f t="shared" si="881"/>
        <v>0.42502963125086002</v>
      </c>
      <c r="DA451" s="13">
        <f t="shared" si="882"/>
        <v>0.43915635276469045</v>
      </c>
      <c r="DB451" s="13">
        <f t="shared" si="883"/>
        <v>-1.3880116411654084</v>
      </c>
      <c r="DC451" s="13">
        <f t="shared" si="884"/>
        <v>1.4126721513830496E-2</v>
      </c>
      <c r="DD451" s="13">
        <f t="shared" si="885"/>
        <v>-1.8130412724162681</v>
      </c>
      <c r="DE451" s="13">
        <f t="shared" si="886"/>
        <v>-1.8271679939300987</v>
      </c>
      <c r="DF451" s="15"/>
      <c r="DV451" s="39" t="str">
        <f>E451</f>
        <v xml:space="preserve">SRM 3169 </v>
      </c>
      <c r="DW451" s="39" t="str">
        <f>A451</f>
        <v>Lab 2</v>
      </c>
      <c r="DX451" s="39" t="str">
        <f>B451</f>
        <v>May 28, 2020</v>
      </c>
      <c r="DY451" s="124">
        <f>C451</f>
        <v>1</v>
      </c>
      <c r="DZ451" s="48">
        <f>BE451/AVERAGE(BE449,BE453)</f>
        <v>1.0022857113461183</v>
      </c>
      <c r="EA451" s="46">
        <f>(CM451/AVERAGE(CM449,CM453)-1)*10^6</f>
        <v>3.0501208823086046</v>
      </c>
      <c r="EB451" s="46">
        <f>(CN451/AVERAGE(CN449,CN453)-1)*10^6</f>
        <v>5.1970767762643533</v>
      </c>
      <c r="EC451" s="46">
        <f>(CP451/AVERAGE(CP449,CP453)-1)*10^6</f>
        <v>2.9058446200380672</v>
      </c>
      <c r="EH451" s="50"/>
      <c r="EK451" s="46"/>
      <c r="EL451" s="46"/>
      <c r="EN451" s="39" t="str">
        <f t="shared" ref="EN451:EU451" si="942">DV524</f>
        <v xml:space="preserve">SRM 3169 </v>
      </c>
      <c r="EO451" s="39" t="str">
        <f t="shared" si="942"/>
        <v>Lab 2</v>
      </c>
      <c r="EP451" s="39" t="str">
        <f t="shared" si="942"/>
        <v>June 3, 2020</v>
      </c>
      <c r="EQ451" s="124">
        <f t="shared" si="942"/>
        <v>2</v>
      </c>
      <c r="ER451" s="117">
        <f t="shared" si="942"/>
        <v>0.99987593327767654</v>
      </c>
      <c r="ES451" s="44">
        <f t="shared" si="942"/>
        <v>-3.6295424160615042</v>
      </c>
      <c r="ET451" s="44">
        <f t="shared" si="942"/>
        <v>-4.2218027423990279</v>
      </c>
      <c r="EU451" s="44">
        <f t="shared" si="942"/>
        <v>7.1394478677877515</v>
      </c>
      <c r="EV451" s="39" t="s">
        <v>275</v>
      </c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</row>
    <row r="452" spans="1:235">
      <c r="A452" t="s">
        <v>40</v>
      </c>
      <c r="B452" t="s">
        <v>41</v>
      </c>
      <c r="C452" s="19">
        <v>1</v>
      </c>
      <c r="D452" s="14">
        <v>144</v>
      </c>
      <c r="E452" t="s">
        <v>183</v>
      </c>
      <c r="F452" s="13"/>
      <c r="G452" s="13"/>
      <c r="H452" s="13">
        <v>1.1459336000000001E-2</v>
      </c>
      <c r="I452" s="13">
        <v>2.4331512999999998E-3</v>
      </c>
      <c r="J452" s="13">
        <v>3.6083056999999998E-3</v>
      </c>
      <c r="L452" s="13">
        <v>3.4530721000000002E-3</v>
      </c>
      <c r="M452" s="13">
        <v>1.2887326000000001E-5</v>
      </c>
      <c r="N452" s="13">
        <v>5.4497281000000003E-4</v>
      </c>
      <c r="Q452" s="13">
        <v>-2.7953497999999998E-7</v>
      </c>
      <c r="R452" s="13">
        <v>1.0077672E-5</v>
      </c>
      <c r="S452" s="13">
        <v>5.3637517999999999E-6</v>
      </c>
      <c r="T452" s="13"/>
      <c r="U452" s="13"/>
      <c r="V452" s="13">
        <v>44.829118999999999</v>
      </c>
      <c r="W452" s="13">
        <v>9.9558414000000006</v>
      </c>
      <c r="X452" s="13">
        <v>15.515255</v>
      </c>
      <c r="Z452" s="13">
        <v>16.324608999999999</v>
      </c>
      <c r="AA452" s="13">
        <v>2.4142776E-5</v>
      </c>
      <c r="AB452" s="13">
        <v>2.7223009</v>
      </c>
      <c r="AE452" s="13">
        <v>1.3650127999999999E-6</v>
      </c>
      <c r="AF452" s="13">
        <v>1.0461051999999999E-5</v>
      </c>
      <c r="AG452" s="13">
        <v>4.3384537000000002E-6</v>
      </c>
      <c r="AI452" s="68">
        <f t="shared" si="920"/>
        <v>1</v>
      </c>
      <c r="AJ452" s="13">
        <f t="shared" si="770"/>
        <v>0</v>
      </c>
      <c r="AK452" s="13">
        <f t="shared" si="771"/>
        <v>0</v>
      </c>
      <c r="AL452" s="13">
        <f t="shared" si="772"/>
        <v>44.817659663999997</v>
      </c>
      <c r="AM452" s="13">
        <f t="shared" si="773"/>
        <v>9.9534082487000006</v>
      </c>
      <c r="AN452" s="13">
        <f t="shared" si="774"/>
        <v>15.5116466943</v>
      </c>
      <c r="AO452" s="13">
        <f t="shared" si="775"/>
        <v>0</v>
      </c>
      <c r="AP452" s="13">
        <f t="shared" si="776"/>
        <v>16.321155927899998</v>
      </c>
      <c r="AQ452" s="13">
        <f t="shared" si="777"/>
        <v>1.1255449999999999E-5</v>
      </c>
      <c r="AR452" s="13">
        <f t="shared" si="778"/>
        <v>2.7217559271899998</v>
      </c>
      <c r="AS452" s="13">
        <f t="shared" si="779"/>
        <v>0</v>
      </c>
      <c r="AT452" s="13">
        <f t="shared" si="780"/>
        <v>0</v>
      </c>
      <c r="AU452" s="13">
        <f t="shared" si="781"/>
        <v>1.6445477799999998E-6</v>
      </c>
      <c r="AV452" s="13">
        <f t="shared" si="782"/>
        <v>3.8337999999999903E-7</v>
      </c>
      <c r="AW452" s="13">
        <f t="shared" si="783"/>
        <v>-1.0252980999999996E-6</v>
      </c>
      <c r="AY452">
        <f t="shared" si="873"/>
        <v>0</v>
      </c>
      <c r="AZ452">
        <f t="shared" si="921"/>
        <v>0</v>
      </c>
      <c r="BA452">
        <f t="shared" si="874"/>
        <v>1</v>
      </c>
      <c r="BB452">
        <f t="shared" si="922"/>
        <v>1</v>
      </c>
      <c r="BC452">
        <f t="shared" si="923"/>
        <v>1</v>
      </c>
      <c r="BD452" s="41">
        <f t="shared" si="924"/>
        <v>1.705578865586606</v>
      </c>
      <c r="BE452" s="13">
        <f t="shared" si="925"/>
        <v>44.817659663999997</v>
      </c>
      <c r="BF452" s="13">
        <f t="shared" si="926"/>
        <v>9.9534082487000006</v>
      </c>
      <c r="BG452" s="13">
        <f t="shared" si="786"/>
        <v>15.511646187244862</v>
      </c>
      <c r="BH452" s="13">
        <f t="shared" si="787"/>
        <v>16.321155599229883</v>
      </c>
      <c r="BI452" s="13">
        <f t="shared" si="788"/>
        <v>2.7217546292922608</v>
      </c>
      <c r="BJ452" s="17">
        <f t="shared" si="837"/>
        <v>0.22208674712872445</v>
      </c>
      <c r="BK452" s="17">
        <f t="shared" si="838"/>
        <v>0.34610567137008869</v>
      </c>
      <c r="BL452" s="17">
        <f t="shared" si="839"/>
        <v>0.36416795793422319</v>
      </c>
      <c r="BM452" s="17">
        <f t="shared" si="840"/>
        <v>6.0729512645179985E-2</v>
      </c>
      <c r="BN452" s="17">
        <f t="shared" si="875"/>
        <v>1.5584255965056808</v>
      </c>
      <c r="BO452" s="17">
        <f t="shared" si="876"/>
        <v>1.6397554678179269</v>
      </c>
      <c r="BP452" s="17">
        <f t="shared" si="877"/>
        <v>0.27344951209529106</v>
      </c>
      <c r="BQ452" s="17">
        <f t="shared" si="878"/>
        <v>1.0521872019393192</v>
      </c>
      <c r="BR452" s="17">
        <f t="shared" si="879"/>
        <v>0.17546523408523487</v>
      </c>
      <c r="BS452" s="17">
        <f t="shared" si="880"/>
        <v>0.16676237247690276</v>
      </c>
      <c r="BT452" s="96">
        <f t="shared" si="847"/>
        <v>-1.5046872206017714</v>
      </c>
      <c r="BU452" s="96">
        <f t="shared" si="848"/>
        <v>-1.0610111419680497</v>
      </c>
      <c r="BV452" s="96">
        <f t="shared" si="849"/>
        <v>-1.0101400948719874</v>
      </c>
      <c r="BW452" s="96">
        <f t="shared" si="850"/>
        <v>-2.8013254940483741</v>
      </c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J452" s="39"/>
      <c r="CK452" s="19">
        <f t="shared" si="927"/>
        <v>0</v>
      </c>
      <c r="CL452" s="38">
        <f t="shared" si="928"/>
        <v>1.7055784031552719</v>
      </c>
      <c r="CM452" s="39">
        <f t="shared" si="929"/>
        <v>0.21793223694808189</v>
      </c>
      <c r="CN452" s="39">
        <f t="shared" si="930"/>
        <v>0.33335628805186951</v>
      </c>
      <c r="CO452" s="41">
        <f t="shared" si="931"/>
        <v>0.33810000000000001</v>
      </c>
      <c r="CP452" s="39">
        <f t="shared" si="932"/>
        <v>5.4389861457067104E-2</v>
      </c>
      <c r="CQ452" s="17">
        <f t="shared" si="933"/>
        <v>1.5296327552095255</v>
      </c>
      <c r="CR452" s="17">
        <f t="shared" si="934"/>
        <v>1.5513996677808881</v>
      </c>
      <c r="CS452" s="17">
        <f t="shared" si="935"/>
        <v>0.24957235431867025</v>
      </c>
      <c r="CT452" s="17">
        <f t="shared" si="936"/>
        <v>1.0142301558967211</v>
      </c>
      <c r="CU452" s="17">
        <f t="shared" si="937"/>
        <v>0.16315834860929382</v>
      </c>
      <c r="CV452" s="17">
        <f t="shared" si="938"/>
        <v>0.16086915544829075</v>
      </c>
      <c r="CW452" s="13">
        <f t="shared" si="939"/>
        <v>-1.5235711042014151</v>
      </c>
      <c r="CX452" s="13">
        <f t="shared" si="940"/>
        <v>-1.0985434268835284</v>
      </c>
      <c r="CY452" s="13">
        <f t="shared" si="941"/>
        <v>-2.9115775127638397</v>
      </c>
      <c r="CZ452" s="13">
        <f t="shared" si="881"/>
        <v>0.42502767731788721</v>
      </c>
      <c r="DA452" s="13">
        <f t="shared" si="882"/>
        <v>0.43915753493311843</v>
      </c>
      <c r="DB452" s="13">
        <f t="shared" si="883"/>
        <v>-1.3880064085624246</v>
      </c>
      <c r="DC452" s="13">
        <f t="shared" si="884"/>
        <v>1.4129857615231124E-2</v>
      </c>
      <c r="DD452" s="13">
        <f t="shared" si="885"/>
        <v>-1.8130340858803116</v>
      </c>
      <c r="DE452" s="13">
        <f t="shared" si="886"/>
        <v>-1.8271639434955429</v>
      </c>
      <c r="DF452" s="15"/>
      <c r="DY452" s="124"/>
      <c r="EE452" t="str">
        <f>E452</f>
        <v xml:space="preserve">bottle 4 </v>
      </c>
      <c r="EF452" t="str">
        <f>A452</f>
        <v>Lab 2</v>
      </c>
      <c r="EG452" t="str">
        <f>B452</f>
        <v>May 28, 2020</v>
      </c>
      <c r="EH452" s="50">
        <f>C452</f>
        <v>1</v>
      </c>
      <c r="EI452" s="48">
        <f>BE452/AVERAGE(BE451,BE453)</f>
        <v>1.0271964210277857</v>
      </c>
      <c r="EJ452" s="46">
        <f>(CM452/AVERAGE(CM451,CM453)-1)*10^6</f>
        <v>0.6022436731534242</v>
      </c>
      <c r="EK452" s="46">
        <f>(CN452/AVERAGE(CN451,CN453)-1)*10^6</f>
        <v>1.0249606154921764</v>
      </c>
      <c r="EL452" s="46">
        <f>(CP452/AVERAGE(CP451,CP453)-1)*10^6</f>
        <v>7.7372651265950054</v>
      </c>
      <c r="EN452" s="39" t="str">
        <f t="shared" ref="EN452:EU452" si="943">DV531</f>
        <v xml:space="preserve">SRM 3169 </v>
      </c>
      <c r="EO452" s="39" t="str">
        <f t="shared" si="943"/>
        <v>Lab 2</v>
      </c>
      <c r="EP452" s="39" t="str">
        <f t="shared" si="943"/>
        <v>June 3, 2020</v>
      </c>
      <c r="EQ452" s="124">
        <f t="shared" si="943"/>
        <v>2</v>
      </c>
      <c r="ER452" s="117">
        <f t="shared" si="943"/>
        <v>0.99792877351310416</v>
      </c>
      <c r="ES452" s="44">
        <f t="shared" si="943"/>
        <v>2.7351386142626666</v>
      </c>
      <c r="ET452" s="44">
        <f t="shared" si="943"/>
        <v>1.8992873305201385</v>
      </c>
      <c r="EU452" s="44">
        <f t="shared" si="943"/>
        <v>-4.5777456587625664</v>
      </c>
      <c r="EV452" s="39" t="s">
        <v>275</v>
      </c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</row>
    <row r="453" spans="1:235">
      <c r="A453" t="s">
        <v>40</v>
      </c>
      <c r="B453" t="s">
        <v>41</v>
      </c>
      <c r="C453" s="19">
        <v>1</v>
      </c>
      <c r="D453" s="14">
        <v>147</v>
      </c>
      <c r="E453" t="s">
        <v>179</v>
      </c>
      <c r="F453" s="13"/>
      <c r="G453" s="13"/>
      <c r="H453" s="13">
        <v>1.1481224999999999E-2</v>
      </c>
      <c r="I453" s="13">
        <v>2.4370039E-3</v>
      </c>
      <c r="J453" s="13">
        <v>3.6363669000000001E-3</v>
      </c>
      <c r="L453" s="13">
        <v>3.4501290000000001E-3</v>
      </c>
      <c r="M453" s="13">
        <v>2.1733012999999999E-5</v>
      </c>
      <c r="N453" s="13">
        <v>5.4548165000000001E-4</v>
      </c>
      <c r="Q453" s="13">
        <v>1.2117285E-6</v>
      </c>
      <c r="R453" s="13">
        <v>1.7394505000000001E-5</v>
      </c>
      <c r="S453" s="13">
        <v>-2.2869823E-6</v>
      </c>
      <c r="T453" s="13"/>
      <c r="U453" s="13"/>
      <c r="V453" s="13">
        <v>43.676248000000001</v>
      </c>
      <c r="W453" s="13">
        <v>9.7000793999999999</v>
      </c>
      <c r="X453" s="13">
        <v>15.117117</v>
      </c>
      <c r="Z453" s="13">
        <v>15.906696</v>
      </c>
      <c r="AA453" s="13">
        <v>3.3599877E-5</v>
      </c>
      <c r="AB453" s="13">
        <v>2.6527449000000001</v>
      </c>
      <c r="AE453" s="13">
        <v>5.9631780999999997E-6</v>
      </c>
      <c r="AF453" s="13">
        <v>2.3314240000000001E-5</v>
      </c>
      <c r="AG453" s="13">
        <v>5.561613E-6</v>
      </c>
      <c r="AI453" s="68">
        <f t="shared" si="920"/>
        <v>1</v>
      </c>
      <c r="AJ453" s="13">
        <f t="shared" si="770"/>
        <v>0</v>
      </c>
      <c r="AK453" s="13">
        <f t="shared" si="771"/>
        <v>0</v>
      </c>
      <c r="AL453" s="13">
        <f t="shared" si="772"/>
        <v>43.664766775000004</v>
      </c>
      <c r="AM453" s="13">
        <f t="shared" si="773"/>
        <v>9.6976423960999991</v>
      </c>
      <c r="AN453" s="13">
        <f t="shared" si="774"/>
        <v>15.1134806331</v>
      </c>
      <c r="AO453" s="13">
        <f t="shared" si="775"/>
        <v>0</v>
      </c>
      <c r="AP453" s="13">
        <f t="shared" si="776"/>
        <v>15.903245870999999</v>
      </c>
      <c r="AQ453" s="13">
        <f t="shared" si="777"/>
        <v>1.1866864000000001E-5</v>
      </c>
      <c r="AR453" s="13">
        <f t="shared" si="778"/>
        <v>2.6521994183499999</v>
      </c>
      <c r="AS453" s="13">
        <f t="shared" si="779"/>
        <v>0</v>
      </c>
      <c r="AT453" s="13">
        <f t="shared" si="780"/>
        <v>0</v>
      </c>
      <c r="AU453" s="13">
        <f t="shared" si="781"/>
        <v>4.7514495999999994E-6</v>
      </c>
      <c r="AV453" s="13">
        <f t="shared" si="782"/>
        <v>5.9197349999999993E-6</v>
      </c>
      <c r="AW453" s="13">
        <f t="shared" si="783"/>
        <v>7.8485952999999992E-6</v>
      </c>
      <c r="AY453">
        <f t="shared" si="873"/>
        <v>0</v>
      </c>
      <c r="AZ453">
        <f t="shared" si="921"/>
        <v>0</v>
      </c>
      <c r="BA453">
        <f t="shared" si="874"/>
        <v>1</v>
      </c>
      <c r="BB453">
        <f t="shared" si="922"/>
        <v>1</v>
      </c>
      <c r="BC453">
        <f t="shared" si="923"/>
        <v>1</v>
      </c>
      <c r="BD453" s="41">
        <f t="shared" si="924"/>
        <v>1.7083753905099015</v>
      </c>
      <c r="BE453" s="13">
        <f t="shared" si="925"/>
        <v>43.664766775000004</v>
      </c>
      <c r="BF453" s="13">
        <f t="shared" si="926"/>
        <v>9.6976423960999991</v>
      </c>
      <c r="BG453" s="13">
        <f t="shared" si="786"/>
        <v>15.113472805353329</v>
      </c>
      <c r="BH453" s="13">
        <f t="shared" si="787"/>
        <v>15.903240796826601</v>
      </c>
      <c r="BI453" s="13">
        <f t="shared" si="788"/>
        <v>2.6521879365593</v>
      </c>
      <c r="BJ453" s="17">
        <f t="shared" si="837"/>
        <v>0.22209307669203732</v>
      </c>
      <c r="BK453" s="17">
        <f t="shared" si="838"/>
        <v>0.34612512379217508</v>
      </c>
      <c r="BL453" s="17">
        <f t="shared" si="839"/>
        <v>0.36421220062331594</v>
      </c>
      <c r="BM453" s="17">
        <f t="shared" si="840"/>
        <v>6.0739771042995563E-2</v>
      </c>
      <c r="BN453" s="17">
        <f t="shared" si="875"/>
        <v>1.5584687688041949</v>
      </c>
      <c r="BO453" s="17">
        <f t="shared" si="876"/>
        <v>1.639907943318496</v>
      </c>
      <c r="BP453" s="17">
        <f t="shared" si="877"/>
        <v>0.27348790852773691</v>
      </c>
      <c r="BQ453" s="17">
        <f t="shared" si="878"/>
        <v>1.0522558912597195</v>
      </c>
      <c r="BR453" s="17">
        <f t="shared" si="879"/>
        <v>0.17548501067338215</v>
      </c>
      <c r="BS453" s="17">
        <f t="shared" si="880"/>
        <v>0.16677028100389002</v>
      </c>
      <c r="BT453" s="96">
        <f t="shared" si="847"/>
        <v>-1.5046587205980619</v>
      </c>
      <c r="BU453" s="96">
        <f t="shared" si="848"/>
        <v>-1.0609549398394316</v>
      </c>
      <c r="BV453" s="96">
        <f t="shared" si="849"/>
        <v>-1.0100186124602897</v>
      </c>
      <c r="BW453" s="96">
        <f t="shared" si="850"/>
        <v>-2.8011565888317054</v>
      </c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J453" s="39"/>
      <c r="CK453" s="19">
        <f t="shared" si="927"/>
        <v>0</v>
      </c>
      <c r="CL453" s="38">
        <f t="shared" si="928"/>
        <v>1.7083680636557239</v>
      </c>
      <c r="CM453" s="39">
        <f t="shared" si="929"/>
        <v>0.21793171681885601</v>
      </c>
      <c r="CN453" s="39">
        <f t="shared" si="930"/>
        <v>0.33335455925767637</v>
      </c>
      <c r="CO453" s="41">
        <f t="shared" si="931"/>
        <v>0.33810000000000001</v>
      </c>
      <c r="CP453" s="39">
        <f t="shared" si="932"/>
        <v>5.4389240108150778E-2</v>
      </c>
      <c r="CQ453" s="17">
        <f t="shared" si="933"/>
        <v>1.5296284731917174</v>
      </c>
      <c r="CR453" s="17">
        <f t="shared" si="934"/>
        <v>1.5514033704466585</v>
      </c>
      <c r="CS453" s="17">
        <f t="shared" si="935"/>
        <v>0.24957009884595591</v>
      </c>
      <c r="CT453" s="17">
        <f t="shared" si="936"/>
        <v>1.0142354157473978</v>
      </c>
      <c r="CU453" s="17">
        <f t="shared" si="937"/>
        <v>0.16315733082897171</v>
      </c>
      <c r="CV453" s="17">
        <f t="shared" si="938"/>
        <v>0.16086731768160539</v>
      </c>
      <c r="CW453" s="13">
        <f t="shared" si="939"/>
        <v>-1.5235734908600107</v>
      </c>
      <c r="CX453" s="13">
        <f t="shared" si="940"/>
        <v>-1.0985486129224238</v>
      </c>
      <c r="CY453" s="13">
        <f t="shared" si="941"/>
        <v>-2.9115889368132644</v>
      </c>
      <c r="CZ453" s="13">
        <f t="shared" si="881"/>
        <v>0.42502487793758692</v>
      </c>
      <c r="DA453" s="13">
        <f t="shared" si="882"/>
        <v>0.4391599215917138</v>
      </c>
      <c r="DB453" s="13">
        <f t="shared" si="883"/>
        <v>-1.3880154459532539</v>
      </c>
      <c r="DC453" s="13">
        <f t="shared" si="884"/>
        <v>1.4135043654127051E-2</v>
      </c>
      <c r="DD453" s="13">
        <f t="shared" si="885"/>
        <v>-1.8130403238908408</v>
      </c>
      <c r="DE453" s="13">
        <f t="shared" si="886"/>
        <v>-1.8271753675449676</v>
      </c>
      <c r="DF453" s="15"/>
      <c r="DV453" s="39" t="str">
        <f>E453</f>
        <v xml:space="preserve">SRM 3169 </v>
      </c>
      <c r="DW453" s="39" t="str">
        <f>A453</f>
        <v>Lab 2</v>
      </c>
      <c r="DX453" s="39" t="str">
        <f>B453</f>
        <v>May 28, 2020</v>
      </c>
      <c r="DY453" s="124">
        <f>C453</f>
        <v>1</v>
      </c>
      <c r="DZ453" s="48">
        <f>BE453/AVERAGE(BE451,BE455)</f>
        <v>0.99759803510622291</v>
      </c>
      <c r="EA453" s="46">
        <f>(CM453/AVERAGE(CM451,CM455)-1)*10^6</f>
        <v>-0.39863769829562301</v>
      </c>
      <c r="EB453" s="46">
        <f>(CN453/AVERAGE(CN451,CN455)-1)*10^6</f>
        <v>-3.4270960647120319</v>
      </c>
      <c r="EC453" s="46">
        <f>(CP453/AVERAGE(CP451,CP455)-1)*10^6</f>
        <v>-4.7422230864402337</v>
      </c>
      <c r="EH453" s="50"/>
      <c r="EK453" s="46"/>
      <c r="EL453" s="46"/>
      <c r="EN453" s="26"/>
      <c r="EO453" s="26"/>
      <c r="EP453" s="26"/>
      <c r="EQ453" s="127"/>
      <c r="ER453" s="26"/>
      <c r="ES453" s="26"/>
      <c r="ET453" s="26"/>
      <c r="EU453" s="26"/>
      <c r="EV453" s="26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</row>
    <row r="454" spans="1:235">
      <c r="A454" t="s">
        <v>40</v>
      </c>
      <c r="B454" t="s">
        <v>41</v>
      </c>
      <c r="C454" s="19">
        <v>1</v>
      </c>
      <c r="D454" s="14">
        <v>150</v>
      </c>
      <c r="E454" t="s">
        <v>184</v>
      </c>
      <c r="F454" s="13"/>
      <c r="G454" s="13"/>
      <c r="H454" s="13">
        <v>1.1364007000000001E-2</v>
      </c>
      <c r="I454" s="13">
        <v>2.4119619000000001E-3</v>
      </c>
      <c r="J454" s="13">
        <v>3.5746988000000001E-3</v>
      </c>
      <c r="L454" s="13">
        <v>3.4098781999999999E-3</v>
      </c>
      <c r="M454" s="13">
        <v>2.1041207E-5</v>
      </c>
      <c r="N454" s="13">
        <v>5.4396692999999997E-4</v>
      </c>
      <c r="Q454" s="13">
        <v>5.4190119999999996E-6</v>
      </c>
      <c r="R454" s="13">
        <v>5.3497002999999996E-6</v>
      </c>
      <c r="S454" s="13">
        <v>1.7713211E-6</v>
      </c>
      <c r="T454" s="13"/>
      <c r="U454" s="13"/>
      <c r="V454" s="13">
        <v>45.394908000000001</v>
      </c>
      <c r="W454" s="13">
        <v>10.081410999999999</v>
      </c>
      <c r="X454" s="13">
        <v>15.710762000000001</v>
      </c>
      <c r="Z454" s="13">
        <v>16.530121999999999</v>
      </c>
      <c r="AA454" s="13">
        <v>3.0834677999999998E-5</v>
      </c>
      <c r="AB454" s="13">
        <v>2.7565409000000001</v>
      </c>
      <c r="AE454" s="13">
        <v>3.0028199999999999E-7</v>
      </c>
      <c r="AF454" s="13">
        <v>1.1218368999999999E-5</v>
      </c>
      <c r="AG454" s="13">
        <v>-3.8003639E-6</v>
      </c>
      <c r="AI454" s="68">
        <f t="shared" si="920"/>
        <v>1</v>
      </c>
      <c r="AJ454" s="13">
        <f t="shared" si="770"/>
        <v>0</v>
      </c>
      <c r="AK454" s="13">
        <f t="shared" si="771"/>
        <v>0</v>
      </c>
      <c r="AL454" s="13">
        <f t="shared" si="772"/>
        <v>45.383543993000004</v>
      </c>
      <c r="AM454" s="13">
        <f t="shared" si="773"/>
        <v>10.078999038099999</v>
      </c>
      <c r="AN454" s="13">
        <f t="shared" si="774"/>
        <v>15.707187301200001</v>
      </c>
      <c r="AO454" s="13">
        <f t="shared" si="775"/>
        <v>0</v>
      </c>
      <c r="AP454" s="13">
        <f t="shared" si="776"/>
        <v>16.526712121799999</v>
      </c>
      <c r="AQ454" s="13">
        <f t="shared" si="777"/>
        <v>9.7934709999999976E-6</v>
      </c>
      <c r="AR454" s="13">
        <f t="shared" si="778"/>
        <v>2.75599693307</v>
      </c>
      <c r="AS454" s="13">
        <f t="shared" si="779"/>
        <v>0</v>
      </c>
      <c r="AT454" s="13">
        <f t="shared" si="780"/>
        <v>0</v>
      </c>
      <c r="AU454" s="13">
        <f t="shared" si="781"/>
        <v>-5.1187299999999994E-6</v>
      </c>
      <c r="AV454" s="13">
        <f t="shared" si="782"/>
        <v>5.8686686999999998E-6</v>
      </c>
      <c r="AW454" s="13">
        <f t="shared" si="783"/>
        <v>-5.5716850000000002E-6</v>
      </c>
      <c r="AY454">
        <f t="shared" si="873"/>
        <v>0</v>
      </c>
      <c r="AZ454">
        <f t="shared" si="921"/>
        <v>0</v>
      </c>
      <c r="BA454">
        <f t="shared" si="874"/>
        <v>1</v>
      </c>
      <c r="BB454">
        <f t="shared" si="922"/>
        <v>1</v>
      </c>
      <c r="BC454">
        <f t="shared" si="923"/>
        <v>1</v>
      </c>
      <c r="BD454" s="41">
        <f t="shared" si="924"/>
        <v>1.7048553055641156</v>
      </c>
      <c r="BE454" s="13">
        <f t="shared" si="925"/>
        <v>45.383543993000004</v>
      </c>
      <c r="BF454" s="13">
        <f t="shared" si="926"/>
        <v>10.078999038099999</v>
      </c>
      <c r="BG454" s="13">
        <f t="shared" si="786"/>
        <v>15.707179538926635</v>
      </c>
      <c r="BH454" s="13">
        <f t="shared" si="787"/>
        <v>16.526707090411172</v>
      </c>
      <c r="BI454" s="13">
        <f t="shared" si="788"/>
        <v>2.7559896240268849</v>
      </c>
      <c r="BJ454" s="17">
        <f t="shared" si="837"/>
        <v>0.22208488256568487</v>
      </c>
      <c r="BK454" s="17">
        <f t="shared" si="838"/>
        <v>0.34609856694640956</v>
      </c>
      <c r="BL454" s="17">
        <f t="shared" si="839"/>
        <v>0.3641563799636332</v>
      </c>
      <c r="BM454" s="17">
        <f t="shared" si="840"/>
        <v>6.072662867518612E-2</v>
      </c>
      <c r="BN454" s="17">
        <f t="shared" si="875"/>
        <v>1.5584066909373977</v>
      </c>
      <c r="BO454" s="17">
        <f t="shared" si="876"/>
        <v>1.6397171016623726</v>
      </c>
      <c r="BP454" s="17">
        <f t="shared" si="877"/>
        <v>0.27343882201088282</v>
      </c>
      <c r="BQ454" s="17">
        <f t="shared" si="878"/>
        <v>1.052175347550687</v>
      </c>
      <c r="BR454" s="17">
        <f t="shared" si="879"/>
        <v>0.17546050309011862</v>
      </c>
      <c r="BS454" s="17">
        <f t="shared" si="880"/>
        <v>0.16675975491971509</v>
      </c>
      <c r="BT454" s="96">
        <f t="shared" si="847"/>
        <v>-1.5046956162890011</v>
      </c>
      <c r="BU454" s="96">
        <f t="shared" si="848"/>
        <v>-1.061031668926095</v>
      </c>
      <c r="BV454" s="96">
        <f t="shared" si="849"/>
        <v>-1.0101718883189135</v>
      </c>
      <c r="BW454" s="96">
        <f t="shared" si="850"/>
        <v>-2.8013729839482351</v>
      </c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J454" s="39"/>
      <c r="CK454" s="19">
        <f t="shared" si="927"/>
        <v>0</v>
      </c>
      <c r="CL454" s="38">
        <f t="shared" si="928"/>
        <v>1.7048483145620059</v>
      </c>
      <c r="CM454" s="39">
        <f t="shared" si="929"/>
        <v>0.21793216889518022</v>
      </c>
      <c r="CN454" s="39">
        <f t="shared" si="930"/>
        <v>0.33335480098054487</v>
      </c>
      <c r="CO454" s="41">
        <f t="shared" si="931"/>
        <v>0.33810000000000001</v>
      </c>
      <c r="CP454" s="39">
        <f t="shared" si="932"/>
        <v>5.4389845384613354E-2</v>
      </c>
      <c r="CQ454" s="17">
        <f t="shared" si="933"/>
        <v>1.5296264093112379</v>
      </c>
      <c r="CR454" s="17">
        <f t="shared" si="934"/>
        <v>1.5514001522309324</v>
      </c>
      <c r="CS454" s="17">
        <f t="shared" si="935"/>
        <v>0.2495723585019404</v>
      </c>
      <c r="CT454" s="17">
        <f t="shared" si="936"/>
        <v>1.0142346803030806</v>
      </c>
      <c r="CU454" s="17">
        <f t="shared" si="937"/>
        <v>0.16315902823246767</v>
      </c>
      <c r="CV454" s="17">
        <f t="shared" si="938"/>
        <v>0.16086910791071682</v>
      </c>
      <c r="CW454" s="13">
        <f t="shared" si="939"/>
        <v>-1.5235714164678023</v>
      </c>
      <c r="CX454" s="13">
        <f t="shared" si="940"/>
        <v>-1.0985478878002555</v>
      </c>
      <c r="CY454" s="13">
        <f t="shared" si="941"/>
        <v>-2.9115778082684738</v>
      </c>
      <c r="CZ454" s="13">
        <f t="shared" si="881"/>
        <v>0.42502352866754656</v>
      </c>
      <c r="DA454" s="13">
        <f t="shared" si="882"/>
        <v>0.43915784719950518</v>
      </c>
      <c r="DB454" s="13">
        <f t="shared" si="883"/>
        <v>-1.3880063918006718</v>
      </c>
      <c r="DC454" s="13">
        <f t="shared" si="884"/>
        <v>1.4134318531958718E-2</v>
      </c>
      <c r="DD454" s="13">
        <f t="shared" si="885"/>
        <v>-1.8130299204682183</v>
      </c>
      <c r="DE454" s="13">
        <f t="shared" si="886"/>
        <v>-1.8271642390001772</v>
      </c>
      <c r="DF454" s="15"/>
      <c r="DY454" s="124"/>
      <c r="EE454" t="str">
        <f>E454</f>
        <v xml:space="preserve">bottle 5 </v>
      </c>
      <c r="EF454" t="str">
        <f>A454</f>
        <v>Lab 2</v>
      </c>
      <c r="EG454" t="str">
        <f>B454</f>
        <v>May 28, 2020</v>
      </c>
      <c r="EH454" s="50">
        <f>C454</f>
        <v>1</v>
      </c>
      <c r="EI454" s="48">
        <f>BE454/AVERAGE(BE453,BE455)</f>
        <v>1.0360684355435834</v>
      </c>
      <c r="EJ454" s="46">
        <f>(CM454/AVERAGE(CM453,CM455)-1)*10^6</f>
        <v>3.4601779934639865</v>
      </c>
      <c r="EK454" s="46">
        <f>(CN454/AVERAGE(CN453,CN455)-1)*10^6</f>
        <v>1.4591031551880462</v>
      </c>
      <c r="EL454" s="46">
        <f>(CP454/AVERAGE(CP453,CP455)-1)*10^6</f>
        <v>10.073171533120373</v>
      </c>
      <c r="EN454" t="str">
        <f t="shared" ref="EN454:EU454" si="944">EE541</f>
        <v>iRM4</v>
      </c>
      <c r="EO454" t="str">
        <f t="shared" si="944"/>
        <v>Lab 3</v>
      </c>
      <c r="EP454" s="39" t="str">
        <f t="shared" si="944"/>
        <v>Feb 4, 2020</v>
      </c>
      <c r="EQ454" s="124">
        <f t="shared" si="944"/>
        <v>1</v>
      </c>
      <c r="ER454" s="117">
        <f t="shared" si="944"/>
        <v>1.0025802201724117</v>
      </c>
      <c r="ES454" s="44">
        <f t="shared" si="944"/>
        <v>-3.5107126582500925</v>
      </c>
      <c r="ET454" s="44">
        <f t="shared" si="944"/>
        <v>-3.6878660324424217</v>
      </c>
      <c r="EU454" s="44">
        <f t="shared" si="944"/>
        <v>-7.8243583049308896</v>
      </c>
      <c r="EV454" s="39" t="s">
        <v>275</v>
      </c>
      <c r="EW454" s="108" t="s">
        <v>257</v>
      </c>
      <c r="EX454" s="109">
        <f>AVERAGE(ES454:ES471)</f>
        <v>-1.98665427856046</v>
      </c>
      <c r="EY454" s="109">
        <f t="shared" ref="EY454:EZ454" si="945">AVERAGE(ET454:ET471)</f>
        <v>-1.0713263860422866</v>
      </c>
      <c r="EZ454" s="110">
        <f t="shared" si="945"/>
        <v>-0.37856954590267633</v>
      </c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</row>
    <row r="455" spans="1:235">
      <c r="A455" t="s">
        <v>40</v>
      </c>
      <c r="B455" t="s">
        <v>41</v>
      </c>
      <c r="C455" s="19">
        <v>1</v>
      </c>
      <c r="D455" s="14">
        <v>153</v>
      </c>
      <c r="E455" t="s">
        <v>179</v>
      </c>
      <c r="F455" s="13"/>
      <c r="G455" s="13"/>
      <c r="H455" s="13">
        <v>1.2066596000000001E-2</v>
      </c>
      <c r="I455" s="13">
        <v>2.5715862999999999E-3</v>
      </c>
      <c r="J455" s="13">
        <v>3.8180774000000002E-3</v>
      </c>
      <c r="L455" s="13">
        <v>3.6480748000000001E-3</v>
      </c>
      <c r="M455" s="13">
        <v>9.5571540999999997E-6</v>
      </c>
      <c r="N455" s="13">
        <v>5.8897161000000004E-4</v>
      </c>
      <c r="Q455" s="13">
        <v>4.4279010999999997E-6</v>
      </c>
      <c r="R455" s="13">
        <v>-2.7661365999999998E-7</v>
      </c>
      <c r="S455" s="13">
        <v>5.0724927000000003E-6</v>
      </c>
      <c r="T455" s="13"/>
      <c r="U455" s="13"/>
      <c r="V455" s="13">
        <v>43.954532</v>
      </c>
      <c r="W455" s="13">
        <v>9.7617498999999999</v>
      </c>
      <c r="X455" s="13">
        <v>15.213062000000001</v>
      </c>
      <c r="Z455" s="13">
        <v>16.007321999999998</v>
      </c>
      <c r="AA455" s="13">
        <v>3.6893615999999999E-5</v>
      </c>
      <c r="AB455" s="13">
        <v>2.6694952000000001</v>
      </c>
      <c r="AE455" s="13">
        <v>-1.3918681000000001E-6</v>
      </c>
      <c r="AF455" s="13">
        <v>1.6222715000000001E-5</v>
      </c>
      <c r="AG455" s="13">
        <v>-6.6920630000000003E-6</v>
      </c>
      <c r="AI455" s="68">
        <f t="shared" si="920"/>
        <v>1</v>
      </c>
      <c r="AJ455" s="13">
        <f t="shared" si="770"/>
        <v>0</v>
      </c>
      <c r="AK455" s="13">
        <f t="shared" si="771"/>
        <v>0</v>
      </c>
      <c r="AL455" s="13">
        <f t="shared" si="772"/>
        <v>43.942465404000004</v>
      </c>
      <c r="AM455" s="13">
        <f t="shared" si="773"/>
        <v>9.7591783136999997</v>
      </c>
      <c r="AN455" s="13">
        <f t="shared" si="774"/>
        <v>15.209243922600001</v>
      </c>
      <c r="AO455" s="13">
        <f t="shared" si="775"/>
        <v>0</v>
      </c>
      <c r="AP455" s="13">
        <f t="shared" si="776"/>
        <v>16.003673925199998</v>
      </c>
      <c r="AQ455" s="13">
        <f t="shared" si="777"/>
        <v>2.7336461899999999E-5</v>
      </c>
      <c r="AR455" s="13">
        <f t="shared" si="778"/>
        <v>2.66890622839</v>
      </c>
      <c r="AS455" s="13">
        <f t="shared" si="779"/>
        <v>0</v>
      </c>
      <c r="AT455" s="13">
        <f t="shared" si="780"/>
        <v>0</v>
      </c>
      <c r="AU455" s="13">
        <f t="shared" si="781"/>
        <v>-5.8197691999999998E-6</v>
      </c>
      <c r="AV455" s="13">
        <f t="shared" si="782"/>
        <v>1.6499328660000002E-5</v>
      </c>
      <c r="AW455" s="13">
        <f t="shared" si="783"/>
        <v>-1.1764555700000001E-5</v>
      </c>
      <c r="AY455">
        <f t="shared" si="873"/>
        <v>0</v>
      </c>
      <c r="AZ455">
        <f t="shared" si="921"/>
        <v>0</v>
      </c>
      <c r="BA455">
        <f t="shared" si="874"/>
        <v>1</v>
      </c>
      <c r="BB455">
        <f t="shared" si="922"/>
        <v>1</v>
      </c>
      <c r="BC455">
        <f t="shared" si="923"/>
        <v>1</v>
      </c>
      <c r="BD455" s="41">
        <f t="shared" si="924"/>
        <v>1.7073520407734528</v>
      </c>
      <c r="BE455" s="13">
        <f t="shared" si="925"/>
        <v>43.942465404000004</v>
      </c>
      <c r="BF455" s="13">
        <f t="shared" si="926"/>
        <v>9.7591783136999997</v>
      </c>
      <c r="BG455" s="13">
        <f t="shared" si="786"/>
        <v>15.209222103634426</v>
      </c>
      <c r="BH455" s="13">
        <f t="shared" si="787"/>
        <v>16.003659781791161</v>
      </c>
      <c r="BI455" s="13">
        <f t="shared" si="788"/>
        <v>2.6688821282816484</v>
      </c>
      <c r="BJ455" s="17">
        <f t="shared" si="837"/>
        <v>0.22208991288894864</v>
      </c>
      <c r="BK455" s="17">
        <f t="shared" si="838"/>
        <v>0.34611672248708097</v>
      </c>
      <c r="BL455" s="17">
        <f t="shared" si="839"/>
        <v>0.3641957644992394</v>
      </c>
      <c r="BM455" s="17">
        <f t="shared" si="840"/>
        <v>6.0735830448846527E-2</v>
      </c>
      <c r="BN455" s="17">
        <f t="shared" si="875"/>
        <v>1.558453141724403</v>
      </c>
      <c r="BO455" s="17">
        <f t="shared" si="876"/>
        <v>1.6398572981626041</v>
      </c>
      <c r="BP455" s="17">
        <f t="shared" si="877"/>
        <v>0.27347406128803425</v>
      </c>
      <c r="BQ455" s="17">
        <f t="shared" si="878"/>
        <v>1.0522339454801501</v>
      </c>
      <c r="BR455" s="17">
        <f t="shared" si="879"/>
        <v>0.17547788506842088</v>
      </c>
      <c r="BS455" s="17">
        <f t="shared" si="880"/>
        <v>0.16676698734362511</v>
      </c>
      <c r="BT455" s="96">
        <f t="shared" si="847"/>
        <v>-1.5046729660922071</v>
      </c>
      <c r="BU455" s="96">
        <f t="shared" si="848"/>
        <v>-1.0609792125849749</v>
      </c>
      <c r="BV455" s="96">
        <f t="shared" si="849"/>
        <v>-1.0100637413574636</v>
      </c>
      <c r="BW455" s="96">
        <f t="shared" si="850"/>
        <v>-2.8012214676073941</v>
      </c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J455" s="39"/>
      <c r="CK455" s="19">
        <f t="shared" si="927"/>
        <v>0</v>
      </c>
      <c r="CL455" s="38">
        <f t="shared" si="928"/>
        <v>1.7073317465451578</v>
      </c>
      <c r="CM455" s="39">
        <f t="shared" si="929"/>
        <v>0.21793111280853314</v>
      </c>
      <c r="CN455" s="39">
        <f t="shared" si="930"/>
        <v>0.33335406990674887</v>
      </c>
      <c r="CO455" s="41">
        <f t="shared" si="931"/>
        <v>0.33810000000000007</v>
      </c>
      <c r="CP455" s="39">
        <f t="shared" si="932"/>
        <v>5.4389354915629122E-2</v>
      </c>
      <c r="CQ455" s="17">
        <f t="shared" si="933"/>
        <v>1.52963046721843</v>
      </c>
      <c r="CR455" s="17">
        <f t="shared" si="934"/>
        <v>1.5514076702624979</v>
      </c>
      <c r="CS455" s="17">
        <f t="shared" si="935"/>
        <v>0.24957131735207419</v>
      </c>
      <c r="CT455" s="17">
        <f t="shared" si="936"/>
        <v>1.0142369046059005</v>
      </c>
      <c r="CU455" s="17">
        <f t="shared" si="937"/>
        <v>0.16315791473865537</v>
      </c>
      <c r="CV455" s="17">
        <f t="shared" si="938"/>
        <v>0.16086765724823754</v>
      </c>
      <c r="CW455" s="13">
        <f t="shared" si="939"/>
        <v>-1.5235762624215288</v>
      </c>
      <c r="CX455" s="13">
        <f t="shared" si="940"/>
        <v>-1.0985500808828075</v>
      </c>
      <c r="CY455" s="13">
        <f t="shared" si="941"/>
        <v>-2.9115868259663955</v>
      </c>
      <c r="CZ455" s="13">
        <f t="shared" si="881"/>
        <v>0.4250261815387214</v>
      </c>
      <c r="DA455" s="13">
        <f t="shared" si="882"/>
        <v>0.43916269315323203</v>
      </c>
      <c r="DB455" s="13">
        <f t="shared" si="883"/>
        <v>-1.3880105635448672</v>
      </c>
      <c r="DC455" s="13">
        <f t="shared" si="884"/>
        <v>1.4136511614510607E-2</v>
      </c>
      <c r="DD455" s="13">
        <f t="shared" si="885"/>
        <v>-1.8130367450835887</v>
      </c>
      <c r="DE455" s="13">
        <f t="shared" si="886"/>
        <v>-1.8271732566980992</v>
      </c>
      <c r="DF455" s="15"/>
      <c r="DV455" s="39" t="str">
        <f>E455</f>
        <v xml:space="preserve">SRM 3169 </v>
      </c>
      <c r="DW455" s="39" t="str">
        <f>A455</f>
        <v>Lab 2</v>
      </c>
      <c r="DX455" s="39" t="str">
        <f>B455</f>
        <v>May 28, 2020</v>
      </c>
      <c r="DY455" s="124">
        <f>C455</f>
        <v>1</v>
      </c>
      <c r="DZ455" s="48">
        <f>BE455/AVERAGE(BE453,BE457)</f>
        <v>1.003515677526758</v>
      </c>
      <c r="EA455" s="46">
        <f>(CM455/AVERAGE(CM453,CM457)-1)*10^6</f>
        <v>-0.19919300331405765</v>
      </c>
      <c r="EB455" s="46">
        <f>(CN455/AVERAGE(CN453,CN457)-1)*10^6</f>
        <v>-6.1022883413031082E-3</v>
      </c>
      <c r="EC455" s="46">
        <f>(CP455/AVERAGE(CP453,CP457)-1)*10^6</f>
        <v>-10.941972086953022</v>
      </c>
      <c r="EH455" s="50"/>
      <c r="EK455" s="46"/>
      <c r="EL455" s="46"/>
      <c r="EN455" t="str">
        <f t="shared" ref="EN455:EU455" si="946">EE547</f>
        <v>iRM4</v>
      </c>
      <c r="EO455" t="str">
        <f t="shared" si="946"/>
        <v>Lab 3</v>
      </c>
      <c r="EP455" s="39" t="str">
        <f t="shared" si="946"/>
        <v>Feb 4, 2020</v>
      </c>
      <c r="EQ455" s="124">
        <f t="shared" si="946"/>
        <v>1</v>
      </c>
      <c r="ER455" s="117">
        <f t="shared" si="946"/>
        <v>0.99900607501465599</v>
      </c>
      <c r="ES455" s="44">
        <f t="shared" si="946"/>
        <v>-14.203279036562044</v>
      </c>
      <c r="ET455" s="44">
        <f t="shared" si="946"/>
        <v>3.0565531730086803</v>
      </c>
      <c r="EU455" s="44">
        <f t="shared" si="946"/>
        <v>0.99206434822640688</v>
      </c>
      <c r="EV455" s="39" t="s">
        <v>275</v>
      </c>
      <c r="EW455" s="111" t="s">
        <v>258</v>
      </c>
      <c r="EX455" s="44">
        <f>2*STDEV(ES454:ES471)</f>
        <v>15.119188183861015</v>
      </c>
      <c r="EY455" s="44">
        <f t="shared" ref="EY455:EZ455" si="947">2*STDEV(ET454:ET471)</f>
        <v>7.3544601285539111</v>
      </c>
      <c r="EZ455" s="112">
        <f t="shared" si="947"/>
        <v>26.533037881340093</v>
      </c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</row>
    <row r="456" spans="1:235">
      <c r="A456" t="s">
        <v>40</v>
      </c>
      <c r="B456" t="s">
        <v>41</v>
      </c>
      <c r="C456" s="19">
        <v>1</v>
      </c>
      <c r="D456" s="14">
        <v>156</v>
      </c>
      <c r="E456" t="s">
        <v>185</v>
      </c>
      <c r="F456" s="13"/>
      <c r="G456" s="13"/>
      <c r="H456" s="13">
        <v>1.0833949000000001E-2</v>
      </c>
      <c r="I456" s="13">
        <v>2.3118715999999998E-3</v>
      </c>
      <c r="J456" s="13">
        <v>3.4301780999999999E-3</v>
      </c>
      <c r="L456" s="13">
        <v>3.2712389E-3</v>
      </c>
      <c r="M456" s="13">
        <v>4.0256004999999997E-6</v>
      </c>
      <c r="N456" s="13">
        <v>5.3974901000000003E-4</v>
      </c>
      <c r="Q456" s="13">
        <v>2.3846747999999999E-6</v>
      </c>
      <c r="R456" s="13">
        <v>8.4759555999999997E-6</v>
      </c>
      <c r="S456" s="13">
        <v>2.3938215999999999E-6</v>
      </c>
      <c r="T456" s="13"/>
      <c r="U456" s="13"/>
      <c r="V456" s="13">
        <v>44.695515999999998</v>
      </c>
      <c r="W456" s="13">
        <v>9.9248080999999999</v>
      </c>
      <c r="X456" s="13">
        <v>15.465120000000001</v>
      </c>
      <c r="Z456" s="13">
        <v>16.268364999999999</v>
      </c>
      <c r="AA456" s="13">
        <v>2.6544678E-5</v>
      </c>
      <c r="AB456" s="13">
        <v>2.7124659000000002</v>
      </c>
      <c r="AE456" s="13">
        <v>3.6334158999999999E-6</v>
      </c>
      <c r="AF456" s="13">
        <v>2.0335329000000001E-5</v>
      </c>
      <c r="AG456" s="13">
        <v>3.4621569999999999E-6</v>
      </c>
      <c r="AI456" s="68">
        <f t="shared" si="920"/>
        <v>1</v>
      </c>
      <c r="AJ456" s="13">
        <f t="shared" si="770"/>
        <v>0</v>
      </c>
      <c r="AK456" s="13">
        <f t="shared" si="771"/>
        <v>0</v>
      </c>
      <c r="AL456" s="13">
        <f t="shared" si="772"/>
        <v>44.684682050999996</v>
      </c>
      <c r="AM456" s="13">
        <f t="shared" si="773"/>
        <v>9.9224962284</v>
      </c>
      <c r="AN456" s="13">
        <f t="shared" si="774"/>
        <v>15.4616898219</v>
      </c>
      <c r="AO456" s="13">
        <f t="shared" si="775"/>
        <v>0</v>
      </c>
      <c r="AP456" s="13">
        <f t="shared" si="776"/>
        <v>16.265093761100001</v>
      </c>
      <c r="AQ456" s="13">
        <f t="shared" si="777"/>
        <v>2.2519077500000001E-5</v>
      </c>
      <c r="AR456" s="13">
        <f t="shared" si="778"/>
        <v>2.7119261509900001</v>
      </c>
      <c r="AS456" s="13">
        <f t="shared" si="779"/>
        <v>0</v>
      </c>
      <c r="AT456" s="13">
        <f t="shared" si="780"/>
        <v>0</v>
      </c>
      <c r="AU456" s="13">
        <f t="shared" si="781"/>
        <v>1.2487411E-6</v>
      </c>
      <c r="AV456" s="13">
        <f t="shared" si="782"/>
        <v>1.1859373400000001E-5</v>
      </c>
      <c r="AW456" s="13">
        <f t="shared" si="783"/>
        <v>1.0683354000000001E-6</v>
      </c>
      <c r="AY456">
        <f t="shared" si="873"/>
        <v>0</v>
      </c>
      <c r="AZ456">
        <f t="shared" si="921"/>
        <v>0</v>
      </c>
      <c r="BA456">
        <f t="shared" si="874"/>
        <v>1</v>
      </c>
      <c r="BB456">
        <f t="shared" si="922"/>
        <v>1</v>
      </c>
      <c r="BC456">
        <f t="shared" si="923"/>
        <v>1</v>
      </c>
      <c r="BD456" s="41">
        <f t="shared" si="924"/>
        <v>1.6948007152325535</v>
      </c>
      <c r="BE456" s="13">
        <f t="shared" si="925"/>
        <v>44.684682050999996</v>
      </c>
      <c r="BF456" s="13">
        <f t="shared" si="926"/>
        <v>9.9224962284</v>
      </c>
      <c r="BG456" s="13">
        <f t="shared" si="786"/>
        <v>15.461674124088232</v>
      </c>
      <c r="BH456" s="13">
        <f t="shared" si="787"/>
        <v>16.265083587994862</v>
      </c>
      <c r="BI456" s="13">
        <f t="shared" si="788"/>
        <v>2.7119065674915572</v>
      </c>
      <c r="BJ456" s="17">
        <f t="shared" si="837"/>
        <v>0.22205587626370826</v>
      </c>
      <c r="BK456" s="17">
        <f t="shared" si="838"/>
        <v>0.34601732438067589</v>
      </c>
      <c r="BL456" s="17">
        <f t="shared" si="839"/>
        <v>0.36399685174957774</v>
      </c>
      <c r="BM456" s="17">
        <f t="shared" si="840"/>
        <v>6.0689848131768628E-2</v>
      </c>
      <c r="BN456" s="17">
        <f t="shared" si="875"/>
        <v>1.5582443941711048</v>
      </c>
      <c r="BO456" s="17">
        <f t="shared" si="876"/>
        <v>1.639212876840529</v>
      </c>
      <c r="BP456" s="17">
        <f t="shared" si="877"/>
        <v>0.27330890383506362</v>
      </c>
      <c r="BQ456" s="17">
        <f t="shared" si="878"/>
        <v>1.0519613502043077</v>
      </c>
      <c r="BR456" s="17">
        <f t="shared" si="879"/>
        <v>0.17539540322264277</v>
      </c>
      <c r="BS456" s="17">
        <f t="shared" si="880"/>
        <v>0.16673179408024655</v>
      </c>
      <c r="BT456" s="96">
        <f t="shared" si="847"/>
        <v>-1.5048262338981315</v>
      </c>
      <c r="BU456" s="96">
        <f t="shared" si="848"/>
        <v>-1.0612664347135154</v>
      </c>
      <c r="BV456" s="96">
        <f t="shared" si="849"/>
        <v>-1.0106100604224211</v>
      </c>
      <c r="BW456" s="96">
        <f t="shared" si="850"/>
        <v>-2.8019788414975531</v>
      </c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J456" s="39"/>
      <c r="CK456" s="19">
        <f t="shared" si="927"/>
        <v>0</v>
      </c>
      <c r="CL456" s="38">
        <f t="shared" si="928"/>
        <v>1.6947863525670657</v>
      </c>
      <c r="CM456" s="39">
        <f t="shared" si="929"/>
        <v>0.21792798175656805</v>
      </c>
      <c r="CN456" s="39">
        <f t="shared" si="930"/>
        <v>0.33335035198219209</v>
      </c>
      <c r="CO456" s="41">
        <f t="shared" si="931"/>
        <v>0.33810000000000001</v>
      </c>
      <c r="CP456" s="39">
        <f t="shared" si="932"/>
        <v>5.4392269480553722E-2</v>
      </c>
      <c r="CQ456" s="17">
        <f t="shared" si="933"/>
        <v>1.5296353836496053</v>
      </c>
      <c r="CR456" s="17">
        <f t="shared" si="934"/>
        <v>1.5514299599106445</v>
      </c>
      <c r="CS456" s="17">
        <f t="shared" si="935"/>
        <v>0.24958827701764097</v>
      </c>
      <c r="CT456" s="17">
        <f t="shared" si="936"/>
        <v>1.014248216597238</v>
      </c>
      <c r="CU456" s="17">
        <f t="shared" si="937"/>
        <v>0.16316847772057971</v>
      </c>
      <c r="CV456" s="17">
        <f t="shared" si="938"/>
        <v>0.16087627767096635</v>
      </c>
      <c r="CW456" s="13">
        <f t="shared" si="939"/>
        <v>-1.523590629688401</v>
      </c>
      <c r="CX456" s="13">
        <f t="shared" si="940"/>
        <v>-1.0985612340248438</v>
      </c>
      <c r="CY456" s="13">
        <f t="shared" si="941"/>
        <v>-2.9115332403550118</v>
      </c>
      <c r="CZ456" s="13">
        <f t="shared" si="881"/>
        <v>0.42502939566355719</v>
      </c>
      <c r="DA456" s="13">
        <f t="shared" si="882"/>
        <v>0.43917706042010424</v>
      </c>
      <c r="DB456" s="13">
        <f t="shared" si="883"/>
        <v>-1.3879426106666111</v>
      </c>
      <c r="DC456" s="13">
        <f t="shared" si="884"/>
        <v>1.414766475654679E-2</v>
      </c>
      <c r="DD456" s="13">
        <f t="shared" si="885"/>
        <v>-1.812972006330168</v>
      </c>
      <c r="DE456" s="13">
        <f t="shared" si="886"/>
        <v>-1.827119671086715</v>
      </c>
      <c r="DF456" s="15"/>
      <c r="DY456" s="124"/>
      <c r="EE456" t="str">
        <f>E456</f>
        <v xml:space="preserve">bottle 6 </v>
      </c>
      <c r="EF456" t="str">
        <f>A456</f>
        <v>Lab 2</v>
      </c>
      <c r="EG456" t="str">
        <f>B456</f>
        <v>May 28, 2020</v>
      </c>
      <c r="EH456" s="50">
        <f>C456</f>
        <v>1</v>
      </c>
      <c r="EI456" s="48">
        <f>BE456/AVERAGE(BE455,BE457)</f>
        <v>1.0172401323475722</v>
      </c>
      <c r="EJ456" s="46">
        <f>(CM456/AVERAGE(CM455,CM457)-1)*10^6</f>
        <v>-13.180589667038944</v>
      </c>
      <c r="EK456" s="46">
        <f>(CN456/AVERAGE(CN455,CN457)-1)*10^6</f>
        <v>-10.425208986419854</v>
      </c>
      <c r="EL456" s="46">
        <f>(CP456/AVERAGE(CP455,CP457)-1)*10^6</f>
        <v>41.589034017963655</v>
      </c>
      <c r="EN456" t="str">
        <f t="shared" ref="EN456:EU456" si="948">EE553</f>
        <v>iRM4</v>
      </c>
      <c r="EO456" t="str">
        <f t="shared" si="948"/>
        <v>Lab 3</v>
      </c>
      <c r="EP456" s="39" t="str">
        <f t="shared" si="948"/>
        <v>Feb 4, 2020</v>
      </c>
      <c r="EQ456" s="124">
        <f t="shared" si="948"/>
        <v>1</v>
      </c>
      <c r="ER456" s="117">
        <f t="shared" si="948"/>
        <v>1.0047375669244576</v>
      </c>
      <c r="ES456" s="44">
        <f t="shared" si="948"/>
        <v>6.7218619381748113</v>
      </c>
      <c r="ET456" s="44">
        <f t="shared" si="948"/>
        <v>-8.3216866924029631</v>
      </c>
      <c r="EU456" s="44">
        <f t="shared" si="948"/>
        <v>18.090570899520486</v>
      </c>
      <c r="EV456" s="39" t="s">
        <v>275</v>
      </c>
      <c r="EW456" s="111" t="s">
        <v>233</v>
      </c>
      <c r="EX456">
        <f>COUNT(ES454:ES471)</f>
        <v>18</v>
      </c>
      <c r="EY456">
        <f t="shared" ref="EY456:EZ456" si="949">COUNT(ET454:ET471)</f>
        <v>18</v>
      </c>
      <c r="EZ456" s="113">
        <f t="shared" si="949"/>
        <v>18</v>
      </c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</row>
    <row r="457" spans="1:235">
      <c r="A457" t="s">
        <v>40</v>
      </c>
      <c r="B457" t="s">
        <v>41</v>
      </c>
      <c r="C457" s="19">
        <v>1</v>
      </c>
      <c r="D457" s="14">
        <v>159</v>
      </c>
      <c r="E457" t="s">
        <v>179</v>
      </c>
      <c r="F457" s="13"/>
      <c r="G457" s="13"/>
      <c r="H457" s="13">
        <v>1.1586592E-2</v>
      </c>
      <c r="I457" s="13">
        <v>2.4701688999999999E-3</v>
      </c>
      <c r="J457" s="13">
        <v>3.6731939999999999E-3</v>
      </c>
      <c r="L457" s="13">
        <v>3.5066098000000002E-3</v>
      </c>
      <c r="M457" s="13">
        <v>1.6080398000000001E-5</v>
      </c>
      <c r="N457" s="13">
        <v>5.5999592999999995E-4</v>
      </c>
      <c r="Q457" s="13">
        <v>4.7215430999999997E-6</v>
      </c>
      <c r="R457" s="13">
        <v>1.68349E-5</v>
      </c>
      <c r="S457" s="13">
        <v>-9.1574050000000003E-7</v>
      </c>
      <c r="T457" s="13"/>
      <c r="U457" s="13"/>
      <c r="V457" s="13">
        <v>43.923858000000003</v>
      </c>
      <c r="W457" s="13">
        <v>9.7546470999999997</v>
      </c>
      <c r="X457" s="13">
        <v>15.201573</v>
      </c>
      <c r="Z457" s="13">
        <v>15.994408999999999</v>
      </c>
      <c r="AA457" s="13">
        <v>3.0034448999999999E-5</v>
      </c>
      <c r="AB457" s="13">
        <v>2.66723</v>
      </c>
      <c r="AE457" s="13">
        <v>3.6471932999999998E-6</v>
      </c>
      <c r="AF457" s="13">
        <v>1.2593462E-5</v>
      </c>
      <c r="AG457" s="13">
        <v>4.3149018999999997E-6</v>
      </c>
      <c r="AI457" s="68">
        <f t="shared" si="920"/>
        <v>1</v>
      </c>
      <c r="AJ457" s="13">
        <f t="shared" si="770"/>
        <v>0</v>
      </c>
      <c r="AK457" s="13">
        <f t="shared" si="771"/>
        <v>0</v>
      </c>
      <c r="AL457" s="13">
        <f t="shared" si="772"/>
        <v>43.912271408000002</v>
      </c>
      <c r="AM457" s="13">
        <f t="shared" si="773"/>
        <v>9.7521769310999993</v>
      </c>
      <c r="AN457" s="13">
        <f t="shared" si="774"/>
        <v>15.197899806000001</v>
      </c>
      <c r="AO457" s="13">
        <f t="shared" si="775"/>
        <v>0</v>
      </c>
      <c r="AP457" s="13">
        <f t="shared" si="776"/>
        <v>15.990902390199999</v>
      </c>
      <c r="AQ457" s="13">
        <f t="shared" si="777"/>
        <v>1.3954050999999998E-5</v>
      </c>
      <c r="AR457" s="13">
        <f t="shared" si="778"/>
        <v>2.6666700040700002</v>
      </c>
      <c r="AS457" s="13">
        <f t="shared" si="779"/>
        <v>0</v>
      </c>
      <c r="AT457" s="13">
        <f t="shared" si="780"/>
        <v>0</v>
      </c>
      <c r="AU457" s="13">
        <f t="shared" si="781"/>
        <v>-1.0743497999999998E-6</v>
      </c>
      <c r="AV457" s="13">
        <f t="shared" si="782"/>
        <v>-4.2414380000000004E-6</v>
      </c>
      <c r="AW457" s="13">
        <f t="shared" si="783"/>
        <v>5.2306424E-6</v>
      </c>
      <c r="AY457">
        <f t="shared" si="873"/>
        <v>0</v>
      </c>
      <c r="AZ457">
        <f t="shared" si="921"/>
        <v>0</v>
      </c>
      <c r="BA457">
        <f t="shared" si="874"/>
        <v>1</v>
      </c>
      <c r="BB457">
        <f t="shared" si="922"/>
        <v>1</v>
      </c>
      <c r="BC457">
        <f t="shared" si="923"/>
        <v>1</v>
      </c>
      <c r="BD457" s="41">
        <f t="shared" si="924"/>
        <v>1.7048032206455099</v>
      </c>
      <c r="BE457" s="13">
        <f t="shared" si="925"/>
        <v>43.912271408000002</v>
      </c>
      <c r="BF457" s="13">
        <f t="shared" si="926"/>
        <v>9.7521769310999993</v>
      </c>
      <c r="BG457" s="13">
        <f t="shared" si="786"/>
        <v>15.197905416016809</v>
      </c>
      <c r="BH457" s="13">
        <f t="shared" si="787"/>
        <v>15.990906026524835</v>
      </c>
      <c r="BI457" s="13">
        <f t="shared" si="788"/>
        <v>2.6666772656957245</v>
      </c>
      <c r="BJ457" s="17">
        <f t="shared" si="837"/>
        <v>0.22208318127044854</v>
      </c>
      <c r="BK457" s="17">
        <f t="shared" si="838"/>
        <v>0.3460970004218008</v>
      </c>
      <c r="BL457" s="17">
        <f t="shared" si="839"/>
        <v>0.36415574767128961</v>
      </c>
      <c r="BM457" s="17">
        <f t="shared" si="840"/>
        <v>6.0727381667847531E-2</v>
      </c>
      <c r="BN457" s="17">
        <f t="shared" si="875"/>
        <v>1.5584115755273276</v>
      </c>
      <c r="BO457" s="17">
        <f t="shared" si="876"/>
        <v>1.639726815817844</v>
      </c>
      <c r="BP457" s="17">
        <f t="shared" si="877"/>
        <v>0.27344430731066893</v>
      </c>
      <c r="BQ457" s="17">
        <f t="shared" si="878"/>
        <v>1.0521782830463136</v>
      </c>
      <c r="BR457" s="17">
        <f t="shared" si="879"/>
        <v>0.17546347293919592</v>
      </c>
      <c r="BS457" s="17">
        <f t="shared" si="880"/>
        <v>0.16676211224507148</v>
      </c>
      <c r="BT457" s="96">
        <f t="shared" si="847"/>
        <v>-1.5047032768813529</v>
      </c>
      <c r="BU457" s="96">
        <f t="shared" si="848"/>
        <v>-1.0610361951746947</v>
      </c>
      <c r="BV457" s="96">
        <f t="shared" si="849"/>
        <v>-1.0101736246413489</v>
      </c>
      <c r="BW457" s="96">
        <f t="shared" si="850"/>
        <v>-2.80136058431385</v>
      </c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J457" s="39"/>
      <c r="CK457" s="19">
        <f t="shared" si="927"/>
        <v>0</v>
      </c>
      <c r="CL457" s="38">
        <f t="shared" si="928"/>
        <v>1.7048084425340617</v>
      </c>
      <c r="CM457" s="39">
        <f t="shared" si="929"/>
        <v>0.21793059561893333</v>
      </c>
      <c r="CN457" s="39">
        <f t="shared" si="930"/>
        <v>0.33335358462426667</v>
      </c>
      <c r="CO457" s="41">
        <f t="shared" si="931"/>
        <v>0.33810000000000001</v>
      </c>
      <c r="CP457" s="39">
        <f t="shared" si="932"/>
        <v>5.4390659989737959E-2</v>
      </c>
      <c r="CQ457" s="17">
        <f t="shared" si="933"/>
        <v>1.5296318705389969</v>
      </c>
      <c r="CR457" s="17">
        <f t="shared" si="934"/>
        <v>1.5514113520397619</v>
      </c>
      <c r="CS457" s="17">
        <f t="shared" si="935"/>
        <v>0.24957789811598438</v>
      </c>
      <c r="CT457" s="17">
        <f t="shared" si="936"/>
        <v>1.0142383810904061</v>
      </c>
      <c r="CU457" s="17">
        <f t="shared" si="937"/>
        <v>0.16316206724173479</v>
      </c>
      <c r="CV457" s="17">
        <f t="shared" si="938"/>
        <v>0.1608715172722211</v>
      </c>
      <c r="CW457" s="13">
        <f t="shared" si="939"/>
        <v>-1.5235786356036176</v>
      </c>
      <c r="CX457" s="13">
        <f t="shared" si="940"/>
        <v>-1.0985515366407514</v>
      </c>
      <c r="CY457" s="13">
        <f t="shared" si="941"/>
        <v>-2.9115628312260009</v>
      </c>
      <c r="CZ457" s="13">
        <f t="shared" si="881"/>
        <v>0.42502709896286611</v>
      </c>
      <c r="DA457" s="13">
        <f t="shared" si="882"/>
        <v>0.43916506633532065</v>
      </c>
      <c r="DB457" s="13">
        <f t="shared" si="883"/>
        <v>-1.3879841956223837</v>
      </c>
      <c r="DC457" s="13">
        <f t="shared" si="884"/>
        <v>1.4137967372454475E-2</v>
      </c>
      <c r="DD457" s="13">
        <f t="shared" si="885"/>
        <v>-1.8130112945852499</v>
      </c>
      <c r="DE457" s="13">
        <f t="shared" si="886"/>
        <v>-1.8271492619577041</v>
      </c>
      <c r="DF457" s="15"/>
      <c r="DV457" s="39" t="str">
        <f>E457</f>
        <v xml:space="preserve">SRM 3169 </v>
      </c>
      <c r="DW457" s="39" t="str">
        <f>A457</f>
        <v>Lab 2</v>
      </c>
      <c r="DX457" s="39" t="str">
        <f>B457</f>
        <v>May 28, 2020</v>
      </c>
      <c r="DY457" s="124">
        <f>C457</f>
        <v>1</v>
      </c>
      <c r="DZ457" s="48">
        <f>BE457/AVERAGE(BE455,BE459)</f>
        <v>0.99658535552341387</v>
      </c>
      <c r="EA457" s="46">
        <f>(CM457/AVERAGE(CM455,CM459)-1)*10^6</f>
        <v>-4.8473419914651927</v>
      </c>
      <c r="EB457" s="46">
        <f>(CN457/AVERAGE(CN455,CN459)-1)*10^6</f>
        <v>-2.6118110417749918</v>
      </c>
      <c r="EC457" s="46">
        <f>(CP457/AVERAGE(CP455,CP459)-1)*10^6</f>
        <v>33.462799271299914</v>
      </c>
      <c r="EH457" s="50"/>
      <c r="EK457" s="46"/>
      <c r="EL457" s="46"/>
      <c r="EN457" t="str">
        <f t="shared" ref="EN457:EU457" si="950">EE559</f>
        <v>iRM4</v>
      </c>
      <c r="EO457" t="str">
        <f t="shared" si="950"/>
        <v>Lab 3</v>
      </c>
      <c r="EP457" s="39" t="str">
        <f t="shared" si="950"/>
        <v>Feb 4, 2020</v>
      </c>
      <c r="EQ457" s="124">
        <f t="shared" si="950"/>
        <v>1</v>
      </c>
      <c r="ER457" s="117">
        <f t="shared" si="950"/>
        <v>1.0048333394798956</v>
      </c>
      <c r="ES457" s="44">
        <f t="shared" si="950"/>
        <v>9.6758021050913356</v>
      </c>
      <c r="ET457" s="44">
        <f t="shared" si="950"/>
        <v>1.4344051626480336</v>
      </c>
      <c r="EU457" s="44">
        <f t="shared" si="950"/>
        <v>-23.550616103484856</v>
      </c>
      <c r="EV457" s="39" t="s">
        <v>275</v>
      </c>
      <c r="EW457" s="114" t="s">
        <v>274</v>
      </c>
      <c r="EX457" s="115">
        <f>EX455/SQRT(EX456)</f>
        <v>3.5636268302812155</v>
      </c>
      <c r="EY457" s="115">
        <f t="shared" ref="EY457:EZ457" si="951">EY455/SQRT(EY456)</f>
        <v>1.7334628762888531</v>
      </c>
      <c r="EZ457" s="116">
        <f t="shared" si="951"/>
        <v>6.2538970037917094</v>
      </c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</row>
    <row r="458" spans="1:235">
      <c r="A458" t="s">
        <v>40</v>
      </c>
      <c r="B458" t="s">
        <v>41</v>
      </c>
      <c r="C458" s="19">
        <v>1</v>
      </c>
      <c r="D458" s="14">
        <v>162</v>
      </c>
      <c r="E458" t="s">
        <v>180</v>
      </c>
      <c r="F458" s="13"/>
      <c r="G458" s="13"/>
      <c r="H458" s="13">
        <v>1.155458E-2</v>
      </c>
      <c r="I458" s="13">
        <v>2.4534704999999999E-3</v>
      </c>
      <c r="J458" s="13">
        <v>3.6389445E-3</v>
      </c>
      <c r="L458" s="13">
        <v>3.4555532000000002E-3</v>
      </c>
      <c r="M458" s="13">
        <v>7.7657624000000002E-6</v>
      </c>
      <c r="N458" s="13">
        <v>5.3868161999999996E-4</v>
      </c>
      <c r="Q458" s="13">
        <v>-2.1114002000000001E-6</v>
      </c>
      <c r="R458" s="13">
        <v>1.6266979000000001E-5</v>
      </c>
      <c r="S458" s="13">
        <v>3.3080472E-6</v>
      </c>
      <c r="T458" s="13"/>
      <c r="U458" s="13"/>
      <c r="V458" s="13">
        <v>47.851962</v>
      </c>
      <c r="W458" s="13">
        <v>10.626719</v>
      </c>
      <c r="X458" s="13">
        <v>16.560144000000001</v>
      </c>
      <c r="Z458" s="13">
        <v>17.422912</v>
      </c>
      <c r="AA458" s="13">
        <v>2.5206869999999999E-5</v>
      </c>
      <c r="AB458" s="13">
        <v>2.9052817000000002</v>
      </c>
      <c r="AE458" s="13">
        <v>5.4569595999999996E-6</v>
      </c>
      <c r="AF458" s="13">
        <v>8.8602141000000002E-6</v>
      </c>
      <c r="AG458" s="13">
        <v>-2.0620893999999998E-6</v>
      </c>
      <c r="AI458" s="68">
        <f t="shared" si="920"/>
        <v>1</v>
      </c>
      <c r="AJ458" s="13">
        <f t="shared" si="770"/>
        <v>0</v>
      </c>
      <c r="AK458" s="13">
        <f t="shared" si="771"/>
        <v>0</v>
      </c>
      <c r="AL458" s="13">
        <f t="shared" si="772"/>
        <v>47.840407419999998</v>
      </c>
      <c r="AM458" s="13">
        <f t="shared" si="773"/>
        <v>10.624265529499999</v>
      </c>
      <c r="AN458" s="13">
        <f t="shared" si="774"/>
        <v>16.556505055500001</v>
      </c>
      <c r="AO458" s="13">
        <f t="shared" si="775"/>
        <v>0</v>
      </c>
      <c r="AP458" s="13">
        <f t="shared" si="776"/>
        <v>17.419456446800002</v>
      </c>
      <c r="AQ458" s="13">
        <f t="shared" si="777"/>
        <v>1.74411076E-5</v>
      </c>
      <c r="AR458" s="13">
        <f t="shared" si="778"/>
        <v>2.90474301838</v>
      </c>
      <c r="AS458" s="13">
        <f t="shared" si="779"/>
        <v>0</v>
      </c>
      <c r="AT458" s="13">
        <f t="shared" si="780"/>
        <v>0</v>
      </c>
      <c r="AU458" s="13">
        <f t="shared" si="781"/>
        <v>7.5683597999999993E-6</v>
      </c>
      <c r="AV458" s="13">
        <f t="shared" si="782"/>
        <v>-7.406764900000001E-6</v>
      </c>
      <c r="AW458" s="13">
        <f t="shared" si="783"/>
        <v>-5.3701365999999994E-6</v>
      </c>
      <c r="AY458">
        <f t="shared" si="873"/>
        <v>0</v>
      </c>
      <c r="AZ458">
        <f t="shared" si="921"/>
        <v>0</v>
      </c>
      <c r="BA458">
        <f t="shared" si="874"/>
        <v>1</v>
      </c>
      <c r="BB458">
        <f t="shared" si="922"/>
        <v>1</v>
      </c>
      <c r="BC458">
        <f t="shared" si="923"/>
        <v>1</v>
      </c>
      <c r="BD458" s="41">
        <f t="shared" si="924"/>
        <v>1.7023000677320499</v>
      </c>
      <c r="BE458" s="13">
        <f t="shared" si="925"/>
        <v>47.840407419999998</v>
      </c>
      <c r="BF458" s="13">
        <f t="shared" si="926"/>
        <v>10.624265529499999</v>
      </c>
      <c r="BG458" s="13">
        <f t="shared" si="786"/>
        <v>16.556514854037641</v>
      </c>
      <c r="BH458" s="13">
        <f t="shared" si="787"/>
        <v>17.419462797750537</v>
      </c>
      <c r="BI458" s="13">
        <f t="shared" si="788"/>
        <v>2.9047517845156454</v>
      </c>
      <c r="BJ458" s="17">
        <f t="shared" si="837"/>
        <v>0.22207723768377555</v>
      </c>
      <c r="BK458" s="17">
        <f t="shared" si="838"/>
        <v>0.34607804880683518</v>
      </c>
      <c r="BL458" s="17">
        <f t="shared" si="839"/>
        <v>0.36411610471503247</v>
      </c>
      <c r="BM458" s="17">
        <f t="shared" si="840"/>
        <v>6.0717538607359241E-2</v>
      </c>
      <c r="BN458" s="17">
        <f t="shared" si="875"/>
        <v>1.5583679462891611</v>
      </c>
      <c r="BO458" s="17">
        <f t="shared" si="876"/>
        <v>1.6395921910444133</v>
      </c>
      <c r="BP458" s="17">
        <f t="shared" si="877"/>
        <v>0.27340730297545091</v>
      </c>
      <c r="BQ458" s="17">
        <f t="shared" si="878"/>
        <v>1.0521213523087831</v>
      </c>
      <c r="BR458" s="17">
        <f t="shared" si="879"/>
        <v>0.1754446397761823</v>
      </c>
      <c r="BS458" s="17">
        <f t="shared" si="880"/>
        <v>0.166753235633119</v>
      </c>
      <c r="BT458" s="96">
        <f t="shared" si="847"/>
        <v>-1.5047300401246302</v>
      </c>
      <c r="BU458" s="96">
        <f t="shared" si="848"/>
        <v>-1.0610909547763054</v>
      </c>
      <c r="BV458" s="96">
        <f t="shared" si="849"/>
        <v>-1.0102824932078502</v>
      </c>
      <c r="BW458" s="96">
        <f t="shared" si="850"/>
        <v>-2.8015226834858455</v>
      </c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J458" s="39"/>
      <c r="CK458" s="19">
        <f t="shared" si="927"/>
        <v>0</v>
      </c>
      <c r="CL458" s="38">
        <f t="shared" si="928"/>
        <v>1.7023084399784199</v>
      </c>
      <c r="CM458" s="39">
        <f t="shared" si="929"/>
        <v>0.2179307953249339</v>
      </c>
      <c r="CN458" s="39">
        <f t="shared" si="930"/>
        <v>0.33335366945194306</v>
      </c>
      <c r="CO458" s="41">
        <f t="shared" si="931"/>
        <v>0.33810000000000001</v>
      </c>
      <c r="CP458" s="39">
        <f t="shared" si="932"/>
        <v>5.4390633121949937E-2</v>
      </c>
      <c r="CQ458" s="17">
        <f t="shared" si="933"/>
        <v>1.529630858066269</v>
      </c>
      <c r="CR458" s="17">
        <f t="shared" si="934"/>
        <v>1.5514099303675473</v>
      </c>
      <c r="CS458" s="17">
        <f t="shared" si="935"/>
        <v>0.24957754612354682</v>
      </c>
      <c r="CT458" s="17">
        <f t="shared" si="936"/>
        <v>1.0142381229996964</v>
      </c>
      <c r="CU458" s="17">
        <f t="shared" si="937"/>
        <v>0.16316194512384391</v>
      </c>
      <c r="CV458" s="17">
        <f t="shared" si="938"/>
        <v>0.160871437805235</v>
      </c>
      <c r="CW458" s="13">
        <f t="shared" si="939"/>
        <v>-1.5235777192297211</v>
      </c>
      <c r="CX458" s="13">
        <f t="shared" si="940"/>
        <v>-1.0985512821732146</v>
      </c>
      <c r="CY458" s="13">
        <f t="shared" si="941"/>
        <v>-2.9115633252040967</v>
      </c>
      <c r="CZ458" s="13">
        <f t="shared" si="881"/>
        <v>0.4250264370565065</v>
      </c>
      <c r="DA458" s="13">
        <f t="shared" si="882"/>
        <v>0.43916414996142394</v>
      </c>
      <c r="DB458" s="13">
        <f t="shared" si="883"/>
        <v>-1.3879856059743758</v>
      </c>
      <c r="DC458" s="13">
        <f t="shared" si="884"/>
        <v>1.4137712904917709E-2</v>
      </c>
      <c r="DD458" s="13">
        <f t="shared" si="885"/>
        <v>-1.8130120430308823</v>
      </c>
      <c r="DE458" s="13">
        <f t="shared" si="886"/>
        <v>-1.8271497559357996</v>
      </c>
      <c r="DF458" s="15"/>
      <c r="DY458" s="124"/>
      <c r="EE458" t="str">
        <f>E458</f>
        <v xml:space="preserve">bottle 1 </v>
      </c>
      <c r="EF458" t="str">
        <f>A458</f>
        <v>Lab 2</v>
      </c>
      <c r="EG458" t="str">
        <f>B458</f>
        <v>May 28, 2020</v>
      </c>
      <c r="EH458" s="50">
        <f>C458</f>
        <v>1</v>
      </c>
      <c r="EI458" s="48">
        <f>BE458/AVERAGE(BE457,BE459)</f>
        <v>1.0861062036023239</v>
      </c>
      <c r="EJ458" s="46">
        <f>(CM458/AVERAGE(CM457,CM459)-1)*10^6</f>
        <v>-2.7443886729816569</v>
      </c>
      <c r="EK458" s="46">
        <f>(CN458/AVERAGE(CN457,CN459)-1)*10^6</f>
        <v>-1.6294677224193421</v>
      </c>
      <c r="EL458" s="46">
        <f>(CP458/AVERAGE(CP457,CP459)-1)*10^6</f>
        <v>20.970925443730692</v>
      </c>
      <c r="EN458" t="str">
        <f t="shared" ref="EN458:EU458" si="952">EE565</f>
        <v>iRM4</v>
      </c>
      <c r="EO458" t="str">
        <f t="shared" si="952"/>
        <v>Lab 3</v>
      </c>
      <c r="EP458" s="39" t="str">
        <f t="shared" si="952"/>
        <v>Feb 4, 2020</v>
      </c>
      <c r="EQ458" s="124">
        <f t="shared" si="952"/>
        <v>1</v>
      </c>
      <c r="ER458" s="117">
        <f t="shared" si="952"/>
        <v>1.00020787699225</v>
      </c>
      <c r="ES458" s="44">
        <f t="shared" si="952"/>
        <v>-6.4197747517980019</v>
      </c>
      <c r="ET458" s="44">
        <f t="shared" si="952"/>
        <v>0.43340528588231564</v>
      </c>
      <c r="EU458" s="44">
        <f t="shared" si="952"/>
        <v>-4.8855483611998096</v>
      </c>
      <c r="EV458" s="39" t="s">
        <v>275</v>
      </c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</row>
    <row r="459" spans="1:235">
      <c r="A459" t="s">
        <v>40</v>
      </c>
      <c r="B459" t="s">
        <v>41</v>
      </c>
      <c r="C459" s="19">
        <v>1</v>
      </c>
      <c r="D459" s="14">
        <v>165</v>
      </c>
      <c r="E459" t="s">
        <v>179</v>
      </c>
      <c r="F459" s="13"/>
      <c r="G459" s="13"/>
      <c r="H459" s="13">
        <v>1.2221473E-2</v>
      </c>
      <c r="I459" s="13">
        <v>2.6165994E-3</v>
      </c>
      <c r="J459" s="13">
        <v>3.8647820999999998E-3</v>
      </c>
      <c r="L459" s="13">
        <v>3.6743415E-3</v>
      </c>
      <c r="M459" s="13">
        <v>1.4140576000000001E-5</v>
      </c>
      <c r="N459" s="13">
        <v>5.9223000000000001E-4</v>
      </c>
      <c r="Q459" s="13">
        <v>5.4520623000000003E-7</v>
      </c>
      <c r="R459" s="13">
        <v>1.7272729000000001E-5</v>
      </c>
      <c r="S459" s="13">
        <v>1.2297946E-6</v>
      </c>
      <c r="T459" s="13"/>
      <c r="U459" s="13"/>
      <c r="V459" s="13">
        <v>44.195216000000002</v>
      </c>
      <c r="W459" s="13">
        <v>9.8150452999999995</v>
      </c>
      <c r="X459" s="13">
        <v>15.295715</v>
      </c>
      <c r="Z459" s="13">
        <v>16.093541999999999</v>
      </c>
      <c r="AA459" s="13">
        <v>2.9973526000000001E-5</v>
      </c>
      <c r="AB459" s="13">
        <v>2.6837043</v>
      </c>
      <c r="AE459" s="13">
        <v>3.4294478999999998E-6</v>
      </c>
      <c r="AF459" s="13">
        <v>2.8278307999999998E-5</v>
      </c>
      <c r="AG459" s="13">
        <v>5.0109025999999999E-7</v>
      </c>
      <c r="AI459" s="68">
        <f t="shared" si="920"/>
        <v>1</v>
      </c>
      <c r="AJ459" s="13">
        <f t="shared" si="770"/>
        <v>0</v>
      </c>
      <c r="AK459" s="13">
        <f t="shared" si="771"/>
        <v>0</v>
      </c>
      <c r="AL459" s="13">
        <f t="shared" si="772"/>
        <v>44.182994527000005</v>
      </c>
      <c r="AM459" s="13">
        <f t="shared" si="773"/>
        <v>9.8124287005999999</v>
      </c>
      <c r="AN459" s="13">
        <f t="shared" si="774"/>
        <v>15.291850217899999</v>
      </c>
      <c r="AO459" s="13">
        <f t="shared" si="775"/>
        <v>0</v>
      </c>
      <c r="AP459" s="13">
        <f t="shared" si="776"/>
        <v>16.089867658500001</v>
      </c>
      <c r="AQ459" s="13">
        <f t="shared" si="777"/>
        <v>1.5832949999999999E-5</v>
      </c>
      <c r="AR459" s="13">
        <f t="shared" si="778"/>
        <v>2.68311207</v>
      </c>
      <c r="AS459" s="13">
        <f t="shared" si="779"/>
        <v>0</v>
      </c>
      <c r="AT459" s="13">
        <f t="shared" si="780"/>
        <v>0</v>
      </c>
      <c r="AU459" s="13">
        <f t="shared" si="781"/>
        <v>2.88424167E-6</v>
      </c>
      <c r="AV459" s="13">
        <f t="shared" si="782"/>
        <v>1.1005578999999998E-5</v>
      </c>
      <c r="AW459" s="13">
        <f t="shared" si="783"/>
        <v>-7.2870433999999997E-7</v>
      </c>
      <c r="AY459">
        <f t="shared" si="873"/>
        <v>0</v>
      </c>
      <c r="AZ459">
        <f t="shared" si="921"/>
        <v>0</v>
      </c>
      <c r="BA459">
        <f t="shared" si="874"/>
        <v>1</v>
      </c>
      <c r="BB459">
        <f t="shared" si="922"/>
        <v>1</v>
      </c>
      <c r="BC459">
        <f t="shared" si="923"/>
        <v>1</v>
      </c>
      <c r="BD459" s="41">
        <f t="shared" si="924"/>
        <v>1.705345436691184</v>
      </c>
      <c r="BE459" s="13">
        <f t="shared" si="925"/>
        <v>44.182994527000005</v>
      </c>
      <c r="BF459" s="13">
        <f t="shared" si="926"/>
        <v>9.8124287005999999</v>
      </c>
      <c r="BG459" s="13">
        <f t="shared" si="786"/>
        <v>15.291835661759292</v>
      </c>
      <c r="BH459" s="13">
        <f t="shared" si="787"/>
        <v>16.089858223339043</v>
      </c>
      <c r="BI459" s="13">
        <f t="shared" si="788"/>
        <v>2.683093188056032</v>
      </c>
      <c r="BJ459" s="17">
        <f t="shared" si="837"/>
        <v>0.22208609456300374</v>
      </c>
      <c r="BK459" s="17">
        <f t="shared" si="838"/>
        <v>0.34610229174064988</v>
      </c>
      <c r="BL459" s="17">
        <f t="shared" si="839"/>
        <v>0.36416404989269369</v>
      </c>
      <c r="BM459" s="17">
        <f t="shared" si="840"/>
        <v>6.0726829785527715E-2</v>
      </c>
      <c r="BN459" s="17">
        <f t="shared" si="875"/>
        <v>1.5584149580444078</v>
      </c>
      <c r="BO459" s="17">
        <f t="shared" si="876"/>
        <v>1.6397426890200177</v>
      </c>
      <c r="BP459" s="17">
        <f t="shared" si="877"/>
        <v>0.27343823531598954</v>
      </c>
      <c r="BQ459" s="17">
        <f t="shared" si="878"/>
        <v>1.0521861847871794</v>
      </c>
      <c r="BR459" s="17">
        <f t="shared" si="879"/>
        <v>0.17545919583518124</v>
      </c>
      <c r="BS459" s="17">
        <f t="shared" si="880"/>
        <v>0.16675679492092033</v>
      </c>
      <c r="BT459" s="96">
        <f t="shared" si="847"/>
        <v>-1.5046901589431534</v>
      </c>
      <c r="BU459" s="96">
        <f t="shared" si="848"/>
        <v>-1.0610209067486327</v>
      </c>
      <c r="BV459" s="96">
        <f t="shared" si="849"/>
        <v>-1.0101508263556722</v>
      </c>
      <c r="BW459" s="96">
        <f t="shared" si="850"/>
        <v>-2.8013696722213539</v>
      </c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J459" s="39"/>
      <c r="CK459" s="19">
        <f t="shared" si="927"/>
        <v>0</v>
      </c>
      <c r="CL459" s="38">
        <f t="shared" si="928"/>
        <v>1.7053319708056969</v>
      </c>
      <c r="CM459" s="39">
        <f t="shared" si="929"/>
        <v>0.21793219120782964</v>
      </c>
      <c r="CN459" s="39">
        <f t="shared" si="930"/>
        <v>0.33335484065947868</v>
      </c>
      <c r="CO459" s="41">
        <f t="shared" si="931"/>
        <v>0.33810000000000001</v>
      </c>
      <c r="CP459" s="39">
        <f t="shared" si="932"/>
        <v>5.4388325058176618E-2</v>
      </c>
      <c r="CQ459" s="17">
        <f t="shared" si="933"/>
        <v>1.5296264347729014</v>
      </c>
      <c r="CR459" s="17">
        <f t="shared" si="934"/>
        <v>1.5513999933932343</v>
      </c>
      <c r="CS459" s="17">
        <f t="shared" si="935"/>
        <v>0.24956535680545486</v>
      </c>
      <c r="CT459" s="17">
        <f t="shared" si="936"/>
        <v>1.0142345595796178</v>
      </c>
      <c r="CU459" s="17">
        <f t="shared" si="937"/>
        <v>0.16315444812674604</v>
      </c>
      <c r="CV459" s="17">
        <f t="shared" si="938"/>
        <v>0.16086461123388529</v>
      </c>
      <c r="CW459" s="13">
        <f t="shared" si="939"/>
        <v>-1.5235713140843479</v>
      </c>
      <c r="CX459" s="13">
        <f t="shared" si="940"/>
        <v>-1.0985477687711269</v>
      </c>
      <c r="CY459" s="13">
        <f t="shared" si="941"/>
        <v>-2.9116057610540493</v>
      </c>
      <c r="CZ459" s="13">
        <f t="shared" si="881"/>
        <v>0.42502354531322101</v>
      </c>
      <c r="DA459" s="13">
        <f t="shared" si="882"/>
        <v>0.43915774481605113</v>
      </c>
      <c r="DB459" s="13">
        <f t="shared" si="883"/>
        <v>-1.3880344469697015</v>
      </c>
      <c r="DC459" s="13">
        <f t="shared" si="884"/>
        <v>1.413419950283034E-2</v>
      </c>
      <c r="DD459" s="13">
        <f t="shared" si="885"/>
        <v>-1.8130579922829226</v>
      </c>
      <c r="DE459" s="13">
        <f t="shared" si="886"/>
        <v>-1.8271921917857525</v>
      </c>
      <c r="DF459" s="15"/>
      <c r="DV459" s="39" t="str">
        <f>E459</f>
        <v xml:space="preserve">SRM 3169 </v>
      </c>
      <c r="DW459" s="39" t="str">
        <f>A459</f>
        <v>Lab 2</v>
      </c>
      <c r="DX459" s="39" t="str">
        <f>B459</f>
        <v>May 28, 2020</v>
      </c>
      <c r="DY459" s="124">
        <f>C459</f>
        <v>1</v>
      </c>
      <c r="DZ459" s="48">
        <f>BE459/AVERAGE(BE457,BE461)</f>
        <v>1.0069192441213111</v>
      </c>
      <c r="EA459" s="46">
        <f>(CM459/AVERAGE(CM457,CM461)-1)*10^6</f>
        <v>2.0253782515577967</v>
      </c>
      <c r="EB459" s="46">
        <f>(CN459/AVERAGE(CN457,CN461)-1)*10^6</f>
        <v>-1.4654160391813775</v>
      </c>
      <c r="EC459" s="46">
        <f>(CP459/AVERAGE(CP457,CP461)-1)*10^6</f>
        <v>-21.465948278898139</v>
      </c>
      <c r="EH459" s="50"/>
      <c r="EK459" s="46"/>
      <c r="EL459" s="46"/>
      <c r="EN459" t="str">
        <f t="shared" ref="EN459:EU459" si="953">EE571</f>
        <v>iRM4</v>
      </c>
      <c r="EO459" t="str">
        <f t="shared" si="953"/>
        <v>Lab 3</v>
      </c>
      <c r="EP459" s="39" t="str">
        <f t="shared" si="953"/>
        <v>Feb 4, 2020</v>
      </c>
      <c r="EQ459" s="124">
        <f t="shared" si="953"/>
        <v>1</v>
      </c>
      <c r="ER459" s="117">
        <f t="shared" si="953"/>
        <v>1.0042479814799778</v>
      </c>
      <c r="ES459" s="44">
        <f t="shared" si="953"/>
        <v>2.3970421569874389</v>
      </c>
      <c r="ET459" s="44">
        <f t="shared" si="953"/>
        <v>-0.27255159418260178</v>
      </c>
      <c r="EU459" s="44">
        <f t="shared" si="953"/>
        <v>-0.34930016723500046</v>
      </c>
      <c r="EV459" s="39" t="s">
        <v>275</v>
      </c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</row>
    <row r="460" spans="1:235">
      <c r="A460" t="s">
        <v>40</v>
      </c>
      <c r="B460" t="s">
        <v>41</v>
      </c>
      <c r="C460" s="19">
        <v>1</v>
      </c>
      <c r="D460" s="14">
        <v>168</v>
      </c>
      <c r="E460" t="s">
        <v>181</v>
      </c>
      <c r="F460" s="13"/>
      <c r="G460" s="13"/>
      <c r="H460" s="13">
        <v>1.3117614999999999E-2</v>
      </c>
      <c r="I460" s="13">
        <v>2.7870464999999998E-3</v>
      </c>
      <c r="J460" s="13">
        <v>4.1634193000000003E-3</v>
      </c>
      <c r="L460" s="13">
        <v>3.9776103999999996E-3</v>
      </c>
      <c r="M460" s="13">
        <v>1.4799393E-8</v>
      </c>
      <c r="N460" s="13">
        <v>6.3942122999999999E-4</v>
      </c>
      <c r="Q460" s="13">
        <v>-1.251693E-6</v>
      </c>
      <c r="R460" s="13">
        <v>6.7320544000000001E-6</v>
      </c>
      <c r="S460" s="13">
        <v>2.453451E-6</v>
      </c>
      <c r="T460" s="13"/>
      <c r="U460" s="13"/>
      <c r="V460" s="13">
        <v>46.472664999999999</v>
      </c>
      <c r="W460" s="13">
        <v>10.32057</v>
      </c>
      <c r="X460" s="13">
        <v>16.083086000000002</v>
      </c>
      <c r="Z460" s="13">
        <v>16.920943000000001</v>
      </c>
      <c r="AA460" s="13">
        <v>4.1788232999999998E-5</v>
      </c>
      <c r="AB460" s="13">
        <v>2.8215308000000001</v>
      </c>
      <c r="AE460" s="13">
        <v>1.4309421E-6</v>
      </c>
      <c r="AF460" s="13">
        <v>2.1035968999999998E-5</v>
      </c>
      <c r="AG460" s="13">
        <v>1.3173277999999999E-6</v>
      </c>
      <c r="AI460" s="68">
        <f t="shared" si="920"/>
        <v>1</v>
      </c>
      <c r="AJ460" s="13">
        <f t="shared" si="770"/>
        <v>0</v>
      </c>
      <c r="AK460" s="13">
        <f t="shared" si="771"/>
        <v>0</v>
      </c>
      <c r="AL460" s="13">
        <f t="shared" si="772"/>
        <v>46.459547385</v>
      </c>
      <c r="AM460" s="13">
        <f t="shared" si="773"/>
        <v>10.3177829535</v>
      </c>
      <c r="AN460" s="13">
        <f t="shared" si="774"/>
        <v>16.078922580700002</v>
      </c>
      <c r="AO460" s="13">
        <f t="shared" si="775"/>
        <v>0</v>
      </c>
      <c r="AP460" s="13">
        <f t="shared" si="776"/>
        <v>16.916965389600001</v>
      </c>
      <c r="AQ460" s="13">
        <f t="shared" si="777"/>
        <v>4.1773433606999998E-5</v>
      </c>
      <c r="AR460" s="13">
        <f t="shared" si="778"/>
        <v>2.8208913787700003</v>
      </c>
      <c r="AS460" s="13">
        <f t="shared" si="779"/>
        <v>0</v>
      </c>
      <c r="AT460" s="13">
        <f t="shared" si="780"/>
        <v>0</v>
      </c>
      <c r="AU460" s="13">
        <f t="shared" si="781"/>
        <v>2.6826351000000002E-6</v>
      </c>
      <c r="AV460" s="13">
        <f t="shared" si="782"/>
        <v>1.4303914599999998E-5</v>
      </c>
      <c r="AW460" s="13">
        <f t="shared" si="783"/>
        <v>-1.1361232000000001E-6</v>
      </c>
      <c r="AY460">
        <f t="shared" si="873"/>
        <v>0</v>
      </c>
      <c r="AZ460">
        <f t="shared" si="921"/>
        <v>0</v>
      </c>
      <c r="BA460">
        <f t="shared" si="874"/>
        <v>1</v>
      </c>
      <c r="BB460">
        <f t="shared" si="922"/>
        <v>1</v>
      </c>
      <c r="BC460">
        <f t="shared" si="923"/>
        <v>1</v>
      </c>
      <c r="BD460" s="41">
        <f t="shared" si="924"/>
        <v>1.7027101988158935</v>
      </c>
      <c r="BE460" s="13">
        <f t="shared" si="925"/>
        <v>46.459547385</v>
      </c>
      <c r="BF460" s="13">
        <f t="shared" si="926"/>
        <v>10.3177829535</v>
      </c>
      <c r="BG460" s="13">
        <f t="shared" si="786"/>
        <v>16.078903658386508</v>
      </c>
      <c r="BH460" s="13">
        <f t="shared" si="787"/>
        <v>16.916953124950357</v>
      </c>
      <c r="BI460" s="13">
        <f t="shared" si="788"/>
        <v>2.8208672776111392</v>
      </c>
      <c r="BJ460" s="17">
        <f t="shared" si="837"/>
        <v>0.22208100453495194</v>
      </c>
      <c r="BK460" s="17">
        <f t="shared" si="838"/>
        <v>0.34608394965934963</v>
      </c>
      <c r="BL460" s="17">
        <f t="shared" si="839"/>
        <v>0.36412221119511357</v>
      </c>
      <c r="BM460" s="17">
        <f t="shared" si="840"/>
        <v>6.0716632778086185E-2</v>
      </c>
      <c r="BN460" s="17">
        <f t="shared" si="875"/>
        <v>1.5583680845827659</v>
      </c>
      <c r="BO460" s="17">
        <f t="shared" si="876"/>
        <v>1.6395918775565816</v>
      </c>
      <c r="BP460" s="17">
        <f t="shared" si="877"/>
        <v>0.27339858672392836</v>
      </c>
      <c r="BQ460" s="17">
        <f t="shared" si="878"/>
        <v>1.0521210577766436</v>
      </c>
      <c r="BR460" s="17">
        <f t="shared" si="879"/>
        <v>0.1754390310150169</v>
      </c>
      <c r="BS460" s="17">
        <f t="shared" si="880"/>
        <v>0.16674795140566526</v>
      </c>
      <c r="BT460" s="96">
        <f t="shared" si="847"/>
        <v>-1.5047130783717304</v>
      </c>
      <c r="BU460" s="96">
        <f t="shared" si="848"/>
        <v>-1.0610739042808213</v>
      </c>
      <c r="BV460" s="96">
        <f t="shared" si="849"/>
        <v>-1.0102657226536296</v>
      </c>
      <c r="BW460" s="96">
        <f t="shared" si="850"/>
        <v>-2.8015376023387968</v>
      </c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J460" s="39"/>
      <c r="CK460" s="19">
        <f t="shared" si="927"/>
        <v>0</v>
      </c>
      <c r="CL460" s="38">
        <f t="shared" si="928"/>
        <v>1.7026935504814638</v>
      </c>
      <c r="CM460" s="39">
        <f t="shared" si="929"/>
        <v>0.21793356260000851</v>
      </c>
      <c r="CN460" s="39">
        <f t="shared" si="930"/>
        <v>0.33335652827387208</v>
      </c>
      <c r="CO460" s="41">
        <f t="shared" si="931"/>
        <v>0.33809999999999996</v>
      </c>
      <c r="CP460" s="39">
        <f t="shared" si="932"/>
        <v>5.4388467701505738E-2</v>
      </c>
      <c r="CQ460" s="17">
        <f t="shared" si="933"/>
        <v>1.5296245529914494</v>
      </c>
      <c r="CR460" s="17">
        <f t="shared" si="934"/>
        <v>1.5513902308867533</v>
      </c>
      <c r="CS460" s="17">
        <f t="shared" si="935"/>
        <v>0.24956444089031563</v>
      </c>
      <c r="CT460" s="17">
        <f t="shared" si="936"/>
        <v>1.0142294250263815</v>
      </c>
      <c r="CU460" s="17">
        <f t="shared" si="937"/>
        <v>0.16315405005904784</v>
      </c>
      <c r="CV460" s="17">
        <f t="shared" si="938"/>
        <v>0.16086503313074754</v>
      </c>
      <c r="CW460" s="13">
        <f t="shared" si="939"/>
        <v>-1.52356502135698</v>
      </c>
      <c r="CX460" s="13">
        <f t="shared" si="940"/>
        <v>-1.0985427062674049</v>
      </c>
      <c r="CY460" s="13">
        <f t="shared" si="941"/>
        <v>-2.9116031383746064</v>
      </c>
      <c r="CZ460" s="13">
        <f t="shared" si="881"/>
        <v>0.42502231508957511</v>
      </c>
      <c r="DA460" s="13">
        <f t="shared" si="882"/>
        <v>0.43915145208868295</v>
      </c>
      <c r="DB460" s="13">
        <f t="shared" si="883"/>
        <v>-1.3880381170176268</v>
      </c>
      <c r="DC460" s="13">
        <f t="shared" si="884"/>
        <v>1.4129136999107977E-2</v>
      </c>
      <c r="DD460" s="13">
        <f t="shared" si="885"/>
        <v>-1.8130604321072019</v>
      </c>
      <c r="DE460" s="13">
        <f t="shared" si="886"/>
        <v>-1.8271895691063096</v>
      </c>
      <c r="DF460" s="15"/>
      <c r="DY460" s="124"/>
      <c r="EE460" t="str">
        <f>E460</f>
        <v xml:space="preserve">bottle 2 </v>
      </c>
      <c r="EF460" t="str">
        <f>A460</f>
        <v>Lab 2</v>
      </c>
      <c r="EG460" t="str">
        <f>B460</f>
        <v>May 28, 2020</v>
      </c>
      <c r="EH460" s="50">
        <f>C460</f>
        <v>1</v>
      </c>
      <c r="EI460" s="48">
        <f>BE460/AVERAGE(BE459,BE461)</f>
        <v>1.0555451023638636</v>
      </c>
      <c r="EJ460" s="46">
        <f>(CM460/AVERAGE(CM459,CM461)-1)*10^6</f>
        <v>4.6573674663541453</v>
      </c>
      <c r="EK460" s="46">
        <f>(CN460/AVERAGE(CN459,CN461)-1)*10^6</f>
        <v>1.7131613487819664</v>
      </c>
      <c r="EL460" s="46">
        <f>(CP460/AVERAGE(CP459,CP461)-1)*10^6</f>
        <v>2.6216485771168863</v>
      </c>
      <c r="EN460" t="str">
        <f t="shared" ref="EN460:EU460" si="954">EE577</f>
        <v>iRM4</v>
      </c>
      <c r="EO460" t="str">
        <f t="shared" si="954"/>
        <v>Lab 3</v>
      </c>
      <c r="EP460" s="39" t="str">
        <f t="shared" si="954"/>
        <v>Feb 4, 2020</v>
      </c>
      <c r="EQ460" s="124">
        <f t="shared" si="954"/>
        <v>1</v>
      </c>
      <c r="ER460" s="117">
        <f t="shared" si="954"/>
        <v>1.0044097138710808</v>
      </c>
      <c r="ES460" s="44">
        <f t="shared" si="954"/>
        <v>-1.1830659378819774</v>
      </c>
      <c r="ET460" s="44">
        <f t="shared" si="954"/>
        <v>-2.8879277700344375</v>
      </c>
      <c r="EU460" s="44">
        <f t="shared" si="954"/>
        <v>8.6974692459218517</v>
      </c>
      <c r="EV460" s="39" t="s">
        <v>275</v>
      </c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</row>
    <row r="461" spans="1:235">
      <c r="A461" t="s">
        <v>40</v>
      </c>
      <c r="B461" t="s">
        <v>41</v>
      </c>
      <c r="C461" s="19">
        <v>1</v>
      </c>
      <c r="D461" s="14">
        <v>171</v>
      </c>
      <c r="E461" t="s">
        <v>179</v>
      </c>
      <c r="F461" s="13"/>
      <c r="G461" s="13"/>
      <c r="H461" s="13">
        <v>1.2321670999999999E-2</v>
      </c>
      <c r="I461" s="13">
        <v>2.6224658999999999E-3</v>
      </c>
      <c r="J461" s="13">
        <v>3.8750741000000001E-3</v>
      </c>
      <c r="L461" s="13">
        <v>3.6928925999999999E-3</v>
      </c>
      <c r="M461" s="13">
        <v>1.3605356E-5</v>
      </c>
      <c r="N461" s="13">
        <v>6.0027409999999996E-4</v>
      </c>
      <c r="Q461" s="13">
        <v>1.6536567E-6</v>
      </c>
      <c r="R461" s="13">
        <v>1.6327174000000001E-5</v>
      </c>
      <c r="S461" s="13">
        <v>-7.5604173000000001E-7</v>
      </c>
      <c r="T461" s="13"/>
      <c r="U461" s="13"/>
      <c r="V461" s="13">
        <v>43.858815</v>
      </c>
      <c r="W461" s="13">
        <v>9.7402453999999992</v>
      </c>
      <c r="X461" s="13">
        <v>15.179027</v>
      </c>
      <c r="Z461" s="13">
        <v>15.970333</v>
      </c>
      <c r="AA461" s="13">
        <v>3.2411094000000002E-5</v>
      </c>
      <c r="AB461" s="13">
        <v>2.6630980000000002</v>
      </c>
      <c r="AE461" s="13">
        <v>5.3292776999999999E-6</v>
      </c>
      <c r="AF461" s="13">
        <v>1.9990122E-5</v>
      </c>
      <c r="AG461" s="13">
        <v>1.4474089E-6</v>
      </c>
      <c r="AI461" s="68">
        <f t="shared" si="920"/>
        <v>1</v>
      </c>
      <c r="AJ461" s="13">
        <f t="shared" ref="AJ461:AJ524" si="955">T461-F461*$AI461</f>
        <v>0</v>
      </c>
      <c r="AK461" s="13">
        <f t="shared" ref="AK461:AK524" si="956">U461-G461*$AI461</f>
        <v>0</v>
      </c>
      <c r="AL461" s="13">
        <f t="shared" ref="AL461:AL524" si="957">V461-H461*$AI461</f>
        <v>43.846493328999998</v>
      </c>
      <c r="AM461" s="13">
        <f t="shared" ref="AM461:AM524" si="958">W461-I461*$AI461</f>
        <v>9.7376229340999991</v>
      </c>
      <c r="AN461" s="13">
        <f t="shared" ref="AN461:AN524" si="959">X461-J461*$AI461</f>
        <v>15.1751519259</v>
      </c>
      <c r="AO461" s="13">
        <f t="shared" ref="AO461:AO524" si="960">Y461-K461*$AI461</f>
        <v>0</v>
      </c>
      <c r="AP461" s="13">
        <f t="shared" ref="AP461:AP524" si="961">Z461-L461*$AI461</f>
        <v>15.9666401074</v>
      </c>
      <c r="AQ461" s="13">
        <f t="shared" ref="AQ461:AQ524" si="962">AA461-M461*$AI461</f>
        <v>1.8805738000000003E-5</v>
      </c>
      <c r="AR461" s="13">
        <f t="shared" ref="AR461:AR524" si="963">AB461-N461*$AI461</f>
        <v>2.6624977259000002</v>
      </c>
      <c r="AS461" s="13">
        <f t="shared" ref="AS461:AS524" si="964">AC461-O461*$AI461</f>
        <v>0</v>
      </c>
      <c r="AT461" s="13">
        <f t="shared" ref="AT461:AT524" si="965">AD461-P461*$AI461</f>
        <v>0</v>
      </c>
      <c r="AU461" s="13">
        <f t="shared" ref="AU461:AU524" si="966">AE461-Q461*$AI461</f>
        <v>3.675621E-6</v>
      </c>
      <c r="AV461" s="13">
        <f t="shared" ref="AV461:AV524" si="967">AF461-R461*$AI461</f>
        <v>3.6629479999999997E-6</v>
      </c>
      <c r="AW461" s="13">
        <f t="shared" ref="AW461:AW524" si="968">AG461-S461*$AI461</f>
        <v>2.20345063E-6</v>
      </c>
      <c r="AY461">
        <f t="shared" si="873"/>
        <v>0</v>
      </c>
      <c r="AZ461">
        <f t="shared" si="921"/>
        <v>0</v>
      </c>
      <c r="BA461">
        <f t="shared" si="874"/>
        <v>1</v>
      </c>
      <c r="BB461">
        <f t="shared" si="922"/>
        <v>1</v>
      </c>
      <c r="BC461">
        <f t="shared" si="923"/>
        <v>1</v>
      </c>
      <c r="BD461" s="41">
        <f t="shared" si="924"/>
        <v>1.7043590708778131</v>
      </c>
      <c r="BE461" s="13">
        <f t="shared" si="925"/>
        <v>43.846493328999998</v>
      </c>
      <c r="BF461" s="13">
        <f t="shared" si="926"/>
        <v>9.7376229340999991</v>
      </c>
      <c r="BG461" s="13">
        <f t="shared" ref="BG461:BG524" si="969">IF(BC461=0,IF(OR(AND(AY461=1,AZ461=1),AND(AY461=1,BA461=1),AND(AZ461=1,BA461=1)),"Error",AN461-$AY461*($AQ461*$BD$6/$BF$6)-$AZ461*($AT461*$BD$6/$BI$6)-$BA461*($AV461*$BD$6/$BJ$6)),IF(OR(AND(AY461=1,AZ461=1),AND(AY461=1,BA461=1),AND(AZ461=1,BA461=1)),"Error",AN461-$AY461*($AQ461*$BD$6/$BF$6*($BD$7/$BF$7)^($BD461*$BB$9))-$AZ461*($AT461*$BD$6/$BI$6*($BD$7/$BI$7)^($BD461*$BB$9))-$BA461*($AV461*$BD$6/$BJ$6*($BD$7/$BJ$7)^($BD461*$BB$9))))</f>
        <v>15.175147080872089</v>
      </c>
      <c r="BH461" s="13">
        <f t="shared" ref="BH461:BH524" si="970">IF(BC461=0,IF(OR(AND(AY461=1,AZ461=1),AND(AY461=1,BA461=1),AND(AZ461=1,BA461=1)),"Error",AP461-$AY461*($AQ461*$BE$6/$BF$6)-$AZ461*($AT461*$BE$6/$BI$6)-$BA461*($AV461*$BE$6/$BJ$6)),IF(OR(AND(AY461=1,AZ461=1),AND(AY461=1,BA461=1),AND(AZ461=1,BA461=1)),"Error",AP461-$AY461*($AQ461*$BE$6/$BF$6*($BE$7/$BF$7)^($BD461*$BB$9))-$AZ461*($AT461*$BE$6/$BI$6*($BE$7/$BI$7)^($BD461*$BB$9))-$BA461*($AV461*$BE$6/$BJ$6*($BE$7/$BJ$7)^($BD461*$BB$9))))</f>
        <v>15.96663696695596</v>
      </c>
      <c r="BI461" s="13">
        <f t="shared" ref="BI461:BI524" si="971">IF(BC461=0,IF(OR(AND(AY461=1,AZ461=1),AND(AY461=1,BA461=1),AND(AZ461=1,BA461=1)),"Error",AR461-$AY461*($AQ461*$BG$6/$BF$6)-$AZ461*($AT461*$BG$6/$BI$6)-$BA461*($AV461*$BG$6/$BJ$6)-$BB461*($AU461*$BK$6/$BL$6)),IF(OR(AND(AY461=1,AZ461=1),AND(AY461=1,BA461=1),AND(AZ461=1,BA461=1)),"Error",AR461-$AY461*($AQ461*$BG$6/$BF$6*($BG$7/$BF$7)^($BD461*$BB$9))-$AZ461*($AT461*$BG$6/$BI$6*($BG$7/$BI$7)^($BD461*$BB$9))-$BA461*($AV461*$BG$6/$BJ$6*($BG$7/$BJ$7)^($BD461*$BB$9))-$BB461*($AU461*$BK$6/$BL$6*($BK$7/$BL$7)^($BD461*$BB$9))))</f>
        <v>2.6624903153522363</v>
      </c>
      <c r="BJ461" s="17">
        <f t="shared" ref="BJ461:BJ524" si="972">BF461/$BE461</f>
        <v>0.22208441758464528</v>
      </c>
      <c r="BK461" s="17">
        <f t="shared" ref="BK461:BK524" si="973">BG461/$BE461</f>
        <v>0.34609716601521862</v>
      </c>
      <c r="BL461" s="17">
        <f t="shared" ref="BL461:BL524" si="974">BH461/$BE461</f>
        <v>0.36414854996843393</v>
      </c>
      <c r="BM461" s="17">
        <f t="shared" ref="BM461:BM524" si="975">BI461/$BE461</f>
        <v>6.0722993179280538E-2</v>
      </c>
      <c r="BN461" s="17">
        <f t="shared" si="875"/>
        <v>1.5584036456916528</v>
      </c>
      <c r="BO461" s="17">
        <f t="shared" si="876"/>
        <v>1.639685277917539</v>
      </c>
      <c r="BP461" s="17">
        <f t="shared" si="877"/>
        <v>0.27342302463042717</v>
      </c>
      <c r="BQ461" s="17">
        <f t="shared" si="878"/>
        <v>1.0521569828526753</v>
      </c>
      <c r="BR461" s="17">
        <f t="shared" si="879"/>
        <v>0.17545070905495486</v>
      </c>
      <c r="BS461" s="17">
        <f t="shared" si="880"/>
        <v>0.16675335706964722</v>
      </c>
      <c r="BT461" s="96">
        <f t="shared" ref="BT461:BT524" si="976">LN(BJ461)</f>
        <v>-1.5046977099998426</v>
      </c>
      <c r="BU461" s="96">
        <f t="shared" ref="BU461:BU492" si="977">LN(BK461)</f>
        <v>-1.0610357167152513</v>
      </c>
      <c r="BV461" s="96">
        <f t="shared" ref="BV461:BV492" si="978">LN(BL461)</f>
        <v>-1.0101933902884259</v>
      </c>
      <c r="BW461" s="96">
        <f t="shared" ref="BW461:BW492" si="979">LN(BM461)</f>
        <v>-2.8014328523257754</v>
      </c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J461" s="39"/>
      <c r="CK461" s="19">
        <f t="shared" si="927"/>
        <v>0</v>
      </c>
      <c r="CL461" s="38">
        <f t="shared" si="928"/>
        <v>1.7043545542374228</v>
      </c>
      <c r="CM461" s="39">
        <f t="shared" si="929"/>
        <v>0.21793290400827317</v>
      </c>
      <c r="CN461" s="39">
        <f t="shared" si="930"/>
        <v>0.33335707370318296</v>
      </c>
      <c r="CO461" s="41">
        <f t="shared" si="931"/>
        <v>0.33810000000000001</v>
      </c>
      <c r="CP461" s="39">
        <f t="shared" si="932"/>
        <v>5.4388325170684558E-2</v>
      </c>
      <c r="CQ461" s="17">
        <f t="shared" si="933"/>
        <v>1.5296316782459247</v>
      </c>
      <c r="CR461" s="17">
        <f t="shared" si="934"/>
        <v>1.5513949191773491</v>
      </c>
      <c r="CS461" s="17">
        <f t="shared" si="935"/>
        <v>0.2495645410599395</v>
      </c>
      <c r="CT461" s="17">
        <f t="shared" si="936"/>
        <v>1.0142277655732004</v>
      </c>
      <c r="CU461" s="17">
        <f t="shared" si="937"/>
        <v>0.16315335554904478</v>
      </c>
      <c r="CV461" s="17">
        <f t="shared" si="938"/>
        <v>0.16086461156665055</v>
      </c>
      <c r="CW461" s="13">
        <f t="shared" si="939"/>
        <v>-1.5235680433455283</v>
      </c>
      <c r="CX461" s="13">
        <f t="shared" si="940"/>
        <v>-1.0985410700946636</v>
      </c>
      <c r="CY461" s="13">
        <f t="shared" si="941"/>
        <v>-2.9116057589854449</v>
      </c>
      <c r="CZ461" s="13">
        <f t="shared" si="881"/>
        <v>0.42502697325086447</v>
      </c>
      <c r="DA461" s="13">
        <f t="shared" si="882"/>
        <v>0.43915447407723129</v>
      </c>
      <c r="DB461" s="13">
        <f t="shared" si="883"/>
        <v>-1.3880377156399168</v>
      </c>
      <c r="DC461" s="13">
        <f t="shared" si="884"/>
        <v>1.4127500826366662E-2</v>
      </c>
      <c r="DD461" s="13">
        <f t="shared" si="885"/>
        <v>-1.8130646888907815</v>
      </c>
      <c r="DE461" s="13">
        <f t="shared" si="886"/>
        <v>-1.8271921897171481</v>
      </c>
      <c r="DF461" s="15"/>
      <c r="DV461" s="39" t="str">
        <f>E461</f>
        <v xml:space="preserve">SRM 3169 </v>
      </c>
      <c r="DW461" s="39" t="str">
        <f>A461</f>
        <v>Lab 2</v>
      </c>
      <c r="DX461" s="39" t="str">
        <f>B461</f>
        <v>May 28, 2020</v>
      </c>
      <c r="DY461" s="124">
        <f>C461</f>
        <v>1</v>
      </c>
      <c r="DZ461" s="48">
        <f>BE461/AVERAGE(BE459,BE463)</f>
        <v>0.98839711500901184</v>
      </c>
      <c r="EA461" s="46">
        <f>(CM461/AVERAGE(CM459,CM463)-1)*10^6</f>
        <v>6.425930775710853</v>
      </c>
      <c r="EB461" s="46">
        <f>(CN461/AVERAGE(CN459,CN463)-1)*10^6</f>
        <v>7.1597259247990763</v>
      </c>
      <c r="EC461" s="46">
        <f>(CP461/AVERAGE(CP459,CP463)-1)*10^6</f>
        <v>-12.835210505879324</v>
      </c>
      <c r="EH461" s="50"/>
      <c r="EK461" s="46"/>
      <c r="EL461" s="46"/>
      <c r="EN461" t="str">
        <f t="shared" ref="EN461:EU461" si="980">EE583</f>
        <v>iRM4</v>
      </c>
      <c r="EO461" t="str">
        <f t="shared" si="980"/>
        <v>Lab 3</v>
      </c>
      <c r="EP461" s="39" t="str">
        <f t="shared" si="980"/>
        <v>Feb 4, 2020</v>
      </c>
      <c r="EQ461" s="124">
        <f t="shared" si="980"/>
        <v>1</v>
      </c>
      <c r="ER461" s="117">
        <f t="shared" si="980"/>
        <v>0.99985785355725298</v>
      </c>
      <c r="ES461" s="44">
        <f t="shared" si="980"/>
        <v>-10.631752122014504</v>
      </c>
      <c r="ET461" s="44">
        <f t="shared" si="980"/>
        <v>-8.496500454424627</v>
      </c>
      <c r="EU461" s="44">
        <f t="shared" si="980"/>
        <v>3.8122863548206709</v>
      </c>
      <c r="EV461" s="39" t="s">
        <v>275</v>
      </c>
      <c r="EY461" s="39"/>
      <c r="EZ461" s="39"/>
      <c r="FA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</row>
    <row r="462" spans="1:235">
      <c r="A462" t="s">
        <v>40</v>
      </c>
      <c r="B462" t="s">
        <v>41</v>
      </c>
      <c r="C462" s="19">
        <v>1</v>
      </c>
      <c r="D462" s="14">
        <v>174</v>
      </c>
      <c r="E462" t="s">
        <v>182</v>
      </c>
      <c r="F462" s="13"/>
      <c r="G462" s="13"/>
      <c r="H462" s="13">
        <v>1.2911071999999999E-2</v>
      </c>
      <c r="I462" s="13">
        <v>2.7527646000000002E-3</v>
      </c>
      <c r="J462" s="13">
        <v>4.0991689000000001E-3</v>
      </c>
      <c r="L462" s="13">
        <v>3.9248579000000002E-3</v>
      </c>
      <c r="M462" s="13">
        <v>1.737773E-5</v>
      </c>
      <c r="N462" s="13">
        <v>6.3356475000000002E-4</v>
      </c>
      <c r="Q462" s="13">
        <v>4.7437357000000003E-6</v>
      </c>
      <c r="R462" s="13">
        <v>1.1294078000000001E-5</v>
      </c>
      <c r="S462" s="13">
        <v>5.6809720000000004E-6</v>
      </c>
      <c r="T462" s="13"/>
      <c r="U462" s="13"/>
      <c r="V462" s="13">
        <v>47.355682999999999</v>
      </c>
      <c r="W462" s="13">
        <v>10.516591999999999</v>
      </c>
      <c r="X462" s="13">
        <v>16.388455</v>
      </c>
      <c r="Z462" s="13">
        <v>17.242198999999999</v>
      </c>
      <c r="AA462" s="13">
        <v>3.1540111000000003E-5</v>
      </c>
      <c r="AB462" s="13">
        <v>2.8750950999999998</v>
      </c>
      <c r="AE462" s="13">
        <v>2.6125502E-6</v>
      </c>
      <c r="AF462" s="13">
        <v>1.5361547E-5</v>
      </c>
      <c r="AG462" s="13">
        <v>4.3199899999999998E-7</v>
      </c>
      <c r="AI462" s="68">
        <f t="shared" si="920"/>
        <v>1</v>
      </c>
      <c r="AJ462" s="13">
        <f t="shared" si="955"/>
        <v>0</v>
      </c>
      <c r="AK462" s="13">
        <f t="shared" si="956"/>
        <v>0</v>
      </c>
      <c r="AL462" s="13">
        <f t="shared" si="957"/>
        <v>47.342771927999998</v>
      </c>
      <c r="AM462" s="13">
        <f t="shared" si="958"/>
        <v>10.513839235399999</v>
      </c>
      <c r="AN462" s="13">
        <f t="shared" si="959"/>
        <v>16.384355831099999</v>
      </c>
      <c r="AO462" s="13">
        <f t="shared" si="960"/>
        <v>0</v>
      </c>
      <c r="AP462" s="13">
        <f t="shared" si="961"/>
        <v>17.2382741421</v>
      </c>
      <c r="AQ462" s="13">
        <f t="shared" si="962"/>
        <v>1.4162381000000003E-5</v>
      </c>
      <c r="AR462" s="13">
        <f t="shared" si="963"/>
        <v>2.8744615352499996</v>
      </c>
      <c r="AS462" s="13">
        <f t="shared" si="964"/>
        <v>0</v>
      </c>
      <c r="AT462" s="13">
        <f t="shared" si="965"/>
        <v>0</v>
      </c>
      <c r="AU462" s="13">
        <f t="shared" si="966"/>
        <v>-2.1311855000000004E-6</v>
      </c>
      <c r="AV462" s="13">
        <f t="shared" si="967"/>
        <v>4.0674689999999998E-6</v>
      </c>
      <c r="AW462" s="13">
        <f t="shared" si="968"/>
        <v>-5.2489730000000004E-6</v>
      </c>
      <c r="AY462">
        <f t="shared" si="873"/>
        <v>0</v>
      </c>
      <c r="AZ462">
        <f t="shared" si="921"/>
        <v>0</v>
      </c>
      <c r="BA462">
        <f t="shared" si="874"/>
        <v>1</v>
      </c>
      <c r="BB462">
        <f t="shared" si="922"/>
        <v>1</v>
      </c>
      <c r="BC462">
        <f t="shared" si="923"/>
        <v>1</v>
      </c>
      <c r="BD462" s="41">
        <f t="shared" si="924"/>
        <v>1.7023196847795143</v>
      </c>
      <c r="BE462" s="13">
        <f t="shared" si="925"/>
        <v>47.342771927999998</v>
      </c>
      <c r="BF462" s="13">
        <f t="shared" si="926"/>
        <v>10.513839235399999</v>
      </c>
      <c r="BG462" s="13">
        <f t="shared" si="969"/>
        <v>16.384350450182701</v>
      </c>
      <c r="BH462" s="13">
        <f t="shared" si="970"/>
        <v>17.238270654441553</v>
      </c>
      <c r="BI462" s="13">
        <f t="shared" si="971"/>
        <v>2.874455881658653</v>
      </c>
      <c r="BJ462" s="17">
        <f t="shared" si="972"/>
        <v>0.22207908002069868</v>
      </c>
      <c r="BK462" s="17">
        <f t="shared" si="973"/>
        <v>0.34607923834921217</v>
      </c>
      <c r="BL462" s="17">
        <f t="shared" si="974"/>
        <v>0.36411620934781597</v>
      </c>
      <c r="BM462" s="17">
        <f t="shared" si="975"/>
        <v>6.0715834003767101E-2</v>
      </c>
      <c r="BN462" s="17">
        <f t="shared" si="875"/>
        <v>1.5583603746780477</v>
      </c>
      <c r="BO462" s="17">
        <f t="shared" si="876"/>
        <v>1.6395790603684006</v>
      </c>
      <c r="BP462" s="17">
        <f t="shared" si="877"/>
        <v>0.27339735916642005</v>
      </c>
      <c r="BQ462" s="17">
        <f t="shared" si="878"/>
        <v>1.0521180382985114</v>
      </c>
      <c r="BR462" s="17">
        <f t="shared" si="879"/>
        <v>0.17543911126648296</v>
      </c>
      <c r="BS462" s="17">
        <f t="shared" si="880"/>
        <v>0.16674850623244106</v>
      </c>
      <c r="BT462" s="96">
        <f t="shared" si="976"/>
        <v>-1.5047217442303709</v>
      </c>
      <c r="BU462" s="96">
        <f t="shared" si="977"/>
        <v>-1.061087517573811</v>
      </c>
      <c r="BV462" s="96">
        <f t="shared" si="978"/>
        <v>-1.0102822058468488</v>
      </c>
      <c r="BW462" s="96">
        <f t="shared" si="979"/>
        <v>-2.8015507581996677</v>
      </c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J462" s="39"/>
      <c r="CK462" s="19">
        <f t="shared" si="927"/>
        <v>0</v>
      </c>
      <c r="CL462" s="38">
        <f t="shared" si="928"/>
        <v>1.7023150387907393</v>
      </c>
      <c r="CM462" s="39">
        <f t="shared" si="929"/>
        <v>0.21793258734090132</v>
      </c>
      <c r="CN462" s="39">
        <f t="shared" si="930"/>
        <v>0.33335476685124099</v>
      </c>
      <c r="CO462" s="41">
        <f t="shared" si="931"/>
        <v>0.33809999999999996</v>
      </c>
      <c r="CP462" s="39">
        <f t="shared" si="932"/>
        <v>5.438908294168586E-2</v>
      </c>
      <c r="CQ462" s="17">
        <f t="shared" si="933"/>
        <v>1.5296233157173067</v>
      </c>
      <c r="CR462" s="17">
        <f t="shared" si="934"/>
        <v>1.5513971734347678</v>
      </c>
      <c r="CS462" s="17">
        <f t="shared" si="935"/>
        <v>0.24956838077917939</v>
      </c>
      <c r="CT462" s="17">
        <f t="shared" si="936"/>
        <v>1.0142347841417745</v>
      </c>
      <c r="CU462" s="17">
        <f t="shared" si="937"/>
        <v>0.16315675775519023</v>
      </c>
      <c r="CV462" s="17">
        <f t="shared" si="938"/>
        <v>0.1608668528295944</v>
      </c>
      <c r="CW462" s="13">
        <f t="shared" si="939"/>
        <v>-1.5235694963964266</v>
      </c>
      <c r="CX462" s="13">
        <f t="shared" si="940"/>
        <v>-1.0985479901815787</v>
      </c>
      <c r="CY462" s="13">
        <f t="shared" si="941"/>
        <v>-2.9115918264784204</v>
      </c>
      <c r="CZ462" s="13">
        <f t="shared" si="881"/>
        <v>0.42502150621484786</v>
      </c>
      <c r="DA462" s="13">
        <f t="shared" si="882"/>
        <v>0.43915592712812962</v>
      </c>
      <c r="DB462" s="13">
        <f t="shared" si="883"/>
        <v>-1.3880223300819943</v>
      </c>
      <c r="DC462" s="13">
        <f t="shared" si="884"/>
        <v>1.4134420913281865E-2</v>
      </c>
      <c r="DD462" s="13">
        <f t="shared" si="885"/>
        <v>-1.813043836296842</v>
      </c>
      <c r="DE462" s="13">
        <f t="shared" si="886"/>
        <v>-1.8271782572101234</v>
      </c>
      <c r="DF462" s="15"/>
      <c r="DY462" s="124"/>
      <c r="EE462" t="str">
        <f>E462</f>
        <v xml:space="preserve">bottle 3 </v>
      </c>
      <c r="EF462" t="str">
        <f>A462</f>
        <v>Lab 2</v>
      </c>
      <c r="EG462" t="str">
        <f>B462</f>
        <v>May 28, 2020</v>
      </c>
      <c r="EH462" s="50">
        <f>C462</f>
        <v>1</v>
      </c>
      <c r="EI462" s="48">
        <f>BE462/AVERAGE(BE461,BE463)</f>
        <v>1.0712740470446485</v>
      </c>
      <c r="EJ462" s="46">
        <f>(CM462/AVERAGE(CM461,CM463)-1)*10^6</f>
        <v>3.3374888936954505</v>
      </c>
      <c r="EK462" s="46">
        <f>(CN462/AVERAGE(CN461,CN463)-1)*10^6</f>
        <v>-3.1097271706581608</v>
      </c>
      <c r="EL462" s="46">
        <f>(CP462/AVERAGE(CP461,CP463)-1)*10^6</f>
        <v>1.0961804584042056</v>
      </c>
      <c r="EN462" t="str">
        <f t="shared" ref="EN462:EU462" si="981">EE589</f>
        <v>iRM4</v>
      </c>
      <c r="EO462" t="str">
        <f t="shared" si="981"/>
        <v>Lab 3</v>
      </c>
      <c r="EP462" s="39" t="str">
        <f t="shared" si="981"/>
        <v>Feb 4, 2020</v>
      </c>
      <c r="EQ462" s="124">
        <f t="shared" si="981"/>
        <v>1</v>
      </c>
      <c r="ER462" s="117">
        <f t="shared" si="981"/>
        <v>0.99919010137441777</v>
      </c>
      <c r="ES462" s="44">
        <f t="shared" si="981"/>
        <v>2.1509057601676318</v>
      </c>
      <c r="ET462" s="44">
        <f t="shared" si="981"/>
        <v>1.0219932813360089</v>
      </c>
      <c r="EU462" s="44">
        <f t="shared" si="981"/>
        <v>-24.567993173518765</v>
      </c>
      <c r="EV462" s="39" t="s">
        <v>275</v>
      </c>
      <c r="EY462" s="39"/>
      <c r="EZ462" s="39"/>
      <c r="FA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</row>
    <row r="463" spans="1:235">
      <c r="A463" t="s">
        <v>40</v>
      </c>
      <c r="B463" t="s">
        <v>41</v>
      </c>
      <c r="C463" s="19">
        <v>1</v>
      </c>
      <c r="D463" s="14">
        <v>177</v>
      </c>
      <c r="E463" t="s">
        <v>179</v>
      </c>
      <c r="F463" s="13"/>
      <c r="G463" s="13"/>
      <c r="H463" s="13">
        <v>1.3326802E-2</v>
      </c>
      <c r="I463" s="13">
        <v>2.8480924000000001E-3</v>
      </c>
      <c r="J463" s="13">
        <v>4.2431834999999999E-3</v>
      </c>
      <c r="L463" s="13">
        <v>4.0710102E-3</v>
      </c>
      <c r="M463" s="13">
        <v>-3.2323735999999998E-7</v>
      </c>
      <c r="N463" s="13">
        <v>6.4931722000000005E-4</v>
      </c>
      <c r="Q463" s="13">
        <v>6.0582582000000001E-6</v>
      </c>
      <c r="R463" s="13">
        <v>2.0699237000000001E-5</v>
      </c>
      <c r="S463" s="13">
        <v>5.6577120000000004E-6</v>
      </c>
      <c r="T463" s="13"/>
      <c r="U463" s="13"/>
      <c r="V463" s="13">
        <v>44.552754999999998</v>
      </c>
      <c r="W463" s="13">
        <v>9.8942232000000008</v>
      </c>
      <c r="X463" s="13">
        <v>15.418974</v>
      </c>
      <c r="Z463" s="13">
        <v>16.222769</v>
      </c>
      <c r="AA463" s="13">
        <v>2.2682939999999999E-5</v>
      </c>
      <c r="AB463" s="13">
        <v>2.7052315999999998</v>
      </c>
      <c r="AE463" s="13">
        <v>5.5866256999999996E-6</v>
      </c>
      <c r="AF463" s="13">
        <v>2.9685714000000001E-5</v>
      </c>
      <c r="AG463" s="13">
        <v>8.3740241000000004E-6</v>
      </c>
      <c r="AI463" s="68">
        <f t="shared" si="920"/>
        <v>1</v>
      </c>
      <c r="AJ463" s="13">
        <f t="shared" si="955"/>
        <v>0</v>
      </c>
      <c r="AK463" s="13">
        <f t="shared" si="956"/>
        <v>0</v>
      </c>
      <c r="AL463" s="13">
        <f t="shared" si="957"/>
        <v>44.539428197999996</v>
      </c>
      <c r="AM463" s="13">
        <f t="shared" si="958"/>
        <v>9.8913751076</v>
      </c>
      <c r="AN463" s="13">
        <f t="shared" si="959"/>
        <v>15.414730816500001</v>
      </c>
      <c r="AO463" s="13">
        <f t="shared" si="960"/>
        <v>0</v>
      </c>
      <c r="AP463" s="13">
        <f t="shared" si="961"/>
        <v>16.218697989799999</v>
      </c>
      <c r="AQ463" s="13">
        <f t="shared" si="962"/>
        <v>2.3006177359999998E-5</v>
      </c>
      <c r="AR463" s="13">
        <f t="shared" si="963"/>
        <v>2.7045822827799997</v>
      </c>
      <c r="AS463" s="13">
        <f t="shared" si="964"/>
        <v>0</v>
      </c>
      <c r="AT463" s="13">
        <f t="shared" si="965"/>
        <v>0</v>
      </c>
      <c r="AU463" s="13">
        <f t="shared" si="966"/>
        <v>-4.7163250000000043E-7</v>
      </c>
      <c r="AV463" s="13">
        <f t="shared" si="967"/>
        <v>8.9864769999999998E-6</v>
      </c>
      <c r="AW463" s="13">
        <f t="shared" si="968"/>
        <v>2.7163121E-6</v>
      </c>
      <c r="AY463">
        <f t="shared" si="873"/>
        <v>0</v>
      </c>
      <c r="AZ463">
        <f t="shared" si="921"/>
        <v>0</v>
      </c>
      <c r="BA463">
        <f t="shared" si="874"/>
        <v>1</v>
      </c>
      <c r="BB463">
        <f t="shared" si="922"/>
        <v>1</v>
      </c>
      <c r="BC463">
        <f t="shared" si="923"/>
        <v>1</v>
      </c>
      <c r="BD463" s="41">
        <f t="shared" si="924"/>
        <v>1.7039719836268776</v>
      </c>
      <c r="BE463" s="13">
        <f t="shared" si="925"/>
        <v>44.539428197999996</v>
      </c>
      <c r="BF463" s="13">
        <f t="shared" si="926"/>
        <v>9.8913751076</v>
      </c>
      <c r="BG463" s="13">
        <f t="shared" si="969"/>
        <v>15.414718929626915</v>
      </c>
      <c r="BH463" s="13">
        <f t="shared" si="970"/>
        <v>16.218690285039433</v>
      </c>
      <c r="BI463" s="13">
        <f t="shared" si="971"/>
        <v>2.7045680361513127</v>
      </c>
      <c r="BJ463" s="17">
        <f t="shared" si="972"/>
        <v>0.2220813222753534</v>
      </c>
      <c r="BK463" s="17">
        <f t="shared" si="973"/>
        <v>0.34609153177945601</v>
      </c>
      <c r="BL463" s="17">
        <f t="shared" si="974"/>
        <v>0.36414231033544608</v>
      </c>
      <c r="BM463" s="17">
        <f t="shared" si="975"/>
        <v>6.0723007581690483E-2</v>
      </c>
      <c r="BN463" s="17">
        <f t="shared" si="875"/>
        <v>1.5583999961525141</v>
      </c>
      <c r="BO463" s="17">
        <f t="shared" si="876"/>
        <v>1.6396800352438221</v>
      </c>
      <c r="BP463" s="17">
        <f t="shared" si="877"/>
        <v>0.27342690037841838</v>
      </c>
      <c r="BQ463" s="17">
        <f t="shared" si="878"/>
        <v>1.0521560827078913</v>
      </c>
      <c r="BR463" s="17">
        <f t="shared" si="879"/>
        <v>0.17545360693883064</v>
      </c>
      <c r="BS463" s="17">
        <f t="shared" si="880"/>
        <v>0.16675625396497526</v>
      </c>
      <c r="BT463" s="96">
        <f t="shared" si="976"/>
        <v>-1.5047116476317406</v>
      </c>
      <c r="BU463" s="96">
        <f t="shared" si="977"/>
        <v>-1.0610519961944762</v>
      </c>
      <c r="BV463" s="96">
        <f t="shared" si="978"/>
        <v>-1.0102105252912883</v>
      </c>
      <c r="BW463" s="96">
        <f t="shared" si="979"/>
        <v>-2.8014326151436557</v>
      </c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J463" s="39"/>
      <c r="CK463" s="19">
        <f t="shared" si="927"/>
        <v>0</v>
      </c>
      <c r="CL463" s="38">
        <f t="shared" si="928"/>
        <v>1.7039610747205756</v>
      </c>
      <c r="CM463" s="39">
        <f t="shared" si="929"/>
        <v>0.2179308159832048</v>
      </c>
      <c r="CN463" s="39">
        <f t="shared" si="930"/>
        <v>0.3333545332904983</v>
      </c>
      <c r="CO463" s="41">
        <f t="shared" si="931"/>
        <v>0.33810000000000001</v>
      </c>
      <c r="CP463" s="39">
        <f t="shared" si="932"/>
        <v>5.4389721472318131E-2</v>
      </c>
      <c r="CQ463" s="17">
        <f t="shared" si="933"/>
        <v>1.5296346768884159</v>
      </c>
      <c r="CR463" s="17">
        <f t="shared" si="934"/>
        <v>1.551409783305066</v>
      </c>
      <c r="CS463" s="17">
        <f t="shared" si="935"/>
        <v>0.24957333925877537</v>
      </c>
      <c r="CT463" s="17">
        <f t="shared" si="936"/>
        <v>1.014235494752868</v>
      </c>
      <c r="CU463" s="17">
        <f t="shared" si="937"/>
        <v>0.16315878753903362</v>
      </c>
      <c r="CV463" s="17">
        <f t="shared" si="938"/>
        <v>0.16086874141472385</v>
      </c>
      <c r="CW463" s="13">
        <f t="shared" si="939"/>
        <v>-1.5235776244369228</v>
      </c>
      <c r="CX463" s="13">
        <f t="shared" si="940"/>
        <v>-1.098548690819001</v>
      </c>
      <c r="CY463" s="13">
        <f t="shared" si="941"/>
        <v>-2.9115800864958801</v>
      </c>
      <c r="CZ463" s="13">
        <f t="shared" si="881"/>
        <v>0.42502893361792188</v>
      </c>
      <c r="DA463" s="13">
        <f t="shared" si="882"/>
        <v>0.43916405516862589</v>
      </c>
      <c r="DB463" s="13">
        <f t="shared" si="883"/>
        <v>-1.3880024620589577</v>
      </c>
      <c r="DC463" s="13">
        <f t="shared" si="884"/>
        <v>1.4135121550703983E-2</v>
      </c>
      <c r="DD463" s="13">
        <f t="shared" si="885"/>
        <v>-1.8130313956768793</v>
      </c>
      <c r="DE463" s="13">
        <f t="shared" si="886"/>
        <v>-1.8271665172275833</v>
      </c>
      <c r="DF463" s="15"/>
      <c r="DV463" s="39" t="str">
        <f>E463</f>
        <v xml:space="preserve">SRM 3169 </v>
      </c>
      <c r="DW463" s="39" t="str">
        <f>A463</f>
        <v>Lab 2</v>
      </c>
      <c r="DX463" s="39" t="str">
        <f>B463</f>
        <v>May 28, 2020</v>
      </c>
      <c r="DY463" s="124">
        <f>C463</f>
        <v>1</v>
      </c>
      <c r="DZ463" s="48">
        <f>BE463/AVERAGE(BE461,BE465)</f>
        <v>1.0077146027042951</v>
      </c>
      <c r="EA463" s="46">
        <f>(CM463/AVERAGE(CM461,CM465)-1)*10^6</f>
        <v>-9.4802448117325966</v>
      </c>
      <c r="EB463" s="46">
        <f>(CN463/AVERAGE(CN461,CN465)-1)*10^6</f>
        <v>-8.0957843044959787</v>
      </c>
      <c r="EC463" s="46">
        <f>(CP463/AVERAGE(CP461,CP465)-1)*10^6</f>
        <v>14.196833899582373</v>
      </c>
      <c r="EH463" s="50"/>
      <c r="EK463" s="46"/>
      <c r="EL463" s="46"/>
      <c r="EN463" t="str">
        <f t="shared" ref="EN463:EU463" si="982">EE596</f>
        <v>iRM4</v>
      </c>
      <c r="EO463" t="str">
        <f t="shared" si="982"/>
        <v>Lab 3</v>
      </c>
      <c r="EP463" s="39" t="str">
        <f t="shared" si="982"/>
        <v>Feb 5, 2020</v>
      </c>
      <c r="EQ463" s="124">
        <f t="shared" si="982"/>
        <v>2</v>
      </c>
      <c r="ER463" s="117">
        <f t="shared" si="982"/>
        <v>0.96971637464403238</v>
      </c>
      <c r="ES463" s="44">
        <f t="shared" si="982"/>
        <v>10.99085201761163</v>
      </c>
      <c r="ET463" s="44">
        <f t="shared" si="982"/>
        <v>-6.2045912547770143</v>
      </c>
      <c r="EU463" s="44">
        <f t="shared" si="982"/>
        <v>-2.6193661907258914</v>
      </c>
      <c r="EV463" s="39" t="s">
        <v>275</v>
      </c>
      <c r="EY463" s="39"/>
      <c r="EZ463" s="39"/>
      <c r="FA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</row>
    <row r="464" spans="1:235">
      <c r="A464" t="s">
        <v>40</v>
      </c>
      <c r="B464" t="s">
        <v>41</v>
      </c>
      <c r="C464" s="19">
        <v>1</v>
      </c>
      <c r="D464" s="14">
        <v>180</v>
      </c>
      <c r="E464" t="s">
        <v>183</v>
      </c>
      <c r="F464" s="13"/>
      <c r="G464" s="13"/>
      <c r="H464" s="13">
        <v>1.2428801999999999E-2</v>
      </c>
      <c r="I464" s="13">
        <v>2.6460520999999999E-3</v>
      </c>
      <c r="J464" s="13">
        <v>3.9162655999999997E-3</v>
      </c>
      <c r="L464" s="13">
        <v>3.7358485000000001E-3</v>
      </c>
      <c r="M464" s="13">
        <v>9.7935747000000007E-6</v>
      </c>
      <c r="N464" s="13">
        <v>5.9138449000000002E-4</v>
      </c>
      <c r="Q464" s="13">
        <v>3.4190293000000002E-6</v>
      </c>
      <c r="R464" s="13">
        <v>1.2213307E-5</v>
      </c>
      <c r="S464" s="13">
        <v>-4.1209879999999997E-6</v>
      </c>
      <c r="T464" s="13"/>
      <c r="U464" s="13"/>
      <c r="V464" s="13">
        <v>46.049171000000001</v>
      </c>
      <c r="W464" s="13">
        <v>10.226138000000001</v>
      </c>
      <c r="X464" s="13">
        <v>15.935617000000001</v>
      </c>
      <c r="Z464" s="13">
        <v>16.764937</v>
      </c>
      <c r="AA464" s="13">
        <v>3.1440365000000002E-5</v>
      </c>
      <c r="AB464" s="13">
        <v>2.7954205999999999</v>
      </c>
      <c r="AE464" s="13">
        <v>-5.3470478000000002E-7</v>
      </c>
      <c r="AF464" s="13">
        <v>3.0079409999999999E-5</v>
      </c>
      <c r="AG464" s="13">
        <v>7.5387141000000005E-7</v>
      </c>
      <c r="AI464" s="68">
        <f t="shared" si="920"/>
        <v>1</v>
      </c>
      <c r="AJ464" s="13">
        <f t="shared" si="955"/>
        <v>0</v>
      </c>
      <c r="AK464" s="13">
        <f t="shared" si="956"/>
        <v>0</v>
      </c>
      <c r="AL464" s="13">
        <f t="shared" si="957"/>
        <v>46.036742197999999</v>
      </c>
      <c r="AM464" s="13">
        <f t="shared" si="958"/>
        <v>10.223491947900001</v>
      </c>
      <c r="AN464" s="13">
        <f t="shared" si="959"/>
        <v>15.931700734400001</v>
      </c>
      <c r="AO464" s="13">
        <f t="shared" si="960"/>
        <v>0</v>
      </c>
      <c r="AP464" s="13">
        <f t="shared" si="961"/>
        <v>16.7612011515</v>
      </c>
      <c r="AQ464" s="13">
        <f t="shared" si="962"/>
        <v>2.1646790300000002E-5</v>
      </c>
      <c r="AR464" s="13">
        <f t="shared" si="963"/>
        <v>2.7948292155100001</v>
      </c>
      <c r="AS464" s="13">
        <f t="shared" si="964"/>
        <v>0</v>
      </c>
      <c r="AT464" s="13">
        <f t="shared" si="965"/>
        <v>0</v>
      </c>
      <c r="AU464" s="13">
        <f t="shared" si="966"/>
        <v>-3.9537340799999999E-6</v>
      </c>
      <c r="AV464" s="13">
        <f t="shared" si="967"/>
        <v>1.7866103E-5</v>
      </c>
      <c r="AW464" s="13">
        <f t="shared" si="968"/>
        <v>4.8748594099999996E-6</v>
      </c>
      <c r="AY464">
        <f t="shared" si="873"/>
        <v>0</v>
      </c>
      <c r="AZ464">
        <f t="shared" si="921"/>
        <v>0</v>
      </c>
      <c r="BA464">
        <f t="shared" si="874"/>
        <v>1</v>
      </c>
      <c r="BB464">
        <f t="shared" si="922"/>
        <v>1</v>
      </c>
      <c r="BC464">
        <f t="shared" si="923"/>
        <v>1</v>
      </c>
      <c r="BD464" s="41">
        <f t="shared" si="924"/>
        <v>1.7002286903035821</v>
      </c>
      <c r="BE464" s="13">
        <f t="shared" si="925"/>
        <v>46.036742197999999</v>
      </c>
      <c r="BF464" s="13">
        <f t="shared" si="926"/>
        <v>10.223491947900001</v>
      </c>
      <c r="BG464" s="13">
        <f t="shared" si="969"/>
        <v>15.93167709534462</v>
      </c>
      <c r="BH464" s="13">
        <f t="shared" si="970"/>
        <v>16.761185830392193</v>
      </c>
      <c r="BI464" s="13">
        <f t="shared" si="971"/>
        <v>2.7948021383368249</v>
      </c>
      <c r="BJ464" s="17">
        <f t="shared" si="972"/>
        <v>0.22207244604602247</v>
      </c>
      <c r="BK464" s="17">
        <f t="shared" si="973"/>
        <v>0.34606438976120141</v>
      </c>
      <c r="BL464" s="17">
        <f t="shared" si="974"/>
        <v>0.36408279626529177</v>
      </c>
      <c r="BM464" s="17">
        <f t="shared" si="975"/>
        <v>6.0708078045936122E-2</v>
      </c>
      <c r="BN464" s="17">
        <f t="shared" si="875"/>
        <v>1.5583400638973586</v>
      </c>
      <c r="BO464" s="17">
        <f t="shared" si="876"/>
        <v>1.6394775792663576</v>
      </c>
      <c r="BP464" s="17">
        <f t="shared" si="877"/>
        <v>0.27337060102159155</v>
      </c>
      <c r="BQ464" s="17">
        <f t="shared" si="878"/>
        <v>1.0520666299023826</v>
      </c>
      <c r="BR464" s="17">
        <f t="shared" si="879"/>
        <v>0.17542422694177573</v>
      </c>
      <c r="BS464" s="17">
        <f t="shared" si="880"/>
        <v>0.16674250656353648</v>
      </c>
      <c r="BT464" s="96">
        <f t="shared" si="976"/>
        <v>-1.5047516168044244</v>
      </c>
      <c r="BU464" s="96">
        <f t="shared" si="977"/>
        <v>-1.0611304236626919</v>
      </c>
      <c r="BV464" s="96">
        <f t="shared" si="978"/>
        <v>-1.0103739749437306</v>
      </c>
      <c r="BW464" s="96">
        <f t="shared" si="979"/>
        <v>-2.8016785082895899</v>
      </c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J464" s="39"/>
      <c r="CK464" s="19">
        <f t="shared" si="927"/>
        <v>0</v>
      </c>
      <c r="CL464" s="38">
        <f t="shared" si="928"/>
        <v>1.700207699784575</v>
      </c>
      <c r="CM464" s="39">
        <f t="shared" si="929"/>
        <v>0.2179311619655111</v>
      </c>
      <c r="CN464" s="39">
        <f t="shared" si="930"/>
        <v>0.33335592265463687</v>
      </c>
      <c r="CO464" s="41">
        <f t="shared" si="931"/>
        <v>0.33810000000000001</v>
      </c>
      <c r="CP464" s="39">
        <f t="shared" si="932"/>
        <v>5.4389543757444141E-2</v>
      </c>
      <c r="CQ464" s="17">
        <f t="shared" si="933"/>
        <v>1.5296386237200552</v>
      </c>
      <c r="CR464" s="17">
        <f t="shared" si="934"/>
        <v>1.5514073203239573</v>
      </c>
      <c r="CS464" s="17">
        <f t="shared" si="935"/>
        <v>0.24957212757876085</v>
      </c>
      <c r="CT464" s="17">
        <f t="shared" si="936"/>
        <v>1.0142312676120595</v>
      </c>
      <c r="CU464" s="17">
        <f t="shared" si="937"/>
        <v>0.16315757441571768</v>
      </c>
      <c r="CV464" s="17">
        <f t="shared" si="938"/>
        <v>0.16086821578658428</v>
      </c>
      <c r="CW464" s="13">
        <f t="shared" si="939"/>
        <v>-1.5235760368595528</v>
      </c>
      <c r="CX464" s="13">
        <f t="shared" si="940"/>
        <v>-1.0985445230003439</v>
      </c>
      <c r="CY464" s="13">
        <f t="shared" si="941"/>
        <v>-2.9115833539361153</v>
      </c>
      <c r="CZ464" s="13">
        <f t="shared" si="881"/>
        <v>0.4250315138592089</v>
      </c>
      <c r="DA464" s="13">
        <f t="shared" si="882"/>
        <v>0.43916246759125582</v>
      </c>
      <c r="DB464" s="13">
        <f t="shared" si="883"/>
        <v>-1.3880073170765628</v>
      </c>
      <c r="DC464" s="13">
        <f t="shared" si="884"/>
        <v>1.4130953732047119E-2</v>
      </c>
      <c r="DD464" s="13">
        <f t="shared" si="885"/>
        <v>-1.8130388309357717</v>
      </c>
      <c r="DE464" s="13">
        <f t="shared" si="886"/>
        <v>-1.8271697846678188</v>
      </c>
      <c r="DF464" s="15"/>
      <c r="DY464" s="124"/>
      <c r="EE464" t="str">
        <f>E464</f>
        <v xml:space="preserve">bottle 4 </v>
      </c>
      <c r="EF464" t="str">
        <f>A464</f>
        <v>Lab 2</v>
      </c>
      <c r="EG464" t="str">
        <f>B464</f>
        <v>May 28, 2020</v>
      </c>
      <c r="EH464" s="50">
        <f>C464</f>
        <v>1</v>
      </c>
      <c r="EI464" s="48">
        <f>BE464/AVERAGE(BE463,BE465)</f>
        <v>1.0334902389023235</v>
      </c>
      <c r="EJ464" s="46">
        <f>(CM464/AVERAGE(CM463,CM465)-1)*10^6</f>
        <v>-3.1021728623681355</v>
      </c>
      <c r="EK464" s="46">
        <f>(CN464/AVERAGE(CN463,CN465)-1)*10^6</f>
        <v>-0.11764531271385437</v>
      </c>
      <c r="EL464" s="46">
        <f>(CP464/AVERAGE(CP463,CP465)-1)*10^6</f>
        <v>-1.9068851538905918</v>
      </c>
      <c r="EN464" t="str">
        <f t="shared" ref="EN464:EU464" si="983">EE602</f>
        <v>iRM4</v>
      </c>
      <c r="EO464" t="str">
        <f t="shared" si="983"/>
        <v>Lab 3</v>
      </c>
      <c r="EP464" s="39" t="str">
        <f t="shared" si="983"/>
        <v>Feb 5, 2020</v>
      </c>
      <c r="EQ464" s="124">
        <f t="shared" si="983"/>
        <v>2</v>
      </c>
      <c r="ER464" s="117">
        <f t="shared" si="983"/>
        <v>0.97732365038807545</v>
      </c>
      <c r="ES464" s="44">
        <f t="shared" si="983"/>
        <v>-11.498169255608204</v>
      </c>
      <c r="ET464" s="44">
        <f t="shared" si="983"/>
        <v>2.1533006391294407</v>
      </c>
      <c r="EU464" s="44">
        <f t="shared" si="983"/>
        <v>-2.4675568626175703</v>
      </c>
      <c r="EV464" s="39" t="s">
        <v>275</v>
      </c>
      <c r="EY464" s="39"/>
      <c r="EZ464" s="39"/>
      <c r="FA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</row>
    <row r="465" spans="1:235">
      <c r="A465" t="s">
        <v>40</v>
      </c>
      <c r="B465" t="s">
        <v>41</v>
      </c>
      <c r="C465" s="19">
        <v>1</v>
      </c>
      <c r="D465" s="14">
        <v>183</v>
      </c>
      <c r="E465" t="s">
        <v>179</v>
      </c>
      <c r="F465" s="13"/>
      <c r="G465" s="13"/>
      <c r="H465" s="13">
        <v>1.2821969000000001E-2</v>
      </c>
      <c r="I465" s="13">
        <v>2.7248575E-3</v>
      </c>
      <c r="J465" s="13">
        <v>4.0485820999999998E-3</v>
      </c>
      <c r="L465" s="13">
        <v>3.8771725000000001E-3</v>
      </c>
      <c r="M465" s="13">
        <v>6.5622009999999999E-6</v>
      </c>
      <c r="N465" s="13">
        <v>6.2185782000000005E-4</v>
      </c>
      <c r="Q465" s="13">
        <v>4.4011209E-7</v>
      </c>
      <c r="R465" s="13">
        <v>2.1862448000000001E-5</v>
      </c>
      <c r="S465" s="13">
        <v>-2.5857055E-7</v>
      </c>
      <c r="T465" s="13"/>
      <c r="U465" s="13"/>
      <c r="V465" s="13">
        <v>44.563237999999998</v>
      </c>
      <c r="W465" s="13">
        <v>9.8965539000000007</v>
      </c>
      <c r="X465" s="13">
        <v>15.422440999999999</v>
      </c>
      <c r="Z465" s="13">
        <v>16.226047999999999</v>
      </c>
      <c r="AA465" s="13">
        <v>3.7499181000000003E-5</v>
      </c>
      <c r="AB465" s="13">
        <v>2.7057047999999999</v>
      </c>
      <c r="AE465" s="13">
        <v>3.8456232000000004E-6</v>
      </c>
      <c r="AF465" s="13">
        <v>9.3197255999999996E-6</v>
      </c>
      <c r="AG465" s="13">
        <v>2.1638078999999998E-6</v>
      </c>
      <c r="AI465" s="68">
        <f t="shared" si="920"/>
        <v>1</v>
      </c>
      <c r="AJ465" s="13">
        <f t="shared" si="955"/>
        <v>0</v>
      </c>
      <c r="AK465" s="13">
        <f t="shared" si="956"/>
        <v>0</v>
      </c>
      <c r="AL465" s="13">
        <f t="shared" si="957"/>
        <v>44.550416030999997</v>
      </c>
      <c r="AM465" s="13">
        <f t="shared" si="958"/>
        <v>9.8938290425000002</v>
      </c>
      <c r="AN465" s="13">
        <f t="shared" si="959"/>
        <v>15.4183924179</v>
      </c>
      <c r="AO465" s="13">
        <f t="shared" si="960"/>
        <v>0</v>
      </c>
      <c r="AP465" s="13">
        <f t="shared" si="961"/>
        <v>16.222170827499998</v>
      </c>
      <c r="AQ465" s="13">
        <f t="shared" si="962"/>
        <v>3.0936980000000004E-5</v>
      </c>
      <c r="AR465" s="13">
        <f t="shared" si="963"/>
        <v>2.7050829421799998</v>
      </c>
      <c r="AS465" s="13">
        <f t="shared" si="964"/>
        <v>0</v>
      </c>
      <c r="AT465" s="13">
        <f t="shared" si="965"/>
        <v>0</v>
      </c>
      <c r="AU465" s="13">
        <f t="shared" si="966"/>
        <v>3.4055111100000005E-6</v>
      </c>
      <c r="AV465" s="13">
        <f t="shared" si="967"/>
        <v>-1.2542722400000001E-5</v>
      </c>
      <c r="AW465" s="13">
        <f t="shared" si="968"/>
        <v>2.4223784499999998E-6</v>
      </c>
      <c r="AY465">
        <f t="shared" si="873"/>
        <v>0</v>
      </c>
      <c r="AZ465">
        <f t="shared" si="921"/>
        <v>0</v>
      </c>
      <c r="BA465">
        <f t="shared" si="874"/>
        <v>1</v>
      </c>
      <c r="BB465">
        <f t="shared" si="922"/>
        <v>1</v>
      </c>
      <c r="BC465">
        <f t="shared" si="923"/>
        <v>1</v>
      </c>
      <c r="BD465" s="41">
        <f t="shared" si="924"/>
        <v>1.7032241555392371</v>
      </c>
      <c r="BE465" s="13">
        <f t="shared" si="925"/>
        <v>44.550416030999997</v>
      </c>
      <c r="BF465" s="13">
        <f t="shared" si="926"/>
        <v>9.8938290425000002</v>
      </c>
      <c r="BG465" s="13">
        <f t="shared" si="969"/>
        <v>15.418409009732979</v>
      </c>
      <c r="BH465" s="13">
        <f t="shared" si="970"/>
        <v>16.222181581736955</v>
      </c>
      <c r="BI465" s="13">
        <f t="shared" si="971"/>
        <v>2.7051016881819678</v>
      </c>
      <c r="BJ465" s="17">
        <f t="shared" si="972"/>
        <v>0.22208163074426668</v>
      </c>
      <c r="BK465" s="17">
        <f t="shared" si="973"/>
        <v>0.34608900170548845</v>
      </c>
      <c r="BL465" s="17">
        <f t="shared" si="974"/>
        <v>0.36413086626281782</v>
      </c>
      <c r="BM465" s="17">
        <f t="shared" si="975"/>
        <v>6.0720009579700619E-2</v>
      </c>
      <c r="BN465" s="17">
        <f t="shared" si="875"/>
        <v>1.5583864390117876</v>
      </c>
      <c r="BO465" s="17">
        <f t="shared" si="876"/>
        <v>1.6396262268180337</v>
      </c>
      <c r="BP465" s="17">
        <f t="shared" si="877"/>
        <v>0.27341302104189535</v>
      </c>
      <c r="BQ465" s="17">
        <f t="shared" si="878"/>
        <v>1.0521307076168875</v>
      </c>
      <c r="BR465" s="17">
        <f t="shared" si="879"/>
        <v>0.1754462270701441</v>
      </c>
      <c r="BS465" s="17">
        <f t="shared" si="880"/>
        <v>0.16675326154821188</v>
      </c>
      <c r="BT465" s="96">
        <f t="shared" si="976"/>
        <v>-1.5047102586419061</v>
      </c>
      <c r="BU465" s="96">
        <f t="shared" si="977"/>
        <v>-1.0610593066397869</v>
      </c>
      <c r="BV465" s="96">
        <f t="shared" si="978"/>
        <v>-1.0102419532581473</v>
      </c>
      <c r="BW465" s="96">
        <f t="shared" si="979"/>
        <v>-2.8014819881263193</v>
      </c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J465" s="39"/>
      <c r="CK465" s="19">
        <f t="shared" si="927"/>
        <v>0</v>
      </c>
      <c r="CL465" s="38">
        <f t="shared" si="928"/>
        <v>1.7032393788262414</v>
      </c>
      <c r="CM465" s="39">
        <f t="shared" si="929"/>
        <v>0.21793286007228496</v>
      </c>
      <c r="CN465" s="39">
        <f t="shared" si="930"/>
        <v>0.33335739045430823</v>
      </c>
      <c r="CO465" s="41">
        <f t="shared" si="931"/>
        <v>0.33810000000000001</v>
      </c>
      <c r="CP465" s="39">
        <f t="shared" si="932"/>
        <v>5.4389573472192733E-2</v>
      </c>
      <c r="CQ465" s="17">
        <f t="shared" si="933"/>
        <v>1.5296334400591944</v>
      </c>
      <c r="CR465" s="17">
        <f t="shared" si="934"/>
        <v>1.5513952319437161</v>
      </c>
      <c r="CS465" s="17">
        <f t="shared" si="935"/>
        <v>0.24957031929077855</v>
      </c>
      <c r="CT465" s="17">
        <f t="shared" si="936"/>
        <v>1.0142268018693941</v>
      </c>
      <c r="CU465" s="17">
        <f t="shared" si="937"/>
        <v>0.16315694515747553</v>
      </c>
      <c r="CV465" s="17">
        <f t="shared" si="938"/>
        <v>0.16086830367403945</v>
      </c>
      <c r="CW465" s="13">
        <f t="shared" si="939"/>
        <v>-1.5235682449488284</v>
      </c>
      <c r="CX465" s="13">
        <f t="shared" si="940"/>
        <v>-1.0985401199094125</v>
      </c>
      <c r="CY465" s="13">
        <f t="shared" si="941"/>
        <v>-2.9115828076042578</v>
      </c>
      <c r="CZ465" s="13">
        <f t="shared" si="881"/>
        <v>0.42502812503941606</v>
      </c>
      <c r="DA465" s="13">
        <f t="shared" si="882"/>
        <v>0.4391546756805314</v>
      </c>
      <c r="DB465" s="13">
        <f t="shared" si="883"/>
        <v>-1.3880145626554297</v>
      </c>
      <c r="DC465" s="13">
        <f t="shared" si="884"/>
        <v>1.4126550641115506E-2</v>
      </c>
      <c r="DD465" s="13">
        <f t="shared" si="885"/>
        <v>-1.8130426876948456</v>
      </c>
      <c r="DE465" s="13">
        <f t="shared" si="886"/>
        <v>-1.827169238335961</v>
      </c>
      <c r="DF465" s="15"/>
      <c r="DV465" s="39" t="str">
        <f>E465</f>
        <v xml:space="preserve">SRM 3169 </v>
      </c>
      <c r="DW465" s="39" t="str">
        <f>A465</f>
        <v>Lab 2</v>
      </c>
      <c r="DX465" s="39" t="str">
        <f>B465</f>
        <v>May 28, 2020</v>
      </c>
      <c r="DY465" s="124">
        <f>C465</f>
        <v>1</v>
      </c>
      <c r="DZ465" s="48">
        <f>BE465/AVERAGE(BE463,BE467)</f>
        <v>1.0031628782802753</v>
      </c>
      <c r="EA465" s="46">
        <f>(CM465/AVERAGE(CM463,CM467)-1)*10^6</f>
        <v>4.403090296367651</v>
      </c>
      <c r="EB465" s="46">
        <f>(CN465/AVERAGE(CN463,CN467)-1)*10^6</f>
        <v>4.3870903034815001</v>
      </c>
      <c r="EC465" s="46">
        <f>(CP465/AVERAGE(CP463,CP467)-1)*10^6</f>
        <v>11.571894983353204</v>
      </c>
      <c r="EH465" s="50"/>
      <c r="EK465" s="46"/>
      <c r="EL465" s="46"/>
      <c r="EN465" t="str">
        <f t="shared" ref="EN465:EU465" si="984">EE608</f>
        <v>iRM4</v>
      </c>
      <c r="EO465" t="str">
        <f t="shared" si="984"/>
        <v>Lab 3</v>
      </c>
      <c r="EP465" s="39" t="str">
        <f t="shared" si="984"/>
        <v>Feb 5, 2020</v>
      </c>
      <c r="EQ465" s="124">
        <f t="shared" si="984"/>
        <v>2</v>
      </c>
      <c r="ER465" s="117">
        <f t="shared" si="984"/>
        <v>0.97482984290788488</v>
      </c>
      <c r="ES465" s="44">
        <f t="shared" si="984"/>
        <v>5.4920520342616186</v>
      </c>
      <c r="ET465" s="44">
        <f t="shared" si="984"/>
        <v>-0.36522724178311705</v>
      </c>
      <c r="EU465" s="44">
        <f t="shared" si="984"/>
        <v>2.8337209700968202</v>
      </c>
      <c r="EV465" s="39" t="s">
        <v>275</v>
      </c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</row>
    <row r="466" spans="1:235">
      <c r="A466" t="s">
        <v>40</v>
      </c>
      <c r="B466" t="s">
        <v>41</v>
      </c>
      <c r="C466" s="19">
        <v>1</v>
      </c>
      <c r="D466" s="14">
        <v>186</v>
      </c>
      <c r="E466" t="s">
        <v>184</v>
      </c>
      <c r="F466" s="13"/>
      <c r="G466" s="13"/>
      <c r="H466" s="13">
        <v>1.2505386E-2</v>
      </c>
      <c r="I466" s="13">
        <v>2.6500580999999999E-3</v>
      </c>
      <c r="J466" s="13">
        <v>3.9269789999999997E-3</v>
      </c>
      <c r="L466" s="13">
        <v>3.7391401000000002E-3</v>
      </c>
      <c r="M466" s="13">
        <v>6.7278280000000001E-6</v>
      </c>
      <c r="N466" s="13">
        <v>5.8331455E-4</v>
      </c>
      <c r="Q466" s="13">
        <v>3.9877560999999997E-6</v>
      </c>
      <c r="R466" s="13">
        <v>-6.6423378999999998E-6</v>
      </c>
      <c r="S466" s="13">
        <v>3.9933485999999996E-6</v>
      </c>
      <c r="T466" s="13"/>
      <c r="U466" s="13"/>
      <c r="V466" s="13">
        <v>46.164175999999998</v>
      </c>
      <c r="W466" s="13">
        <v>10.251636</v>
      </c>
      <c r="X466" s="13">
        <v>15.975076</v>
      </c>
      <c r="Z466" s="13">
        <v>16.805893999999999</v>
      </c>
      <c r="AA466" s="13">
        <v>3.3961867999999997E-5</v>
      </c>
      <c r="AB466" s="13">
        <v>2.802133</v>
      </c>
      <c r="AE466" s="13">
        <v>9.9574864000000006E-6</v>
      </c>
      <c r="AF466" s="13">
        <v>3.6181881E-6</v>
      </c>
      <c r="AG466" s="13">
        <v>3.6399107999999999E-6</v>
      </c>
      <c r="AI466" s="68">
        <f t="shared" si="920"/>
        <v>1</v>
      </c>
      <c r="AJ466" s="13">
        <f t="shared" si="955"/>
        <v>0</v>
      </c>
      <c r="AK466" s="13">
        <f t="shared" si="956"/>
        <v>0</v>
      </c>
      <c r="AL466" s="13">
        <f t="shared" si="957"/>
        <v>46.151670613999997</v>
      </c>
      <c r="AM466" s="13">
        <f t="shared" si="958"/>
        <v>10.248985941899999</v>
      </c>
      <c r="AN466" s="13">
        <f t="shared" si="959"/>
        <v>15.971149021</v>
      </c>
      <c r="AO466" s="13">
        <f t="shared" si="960"/>
        <v>0</v>
      </c>
      <c r="AP466" s="13">
        <f t="shared" si="961"/>
        <v>16.8021548599</v>
      </c>
      <c r="AQ466" s="13">
        <f t="shared" si="962"/>
        <v>2.7234039999999996E-5</v>
      </c>
      <c r="AR466" s="13">
        <f t="shared" si="963"/>
        <v>2.8015496854499999</v>
      </c>
      <c r="AS466" s="13">
        <f t="shared" si="964"/>
        <v>0</v>
      </c>
      <c r="AT466" s="13">
        <f t="shared" si="965"/>
        <v>0</v>
      </c>
      <c r="AU466" s="13">
        <f t="shared" si="966"/>
        <v>5.9697303000000009E-6</v>
      </c>
      <c r="AV466" s="13">
        <f t="shared" si="967"/>
        <v>1.0260525999999999E-5</v>
      </c>
      <c r="AW466" s="13">
        <f t="shared" si="968"/>
        <v>-3.5343779999999977E-7</v>
      </c>
      <c r="AY466">
        <f t="shared" si="873"/>
        <v>0</v>
      </c>
      <c r="AZ466">
        <f t="shared" si="921"/>
        <v>0</v>
      </c>
      <c r="BA466">
        <f t="shared" si="874"/>
        <v>1</v>
      </c>
      <c r="BB466">
        <f t="shared" si="922"/>
        <v>1</v>
      </c>
      <c r="BC466">
        <f t="shared" si="923"/>
        <v>1</v>
      </c>
      <c r="BD466" s="41">
        <f t="shared" si="924"/>
        <v>1.6990126486330803</v>
      </c>
      <c r="BE466" s="13">
        <f t="shared" si="925"/>
        <v>46.151670613999997</v>
      </c>
      <c r="BF466" s="13">
        <f t="shared" si="926"/>
        <v>10.248985941899999</v>
      </c>
      <c r="BG466" s="13">
        <f t="shared" si="969"/>
        <v>15.971135443819755</v>
      </c>
      <c r="BH466" s="13">
        <f t="shared" si="970"/>
        <v>16.802146060371335</v>
      </c>
      <c r="BI466" s="13">
        <f t="shared" si="971"/>
        <v>2.8015307173386645</v>
      </c>
      <c r="BJ466" s="17">
        <f t="shared" si="972"/>
        <v>0.22207182980697981</v>
      </c>
      <c r="BK466" s="17">
        <f t="shared" si="973"/>
        <v>0.34605757996060382</v>
      </c>
      <c r="BL466" s="17">
        <f t="shared" si="974"/>
        <v>0.36406365873296131</v>
      </c>
      <c r="BM466" s="17">
        <f t="shared" si="975"/>
        <v>6.0702693533456337E-2</v>
      </c>
      <c r="BN466" s="17">
        <f t="shared" si="875"/>
        <v>1.5583137233632463</v>
      </c>
      <c r="BO466" s="17">
        <f t="shared" si="876"/>
        <v>1.6393959515234231</v>
      </c>
      <c r="BP466" s="17">
        <f t="shared" si="877"/>
        <v>0.27334711289683994</v>
      </c>
      <c r="BQ466" s="17">
        <f t="shared" si="878"/>
        <v>1.0520320311273268</v>
      </c>
      <c r="BR466" s="17">
        <f t="shared" si="879"/>
        <v>0.17541211939460163</v>
      </c>
      <c r="BS466" s="17">
        <f t="shared" si="880"/>
        <v>0.16673648159422971</v>
      </c>
      <c r="BT466" s="96">
        <f t="shared" si="976"/>
        <v>-1.5047543917542601</v>
      </c>
      <c r="BU466" s="96">
        <f t="shared" si="977"/>
        <v>-1.0611501016989218</v>
      </c>
      <c r="BV466" s="96">
        <f t="shared" si="978"/>
        <v>-1.0104265400072656</v>
      </c>
      <c r="BW466" s="96">
        <f t="shared" si="979"/>
        <v>-2.8017672073796831</v>
      </c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J466" s="39"/>
      <c r="CK466" s="19">
        <f t="shared" si="927"/>
        <v>0</v>
      </c>
      <c r="CL466" s="38">
        <f t="shared" si="928"/>
        <v>1.6990006223204559</v>
      </c>
      <c r="CM466" s="39">
        <f t="shared" si="929"/>
        <v>0.21793346978447151</v>
      </c>
      <c r="CN466" s="39">
        <f t="shared" si="930"/>
        <v>0.33335821762933388</v>
      </c>
      <c r="CO466" s="41">
        <f t="shared" si="931"/>
        <v>0.33810000000000001</v>
      </c>
      <c r="CP466" s="39">
        <f t="shared" si="932"/>
        <v>5.4388963360212095E-2</v>
      </c>
      <c r="CQ466" s="17">
        <f t="shared" si="933"/>
        <v>1.5296329561448885</v>
      </c>
      <c r="CR466" s="17">
        <f t="shared" si="934"/>
        <v>1.5513908916072823</v>
      </c>
      <c r="CS466" s="17">
        <f t="shared" si="935"/>
        <v>0.24956682153503468</v>
      </c>
      <c r="CT466" s="17">
        <f t="shared" si="936"/>
        <v>1.0142242852280263</v>
      </c>
      <c r="CU466" s="17">
        <f t="shared" si="937"/>
        <v>0.16315471011033547</v>
      </c>
      <c r="CV466" s="17">
        <f t="shared" si="938"/>
        <v>0.16086649914289289</v>
      </c>
      <c r="CW466" s="13">
        <f t="shared" si="939"/>
        <v>-1.5235654472462081</v>
      </c>
      <c r="CX466" s="13">
        <f t="shared" si="940"/>
        <v>-1.0985376385664962</v>
      </c>
      <c r="CY466" s="13">
        <f t="shared" si="941"/>
        <v>-2.9115940251109169</v>
      </c>
      <c r="CZ466" s="13">
        <f t="shared" si="881"/>
        <v>0.4250278086797119</v>
      </c>
      <c r="DA466" s="13">
        <f t="shared" si="882"/>
        <v>0.43915187797791128</v>
      </c>
      <c r="DB466" s="13">
        <f t="shared" si="883"/>
        <v>-1.3880285778647092</v>
      </c>
      <c r="DC466" s="13">
        <f t="shared" si="884"/>
        <v>1.4124069298199472E-2</v>
      </c>
      <c r="DD466" s="13">
        <f t="shared" si="885"/>
        <v>-1.8130563865444209</v>
      </c>
      <c r="DE466" s="13">
        <f t="shared" si="886"/>
        <v>-1.8271804558426203</v>
      </c>
      <c r="DF466" s="15"/>
      <c r="DY466" s="124"/>
      <c r="EE466" t="str">
        <f>E466</f>
        <v xml:space="preserve">bottle 5 </v>
      </c>
      <c r="EF466" t="str">
        <f>A466</f>
        <v>Lab 2</v>
      </c>
      <c r="EG466" t="str">
        <f>B466</f>
        <v>May 28, 2020</v>
      </c>
      <c r="EH466" s="50">
        <f>C466</f>
        <v>1</v>
      </c>
      <c r="EI466" s="48">
        <f>BE466/AVERAGE(BE465,BE467)</f>
        <v>1.0390905433035977</v>
      </c>
      <c r="EJ466" s="46">
        <f>(CM466/AVERAGE(CM465,CM467)-1)*10^6</f>
        <v>2.5110546697515446</v>
      </c>
      <c r="EK466" s="46">
        <f>(CN466/AVERAGE(CN465,CN467)-1)*10^6</f>
        <v>2.5829808854016534</v>
      </c>
      <c r="EL466" s="46">
        <f>(CP466/AVERAGE(CP465,CP467)-1)*10^6</f>
        <v>1.7148955506751662</v>
      </c>
      <c r="EN466" t="str">
        <f t="shared" ref="EN466:EU466" si="985">EE614</f>
        <v>iRM4</v>
      </c>
      <c r="EO466" t="str">
        <f t="shared" si="985"/>
        <v>Lab 3</v>
      </c>
      <c r="EP466" s="39" t="str">
        <f t="shared" si="985"/>
        <v>Feb 5, 2020</v>
      </c>
      <c r="EQ466" s="124">
        <f t="shared" si="985"/>
        <v>2</v>
      </c>
      <c r="ER466" s="117">
        <f t="shared" si="985"/>
        <v>0.96721487090346925</v>
      </c>
      <c r="ES466" s="44">
        <f t="shared" si="985"/>
        <v>-5.0257013980425924</v>
      </c>
      <c r="ET466" s="44">
        <f t="shared" si="985"/>
        <v>2.0391042889755795</v>
      </c>
      <c r="EU466" s="44">
        <f t="shared" si="985"/>
        <v>6.3256985727289106</v>
      </c>
      <c r="EV466" s="39" t="s">
        <v>275</v>
      </c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</row>
    <row r="467" spans="1:235">
      <c r="A467" t="s">
        <v>40</v>
      </c>
      <c r="B467" t="s">
        <v>41</v>
      </c>
      <c r="C467" s="19">
        <v>1</v>
      </c>
      <c r="D467" s="14">
        <v>189</v>
      </c>
      <c r="E467" t="s">
        <v>179</v>
      </c>
      <c r="F467" s="13"/>
      <c r="G467" s="13"/>
      <c r="H467" s="13">
        <v>1.4164685999999999E-2</v>
      </c>
      <c r="I467" s="13">
        <v>3.0260962999999999E-3</v>
      </c>
      <c r="J467" s="13">
        <v>4.4870975000000004E-3</v>
      </c>
      <c r="L467" s="13">
        <v>4.3343089999999997E-3</v>
      </c>
      <c r="M467" s="13">
        <v>4.1400390000000002E-6</v>
      </c>
      <c r="N467" s="13">
        <v>7.0254032E-4</v>
      </c>
      <c r="Q467" s="13">
        <v>4.2386551999999999E-6</v>
      </c>
      <c r="R467" s="13">
        <v>1.7485705000000001E-5</v>
      </c>
      <c r="S467" s="13">
        <v>-2.7453361999999998E-6</v>
      </c>
      <c r="T467" s="13"/>
      <c r="U467" s="13"/>
      <c r="V467" s="13">
        <v>44.294642000000003</v>
      </c>
      <c r="W467" s="13">
        <v>9.8366580999999993</v>
      </c>
      <c r="X467" s="13">
        <v>15.328692999999999</v>
      </c>
      <c r="Z467" s="13">
        <v>16.12659</v>
      </c>
      <c r="AA467" s="13">
        <v>4.1625109E-5</v>
      </c>
      <c r="AB467" s="13">
        <v>2.6889474999999998</v>
      </c>
      <c r="AE467" s="13">
        <v>-3.4940108000000001E-6</v>
      </c>
      <c r="AF467" s="13">
        <v>2.5274414000000001E-5</v>
      </c>
      <c r="AG467" s="13">
        <v>4.3186273999999999E-6</v>
      </c>
      <c r="AI467" s="68">
        <f t="shared" si="920"/>
        <v>1</v>
      </c>
      <c r="AJ467" s="13">
        <f t="shared" si="955"/>
        <v>0</v>
      </c>
      <c r="AK467" s="13">
        <f t="shared" si="956"/>
        <v>0</v>
      </c>
      <c r="AL467" s="13">
        <f t="shared" si="957"/>
        <v>44.280477314000002</v>
      </c>
      <c r="AM467" s="13">
        <f t="shared" si="958"/>
        <v>9.8336320037</v>
      </c>
      <c r="AN467" s="13">
        <f t="shared" si="959"/>
        <v>15.324205902499999</v>
      </c>
      <c r="AO467" s="13">
        <f t="shared" si="960"/>
        <v>0</v>
      </c>
      <c r="AP467" s="13">
        <f t="shared" si="961"/>
        <v>16.122255690999999</v>
      </c>
      <c r="AQ467" s="13">
        <f t="shared" si="962"/>
        <v>3.7485070000000003E-5</v>
      </c>
      <c r="AR467" s="13">
        <f t="shared" si="963"/>
        <v>2.68824495968</v>
      </c>
      <c r="AS467" s="13">
        <f t="shared" si="964"/>
        <v>0</v>
      </c>
      <c r="AT467" s="13">
        <f t="shared" si="965"/>
        <v>0</v>
      </c>
      <c r="AU467" s="13">
        <f t="shared" si="966"/>
        <v>-7.732666E-6</v>
      </c>
      <c r="AV467" s="13">
        <f t="shared" si="967"/>
        <v>7.7887090000000001E-6</v>
      </c>
      <c r="AW467" s="13">
        <f t="shared" si="968"/>
        <v>7.0639635999999997E-6</v>
      </c>
      <c r="AY467">
        <f t="shared" si="873"/>
        <v>0</v>
      </c>
      <c r="AZ467">
        <f t="shared" si="921"/>
        <v>0</v>
      </c>
      <c r="BA467">
        <f t="shared" si="874"/>
        <v>1</v>
      </c>
      <c r="BB467">
        <f t="shared" si="922"/>
        <v>1</v>
      </c>
      <c r="BC467">
        <f t="shared" si="923"/>
        <v>1</v>
      </c>
      <c r="BD467" s="41">
        <f t="shared" si="924"/>
        <v>1.7009137400436716</v>
      </c>
      <c r="BE467" s="13">
        <f t="shared" si="925"/>
        <v>44.280477314000002</v>
      </c>
      <c r="BF467" s="13">
        <f t="shared" si="926"/>
        <v>9.8336320037</v>
      </c>
      <c r="BG467" s="13">
        <f t="shared" si="969"/>
        <v>15.32419559760875</v>
      </c>
      <c r="BH467" s="13">
        <f t="shared" si="970"/>
        <v>16.122249012034153</v>
      </c>
      <c r="BI467" s="13">
        <f t="shared" si="971"/>
        <v>2.6882356472936371</v>
      </c>
      <c r="BJ467" s="17">
        <f t="shared" si="972"/>
        <v>0.22207601634391</v>
      </c>
      <c r="BK467" s="17">
        <f t="shared" si="973"/>
        <v>0.34607114753850571</v>
      </c>
      <c r="BL467" s="17">
        <f t="shared" si="974"/>
        <v>0.36409383976845344</v>
      </c>
      <c r="BM467" s="17">
        <f t="shared" si="975"/>
        <v>6.0709274388144573E-2</v>
      </c>
      <c r="BN467" s="17">
        <f t="shared" si="875"/>
        <v>1.5583454406106383</v>
      </c>
      <c r="BO467" s="17">
        <f t="shared" si="876"/>
        <v>1.6395009500017899</v>
      </c>
      <c r="BP467" s="17">
        <f t="shared" si="877"/>
        <v>0.27337159314911946</v>
      </c>
      <c r="BQ467" s="17">
        <f t="shared" si="878"/>
        <v>1.0520779971348013</v>
      </c>
      <c r="BR467" s="17">
        <f t="shared" si="879"/>
        <v>0.17542425833517294</v>
      </c>
      <c r="BS467" s="17">
        <f t="shared" si="880"/>
        <v>0.16674073482471666</v>
      </c>
      <c r="BT467" s="96">
        <f t="shared" si="976"/>
        <v>-1.5047355397572659</v>
      </c>
      <c r="BU467" s="96">
        <f t="shared" si="977"/>
        <v>-1.0611108963390961</v>
      </c>
      <c r="BV467" s="96">
        <f t="shared" si="978"/>
        <v>-1.0103436430088235</v>
      </c>
      <c r="BW467" s="96">
        <f t="shared" si="979"/>
        <v>-2.8016588020089883</v>
      </c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J467" s="39"/>
      <c r="CK467" s="19">
        <f t="shared" si="927"/>
        <v>0</v>
      </c>
      <c r="CL467" s="38">
        <f t="shared" si="928"/>
        <v>1.7009042269569474</v>
      </c>
      <c r="CM467" s="39">
        <f t="shared" si="929"/>
        <v>0.21793298501369243</v>
      </c>
      <c r="CN467" s="39">
        <f t="shared" si="930"/>
        <v>0.3333573226929995</v>
      </c>
      <c r="CO467" s="41">
        <f t="shared" si="931"/>
        <v>0.33810000000000001</v>
      </c>
      <c r="CP467" s="39">
        <f t="shared" si="932"/>
        <v>5.4388166705768813E-2</v>
      </c>
      <c r="CQ467" s="17">
        <f t="shared" si="933"/>
        <v>1.5296322521900723</v>
      </c>
      <c r="CR467" s="17">
        <f t="shared" si="934"/>
        <v>1.5513943425257888</v>
      </c>
      <c r="CS467" s="17">
        <f t="shared" si="935"/>
        <v>0.24956372117030218</v>
      </c>
      <c r="CT467" s="17">
        <f t="shared" si="936"/>
        <v>1.0142270080305633</v>
      </c>
      <c r="CU467" s="17">
        <f t="shared" si="937"/>
        <v>0.16315275832670631</v>
      </c>
      <c r="CV467" s="17">
        <f t="shared" si="938"/>
        <v>0.16086414287420531</v>
      </c>
      <c r="CW467" s="13">
        <f t="shared" si="939"/>
        <v>-1.5235676716467039</v>
      </c>
      <c r="CX467" s="13">
        <f t="shared" si="940"/>
        <v>-1.0985403231786892</v>
      </c>
      <c r="CY467" s="13">
        <f t="shared" si="941"/>
        <v>-2.9116086725729859</v>
      </c>
      <c r="CZ467" s="13">
        <f t="shared" si="881"/>
        <v>0.42502734846801515</v>
      </c>
      <c r="DA467" s="13">
        <f t="shared" si="882"/>
        <v>0.43915410237840702</v>
      </c>
      <c r="DB467" s="13">
        <f t="shared" si="883"/>
        <v>-1.3880410009262825</v>
      </c>
      <c r="DC467" s="13">
        <f t="shared" si="884"/>
        <v>1.4126753910392077E-2</v>
      </c>
      <c r="DD467" s="13">
        <f t="shared" si="885"/>
        <v>-1.813068349394297</v>
      </c>
      <c r="DE467" s="13">
        <f t="shared" si="886"/>
        <v>-1.8271951033046889</v>
      </c>
      <c r="DF467" s="15"/>
      <c r="DV467" s="39" t="str">
        <f>E467</f>
        <v xml:space="preserve">SRM 3169 </v>
      </c>
      <c r="DW467" s="39" t="str">
        <f>A467</f>
        <v>Lab 2</v>
      </c>
      <c r="DX467" s="39" t="str">
        <f>B467</f>
        <v>May 28, 2020</v>
      </c>
      <c r="DY467" s="124">
        <f>C467</f>
        <v>1</v>
      </c>
      <c r="DZ467" s="48">
        <f>BE467/AVERAGE(BE465,BE469)</f>
        <v>0.99610370483871458</v>
      </c>
      <c r="EA467" s="46">
        <f>(CM467/AVERAGE(CM465,CM469)-1)*10^6</f>
        <v>-2.5480233333263769</v>
      </c>
      <c r="EB467" s="46">
        <f>(CN467/AVERAGE(CN465,CN469)-1)*10^6</f>
        <v>-0.31919901422039487</v>
      </c>
      <c r="EC467" s="46">
        <f>(CP467/AVERAGE(CP465,CP469)-1)*10^6</f>
        <v>-22.354801715862571</v>
      </c>
      <c r="EH467" s="50"/>
      <c r="EK467" s="46"/>
      <c r="EL467" s="46"/>
      <c r="EN467" t="str">
        <f t="shared" ref="EN467:EU467" si="986">EE620</f>
        <v>iRM4</v>
      </c>
      <c r="EO467" t="str">
        <f t="shared" si="986"/>
        <v>Lab 3</v>
      </c>
      <c r="EP467" s="39" t="str">
        <f t="shared" si="986"/>
        <v>Feb 5, 2020</v>
      </c>
      <c r="EQ467" s="124">
        <f t="shared" si="986"/>
        <v>2</v>
      </c>
      <c r="ER467" s="117">
        <f t="shared" si="986"/>
        <v>0.97044956670844429</v>
      </c>
      <c r="ES467" s="44">
        <f t="shared" si="986"/>
        <v>3.5086475849155363</v>
      </c>
      <c r="ET467" s="44">
        <f t="shared" si="986"/>
        <v>0.41350953172702987</v>
      </c>
      <c r="EU467" s="44">
        <f t="shared" si="986"/>
        <v>-6.9755524713110972</v>
      </c>
      <c r="EV467" s="39" t="s">
        <v>275</v>
      </c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</row>
    <row r="468" spans="1:235">
      <c r="A468" t="s">
        <v>40</v>
      </c>
      <c r="B468" t="s">
        <v>41</v>
      </c>
      <c r="C468" s="19">
        <v>1</v>
      </c>
      <c r="D468" s="14">
        <v>192</v>
      </c>
      <c r="E468" t="s">
        <v>185</v>
      </c>
      <c r="F468" s="13"/>
      <c r="G468" s="13"/>
      <c r="H468" s="13">
        <v>1.3721267000000001E-2</v>
      </c>
      <c r="I468" s="13">
        <v>2.9303913000000002E-3</v>
      </c>
      <c r="J468" s="13">
        <v>4.3367338999999996E-3</v>
      </c>
      <c r="L468" s="13">
        <v>4.1581989999999996E-3</v>
      </c>
      <c r="M468" s="13">
        <v>1.6999470999999999E-5</v>
      </c>
      <c r="N468" s="13">
        <v>6.6684871000000003E-4</v>
      </c>
      <c r="Q468" s="13">
        <v>2.4750914999999999E-6</v>
      </c>
      <c r="R468" s="13">
        <v>5.5303483999999996E-6</v>
      </c>
      <c r="S468" s="13">
        <v>5.6598732999999999E-6</v>
      </c>
      <c r="T468" s="13"/>
      <c r="U468" s="13"/>
      <c r="V468" s="13">
        <v>45.884019000000002</v>
      </c>
      <c r="W468" s="13">
        <v>10.189216</v>
      </c>
      <c r="X468" s="13">
        <v>15.877280000000001</v>
      </c>
      <c r="Z468" s="13">
        <v>16.702286999999998</v>
      </c>
      <c r="AA468" s="13">
        <v>2.3799062E-5</v>
      </c>
      <c r="AB468" s="13">
        <v>2.7846712</v>
      </c>
      <c r="AE468" s="13">
        <v>3.2180164000000001E-6</v>
      </c>
      <c r="AF468" s="13">
        <v>1.5458769E-5</v>
      </c>
      <c r="AG468" s="13">
        <v>7.1709323000000001E-6</v>
      </c>
      <c r="AI468" s="68">
        <f t="shared" si="920"/>
        <v>1</v>
      </c>
      <c r="AJ468" s="13">
        <f t="shared" si="955"/>
        <v>0</v>
      </c>
      <c r="AK468" s="13">
        <f t="shared" si="956"/>
        <v>0</v>
      </c>
      <c r="AL468" s="13">
        <f t="shared" si="957"/>
        <v>45.870297733000001</v>
      </c>
      <c r="AM468" s="13">
        <f t="shared" si="958"/>
        <v>10.1862856087</v>
      </c>
      <c r="AN468" s="13">
        <f t="shared" si="959"/>
        <v>15.8729432661</v>
      </c>
      <c r="AO468" s="13">
        <f t="shared" si="960"/>
        <v>0</v>
      </c>
      <c r="AP468" s="13">
        <f t="shared" si="961"/>
        <v>16.698128800999999</v>
      </c>
      <c r="AQ468" s="13">
        <f t="shared" si="962"/>
        <v>6.7995910000000005E-6</v>
      </c>
      <c r="AR468" s="13">
        <f t="shared" si="963"/>
        <v>2.7840043512900001</v>
      </c>
      <c r="AS468" s="13">
        <f t="shared" si="964"/>
        <v>0</v>
      </c>
      <c r="AT468" s="13">
        <f t="shared" si="965"/>
        <v>0</v>
      </c>
      <c r="AU468" s="13">
        <f t="shared" si="966"/>
        <v>7.4292490000000024E-7</v>
      </c>
      <c r="AV468" s="13">
        <f t="shared" si="967"/>
        <v>9.9284206000000007E-6</v>
      </c>
      <c r="AW468" s="13">
        <f t="shared" si="968"/>
        <v>1.5110590000000002E-6</v>
      </c>
      <c r="AY468">
        <f t="shared" si="873"/>
        <v>0</v>
      </c>
      <c r="AZ468">
        <f t="shared" si="921"/>
        <v>0</v>
      </c>
      <c r="BA468">
        <f t="shared" si="874"/>
        <v>1</v>
      </c>
      <c r="BB468">
        <f t="shared" si="922"/>
        <v>1</v>
      </c>
      <c r="BC468">
        <f t="shared" si="923"/>
        <v>1</v>
      </c>
      <c r="BD468" s="41">
        <f t="shared" si="924"/>
        <v>1.6968284118283188</v>
      </c>
      <c r="BE468" s="13">
        <f t="shared" si="925"/>
        <v>45.870297733000001</v>
      </c>
      <c r="BF468" s="13">
        <f t="shared" si="926"/>
        <v>10.1862856087</v>
      </c>
      <c r="BG468" s="13">
        <f t="shared" si="969"/>
        <v>15.872930126220373</v>
      </c>
      <c r="BH468" s="13">
        <f t="shared" si="970"/>
        <v>16.698120285251044</v>
      </c>
      <c r="BI468" s="13">
        <f t="shared" si="971"/>
        <v>2.7839880830482522</v>
      </c>
      <c r="BJ468" s="17">
        <f t="shared" si="972"/>
        <v>0.22206713520788388</v>
      </c>
      <c r="BK468" s="17">
        <f t="shared" si="973"/>
        <v>0.34603939609489548</v>
      </c>
      <c r="BL468" s="17">
        <f t="shared" si="974"/>
        <v>0.36402903644634693</v>
      </c>
      <c r="BM468" s="17">
        <f t="shared" si="975"/>
        <v>6.0692609828982995E-2</v>
      </c>
      <c r="BN468" s="17">
        <f t="shared" si="875"/>
        <v>1.5582647822738711</v>
      </c>
      <c r="BO468" s="17">
        <f t="shared" si="876"/>
        <v>1.6392746999936221</v>
      </c>
      <c r="BP468" s="17">
        <f t="shared" si="877"/>
        <v>0.27330748321748183</v>
      </c>
      <c r="BQ468" s="17">
        <f t="shared" si="878"/>
        <v>1.0519872608566168</v>
      </c>
      <c r="BR468" s="17">
        <f t="shared" si="879"/>
        <v>0.17539219670912576</v>
      </c>
      <c r="BS468" s="17">
        <f t="shared" si="880"/>
        <v>0.16672463938993581</v>
      </c>
      <c r="BT468" s="96">
        <f t="shared" si="976"/>
        <v>-1.5047755319804772</v>
      </c>
      <c r="BU468" s="96">
        <f t="shared" si="977"/>
        <v>-1.061202648860206</v>
      </c>
      <c r="BV468" s="96">
        <f t="shared" si="978"/>
        <v>-1.010521644069893</v>
      </c>
      <c r="BW468" s="96">
        <f t="shared" si="979"/>
        <v>-2.801933337439368</v>
      </c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J468" s="39"/>
      <c r="CK468" s="19">
        <f t="shared" si="927"/>
        <v>0</v>
      </c>
      <c r="CL468" s="38">
        <f t="shared" si="928"/>
        <v>1.6968167008520143</v>
      </c>
      <c r="CM468" s="39">
        <f t="shared" si="929"/>
        <v>0.21793413225814451</v>
      </c>
      <c r="CN468" s="39">
        <f t="shared" si="930"/>
        <v>0.33335672130508148</v>
      </c>
      <c r="CO468" s="41">
        <f t="shared" si="931"/>
        <v>0.33810000000000001</v>
      </c>
      <c r="CP468" s="39">
        <f t="shared" si="932"/>
        <v>5.4387605992713257E-2</v>
      </c>
      <c r="CQ468" s="17">
        <f t="shared" si="933"/>
        <v>1.5296214404369579</v>
      </c>
      <c r="CR468" s="17">
        <f t="shared" si="934"/>
        <v>1.5513861757070624</v>
      </c>
      <c r="CS468" s="17">
        <f t="shared" si="935"/>
        <v>0.24955983456639427</v>
      </c>
      <c r="CT468" s="17">
        <f t="shared" si="936"/>
        <v>1.0142288377337907</v>
      </c>
      <c r="CU468" s="17">
        <f t="shared" si="937"/>
        <v>0.16315137063919818</v>
      </c>
      <c r="CV468" s="17">
        <f t="shared" si="938"/>
        <v>0.16086248445049767</v>
      </c>
      <c r="CW468" s="13">
        <f t="shared" si="939"/>
        <v>-1.5235624074530696</v>
      </c>
      <c r="CX468" s="13">
        <f t="shared" si="940"/>
        <v>-1.0985421272142377</v>
      </c>
      <c r="CY468" s="13">
        <f t="shared" si="941"/>
        <v>-2.9116189820939691</v>
      </c>
      <c r="CZ468" s="13">
        <f t="shared" si="881"/>
        <v>0.42502028023883204</v>
      </c>
      <c r="DA468" s="13">
        <f t="shared" si="882"/>
        <v>0.43914883818477268</v>
      </c>
      <c r="DB468" s="13">
        <f t="shared" si="883"/>
        <v>-1.3880565746409002</v>
      </c>
      <c r="DC468" s="13">
        <f t="shared" si="884"/>
        <v>1.4128557945940787E-2</v>
      </c>
      <c r="DD468" s="13">
        <f t="shared" si="885"/>
        <v>-1.8130768548797318</v>
      </c>
      <c r="DE468" s="13">
        <f t="shared" si="886"/>
        <v>-1.8272054128256723</v>
      </c>
      <c r="DF468" s="15"/>
      <c r="DY468" s="124"/>
      <c r="EE468" t="str">
        <f>E468</f>
        <v xml:space="preserve">bottle 6 </v>
      </c>
      <c r="EF468" t="str">
        <f>A468</f>
        <v>Lab 2</v>
      </c>
      <c r="EG468" t="str">
        <f>B468</f>
        <v>May 28, 2020</v>
      </c>
      <c r="EH468" s="50">
        <f>C468</f>
        <v>1</v>
      </c>
      <c r="EI468" s="48">
        <f>BE468/AVERAGE(BE467,BE469)</f>
        <v>1.0350097062780497</v>
      </c>
      <c r="EJ468" s="46">
        <f>(CM468/AVERAGE(CM467,CM469)-1)*10^6</f>
        <v>2.429519797564339</v>
      </c>
      <c r="EK468" s="46">
        <f>(CN468/AVERAGE(CN467,CN469)-1)*10^6</f>
        <v>-2.0215979487092639</v>
      </c>
      <c r="EL468" s="46">
        <f>(CP468/AVERAGE(CP467,CP469)-1)*10^6</f>
        <v>-19.731931763189436</v>
      </c>
      <c r="EN468" t="str">
        <f t="shared" ref="EN468:EU468" si="987">EE626</f>
        <v>iRM4</v>
      </c>
      <c r="EO468" t="str">
        <f t="shared" si="987"/>
        <v>Lab 3</v>
      </c>
      <c r="EP468" s="39" t="str">
        <f t="shared" si="987"/>
        <v>Feb 5, 2020</v>
      </c>
      <c r="EQ468" s="124">
        <f t="shared" si="987"/>
        <v>2</v>
      </c>
      <c r="ER468" s="117">
        <f t="shared" si="987"/>
        <v>0.97694135450109809</v>
      </c>
      <c r="ES468" s="44">
        <f t="shared" si="987"/>
        <v>-9.6749392954897928</v>
      </c>
      <c r="ET468" s="44">
        <f t="shared" si="987"/>
        <v>4.3977612518286691</v>
      </c>
      <c r="EU468" s="44">
        <f t="shared" si="987"/>
        <v>27.872712954346568</v>
      </c>
      <c r="EV468" s="39" t="s">
        <v>275</v>
      </c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</row>
    <row r="469" spans="1:235">
      <c r="A469" t="s">
        <v>40</v>
      </c>
      <c r="B469" t="s">
        <v>41</v>
      </c>
      <c r="C469" s="19">
        <v>1</v>
      </c>
      <c r="D469" s="14">
        <v>195</v>
      </c>
      <c r="E469" t="s">
        <v>179</v>
      </c>
      <c r="F469" s="13"/>
      <c r="G469" s="13"/>
      <c r="H469" s="13">
        <v>1.3194071E-2</v>
      </c>
      <c r="I469" s="13">
        <v>2.7969574999999998E-3</v>
      </c>
      <c r="J469" s="13">
        <v>4.1545562000000003E-3</v>
      </c>
      <c r="L469" s="13">
        <v>3.9666924999999997E-3</v>
      </c>
      <c r="M469" s="13">
        <v>9.8359082000000002E-6</v>
      </c>
      <c r="N469" s="13">
        <v>6.1212129999999997E-4</v>
      </c>
      <c r="Q469" s="13">
        <v>3.1900090999999999E-6</v>
      </c>
      <c r="R469" s="13">
        <v>2.3412996999999999E-5</v>
      </c>
      <c r="S469" s="13">
        <v>-1.7387645E-6</v>
      </c>
      <c r="T469" s="13"/>
      <c r="U469" s="13"/>
      <c r="V469" s="13">
        <v>44.370142000000001</v>
      </c>
      <c r="W469" s="13">
        <v>9.8532563</v>
      </c>
      <c r="X469" s="13">
        <v>15.354156</v>
      </c>
      <c r="Z469" s="13">
        <v>16.152691000000001</v>
      </c>
      <c r="AA469" s="13">
        <v>2.2501759E-5</v>
      </c>
      <c r="AB469" s="13">
        <v>2.6931881999999998</v>
      </c>
      <c r="AE469" s="13">
        <v>-4.5782416999999999E-7</v>
      </c>
      <c r="AF469" s="13">
        <v>1.4175882999999999E-5</v>
      </c>
      <c r="AG469" s="13">
        <v>-6.7543491999999996E-7</v>
      </c>
      <c r="AI469" s="68">
        <f t="shared" si="920"/>
        <v>1</v>
      </c>
      <c r="AJ469" s="13">
        <f t="shared" si="955"/>
        <v>0</v>
      </c>
      <c r="AK469" s="13">
        <f t="shared" si="956"/>
        <v>0</v>
      </c>
      <c r="AL469" s="13">
        <f t="shared" si="957"/>
        <v>44.356947929</v>
      </c>
      <c r="AM469" s="13">
        <f t="shared" si="958"/>
        <v>9.8504593425000007</v>
      </c>
      <c r="AN469" s="13">
        <f t="shared" si="959"/>
        <v>15.3500014438</v>
      </c>
      <c r="AO469" s="13">
        <f t="shared" si="960"/>
        <v>0</v>
      </c>
      <c r="AP469" s="13">
        <f t="shared" si="961"/>
        <v>16.1487243075</v>
      </c>
      <c r="AQ469" s="13">
        <f t="shared" si="962"/>
        <v>1.26658508E-5</v>
      </c>
      <c r="AR469" s="13">
        <f t="shared" si="963"/>
        <v>2.6925760786999997</v>
      </c>
      <c r="AS469" s="13">
        <f t="shared" si="964"/>
        <v>0</v>
      </c>
      <c r="AT469" s="13">
        <f t="shared" si="965"/>
        <v>0</v>
      </c>
      <c r="AU469" s="13">
        <f t="shared" si="966"/>
        <v>-3.6478332699999998E-6</v>
      </c>
      <c r="AV469" s="13">
        <f t="shared" si="967"/>
        <v>-9.237114E-6</v>
      </c>
      <c r="AW469" s="13">
        <f t="shared" si="968"/>
        <v>1.06332958E-6</v>
      </c>
      <c r="AY469">
        <f t="shared" si="873"/>
        <v>0</v>
      </c>
      <c r="AZ469">
        <f t="shared" si="921"/>
        <v>0</v>
      </c>
      <c r="BA469">
        <f t="shared" si="874"/>
        <v>1</v>
      </c>
      <c r="BB469">
        <f t="shared" si="922"/>
        <v>1</v>
      </c>
      <c r="BC469">
        <f t="shared" si="923"/>
        <v>1</v>
      </c>
      <c r="BD469" s="41">
        <f t="shared" si="924"/>
        <v>1.6989601724742704</v>
      </c>
      <c r="BE469" s="13">
        <f t="shared" si="925"/>
        <v>44.356947929</v>
      </c>
      <c r="BF469" s="13">
        <f t="shared" si="926"/>
        <v>9.8504593425000007</v>
      </c>
      <c r="BG469" s="13">
        <f t="shared" si="969"/>
        <v>15.350013666804564</v>
      </c>
      <c r="BH469" s="13">
        <f t="shared" si="970"/>
        <v>16.148732229363585</v>
      </c>
      <c r="BI469" s="13">
        <f t="shared" si="971"/>
        <v>2.6925924390186098</v>
      </c>
      <c r="BJ469" s="17">
        <f t="shared" si="972"/>
        <v>0.22207252307501296</v>
      </c>
      <c r="BK469" s="17">
        <f t="shared" si="973"/>
        <v>0.34605657926182343</v>
      </c>
      <c r="BL469" s="17">
        <f t="shared" si="974"/>
        <v>0.36406319603440868</v>
      </c>
      <c r="BM469" s="17">
        <f t="shared" si="975"/>
        <v>6.0702833822753335E-2</v>
      </c>
      <c r="BN469" s="17">
        <f t="shared" si="875"/>
        <v>1.558304352425133</v>
      </c>
      <c r="BO469" s="17">
        <f t="shared" si="876"/>
        <v>1.6393887500950908</v>
      </c>
      <c r="BP469" s="17">
        <f t="shared" si="877"/>
        <v>0.27334689128672068</v>
      </c>
      <c r="BQ469" s="17">
        <f t="shared" si="878"/>
        <v>1.0520337362491281</v>
      </c>
      <c r="BR469" s="17">
        <f t="shared" si="879"/>
        <v>0.17541303203146469</v>
      </c>
      <c r="BS469" s="17">
        <f t="shared" si="880"/>
        <v>0.16673707884775074</v>
      </c>
      <c r="BT469" s="96">
        <f t="shared" si="976"/>
        <v>-1.5047512699402434</v>
      </c>
      <c r="BU469" s="96">
        <f t="shared" si="977"/>
        <v>-1.0611529934148825</v>
      </c>
      <c r="BV469" s="96">
        <f t="shared" si="978"/>
        <v>-1.0104278109356748</v>
      </c>
      <c r="BW469" s="96">
        <f t="shared" si="979"/>
        <v>-2.8017648962938528</v>
      </c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J469" s="39"/>
      <c r="CK469" s="19">
        <f t="shared" si="927"/>
        <v>0</v>
      </c>
      <c r="CL469" s="38">
        <f t="shared" si="928"/>
        <v>1.6989714373649327</v>
      </c>
      <c r="CM469" s="39">
        <f t="shared" si="929"/>
        <v>0.21793422055459155</v>
      </c>
      <c r="CN469" s="39">
        <f t="shared" si="930"/>
        <v>0.33335746774641628</v>
      </c>
      <c r="CO469" s="41">
        <f t="shared" si="931"/>
        <v>0.33810000000000001</v>
      </c>
      <c r="CP469" s="39">
        <f t="shared" si="932"/>
        <v>5.4389191667070486E-2</v>
      </c>
      <c r="CQ469" s="17">
        <f t="shared" si="933"/>
        <v>1.5296242457843456</v>
      </c>
      <c r="CR469" s="17">
        <f t="shared" si="934"/>
        <v>1.5513855471601232</v>
      </c>
      <c r="CS469" s="17">
        <f t="shared" si="935"/>
        <v>0.24956700938779933</v>
      </c>
      <c r="CT469" s="17">
        <f t="shared" si="936"/>
        <v>1.0142265667112376</v>
      </c>
      <c r="CU469" s="17">
        <f t="shared" si="937"/>
        <v>0.16315576199554085</v>
      </c>
      <c r="CV469" s="17">
        <f t="shared" si="938"/>
        <v>0.16086717440718867</v>
      </c>
      <c r="CW469" s="13">
        <f t="shared" si="939"/>
        <v>-1.5235620023011631</v>
      </c>
      <c r="CX469" s="13">
        <f t="shared" si="940"/>
        <v>-1.0985398880498489</v>
      </c>
      <c r="CY469" s="13">
        <f t="shared" si="941"/>
        <v>-2.9115898274508569</v>
      </c>
      <c r="CZ469" s="13">
        <f t="shared" si="881"/>
        <v>0.42502211425131448</v>
      </c>
      <c r="DA469" s="13">
        <f t="shared" si="882"/>
        <v>0.43914843303286638</v>
      </c>
      <c r="DB469" s="13">
        <f t="shared" si="883"/>
        <v>-1.3880278251496938</v>
      </c>
      <c r="DC469" s="13">
        <f t="shared" si="884"/>
        <v>1.4126318781551815E-2</v>
      </c>
      <c r="DD469" s="13">
        <f t="shared" si="885"/>
        <v>-1.813049939401008</v>
      </c>
      <c r="DE469" s="13">
        <f t="shared" si="886"/>
        <v>-1.8271762581825599</v>
      </c>
      <c r="DF469" s="15"/>
      <c r="DV469" s="39" t="str">
        <f>E469</f>
        <v xml:space="preserve">SRM 3169 </v>
      </c>
      <c r="DW469" s="39" t="str">
        <f>A469</f>
        <v>Lab 2</v>
      </c>
      <c r="DX469" s="39" t="str">
        <f>B469</f>
        <v>May 28, 2020</v>
      </c>
      <c r="DY469" s="124">
        <f>C469</f>
        <v>1</v>
      </c>
      <c r="DZ469" s="48">
        <f>BE469/AVERAGE(BE467,BE471)</f>
        <v>1.0017701895916267</v>
      </c>
      <c r="EA469" s="46">
        <f>(CM469/AVERAGE(CM467,CM471)-1)*10^6</f>
        <v>3.9651140344432179</v>
      </c>
      <c r="EB469" s="46">
        <f>(CN469/AVERAGE(CN467,CN471)-1)*10^6</f>
        <v>-1.9527816508269069</v>
      </c>
      <c r="EC469" s="46">
        <f>(CP469/AVERAGE(CP467,CP471)-1)*10^6</f>
        <v>19.521006358491633</v>
      </c>
      <c r="EH469" s="50"/>
      <c r="EK469" s="46"/>
      <c r="EL469" s="46"/>
      <c r="EN469" t="str">
        <f t="shared" ref="EN469:EU469" si="988">EE632</f>
        <v>iRM4</v>
      </c>
      <c r="EO469" t="str">
        <f t="shared" si="988"/>
        <v>Lab 3</v>
      </c>
      <c r="EP469" s="39" t="str">
        <f t="shared" si="988"/>
        <v>Feb 5, 2020</v>
      </c>
      <c r="EQ469" s="124">
        <f t="shared" si="988"/>
        <v>2</v>
      </c>
      <c r="ER469" s="117">
        <f t="shared" si="988"/>
        <v>0.97538873115387748</v>
      </c>
      <c r="ES469" s="44">
        <f t="shared" si="988"/>
        <v>-0.85291942519827302</v>
      </c>
      <c r="ET469" s="44">
        <f t="shared" si="988"/>
        <v>-0.2145784575580123</v>
      </c>
      <c r="EU469" s="44">
        <f t="shared" si="988"/>
        <v>-7.5691109353570596</v>
      </c>
      <c r="EV469" s="39" t="s">
        <v>275</v>
      </c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</row>
    <row r="470" spans="1:235">
      <c r="A470" t="s">
        <v>40</v>
      </c>
      <c r="B470" t="s">
        <v>41</v>
      </c>
      <c r="C470" s="19">
        <v>1</v>
      </c>
      <c r="D470" s="14">
        <v>198</v>
      </c>
      <c r="E470" t="s">
        <v>180</v>
      </c>
      <c r="F470" s="13"/>
      <c r="G470" s="13"/>
      <c r="H470" s="13">
        <v>1.3233075E-2</v>
      </c>
      <c r="I470" s="13">
        <v>2.8040938E-3</v>
      </c>
      <c r="J470" s="13">
        <v>4.1612632999999998E-3</v>
      </c>
      <c r="L470" s="13">
        <v>3.9702599000000002E-3</v>
      </c>
      <c r="M470" s="13">
        <v>-2.3378035999999998E-6</v>
      </c>
      <c r="N470" s="13">
        <v>6.1844300999999995E-4</v>
      </c>
      <c r="Q470" s="13">
        <v>3.0001812000000001E-6</v>
      </c>
      <c r="R470" s="13">
        <v>1.3708116000000001E-5</v>
      </c>
      <c r="S470" s="13">
        <v>1.1324225E-6</v>
      </c>
      <c r="T470" s="13"/>
      <c r="U470" s="13"/>
      <c r="V470" s="13">
        <v>49.018711000000003</v>
      </c>
      <c r="W470" s="13">
        <v>10.885120000000001</v>
      </c>
      <c r="X470" s="13">
        <v>16.961614999999998</v>
      </c>
      <c r="Z470" s="13">
        <v>17.842476999999999</v>
      </c>
      <c r="AA470" s="13">
        <v>2.4986217000000001E-5</v>
      </c>
      <c r="AB470" s="13">
        <v>2.9746983</v>
      </c>
      <c r="AE470" s="13">
        <v>4.9816245000000002E-6</v>
      </c>
      <c r="AF470" s="13">
        <v>1.4784537999999999E-5</v>
      </c>
      <c r="AG470" s="13">
        <v>9.2311645999999999E-7</v>
      </c>
      <c r="AI470" s="68">
        <f t="shared" si="920"/>
        <v>1</v>
      </c>
      <c r="AJ470" s="13">
        <f t="shared" si="955"/>
        <v>0</v>
      </c>
      <c r="AK470" s="13">
        <f t="shared" si="956"/>
        <v>0</v>
      </c>
      <c r="AL470" s="13">
        <f t="shared" si="957"/>
        <v>49.005477925000001</v>
      </c>
      <c r="AM470" s="13">
        <f t="shared" si="958"/>
        <v>10.882315906200001</v>
      </c>
      <c r="AN470" s="13">
        <f t="shared" si="959"/>
        <v>16.9574537367</v>
      </c>
      <c r="AO470" s="13">
        <f t="shared" si="960"/>
        <v>0</v>
      </c>
      <c r="AP470" s="13">
        <f t="shared" si="961"/>
        <v>17.838506740099998</v>
      </c>
      <c r="AQ470" s="13">
        <f t="shared" si="962"/>
        <v>2.7324020600000002E-5</v>
      </c>
      <c r="AR470" s="13">
        <f t="shared" si="963"/>
        <v>2.97407985699</v>
      </c>
      <c r="AS470" s="13">
        <f t="shared" si="964"/>
        <v>0</v>
      </c>
      <c r="AT470" s="13">
        <f t="shared" si="965"/>
        <v>0</v>
      </c>
      <c r="AU470" s="13">
        <f t="shared" si="966"/>
        <v>1.9814433000000002E-6</v>
      </c>
      <c r="AV470" s="13">
        <f t="shared" si="967"/>
        <v>1.0764219999999989E-6</v>
      </c>
      <c r="AW470" s="13">
        <f t="shared" si="968"/>
        <v>-2.0930604000000005E-7</v>
      </c>
      <c r="AY470">
        <f t="shared" si="873"/>
        <v>0</v>
      </c>
      <c r="AZ470">
        <f t="shared" si="921"/>
        <v>0</v>
      </c>
      <c r="BA470">
        <f t="shared" si="874"/>
        <v>1</v>
      </c>
      <c r="BB470">
        <f t="shared" si="922"/>
        <v>1</v>
      </c>
      <c r="BC470">
        <f t="shared" si="923"/>
        <v>1</v>
      </c>
      <c r="BD470" s="41">
        <f t="shared" si="924"/>
        <v>1.6956450703627921</v>
      </c>
      <c r="BE470" s="13">
        <f t="shared" si="925"/>
        <v>49.005477925000001</v>
      </c>
      <c r="BF470" s="13">
        <f t="shared" si="926"/>
        <v>10.882315906200001</v>
      </c>
      <c r="BG470" s="13">
        <f t="shared" si="969"/>
        <v>16.957452311970581</v>
      </c>
      <c r="BH470" s="13">
        <f t="shared" si="970"/>
        <v>17.838505816776461</v>
      </c>
      <c r="BI470" s="13">
        <f t="shared" si="971"/>
        <v>2.9740773048399052</v>
      </c>
      <c r="BJ470" s="17">
        <f t="shared" si="972"/>
        <v>0.22206325429281079</v>
      </c>
      <c r="BK470" s="17">
        <f t="shared" si="973"/>
        <v>0.34603177093636273</v>
      </c>
      <c r="BL470" s="17">
        <f t="shared" si="974"/>
        <v>0.36401044479307487</v>
      </c>
      <c r="BM470" s="17">
        <f t="shared" si="975"/>
        <v>6.0688670548046802E-2</v>
      </c>
      <c r="BN470" s="17">
        <f t="shared" si="875"/>
        <v>1.5582576776979413</v>
      </c>
      <c r="BO470" s="17">
        <f t="shared" si="876"/>
        <v>1.6392196266433783</v>
      </c>
      <c r="BP470" s="17">
        <f t="shared" si="877"/>
        <v>0.27329452025423001</v>
      </c>
      <c r="BQ470" s="17">
        <f t="shared" si="878"/>
        <v>1.0519567142868465</v>
      </c>
      <c r="BR470" s="17">
        <f t="shared" si="879"/>
        <v>0.17538467749311898</v>
      </c>
      <c r="BS470" s="17">
        <f t="shared" si="880"/>
        <v>0.16672233287851354</v>
      </c>
      <c r="BT470" s="96">
        <f t="shared" si="976"/>
        <v>-1.5047930084475911</v>
      </c>
      <c r="BU470" s="96">
        <f t="shared" si="977"/>
        <v>-1.0612246846244346</v>
      </c>
      <c r="BV470" s="96">
        <f t="shared" si="978"/>
        <v>-1.0105727172706058</v>
      </c>
      <c r="BW470" s="96">
        <f t="shared" si="979"/>
        <v>-2.8019982449922516</v>
      </c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J470" s="39"/>
      <c r="CK470" s="19">
        <f t="shared" si="927"/>
        <v>0</v>
      </c>
      <c r="CL470" s="38">
        <f t="shared" si="928"/>
        <v>1.6956438817692403</v>
      </c>
      <c r="CM470" s="39">
        <f t="shared" si="929"/>
        <v>0.21793315347302084</v>
      </c>
      <c r="CN470" s="39">
        <f t="shared" si="930"/>
        <v>0.33335797900550468</v>
      </c>
      <c r="CO470" s="41">
        <f t="shared" si="931"/>
        <v>0.33810000000000001</v>
      </c>
      <c r="CP470" s="39">
        <f t="shared" si="932"/>
        <v>5.4388199138026679E-2</v>
      </c>
      <c r="CQ470" s="17">
        <f t="shared" si="933"/>
        <v>1.529634081336656</v>
      </c>
      <c r="CR470" s="17">
        <f t="shared" si="934"/>
        <v>1.5513931433193127</v>
      </c>
      <c r="CS470" s="17">
        <f t="shared" si="935"/>
        <v>0.24956367707843816</v>
      </c>
      <c r="CT470" s="17">
        <f t="shared" si="936"/>
        <v>1.0142250112285958</v>
      </c>
      <c r="CU470" s="17">
        <f t="shared" si="937"/>
        <v>0.16315253440244959</v>
      </c>
      <c r="CV470" s="17">
        <f t="shared" si="938"/>
        <v>0.16086423879925074</v>
      </c>
      <c r="CW470" s="13">
        <f t="shared" si="939"/>
        <v>-1.5235668986601674</v>
      </c>
      <c r="CX470" s="13">
        <f t="shared" si="940"/>
        <v>-1.0985383543848022</v>
      </c>
      <c r="CY470" s="13">
        <f t="shared" si="941"/>
        <v>-2.9116080762622412</v>
      </c>
      <c r="CZ470" s="13">
        <f t="shared" si="881"/>
        <v>0.42502854427536524</v>
      </c>
      <c r="DA470" s="13">
        <f t="shared" si="882"/>
        <v>0.43915332939187052</v>
      </c>
      <c r="DB470" s="13">
        <f t="shared" si="883"/>
        <v>-1.3880411776020738</v>
      </c>
      <c r="DC470" s="13">
        <f t="shared" si="884"/>
        <v>1.4124785116505317E-2</v>
      </c>
      <c r="DD470" s="13">
        <f t="shared" si="885"/>
        <v>-1.813069721877439</v>
      </c>
      <c r="DE470" s="13">
        <f t="shared" si="886"/>
        <v>-1.8271945069939444</v>
      </c>
      <c r="DF470" s="15"/>
      <c r="DY470" s="124"/>
      <c r="EE470" t="str">
        <f>E470</f>
        <v xml:space="preserve">bottle 1 </v>
      </c>
      <c r="EF470" t="str">
        <f>A470</f>
        <v>Lab 2</v>
      </c>
      <c r="EG470" t="str">
        <f>B470</f>
        <v>May 28, 2020</v>
      </c>
      <c r="EH470" s="50">
        <f>C470</f>
        <v>1</v>
      </c>
      <c r="EI470" s="48">
        <f>BE470/AVERAGE(BE469,BE471)</f>
        <v>1.1057990639618263</v>
      </c>
      <c r="EJ470" s="46">
        <f>(CM470/AVERAGE(CM469,CM471)-1)*10^6</f>
        <v>-3.7659176969073727</v>
      </c>
      <c r="EK470" s="46">
        <f>(CN470/AVERAGE(CN469,CN471)-1)*10^6</f>
        <v>-0.63668223249102596</v>
      </c>
      <c r="EL470" s="46">
        <f>(CP470/AVERAGE(CP469,CP471)-1)*10^6</f>
        <v>-8.1505741656995312</v>
      </c>
      <c r="EN470" t="str">
        <f t="shared" ref="EN470:EU470" si="989">EE638</f>
        <v>iRM4</v>
      </c>
      <c r="EO470" t="str">
        <f t="shared" si="989"/>
        <v>Lab 3</v>
      </c>
      <c r="EP470" s="39" t="str">
        <f t="shared" si="989"/>
        <v>Feb 5, 2020</v>
      </c>
      <c r="EQ470" s="124">
        <f t="shared" si="989"/>
        <v>2</v>
      </c>
      <c r="ER470" s="117">
        <f t="shared" si="989"/>
        <v>0.98005567047890119</v>
      </c>
      <c r="ES470" s="44">
        <f t="shared" si="989"/>
        <v>-9.5684696391762358</v>
      </c>
      <c r="ET470" s="44">
        <f t="shared" si="989"/>
        <v>-2.2837801920694289</v>
      </c>
      <c r="EU470" s="44">
        <f t="shared" si="989"/>
        <v>-10.998126804051545</v>
      </c>
      <c r="EV470" s="39" t="s">
        <v>275</v>
      </c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</row>
    <row r="471" spans="1:235">
      <c r="A471" t="s">
        <v>40</v>
      </c>
      <c r="B471" t="s">
        <v>41</v>
      </c>
      <c r="C471" s="19">
        <v>1</v>
      </c>
      <c r="D471" s="14">
        <v>201</v>
      </c>
      <c r="E471" t="s">
        <v>179</v>
      </c>
      <c r="F471" s="13"/>
      <c r="G471" s="13"/>
      <c r="H471" s="13">
        <v>1.2970371E-2</v>
      </c>
      <c r="I471" s="13">
        <v>2.7582076000000001E-3</v>
      </c>
      <c r="J471" s="13">
        <v>4.0786043999999997E-3</v>
      </c>
      <c r="L471" s="13">
        <v>3.8797873000000001E-3</v>
      </c>
      <c r="M471" s="13">
        <v>1.6703042000000001E-5</v>
      </c>
      <c r="N471" s="13">
        <v>6.0204846E-4</v>
      </c>
      <c r="Q471" s="13">
        <v>1.7203681999999999E-6</v>
      </c>
      <c r="R471" s="13">
        <v>1.9296451E-5</v>
      </c>
      <c r="S471" s="13">
        <v>5.1769225000000002E-6</v>
      </c>
      <c r="T471" s="13"/>
      <c r="U471" s="13"/>
      <c r="V471" s="13">
        <v>44.289625999999998</v>
      </c>
      <c r="W471" s="13">
        <v>9.8352006999999997</v>
      </c>
      <c r="X471" s="13">
        <v>15.325869000000001</v>
      </c>
      <c r="Z471" s="13">
        <v>16.122326000000001</v>
      </c>
      <c r="AA471" s="13">
        <v>1.9605490999999999E-5</v>
      </c>
      <c r="AB471" s="13">
        <v>2.6880096</v>
      </c>
      <c r="AE471" s="13">
        <v>3.2273346000000002E-6</v>
      </c>
      <c r="AF471" s="13">
        <v>2.1974311000000001E-5</v>
      </c>
      <c r="AG471" s="13">
        <v>6.0110549000000002E-6</v>
      </c>
      <c r="AI471" s="68">
        <f t="shared" si="920"/>
        <v>1</v>
      </c>
      <c r="AJ471" s="13">
        <f t="shared" si="955"/>
        <v>0</v>
      </c>
      <c r="AK471" s="13">
        <f t="shared" si="956"/>
        <v>0</v>
      </c>
      <c r="AL471" s="13">
        <f t="shared" si="957"/>
        <v>44.276655628999997</v>
      </c>
      <c r="AM471" s="13">
        <f t="shared" si="958"/>
        <v>9.8324424924000002</v>
      </c>
      <c r="AN471" s="13">
        <f t="shared" si="959"/>
        <v>15.321790395600001</v>
      </c>
      <c r="AO471" s="13">
        <f t="shared" si="960"/>
        <v>0</v>
      </c>
      <c r="AP471" s="13">
        <f t="shared" si="961"/>
        <v>16.1184462127</v>
      </c>
      <c r="AQ471" s="13">
        <f t="shared" si="962"/>
        <v>2.9024489999999985E-6</v>
      </c>
      <c r="AR471" s="13">
        <f t="shared" si="963"/>
        <v>2.6874075515400002</v>
      </c>
      <c r="AS471" s="13">
        <f t="shared" si="964"/>
        <v>0</v>
      </c>
      <c r="AT471" s="13">
        <f t="shared" si="965"/>
        <v>0</v>
      </c>
      <c r="AU471" s="13">
        <f t="shared" si="966"/>
        <v>1.5069664000000002E-6</v>
      </c>
      <c r="AV471" s="13">
        <f t="shared" si="967"/>
        <v>2.6778600000000008E-6</v>
      </c>
      <c r="AW471" s="13">
        <f t="shared" si="968"/>
        <v>8.3413239999999999E-7</v>
      </c>
      <c r="AY471">
        <f t="shared" si="873"/>
        <v>0</v>
      </c>
      <c r="AZ471">
        <f t="shared" si="921"/>
        <v>0</v>
      </c>
      <c r="BA471">
        <f t="shared" si="874"/>
        <v>1</v>
      </c>
      <c r="BB471">
        <f t="shared" si="922"/>
        <v>1</v>
      </c>
      <c r="BC471">
        <f t="shared" si="923"/>
        <v>1</v>
      </c>
      <c r="BD471" s="41">
        <f t="shared" si="924"/>
        <v>1.6974691057335107</v>
      </c>
      <c r="BE471" s="13">
        <f t="shared" si="925"/>
        <v>44.276655628999997</v>
      </c>
      <c r="BF471" s="13">
        <f t="shared" si="926"/>
        <v>9.8324424924000002</v>
      </c>
      <c r="BG471" s="13">
        <f t="shared" si="969"/>
        <v>15.321786851726714</v>
      </c>
      <c r="BH471" s="13">
        <f t="shared" si="970"/>
        <v>16.118443915943075</v>
      </c>
      <c r="BI471" s="13">
        <f t="shared" si="971"/>
        <v>2.6874026220152749</v>
      </c>
      <c r="BJ471" s="17">
        <f t="shared" si="972"/>
        <v>0.22206831913384217</v>
      </c>
      <c r="BK471" s="17">
        <f t="shared" si="973"/>
        <v>0.34604661607936266</v>
      </c>
      <c r="BL471" s="17">
        <f t="shared" si="974"/>
        <v>0.36403932697631153</v>
      </c>
      <c r="BM471" s="17">
        <f t="shared" si="975"/>
        <v>6.0695700337744116E-2</v>
      </c>
      <c r="BN471" s="17">
        <f t="shared" si="875"/>
        <v>1.5582889870517636</v>
      </c>
      <c r="BO471" s="17">
        <f t="shared" si="876"/>
        <v>1.6393122999093916</v>
      </c>
      <c r="BP471" s="17">
        <f t="shared" si="877"/>
        <v>0.27331994304492563</v>
      </c>
      <c r="BQ471" s="17">
        <f t="shared" si="878"/>
        <v>1.0519950493976871</v>
      </c>
      <c r="BR471" s="17">
        <f t="shared" si="879"/>
        <v>0.17539746819493274</v>
      </c>
      <c r="BS471" s="17">
        <f t="shared" si="880"/>
        <v>0.16672841597054608</v>
      </c>
      <c r="BT471" s="96">
        <f t="shared" si="976"/>
        <v>-1.5047702006071462</v>
      </c>
      <c r="BU471" s="96">
        <f t="shared" si="977"/>
        <v>-1.061181784446418</v>
      </c>
      <c r="BV471" s="96">
        <f t="shared" si="978"/>
        <v>-1.0104933760377075</v>
      </c>
      <c r="BW471" s="96">
        <f t="shared" si="979"/>
        <v>-2.8018824180591158</v>
      </c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J471" s="39"/>
      <c r="CK471" s="19">
        <f t="shared" si="927"/>
        <v>0</v>
      </c>
      <c r="CL471" s="38">
        <f t="shared" si="928"/>
        <v>1.6974658336088626</v>
      </c>
      <c r="CM471" s="39">
        <f t="shared" si="929"/>
        <v>0.21793372783427045</v>
      </c>
      <c r="CN471" s="39">
        <f t="shared" si="930"/>
        <v>0.33335891475106794</v>
      </c>
      <c r="CO471" s="41">
        <f t="shared" si="931"/>
        <v>0.33810000000000001</v>
      </c>
      <c r="CP471" s="39">
        <f t="shared" si="932"/>
        <v>5.4388093206310766E-2</v>
      </c>
      <c r="CQ471" s="17">
        <f t="shared" si="933"/>
        <v>1.5296343437238569</v>
      </c>
      <c r="CR471" s="17">
        <f t="shared" si="934"/>
        <v>1.5513890546446807</v>
      </c>
      <c r="CS471" s="17">
        <f t="shared" si="935"/>
        <v>0.24956253328383679</v>
      </c>
      <c r="CT471" s="17">
        <f t="shared" si="936"/>
        <v>1.0142221642774198</v>
      </c>
      <c r="CU471" s="17">
        <f t="shared" si="937"/>
        <v>0.16315175865905512</v>
      </c>
      <c r="CV471" s="17">
        <f t="shared" si="938"/>
        <v>0.16086392548450387</v>
      </c>
      <c r="CW471" s="13">
        <f t="shared" si="939"/>
        <v>-1.5235642631708735</v>
      </c>
      <c r="CX471" s="13">
        <f t="shared" si="940"/>
        <v>-1.0985355473595955</v>
      </c>
      <c r="CY471" s="13">
        <f t="shared" si="941"/>
        <v>-2.9116100239608365</v>
      </c>
      <c r="CZ471" s="13">
        <f t="shared" si="881"/>
        <v>0.42502871581127799</v>
      </c>
      <c r="DA471" s="13">
        <f t="shared" si="882"/>
        <v>0.43915069390257666</v>
      </c>
      <c r="DB471" s="13">
        <f t="shared" si="883"/>
        <v>-1.3880457607899634</v>
      </c>
      <c r="DC471" s="13">
        <f t="shared" si="884"/>
        <v>1.4121978091298748E-2</v>
      </c>
      <c r="DD471" s="13">
        <f t="shared" si="885"/>
        <v>-1.813074476601241</v>
      </c>
      <c r="DE471" s="13">
        <f t="shared" si="886"/>
        <v>-1.8271964546925399</v>
      </c>
      <c r="DF471" s="15"/>
      <c r="DV471" s="39" t="str">
        <f>E471</f>
        <v xml:space="preserve">SRM 3169 </v>
      </c>
      <c r="DW471" s="39" t="str">
        <f>A471</f>
        <v>Lab 2</v>
      </c>
      <c r="DX471" s="39" t="str">
        <f>B471</f>
        <v>May 28, 2020</v>
      </c>
      <c r="DY471" s="124">
        <f>C471</f>
        <v>1</v>
      </c>
      <c r="DZ471" s="48">
        <f>BE471/AVERAGE(BE469,BE473)</f>
        <v>0.99853259635980174</v>
      </c>
      <c r="EA471" s="46">
        <f>(CM471/AVERAGE(CM469,CM473)-1)*10^6</f>
        <v>-2.5014468958417524</v>
      </c>
      <c r="EB471" s="46">
        <f>(CN471/AVERAGE(CN469,CN473)-1)*10^6</f>
        <v>3.1512310751935502</v>
      </c>
      <c r="EC471" s="46">
        <f>(CP471/AVERAGE(CP469,CP473)-1)*10^6</f>
        <v>-11.712940815478134</v>
      </c>
      <c r="EH471" s="50"/>
      <c r="EK471" s="46"/>
      <c r="EL471" s="46"/>
      <c r="EN471" t="str">
        <f t="shared" ref="EN471:EU471" si="990">EE644</f>
        <v>iRM4</v>
      </c>
      <c r="EO471" t="str">
        <f t="shared" si="990"/>
        <v>Lab 3</v>
      </c>
      <c r="EP471" s="39" t="str">
        <f t="shared" si="990"/>
        <v>Feb 5, 2020</v>
      </c>
      <c r="EQ471" s="124">
        <f t="shared" si="990"/>
        <v>2</v>
      </c>
      <c r="ER471" s="117">
        <f t="shared" si="990"/>
        <v>0.97090500486729947</v>
      </c>
      <c r="ES471" s="44">
        <f t="shared" si="990"/>
        <v>-4.1281570912765631</v>
      </c>
      <c r="ET471" s="44">
        <f t="shared" si="990"/>
        <v>-1.4991978736222933</v>
      </c>
      <c r="EU471" s="44">
        <f t="shared" si="990"/>
        <v>16.368754202522595</v>
      </c>
      <c r="EV471" s="39" t="s">
        <v>275</v>
      </c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</row>
    <row r="472" spans="1:235">
      <c r="A472" t="s">
        <v>40</v>
      </c>
      <c r="B472" t="s">
        <v>41</v>
      </c>
      <c r="C472" s="19">
        <v>1</v>
      </c>
      <c r="D472" s="14">
        <v>204</v>
      </c>
      <c r="E472" t="s">
        <v>181</v>
      </c>
      <c r="F472" s="13"/>
      <c r="G472" s="13"/>
      <c r="H472" s="13">
        <v>1.3293368999999999E-2</v>
      </c>
      <c r="I472" s="13">
        <v>2.8177046000000001E-3</v>
      </c>
      <c r="J472" s="13">
        <v>4.1758901000000003E-3</v>
      </c>
      <c r="L472" s="13">
        <v>3.9801322E-3</v>
      </c>
      <c r="M472" s="13">
        <v>1.5663669999999998E-5</v>
      </c>
      <c r="N472" s="13">
        <v>6.4115964000000002E-4</v>
      </c>
      <c r="Q472" s="13">
        <v>2.4391911000000002E-6</v>
      </c>
      <c r="R472" s="13">
        <v>1.9407007000000002E-5</v>
      </c>
      <c r="S472" s="13">
        <v>-6.9503623000000004E-7</v>
      </c>
      <c r="T472" s="13"/>
      <c r="U472" s="13"/>
      <c r="V472" s="13">
        <v>47.724316999999999</v>
      </c>
      <c r="W472" s="13">
        <v>10.597716</v>
      </c>
      <c r="X472" s="13">
        <v>16.513482</v>
      </c>
      <c r="Z472" s="13">
        <v>17.370668999999999</v>
      </c>
      <c r="AA472" s="13">
        <v>3.7840135E-5</v>
      </c>
      <c r="AB472" s="13">
        <v>2.8959703000000001</v>
      </c>
      <c r="AE472" s="13">
        <v>8.0073343999999998E-6</v>
      </c>
      <c r="AF472" s="13">
        <v>2.9361560000000001E-5</v>
      </c>
      <c r="AG472" s="13">
        <v>4.6396091999999999E-6</v>
      </c>
      <c r="AI472" s="68">
        <f t="shared" si="920"/>
        <v>1</v>
      </c>
      <c r="AJ472" s="13">
        <f t="shared" si="955"/>
        <v>0</v>
      </c>
      <c r="AK472" s="13">
        <f t="shared" si="956"/>
        <v>0</v>
      </c>
      <c r="AL472" s="13">
        <f t="shared" si="957"/>
        <v>47.711023630999996</v>
      </c>
      <c r="AM472" s="13">
        <f t="shared" si="958"/>
        <v>10.5948982954</v>
      </c>
      <c r="AN472" s="13">
        <f t="shared" si="959"/>
        <v>16.509306109899999</v>
      </c>
      <c r="AO472" s="13">
        <f t="shared" si="960"/>
        <v>0</v>
      </c>
      <c r="AP472" s="13">
        <f t="shared" si="961"/>
        <v>17.366688867800001</v>
      </c>
      <c r="AQ472" s="13">
        <f t="shared" si="962"/>
        <v>2.2176465000000001E-5</v>
      </c>
      <c r="AR472" s="13">
        <f t="shared" si="963"/>
        <v>2.8953291403599999</v>
      </c>
      <c r="AS472" s="13">
        <f t="shared" si="964"/>
        <v>0</v>
      </c>
      <c r="AT472" s="13">
        <f t="shared" si="965"/>
        <v>0</v>
      </c>
      <c r="AU472" s="13">
        <f t="shared" si="966"/>
        <v>5.5681432999999992E-6</v>
      </c>
      <c r="AV472" s="13">
        <f t="shared" si="967"/>
        <v>9.9545529999999993E-6</v>
      </c>
      <c r="AW472" s="13">
        <f t="shared" si="968"/>
        <v>5.3346454300000004E-6</v>
      </c>
      <c r="AY472">
        <f t="shared" si="873"/>
        <v>0</v>
      </c>
      <c r="AZ472">
        <f t="shared" si="921"/>
        <v>0</v>
      </c>
      <c r="BA472">
        <f t="shared" si="874"/>
        <v>1</v>
      </c>
      <c r="BB472">
        <f t="shared" si="922"/>
        <v>1</v>
      </c>
      <c r="BC472">
        <f t="shared" si="923"/>
        <v>1</v>
      </c>
      <c r="BD472" s="41">
        <f t="shared" si="924"/>
        <v>1.6948213562723675</v>
      </c>
      <c r="BE472" s="13">
        <f t="shared" si="925"/>
        <v>47.711023630999996</v>
      </c>
      <c r="BF472" s="13">
        <f t="shared" si="926"/>
        <v>10.5948982954</v>
      </c>
      <c r="BG472" s="13">
        <f t="shared" si="969"/>
        <v>16.509292933448627</v>
      </c>
      <c r="BH472" s="13">
        <f t="shared" si="970"/>
        <v>17.366680328681255</v>
      </c>
      <c r="BI472" s="13">
        <f t="shared" si="971"/>
        <v>2.8953108278533999</v>
      </c>
      <c r="BJ472" s="17">
        <f t="shared" si="972"/>
        <v>0.22206394851935263</v>
      </c>
      <c r="BK472" s="17">
        <f t="shared" si="973"/>
        <v>0.34602680213135895</v>
      </c>
      <c r="BL472" s="17">
        <f t="shared" si="974"/>
        <v>0.36399722762178055</v>
      </c>
      <c r="BM472" s="17">
        <f t="shared" si="975"/>
        <v>6.0684315856350361E-2</v>
      </c>
      <c r="BN472" s="17">
        <f t="shared" si="875"/>
        <v>1.5582304306419332</v>
      </c>
      <c r="BO472" s="17">
        <f t="shared" si="876"/>
        <v>1.639154982376883</v>
      </c>
      <c r="BP472" s="17">
        <f t="shared" si="877"/>
        <v>0.27327405578876207</v>
      </c>
      <c r="BQ472" s="17">
        <f t="shared" si="878"/>
        <v>1.0519336230018379</v>
      </c>
      <c r="BR472" s="17">
        <f t="shared" si="879"/>
        <v>0.17537461110689725</v>
      </c>
      <c r="BS472" s="17">
        <f t="shared" si="880"/>
        <v>0.16671642323442573</v>
      </c>
      <c r="BT472" s="96">
        <f t="shared" si="976"/>
        <v>-1.5047898821966545</v>
      </c>
      <c r="BU472" s="96">
        <f t="shared" si="977"/>
        <v>-1.0612390441171053</v>
      </c>
      <c r="BV472" s="96">
        <f t="shared" si="978"/>
        <v>-1.0106090277980813</v>
      </c>
      <c r="BW472" s="96">
        <f t="shared" si="979"/>
        <v>-2.8020700021736036</v>
      </c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J472" s="39"/>
      <c r="CK472" s="19">
        <f t="shared" si="927"/>
        <v>0</v>
      </c>
      <c r="CL472" s="38">
        <f t="shared" si="928"/>
        <v>1.6948100652287794</v>
      </c>
      <c r="CM472" s="39">
        <f t="shared" si="929"/>
        <v>0.21793584673602495</v>
      </c>
      <c r="CN472" s="39">
        <f t="shared" si="930"/>
        <v>0.33335930882143805</v>
      </c>
      <c r="CO472" s="41">
        <f t="shared" si="931"/>
        <v>0.33810000000000001</v>
      </c>
      <c r="CP472" s="39">
        <f t="shared" si="932"/>
        <v>5.4387227903832103E-2</v>
      </c>
      <c r="CQ472" s="17">
        <f t="shared" si="933"/>
        <v>1.5296212799045397</v>
      </c>
      <c r="CR472" s="17">
        <f t="shared" si="934"/>
        <v>1.551373971118776</v>
      </c>
      <c r="CS472" s="17">
        <f t="shared" si="935"/>
        <v>0.2495561364427977</v>
      </c>
      <c r="CT472" s="17">
        <f t="shared" si="936"/>
        <v>1.0142209653461371</v>
      </c>
      <c r="CU472" s="17">
        <f t="shared" si="937"/>
        <v>0.16314897008910076</v>
      </c>
      <c r="CV472" s="17">
        <f t="shared" si="938"/>
        <v>0.16086136617519112</v>
      </c>
      <c r="CW472" s="13">
        <f t="shared" si="939"/>
        <v>-1.5235545405296149</v>
      </c>
      <c r="CX472" s="13">
        <f t="shared" si="940"/>
        <v>-1.0985343652399047</v>
      </c>
      <c r="CY472" s="13">
        <f t="shared" si="941"/>
        <v>-2.9116259338652126</v>
      </c>
      <c r="CZ472" s="13">
        <f t="shared" si="881"/>
        <v>0.42502017528971037</v>
      </c>
      <c r="DA472" s="13">
        <f t="shared" si="882"/>
        <v>0.43914097126131812</v>
      </c>
      <c r="DB472" s="13">
        <f t="shared" si="883"/>
        <v>-1.3880713933355981</v>
      </c>
      <c r="DC472" s="13">
        <f t="shared" si="884"/>
        <v>1.412079597160785E-2</v>
      </c>
      <c r="DD472" s="13">
        <f t="shared" si="885"/>
        <v>-1.8130915686253082</v>
      </c>
      <c r="DE472" s="13">
        <f t="shared" si="886"/>
        <v>-1.8272123645969158</v>
      </c>
      <c r="DF472" s="15"/>
      <c r="DY472" s="124"/>
      <c r="EE472" t="str">
        <f>E472</f>
        <v xml:space="preserve">bottle 2 </v>
      </c>
      <c r="EF472" t="str">
        <f>A472</f>
        <v>Lab 2</v>
      </c>
      <c r="EG472" t="str">
        <f>B472</f>
        <v>May 28, 2020</v>
      </c>
      <c r="EH472" s="50">
        <f>C472</f>
        <v>1</v>
      </c>
      <c r="EI472" s="48">
        <f>BE472/AVERAGE(BE471,BE473)</f>
        <v>1.0769599459355783</v>
      </c>
      <c r="EJ472" s="46">
        <f>(CM472/AVERAGE(CM471,CM473)-1)*10^6</f>
        <v>8.3516600530852969</v>
      </c>
      <c r="EK472" s="46">
        <f>(CN472/AVERAGE(CN471,CN473)-1)*10^6</f>
        <v>2.1630032396302568</v>
      </c>
      <c r="EL472" s="46">
        <f>(CP472/AVERAGE(CP471,CP473)-1)*10^6</f>
        <v>-17.524470562024774</v>
      </c>
      <c r="EP472" s="39"/>
      <c r="EQ472" s="124"/>
      <c r="ER472" s="117"/>
      <c r="ES472" s="44"/>
      <c r="ET472" s="44"/>
      <c r="EU472" s="44"/>
      <c r="EY472" s="39"/>
      <c r="EZ472" s="39"/>
      <c r="FA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</row>
    <row r="473" spans="1:235">
      <c r="A473" t="s">
        <v>40</v>
      </c>
      <c r="B473" t="s">
        <v>41</v>
      </c>
      <c r="C473" s="19">
        <v>1</v>
      </c>
      <c r="D473" s="14">
        <v>207</v>
      </c>
      <c r="E473" t="s">
        <v>179</v>
      </c>
      <c r="F473" s="13"/>
      <c r="G473" s="13"/>
      <c r="H473" s="13">
        <v>1.3813260000000001E-2</v>
      </c>
      <c r="I473" s="13">
        <v>2.9453499999999998E-3</v>
      </c>
      <c r="J473" s="13">
        <v>4.3700045E-3</v>
      </c>
      <c r="L473" s="13">
        <v>4.1726267000000003E-3</v>
      </c>
      <c r="M473" s="13">
        <v>1.9160099E-5</v>
      </c>
      <c r="N473" s="13">
        <v>6.6273280999999999E-4</v>
      </c>
      <c r="Q473" s="13">
        <v>2.0147784000000002E-6</v>
      </c>
      <c r="R473" s="13">
        <v>1.8685432999999999E-5</v>
      </c>
      <c r="S473" s="13">
        <v>4.4374229999999996E-6</v>
      </c>
      <c r="T473" s="13"/>
      <c r="U473" s="13"/>
      <c r="V473" s="13">
        <v>44.340311</v>
      </c>
      <c r="W473" s="13">
        <v>9.8464031999999992</v>
      </c>
      <c r="X473" s="13">
        <v>15.343116999999999</v>
      </c>
      <c r="Z473" s="13">
        <v>16.140239000000001</v>
      </c>
      <c r="AA473" s="13">
        <v>1.8743050999999999E-5</v>
      </c>
      <c r="AB473" s="13">
        <v>2.6909581999999999</v>
      </c>
      <c r="AE473" s="13">
        <v>-1.8228891999999999E-6</v>
      </c>
      <c r="AF473" s="13">
        <v>1.1335159000000001E-5</v>
      </c>
      <c r="AG473" s="13">
        <v>-1.8074196E-6</v>
      </c>
      <c r="AI473" s="68">
        <f t="shared" si="920"/>
        <v>1</v>
      </c>
      <c r="AJ473" s="13">
        <f t="shared" si="955"/>
        <v>0</v>
      </c>
      <c r="AK473" s="13">
        <f t="shared" si="956"/>
        <v>0</v>
      </c>
      <c r="AL473" s="13">
        <f t="shared" si="957"/>
        <v>44.326497740000001</v>
      </c>
      <c r="AM473" s="13">
        <f t="shared" si="958"/>
        <v>9.8434578500000001</v>
      </c>
      <c r="AN473" s="13">
        <f t="shared" si="959"/>
        <v>15.338746995499999</v>
      </c>
      <c r="AO473" s="13">
        <f t="shared" si="960"/>
        <v>0</v>
      </c>
      <c r="AP473" s="13">
        <f t="shared" si="961"/>
        <v>16.1360663733</v>
      </c>
      <c r="AQ473" s="13">
        <f t="shared" si="962"/>
        <v>-4.1704800000000089E-7</v>
      </c>
      <c r="AR473" s="13">
        <f t="shared" si="963"/>
        <v>2.6902954671899999</v>
      </c>
      <c r="AS473" s="13">
        <f t="shared" si="964"/>
        <v>0</v>
      </c>
      <c r="AT473" s="13">
        <f t="shared" si="965"/>
        <v>0</v>
      </c>
      <c r="AU473" s="13">
        <f t="shared" si="966"/>
        <v>-3.8376675999999999E-6</v>
      </c>
      <c r="AV473" s="13">
        <f t="shared" si="967"/>
        <v>-7.3502739999999986E-6</v>
      </c>
      <c r="AW473" s="13">
        <f t="shared" si="968"/>
        <v>-6.2448425999999994E-6</v>
      </c>
      <c r="AY473">
        <f t="shared" si="873"/>
        <v>0</v>
      </c>
      <c r="AZ473">
        <f t="shared" si="921"/>
        <v>0</v>
      </c>
      <c r="BA473">
        <f t="shared" si="874"/>
        <v>1</v>
      </c>
      <c r="BB473">
        <f t="shared" si="922"/>
        <v>1</v>
      </c>
      <c r="BC473">
        <f t="shared" si="923"/>
        <v>1</v>
      </c>
      <c r="BD473" s="41">
        <f t="shared" si="924"/>
        <v>1.696722934734322</v>
      </c>
      <c r="BE473" s="13">
        <f t="shared" si="925"/>
        <v>44.326497740000001</v>
      </c>
      <c r="BF473" s="13">
        <f t="shared" si="926"/>
        <v>9.8434578500000001</v>
      </c>
      <c r="BG473" s="13">
        <f t="shared" si="969"/>
        <v>15.338756723379666</v>
      </c>
      <c r="BH473" s="13">
        <f t="shared" si="970"/>
        <v>16.136072677772667</v>
      </c>
      <c r="BI473" s="13">
        <f t="shared" si="971"/>
        <v>2.6903088743965773</v>
      </c>
      <c r="BJ473" s="17">
        <f t="shared" si="972"/>
        <v>0.22206712354622402</v>
      </c>
      <c r="BK473" s="17">
        <f t="shared" si="973"/>
        <v>0.34604034844688514</v>
      </c>
      <c r="BL473" s="17">
        <f t="shared" si="974"/>
        <v>0.36402769224899895</v>
      </c>
      <c r="BM473" s="17">
        <f t="shared" si="975"/>
        <v>6.0693016853638239E-2</v>
      </c>
      <c r="BN473" s="17">
        <f t="shared" si="875"/>
        <v>1.558269152681917</v>
      </c>
      <c r="BO473" s="17">
        <f t="shared" si="876"/>
        <v>1.6392687329658924</v>
      </c>
      <c r="BP473" s="17">
        <f t="shared" si="877"/>
        <v>0.27330933046018757</v>
      </c>
      <c r="BQ473" s="17">
        <f t="shared" si="878"/>
        <v>1.0519804811284161</v>
      </c>
      <c r="BR473" s="17">
        <f t="shared" si="879"/>
        <v>0.17539289023966004</v>
      </c>
      <c r="BS473" s="17">
        <f t="shared" si="880"/>
        <v>0.16672637314669883</v>
      </c>
      <c r="BT473" s="96">
        <f t="shared" si="976"/>
        <v>-1.5047755844945971</v>
      </c>
      <c r="BU473" s="96">
        <f t="shared" si="977"/>
        <v>-1.0611998967149592</v>
      </c>
      <c r="BV473" s="96">
        <f t="shared" si="978"/>
        <v>-1.0105253366320108</v>
      </c>
      <c r="BW473" s="96">
        <f t="shared" si="979"/>
        <v>-2.8019266311320998</v>
      </c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J473" s="39"/>
      <c r="CK473" s="19">
        <f t="shared" si="927"/>
        <v>0</v>
      </c>
      <c r="CL473" s="38">
        <f t="shared" si="928"/>
        <v>1.696731906727978</v>
      </c>
      <c r="CM473" s="39">
        <f t="shared" si="929"/>
        <v>0.21793432541597071</v>
      </c>
      <c r="CN473" s="39">
        <f t="shared" si="930"/>
        <v>0.33335826078039754</v>
      </c>
      <c r="CO473" s="41">
        <f t="shared" si="931"/>
        <v>0.33810000000000007</v>
      </c>
      <c r="CP473" s="39">
        <f t="shared" si="932"/>
        <v>5.4388268849508134E-2</v>
      </c>
      <c r="CQ473" s="17">
        <f t="shared" si="933"/>
        <v>1.5296271486564466</v>
      </c>
      <c r="CR473" s="17">
        <f t="shared" si="934"/>
        <v>1.5513848006947473</v>
      </c>
      <c r="CS473" s="17">
        <f t="shared" si="935"/>
        <v>0.24956265492229077</v>
      </c>
      <c r="CT473" s="17">
        <f t="shared" si="936"/>
        <v>1.0142241539432741</v>
      </c>
      <c r="CU473" s="17">
        <f t="shared" si="937"/>
        <v>0.16315260561470488</v>
      </c>
      <c r="CV473" s="17">
        <f t="shared" si="938"/>
        <v>0.16086444498523556</v>
      </c>
      <c r="CW473" s="13">
        <f t="shared" si="939"/>
        <v>-1.5235615211405924</v>
      </c>
      <c r="CX473" s="13">
        <f t="shared" si="940"/>
        <v>-1.098537509122977</v>
      </c>
      <c r="CY473" s="13">
        <f t="shared" si="941"/>
        <v>-2.9116067945239616</v>
      </c>
      <c r="CZ473" s="13">
        <f t="shared" si="881"/>
        <v>0.42502401201761519</v>
      </c>
      <c r="DA473" s="13">
        <f t="shared" si="882"/>
        <v>0.43914795187229549</v>
      </c>
      <c r="DB473" s="13">
        <f t="shared" si="883"/>
        <v>-1.3880452733833695</v>
      </c>
      <c r="DC473" s="13">
        <f t="shared" si="884"/>
        <v>1.4123939854680332E-2</v>
      </c>
      <c r="DD473" s="13">
        <f t="shared" si="885"/>
        <v>-1.8130692854009847</v>
      </c>
      <c r="DE473" s="13">
        <f t="shared" si="886"/>
        <v>-1.8271932252556649</v>
      </c>
      <c r="DF473" s="15"/>
      <c r="DV473" s="39" t="str">
        <f>E473</f>
        <v xml:space="preserve">SRM 3169 </v>
      </c>
      <c r="DW473" s="39" t="str">
        <f>A473</f>
        <v>Lab 2</v>
      </c>
      <c r="DX473" s="39" t="str">
        <f>B473</f>
        <v>May 28, 2020</v>
      </c>
      <c r="DY473" s="124">
        <f>C473</f>
        <v>1</v>
      </c>
      <c r="DZ473" s="48">
        <f>BE473/AVERAGE(BE471,BE475)</f>
        <v>0.99295951530695281</v>
      </c>
      <c r="EA473" s="46">
        <f>(CM473/AVERAGE(CM471,CM475)-1)*10^6</f>
        <v>2.5329980959387655</v>
      </c>
      <c r="EB473" s="46">
        <f>(CN473/AVERAGE(CN471,CN475)-1)*10^6</f>
        <v>-0.49611926800086081</v>
      </c>
      <c r="EC473" s="46">
        <f>(CP473/AVERAGE(CP471,CP475)-1)*10^6</f>
        <v>6.3120837223706872E-2</v>
      </c>
      <c r="EH473" s="50"/>
      <c r="EK473" s="46"/>
      <c r="EL473" s="46"/>
      <c r="EN473" t="str">
        <f t="shared" ref="EN473:EU473" si="991">EE651</f>
        <v>iRM4</v>
      </c>
      <c r="EO473" t="str">
        <f t="shared" si="991"/>
        <v>Lab 3</v>
      </c>
      <c r="EP473" s="39" t="str">
        <f t="shared" si="991"/>
        <v>Jul 20, 2020</v>
      </c>
      <c r="EQ473" s="124">
        <f t="shared" si="991"/>
        <v>1</v>
      </c>
      <c r="ER473" s="117">
        <f t="shared" si="991"/>
        <v>1.0057040503167416</v>
      </c>
      <c r="ES473" s="44">
        <f t="shared" si="991"/>
        <v>-10.654054905745447</v>
      </c>
      <c r="ET473" s="44">
        <f t="shared" si="991"/>
        <v>-10.057977577027089</v>
      </c>
      <c r="EU473" s="44">
        <f t="shared" si="991"/>
        <v>3.730061441276078</v>
      </c>
      <c r="EV473" s="39" t="s">
        <v>275</v>
      </c>
      <c r="EW473" s="108" t="s">
        <v>257</v>
      </c>
      <c r="EX473" s="109">
        <f>AVERAGE(ES473:ES490)</f>
        <v>1.4726871089215048</v>
      </c>
      <c r="EY473" s="109">
        <f t="shared" ref="EY473:EZ473" si="992">AVERAGE(ET473:ET490)</f>
        <v>0.65789004803177653</v>
      </c>
      <c r="EZ473" s="110">
        <f t="shared" si="992"/>
        <v>-11.748940620639717</v>
      </c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</row>
    <row r="474" spans="1:235">
      <c r="A474" t="s">
        <v>40</v>
      </c>
      <c r="B474" t="s">
        <v>41</v>
      </c>
      <c r="C474" s="19">
        <v>1</v>
      </c>
      <c r="D474" s="14">
        <v>210</v>
      </c>
      <c r="E474" t="s">
        <v>182</v>
      </c>
      <c r="F474" s="13"/>
      <c r="G474" s="13"/>
      <c r="H474" s="13">
        <v>1.3564522000000001E-2</v>
      </c>
      <c r="I474" s="13">
        <v>2.8820709999999999E-3</v>
      </c>
      <c r="J474" s="13">
        <v>4.2646669999999998E-3</v>
      </c>
      <c r="L474" s="13">
        <v>4.0632265000000002E-3</v>
      </c>
      <c r="M474" s="13">
        <v>-2.7712847E-6</v>
      </c>
      <c r="N474" s="13">
        <v>6.5287777000000002E-4</v>
      </c>
      <c r="Q474" s="13">
        <v>4.5702692000000002E-6</v>
      </c>
      <c r="R474" s="13">
        <v>9.3701555000000004E-6</v>
      </c>
      <c r="S474" s="13">
        <v>2.5930194999999998E-7</v>
      </c>
      <c r="T474" s="13"/>
      <c r="U474" s="13"/>
      <c r="V474" s="13">
        <v>48.166210999999997</v>
      </c>
      <c r="W474" s="13">
        <v>10.695463999999999</v>
      </c>
      <c r="X474" s="13">
        <v>16.665414999999999</v>
      </c>
      <c r="Z474" s="13">
        <v>17.529608</v>
      </c>
      <c r="AA474" s="13">
        <v>2.7691173999999999E-5</v>
      </c>
      <c r="AB474" s="13">
        <v>2.9223173</v>
      </c>
      <c r="AE474" s="13">
        <v>1.0748679000000001E-6</v>
      </c>
      <c r="AF474" s="13">
        <v>2.9004088999999999E-5</v>
      </c>
      <c r="AG474" s="13">
        <v>2.9865558000000001E-6</v>
      </c>
      <c r="AI474" s="68">
        <f t="shared" si="920"/>
        <v>1</v>
      </c>
      <c r="AJ474" s="13">
        <f t="shared" si="955"/>
        <v>0</v>
      </c>
      <c r="AK474" s="13">
        <f t="shared" si="956"/>
        <v>0</v>
      </c>
      <c r="AL474" s="13">
        <f t="shared" si="957"/>
        <v>48.152646477999994</v>
      </c>
      <c r="AM474" s="13">
        <f t="shared" si="958"/>
        <v>10.692581928999999</v>
      </c>
      <c r="AN474" s="13">
        <f t="shared" si="959"/>
        <v>16.661150332999998</v>
      </c>
      <c r="AO474" s="13">
        <f t="shared" si="960"/>
        <v>0</v>
      </c>
      <c r="AP474" s="13">
        <f t="shared" si="961"/>
        <v>17.525544773499998</v>
      </c>
      <c r="AQ474" s="13">
        <f t="shared" si="962"/>
        <v>3.0462458699999998E-5</v>
      </c>
      <c r="AR474" s="13">
        <f t="shared" si="963"/>
        <v>2.9216644222300001</v>
      </c>
      <c r="AS474" s="13">
        <f t="shared" si="964"/>
        <v>0</v>
      </c>
      <c r="AT474" s="13">
        <f t="shared" si="965"/>
        <v>0</v>
      </c>
      <c r="AU474" s="13">
        <f t="shared" si="966"/>
        <v>-3.4954013000000001E-6</v>
      </c>
      <c r="AV474" s="13">
        <f t="shared" si="967"/>
        <v>1.9633933499999997E-5</v>
      </c>
      <c r="AW474" s="13">
        <f t="shared" si="968"/>
        <v>2.7272538500000002E-6</v>
      </c>
      <c r="AY474">
        <f t="shared" si="873"/>
        <v>0</v>
      </c>
      <c r="AZ474">
        <f t="shared" si="921"/>
        <v>0</v>
      </c>
      <c r="BA474">
        <f t="shared" si="874"/>
        <v>1</v>
      </c>
      <c r="BB474">
        <f t="shared" si="922"/>
        <v>1</v>
      </c>
      <c r="BC474">
        <f t="shared" si="923"/>
        <v>1</v>
      </c>
      <c r="BD474" s="41">
        <f t="shared" si="924"/>
        <v>1.6923402453476595</v>
      </c>
      <c r="BE474" s="13">
        <f t="shared" si="925"/>
        <v>48.152646477999994</v>
      </c>
      <c r="BF474" s="13">
        <f t="shared" si="926"/>
        <v>10.692581928999999</v>
      </c>
      <c r="BG474" s="13">
        <f t="shared" si="969"/>
        <v>16.661124339487891</v>
      </c>
      <c r="BH474" s="13">
        <f t="shared" si="970"/>
        <v>17.525527928977937</v>
      </c>
      <c r="BI474" s="13">
        <f t="shared" si="971"/>
        <v>2.9216343046929611</v>
      </c>
      <c r="BJ474" s="17">
        <f t="shared" si="972"/>
        <v>0.22205595561368016</v>
      </c>
      <c r="BK474" s="17">
        <f t="shared" si="973"/>
        <v>0.34600640999244009</v>
      </c>
      <c r="BL474" s="17">
        <f t="shared" si="974"/>
        <v>0.36395773048496949</v>
      </c>
      <c r="BM474" s="17">
        <f t="shared" si="975"/>
        <v>6.0674428476694402E-2</v>
      </c>
      <c r="BN474" s="17">
        <f t="shared" si="875"/>
        <v>1.5581946858223501</v>
      </c>
      <c r="BO474" s="17">
        <f t="shared" si="876"/>
        <v>1.6390361135738312</v>
      </c>
      <c r="BP474" s="17">
        <f t="shared" si="877"/>
        <v>0.27323936576712304</v>
      </c>
      <c r="BQ474" s="17">
        <f t="shared" si="878"/>
        <v>1.0518814680136175</v>
      </c>
      <c r="BR474" s="17">
        <f t="shared" si="879"/>
        <v>0.1753563712245102</v>
      </c>
      <c r="BS474" s="17">
        <f t="shared" si="880"/>
        <v>0.16670734921840077</v>
      </c>
      <c r="BT474" s="96">
        <f t="shared" si="976"/>
        <v>-1.5048258765558309</v>
      </c>
      <c r="BU474" s="96">
        <f t="shared" si="977"/>
        <v>-1.0612979781063057</v>
      </c>
      <c r="BV474" s="96">
        <f t="shared" si="978"/>
        <v>-1.0107175431297237</v>
      </c>
      <c r="BW474" s="96">
        <f t="shared" si="979"/>
        <v>-2.802232946833787</v>
      </c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J474" s="39"/>
      <c r="CK474" s="19">
        <f t="shared" si="927"/>
        <v>0</v>
      </c>
      <c r="CL474" s="38">
        <f t="shared" si="928"/>
        <v>1.6923181741793183</v>
      </c>
      <c r="CM474" s="39">
        <f t="shared" si="929"/>
        <v>0.21793401509072571</v>
      </c>
      <c r="CN474" s="39">
        <f t="shared" si="930"/>
        <v>0.33335794257822765</v>
      </c>
      <c r="CO474" s="41">
        <f t="shared" si="931"/>
        <v>0.33810000000000001</v>
      </c>
      <c r="CP474" s="39">
        <f t="shared" si="932"/>
        <v>5.4387126536447783E-2</v>
      </c>
      <c r="CQ474" s="17">
        <f t="shared" si="933"/>
        <v>1.5296278666707952</v>
      </c>
      <c r="CR474" s="17">
        <f t="shared" si="934"/>
        <v>1.551387009775639</v>
      </c>
      <c r="CS474" s="17">
        <f t="shared" si="935"/>
        <v>0.24955776873016564</v>
      </c>
      <c r="CT474" s="17">
        <f t="shared" si="936"/>
        <v>1.0142251220567799</v>
      </c>
      <c r="CU474" s="17">
        <f t="shared" si="937"/>
        <v>0.16314933466355006</v>
      </c>
      <c r="CV474" s="17">
        <f t="shared" si="938"/>
        <v>0.16086106636038974</v>
      </c>
      <c r="CW474" s="13">
        <f t="shared" si="939"/>
        <v>-1.5235629450808799</v>
      </c>
      <c r="CX474" s="13">
        <f t="shared" si="940"/>
        <v>-1.0985384636585598</v>
      </c>
      <c r="CY474" s="13">
        <f t="shared" si="941"/>
        <v>-2.911627797675572</v>
      </c>
      <c r="CZ474" s="13">
        <f t="shared" si="881"/>
        <v>0.42502448142231997</v>
      </c>
      <c r="DA474" s="13">
        <f t="shared" si="882"/>
        <v>0.4391493758125829</v>
      </c>
      <c r="DB474" s="13">
        <f t="shared" si="883"/>
        <v>-1.388064852594693</v>
      </c>
      <c r="DC474" s="13">
        <f t="shared" si="884"/>
        <v>1.4124894390263015E-2</v>
      </c>
      <c r="DD474" s="13">
        <f t="shared" si="885"/>
        <v>-1.8130893340170127</v>
      </c>
      <c r="DE474" s="13">
        <f t="shared" si="886"/>
        <v>-1.8272142284072757</v>
      </c>
      <c r="DF474" s="15"/>
      <c r="DY474" s="124"/>
      <c r="EE474" t="str">
        <f>E474</f>
        <v xml:space="preserve">bottle 3 </v>
      </c>
      <c r="EF474" t="str">
        <f>A474</f>
        <v>Lab 2</v>
      </c>
      <c r="EG474" t="str">
        <f>B474</f>
        <v>May 28, 2020</v>
      </c>
      <c r="EH474" s="50">
        <f>C474</f>
        <v>1</v>
      </c>
      <c r="EI474" s="48">
        <f>BE474/AVERAGE(BE473,BE475)</f>
        <v>1.0780673755157666</v>
      </c>
      <c r="EJ474" s="46">
        <f>(CM474/AVERAGE(CM473,CM475)-1)*10^6</f>
        <v>-0.26196115887611171</v>
      </c>
      <c r="EK474" s="46">
        <f>(CN474/AVERAGE(CN473,CN475)-1)*10^6</f>
        <v>-0.46977221612731768</v>
      </c>
      <c r="EL474" s="46">
        <f>(CP474/AVERAGE(CP473,CP475)-1)*10^6</f>
        <v>-22.554491047488412</v>
      </c>
      <c r="EN474" t="str">
        <f t="shared" ref="EN474:EU474" si="993">EE655</f>
        <v>iRM4</v>
      </c>
      <c r="EO474" t="str">
        <f t="shared" si="993"/>
        <v>Lab 3</v>
      </c>
      <c r="EP474" s="39" t="str">
        <f t="shared" si="993"/>
        <v>Jul 20, 2020</v>
      </c>
      <c r="EQ474" s="124">
        <f t="shared" si="993"/>
        <v>1</v>
      </c>
      <c r="ER474" s="117">
        <f t="shared" si="993"/>
        <v>1.0200686348271513</v>
      </c>
      <c r="ES474" s="44">
        <f t="shared" si="993"/>
        <v>11.21144229343507</v>
      </c>
      <c r="ET474" s="44">
        <f t="shared" si="993"/>
        <v>1.1943102280476126</v>
      </c>
      <c r="EU474" s="44">
        <f t="shared" si="993"/>
        <v>-7.5390143995379688</v>
      </c>
      <c r="EV474" s="39" t="s">
        <v>275</v>
      </c>
      <c r="EW474" s="111" t="s">
        <v>258</v>
      </c>
      <c r="EX474" s="44">
        <f>2*STDEV(ES473:ES490)</f>
        <v>21.07676264469022</v>
      </c>
      <c r="EY474" s="44">
        <f t="shared" ref="EY474:EZ474" si="994">2*STDEV(ET473:ET490)</f>
        <v>14.140045807471916</v>
      </c>
      <c r="EZ474" s="112">
        <f t="shared" si="994"/>
        <v>41.509121374198074</v>
      </c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</row>
    <row r="475" spans="1:235">
      <c r="A475" t="s">
        <v>40</v>
      </c>
      <c r="B475" t="s">
        <v>41</v>
      </c>
      <c r="C475" s="19">
        <v>1</v>
      </c>
      <c r="D475" s="14">
        <v>213</v>
      </c>
      <c r="E475" t="s">
        <v>179</v>
      </c>
      <c r="F475" s="13"/>
      <c r="G475" s="13"/>
      <c r="H475" s="13">
        <v>1.7202544E-2</v>
      </c>
      <c r="I475" s="13">
        <v>3.6890086999999999E-3</v>
      </c>
      <c r="J475" s="13">
        <v>5.5253608000000003E-3</v>
      </c>
      <c r="L475" s="13">
        <v>5.4120632E-3</v>
      </c>
      <c r="M475" s="13">
        <v>1.6088022999999999E-5</v>
      </c>
      <c r="N475" s="13">
        <v>8.660063E-4</v>
      </c>
      <c r="Q475" s="13">
        <v>6.7845770999999997E-6</v>
      </c>
      <c r="R475" s="13">
        <v>1.8049427000000001E-5</v>
      </c>
      <c r="S475" s="13">
        <v>-1.0044412E-6</v>
      </c>
      <c r="T475" s="13"/>
      <c r="U475" s="13"/>
      <c r="V475" s="13">
        <v>45.022128000000002</v>
      </c>
      <c r="W475" s="13">
        <v>9.9979344000000001</v>
      </c>
      <c r="X475" s="13">
        <v>15.579499</v>
      </c>
      <c r="Z475" s="13">
        <v>16.38944</v>
      </c>
      <c r="AA475" s="13">
        <v>4.1274403000000001E-5</v>
      </c>
      <c r="AB475" s="13">
        <v>2.7325897000000001</v>
      </c>
      <c r="AE475" s="13">
        <v>-4.1666504999999999E-6</v>
      </c>
      <c r="AF475" s="13">
        <v>1.1126551E-5</v>
      </c>
      <c r="AG475" s="13">
        <v>2.2926606999999998E-6</v>
      </c>
      <c r="AI475" s="68">
        <f t="shared" si="920"/>
        <v>1</v>
      </c>
      <c r="AJ475" s="13">
        <f t="shared" si="955"/>
        <v>0</v>
      </c>
      <c r="AK475" s="13">
        <f t="shared" si="956"/>
        <v>0</v>
      </c>
      <c r="AL475" s="13">
        <f t="shared" si="957"/>
        <v>45.004925456000002</v>
      </c>
      <c r="AM475" s="13">
        <f t="shared" si="958"/>
        <v>9.9942453912999998</v>
      </c>
      <c r="AN475" s="13">
        <f t="shared" si="959"/>
        <v>15.5739736392</v>
      </c>
      <c r="AO475" s="13">
        <f t="shared" si="960"/>
        <v>0</v>
      </c>
      <c r="AP475" s="13">
        <f t="shared" si="961"/>
        <v>16.384027936799999</v>
      </c>
      <c r="AQ475" s="13">
        <f t="shared" si="962"/>
        <v>2.5186380000000002E-5</v>
      </c>
      <c r="AR475" s="13">
        <f t="shared" si="963"/>
        <v>2.7317236937000002</v>
      </c>
      <c r="AS475" s="13">
        <f t="shared" si="964"/>
        <v>0</v>
      </c>
      <c r="AT475" s="13">
        <f t="shared" si="965"/>
        <v>0</v>
      </c>
      <c r="AU475" s="13">
        <f t="shared" si="966"/>
        <v>-1.09512276E-5</v>
      </c>
      <c r="AV475" s="13">
        <f t="shared" si="967"/>
        <v>-6.9228760000000004E-6</v>
      </c>
      <c r="AW475" s="13">
        <f t="shared" si="968"/>
        <v>3.2971018999999999E-6</v>
      </c>
      <c r="AY475">
        <f t="shared" si="873"/>
        <v>0</v>
      </c>
      <c r="AZ475">
        <f t="shared" si="921"/>
        <v>0</v>
      </c>
      <c r="BA475">
        <f t="shared" si="874"/>
        <v>1</v>
      </c>
      <c r="BB475">
        <f t="shared" si="922"/>
        <v>1</v>
      </c>
      <c r="BC475">
        <f t="shared" si="923"/>
        <v>1</v>
      </c>
      <c r="BD475" s="41">
        <f t="shared" si="924"/>
        <v>1.6981178053362769</v>
      </c>
      <c r="BE475" s="13">
        <f t="shared" si="925"/>
        <v>45.004925456000002</v>
      </c>
      <c r="BF475" s="13">
        <f t="shared" si="926"/>
        <v>9.9942453912999998</v>
      </c>
      <c r="BG475" s="13">
        <f t="shared" si="969"/>
        <v>15.573982800470482</v>
      </c>
      <c r="BH475" s="13">
        <f t="shared" si="970"/>
        <v>16.384033874223256</v>
      </c>
      <c r="BI475" s="13">
        <f t="shared" si="971"/>
        <v>2.7317393630009201</v>
      </c>
      <c r="BJ475" s="17">
        <f t="shared" si="972"/>
        <v>0.22207003544692194</v>
      </c>
      <c r="BK475" s="17">
        <f t="shared" si="973"/>
        <v>0.34605062985154167</v>
      </c>
      <c r="BL475" s="17">
        <f t="shared" si="974"/>
        <v>0.36404979473283311</v>
      </c>
      <c r="BM475" s="17">
        <f t="shared" si="975"/>
        <v>6.0698675429907374E-2</v>
      </c>
      <c r="BN475" s="17">
        <f t="shared" si="875"/>
        <v>1.5582950178537389</v>
      </c>
      <c r="BO475" s="17">
        <f t="shared" si="876"/>
        <v>1.6393467673392903</v>
      </c>
      <c r="BP475" s="17">
        <f t="shared" si="877"/>
        <v>0.2733312277261975</v>
      </c>
      <c r="BQ475" s="17">
        <f t="shared" si="878"/>
        <v>1.05201309672233</v>
      </c>
      <c r="BR475" s="17">
        <f t="shared" si="879"/>
        <v>0.17540403106894376</v>
      </c>
      <c r="BS475" s="17">
        <f t="shared" si="880"/>
        <v>0.16673179413396616</v>
      </c>
      <c r="BT475" s="96">
        <f t="shared" si="976"/>
        <v>-1.5047624718754928</v>
      </c>
      <c r="BU475" s="96">
        <f t="shared" si="977"/>
        <v>-1.0611701855787656</v>
      </c>
      <c r="BV475" s="96">
        <f t="shared" si="978"/>
        <v>-1.0104646219849132</v>
      </c>
      <c r="BW475" s="96">
        <f t="shared" si="979"/>
        <v>-2.8018334027378531</v>
      </c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J475" s="39"/>
      <c r="CK475" s="19">
        <f t="shared" si="927"/>
        <v>0</v>
      </c>
      <c r="CL475" s="38">
        <f t="shared" si="928"/>
        <v>1.6981261270965133</v>
      </c>
      <c r="CM475" s="39">
        <f t="shared" si="929"/>
        <v>0.21793381894600494</v>
      </c>
      <c r="CN475" s="39">
        <f t="shared" si="930"/>
        <v>0.33335793758080384</v>
      </c>
      <c r="CO475" s="41">
        <f t="shared" si="931"/>
        <v>0.33810000000000001</v>
      </c>
      <c r="CP475" s="39">
        <f t="shared" si="932"/>
        <v>5.4388437626639821E-2</v>
      </c>
      <c r="CQ475" s="17">
        <f t="shared" si="933"/>
        <v>1.5296292204350179</v>
      </c>
      <c r="CR475" s="17">
        <f t="shared" si="934"/>
        <v>1.5513884060544421</v>
      </c>
      <c r="CS475" s="17">
        <f t="shared" si="935"/>
        <v>0.24956400933861042</v>
      </c>
      <c r="CT475" s="17">
        <f t="shared" si="936"/>
        <v>1.0142251372611959</v>
      </c>
      <c r="CU475" s="17">
        <f t="shared" si="937"/>
        <v>0.16315327008962072</v>
      </c>
      <c r="CV475" s="17">
        <f t="shared" si="938"/>
        <v>0.1608649441781716</v>
      </c>
      <c r="CW475" s="13">
        <f t="shared" si="939"/>
        <v>-1.5235638451001308</v>
      </c>
      <c r="CX475" s="13">
        <f t="shared" si="940"/>
        <v>-1.0985384786497245</v>
      </c>
      <c r="CY475" s="13">
        <f t="shared" si="941"/>
        <v>-2.9116036913387826</v>
      </c>
      <c r="CZ475" s="13">
        <f t="shared" si="881"/>
        <v>0.42502536645040634</v>
      </c>
      <c r="DA475" s="13">
        <f t="shared" si="882"/>
        <v>0.43915027583183397</v>
      </c>
      <c r="DB475" s="13">
        <f t="shared" si="883"/>
        <v>-1.3880398462386518</v>
      </c>
      <c r="DC475" s="13">
        <f t="shared" si="884"/>
        <v>1.4124909381427703E-2</v>
      </c>
      <c r="DD475" s="13">
        <f t="shared" si="885"/>
        <v>-1.8130652126890581</v>
      </c>
      <c r="DE475" s="13">
        <f t="shared" si="886"/>
        <v>-1.8271901220704858</v>
      </c>
      <c r="DF475" s="15"/>
      <c r="DV475" s="39" t="str">
        <f>E475</f>
        <v xml:space="preserve">SRM 3169 </v>
      </c>
      <c r="DW475" s="39" t="str">
        <f>A475</f>
        <v>Lab 2</v>
      </c>
      <c r="DX475" s="39" t="str">
        <f>B475</f>
        <v>May 28, 2020</v>
      </c>
      <c r="DY475" s="124">
        <f>C475</f>
        <v>1</v>
      </c>
      <c r="DZ475" s="48">
        <f>BE475/AVERAGE(BE473,BE477)</f>
        <v>1.0043003395922403</v>
      </c>
      <c r="EA475" s="46">
        <f>(CM475/AVERAGE(CM473,CM477)-1)*10^6</f>
        <v>-1.5296243314200098</v>
      </c>
      <c r="EB475" s="46">
        <f>(CN475/AVERAGE(CN473,CN477)-1)*10^6</f>
        <v>-0.29483899988136386</v>
      </c>
      <c r="EC475" s="46">
        <f>(CP475/AVERAGE(CP473,CP477)-1)*10^6</f>
        <v>-2.4415427026802661</v>
      </c>
      <c r="EH475" s="50"/>
      <c r="EK475" s="46"/>
      <c r="EL475" s="46"/>
      <c r="EN475" t="str">
        <f t="shared" ref="EN475:EU475" si="995">EE659</f>
        <v>iRM4</v>
      </c>
      <c r="EO475" t="str">
        <f t="shared" si="995"/>
        <v>Lab 3</v>
      </c>
      <c r="EP475" s="39" t="str">
        <f t="shared" si="995"/>
        <v>Jul 20, 2020</v>
      </c>
      <c r="EQ475" s="124">
        <f t="shared" si="995"/>
        <v>1</v>
      </c>
      <c r="ER475" s="117">
        <f t="shared" si="995"/>
        <v>0.99445448304772899</v>
      </c>
      <c r="ES475" s="44">
        <f t="shared" si="995"/>
        <v>4.1436536235561761</v>
      </c>
      <c r="ET475" s="44">
        <f t="shared" si="995"/>
        <v>-5.9898931860091764</v>
      </c>
      <c r="EU475" s="44">
        <f t="shared" si="995"/>
        <v>11.924297973919806</v>
      </c>
      <c r="EV475" s="39" t="s">
        <v>275</v>
      </c>
      <c r="EW475" s="111" t="s">
        <v>233</v>
      </c>
      <c r="EX475">
        <f>COUNT(ES473:ES490)</f>
        <v>18</v>
      </c>
      <c r="EY475">
        <f t="shared" ref="EY475:EZ475" si="996">COUNT(ET473:ET490)</f>
        <v>18</v>
      </c>
      <c r="EZ475" s="113">
        <f t="shared" si="996"/>
        <v>18</v>
      </c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</row>
    <row r="476" spans="1:235">
      <c r="A476" t="s">
        <v>40</v>
      </c>
      <c r="B476" t="s">
        <v>41</v>
      </c>
      <c r="C476" s="19">
        <v>1</v>
      </c>
      <c r="D476" s="14">
        <v>216</v>
      </c>
      <c r="E476" t="s">
        <v>183</v>
      </c>
      <c r="F476" s="13"/>
      <c r="G476" s="13"/>
      <c r="H476" s="13">
        <v>1.3662738000000001E-2</v>
      </c>
      <c r="I476" s="13">
        <v>2.8961386000000001E-3</v>
      </c>
      <c r="J476" s="13">
        <v>4.3137204999999998E-3</v>
      </c>
      <c r="L476" s="13">
        <v>4.1337531999999996E-3</v>
      </c>
      <c r="M476" s="13">
        <v>1.0462938999999999E-5</v>
      </c>
      <c r="N476" s="13">
        <v>6.5755836999999997E-4</v>
      </c>
      <c r="Q476" s="13">
        <v>4.1677610000000001E-6</v>
      </c>
      <c r="R476" s="13">
        <v>2.4578733999999999E-5</v>
      </c>
      <c r="S476" s="13">
        <v>2.0013120000000001E-6</v>
      </c>
      <c r="T476" s="13"/>
      <c r="U476" s="13"/>
      <c r="V476" s="13">
        <v>47.034137000000001</v>
      </c>
      <c r="W476" s="13">
        <v>10.444561999999999</v>
      </c>
      <c r="X476" s="13">
        <v>16.275259999999999</v>
      </c>
      <c r="Z476" s="13">
        <v>17.120664000000001</v>
      </c>
      <c r="AA476" s="13">
        <v>2.9883690999999999E-5</v>
      </c>
      <c r="AB476" s="13">
        <v>2.8544033999999998</v>
      </c>
      <c r="AE476" s="13">
        <v>7.0447342000000003E-7</v>
      </c>
      <c r="AF476" s="13">
        <v>1.4685596E-5</v>
      </c>
      <c r="AG476" s="13">
        <v>-5.9124340000000004E-7</v>
      </c>
      <c r="AI476" s="68">
        <f t="shared" si="920"/>
        <v>1</v>
      </c>
      <c r="AJ476" s="13">
        <f t="shared" si="955"/>
        <v>0</v>
      </c>
      <c r="AK476" s="13">
        <f t="shared" si="956"/>
        <v>0</v>
      </c>
      <c r="AL476" s="13">
        <f t="shared" si="957"/>
        <v>47.020474262</v>
      </c>
      <c r="AM476" s="13">
        <f t="shared" si="958"/>
        <v>10.441665861399999</v>
      </c>
      <c r="AN476" s="13">
        <f t="shared" si="959"/>
        <v>16.270946279499999</v>
      </c>
      <c r="AO476" s="13">
        <f t="shared" si="960"/>
        <v>0</v>
      </c>
      <c r="AP476" s="13">
        <f t="shared" si="961"/>
        <v>17.1165302468</v>
      </c>
      <c r="AQ476" s="13">
        <f t="shared" si="962"/>
        <v>1.9420751999999997E-5</v>
      </c>
      <c r="AR476" s="13">
        <f t="shared" si="963"/>
        <v>2.8537458416299999</v>
      </c>
      <c r="AS476" s="13">
        <f t="shared" si="964"/>
        <v>0</v>
      </c>
      <c r="AT476" s="13">
        <f t="shared" si="965"/>
        <v>0</v>
      </c>
      <c r="AU476" s="13">
        <f t="shared" si="966"/>
        <v>-3.4632875800000002E-6</v>
      </c>
      <c r="AV476" s="13">
        <f t="shared" si="967"/>
        <v>-9.8931379999999991E-6</v>
      </c>
      <c r="AW476" s="13">
        <f t="shared" si="968"/>
        <v>-2.5925554000000004E-6</v>
      </c>
      <c r="AY476">
        <f t="shared" si="873"/>
        <v>0</v>
      </c>
      <c r="AZ476">
        <f t="shared" si="921"/>
        <v>0</v>
      </c>
      <c r="BA476">
        <f t="shared" si="874"/>
        <v>1</v>
      </c>
      <c r="BB476">
        <f t="shared" si="922"/>
        <v>1</v>
      </c>
      <c r="BC476">
        <f t="shared" si="923"/>
        <v>1</v>
      </c>
      <c r="BD476" s="41">
        <f t="shared" si="924"/>
        <v>1.6964307371871465</v>
      </c>
      <c r="BE476" s="13">
        <f t="shared" si="925"/>
        <v>47.020474262</v>
      </c>
      <c r="BF476" s="13">
        <f t="shared" si="926"/>
        <v>10.441665861399999</v>
      </c>
      <c r="BG476" s="13">
        <f t="shared" si="969"/>
        <v>16.270959373075627</v>
      </c>
      <c r="BH476" s="13">
        <f t="shared" si="970"/>
        <v>17.116538732474737</v>
      </c>
      <c r="BI476" s="13">
        <f t="shared" si="971"/>
        <v>2.8537631814965283</v>
      </c>
      <c r="BJ476" s="17">
        <f t="shared" si="972"/>
        <v>0.22206636630712423</v>
      </c>
      <c r="BK476" s="17">
        <f t="shared" si="973"/>
        <v>0.34603988216735498</v>
      </c>
      <c r="BL476" s="17">
        <f t="shared" si="974"/>
        <v>0.36402309847196956</v>
      </c>
      <c r="BM476" s="17">
        <f t="shared" si="975"/>
        <v>6.0691926789067319E-2</v>
      </c>
      <c r="BN476" s="17">
        <f t="shared" si="875"/>
        <v>1.558272366598604</v>
      </c>
      <c r="BO476" s="17">
        <f t="shared" si="876"/>
        <v>1.6392536363139074</v>
      </c>
      <c r="BP476" s="17">
        <f t="shared" si="877"/>
        <v>0.27330535370281434</v>
      </c>
      <c r="BQ476" s="17">
        <f t="shared" si="878"/>
        <v>1.0519686233620824</v>
      </c>
      <c r="BR476" s="17">
        <f t="shared" si="879"/>
        <v>0.17538997646437451</v>
      </c>
      <c r="BS476" s="17">
        <f t="shared" si="880"/>
        <v>0.16672548265159254</v>
      </c>
      <c r="BT476" s="96">
        <f t="shared" si="976"/>
        <v>-1.5047789944563184</v>
      </c>
      <c r="BU476" s="96">
        <f t="shared" si="977"/>
        <v>-1.0612012441874328</v>
      </c>
      <c r="BV476" s="96">
        <f t="shared" si="978"/>
        <v>-1.0105379560181524</v>
      </c>
      <c r="BW476" s="96">
        <f t="shared" si="979"/>
        <v>-2.8019445915897685</v>
      </c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J476" s="39"/>
      <c r="CK476" s="19">
        <f t="shared" si="927"/>
        <v>0</v>
      </c>
      <c r="CL476" s="38">
        <f t="shared" si="928"/>
        <v>1.6964421215437089</v>
      </c>
      <c r="CM476" s="39">
        <f t="shared" si="929"/>
        <v>0.21793428150050523</v>
      </c>
      <c r="CN476" s="39">
        <f t="shared" si="930"/>
        <v>0.3333599373852757</v>
      </c>
      <c r="CO476" s="41">
        <f t="shared" si="931"/>
        <v>0.33810000000000001</v>
      </c>
      <c r="CP476" s="39">
        <f t="shared" si="932"/>
        <v>5.4388310828540717E-2</v>
      </c>
      <c r="CQ476" s="17">
        <f t="shared" si="933"/>
        <v>1.5296351500555585</v>
      </c>
      <c r="CR476" s="17">
        <f t="shared" si="934"/>
        <v>1.5513851133109418</v>
      </c>
      <c r="CS476" s="17">
        <f t="shared" si="935"/>
        <v>0.24956289783355917</v>
      </c>
      <c r="CT476" s="17">
        <f t="shared" si="936"/>
        <v>1.0142190529909001</v>
      </c>
      <c r="CU476" s="17">
        <f t="shared" si="937"/>
        <v>0.16315191097987952</v>
      </c>
      <c r="CV476" s="17">
        <f t="shared" si="938"/>
        <v>0.16086456914682259</v>
      </c>
      <c r="CW476" s="13">
        <f t="shared" si="939"/>
        <v>-1.5235617226484084</v>
      </c>
      <c r="CX476" s="13">
        <f t="shared" si="940"/>
        <v>-1.0985324796971032</v>
      </c>
      <c r="CY476" s="13">
        <f t="shared" si="941"/>
        <v>-2.9116060226844223</v>
      </c>
      <c r="CZ476" s="13">
        <f t="shared" si="881"/>
        <v>0.4250292429513049</v>
      </c>
      <c r="DA476" s="13">
        <f t="shared" si="882"/>
        <v>0.43914815338011154</v>
      </c>
      <c r="DB476" s="13">
        <f t="shared" si="883"/>
        <v>-1.3880443000360139</v>
      </c>
      <c r="DC476" s="13">
        <f t="shared" si="884"/>
        <v>1.4118910428806714E-2</v>
      </c>
      <c r="DD476" s="13">
        <f t="shared" si="885"/>
        <v>-1.813073542987319</v>
      </c>
      <c r="DE476" s="13">
        <f t="shared" si="886"/>
        <v>-1.8271924534161255</v>
      </c>
      <c r="DF476" s="15"/>
      <c r="DY476" s="124"/>
      <c r="EE476" t="str">
        <f>E476</f>
        <v xml:space="preserve">bottle 4 </v>
      </c>
      <c r="EF476" t="str">
        <f>A476</f>
        <v>Lab 2</v>
      </c>
      <c r="EG476" t="str">
        <f>B476</f>
        <v>May 28, 2020</v>
      </c>
      <c r="EH476" s="50">
        <f>C476</f>
        <v>1</v>
      </c>
      <c r="EI476" s="48">
        <f>BE476/AVERAGE(BE475,BE477)</f>
        <v>1.0413949821173731</v>
      </c>
      <c r="EJ476" s="46">
        <f>(CM476/AVERAGE(CM475,CM477)-1)*10^6</f>
        <v>1.7548077779760973</v>
      </c>
      <c r="EK476" s="46">
        <f>(CN476/AVERAGE(CN475,CN477)-1)*10^6</f>
        <v>6.1888963123202245</v>
      </c>
      <c r="EL476" s="46">
        <f>(CP476/AVERAGE(CP475,CP477)-1)*10^6</f>
        <v>-6.324456513606691</v>
      </c>
      <c r="EN476" t="str">
        <f t="shared" ref="EN476:EU476" si="997">EE663</f>
        <v>iRM4</v>
      </c>
      <c r="EO476" t="str">
        <f t="shared" si="997"/>
        <v>Lab 3</v>
      </c>
      <c r="EP476" s="39" t="str">
        <f t="shared" si="997"/>
        <v>Jul 20, 2020</v>
      </c>
      <c r="EQ476" s="124">
        <f t="shared" si="997"/>
        <v>1</v>
      </c>
      <c r="ER476" s="117">
        <f t="shared" si="997"/>
        <v>0.99679044042860643</v>
      </c>
      <c r="ES476" s="44">
        <f t="shared" si="997"/>
        <v>4.2918219020915416</v>
      </c>
      <c r="ET476" s="44">
        <f t="shared" si="997"/>
        <v>3.3048077139330445</v>
      </c>
      <c r="EU476" s="44">
        <f t="shared" si="997"/>
        <v>8.133133703180917</v>
      </c>
      <c r="EV476" s="39" t="s">
        <v>275</v>
      </c>
      <c r="EW476" s="114" t="s">
        <v>274</v>
      </c>
      <c r="EX476" s="115">
        <f>EX474/SQRT(EX475)</f>
        <v>4.9678405971732555</v>
      </c>
      <c r="EY476" s="115">
        <f t="shared" ref="EY476:EZ476" si="998">EY474/SQRT(EY475)</f>
        <v>3.3328407589172677</v>
      </c>
      <c r="EZ476" s="116">
        <f t="shared" si="998"/>
        <v>9.7837937349303079</v>
      </c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</row>
    <row r="477" spans="1:235">
      <c r="A477" t="s">
        <v>40</v>
      </c>
      <c r="B477" t="s">
        <v>41</v>
      </c>
      <c r="C477" s="19">
        <v>1</v>
      </c>
      <c r="D477" s="14">
        <v>219</v>
      </c>
      <c r="E477" t="s">
        <v>179</v>
      </c>
      <c r="F477" s="13"/>
      <c r="G477" s="13"/>
      <c r="H477" s="13">
        <v>1.3638335999999999E-2</v>
      </c>
      <c r="I477" s="13">
        <v>2.9012790000000001E-3</v>
      </c>
      <c r="J477" s="13">
        <v>4.3252691999999997E-3</v>
      </c>
      <c r="L477" s="13">
        <v>4.1224803000000001E-3</v>
      </c>
      <c r="M477" s="13">
        <v>1.6432898000000001E-5</v>
      </c>
      <c r="N477" s="13">
        <v>6.5452672000000005E-4</v>
      </c>
      <c r="Q477" s="13">
        <v>9.8240871000000007E-6</v>
      </c>
      <c r="R477" s="13">
        <v>2.6451642000000001E-5</v>
      </c>
      <c r="S477" s="13">
        <v>1.8240747E-6</v>
      </c>
      <c r="T477" s="13"/>
      <c r="U477" s="13"/>
      <c r="V477" s="13">
        <v>45.311576000000002</v>
      </c>
      <c r="W477" s="13">
        <v>10.062446</v>
      </c>
      <c r="X477" s="13">
        <v>15.680376000000001</v>
      </c>
      <c r="Z477" s="13">
        <v>16.496255000000001</v>
      </c>
      <c r="AA477" s="13">
        <v>2.9125887999999999E-5</v>
      </c>
      <c r="AB477" s="13">
        <v>2.7505364999999999</v>
      </c>
      <c r="AE477" s="13">
        <v>-1.0655865E-6</v>
      </c>
      <c r="AF477" s="13">
        <v>1.6684045000000001E-5</v>
      </c>
      <c r="AG477" s="13">
        <v>-1.6513568999999999E-6</v>
      </c>
      <c r="AI477" s="68">
        <f t="shared" si="920"/>
        <v>1</v>
      </c>
      <c r="AJ477" s="13">
        <f t="shared" si="955"/>
        <v>0</v>
      </c>
      <c r="AK477" s="13">
        <f t="shared" si="956"/>
        <v>0</v>
      </c>
      <c r="AL477" s="13">
        <f t="shared" si="957"/>
        <v>45.297937664000003</v>
      </c>
      <c r="AM477" s="13">
        <f t="shared" si="958"/>
        <v>10.059544721</v>
      </c>
      <c r="AN477" s="13">
        <f t="shared" si="959"/>
        <v>15.6760507308</v>
      </c>
      <c r="AO477" s="13">
        <f t="shared" si="960"/>
        <v>0</v>
      </c>
      <c r="AP477" s="13">
        <f t="shared" si="961"/>
        <v>16.4921325197</v>
      </c>
      <c r="AQ477" s="13">
        <f t="shared" si="962"/>
        <v>1.2692989999999998E-5</v>
      </c>
      <c r="AR477" s="13">
        <f t="shared" si="963"/>
        <v>2.7498819732799999</v>
      </c>
      <c r="AS477" s="13">
        <f t="shared" si="964"/>
        <v>0</v>
      </c>
      <c r="AT477" s="13">
        <f t="shared" si="965"/>
        <v>0</v>
      </c>
      <c r="AU477" s="13">
        <f t="shared" si="966"/>
        <v>-1.0889673600000001E-5</v>
      </c>
      <c r="AV477" s="13">
        <f t="shared" si="967"/>
        <v>-9.7675969999999996E-6</v>
      </c>
      <c r="AW477" s="13">
        <f t="shared" si="968"/>
        <v>-3.4754316000000001E-6</v>
      </c>
      <c r="AY477">
        <f t="shared" si="873"/>
        <v>0</v>
      </c>
      <c r="AZ477">
        <f t="shared" si="921"/>
        <v>0</v>
      </c>
      <c r="BA477">
        <f t="shared" si="874"/>
        <v>1</v>
      </c>
      <c r="BB477">
        <f t="shared" si="922"/>
        <v>1</v>
      </c>
      <c r="BC477">
        <f t="shared" si="923"/>
        <v>1</v>
      </c>
      <c r="BD477" s="41">
        <f t="shared" si="924"/>
        <v>1.7001140059180022</v>
      </c>
      <c r="BE477" s="13">
        <f t="shared" si="925"/>
        <v>45.297937664000003</v>
      </c>
      <c r="BF477" s="13">
        <f t="shared" si="926"/>
        <v>10.059544721</v>
      </c>
      <c r="BG477" s="13">
        <f t="shared" si="969"/>
        <v>15.676063654645548</v>
      </c>
      <c r="BH477" s="13">
        <f t="shared" si="970"/>
        <v>16.492140895973421</v>
      </c>
      <c r="BI477" s="13">
        <f t="shared" si="971"/>
        <v>2.7499021883899104</v>
      </c>
      <c r="BJ477" s="17">
        <f t="shared" si="972"/>
        <v>0.22207511511047673</v>
      </c>
      <c r="BK477" s="17">
        <f t="shared" si="973"/>
        <v>0.3460657253520818</v>
      </c>
      <c r="BL477" s="17">
        <f t="shared" si="974"/>
        <v>0.36408149568099107</v>
      </c>
      <c r="BM477" s="17">
        <f t="shared" si="975"/>
        <v>6.0707006327472661E-2</v>
      </c>
      <c r="BN477" s="17">
        <f t="shared" si="875"/>
        <v>1.558327348743793</v>
      </c>
      <c r="BO477" s="17">
        <f t="shared" si="876"/>
        <v>1.6394520182951151</v>
      </c>
      <c r="BP477" s="17">
        <f t="shared" si="877"/>
        <v>0.27336248952194608</v>
      </c>
      <c r="BQ477" s="17">
        <f t="shared" si="878"/>
        <v>1.0520588114023148</v>
      </c>
      <c r="BR477" s="17">
        <f t="shared" si="879"/>
        <v>0.17542045305327567</v>
      </c>
      <c r="BS477" s="17">
        <f t="shared" si="880"/>
        <v>0.16674015858434141</v>
      </c>
      <c r="BT477" s="96">
        <f t="shared" si="976"/>
        <v>-1.5047395979859608</v>
      </c>
      <c r="BU477" s="96">
        <f t="shared" si="977"/>
        <v>-1.0611265642991092</v>
      </c>
      <c r="BV477" s="96">
        <f t="shared" si="978"/>
        <v>-1.0103775471713585</v>
      </c>
      <c r="BW477" s="96">
        <f t="shared" si="979"/>
        <v>-2.8016961620839105</v>
      </c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J477" s="39"/>
      <c r="CK477" s="19">
        <f t="shared" si="927"/>
        <v>0</v>
      </c>
      <c r="CL477" s="38">
        <f t="shared" si="928"/>
        <v>1.7001256689607465</v>
      </c>
      <c r="CM477" s="39">
        <f t="shared" si="929"/>
        <v>0.21793397919080318</v>
      </c>
      <c r="CN477" s="39">
        <f t="shared" si="930"/>
        <v>0.33335781095510997</v>
      </c>
      <c r="CO477" s="41">
        <f t="shared" si="931"/>
        <v>0.33810000000000001</v>
      </c>
      <c r="CP477" s="39">
        <f t="shared" si="932"/>
        <v>5.4388871987805933E-2</v>
      </c>
      <c r="CQ477" s="17">
        <f t="shared" si="933"/>
        <v>1.5296275146853178</v>
      </c>
      <c r="CR477" s="17">
        <f t="shared" si="934"/>
        <v>1.5513872653331877</v>
      </c>
      <c r="CS477" s="17">
        <f t="shared" si="935"/>
        <v>0.24956581892256455</v>
      </c>
      <c r="CT477" s="17">
        <f t="shared" si="936"/>
        <v>1.0142255225137911</v>
      </c>
      <c r="CU477" s="17">
        <f t="shared" si="937"/>
        <v>0.16315463505107414</v>
      </c>
      <c r="CV477" s="17">
        <f t="shared" si="938"/>
        <v>0.16086622889028673</v>
      </c>
      <c r="CW477" s="13">
        <f t="shared" si="939"/>
        <v>-1.5235631098092977</v>
      </c>
      <c r="CX477" s="13">
        <f t="shared" si="940"/>
        <v>-1.0985388584988407</v>
      </c>
      <c r="CY477" s="13">
        <f t="shared" si="941"/>
        <v>-2.9115957050929806</v>
      </c>
      <c r="CZ477" s="13">
        <f t="shared" si="881"/>
        <v>0.42502425131045707</v>
      </c>
      <c r="DA477" s="13">
        <f t="shared" si="882"/>
        <v>0.43914954054100075</v>
      </c>
      <c r="DB477" s="13">
        <f t="shared" si="883"/>
        <v>-1.3880325952836832</v>
      </c>
      <c r="DC477" s="13">
        <f t="shared" si="884"/>
        <v>1.4125289230543877E-2</v>
      </c>
      <c r="DD477" s="13">
        <f t="shared" si="885"/>
        <v>-1.8130568465941401</v>
      </c>
      <c r="DE477" s="13">
        <f t="shared" si="886"/>
        <v>-1.8271821358246838</v>
      </c>
      <c r="DF477" s="15"/>
      <c r="DV477" s="39" t="str">
        <f>E477</f>
        <v xml:space="preserve">SRM 3169 </v>
      </c>
      <c r="DW477" s="39" t="str">
        <f>A477</f>
        <v>Lab 2</v>
      </c>
      <c r="DX477" s="39" t="str">
        <f>B477</f>
        <v>May 28, 2020</v>
      </c>
      <c r="DY477" s="124">
        <f>C477</f>
        <v>1</v>
      </c>
      <c r="DZ477" s="48">
        <f>BE477/AVERAGE(BE475,BE479)</f>
        <v>1.0004634590185002</v>
      </c>
      <c r="EA477" s="46">
        <f>(CM477/AVERAGE(CM475,CM479)-1)*10^6</f>
        <v>1.4731897832742646</v>
      </c>
      <c r="EB477" s="46">
        <f>(CN477/AVERAGE(CN475,CN479)-1)*10^6</f>
        <v>0.62771676345718674</v>
      </c>
      <c r="EC477" s="46">
        <f>(CP477/AVERAGE(CP475,CP479)-1)*10^6</f>
        <v>5.1001618091017775</v>
      </c>
      <c r="EH477" s="50"/>
      <c r="EK477" s="46"/>
      <c r="EL477" s="46"/>
      <c r="EN477" t="str">
        <f t="shared" ref="EN477:EU477" si="999">EE667</f>
        <v>iRM4</v>
      </c>
      <c r="EO477" t="str">
        <f t="shared" si="999"/>
        <v>Lab 3</v>
      </c>
      <c r="EP477" s="39" t="str">
        <f t="shared" si="999"/>
        <v>Jul 20, 2020</v>
      </c>
      <c r="EQ477" s="124">
        <f t="shared" si="999"/>
        <v>1</v>
      </c>
      <c r="ER477" s="117">
        <f t="shared" si="999"/>
        <v>1.0187723897861645</v>
      </c>
      <c r="ES477" s="44">
        <f t="shared" si="999"/>
        <v>23.536785754618705</v>
      </c>
      <c r="ET477" s="44">
        <f t="shared" si="999"/>
        <v>0.63456901377989539</v>
      </c>
      <c r="EU477" s="44">
        <f t="shared" si="999"/>
        <v>15.772052906370959</v>
      </c>
      <c r="EV477" s="39" t="s">
        <v>275</v>
      </c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</row>
    <row r="478" spans="1:235">
      <c r="A478" t="s">
        <v>40</v>
      </c>
      <c r="B478" t="s">
        <v>41</v>
      </c>
      <c r="C478" s="19">
        <v>1</v>
      </c>
      <c r="D478" s="14">
        <v>222</v>
      </c>
      <c r="E478" t="s">
        <v>184</v>
      </c>
      <c r="F478" s="13"/>
      <c r="G478" s="13"/>
      <c r="H478" s="13">
        <v>1.4632704E-2</v>
      </c>
      <c r="I478" s="13">
        <v>3.1195292999999999E-3</v>
      </c>
      <c r="J478" s="13">
        <v>4.6358071000000001E-3</v>
      </c>
      <c r="L478" s="13">
        <v>4.4513579000000003E-3</v>
      </c>
      <c r="M478" s="13">
        <v>1.4836803999999999E-5</v>
      </c>
      <c r="N478" s="13">
        <v>7.1437900000000001E-4</v>
      </c>
      <c r="Q478" s="13">
        <v>-2.5975394999999998E-6</v>
      </c>
      <c r="R478" s="13">
        <v>1.8115895E-5</v>
      </c>
      <c r="S478" s="13">
        <v>-2.7476252000000001E-6</v>
      </c>
      <c r="T478" s="13"/>
      <c r="U478" s="13"/>
      <c r="V478" s="13">
        <v>47.815064</v>
      </c>
      <c r="W478" s="13">
        <v>10.617989</v>
      </c>
      <c r="X478" s="13">
        <v>16.545688999999999</v>
      </c>
      <c r="Z478" s="13">
        <v>17.405546000000001</v>
      </c>
      <c r="AA478" s="13">
        <v>1.6985420999999999E-5</v>
      </c>
      <c r="AB478" s="13">
        <v>2.9020092000000002</v>
      </c>
      <c r="AE478" s="13">
        <v>3.9209414000000003E-6</v>
      </c>
      <c r="AF478" s="13">
        <v>1.4342141000000001E-6</v>
      </c>
      <c r="AG478" s="13">
        <v>4.9411498000000002E-6</v>
      </c>
      <c r="AI478" s="68">
        <f t="shared" si="920"/>
        <v>1</v>
      </c>
      <c r="AJ478" s="13">
        <f t="shared" si="955"/>
        <v>0</v>
      </c>
      <c r="AK478" s="13">
        <f t="shared" si="956"/>
        <v>0</v>
      </c>
      <c r="AL478" s="13">
        <f t="shared" si="957"/>
        <v>47.800431295999999</v>
      </c>
      <c r="AM478" s="13">
        <f t="shared" si="958"/>
        <v>10.6148694707</v>
      </c>
      <c r="AN478" s="13">
        <f t="shared" si="959"/>
        <v>16.541053192899998</v>
      </c>
      <c r="AO478" s="13">
        <f t="shared" si="960"/>
        <v>0</v>
      </c>
      <c r="AP478" s="13">
        <f t="shared" si="961"/>
        <v>17.401094642100002</v>
      </c>
      <c r="AQ478" s="13">
        <f t="shared" si="962"/>
        <v>2.1486169999999999E-6</v>
      </c>
      <c r="AR478" s="13">
        <f t="shared" si="963"/>
        <v>2.901294821</v>
      </c>
      <c r="AS478" s="13">
        <f t="shared" si="964"/>
        <v>0</v>
      </c>
      <c r="AT478" s="13">
        <f t="shared" si="965"/>
        <v>0</v>
      </c>
      <c r="AU478" s="13">
        <f t="shared" si="966"/>
        <v>6.5184809000000001E-6</v>
      </c>
      <c r="AV478" s="13">
        <f t="shared" si="967"/>
        <v>-1.66816809E-5</v>
      </c>
      <c r="AW478" s="13">
        <f t="shared" si="968"/>
        <v>7.6887749999999999E-6</v>
      </c>
      <c r="AY478">
        <f t="shared" si="873"/>
        <v>0</v>
      </c>
      <c r="AZ478">
        <f t="shared" si="921"/>
        <v>0</v>
      </c>
      <c r="BA478">
        <f t="shared" si="874"/>
        <v>1</v>
      </c>
      <c r="BB478">
        <f t="shared" si="922"/>
        <v>1</v>
      </c>
      <c r="BC478">
        <f t="shared" si="923"/>
        <v>1</v>
      </c>
      <c r="BD478" s="41">
        <f t="shared" si="924"/>
        <v>1.6972781841967641</v>
      </c>
      <c r="BE478" s="13">
        <f t="shared" si="925"/>
        <v>47.800431295999999</v>
      </c>
      <c r="BF478" s="13">
        <f t="shared" si="926"/>
        <v>10.6148694707</v>
      </c>
      <c r="BG478" s="13">
        <f t="shared" si="969"/>
        <v>16.541075269711786</v>
      </c>
      <c r="BH478" s="13">
        <f t="shared" si="970"/>
        <v>17.401108949858457</v>
      </c>
      <c r="BI478" s="13">
        <f t="shared" si="971"/>
        <v>2.901318933654486</v>
      </c>
      <c r="BJ478" s="17">
        <f t="shared" si="972"/>
        <v>0.22206639527933017</v>
      </c>
      <c r="BK478" s="17">
        <f t="shared" si="973"/>
        <v>0.3460444774500594</v>
      </c>
      <c r="BL478" s="17">
        <f t="shared" si="974"/>
        <v>0.36403665151269471</v>
      </c>
      <c r="BM478" s="17">
        <f t="shared" si="975"/>
        <v>6.0696501161010906E-2</v>
      </c>
      <c r="BN478" s="17">
        <f t="shared" si="875"/>
        <v>1.5582928565791381</v>
      </c>
      <c r="BO478" s="17">
        <f t="shared" si="876"/>
        <v>1.6393144539261995</v>
      </c>
      <c r="BP478" s="17">
        <f t="shared" si="877"/>
        <v>0.27332591716393079</v>
      </c>
      <c r="BQ478" s="17">
        <f t="shared" si="878"/>
        <v>1.0519938193934388</v>
      </c>
      <c r="BR478" s="17">
        <f t="shared" si="879"/>
        <v>0.17540086640963812</v>
      </c>
      <c r="BS478" s="17">
        <f t="shared" si="880"/>
        <v>0.1667318411725757</v>
      </c>
      <c r="BT478" s="96">
        <f t="shared" si="976"/>
        <v>-1.5047788639898974</v>
      </c>
      <c r="BU478" s="96">
        <f t="shared" si="977"/>
        <v>-1.061187964642416</v>
      </c>
      <c r="BV478" s="96">
        <f t="shared" si="978"/>
        <v>-1.0105007254454503</v>
      </c>
      <c r="BW478" s="96">
        <f t="shared" si="979"/>
        <v>-2.801869224077016</v>
      </c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J478" s="39"/>
      <c r="CK478" s="19">
        <f t="shared" si="927"/>
        <v>0</v>
      </c>
      <c r="CL478" s="38">
        <f t="shared" si="928"/>
        <v>1.6972970655362196</v>
      </c>
      <c r="CM478" s="39">
        <f t="shared" si="929"/>
        <v>0.21793224702094005</v>
      </c>
      <c r="CN478" s="39">
        <f t="shared" si="930"/>
        <v>0.33335809257151322</v>
      </c>
      <c r="CO478" s="41">
        <f t="shared" si="931"/>
        <v>0.33810000000000001</v>
      </c>
      <c r="CP478" s="39">
        <f t="shared" si="932"/>
        <v>5.4389404164959264E-2</v>
      </c>
      <c r="CQ478" s="17">
        <f t="shared" si="933"/>
        <v>1.5296409646961635</v>
      </c>
      <c r="CR478" s="17">
        <f t="shared" si="934"/>
        <v>1.5513995960749842</v>
      </c>
      <c r="CS478" s="17">
        <f t="shared" si="935"/>
        <v>0.24957024446103773</v>
      </c>
      <c r="CT478" s="17">
        <f t="shared" si="936"/>
        <v>1.0142246657098011</v>
      </c>
      <c r="CU478" s="17">
        <f t="shared" si="937"/>
        <v>0.16315609363312947</v>
      </c>
      <c r="CV478" s="17">
        <f t="shared" si="938"/>
        <v>0.16086780291321875</v>
      </c>
      <c r="CW478" s="13">
        <f t="shared" si="939"/>
        <v>-1.5235710579812778</v>
      </c>
      <c r="CX478" s="13">
        <f t="shared" si="940"/>
        <v>-1.0985380137120229</v>
      </c>
      <c r="CY478" s="13">
        <f t="shared" si="941"/>
        <v>-2.9115859204710479</v>
      </c>
      <c r="CZ478" s="13">
        <f t="shared" si="881"/>
        <v>0.42503304426925526</v>
      </c>
      <c r="DA478" s="13">
        <f t="shared" si="882"/>
        <v>0.43915748871298121</v>
      </c>
      <c r="DB478" s="13">
        <f t="shared" si="883"/>
        <v>-1.3880148624897701</v>
      </c>
      <c r="DC478" s="13">
        <f t="shared" si="884"/>
        <v>1.4124444443725888E-2</v>
      </c>
      <c r="DD478" s="13">
        <f t="shared" si="885"/>
        <v>-1.8130479067590253</v>
      </c>
      <c r="DE478" s="13">
        <f t="shared" si="886"/>
        <v>-1.8271723512027511</v>
      </c>
      <c r="DF478" s="15"/>
      <c r="DY478" s="124"/>
      <c r="EE478" t="str">
        <f>E478</f>
        <v xml:space="preserve">bottle 5 </v>
      </c>
      <c r="EF478" t="str">
        <f>A478</f>
        <v>Lab 2</v>
      </c>
      <c r="EG478" t="str">
        <f>B478</f>
        <v>May 28, 2020</v>
      </c>
      <c r="EH478" s="50">
        <f>C478</f>
        <v>1</v>
      </c>
      <c r="EI478" s="48">
        <f>BE478/AVERAGE(BE477,BE479)</f>
        <v>1.0523291610391299</v>
      </c>
      <c r="EJ478" s="46">
        <f>(CM478/AVERAGE(CM477,CM479)-1)*10^6</f>
        <v>-6.8426056268888757</v>
      </c>
      <c r="EK478" s="46">
        <f>(CN478/AVERAGE(CN477,CN479)-1)*10^6</f>
        <v>1.662429497395479</v>
      </c>
      <c r="EL478" s="46">
        <f>(CP478/AVERAGE(CP477,CP479)-1)*10^6</f>
        <v>10.891710701566026</v>
      </c>
      <c r="EN478" t="str">
        <f t="shared" ref="EN478:EU478" si="1000">EE671</f>
        <v>iRM4</v>
      </c>
      <c r="EO478" t="str">
        <f t="shared" si="1000"/>
        <v>Lab 3</v>
      </c>
      <c r="EP478" s="39" t="str">
        <f t="shared" si="1000"/>
        <v>Jul 20, 2020</v>
      </c>
      <c r="EQ478" s="124">
        <f t="shared" si="1000"/>
        <v>1</v>
      </c>
      <c r="ER478" s="117">
        <f t="shared" si="1000"/>
        <v>0.99494894316381011</v>
      </c>
      <c r="ES478" s="44">
        <f t="shared" si="1000"/>
        <v>-4.909618962489759</v>
      </c>
      <c r="ET478" s="44">
        <f t="shared" si="1000"/>
        <v>-13.228090531058889</v>
      </c>
      <c r="EU478" s="44">
        <f t="shared" si="1000"/>
        <v>-1.9245021539715523</v>
      </c>
      <c r="EV478" s="39" t="s">
        <v>275</v>
      </c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</row>
    <row r="479" spans="1:235">
      <c r="A479" t="s">
        <v>40</v>
      </c>
      <c r="B479" t="s">
        <v>41</v>
      </c>
      <c r="C479" s="19">
        <v>1</v>
      </c>
      <c r="D479" s="14">
        <v>225</v>
      </c>
      <c r="E479" t="s">
        <v>179</v>
      </c>
      <c r="F479" s="13"/>
      <c r="G479" s="13"/>
      <c r="H479" s="13">
        <v>1.3372152999999999E-2</v>
      </c>
      <c r="I479" s="13">
        <v>2.8502741999999999E-3</v>
      </c>
      <c r="J479" s="13">
        <v>4.1984947000000003E-3</v>
      </c>
      <c r="L479" s="13">
        <v>4.0173830999999998E-3</v>
      </c>
      <c r="M479" s="13">
        <v>1.6834505E-5</v>
      </c>
      <c r="N479" s="13">
        <v>6.3425435999999997E-4</v>
      </c>
      <c r="Q479" s="13">
        <v>4.1337336999999998E-6</v>
      </c>
      <c r="R479" s="13">
        <v>8.1201637000000007E-6</v>
      </c>
      <c r="S479" s="13">
        <v>3.7642976000000002E-7</v>
      </c>
      <c r="T479" s="13"/>
      <c r="U479" s="13"/>
      <c r="V479" s="13">
        <v>45.562353999999999</v>
      </c>
      <c r="W479" s="13">
        <v>10.118148</v>
      </c>
      <c r="X479" s="13">
        <v>15.767208999999999</v>
      </c>
      <c r="Z479" s="13">
        <v>16.587730000000001</v>
      </c>
      <c r="AA479" s="13">
        <v>2.3801524000000001E-5</v>
      </c>
      <c r="AB479" s="13">
        <v>2.7658345</v>
      </c>
      <c r="AE479" s="13">
        <v>9.8000347000000003E-6</v>
      </c>
      <c r="AF479" s="13">
        <v>2.1969371000000001E-5</v>
      </c>
      <c r="AG479" s="13">
        <v>7.9295087999999998E-7</v>
      </c>
      <c r="AI479" s="68">
        <f t="shared" si="920"/>
        <v>1</v>
      </c>
      <c r="AJ479" s="13">
        <f t="shared" si="955"/>
        <v>0</v>
      </c>
      <c r="AK479" s="13">
        <f t="shared" si="956"/>
        <v>0</v>
      </c>
      <c r="AL479" s="13">
        <f t="shared" si="957"/>
        <v>45.548981847</v>
      </c>
      <c r="AM479" s="13">
        <f t="shared" si="958"/>
        <v>10.1152977258</v>
      </c>
      <c r="AN479" s="13">
        <f t="shared" si="959"/>
        <v>15.763010505299999</v>
      </c>
      <c r="AO479" s="13">
        <f t="shared" si="960"/>
        <v>0</v>
      </c>
      <c r="AP479" s="13">
        <f t="shared" si="961"/>
        <v>16.583712616900002</v>
      </c>
      <c r="AQ479" s="13">
        <f t="shared" si="962"/>
        <v>6.9670190000000015E-6</v>
      </c>
      <c r="AR479" s="13">
        <f t="shared" si="963"/>
        <v>2.76520024564</v>
      </c>
      <c r="AS479" s="13">
        <f t="shared" si="964"/>
        <v>0</v>
      </c>
      <c r="AT479" s="13">
        <f t="shared" si="965"/>
        <v>0</v>
      </c>
      <c r="AU479" s="13">
        <f t="shared" si="966"/>
        <v>5.6663010000000005E-6</v>
      </c>
      <c r="AV479" s="13">
        <f t="shared" si="967"/>
        <v>1.38492073E-5</v>
      </c>
      <c r="AW479" s="13">
        <f t="shared" si="968"/>
        <v>4.1652111999999996E-7</v>
      </c>
      <c r="AY479">
        <f t="shared" si="873"/>
        <v>0</v>
      </c>
      <c r="AZ479">
        <f t="shared" si="921"/>
        <v>0</v>
      </c>
      <c r="BA479">
        <f t="shared" si="874"/>
        <v>1</v>
      </c>
      <c r="BB479">
        <f t="shared" si="922"/>
        <v>1</v>
      </c>
      <c r="BC479">
        <f t="shared" si="923"/>
        <v>1</v>
      </c>
      <c r="BD479" s="41">
        <f t="shared" si="924"/>
        <v>1.700362702426883</v>
      </c>
      <c r="BE479" s="13">
        <f t="shared" si="925"/>
        <v>45.548981847</v>
      </c>
      <c r="BF479" s="13">
        <f t="shared" si="926"/>
        <v>10.1152977258</v>
      </c>
      <c r="BG479" s="13">
        <f t="shared" si="969"/>
        <v>15.762992181276987</v>
      </c>
      <c r="BH479" s="13">
        <f t="shared" si="970"/>
        <v>16.583700740576866</v>
      </c>
      <c r="BI479" s="13">
        <f t="shared" si="971"/>
        <v>2.7651756361194062</v>
      </c>
      <c r="BJ479" s="17">
        <f t="shared" si="972"/>
        <v>0.22207516646096503</v>
      </c>
      <c r="BK479" s="17">
        <f t="shared" si="973"/>
        <v>0.34606683930335069</v>
      </c>
      <c r="BL479" s="17">
        <f t="shared" si="974"/>
        <v>0.36408499308023767</v>
      </c>
      <c r="BM479" s="17">
        <f t="shared" si="975"/>
        <v>6.0707737560582363E-2</v>
      </c>
      <c r="BN479" s="17">
        <f t="shared" si="875"/>
        <v>1.5583320045115452</v>
      </c>
      <c r="BO479" s="17">
        <f t="shared" si="876"/>
        <v>1.6394673879226123</v>
      </c>
      <c r="BP479" s="17">
        <f t="shared" si="877"/>
        <v>0.27336571904023849</v>
      </c>
      <c r="BQ479" s="17">
        <f t="shared" si="878"/>
        <v>1.0520655310782112</v>
      </c>
      <c r="BR479" s="17">
        <f t="shared" si="879"/>
        <v>0.17542200137635255</v>
      </c>
      <c r="BS479" s="17">
        <f t="shared" si="880"/>
        <v>0.16674056529213632</v>
      </c>
      <c r="BT479" s="96">
        <f t="shared" si="976"/>
        <v>-1.5047393667557198</v>
      </c>
      <c r="BU479" s="96">
        <f t="shared" si="977"/>
        <v>-1.061123345403407</v>
      </c>
      <c r="BV479" s="96">
        <f t="shared" si="978"/>
        <v>-1.0103679411285083</v>
      </c>
      <c r="BW479" s="96">
        <f t="shared" si="979"/>
        <v>-2.8016841168728219</v>
      </c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J479" s="39"/>
      <c r="CK479" s="19">
        <f t="shared" si="927"/>
        <v>0</v>
      </c>
      <c r="CL479" s="38">
        <f t="shared" si="928"/>
        <v>1.7003462572576897</v>
      </c>
      <c r="CM479" s="39">
        <f t="shared" si="929"/>
        <v>0.21793349732032424</v>
      </c>
      <c r="CN479" s="39">
        <f t="shared" si="930"/>
        <v>0.33335726582110653</v>
      </c>
      <c r="CO479" s="41">
        <f t="shared" si="931"/>
        <v>0.33810000000000007</v>
      </c>
      <c r="CP479" s="39">
        <f t="shared" si="932"/>
        <v>5.438875156770602E-2</v>
      </c>
      <c r="CQ479" s="17">
        <f t="shared" si="933"/>
        <v>1.5296283954509731</v>
      </c>
      <c r="CR479" s="17">
        <f t="shared" si="934"/>
        <v>1.551390695589361</v>
      </c>
      <c r="CS479" s="17">
        <f t="shared" si="935"/>
        <v>0.24956581818059856</v>
      </c>
      <c r="CT479" s="17">
        <f t="shared" si="936"/>
        <v>1.01422718106117</v>
      </c>
      <c r="CU479" s="17">
        <f t="shared" si="937"/>
        <v>0.16315454062097237</v>
      </c>
      <c r="CV479" s="17">
        <f t="shared" si="938"/>
        <v>0.16086587272317665</v>
      </c>
      <c r="CW479" s="13">
        <f t="shared" si="939"/>
        <v>-1.5235653208964051</v>
      </c>
      <c r="CX479" s="13">
        <f t="shared" si="940"/>
        <v>-1.0985404937821046</v>
      </c>
      <c r="CY479" s="13">
        <f t="shared" si="941"/>
        <v>-2.9115979191531154</v>
      </c>
      <c r="CZ479" s="13">
        <f t="shared" si="881"/>
        <v>0.42502482711430034</v>
      </c>
      <c r="DA479" s="13">
        <f t="shared" si="882"/>
        <v>0.43915175162810821</v>
      </c>
      <c r="DB479" s="13">
        <f t="shared" si="883"/>
        <v>-1.3880325982567105</v>
      </c>
      <c r="DC479" s="13">
        <f t="shared" si="884"/>
        <v>1.4126924513807882E-2</v>
      </c>
      <c r="DD479" s="13">
        <f t="shared" si="885"/>
        <v>-1.8130574253710108</v>
      </c>
      <c r="DE479" s="13">
        <f t="shared" si="886"/>
        <v>-1.8271843498848184</v>
      </c>
      <c r="DF479" s="15"/>
      <c r="DV479" s="39" t="str">
        <f>E479</f>
        <v xml:space="preserve">SRM 3169 </v>
      </c>
      <c r="DW479" s="39" t="str">
        <f>A479</f>
        <v>Lab 2</v>
      </c>
      <c r="DX479" s="39" t="str">
        <f>B479</f>
        <v>May 28, 2020</v>
      </c>
      <c r="DY479" s="124">
        <f>C479</f>
        <v>1</v>
      </c>
      <c r="DZ479" s="48">
        <f>BE479/AVERAGE(BE477,BE481)</f>
        <v>1.0028317654955403</v>
      </c>
      <c r="EA479" s="46">
        <f>(CM479/AVERAGE(CM477,CM481)-1)*10^6</f>
        <v>-2.6094738697635123</v>
      </c>
      <c r="EB479" s="46">
        <f>(CN479/AVERAGE(CN477,CN481)-1)*10^6</f>
        <v>0.70075522295987014</v>
      </c>
      <c r="EC479" s="46">
        <f>(CP479/AVERAGE(CP477,CP481)-1)*10^6</f>
        <v>-2.1873809713524039</v>
      </c>
      <c r="EH479" s="50"/>
      <c r="EK479" s="46"/>
      <c r="EL479" s="46"/>
      <c r="EN479" t="str">
        <f t="shared" ref="EN479:EU479" si="1001">EE675</f>
        <v>iRM4</v>
      </c>
      <c r="EO479" t="str">
        <f t="shared" si="1001"/>
        <v>Lab 3</v>
      </c>
      <c r="EP479" s="39" t="str">
        <f t="shared" si="1001"/>
        <v>Jul 20, 2020</v>
      </c>
      <c r="EQ479" s="124">
        <f t="shared" si="1001"/>
        <v>1</v>
      </c>
      <c r="ER479" s="117">
        <f t="shared" si="1001"/>
        <v>1.0031160202218827</v>
      </c>
      <c r="ES479" s="44">
        <f t="shared" si="1001"/>
        <v>-2.0050469224930367</v>
      </c>
      <c r="ET479" s="44">
        <f t="shared" si="1001"/>
        <v>1.002440655373249</v>
      </c>
      <c r="EU479" s="44">
        <f t="shared" si="1001"/>
        <v>-0.24635042550347208</v>
      </c>
      <c r="EV479" s="39" t="s">
        <v>275</v>
      </c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</row>
    <row r="480" spans="1:235">
      <c r="A480" t="s">
        <v>40</v>
      </c>
      <c r="B480" t="s">
        <v>41</v>
      </c>
      <c r="C480" s="19">
        <v>1</v>
      </c>
      <c r="D480" s="14">
        <v>228</v>
      </c>
      <c r="E480" t="s">
        <v>185</v>
      </c>
      <c r="F480" s="13"/>
      <c r="G480" s="13"/>
      <c r="H480" s="13">
        <v>1.7439935E-2</v>
      </c>
      <c r="I480" s="13">
        <v>3.7513194000000001E-3</v>
      </c>
      <c r="J480" s="13">
        <v>5.6299949999999996E-3</v>
      </c>
      <c r="L480" s="13">
        <v>5.4831259999999996E-3</v>
      </c>
      <c r="M480" s="13">
        <v>2.318293E-5</v>
      </c>
      <c r="N480" s="13">
        <v>8.8137998000000005E-4</v>
      </c>
      <c r="Q480" s="13">
        <v>4.5163131999999999E-6</v>
      </c>
      <c r="R480" s="13">
        <v>2.5558091000000001E-5</v>
      </c>
      <c r="S480" s="13">
        <v>5.5646926999999996E-6</v>
      </c>
      <c r="T480" s="13"/>
      <c r="U480" s="13"/>
      <c r="V480" s="13">
        <v>47.509653999999998</v>
      </c>
      <c r="W480" s="13">
        <v>10.550129999999999</v>
      </c>
      <c r="X480" s="13">
        <v>16.439793000000002</v>
      </c>
      <c r="Z480" s="13">
        <v>17.293893000000001</v>
      </c>
      <c r="AA480" s="13">
        <v>2.4276131000000001E-5</v>
      </c>
      <c r="AB480" s="13">
        <v>2.8833419999999998</v>
      </c>
      <c r="AE480" s="13">
        <v>2.2301919000000001E-6</v>
      </c>
      <c r="AF480" s="13">
        <v>1.1447018999999999E-5</v>
      </c>
      <c r="AG480" s="13">
        <v>-2.6490640000000002E-7</v>
      </c>
      <c r="AI480" s="68">
        <f t="shared" si="920"/>
        <v>1</v>
      </c>
      <c r="AJ480" s="13">
        <f t="shared" si="955"/>
        <v>0</v>
      </c>
      <c r="AK480" s="13">
        <f t="shared" si="956"/>
        <v>0</v>
      </c>
      <c r="AL480" s="13">
        <f t="shared" si="957"/>
        <v>47.492214064999999</v>
      </c>
      <c r="AM480" s="13">
        <f t="shared" si="958"/>
        <v>10.5463786806</v>
      </c>
      <c r="AN480" s="13">
        <f t="shared" si="959"/>
        <v>16.434163005000002</v>
      </c>
      <c r="AO480" s="13">
        <f t="shared" si="960"/>
        <v>0</v>
      </c>
      <c r="AP480" s="13">
        <f t="shared" si="961"/>
        <v>17.288409873999999</v>
      </c>
      <c r="AQ480" s="13">
        <f t="shared" si="962"/>
        <v>1.0932010000000011E-6</v>
      </c>
      <c r="AR480" s="13">
        <f t="shared" si="963"/>
        <v>2.8824606200199998</v>
      </c>
      <c r="AS480" s="13">
        <f t="shared" si="964"/>
        <v>0</v>
      </c>
      <c r="AT480" s="13">
        <f t="shared" si="965"/>
        <v>0</v>
      </c>
      <c r="AU480" s="13">
        <f t="shared" si="966"/>
        <v>-2.2861212999999998E-6</v>
      </c>
      <c r="AV480" s="13">
        <f t="shared" si="967"/>
        <v>-1.4111072000000001E-5</v>
      </c>
      <c r="AW480" s="13">
        <f t="shared" si="968"/>
        <v>-5.8295990999999998E-6</v>
      </c>
      <c r="AY480">
        <f t="shared" si="873"/>
        <v>0</v>
      </c>
      <c r="AZ480">
        <f t="shared" si="921"/>
        <v>0</v>
      </c>
      <c r="BA480">
        <f t="shared" si="874"/>
        <v>1</v>
      </c>
      <c r="BB480">
        <f t="shared" si="922"/>
        <v>1</v>
      </c>
      <c r="BC480">
        <f t="shared" si="923"/>
        <v>1</v>
      </c>
      <c r="BD480" s="41">
        <f t="shared" si="924"/>
        <v>1.6966373190772797</v>
      </c>
      <c r="BE480" s="13">
        <f t="shared" si="925"/>
        <v>47.492214064999999</v>
      </c>
      <c r="BF480" s="13">
        <f t="shared" si="926"/>
        <v>10.5463786806</v>
      </c>
      <c r="BG480" s="13">
        <f t="shared" si="969"/>
        <v>16.434181680724642</v>
      </c>
      <c r="BH480" s="13">
        <f t="shared" si="970"/>
        <v>17.288421977398112</v>
      </c>
      <c r="BI480" s="13">
        <f t="shared" si="971"/>
        <v>2.8824842520740361</v>
      </c>
      <c r="BJ480" s="17">
        <f t="shared" si="972"/>
        <v>0.22206542458024273</v>
      </c>
      <c r="BK480" s="17">
        <f t="shared" si="973"/>
        <v>0.34603949308895299</v>
      </c>
      <c r="BL480" s="17">
        <f t="shared" si="974"/>
        <v>0.3640264476559546</v>
      </c>
      <c r="BM480" s="17">
        <f t="shared" si="975"/>
        <v>6.0693827584642347E-2</v>
      </c>
      <c r="BN480" s="17">
        <f t="shared" si="875"/>
        <v>1.5582772227736541</v>
      </c>
      <c r="BO480" s="17">
        <f t="shared" si="876"/>
        <v>1.6392756699700211</v>
      </c>
      <c r="BP480" s="17">
        <f t="shared" si="877"/>
        <v>0.2733150723457663</v>
      </c>
      <c r="BQ480" s="17">
        <f t="shared" si="878"/>
        <v>1.0519794847878183</v>
      </c>
      <c r="BR480" s="17">
        <f t="shared" si="879"/>
        <v>0.1753956666704525</v>
      </c>
      <c r="BS480" s="17">
        <f t="shared" si="880"/>
        <v>0.16672917029919967</v>
      </c>
      <c r="BT480" s="96">
        <f t="shared" si="976"/>
        <v>-1.5047832352105308</v>
      </c>
      <c r="BU480" s="96">
        <f t="shared" si="977"/>
        <v>-1.0612023685625143</v>
      </c>
      <c r="BV480" s="96">
        <f t="shared" si="978"/>
        <v>-1.01052875558941</v>
      </c>
      <c r="BW480" s="96">
        <f t="shared" si="979"/>
        <v>-2.8019132733253644</v>
      </c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J480" s="39"/>
      <c r="CK480" s="19">
        <f t="shared" si="927"/>
        <v>0</v>
      </c>
      <c r="CL480" s="38">
        <f t="shared" si="928"/>
        <v>1.6966533955239593</v>
      </c>
      <c r="CM480" s="39">
        <f t="shared" si="929"/>
        <v>0.21793284750964195</v>
      </c>
      <c r="CN480" s="39">
        <f t="shared" si="930"/>
        <v>0.33335801270827353</v>
      </c>
      <c r="CO480" s="41">
        <f t="shared" si="931"/>
        <v>0.33810000000000007</v>
      </c>
      <c r="CP480" s="39">
        <f t="shared" si="932"/>
        <v>5.4389271393840012E-2</v>
      </c>
      <c r="CQ480" s="17">
        <f t="shared" si="933"/>
        <v>1.5296363834897577</v>
      </c>
      <c r="CR480" s="17">
        <f t="shared" si="934"/>
        <v>1.551395321373211</v>
      </c>
      <c r="CS480" s="17">
        <f t="shared" si="935"/>
        <v>0.2495689475696575</v>
      </c>
      <c r="CT480" s="17">
        <f t="shared" si="936"/>
        <v>1.014224908689614</v>
      </c>
      <c r="CU480" s="17">
        <f t="shared" si="937"/>
        <v>0.16315573443688858</v>
      </c>
      <c r="CV480" s="17">
        <f t="shared" si="938"/>
        <v>0.16086741021543924</v>
      </c>
      <c r="CW480" s="13">
        <f t="shared" si="939"/>
        <v>-1.5235683025933862</v>
      </c>
      <c r="CX480" s="13">
        <f t="shared" si="940"/>
        <v>-1.0985382532839758</v>
      </c>
      <c r="CY480" s="13">
        <f t="shared" si="941"/>
        <v>-2.9115883615950748</v>
      </c>
      <c r="CZ480" s="13">
        <f t="shared" si="881"/>
        <v>0.42503004930941057</v>
      </c>
      <c r="DA480" s="13">
        <f t="shared" si="882"/>
        <v>0.43915473332508936</v>
      </c>
      <c r="DB480" s="13">
        <f t="shared" si="883"/>
        <v>-1.3880200590016887</v>
      </c>
      <c r="DC480" s="13">
        <f t="shared" si="884"/>
        <v>1.4124684015678774E-2</v>
      </c>
      <c r="DD480" s="13">
        <f t="shared" si="885"/>
        <v>-1.813050108311099</v>
      </c>
      <c r="DE480" s="13">
        <f t="shared" si="886"/>
        <v>-1.827174792326778</v>
      </c>
      <c r="DF480" s="15"/>
      <c r="DY480" s="124"/>
      <c r="EE480" t="str">
        <f>E480</f>
        <v xml:space="preserve">bottle 6 </v>
      </c>
      <c r="EF480" t="str">
        <f>A480</f>
        <v>Lab 2</v>
      </c>
      <c r="EG480" t="str">
        <f>B480</f>
        <v>May 28, 2020</v>
      </c>
      <c r="EH480" s="50">
        <f>C480</f>
        <v>1</v>
      </c>
      <c r="EI480" s="48">
        <f>BE480/AVERAGE(BE479,BE481)</f>
        <v>1.0427333880527974</v>
      </c>
      <c r="EJ480" s="46">
        <f>(CM480/AVERAGE(CM479,CM481)-1)*10^6</f>
        <v>-4.4856216929733961</v>
      </c>
      <c r="EK480" s="46">
        <f>(CN480/AVERAGE(CN479,CN481)-1)*10^6</f>
        <v>3.7589033785589976</v>
      </c>
      <c r="EL480" s="46">
        <f>(CP480/AVERAGE(CP479,CP481)-1)*10^6</f>
        <v>8.4772400923416313</v>
      </c>
      <c r="EN480" t="str">
        <f t="shared" ref="EN480:EU480" si="1002">EE679</f>
        <v>iRM4</v>
      </c>
      <c r="EO480" t="str">
        <f t="shared" si="1002"/>
        <v>Lab 3</v>
      </c>
      <c r="EP480" s="39" t="str">
        <f t="shared" si="1002"/>
        <v>Jul 20, 2020</v>
      </c>
      <c r="EQ480" s="124">
        <f t="shared" si="1002"/>
        <v>1</v>
      </c>
      <c r="ER480" s="117">
        <f t="shared" si="1002"/>
        <v>1.0184565711130069</v>
      </c>
      <c r="ES480" s="44">
        <f t="shared" si="1002"/>
        <v>-2.8513267168461809</v>
      </c>
      <c r="ET480" s="44">
        <f t="shared" si="1002"/>
        <v>8.5085375995941348</v>
      </c>
      <c r="EU480" s="44">
        <f t="shared" si="1002"/>
        <v>-10.339479857179867</v>
      </c>
      <c r="EV480" s="39" t="s">
        <v>275</v>
      </c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</row>
    <row r="481" spans="1:235">
      <c r="A481" t="s">
        <v>40</v>
      </c>
      <c r="B481" t="s">
        <v>41</v>
      </c>
      <c r="C481" s="19">
        <v>1</v>
      </c>
      <c r="D481" s="14">
        <v>231</v>
      </c>
      <c r="E481" t="s">
        <v>179</v>
      </c>
      <c r="F481" s="13"/>
      <c r="G481" s="13"/>
      <c r="H481" s="13">
        <v>1.3511598E-2</v>
      </c>
      <c r="I481" s="13">
        <v>2.8573467E-3</v>
      </c>
      <c r="J481" s="13">
        <v>4.2650750000000001E-3</v>
      </c>
      <c r="L481" s="13">
        <v>4.0443876999999998E-3</v>
      </c>
      <c r="M481" s="13">
        <v>1.4743116E-5</v>
      </c>
      <c r="N481" s="13">
        <v>6.4564148E-4</v>
      </c>
      <c r="Q481" s="13">
        <v>-6.2632477E-7</v>
      </c>
      <c r="R481" s="13">
        <v>2.2100185000000001E-5</v>
      </c>
      <c r="S481" s="13">
        <v>8.2068380999999996E-6</v>
      </c>
      <c r="T481" s="13"/>
      <c r="U481" s="13"/>
      <c r="V481" s="13">
        <v>45.556297999999998</v>
      </c>
      <c r="W481" s="13">
        <v>10.116719</v>
      </c>
      <c r="X481" s="13">
        <v>15.76478</v>
      </c>
      <c r="Z481" s="13">
        <v>16.584902</v>
      </c>
      <c r="AA481" s="13">
        <v>2.8378789E-5</v>
      </c>
      <c r="AB481" s="13">
        <v>2.7652996999999999</v>
      </c>
      <c r="AE481" s="13">
        <v>-3.4224766000000001E-6</v>
      </c>
      <c r="AF481" s="13">
        <v>1.8602975E-5</v>
      </c>
      <c r="AG481" s="13">
        <v>-1.5807101E-6</v>
      </c>
      <c r="AI481" s="68">
        <f t="shared" si="920"/>
        <v>1</v>
      </c>
      <c r="AJ481" s="13">
        <f t="shared" si="955"/>
        <v>0</v>
      </c>
      <c r="AK481" s="13">
        <f t="shared" si="956"/>
        <v>0</v>
      </c>
      <c r="AL481" s="13">
        <f t="shared" si="957"/>
        <v>45.542786401999997</v>
      </c>
      <c r="AM481" s="13">
        <f t="shared" si="958"/>
        <v>10.113861653299999</v>
      </c>
      <c r="AN481" s="13">
        <f t="shared" si="959"/>
        <v>15.760514925000001</v>
      </c>
      <c r="AO481" s="13">
        <f t="shared" si="960"/>
        <v>0</v>
      </c>
      <c r="AP481" s="13">
        <f t="shared" si="961"/>
        <v>16.580857612300001</v>
      </c>
      <c r="AQ481" s="13">
        <f t="shared" si="962"/>
        <v>1.3635673E-5</v>
      </c>
      <c r="AR481" s="13">
        <f t="shared" si="963"/>
        <v>2.7646540585200001</v>
      </c>
      <c r="AS481" s="13">
        <f t="shared" si="964"/>
        <v>0</v>
      </c>
      <c r="AT481" s="13">
        <f t="shared" si="965"/>
        <v>0</v>
      </c>
      <c r="AU481" s="13">
        <f t="shared" si="966"/>
        <v>-2.79615183E-6</v>
      </c>
      <c r="AV481" s="13">
        <f t="shared" si="967"/>
        <v>-3.4972100000000017E-6</v>
      </c>
      <c r="AW481" s="13">
        <f t="shared" si="968"/>
        <v>-9.7875482000000002E-6</v>
      </c>
      <c r="AY481">
        <f t="shared" si="873"/>
        <v>0</v>
      </c>
      <c r="AZ481">
        <f t="shared" si="921"/>
        <v>0</v>
      </c>
      <c r="BA481">
        <f t="shared" si="874"/>
        <v>1</v>
      </c>
      <c r="BB481">
        <f t="shared" si="922"/>
        <v>1</v>
      </c>
      <c r="BC481">
        <f t="shared" si="923"/>
        <v>1</v>
      </c>
      <c r="BD481" s="41">
        <f t="shared" si="924"/>
        <v>1.699532675196926</v>
      </c>
      <c r="BE481" s="13">
        <f t="shared" si="925"/>
        <v>45.542786401999997</v>
      </c>
      <c r="BF481" s="13">
        <f t="shared" si="926"/>
        <v>10.113861653299999</v>
      </c>
      <c r="BG481" s="13">
        <f t="shared" si="969"/>
        <v>15.760519552481636</v>
      </c>
      <c r="BH481" s="13">
        <f t="shared" si="970"/>
        <v>16.580860611454941</v>
      </c>
      <c r="BI481" s="13">
        <f t="shared" si="971"/>
        <v>2.7646608392406988</v>
      </c>
      <c r="BJ481" s="17">
        <f t="shared" si="972"/>
        <v>0.22207384423136331</v>
      </c>
      <c r="BK481" s="17">
        <f t="shared" si="973"/>
        <v>0.34605962431384124</v>
      </c>
      <c r="BL481" s="17">
        <f t="shared" si="974"/>
        <v>0.36407215986079405</v>
      </c>
      <c r="BM481" s="17">
        <f t="shared" si="975"/>
        <v>6.0704692392718633E-2</v>
      </c>
      <c r="BN481" s="17">
        <f t="shared" si="875"/>
        <v>1.5583087936880389</v>
      </c>
      <c r="BO481" s="17">
        <f t="shared" si="876"/>
        <v>1.6394193612530639</v>
      </c>
      <c r="BP481" s="17">
        <f t="shared" si="877"/>
        <v>0.27335363425093245</v>
      </c>
      <c r="BQ481" s="17">
        <f t="shared" si="878"/>
        <v>1.0520503817302225</v>
      </c>
      <c r="BR481" s="17">
        <f t="shared" si="879"/>
        <v>0.17541685919899627</v>
      </c>
      <c r="BS481" s="17">
        <f t="shared" si="880"/>
        <v>0.16673807856093573</v>
      </c>
      <c r="BT481" s="96">
        <f t="shared" si="976"/>
        <v>-1.5047453207466999</v>
      </c>
      <c r="BU481" s="96">
        <f t="shared" si="977"/>
        <v>-1.0611441941641147</v>
      </c>
      <c r="BV481" s="96">
        <f t="shared" si="978"/>
        <v>-1.0104031896168135</v>
      </c>
      <c r="BW481" s="96">
        <f t="shared" si="979"/>
        <v>-2.8017342792468973</v>
      </c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J481" s="39"/>
      <c r="CK481" s="19">
        <f t="shared" si="927"/>
        <v>0</v>
      </c>
      <c r="CL481" s="38">
        <f t="shared" si="928"/>
        <v>1.699536828846189</v>
      </c>
      <c r="CM481" s="39">
        <f t="shared" si="929"/>
        <v>0.21793415283634651</v>
      </c>
      <c r="CN481" s="39">
        <f t="shared" si="930"/>
        <v>0.33335625348374021</v>
      </c>
      <c r="CO481" s="41">
        <f t="shared" si="931"/>
        <v>0.33810000000000001</v>
      </c>
      <c r="CP481" s="39">
        <f t="shared" si="932"/>
        <v>5.4388869085967045E-2</v>
      </c>
      <c r="CQ481" s="17">
        <f t="shared" si="933"/>
        <v>1.5296191493862261</v>
      </c>
      <c r="CR481" s="17">
        <f t="shared" si="934"/>
        <v>1.5513860292190627</v>
      </c>
      <c r="CS481" s="17">
        <f t="shared" si="935"/>
        <v>0.24956560675833731</v>
      </c>
      <c r="CT481" s="17">
        <f t="shared" si="936"/>
        <v>1.0142302610696072</v>
      </c>
      <c r="CU481" s="17">
        <f t="shared" si="937"/>
        <v>0.16315538861976056</v>
      </c>
      <c r="CV481" s="17">
        <f t="shared" si="938"/>
        <v>0.16086622030750383</v>
      </c>
      <c r="CW481" s="13">
        <f t="shared" si="939"/>
        <v>-1.5235623130291223</v>
      </c>
      <c r="CX481" s="13">
        <f t="shared" si="940"/>
        <v>-1.0985435305807805</v>
      </c>
      <c r="CY481" s="13">
        <f t="shared" si="941"/>
        <v>-2.9115957584465226</v>
      </c>
      <c r="CZ481" s="13">
        <f t="shared" si="881"/>
        <v>0.42501878244834151</v>
      </c>
      <c r="DA481" s="13">
        <f t="shared" si="882"/>
        <v>0.4391487437608253</v>
      </c>
      <c r="DB481" s="13">
        <f t="shared" si="883"/>
        <v>-1.3880334454174008</v>
      </c>
      <c r="DC481" s="13">
        <f t="shared" si="884"/>
        <v>1.4129961312483777E-2</v>
      </c>
      <c r="DD481" s="13">
        <f t="shared" si="885"/>
        <v>-1.8130522278657424</v>
      </c>
      <c r="DE481" s="13">
        <f t="shared" si="886"/>
        <v>-1.8271821891782261</v>
      </c>
      <c r="DF481" s="15"/>
      <c r="DV481" s="39" t="str">
        <f>E481</f>
        <v xml:space="preserve">SRM 3169 </v>
      </c>
      <c r="DW481" s="39" t="str">
        <f>A481</f>
        <v>Lab 2</v>
      </c>
      <c r="DX481" s="39" t="str">
        <f>B481</f>
        <v>May 28, 2020</v>
      </c>
      <c r="DY481" s="124">
        <f>C481</f>
        <v>1</v>
      </c>
      <c r="DZ481" s="48">
        <f>BE481/AVERAGE(BE479,BE483)</f>
        <v>1.0019012223785191</v>
      </c>
      <c r="EA481" s="46">
        <f>(CM481/AVERAGE(CM479,CM483)-1)*10^6</f>
        <v>3.3504916370219462</v>
      </c>
      <c r="EB481" s="46">
        <f>(CN481/AVERAGE(CN479,CN483)-1)*10^6</f>
        <v>-1.3965175309493816</v>
      </c>
      <c r="EC481" s="46">
        <f>(CP481/AVERAGE(CP479,CP483)-1)*10^6</f>
        <v>2.9982701001962653</v>
      </c>
      <c r="EH481" s="50"/>
      <c r="EK481" s="46"/>
      <c r="EL481" s="46"/>
      <c r="EN481" t="str">
        <f t="shared" ref="EN481:EU481" si="1003">EE683</f>
        <v>iRM4</v>
      </c>
      <c r="EO481" t="str">
        <f t="shared" si="1003"/>
        <v>Lab 3</v>
      </c>
      <c r="EP481" s="39" t="str">
        <f t="shared" si="1003"/>
        <v>Jul 20, 2020</v>
      </c>
      <c r="EQ481" s="124">
        <f t="shared" si="1003"/>
        <v>1</v>
      </c>
      <c r="ER481" s="117">
        <f t="shared" si="1003"/>
        <v>0.99513535378624529</v>
      </c>
      <c r="ES481" s="44">
        <f t="shared" si="1003"/>
        <v>-3.8047378803085508E-2</v>
      </c>
      <c r="ET481" s="44">
        <f t="shared" si="1003"/>
        <v>12.962749904366078</v>
      </c>
      <c r="EU481" s="44">
        <f t="shared" si="1003"/>
        <v>-14.124021983752399</v>
      </c>
      <c r="EV481" s="39" t="s">
        <v>275</v>
      </c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</row>
    <row r="482" spans="1:235">
      <c r="A482" t="s">
        <v>40</v>
      </c>
      <c r="B482" t="s">
        <v>41</v>
      </c>
      <c r="C482" s="19">
        <v>1</v>
      </c>
      <c r="D482" s="14">
        <v>234</v>
      </c>
      <c r="E482" t="s">
        <v>180</v>
      </c>
      <c r="F482" s="13"/>
      <c r="G482" s="13"/>
      <c r="H482" s="13">
        <v>1.4373212E-2</v>
      </c>
      <c r="I482" s="13">
        <v>3.0649548000000002E-3</v>
      </c>
      <c r="J482" s="13">
        <v>4.5415398000000001E-3</v>
      </c>
      <c r="L482" s="13">
        <v>4.3497719000000004E-3</v>
      </c>
      <c r="M482" s="13">
        <v>1.0376540000000001E-5</v>
      </c>
      <c r="N482" s="13">
        <v>6.8528705000000004E-4</v>
      </c>
      <c r="Q482" s="13">
        <v>6.2944209000000003E-6</v>
      </c>
      <c r="R482" s="13">
        <v>9.4900071999999996E-6</v>
      </c>
      <c r="S482" s="13">
        <v>2.9403204999999999E-6</v>
      </c>
      <c r="T482" s="13"/>
      <c r="U482" s="13"/>
      <c r="V482" s="13">
        <v>48.580446999999999</v>
      </c>
      <c r="W482" s="13">
        <v>10.787953</v>
      </c>
      <c r="X482" s="13">
        <v>16.810497999999999</v>
      </c>
      <c r="Z482" s="13">
        <v>17.684183999999998</v>
      </c>
      <c r="AA482" s="13">
        <v>3.8630551000000002E-5</v>
      </c>
      <c r="AB482" s="13">
        <v>2.9484555000000001</v>
      </c>
      <c r="AE482" s="13">
        <v>2.7401911999999999E-6</v>
      </c>
      <c r="AF482" s="13">
        <v>1.9185257999999999E-5</v>
      </c>
      <c r="AG482" s="13">
        <v>1.1575511E-6</v>
      </c>
      <c r="AI482" s="68">
        <f t="shared" si="920"/>
        <v>1</v>
      </c>
      <c r="AJ482" s="13">
        <f t="shared" si="955"/>
        <v>0</v>
      </c>
      <c r="AK482" s="13">
        <f t="shared" si="956"/>
        <v>0</v>
      </c>
      <c r="AL482" s="13">
        <f t="shared" si="957"/>
        <v>48.566073787999997</v>
      </c>
      <c r="AM482" s="13">
        <f t="shared" si="958"/>
        <v>10.784888045200001</v>
      </c>
      <c r="AN482" s="13">
        <f t="shared" si="959"/>
        <v>16.805956460199997</v>
      </c>
      <c r="AO482" s="13">
        <f t="shared" si="960"/>
        <v>0</v>
      </c>
      <c r="AP482" s="13">
        <f t="shared" si="961"/>
        <v>17.679834228099999</v>
      </c>
      <c r="AQ482" s="13">
        <f t="shared" si="962"/>
        <v>2.8254011000000001E-5</v>
      </c>
      <c r="AR482" s="13">
        <f t="shared" si="963"/>
        <v>2.9477702129500001</v>
      </c>
      <c r="AS482" s="13">
        <f t="shared" si="964"/>
        <v>0</v>
      </c>
      <c r="AT482" s="13">
        <f t="shared" si="965"/>
        <v>0</v>
      </c>
      <c r="AU482" s="13">
        <f t="shared" si="966"/>
        <v>-3.5542297000000004E-6</v>
      </c>
      <c r="AV482" s="13">
        <f t="shared" si="967"/>
        <v>9.6952507999999996E-6</v>
      </c>
      <c r="AW482" s="13">
        <f t="shared" si="968"/>
        <v>-1.7827693999999999E-6</v>
      </c>
      <c r="AY482">
        <f t="shared" si="873"/>
        <v>0</v>
      </c>
      <c r="AZ482">
        <f t="shared" si="921"/>
        <v>0</v>
      </c>
      <c r="BA482">
        <f t="shared" si="874"/>
        <v>1</v>
      </c>
      <c r="BB482">
        <f t="shared" si="922"/>
        <v>1</v>
      </c>
      <c r="BC482">
        <f t="shared" si="923"/>
        <v>1</v>
      </c>
      <c r="BD482" s="41">
        <f t="shared" si="924"/>
        <v>1.6973014156501112</v>
      </c>
      <c r="BE482" s="13">
        <f t="shared" si="925"/>
        <v>48.566073787999997</v>
      </c>
      <c r="BF482" s="13">
        <f t="shared" si="926"/>
        <v>10.784888045200001</v>
      </c>
      <c r="BG482" s="13">
        <f t="shared" si="969"/>
        <v>16.805943629367487</v>
      </c>
      <c r="BH482" s="13">
        <f t="shared" si="970"/>
        <v>17.679825912563469</v>
      </c>
      <c r="BI482" s="13">
        <f t="shared" si="971"/>
        <v>2.9477561017518479</v>
      </c>
      <c r="BJ482" s="17">
        <f t="shared" si="972"/>
        <v>0.22206629451410992</v>
      </c>
      <c r="BK482" s="17">
        <f t="shared" si="973"/>
        <v>0.34604287146473023</v>
      </c>
      <c r="BL482" s="17">
        <f t="shared" si="974"/>
        <v>0.36403654925327544</v>
      </c>
      <c r="BM482" s="17">
        <f t="shared" si="975"/>
        <v>6.0695787652494927E-2</v>
      </c>
      <c r="BN482" s="17">
        <f t="shared" si="875"/>
        <v>1.5582863316645426</v>
      </c>
      <c r="BO482" s="17">
        <f t="shared" si="876"/>
        <v>1.6393147372941139</v>
      </c>
      <c r="BP482" s="17">
        <f t="shared" si="877"/>
        <v>0.2733228281459813</v>
      </c>
      <c r="BQ482" s="17">
        <f t="shared" si="878"/>
        <v>1.0519984061870182</v>
      </c>
      <c r="BR482" s="17">
        <f t="shared" si="879"/>
        <v>0.1753996185373847</v>
      </c>
      <c r="BS482" s="17">
        <f t="shared" si="880"/>
        <v>0.16672992801683309</v>
      </c>
      <c r="BT482" s="96">
        <f t="shared" si="976"/>
        <v>-1.5047793177516788</v>
      </c>
      <c r="BU482" s="96">
        <f t="shared" si="977"/>
        <v>-1.0611926056326948</v>
      </c>
      <c r="BV482" s="96">
        <f t="shared" si="978"/>
        <v>-1.0105010063496758</v>
      </c>
      <c r="BW482" s="96">
        <f t="shared" si="979"/>
        <v>-2.8018809794944808</v>
      </c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J482" s="39"/>
      <c r="CK482" s="19">
        <f t="shared" si="927"/>
        <v>0</v>
      </c>
      <c r="CL482" s="38">
        <f t="shared" si="928"/>
        <v>1.6972906149940277</v>
      </c>
      <c r="CM482" s="39">
        <f t="shared" si="929"/>
        <v>0.2179321636962091</v>
      </c>
      <c r="CN482" s="39">
        <f t="shared" si="930"/>
        <v>0.33335659278276281</v>
      </c>
      <c r="CO482" s="41">
        <f t="shared" si="931"/>
        <v>0.33810000000000007</v>
      </c>
      <c r="CP482" s="39">
        <f t="shared" si="932"/>
        <v>5.4388787477381219E-2</v>
      </c>
      <c r="CQ482" s="17">
        <f t="shared" si="933"/>
        <v>1.5296346676365402</v>
      </c>
      <c r="CR482" s="17">
        <f t="shared" si="934"/>
        <v>1.551400189241003</v>
      </c>
      <c r="CS482" s="17">
        <f t="shared" si="935"/>
        <v>0.24956751015970988</v>
      </c>
      <c r="CT482" s="17">
        <f t="shared" si="936"/>
        <v>1.0142292287596311</v>
      </c>
      <c r="CU482" s="17">
        <f t="shared" si="937"/>
        <v>0.16315497774728138</v>
      </c>
      <c r="CV482" s="17">
        <f t="shared" si="938"/>
        <v>0.16086597893339608</v>
      </c>
      <c r="CW482" s="13">
        <f t="shared" si="939"/>
        <v>-1.5235714403237168</v>
      </c>
      <c r="CX482" s="13">
        <f t="shared" si="940"/>
        <v>-1.098542512754217</v>
      </c>
      <c r="CY482" s="13">
        <f t="shared" si="941"/>
        <v>-2.9115972589124901</v>
      </c>
      <c r="CZ482" s="13">
        <f t="shared" si="881"/>
        <v>0.42502892756950006</v>
      </c>
      <c r="DA482" s="13">
        <f t="shared" si="882"/>
        <v>0.4391578710554202</v>
      </c>
      <c r="DB482" s="13">
        <f t="shared" si="883"/>
        <v>-1.3880258185887731</v>
      </c>
      <c r="DC482" s="13">
        <f t="shared" si="884"/>
        <v>1.4128943485919979E-2</v>
      </c>
      <c r="DD482" s="13">
        <f t="shared" si="885"/>
        <v>-1.8130547461582731</v>
      </c>
      <c r="DE482" s="13">
        <f t="shared" si="886"/>
        <v>-1.8271836896441933</v>
      </c>
      <c r="DF482" s="15"/>
      <c r="DY482" s="124"/>
      <c r="EE482" t="str">
        <f>E482</f>
        <v xml:space="preserve">bottle 1 </v>
      </c>
      <c r="EF482" t="str">
        <f>A482</f>
        <v>Lab 2</v>
      </c>
      <c r="EG482" t="str">
        <f>B482</f>
        <v>May 28, 2020</v>
      </c>
      <c r="EH482" s="50">
        <f>C482</f>
        <v>1</v>
      </c>
      <c r="EI482" s="48">
        <f>BE482/AVERAGE(BE481,BE483)</f>
        <v>1.0684836984627384</v>
      </c>
      <c r="EJ482" s="46">
        <f>(CM482/AVERAGE(CM481,CM483)-1)*10^6</f>
        <v>-7.2807173534528147</v>
      </c>
      <c r="EK482" s="46">
        <f>(CN482/AVERAGE(CN481,CN483)-1)*10^6</f>
        <v>1.1397093828691141</v>
      </c>
      <c r="EL482" s="46">
        <f>(CP482/AVERAGE(CP481,CP483)-1)*10^6</f>
        <v>0.41744494061468629</v>
      </c>
      <c r="EN482" s="39" t="str">
        <f t="shared" ref="EN482:EU482" si="1004">EE690</f>
        <v>iRM4</v>
      </c>
      <c r="EO482" s="39" t="str">
        <f t="shared" si="1004"/>
        <v>Lab 3</v>
      </c>
      <c r="EP482" s="39" t="str">
        <f t="shared" si="1004"/>
        <v>Jul 21, 2020</v>
      </c>
      <c r="EQ482" s="124">
        <f t="shared" si="1004"/>
        <v>2</v>
      </c>
      <c r="ER482" s="117">
        <f t="shared" si="1004"/>
        <v>1.0085534518180623</v>
      </c>
      <c r="ES482" s="44">
        <f t="shared" si="1004"/>
        <v>-5.4110790375094808</v>
      </c>
      <c r="ET482" s="44">
        <f t="shared" si="1004"/>
        <v>7.6793448073875226</v>
      </c>
      <c r="EU482" s="44">
        <f t="shared" si="1004"/>
        <v>-19.140296335318219</v>
      </c>
      <c r="EV482" s="39" t="s">
        <v>275</v>
      </c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</row>
    <row r="483" spans="1:235">
      <c r="A483" t="s">
        <v>40</v>
      </c>
      <c r="B483" t="s">
        <v>41</v>
      </c>
      <c r="C483" s="19">
        <v>1</v>
      </c>
      <c r="D483" s="14">
        <v>237</v>
      </c>
      <c r="E483" t="s">
        <v>179</v>
      </c>
      <c r="F483" s="13"/>
      <c r="G483" s="13"/>
      <c r="H483" s="13">
        <v>1.3746355E-2</v>
      </c>
      <c r="I483" s="13">
        <v>2.9152150000000001E-3</v>
      </c>
      <c r="J483" s="13">
        <v>4.3203028000000001E-3</v>
      </c>
      <c r="L483" s="13">
        <v>4.1238118000000001E-3</v>
      </c>
      <c r="M483" s="13">
        <v>2.2610492000000002E-6</v>
      </c>
      <c r="N483" s="13">
        <v>6.5600255000000001E-4</v>
      </c>
      <c r="Q483" s="13">
        <v>7.3067048000000003E-6</v>
      </c>
      <c r="R483" s="13">
        <v>1.9279735E-5</v>
      </c>
      <c r="S483" s="13">
        <v>7.1314741000000003E-7</v>
      </c>
      <c r="T483" s="13"/>
      <c r="U483" s="13"/>
      <c r="V483" s="13">
        <v>45.377491999999997</v>
      </c>
      <c r="W483" s="13">
        <v>10.076895</v>
      </c>
      <c r="X483" s="13">
        <v>15.702629</v>
      </c>
      <c r="Z483" s="13">
        <v>16.519265000000001</v>
      </c>
      <c r="AA483" s="13">
        <v>2.3139584000000001E-5</v>
      </c>
      <c r="AB483" s="13">
        <v>2.7543172</v>
      </c>
      <c r="AE483" s="13">
        <v>3.1305445999999999E-6</v>
      </c>
      <c r="AF483" s="13">
        <v>2.9204974000000001E-5</v>
      </c>
      <c r="AG483" s="13">
        <v>4.8535335000000002E-6</v>
      </c>
      <c r="AI483" s="68">
        <f t="shared" ref="AI483:AI514" si="1005">$AJ$4</f>
        <v>1</v>
      </c>
      <c r="AJ483" s="13">
        <f t="shared" si="955"/>
        <v>0</v>
      </c>
      <c r="AK483" s="13">
        <f t="shared" si="956"/>
        <v>0</v>
      </c>
      <c r="AL483" s="13">
        <f t="shared" si="957"/>
        <v>45.363745644999995</v>
      </c>
      <c r="AM483" s="13">
        <f t="shared" si="958"/>
        <v>10.073979785000001</v>
      </c>
      <c r="AN483" s="13">
        <f t="shared" si="959"/>
        <v>15.6983086972</v>
      </c>
      <c r="AO483" s="13">
        <f t="shared" si="960"/>
        <v>0</v>
      </c>
      <c r="AP483" s="13">
        <f t="shared" si="961"/>
        <v>16.515141188200001</v>
      </c>
      <c r="AQ483" s="13">
        <f t="shared" si="962"/>
        <v>2.0878534799999999E-5</v>
      </c>
      <c r="AR483" s="13">
        <f t="shared" si="963"/>
        <v>2.75366119745</v>
      </c>
      <c r="AS483" s="13">
        <f t="shared" si="964"/>
        <v>0</v>
      </c>
      <c r="AT483" s="13">
        <f t="shared" si="965"/>
        <v>0</v>
      </c>
      <c r="AU483" s="13">
        <f t="shared" si="966"/>
        <v>-4.1761602000000004E-6</v>
      </c>
      <c r="AV483" s="13">
        <f t="shared" si="967"/>
        <v>9.9252390000000011E-6</v>
      </c>
      <c r="AW483" s="13">
        <f t="shared" si="968"/>
        <v>4.1403860900000004E-6</v>
      </c>
      <c r="AY483">
        <f t="shared" si="873"/>
        <v>0</v>
      </c>
      <c r="AZ483">
        <f t="shared" ref="AZ483:AZ514" si="1006">$BB$5</f>
        <v>0</v>
      </c>
      <c r="BA483">
        <f t="shared" si="874"/>
        <v>1</v>
      </c>
      <c r="BB483">
        <f t="shared" ref="BB483:BB514" si="1007">$BB$7</f>
        <v>1</v>
      </c>
      <c r="BC483">
        <f t="shared" ref="BC483:BC514" si="1008">$BB$8</f>
        <v>1</v>
      </c>
      <c r="BD483" s="41">
        <f t="shared" ref="BD483:BD514" si="1009">LN(AP483/AL483/$CM$7)/LN($BG$4/$BD$4)</f>
        <v>1.6987920206630132</v>
      </c>
      <c r="BE483" s="13">
        <f t="shared" ref="BE483:BE514" si="1010">AL483</f>
        <v>45.363745644999995</v>
      </c>
      <c r="BF483" s="13">
        <f t="shared" ref="BF483:BF514" si="1011">AM483</f>
        <v>10.073979785000001</v>
      </c>
      <c r="BG483" s="13">
        <f t="shared" si="969"/>
        <v>15.698295563468612</v>
      </c>
      <c r="BH483" s="13">
        <f t="shared" si="970"/>
        <v>16.515132676112064</v>
      </c>
      <c r="BI483" s="13">
        <f t="shared" si="971"/>
        <v>2.7536469752526007</v>
      </c>
      <c r="BJ483" s="17">
        <f t="shared" si="972"/>
        <v>0.22207116369612123</v>
      </c>
      <c r="BK483" s="17">
        <f t="shared" si="973"/>
        <v>0.34605377797322351</v>
      </c>
      <c r="BL483" s="17">
        <f t="shared" si="974"/>
        <v>0.36406016393252499</v>
      </c>
      <c r="BM483" s="17">
        <f t="shared" si="975"/>
        <v>6.0701490498638058E-2</v>
      </c>
      <c r="BN483" s="17">
        <f t="shared" si="875"/>
        <v>1.55830127700307</v>
      </c>
      <c r="BO483" s="17">
        <f t="shared" si="876"/>
        <v>1.6393851316540102</v>
      </c>
      <c r="BP483" s="17">
        <f t="shared" si="877"/>
        <v>0.27334251547265742</v>
      </c>
      <c r="BQ483" s="17">
        <f t="shared" si="878"/>
        <v>1.0520334904729598</v>
      </c>
      <c r="BR483" s="17">
        <f t="shared" si="879"/>
        <v>0.17541057015518247</v>
      </c>
      <c r="BS483" s="17">
        <f t="shared" si="880"/>
        <v>0.16673477768880116</v>
      </c>
      <c r="BT483" s="96">
        <f t="shared" si="976"/>
        <v>-1.5047573912876011</v>
      </c>
      <c r="BU483" s="96">
        <f t="shared" si="977"/>
        <v>-1.0611610883337654</v>
      </c>
      <c r="BV483" s="96">
        <f t="shared" si="978"/>
        <v>-1.0104361394746297</v>
      </c>
      <c r="BW483" s="96">
        <f t="shared" si="979"/>
        <v>-2.8017870260511386</v>
      </c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J483" s="39"/>
      <c r="CK483" s="19">
        <f t="shared" ref="CK483:CK493" si="1012">$CM$4</f>
        <v>0</v>
      </c>
      <c r="CL483" s="38">
        <f t="shared" ref="CL483:CL514" si="1013">IF(CK483=0,LN(BL483/$CM$7)/LN($BG$4/$BD$4),(BL483/$CM$7)^(1/($BG$4^(CK483)-$BD$4^(CK483))))</f>
        <v>1.69878018501964</v>
      </c>
      <c r="CM483" s="39">
        <f t="shared" ref="CM483:CM514" si="1014">IF($CK483=0,BJ483/((BE$4/$BD$4)^(LN($BL483/$CM$7)/LN($BG$4/$BD$4))),BJ483/(($BL483/$CM$7)^((BE$4^$CK483-$BD$4^$CK483)/($BG$4^$CK483-$BD$4^$CK483))))</f>
        <v>0.21793334798414873</v>
      </c>
      <c r="CN483" s="39">
        <f t="shared" ref="CN483:CN514" si="1015">IF($CK483=0,BK483/((BF$4/$BD$4)^(LN($BL483/$CM$7)/LN($BG$4/$BD$4))),BK483/(($BL483/$CM$7)^((BF$4^$CK483-$BD$4^$CK483)/($BG$4^$CK483-$BD$4^$CK483))))</f>
        <v>0.33335617222337827</v>
      </c>
      <c r="CO483" s="41">
        <f t="shared" ref="CO483:CO514" si="1016">IF($CK483=0,BL483/((BG$4/$BD$4)^(LN($BL483/$CM$7)/LN($BG$4/$BD$4))),BL483/(($BL483/$CM$7)^((BG$4^$CK483-$BD$4^$CK483)/($BG$4^$CK483-$BD$4^$CK483))))</f>
        <v>0.33810000000000001</v>
      </c>
      <c r="CP483" s="39">
        <f t="shared" ref="CP483:CP514" si="1017">IF($CK483=0,BM483/((BH$4/$BD$4)^(LN($BL483/$CM$7)/LN($BG$4/$BD$4))),BM483/(($BL483/$CM$7)^((BH$4^$CK483-$BD$4^$CK483)/($BG$4^$CK483-$BD$4^$CK483))))</f>
        <v>5.4388660460166022E-2</v>
      </c>
      <c r="CQ483" s="17">
        <f t="shared" ref="CQ483:CQ514" si="1018">IF($CK483=0,BN483/((BF$4/$BE$4)^(LN($BL483/$CM$7)/LN($BG$4/$BD$4))),BN483/(($BL483/$CM$7)^((BF$4^$CK483-$BE$4^$CK483)/($BG$4^$CK483-$BD$4^$CK483))))</f>
        <v>1.5296244255726512</v>
      </c>
      <c r="CR483" s="17">
        <f t="shared" ref="CR483:CR514" si="1019">IF($CK483=0,BO483/((BG$4/$BE$4)^(LN($BL483/$CM$7)/LN($BG$4/$BD$4))),BO483/(($BL483/$CM$7)^((BG$4^$CK483-$BE$4^$CK483)/($BG$4^$CK483-$BD$4^$CK483))))</f>
        <v>1.551391758660962</v>
      </c>
      <c r="CS483" s="17">
        <f t="shared" ref="CS483:CS514" si="1020">IF($CK483=0,BP483/((BH$4/$BE$4)^(LN($BL483/$CM$7)/LN($BG$4/$BD$4))),BP483/(($BL483/$CM$7)^((BH$4^$CK483-$BE$4^$CK483)/($BG$4^$CK483-$BD$4^$CK483))))</f>
        <v>0.24956557114022737</v>
      </c>
      <c r="CT483" s="17">
        <f t="shared" ref="CT483:CT514" si="1021">IF($CK483=0,BQ483/((BG$4/$BF$4)^(LN($BL483/$CM$7)/LN($BG$4/$BD$4))),BQ483/(($BL483/$CM$7)^((BG$4^$CK483-$BF$4^$CK483)/($BG$4^$CK483-$BD$4^$CK483))))</f>
        <v>1.014230508302822</v>
      </c>
      <c r="CU483" s="17">
        <f t="shared" ref="CU483:CU514" si="1022">IF($CK483=0,BR483/((BH$4/$BF$4)^(LN($BL483/$CM$7)/LN($BG$4/$BD$4))),BR483/(($BL483/$CM$7)^((BH$4^$CK483-$BF$4^$CK483)/($BG$4^$CK483-$BD$4^$CK483))))</f>
        <v>0.16315480255671036</v>
      </c>
      <c r="CV483" s="17">
        <f t="shared" ref="CV483:CV514" si="1023">IF($CK483=0,BS483/((BH$4/$BG$4)^(LN($BL483/$CM$7)/LN($BG$4/$BD$4))),BS483/(($BL483/$CM$7)^((BH$4^$CK483-$BG$4^$CK483)/($BG$4^$CK483-$BD$4^$CK483))))</f>
        <v>0.16086560325396632</v>
      </c>
      <c r="CW483" s="13">
        <f t="shared" ref="CW483:CW514" si="1024">LN(CM483)</f>
        <v>-1.5235660061340051</v>
      </c>
      <c r="CX483" s="13">
        <f t="shared" ref="CX483:CX514" si="1025">LN(CN483)</f>
        <v>-1.0985437743451347</v>
      </c>
      <c r="CY483" s="13">
        <f t="shared" ref="CY483:CY514" si="1026">LN(CP483)</f>
        <v>-2.9115995942718427</v>
      </c>
      <c r="CZ483" s="13">
        <f t="shared" si="881"/>
        <v>0.42502223178887022</v>
      </c>
      <c r="DA483" s="13">
        <f t="shared" si="882"/>
        <v>0.4391524368657081</v>
      </c>
      <c r="DB483" s="13">
        <f t="shared" si="883"/>
        <v>-1.3880335881378378</v>
      </c>
      <c r="DC483" s="13">
        <f t="shared" si="884"/>
        <v>1.4130205076838032E-2</v>
      </c>
      <c r="DD483" s="13">
        <f t="shared" si="885"/>
        <v>-1.8130558199267079</v>
      </c>
      <c r="DE483" s="13">
        <f t="shared" si="886"/>
        <v>-1.8271860250035459</v>
      </c>
      <c r="DF483" s="15"/>
      <c r="DV483" s="39" t="str">
        <f>E483</f>
        <v xml:space="preserve">SRM 3169 </v>
      </c>
      <c r="DW483" s="39" t="str">
        <f>A483</f>
        <v>Lab 2</v>
      </c>
      <c r="DX483" s="39" t="str">
        <f>B483</f>
        <v>May 28, 2020</v>
      </c>
      <c r="DY483" s="124">
        <f>C483</f>
        <v>1</v>
      </c>
      <c r="DZ483" s="48">
        <f>BE483/AVERAGE(BE481,BE485)</f>
        <v>0.99170446059769946</v>
      </c>
      <c r="EA483" s="46">
        <f>(CM483/AVERAGE(CM481,CM485)-1)*10^6</f>
        <v>5.4825142417058714</v>
      </c>
      <c r="EB483" s="46">
        <f>(CN483/AVERAGE(CN481,CN485)-1)*10^6</f>
        <v>3.2856776333023419</v>
      </c>
      <c r="EC483" s="46">
        <f>(CP483/AVERAGE(CP481,CP485)-1)*10^6</f>
        <v>-17.938622328572684</v>
      </c>
      <c r="EH483" s="50"/>
      <c r="EK483" s="46"/>
      <c r="EL483" s="46"/>
      <c r="EN483" s="39" t="str">
        <f t="shared" ref="EN483:EU483" si="1027">EE698</f>
        <v>iRM4</v>
      </c>
      <c r="EO483" s="39" t="str">
        <f t="shared" si="1027"/>
        <v>Lab 3</v>
      </c>
      <c r="EP483" s="39" t="str">
        <f t="shared" si="1027"/>
        <v>Jul 21, 2020</v>
      </c>
      <c r="EQ483" s="124">
        <f t="shared" si="1027"/>
        <v>2</v>
      </c>
      <c r="ER483" s="117">
        <f t="shared" si="1027"/>
        <v>1.0059976784993157</v>
      </c>
      <c r="ES483" s="44">
        <f t="shared" si="1027"/>
        <v>8.7376759270174631</v>
      </c>
      <c r="ET483" s="44">
        <f t="shared" si="1027"/>
        <v>2.8308263451126692</v>
      </c>
      <c r="EU483" s="44">
        <f t="shared" si="1027"/>
        <v>0.82860499106551799</v>
      </c>
      <c r="EV483" s="39" t="s">
        <v>275</v>
      </c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</row>
    <row r="484" spans="1:235">
      <c r="A484" t="s">
        <v>40</v>
      </c>
      <c r="B484" t="s">
        <v>41</v>
      </c>
      <c r="C484" s="19">
        <v>1</v>
      </c>
      <c r="D484" s="14">
        <v>240</v>
      </c>
      <c r="E484" t="s">
        <v>181</v>
      </c>
      <c r="F484" s="13"/>
      <c r="G484" s="13"/>
      <c r="H484" s="13">
        <v>1.3883527999999999E-2</v>
      </c>
      <c r="I484" s="13">
        <v>2.9417986E-3</v>
      </c>
      <c r="J484" s="13">
        <v>4.3669214999999999E-3</v>
      </c>
      <c r="L484" s="13">
        <v>4.1883876000000002E-3</v>
      </c>
      <c r="M484" s="13">
        <v>1.5169605E-5</v>
      </c>
      <c r="N484" s="13">
        <v>6.6242263000000005E-4</v>
      </c>
      <c r="Q484" s="13">
        <v>3.4056969E-6</v>
      </c>
      <c r="R484" s="13">
        <v>1.3394863E-5</v>
      </c>
      <c r="S484" s="13">
        <v>7.6773285000000002E-7</v>
      </c>
      <c r="T484" s="13"/>
      <c r="U484" s="13"/>
      <c r="V484" s="13">
        <v>47.744898999999997</v>
      </c>
      <c r="W484" s="13">
        <v>10.602439</v>
      </c>
      <c r="X484" s="13">
        <v>16.521260000000002</v>
      </c>
      <c r="Z484" s="13">
        <v>17.379814</v>
      </c>
      <c r="AA484" s="13">
        <v>2.5553168E-5</v>
      </c>
      <c r="AB484" s="13">
        <v>2.8976742</v>
      </c>
      <c r="AE484" s="13">
        <v>-3.5797817000000001E-6</v>
      </c>
      <c r="AF484" s="13">
        <v>1.2963325E-5</v>
      </c>
      <c r="AG484" s="13">
        <v>-1.2959763999999999E-6</v>
      </c>
      <c r="AI484" s="68">
        <f t="shared" si="1005"/>
        <v>1</v>
      </c>
      <c r="AJ484" s="13">
        <f t="shared" si="955"/>
        <v>0</v>
      </c>
      <c r="AK484" s="13">
        <f t="shared" si="956"/>
        <v>0</v>
      </c>
      <c r="AL484" s="13">
        <f t="shared" si="957"/>
        <v>47.731015471999996</v>
      </c>
      <c r="AM484" s="13">
        <f t="shared" si="958"/>
        <v>10.5994972014</v>
      </c>
      <c r="AN484" s="13">
        <f t="shared" si="959"/>
        <v>16.516893078500001</v>
      </c>
      <c r="AO484" s="13">
        <f t="shared" si="960"/>
        <v>0</v>
      </c>
      <c r="AP484" s="13">
        <f t="shared" si="961"/>
        <v>17.3756256124</v>
      </c>
      <c r="AQ484" s="13">
        <f t="shared" si="962"/>
        <v>1.0383563E-5</v>
      </c>
      <c r="AR484" s="13">
        <f t="shared" si="963"/>
        <v>2.8970117773699999</v>
      </c>
      <c r="AS484" s="13">
        <f t="shared" si="964"/>
        <v>0</v>
      </c>
      <c r="AT484" s="13">
        <f t="shared" si="965"/>
        <v>0</v>
      </c>
      <c r="AU484" s="13">
        <f t="shared" si="966"/>
        <v>-6.9854786000000006E-6</v>
      </c>
      <c r="AV484" s="13">
        <f t="shared" si="967"/>
        <v>-4.315379999999998E-7</v>
      </c>
      <c r="AW484" s="13">
        <f t="shared" si="968"/>
        <v>-2.0637092499999997E-6</v>
      </c>
      <c r="AY484">
        <f t="shared" ref="AY484:AY538" si="1028">$BB$4</f>
        <v>0</v>
      </c>
      <c r="AZ484">
        <f t="shared" si="1006"/>
        <v>0</v>
      </c>
      <c r="BA484">
        <f t="shared" ref="BA484:BA538" si="1029">$BB$6</f>
        <v>1</v>
      </c>
      <c r="BB484">
        <f t="shared" si="1007"/>
        <v>1</v>
      </c>
      <c r="BC484">
        <f t="shared" si="1008"/>
        <v>1</v>
      </c>
      <c r="BD484" s="41">
        <f t="shared" si="1009"/>
        <v>1.697014995427671</v>
      </c>
      <c r="BE484" s="13">
        <f t="shared" si="1010"/>
        <v>47.731015471999996</v>
      </c>
      <c r="BF484" s="13">
        <f t="shared" si="1011"/>
        <v>10.5994972014</v>
      </c>
      <c r="BG484" s="13">
        <f t="shared" si="969"/>
        <v>16.516893649615803</v>
      </c>
      <c r="BH484" s="13">
        <f t="shared" si="970"/>
        <v>17.37562598253249</v>
      </c>
      <c r="BI484" s="13">
        <f t="shared" si="971"/>
        <v>2.8970153678311066</v>
      </c>
      <c r="BJ484" s="17">
        <f t="shared" si="972"/>
        <v>0.22206728888091404</v>
      </c>
      <c r="BK484" s="17">
        <f t="shared" si="973"/>
        <v>0.34604111155575468</v>
      </c>
      <c r="BL484" s="17">
        <f t="shared" si="974"/>
        <v>0.36403218768151691</v>
      </c>
      <c r="BM484" s="17">
        <f t="shared" si="975"/>
        <v>6.0694609975992568E-2</v>
      </c>
      <c r="BN484" s="17">
        <f t="shared" ref="BN484:BN538" si="1030">BG484/BF484</f>
        <v>1.5582714288970445</v>
      </c>
      <c r="BO484" s="17">
        <f t="shared" ref="BO484:BO538" si="1031">BH484/BF484</f>
        <v>1.6392877560491725</v>
      </c>
      <c r="BP484" s="17">
        <f t="shared" ref="BP484:BP538" si="1032">BI484/BF484</f>
        <v>0.27331630102685095</v>
      </c>
      <c r="BQ484" s="17">
        <f t="shared" ref="BQ484:BQ538" si="1033">BH484/BG484</f>
        <v>1.0519911522792098</v>
      </c>
      <c r="BR484" s="17">
        <f t="shared" ref="BR484:BR538" si="1034">BI484/BG484</f>
        <v>0.17539710730646338</v>
      </c>
      <c r="BS484" s="17">
        <f t="shared" ref="BS484:BS538" si="1035">BI484/BH484</f>
        <v>0.16672869056593653</v>
      </c>
      <c r="BT484" s="96">
        <f t="shared" si="976"/>
        <v>-1.5047748399691319</v>
      </c>
      <c r="BU484" s="96">
        <f t="shared" si="977"/>
        <v>-1.0611976914575909</v>
      </c>
      <c r="BV484" s="96">
        <f t="shared" si="978"/>
        <v>-1.0105129875584196</v>
      </c>
      <c r="BW484" s="96">
        <f t="shared" si="979"/>
        <v>-2.8019003826190341</v>
      </c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J484" s="39"/>
      <c r="CK484" s="19">
        <f t="shared" si="1012"/>
        <v>0</v>
      </c>
      <c r="CL484" s="38">
        <f t="shared" si="1013"/>
        <v>1.697015484591913</v>
      </c>
      <c r="CM484" s="39">
        <f t="shared" si="1014"/>
        <v>0.21793380341986157</v>
      </c>
      <c r="CN484" s="39">
        <f t="shared" si="1015"/>
        <v>0.33335691566748171</v>
      </c>
      <c r="CO484" s="41">
        <f t="shared" si="1016"/>
        <v>0.33810000000000001</v>
      </c>
      <c r="CP484" s="39">
        <f t="shared" si="1017"/>
        <v>5.4388699468674244E-2</v>
      </c>
      <c r="CQ484" s="17">
        <f t="shared" si="1018"/>
        <v>1.5296246403099345</v>
      </c>
      <c r="CR484" s="17">
        <f t="shared" si="1019"/>
        <v>1.5513885165791907</v>
      </c>
      <c r="CS484" s="17">
        <f t="shared" si="1020"/>
        <v>0.24956522859325039</v>
      </c>
      <c r="CT484" s="17">
        <f t="shared" si="1021"/>
        <v>1.0142282463917727</v>
      </c>
      <c r="CU484" s="17">
        <f t="shared" si="1022"/>
        <v>0.16315455571027093</v>
      </c>
      <c r="CV484" s="17">
        <f t="shared" si="1023"/>
        <v>0.16086571862961918</v>
      </c>
      <c r="CW484" s="13">
        <f t="shared" si="1024"/>
        <v>-1.5235639163426025</v>
      </c>
      <c r="CX484" s="13">
        <f t="shared" si="1025"/>
        <v>-1.0985415441681157</v>
      </c>
      <c r="CY484" s="13">
        <f t="shared" si="1026"/>
        <v>-2.9115988770544319</v>
      </c>
      <c r="CZ484" s="13">
        <f t="shared" ref="CZ484:CZ538" si="1036">LN(CQ484)</f>
        <v>0.42502237217448685</v>
      </c>
      <c r="DA484" s="13">
        <f t="shared" ref="DA484:DA538" si="1037">LN(CR484)</f>
        <v>0.43915034707430578</v>
      </c>
      <c r="DB484" s="13">
        <f t="shared" ref="DB484:DB538" si="1038">LN(CS484)</f>
        <v>-1.3880349607118292</v>
      </c>
      <c r="DC484" s="13">
        <f t="shared" ref="DC484:DC538" si="1039">LN(CT484)</f>
        <v>1.4127974899819037E-2</v>
      </c>
      <c r="DD484" s="13">
        <f t="shared" ref="DD484:DD538" si="1040">LN(CU484)</f>
        <v>-1.8130573328863162</v>
      </c>
      <c r="DE484" s="13">
        <f t="shared" ref="DE484:DE538" si="1041">LN(CV484)</f>
        <v>-1.8271853077861349</v>
      </c>
      <c r="DF484" s="15"/>
      <c r="DY484" s="124"/>
      <c r="EE484" t="str">
        <f>E484</f>
        <v xml:space="preserve">bottle 2 </v>
      </c>
      <c r="EF484" t="str">
        <f>A484</f>
        <v>Lab 2</v>
      </c>
      <c r="EG484" t="str">
        <f>B484</f>
        <v>May 28, 2020</v>
      </c>
      <c r="EH484" s="50">
        <f>C484</f>
        <v>1</v>
      </c>
      <c r="EI484" s="48">
        <f>BE484/AVERAGE(BE483,BE485)</f>
        <v>1.0455018117579977</v>
      </c>
      <c r="EJ484" s="46">
        <f>(CM484/AVERAGE(CM483,CM485)-1)*10^6</f>
        <v>9.4189026527136122</v>
      </c>
      <c r="EK484" s="46">
        <f>(CN484/AVERAGE(CN483,CN485)-1)*10^6</f>
        <v>5.6377477462010717</v>
      </c>
      <c r="EL484" s="46">
        <f>(CP484/AVERAGE(CP483,CP485)-1)*10^6</f>
        <v>-15.303564943391912</v>
      </c>
      <c r="EN484" s="39" t="str">
        <f t="shared" ref="EN484:EU484" si="1042">EE706</f>
        <v>iRM4</v>
      </c>
      <c r="EO484" s="39" t="str">
        <f t="shared" si="1042"/>
        <v>Lab 3</v>
      </c>
      <c r="EP484" s="39" t="str">
        <f t="shared" si="1042"/>
        <v>Jul 21, 2020</v>
      </c>
      <c r="EQ484" s="124">
        <f t="shared" si="1042"/>
        <v>2</v>
      </c>
      <c r="ER484" s="117">
        <f t="shared" si="1042"/>
        <v>1.0084506482622932</v>
      </c>
      <c r="ES484" s="44">
        <f t="shared" si="1042"/>
        <v>-6.6616577334421834</v>
      </c>
      <c r="ET484" s="44">
        <f t="shared" si="1042"/>
        <v>1.6107362164063943</v>
      </c>
      <c r="EU484" s="44">
        <f t="shared" si="1042"/>
        <v>-44.619610867768777</v>
      </c>
      <c r="EV484" s="39" t="s">
        <v>275</v>
      </c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</row>
    <row r="485" spans="1:235">
      <c r="A485" t="s">
        <v>40</v>
      </c>
      <c r="B485" t="s">
        <v>41</v>
      </c>
      <c r="C485" s="19">
        <v>1</v>
      </c>
      <c r="D485" s="14">
        <v>243</v>
      </c>
      <c r="E485" t="s">
        <v>179</v>
      </c>
      <c r="F485" s="13"/>
      <c r="G485" s="13"/>
      <c r="H485" s="13">
        <v>1.3015906000000001E-2</v>
      </c>
      <c r="I485" s="13">
        <v>2.7583159000000002E-3</v>
      </c>
      <c r="J485" s="13">
        <v>4.1092860999999998E-3</v>
      </c>
      <c r="L485" s="13">
        <v>3.9084404000000001E-3</v>
      </c>
      <c r="M485" s="13">
        <v>2.2683713999999999E-5</v>
      </c>
      <c r="N485" s="13">
        <v>6.2856025999999995E-4</v>
      </c>
      <c r="Q485" s="13">
        <v>7.4020096999999996E-6</v>
      </c>
      <c r="R485" s="13">
        <v>1.5248436E-5</v>
      </c>
      <c r="S485" s="13">
        <v>-2.8705480999999999E-6</v>
      </c>
      <c r="T485" s="13"/>
      <c r="U485" s="13"/>
      <c r="V485" s="13">
        <v>45.956650000000003</v>
      </c>
      <c r="W485" s="13">
        <v>10.205045</v>
      </c>
      <c r="X485" s="13">
        <v>15.901972000000001</v>
      </c>
      <c r="Z485" s="13">
        <v>16.728088</v>
      </c>
      <c r="AA485" s="13">
        <v>4.4165003000000003E-5</v>
      </c>
      <c r="AB485" s="13">
        <v>2.7890432999999999</v>
      </c>
      <c r="AE485" s="13">
        <v>-1.8685784999999999E-6</v>
      </c>
      <c r="AF485" s="13">
        <v>1.0835372E-5</v>
      </c>
      <c r="AG485" s="13">
        <v>-5.3721004999999995E-7</v>
      </c>
      <c r="AI485" s="68">
        <f t="shared" si="1005"/>
        <v>1</v>
      </c>
      <c r="AJ485" s="13">
        <f t="shared" si="955"/>
        <v>0</v>
      </c>
      <c r="AK485" s="13">
        <f t="shared" si="956"/>
        <v>0</v>
      </c>
      <c r="AL485" s="13">
        <f t="shared" si="957"/>
        <v>45.943634094000004</v>
      </c>
      <c r="AM485" s="13">
        <f t="shared" si="958"/>
        <v>10.202286684100001</v>
      </c>
      <c r="AN485" s="13">
        <f t="shared" si="959"/>
        <v>15.8978627139</v>
      </c>
      <c r="AO485" s="13">
        <f t="shared" si="960"/>
        <v>0</v>
      </c>
      <c r="AP485" s="13">
        <f t="shared" si="961"/>
        <v>16.7241795596</v>
      </c>
      <c r="AQ485" s="13">
        <f t="shared" si="962"/>
        <v>2.1481289000000004E-5</v>
      </c>
      <c r="AR485" s="13">
        <f t="shared" si="963"/>
        <v>2.7884147397399999</v>
      </c>
      <c r="AS485" s="13">
        <f t="shared" si="964"/>
        <v>0</v>
      </c>
      <c r="AT485" s="13">
        <f t="shared" si="965"/>
        <v>0</v>
      </c>
      <c r="AU485" s="13">
        <f t="shared" si="966"/>
        <v>-9.2705881999999994E-6</v>
      </c>
      <c r="AV485" s="13">
        <f t="shared" si="967"/>
        <v>-4.413064E-6</v>
      </c>
      <c r="AW485" s="13">
        <f t="shared" si="968"/>
        <v>2.3333380499999999E-6</v>
      </c>
      <c r="AY485">
        <f t="shared" si="1028"/>
        <v>0</v>
      </c>
      <c r="AZ485">
        <f t="shared" si="1006"/>
        <v>0</v>
      </c>
      <c r="BA485">
        <f t="shared" si="1029"/>
        <v>1</v>
      </c>
      <c r="BB485">
        <f t="shared" si="1007"/>
        <v>1</v>
      </c>
      <c r="BC485">
        <f t="shared" si="1008"/>
        <v>1</v>
      </c>
      <c r="BD485" s="41">
        <f t="shared" si="1009"/>
        <v>1.6959416721785285</v>
      </c>
      <c r="BE485" s="13">
        <f t="shared" si="1010"/>
        <v>45.943634094000004</v>
      </c>
      <c r="BF485" s="13">
        <f t="shared" si="1011"/>
        <v>10.202286684100001</v>
      </c>
      <c r="BG485" s="13">
        <f t="shared" si="969"/>
        <v>15.897868554808133</v>
      </c>
      <c r="BH485" s="13">
        <f t="shared" si="970"/>
        <v>16.724183344935554</v>
      </c>
      <c r="BI485" s="13">
        <f t="shared" si="971"/>
        <v>2.7884256785412189</v>
      </c>
      <c r="BJ485" s="17">
        <f t="shared" si="972"/>
        <v>0.22206094239794508</v>
      </c>
      <c r="BK485" s="17">
        <f t="shared" si="973"/>
        <v>0.34602984435844419</v>
      </c>
      <c r="BL485" s="17">
        <f t="shared" si="974"/>
        <v>0.36401524769934651</v>
      </c>
      <c r="BM485" s="17">
        <f t="shared" si="975"/>
        <v>6.0692318610150446E-2</v>
      </c>
      <c r="BN485" s="17">
        <f t="shared" si="1030"/>
        <v>1.5582652249504563</v>
      </c>
      <c r="BO485" s="17">
        <f t="shared" si="1031"/>
        <v>1.6392583214702015</v>
      </c>
      <c r="BP485" s="17">
        <f t="shared" si="1032"/>
        <v>0.27331379374850423</v>
      </c>
      <c r="BQ485" s="17">
        <f t="shared" si="1033"/>
        <v>1.0519764512631797</v>
      </c>
      <c r="BR485" s="17">
        <f t="shared" si="1034"/>
        <v>0.17539619659881328</v>
      </c>
      <c r="BS485" s="17">
        <f t="shared" si="1035"/>
        <v>0.16673015483208123</v>
      </c>
      <c r="BT485" s="96">
        <f t="shared" si="976"/>
        <v>-1.504803419476231</v>
      </c>
      <c r="BU485" s="96">
        <f t="shared" si="977"/>
        <v>-1.0612302522729675</v>
      </c>
      <c r="BV485" s="96">
        <f t="shared" si="978"/>
        <v>-1.0105595229388089</v>
      </c>
      <c r="BW485" s="96">
        <f t="shared" si="979"/>
        <v>-2.8019381357094053</v>
      </c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J485" s="39"/>
      <c r="CK485" s="19">
        <f t="shared" si="1012"/>
        <v>0</v>
      </c>
      <c r="CL485" s="38">
        <f t="shared" si="1013"/>
        <v>1.6959468697139948</v>
      </c>
      <c r="CM485" s="39">
        <f t="shared" si="1014"/>
        <v>0.21793015349968406</v>
      </c>
      <c r="CN485" s="39">
        <f t="shared" si="1015"/>
        <v>0.33335390036837598</v>
      </c>
      <c r="CO485" s="41">
        <f t="shared" si="1016"/>
        <v>0.33809999999999996</v>
      </c>
      <c r="CP485" s="39">
        <f t="shared" si="1017"/>
        <v>5.4390403184647447E-2</v>
      </c>
      <c r="CQ485" s="17">
        <f t="shared" si="1018"/>
        <v>1.5296364225653576</v>
      </c>
      <c r="CR485" s="17">
        <f t="shared" si="1019"/>
        <v>1.5514144994189165</v>
      </c>
      <c r="CS485" s="17">
        <f t="shared" si="1020"/>
        <v>0.24957722605709209</v>
      </c>
      <c r="CT485" s="17">
        <f t="shared" si="1021"/>
        <v>1.0142374204302973</v>
      </c>
      <c r="CU485" s="17">
        <f t="shared" si="1022"/>
        <v>0.16316114233114654</v>
      </c>
      <c r="CV485" s="17">
        <f t="shared" si="1023"/>
        <v>0.16087075771856682</v>
      </c>
      <c r="CW485" s="13">
        <f t="shared" si="1024"/>
        <v>-1.5235806643215057</v>
      </c>
      <c r="CX485" s="13">
        <f t="shared" si="1025"/>
        <v>-1.0985505894664167</v>
      </c>
      <c r="CY485" s="13">
        <f t="shared" si="1026"/>
        <v>-2.9115675527295974</v>
      </c>
      <c r="CZ485" s="13">
        <f t="shared" si="1036"/>
        <v>0.42503007485508909</v>
      </c>
      <c r="DA485" s="13">
        <f t="shared" si="1037"/>
        <v>0.439167095053209</v>
      </c>
      <c r="DB485" s="13">
        <f t="shared" si="1038"/>
        <v>-1.3879868884080921</v>
      </c>
      <c r="DC485" s="13">
        <f t="shared" si="1039"/>
        <v>1.4137020198119859E-2</v>
      </c>
      <c r="DD485" s="13">
        <f t="shared" si="1040"/>
        <v>-1.813016963263181</v>
      </c>
      <c r="DE485" s="13">
        <f t="shared" si="1041"/>
        <v>-1.8271539834613009</v>
      </c>
      <c r="DF485" s="15"/>
      <c r="DV485" s="39" t="str">
        <f>E485</f>
        <v xml:space="preserve">SRM 3169 </v>
      </c>
      <c r="DW485" s="39" t="str">
        <f>A485</f>
        <v>Lab 2</v>
      </c>
      <c r="DX485" s="39" t="str">
        <f>B485</f>
        <v>May 28, 2020</v>
      </c>
      <c r="DY485" s="124">
        <f>C485</f>
        <v>1</v>
      </c>
      <c r="DZ485" s="48">
        <f>BE485/AVERAGE(BE483,BE487)</f>
        <v>1.0038740186775696</v>
      </c>
      <c r="EA485" s="46">
        <f>(CM485/AVERAGE(CM483,CM487)-1)*10^6</f>
        <v>-6.709793765158345</v>
      </c>
      <c r="EB485" s="46">
        <f>(CN485/AVERAGE(CN483,CN487)-1)*10^6</f>
        <v>-3.1288823685304834</v>
      </c>
      <c r="EC485" s="46">
        <f>(CP485/AVERAGE(CP483,CP487)-1)*10^6</f>
        <v>11.356264267625704</v>
      </c>
      <c r="EH485" s="50"/>
      <c r="EK485" s="46"/>
      <c r="EL485" s="46"/>
      <c r="EN485" s="39" t="str">
        <f t="shared" ref="EN485:EU485" si="1043">EE714</f>
        <v>iRM4</v>
      </c>
      <c r="EO485" s="39" t="str">
        <f t="shared" si="1043"/>
        <v>Lab 3</v>
      </c>
      <c r="EP485" s="39" t="str">
        <f t="shared" si="1043"/>
        <v>Jul 21, 2020</v>
      </c>
      <c r="EQ485" s="124">
        <f t="shared" si="1043"/>
        <v>2</v>
      </c>
      <c r="ER485" s="117">
        <f t="shared" si="1043"/>
        <v>1.0042314600762854</v>
      </c>
      <c r="ES485" s="44">
        <f t="shared" si="1043"/>
        <v>-22.354716864181334</v>
      </c>
      <c r="ET485" s="44">
        <f t="shared" si="1043"/>
        <v>-3.2294681591160668</v>
      </c>
      <c r="EU485" s="44">
        <f t="shared" si="1043"/>
        <v>-25.954254408322441</v>
      </c>
      <c r="EV485" s="39" t="s">
        <v>275</v>
      </c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</row>
    <row r="486" spans="1:235">
      <c r="A486" t="s">
        <v>40</v>
      </c>
      <c r="B486" t="s">
        <v>41</v>
      </c>
      <c r="C486" s="19">
        <v>1</v>
      </c>
      <c r="D486" s="14">
        <v>246</v>
      </c>
      <c r="E486" t="s">
        <v>182</v>
      </c>
      <c r="F486" s="13"/>
      <c r="G486" s="13"/>
      <c r="H486" s="13">
        <v>1.3040003999999999E-2</v>
      </c>
      <c r="I486" s="13">
        <v>2.7624957E-3</v>
      </c>
      <c r="J486" s="13">
        <v>4.0967572000000004E-3</v>
      </c>
      <c r="L486" s="13">
        <v>3.9158839999999997E-3</v>
      </c>
      <c r="M486" s="13">
        <v>1.7739001E-5</v>
      </c>
      <c r="N486" s="13">
        <v>6.1705810999999997E-4</v>
      </c>
      <c r="Q486" s="13">
        <v>-2.5512949000000002E-6</v>
      </c>
      <c r="R486" s="13">
        <v>1.7464198999999999E-5</v>
      </c>
      <c r="S486" s="13">
        <v>4.1456073000000004E-6</v>
      </c>
      <c r="T486" s="13"/>
      <c r="U486" s="13"/>
      <c r="V486" s="13">
        <v>48.731876</v>
      </c>
      <c r="W486" s="13">
        <v>10.821211</v>
      </c>
      <c r="X486" s="13">
        <v>16.862107999999999</v>
      </c>
      <c r="Z486" s="13">
        <v>17.737957999999999</v>
      </c>
      <c r="AA486" s="13">
        <v>2.3235436999999999E-5</v>
      </c>
      <c r="AB486" s="13">
        <v>2.9573849999999999</v>
      </c>
      <c r="AE486" s="13">
        <v>4.4932118000000001E-6</v>
      </c>
      <c r="AF486" s="13">
        <v>2.8457100999999998E-5</v>
      </c>
      <c r="AG486" s="13">
        <v>-4.7963713E-6</v>
      </c>
      <c r="AI486" s="68">
        <f t="shared" si="1005"/>
        <v>1</v>
      </c>
      <c r="AJ486" s="13">
        <f t="shared" si="955"/>
        <v>0</v>
      </c>
      <c r="AK486" s="13">
        <f t="shared" si="956"/>
        <v>0</v>
      </c>
      <c r="AL486" s="13">
        <f t="shared" si="957"/>
        <v>48.718835996000003</v>
      </c>
      <c r="AM486" s="13">
        <f t="shared" si="958"/>
        <v>10.818448504299999</v>
      </c>
      <c r="AN486" s="13">
        <f t="shared" si="959"/>
        <v>16.8580112428</v>
      </c>
      <c r="AO486" s="13">
        <f t="shared" si="960"/>
        <v>0</v>
      </c>
      <c r="AP486" s="13">
        <f t="shared" si="961"/>
        <v>17.734042115999998</v>
      </c>
      <c r="AQ486" s="13">
        <f t="shared" si="962"/>
        <v>5.4964359999999989E-6</v>
      </c>
      <c r="AR486" s="13">
        <f t="shared" si="963"/>
        <v>2.9567679418899999</v>
      </c>
      <c r="AS486" s="13">
        <f t="shared" si="964"/>
        <v>0</v>
      </c>
      <c r="AT486" s="13">
        <f t="shared" si="965"/>
        <v>0</v>
      </c>
      <c r="AU486" s="13">
        <f t="shared" si="966"/>
        <v>7.0445067000000002E-6</v>
      </c>
      <c r="AV486" s="13">
        <f t="shared" si="967"/>
        <v>1.0992902E-5</v>
      </c>
      <c r="AW486" s="13">
        <f t="shared" si="968"/>
        <v>-8.9419785999999996E-6</v>
      </c>
      <c r="AY486">
        <f t="shared" si="1028"/>
        <v>0</v>
      </c>
      <c r="AZ486">
        <f t="shared" si="1006"/>
        <v>0</v>
      </c>
      <c r="BA486">
        <f t="shared" si="1029"/>
        <v>1</v>
      </c>
      <c r="BB486">
        <f t="shared" si="1007"/>
        <v>1</v>
      </c>
      <c r="BC486">
        <f t="shared" si="1008"/>
        <v>1</v>
      </c>
      <c r="BD486" s="41">
        <f t="shared" si="1009"/>
        <v>1.6954845539416041</v>
      </c>
      <c r="BE486" s="13">
        <f t="shared" si="1010"/>
        <v>48.718835996000003</v>
      </c>
      <c r="BF486" s="13">
        <f t="shared" si="1011"/>
        <v>10.818448504299999</v>
      </c>
      <c r="BG486" s="13">
        <f t="shared" si="969"/>
        <v>16.857996692651703</v>
      </c>
      <c r="BH486" s="13">
        <f t="shared" si="970"/>
        <v>17.734032686523449</v>
      </c>
      <c r="BI486" s="13">
        <f t="shared" si="971"/>
        <v>2.9567473483155671</v>
      </c>
      <c r="BJ486" s="17">
        <f t="shared" si="972"/>
        <v>0.22205884609370047</v>
      </c>
      <c r="BK486" s="17">
        <f t="shared" si="973"/>
        <v>0.34602626167086192</v>
      </c>
      <c r="BL486" s="17">
        <f t="shared" si="974"/>
        <v>0.36400772563571671</v>
      </c>
      <c r="BM486" s="17">
        <f t="shared" si="975"/>
        <v>6.0690024461141211E-2</v>
      </c>
      <c r="BN486" s="17">
        <f t="shared" si="1030"/>
        <v>1.5582638015008501</v>
      </c>
      <c r="BO486" s="17">
        <f t="shared" si="1031"/>
        <v>1.6392399223857947</v>
      </c>
      <c r="BP486" s="17">
        <f t="shared" si="1032"/>
        <v>0.27330604264930886</v>
      </c>
      <c r="BQ486" s="17">
        <f t="shared" si="1033"/>
        <v>1.0519656048012873</v>
      </c>
      <c r="BR486" s="17">
        <f t="shared" si="1034"/>
        <v>0.17539138263115184</v>
      </c>
      <c r="BS486" s="17">
        <f t="shared" si="1035"/>
        <v>0.1667272977658644</v>
      </c>
      <c r="BT486" s="96">
        <f t="shared" si="976"/>
        <v>-1.5048128597412178</v>
      </c>
      <c r="BU486" s="96">
        <f t="shared" si="977"/>
        <v>-1.0612406060218935</v>
      </c>
      <c r="BV486" s="96">
        <f t="shared" si="978"/>
        <v>-1.0105801872966811</v>
      </c>
      <c r="BW486" s="96">
        <f t="shared" si="979"/>
        <v>-2.8019759360838496</v>
      </c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J486" s="39"/>
      <c r="CK486" s="19">
        <f t="shared" si="1012"/>
        <v>0</v>
      </c>
      <c r="CL486" s="38">
        <f t="shared" si="1013"/>
        <v>1.6954723438783785</v>
      </c>
      <c r="CM486" s="39">
        <f t="shared" si="1014"/>
        <v>0.21792924116033122</v>
      </c>
      <c r="CN486" s="39">
        <f t="shared" si="1015"/>
        <v>0.33335392986328116</v>
      </c>
      <c r="CO486" s="41">
        <f t="shared" si="1016"/>
        <v>0.33810000000000001</v>
      </c>
      <c r="CP486" s="39">
        <f t="shared" si="1017"/>
        <v>5.4390015596211753E-2</v>
      </c>
      <c r="CQ486" s="17">
        <f t="shared" si="1018"/>
        <v>1.5296429615795875</v>
      </c>
      <c r="CR486" s="17">
        <f t="shared" si="1019"/>
        <v>1.5514209942632653</v>
      </c>
      <c r="CS486" s="17">
        <f t="shared" si="1020"/>
        <v>0.249576492381749</v>
      </c>
      <c r="CT486" s="17">
        <f t="shared" si="1021"/>
        <v>1.0142373306913328</v>
      </c>
      <c r="CU486" s="17">
        <f t="shared" si="1022"/>
        <v>0.16315996520130657</v>
      </c>
      <c r="CV486" s="17">
        <f t="shared" si="1023"/>
        <v>0.16086961134638197</v>
      </c>
      <c r="CW486" s="13">
        <f t="shared" si="1024"/>
        <v>-1.5235848507144758</v>
      </c>
      <c r="CX486" s="13">
        <f t="shared" si="1025"/>
        <v>-1.0985505009871643</v>
      </c>
      <c r="CY486" s="13">
        <f t="shared" si="1026"/>
        <v>-2.9115746787995289</v>
      </c>
      <c r="CZ486" s="13">
        <f t="shared" si="1036"/>
        <v>0.42503434972731147</v>
      </c>
      <c r="DA486" s="13">
        <f t="shared" si="1037"/>
        <v>0.4391712814461789</v>
      </c>
      <c r="DB486" s="13">
        <f t="shared" si="1038"/>
        <v>-1.3879898280850531</v>
      </c>
      <c r="DC486" s="13">
        <f t="shared" si="1039"/>
        <v>1.4136931718867719E-2</v>
      </c>
      <c r="DD486" s="13">
        <f t="shared" si="1040"/>
        <v>-1.8130241778123646</v>
      </c>
      <c r="DE486" s="13">
        <f t="shared" si="1041"/>
        <v>-1.8271611095312321</v>
      </c>
      <c r="DF486" s="15"/>
      <c r="DY486" s="124"/>
      <c r="EE486" t="str">
        <f>E486</f>
        <v xml:space="preserve">bottle 3 </v>
      </c>
      <c r="EF486" t="str">
        <f>A486</f>
        <v>Lab 2</v>
      </c>
      <c r="EG486" t="str">
        <f>B486</f>
        <v>May 28, 2020</v>
      </c>
      <c r="EH486" s="50">
        <f>C486</f>
        <v>1</v>
      </c>
      <c r="EI486" s="48">
        <f>BE486/AVERAGE(BE485,BE487)</f>
        <v>1.0578109519066501</v>
      </c>
      <c r="EJ486" s="46">
        <f>(CM486/AVERAGE(CM485,CM487)-1)*10^6</f>
        <v>-3.5670777367435846</v>
      </c>
      <c r="EK486" s="46">
        <f>(CN486/AVERAGE(CN485,CN487)-1)*10^6</f>
        <v>0.3671594526188926</v>
      </c>
      <c r="EL486" s="46">
        <f>(CP486/AVERAGE(CP485,CP487)-1)*10^6</f>
        <v>-11.7903687021359</v>
      </c>
      <c r="EN486" t="str">
        <f t="shared" ref="EN486:EU486" si="1044">EE722</f>
        <v>iRM4</v>
      </c>
      <c r="EO486" t="str">
        <f t="shared" si="1044"/>
        <v>Lab 3</v>
      </c>
      <c r="EP486" s="39" t="str">
        <f t="shared" si="1044"/>
        <v>Jul 21, 2020</v>
      </c>
      <c r="EQ486" s="124">
        <f t="shared" si="1044"/>
        <v>2</v>
      </c>
      <c r="ER486" s="117">
        <f t="shared" si="1044"/>
        <v>1.0031321111114946</v>
      </c>
      <c r="ES486" s="44">
        <f t="shared" si="1044"/>
        <v>6.7257051943325763</v>
      </c>
      <c r="ET486" s="44">
        <f t="shared" si="1044"/>
        <v>-5.7960896244768634</v>
      </c>
      <c r="EU486" s="44">
        <f t="shared" si="1044"/>
        <v>-51.82639878376083</v>
      </c>
      <c r="EV486" s="39" t="s">
        <v>275</v>
      </c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</row>
    <row r="487" spans="1:235">
      <c r="A487" t="s">
        <v>40</v>
      </c>
      <c r="B487" t="s">
        <v>41</v>
      </c>
      <c r="C487" s="19">
        <v>1</v>
      </c>
      <c r="D487" s="14">
        <v>249</v>
      </c>
      <c r="E487" t="s">
        <v>179</v>
      </c>
      <c r="F487" s="13"/>
      <c r="G487" s="13"/>
      <c r="H487" s="13">
        <v>1.3332726E-2</v>
      </c>
      <c r="I487" s="13">
        <v>2.8421478E-3</v>
      </c>
      <c r="J487" s="13">
        <v>4.191742E-3</v>
      </c>
      <c r="L487" s="13">
        <v>3.9957600000000001E-3</v>
      </c>
      <c r="M487" s="13">
        <v>4.0023069999999998E-6</v>
      </c>
      <c r="N487" s="13">
        <v>6.3009632000000004E-4</v>
      </c>
      <c r="Q487" s="13">
        <v>7.2640304999999999E-7</v>
      </c>
      <c r="R487" s="13">
        <v>2.1021096E-5</v>
      </c>
      <c r="S487" s="13">
        <v>4.1445566000000002E-6</v>
      </c>
      <c r="T487" s="13"/>
      <c r="U487" s="13"/>
      <c r="V487" s="13">
        <v>46.182256000000002</v>
      </c>
      <c r="W487" s="13">
        <v>10.25531</v>
      </c>
      <c r="X487" s="13">
        <v>15.980521</v>
      </c>
      <c r="Z487" s="13">
        <v>16.811257000000001</v>
      </c>
      <c r="AA487" s="13">
        <v>1.9841840999999999E-5</v>
      </c>
      <c r="AB487" s="13">
        <v>2.8030191000000002</v>
      </c>
      <c r="AE487" s="13">
        <v>1.6937937E-6</v>
      </c>
      <c r="AF487" s="13">
        <v>2.0184700999999999E-5</v>
      </c>
      <c r="AG487" s="13">
        <v>-2.0004187E-6</v>
      </c>
      <c r="AI487" s="68">
        <f t="shared" si="1005"/>
        <v>1</v>
      </c>
      <c r="AJ487" s="13">
        <f t="shared" si="955"/>
        <v>0</v>
      </c>
      <c r="AK487" s="13">
        <f t="shared" si="956"/>
        <v>0</v>
      </c>
      <c r="AL487" s="13">
        <f t="shared" si="957"/>
        <v>46.168923274000001</v>
      </c>
      <c r="AM487" s="13">
        <f t="shared" si="958"/>
        <v>10.252467852200001</v>
      </c>
      <c r="AN487" s="13">
        <f t="shared" si="959"/>
        <v>15.976329258</v>
      </c>
      <c r="AO487" s="13">
        <f t="shared" si="960"/>
        <v>0</v>
      </c>
      <c r="AP487" s="13">
        <f t="shared" si="961"/>
        <v>16.807261240000003</v>
      </c>
      <c r="AQ487" s="13">
        <f t="shared" si="962"/>
        <v>1.5839533999999999E-5</v>
      </c>
      <c r="AR487" s="13">
        <f t="shared" si="963"/>
        <v>2.8023890036800001</v>
      </c>
      <c r="AS487" s="13">
        <f t="shared" si="964"/>
        <v>0</v>
      </c>
      <c r="AT487" s="13">
        <f t="shared" si="965"/>
        <v>0</v>
      </c>
      <c r="AU487" s="13">
        <f t="shared" si="966"/>
        <v>9.6739065000000001E-7</v>
      </c>
      <c r="AV487" s="13">
        <f t="shared" si="967"/>
        <v>-8.3639500000000065E-7</v>
      </c>
      <c r="AW487" s="13">
        <f t="shared" si="968"/>
        <v>-6.1449753000000002E-6</v>
      </c>
      <c r="AY487">
        <f t="shared" si="1028"/>
        <v>0</v>
      </c>
      <c r="AZ487">
        <f t="shared" si="1006"/>
        <v>0</v>
      </c>
      <c r="BA487">
        <f t="shared" si="1029"/>
        <v>1</v>
      </c>
      <c r="BB487">
        <f t="shared" si="1007"/>
        <v>1</v>
      </c>
      <c r="BC487">
        <f t="shared" si="1008"/>
        <v>1</v>
      </c>
      <c r="BD487" s="41">
        <f t="shared" si="1009"/>
        <v>1.6974077449028897</v>
      </c>
      <c r="BE487" s="13">
        <f t="shared" si="1010"/>
        <v>46.168923274000001</v>
      </c>
      <c r="BF487" s="13">
        <f t="shared" si="1011"/>
        <v>10.252467852200001</v>
      </c>
      <c r="BG487" s="13">
        <f t="shared" si="969"/>
        <v>15.976330364888172</v>
      </c>
      <c r="BH487" s="13">
        <f t="shared" si="970"/>
        <v>16.807261957364833</v>
      </c>
      <c r="BI487" s="13">
        <f t="shared" si="971"/>
        <v>2.8023899470192943</v>
      </c>
      <c r="BJ487" s="17">
        <f t="shared" si="972"/>
        <v>0.22206426152402109</v>
      </c>
      <c r="BK487" s="17">
        <f t="shared" si="973"/>
        <v>0.34604078310583503</v>
      </c>
      <c r="BL487" s="17">
        <f t="shared" si="974"/>
        <v>0.36403842163739242</v>
      </c>
      <c r="BM487" s="17">
        <f t="shared" si="975"/>
        <v>6.0698620376911809E-2</v>
      </c>
      <c r="BN487" s="17">
        <f t="shared" si="1030"/>
        <v>1.5582911934183661</v>
      </c>
      <c r="BO487" s="17">
        <f t="shared" si="1031"/>
        <v>1.6393381768818021</v>
      </c>
      <c r="BP487" s="17">
        <f t="shared" si="1032"/>
        <v>0.27333808673371751</v>
      </c>
      <c r="BQ487" s="17">
        <f t="shared" si="1033"/>
        <v>1.0520101658828258</v>
      </c>
      <c r="BR487" s="17">
        <f t="shared" si="1034"/>
        <v>0.17540886317537727</v>
      </c>
      <c r="BS487" s="17">
        <f t="shared" si="1035"/>
        <v>0.16673685185178572</v>
      </c>
      <c r="BT487" s="96">
        <f t="shared" si="976"/>
        <v>-1.5047884726727316</v>
      </c>
      <c r="BU487" s="96">
        <f t="shared" si="977"/>
        <v>-1.0611986406224865</v>
      </c>
      <c r="BV487" s="96">
        <f t="shared" si="978"/>
        <v>-1.0104958629669423</v>
      </c>
      <c r="BW487" s="96">
        <f t="shared" si="979"/>
        <v>-2.801834309726682</v>
      </c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J487" s="39"/>
      <c r="CK487" s="19">
        <f t="shared" si="1012"/>
        <v>0</v>
      </c>
      <c r="CL487" s="38">
        <f t="shared" si="1013"/>
        <v>1.6974087250269971</v>
      </c>
      <c r="CM487" s="39">
        <f t="shared" si="1014"/>
        <v>0.21792988356761292</v>
      </c>
      <c r="CN487" s="39">
        <f t="shared" si="1015"/>
        <v>0.33335371457018337</v>
      </c>
      <c r="CO487" s="41">
        <f t="shared" si="1016"/>
        <v>0.33809999999999996</v>
      </c>
      <c r="CP487" s="39">
        <f t="shared" si="1017"/>
        <v>5.4390910579573244E-2</v>
      </c>
      <c r="CQ487" s="17">
        <f t="shared" si="1018"/>
        <v>1.5296374646424296</v>
      </c>
      <c r="CR487" s="17">
        <f t="shared" si="1019"/>
        <v>1.5514164210302264</v>
      </c>
      <c r="CS487" s="17">
        <f t="shared" si="1020"/>
        <v>0.24957986343666541</v>
      </c>
      <c r="CT487" s="17">
        <f t="shared" si="1021"/>
        <v>1.0142379857261719</v>
      </c>
      <c r="CU487" s="17">
        <f t="shared" si="1022"/>
        <v>0.16316275536243327</v>
      </c>
      <c r="CV487" s="17">
        <f t="shared" si="1023"/>
        <v>0.16087225844298503</v>
      </c>
      <c r="CW487" s="13">
        <f t="shared" si="1024"/>
        <v>-1.5235819029396318</v>
      </c>
      <c r="CX487" s="13">
        <f t="shared" si="1025"/>
        <v>-1.0985511468267601</v>
      </c>
      <c r="CY487" s="13">
        <f t="shared" si="1026"/>
        <v>-2.9115582240147981</v>
      </c>
      <c r="CZ487" s="13">
        <f t="shared" si="1036"/>
        <v>0.42503075611287144</v>
      </c>
      <c r="DA487" s="13">
        <f t="shared" si="1037"/>
        <v>0.4391683336713349</v>
      </c>
      <c r="DB487" s="13">
        <f t="shared" si="1038"/>
        <v>-1.3879763210751668</v>
      </c>
      <c r="DC487" s="13">
        <f t="shared" si="1039"/>
        <v>1.4137577558463335E-2</v>
      </c>
      <c r="DD487" s="13">
        <f t="shared" si="1040"/>
        <v>-1.8130070771880382</v>
      </c>
      <c r="DE487" s="13">
        <f t="shared" si="1041"/>
        <v>-1.8271446547465016</v>
      </c>
      <c r="DF487" s="15"/>
      <c r="DV487" s="39" t="str">
        <f>E487</f>
        <v xml:space="preserve">SRM 3169 </v>
      </c>
      <c r="DW487" s="39" t="str">
        <f>A487</f>
        <v>Lab 2</v>
      </c>
      <c r="DX487" s="39" t="str">
        <f>B487</f>
        <v>May 28, 2020</v>
      </c>
      <c r="DY487" s="124">
        <f>C487</f>
        <v>1</v>
      </c>
      <c r="DZ487" s="48">
        <f>BE487/AVERAGE(BE485,BE489)</f>
        <v>1.00182562164679</v>
      </c>
      <c r="EA487" s="46">
        <f>(CM487/AVERAGE(CM485,CM489)-1)*10^6</f>
        <v>-6.9724033922025086</v>
      </c>
      <c r="EB487" s="46">
        <f>(CN487/AVERAGE(CN485,CN489)-1)*10^6</f>
        <v>-4.1764542557665152</v>
      </c>
      <c r="EC487" s="46">
        <f>(CP487/AVERAGE(CP485,CP489)-1)*10^6</f>
        <v>23.08574696430199</v>
      </c>
      <c r="EH487" s="50"/>
      <c r="EK487" s="46"/>
      <c r="EL487" s="46"/>
      <c r="EN487" t="str">
        <f t="shared" ref="EN487:EU487" si="1045">EE730</f>
        <v>iRM4</v>
      </c>
      <c r="EO487" t="str">
        <f t="shared" si="1045"/>
        <v>Lab 3</v>
      </c>
      <c r="EP487" s="39" t="str">
        <f t="shared" si="1045"/>
        <v>Jul 21, 2020</v>
      </c>
      <c r="EQ487" s="124">
        <f t="shared" si="1045"/>
        <v>2</v>
      </c>
      <c r="ER487" s="117">
        <f t="shared" si="1045"/>
        <v>1.0027245928197728</v>
      </c>
      <c r="ES487" s="44">
        <f t="shared" si="1045"/>
        <v>2.8183390683444998</v>
      </c>
      <c r="ET487" s="44">
        <f t="shared" si="1045"/>
        <v>5.2651748303489398</v>
      </c>
      <c r="EU487" s="44">
        <f t="shared" si="1045"/>
        <v>5.0518121490483736</v>
      </c>
      <c r="EV487" s="39" t="s">
        <v>275</v>
      </c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</row>
    <row r="488" spans="1:235">
      <c r="A488" t="s">
        <v>40</v>
      </c>
      <c r="B488" t="s">
        <v>41</v>
      </c>
      <c r="C488" s="19">
        <v>1</v>
      </c>
      <c r="D488" s="14">
        <v>252</v>
      </c>
      <c r="E488" t="s">
        <v>183</v>
      </c>
      <c r="F488" s="13"/>
      <c r="G488" s="13"/>
      <c r="H488" s="13">
        <v>1.5119499999999999E-2</v>
      </c>
      <c r="I488" s="13">
        <v>3.2353036999999999E-3</v>
      </c>
      <c r="J488" s="13">
        <v>4.8184289999999999E-3</v>
      </c>
      <c r="L488" s="13">
        <v>4.6451086000000004E-3</v>
      </c>
      <c r="M488" s="13">
        <v>2.2344160000000002E-6</v>
      </c>
      <c r="N488" s="13">
        <v>7.4635257000000004E-4</v>
      </c>
      <c r="Q488" s="13">
        <v>2.3886741000000002E-6</v>
      </c>
      <c r="R488" s="13">
        <v>3.1372723000000002E-5</v>
      </c>
      <c r="S488" s="13">
        <v>4.3402176999999998E-6</v>
      </c>
      <c r="T488" s="13"/>
      <c r="U488" s="13"/>
      <c r="V488" s="13">
        <v>48.137805999999998</v>
      </c>
      <c r="W488" s="13">
        <v>10.689225</v>
      </c>
      <c r="X488" s="13">
        <v>16.656098</v>
      </c>
      <c r="Z488" s="13">
        <v>17.520662000000002</v>
      </c>
      <c r="AA488" s="13">
        <v>3.2100010999999998E-5</v>
      </c>
      <c r="AB488" s="13">
        <v>2.9210468999999999</v>
      </c>
      <c r="AE488" s="13">
        <v>-1.0199125999999999E-6</v>
      </c>
      <c r="AF488" s="13">
        <v>7.0180731E-6</v>
      </c>
      <c r="AG488" s="13">
        <v>2.7203726999999999E-6</v>
      </c>
      <c r="AI488" s="68">
        <f t="shared" si="1005"/>
        <v>1</v>
      </c>
      <c r="AJ488" s="13">
        <f t="shared" si="955"/>
        <v>0</v>
      </c>
      <c r="AK488" s="13">
        <f t="shared" si="956"/>
        <v>0</v>
      </c>
      <c r="AL488" s="13">
        <f t="shared" si="957"/>
        <v>48.1226865</v>
      </c>
      <c r="AM488" s="13">
        <f t="shared" si="958"/>
        <v>10.6859896963</v>
      </c>
      <c r="AN488" s="13">
        <f t="shared" si="959"/>
        <v>16.651279571</v>
      </c>
      <c r="AO488" s="13">
        <f t="shared" si="960"/>
        <v>0</v>
      </c>
      <c r="AP488" s="13">
        <f t="shared" si="961"/>
        <v>17.516016891400003</v>
      </c>
      <c r="AQ488" s="13">
        <f t="shared" si="962"/>
        <v>2.9865594999999997E-5</v>
      </c>
      <c r="AR488" s="13">
        <f t="shared" si="963"/>
        <v>2.9203005474299997</v>
      </c>
      <c r="AS488" s="13">
        <f t="shared" si="964"/>
        <v>0</v>
      </c>
      <c r="AT488" s="13">
        <f t="shared" si="965"/>
        <v>0</v>
      </c>
      <c r="AU488" s="13">
        <f t="shared" si="966"/>
        <v>-3.4085867000000003E-6</v>
      </c>
      <c r="AV488" s="13">
        <f t="shared" si="967"/>
        <v>-2.4354649900000001E-5</v>
      </c>
      <c r="AW488" s="13">
        <f t="shared" si="968"/>
        <v>-1.6198449999999999E-6</v>
      </c>
      <c r="AY488">
        <f t="shared" si="1028"/>
        <v>0</v>
      </c>
      <c r="AZ488">
        <f t="shared" si="1006"/>
        <v>0</v>
      </c>
      <c r="BA488">
        <f t="shared" si="1029"/>
        <v>1</v>
      </c>
      <c r="BB488">
        <f t="shared" si="1007"/>
        <v>1</v>
      </c>
      <c r="BC488">
        <f t="shared" si="1008"/>
        <v>1</v>
      </c>
      <c r="BD488" s="41">
        <f t="shared" si="1009"/>
        <v>1.6941446372325131</v>
      </c>
      <c r="BE488" s="13">
        <f t="shared" si="1010"/>
        <v>48.1226865</v>
      </c>
      <c r="BF488" s="13">
        <f t="shared" si="1011"/>
        <v>10.6859896963</v>
      </c>
      <c r="BG488" s="13">
        <f t="shared" si="969"/>
        <v>16.651311809933727</v>
      </c>
      <c r="BH488" s="13">
        <f t="shared" si="970"/>
        <v>17.516037783859527</v>
      </c>
      <c r="BI488" s="13">
        <f t="shared" si="971"/>
        <v>2.9203411155455594</v>
      </c>
      <c r="BJ488" s="17">
        <f t="shared" si="972"/>
        <v>0.22205721403978557</v>
      </c>
      <c r="BK488" s="17">
        <f t="shared" si="973"/>
        <v>0.34601791838728135</v>
      </c>
      <c r="BL488" s="17">
        <f t="shared" si="974"/>
        <v>0.36398711414125906</v>
      </c>
      <c r="BM488" s="17">
        <f t="shared" si="975"/>
        <v>6.0685330099880426E-2</v>
      </c>
      <c r="BN488" s="17">
        <f t="shared" si="1030"/>
        <v>1.558237681597167</v>
      </c>
      <c r="BO488" s="17">
        <f t="shared" si="1031"/>
        <v>1.6391591496597098</v>
      </c>
      <c r="BP488" s="17">
        <f t="shared" si="1032"/>
        <v>0.27328691104359953</v>
      </c>
      <c r="BQ488" s="17">
        <f t="shared" si="1033"/>
        <v>1.0519314023901665</v>
      </c>
      <c r="BR488" s="17">
        <f t="shared" si="1034"/>
        <v>0.1753820449031146</v>
      </c>
      <c r="BS488" s="17">
        <f t="shared" si="1035"/>
        <v>0.1667238419773541</v>
      </c>
      <c r="BT488" s="96">
        <f t="shared" si="976"/>
        <v>-1.5048202094142489</v>
      </c>
      <c r="BU488" s="96">
        <f t="shared" si="977"/>
        <v>-1.0612647180188481</v>
      </c>
      <c r="BV488" s="96">
        <f t="shared" si="978"/>
        <v>-1.0106368126828431</v>
      </c>
      <c r="BW488" s="96">
        <f t="shared" si="979"/>
        <v>-2.8020532888756104</v>
      </c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J488" s="39"/>
      <c r="CK488" s="19">
        <f t="shared" si="1012"/>
        <v>0</v>
      </c>
      <c r="CL488" s="38">
        <f t="shared" si="1013"/>
        <v>1.6941720272243739</v>
      </c>
      <c r="CM488" s="39">
        <f t="shared" si="1014"/>
        <v>0.21793077696085933</v>
      </c>
      <c r="CN488" s="39">
        <f t="shared" si="1015"/>
        <v>0.33335543071203105</v>
      </c>
      <c r="CO488" s="41">
        <f t="shared" si="1016"/>
        <v>0.33810000000000001</v>
      </c>
      <c r="CP488" s="39">
        <f t="shared" si="1017"/>
        <v>5.4390380135216868E-2</v>
      </c>
      <c r="CQ488" s="17">
        <f t="shared" si="1018"/>
        <v>1.5296390687025454</v>
      </c>
      <c r="CR488" s="17">
        <f t="shared" si="1019"/>
        <v>1.5514100610980852</v>
      </c>
      <c r="CS488" s="17">
        <f t="shared" si="1020"/>
        <v>0.24957640629613978</v>
      </c>
      <c r="CT488" s="17">
        <f t="shared" si="1021"/>
        <v>1.0142327643435558</v>
      </c>
      <c r="CU488" s="17">
        <f t="shared" si="1022"/>
        <v>0.1631603241592364</v>
      </c>
      <c r="CV488" s="17">
        <f t="shared" si="1023"/>
        <v>0.16087068954515485</v>
      </c>
      <c r="CW488" s="13">
        <f t="shared" si="1024"/>
        <v>-1.5235778034953491</v>
      </c>
      <c r="CX488" s="13">
        <f t="shared" si="1025"/>
        <v>-1.0985459987292432</v>
      </c>
      <c r="CY488" s="13">
        <f t="shared" si="1026"/>
        <v>-2.9115679765072149</v>
      </c>
      <c r="CZ488" s="13">
        <f t="shared" si="1036"/>
        <v>0.42503180476610586</v>
      </c>
      <c r="DA488" s="13">
        <f t="shared" si="1037"/>
        <v>0.4391642342270522</v>
      </c>
      <c r="DB488" s="13">
        <f t="shared" si="1038"/>
        <v>-1.387990173011866</v>
      </c>
      <c r="DC488" s="13">
        <f t="shared" si="1039"/>
        <v>1.4132429460946148E-2</v>
      </c>
      <c r="DD488" s="13">
        <f t="shared" si="1040"/>
        <v>-1.8130219777779719</v>
      </c>
      <c r="DE488" s="13">
        <f t="shared" si="1041"/>
        <v>-1.8271544072389183</v>
      </c>
      <c r="DF488" s="15"/>
      <c r="DY488" s="124"/>
      <c r="EE488" t="str">
        <f>E488</f>
        <v xml:space="preserve">bottle 4 </v>
      </c>
      <c r="EF488" t="str">
        <f>A488</f>
        <v>Lab 2</v>
      </c>
      <c r="EG488" t="str">
        <f>B488</f>
        <v>May 28, 2020</v>
      </c>
      <c r="EH488" s="50">
        <f>C488</f>
        <v>1</v>
      </c>
      <c r="EI488" s="48">
        <f>BE488/AVERAGE(BE487,BE489)</f>
        <v>1.0416744359924042</v>
      </c>
      <c r="EJ488" s="46">
        <f>(CM488/AVERAGE(CM487,CM489)-1)*10^6</f>
        <v>-2.2536755571733735</v>
      </c>
      <c r="EK488" s="46">
        <f>(CN488/AVERAGE(CN487,CN489)-1)*10^6</f>
        <v>1.2503144457554072</v>
      </c>
      <c r="EL488" s="46">
        <f>(CP488/AVERAGE(CP487,CP489)-1)*10^6</f>
        <v>8.668593203475794</v>
      </c>
      <c r="EN488" t="str">
        <f t="shared" ref="EN488:EU488" si="1046">EE738</f>
        <v>iRM4</v>
      </c>
      <c r="EO488" t="str">
        <f t="shared" si="1046"/>
        <v>Lab 3</v>
      </c>
      <c r="EP488" s="39" t="str">
        <f t="shared" si="1046"/>
        <v>Jul 21, 2020</v>
      </c>
      <c r="EQ488" s="124">
        <f t="shared" si="1046"/>
        <v>2</v>
      </c>
      <c r="ER488" s="117">
        <f t="shared" si="1046"/>
        <v>0.9923033714462477</v>
      </c>
      <c r="ES488" s="44">
        <f t="shared" si="1046"/>
        <v>2.4161138263423254</v>
      </c>
      <c r="ET488" s="44">
        <f t="shared" si="1046"/>
        <v>-7.9842264275598041</v>
      </c>
      <c r="EU488" s="44">
        <f t="shared" si="1046"/>
        <v>-33.499076507625958</v>
      </c>
      <c r="EV488" s="39" t="s">
        <v>275</v>
      </c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</row>
    <row r="489" spans="1:235">
      <c r="A489" t="s">
        <v>40</v>
      </c>
      <c r="B489" t="s">
        <v>41</v>
      </c>
      <c r="C489" s="19">
        <v>1</v>
      </c>
      <c r="D489" s="14">
        <v>255</v>
      </c>
      <c r="E489" t="s">
        <v>179</v>
      </c>
      <c r="F489" s="13"/>
      <c r="G489" s="13"/>
      <c r="H489" s="13">
        <v>1.4551326E-2</v>
      </c>
      <c r="I489" s="13">
        <v>3.0973025999999999E-3</v>
      </c>
      <c r="J489" s="13">
        <v>4.6072709999999996E-3</v>
      </c>
      <c r="L489" s="13">
        <v>4.4420715000000003E-3</v>
      </c>
      <c r="M489" s="13">
        <v>1.3238084000000001E-5</v>
      </c>
      <c r="N489" s="13">
        <v>7.0878472999999997E-4</v>
      </c>
      <c r="Q489" s="13">
        <v>1.1538615999999999E-6</v>
      </c>
      <c r="R489" s="13">
        <v>2.7173684000000002E-6</v>
      </c>
      <c r="S489" s="13">
        <v>2.9207568999999999E-7</v>
      </c>
      <c r="T489" s="13"/>
      <c r="U489" s="13"/>
      <c r="V489" s="13">
        <v>46.240496999999998</v>
      </c>
      <c r="W489" s="13">
        <v>10.268363000000001</v>
      </c>
      <c r="X489" s="13">
        <v>16.000829</v>
      </c>
      <c r="Z489" s="13">
        <v>16.832505999999999</v>
      </c>
      <c r="AA489" s="13">
        <v>3.7836812000000003E-5</v>
      </c>
      <c r="AB489" s="13">
        <v>2.8064876999999999</v>
      </c>
      <c r="AE489" s="13">
        <v>-7.2121640000000007E-8</v>
      </c>
      <c r="AF489" s="13">
        <v>1.7676165E-5</v>
      </c>
      <c r="AG489" s="13">
        <v>1.8186911E-6</v>
      </c>
      <c r="AI489" s="68">
        <f t="shared" si="1005"/>
        <v>1</v>
      </c>
      <c r="AJ489" s="13">
        <f t="shared" si="955"/>
        <v>0</v>
      </c>
      <c r="AK489" s="13">
        <f t="shared" si="956"/>
        <v>0</v>
      </c>
      <c r="AL489" s="13">
        <f t="shared" si="957"/>
        <v>46.225945673999995</v>
      </c>
      <c r="AM489" s="13">
        <f t="shared" si="958"/>
        <v>10.2652656974</v>
      </c>
      <c r="AN489" s="13">
        <f t="shared" si="959"/>
        <v>15.996221729</v>
      </c>
      <c r="AO489" s="13">
        <f t="shared" si="960"/>
        <v>0</v>
      </c>
      <c r="AP489" s="13">
        <f t="shared" si="961"/>
        <v>16.828063928499997</v>
      </c>
      <c r="AQ489" s="13">
        <f t="shared" si="962"/>
        <v>2.4598728000000002E-5</v>
      </c>
      <c r="AR489" s="13">
        <f t="shared" si="963"/>
        <v>2.8057789152699999</v>
      </c>
      <c r="AS489" s="13">
        <f t="shared" si="964"/>
        <v>0</v>
      </c>
      <c r="AT489" s="13">
        <f t="shared" si="965"/>
        <v>0</v>
      </c>
      <c r="AU489" s="13">
        <f t="shared" si="966"/>
        <v>-1.22598324E-6</v>
      </c>
      <c r="AV489" s="13">
        <f t="shared" si="967"/>
        <v>1.4958796599999999E-5</v>
      </c>
      <c r="AW489" s="13">
        <f t="shared" si="968"/>
        <v>1.5266154099999999E-6</v>
      </c>
      <c r="AY489">
        <f t="shared" si="1028"/>
        <v>0</v>
      </c>
      <c r="AZ489">
        <f t="shared" si="1006"/>
        <v>0</v>
      </c>
      <c r="BA489">
        <f t="shared" si="1029"/>
        <v>1</v>
      </c>
      <c r="BB489">
        <f t="shared" si="1007"/>
        <v>1</v>
      </c>
      <c r="BC489">
        <f t="shared" si="1008"/>
        <v>1</v>
      </c>
      <c r="BD489" s="41">
        <f t="shared" si="1009"/>
        <v>1.697468257803243</v>
      </c>
      <c r="BE489" s="13">
        <f t="shared" si="1010"/>
        <v>46.225945673999995</v>
      </c>
      <c r="BF489" s="13">
        <f t="shared" si="1011"/>
        <v>10.2652656974</v>
      </c>
      <c r="BG489" s="13">
        <f t="shared" si="969"/>
        <v>15.996201932564396</v>
      </c>
      <c r="BH489" s="13">
        <f t="shared" si="970"/>
        <v>16.828051098583074</v>
      </c>
      <c r="BI489" s="13">
        <f t="shared" si="971"/>
        <v>2.8057553776184596</v>
      </c>
      <c r="BJ489" s="17">
        <f t="shared" si="972"/>
        <v>0.22206718646263948</v>
      </c>
      <c r="BK489" s="17">
        <f t="shared" si="973"/>
        <v>0.34604380071258417</v>
      </c>
      <c r="BL489" s="17">
        <f t="shared" si="974"/>
        <v>0.36403908785900929</v>
      </c>
      <c r="BM489" s="17">
        <f t="shared" si="975"/>
        <v>6.069654902044698E-2</v>
      </c>
      <c r="BN489" s="17">
        <f t="shared" si="1030"/>
        <v>1.5582842572322249</v>
      </c>
      <c r="BO489" s="17">
        <f t="shared" si="1031"/>
        <v>1.6393195845720101</v>
      </c>
      <c r="BP489" s="17">
        <f t="shared" si="1032"/>
        <v>0.27332515887329689</v>
      </c>
      <c r="BQ489" s="17">
        <f t="shared" si="1033"/>
        <v>1.0520029172878367</v>
      </c>
      <c r="BR489" s="17">
        <f t="shared" si="1034"/>
        <v>0.17540134773534088</v>
      </c>
      <c r="BS489" s="17">
        <f t="shared" si="1035"/>
        <v>0.16673085678083691</v>
      </c>
      <c r="BT489" s="96">
        <f t="shared" si="976"/>
        <v>-1.5047753011730249</v>
      </c>
      <c r="BU489" s="96">
        <f t="shared" si="977"/>
        <v>-1.0611899202815926</v>
      </c>
      <c r="BV489" s="96">
        <f t="shared" si="978"/>
        <v>-1.0104940328826224</v>
      </c>
      <c r="BW489" s="96">
        <f t="shared" si="979"/>
        <v>-2.8018684355732919</v>
      </c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J489" s="39"/>
      <c r="CK489" s="19">
        <f t="shared" si="1012"/>
        <v>0</v>
      </c>
      <c r="CL489" s="38">
        <f t="shared" si="1013"/>
        <v>1.6974507501553109</v>
      </c>
      <c r="CM489" s="39">
        <f t="shared" si="1014"/>
        <v>0.21793265264684991</v>
      </c>
      <c r="CN489" s="39">
        <f t="shared" si="1015"/>
        <v>0.33335631325669984</v>
      </c>
      <c r="CO489" s="41">
        <f t="shared" si="1016"/>
        <v>0.33810000000000001</v>
      </c>
      <c r="CP489" s="39">
        <f t="shared" si="1017"/>
        <v>5.4388906722875559E-2</v>
      </c>
      <c r="CQ489" s="17">
        <f t="shared" si="1018"/>
        <v>1.529629953143776</v>
      </c>
      <c r="CR489" s="17">
        <f t="shared" si="1019"/>
        <v>1.5513967085413116</v>
      </c>
      <c r="CS489" s="17">
        <f t="shared" si="1020"/>
        <v>0.24956749740026488</v>
      </c>
      <c r="CT489" s="17">
        <f t="shared" si="1021"/>
        <v>1.0142300792115111</v>
      </c>
      <c r="CU489" s="17">
        <f t="shared" si="1022"/>
        <v>0.16315547226787802</v>
      </c>
      <c r="CV489" s="17">
        <f t="shared" si="1023"/>
        <v>0.16086633162636962</v>
      </c>
      <c r="CW489" s="13">
        <f t="shared" si="1024"/>
        <v>-1.5235691967352349</v>
      </c>
      <c r="CX489" s="13">
        <f t="shared" si="1025"/>
        <v>-1.0985433512742468</v>
      </c>
      <c r="CY489" s="13">
        <f t="shared" si="1026"/>
        <v>-2.9115950664502352</v>
      </c>
      <c r="CZ489" s="13">
        <f t="shared" si="1036"/>
        <v>0.42502584546098798</v>
      </c>
      <c r="DA489" s="13">
        <f t="shared" si="1037"/>
        <v>0.43915562746693793</v>
      </c>
      <c r="DB489" s="13">
        <f t="shared" si="1038"/>
        <v>-1.3880258697150007</v>
      </c>
      <c r="DC489" s="13">
        <f t="shared" si="1039"/>
        <v>1.4129782005950121E-2</v>
      </c>
      <c r="DD489" s="13">
        <f t="shared" si="1040"/>
        <v>-1.8130517151759886</v>
      </c>
      <c r="DE489" s="13">
        <f t="shared" si="1041"/>
        <v>-1.8271814971819382</v>
      </c>
      <c r="DF489" s="15"/>
      <c r="DV489" s="39" t="str">
        <f>E489</f>
        <v xml:space="preserve">SRM 3169 </v>
      </c>
      <c r="DW489" s="39" t="str">
        <f>A489</f>
        <v>Lab 2</v>
      </c>
      <c r="DX489" s="39" t="str">
        <f>B489</f>
        <v>May 28, 2020</v>
      </c>
      <c r="DY489" s="124">
        <f>C489</f>
        <v>1</v>
      </c>
      <c r="DZ489" s="48">
        <f>BE489/AVERAGE(BE487,BE491)</f>
        <v>0.99821529108126639</v>
      </c>
      <c r="EA489" s="46">
        <f>(CM489/AVERAGE(CM487,CM491)-1)*10^6</f>
        <v>10.999220967811141</v>
      </c>
      <c r="EB489" s="46">
        <f>(CN489/AVERAGE(CN487,CN491)-1)*10^6</f>
        <v>7.2514784283939093</v>
      </c>
      <c r="EC489" s="46">
        <f>(CP489/AVERAGE(CP487,CP491)-1)*10^6</f>
        <v>-27.265952346033906</v>
      </c>
      <c r="EH489" s="50"/>
      <c r="EK489" s="46"/>
      <c r="EL489" s="46"/>
      <c r="EN489" t="str">
        <f t="shared" ref="EN489:EU489" si="1047">EE746</f>
        <v>iRM4</v>
      </c>
      <c r="EO489" t="str">
        <f t="shared" si="1047"/>
        <v>Lab 3</v>
      </c>
      <c r="EP489" s="39" t="str">
        <f t="shared" si="1047"/>
        <v>Jul 21, 2020</v>
      </c>
      <c r="EQ489" s="124">
        <f t="shared" si="1047"/>
        <v>2</v>
      </c>
      <c r="ER489" s="117">
        <f t="shared" si="1047"/>
        <v>0.99139004646077644</v>
      </c>
      <c r="ES489" s="44">
        <f t="shared" si="1047"/>
        <v>-1.2410389154116075</v>
      </c>
      <c r="ET489" s="44">
        <f t="shared" si="1047"/>
        <v>6.6038295494230681</v>
      </c>
      <c r="EU489" s="44">
        <f t="shared" si="1047"/>
        <v>-1.8746449517159647</v>
      </c>
      <c r="EV489" s="39" t="s">
        <v>275</v>
      </c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</row>
    <row r="490" spans="1:235">
      <c r="A490" t="s">
        <v>40</v>
      </c>
      <c r="B490" t="s">
        <v>41</v>
      </c>
      <c r="C490" s="19">
        <v>1</v>
      </c>
      <c r="D490" s="14">
        <v>258</v>
      </c>
      <c r="E490" t="s">
        <v>184</v>
      </c>
      <c r="F490" s="13"/>
      <c r="G490" s="13"/>
      <c r="H490" s="13">
        <v>1.4946579E-2</v>
      </c>
      <c r="I490" s="13">
        <v>3.1808591999999999E-3</v>
      </c>
      <c r="J490" s="13">
        <v>4.7486941E-3</v>
      </c>
      <c r="L490" s="13">
        <v>4.5637567999999998E-3</v>
      </c>
      <c r="M490" s="13">
        <v>2.3844841000000001E-6</v>
      </c>
      <c r="N490" s="13">
        <v>7.2757154999999996E-4</v>
      </c>
      <c r="Q490" s="13">
        <v>-9.988005900000001E-7</v>
      </c>
      <c r="R490" s="13">
        <v>1.3187556E-5</v>
      </c>
      <c r="S490" s="13">
        <v>1.6569946000000001E-7</v>
      </c>
      <c r="T490" s="13"/>
      <c r="U490" s="13"/>
      <c r="V490" s="13">
        <v>48.647274000000003</v>
      </c>
      <c r="W490" s="13">
        <v>10.802341</v>
      </c>
      <c r="X490" s="13">
        <v>16.832364999999999</v>
      </c>
      <c r="Z490" s="13">
        <v>17.706040000000002</v>
      </c>
      <c r="AA490" s="13">
        <v>2.6871858000000001E-5</v>
      </c>
      <c r="AB490" s="13">
        <v>2.9519617</v>
      </c>
      <c r="AE490" s="13">
        <v>5.8408921E-6</v>
      </c>
      <c r="AF490" s="13">
        <v>1.1027451999999999E-5</v>
      </c>
      <c r="AG490" s="13">
        <v>2.7271051E-6</v>
      </c>
      <c r="AI490" s="68">
        <f t="shared" si="1005"/>
        <v>1</v>
      </c>
      <c r="AJ490" s="13">
        <f t="shared" si="955"/>
        <v>0</v>
      </c>
      <c r="AK490" s="13">
        <f t="shared" si="956"/>
        <v>0</v>
      </c>
      <c r="AL490" s="13">
        <f t="shared" si="957"/>
        <v>48.632327421000006</v>
      </c>
      <c r="AM490" s="13">
        <f t="shared" si="958"/>
        <v>10.7991601408</v>
      </c>
      <c r="AN490" s="13">
        <f t="shared" si="959"/>
        <v>16.827616305899998</v>
      </c>
      <c r="AO490" s="13">
        <f t="shared" si="960"/>
        <v>0</v>
      </c>
      <c r="AP490" s="13">
        <f t="shared" si="961"/>
        <v>17.701476243200002</v>
      </c>
      <c r="AQ490" s="13">
        <f t="shared" si="962"/>
        <v>2.4487373900000003E-5</v>
      </c>
      <c r="AR490" s="13">
        <f t="shared" si="963"/>
        <v>2.9512341284499999</v>
      </c>
      <c r="AS490" s="13">
        <f t="shared" si="964"/>
        <v>0</v>
      </c>
      <c r="AT490" s="13">
        <f t="shared" si="965"/>
        <v>0</v>
      </c>
      <c r="AU490" s="13">
        <f t="shared" si="966"/>
        <v>6.8396926900000003E-6</v>
      </c>
      <c r="AV490" s="13">
        <f t="shared" si="967"/>
        <v>-2.1601040000000008E-6</v>
      </c>
      <c r="AW490" s="13">
        <f t="shared" si="968"/>
        <v>2.5614056399999999E-6</v>
      </c>
      <c r="AY490">
        <f t="shared" si="1028"/>
        <v>0</v>
      </c>
      <c r="AZ490">
        <f t="shared" si="1006"/>
        <v>0</v>
      </c>
      <c r="BA490">
        <f t="shared" si="1029"/>
        <v>1</v>
      </c>
      <c r="BB490">
        <f t="shared" si="1007"/>
        <v>1</v>
      </c>
      <c r="BC490">
        <f t="shared" si="1008"/>
        <v>1</v>
      </c>
      <c r="BD490" s="41">
        <f t="shared" si="1009"/>
        <v>1.6940886538313227</v>
      </c>
      <c r="BE490" s="13">
        <f t="shared" si="1010"/>
        <v>48.632327421000006</v>
      </c>
      <c r="BF490" s="13">
        <f t="shared" si="1011"/>
        <v>10.7991601408</v>
      </c>
      <c r="BG490" s="13">
        <f t="shared" si="969"/>
        <v>16.827619165302323</v>
      </c>
      <c r="BH490" s="13">
        <f t="shared" si="970"/>
        <v>17.701478096235313</v>
      </c>
      <c r="BI490" s="13">
        <f t="shared" si="971"/>
        <v>2.9512347646826642</v>
      </c>
      <c r="BJ490" s="17">
        <f t="shared" si="972"/>
        <v>0.22205723463148089</v>
      </c>
      <c r="BK490" s="17">
        <f t="shared" si="973"/>
        <v>0.3460171465706155</v>
      </c>
      <c r="BL490" s="17">
        <f t="shared" si="974"/>
        <v>0.3639858307211431</v>
      </c>
      <c r="BM490" s="17">
        <f t="shared" si="975"/>
        <v>6.06846293646289E-2</v>
      </c>
      <c r="BN490" s="17">
        <f t="shared" si="1030"/>
        <v>1.5582340613439349</v>
      </c>
      <c r="BO490" s="17">
        <f t="shared" si="1031"/>
        <v>1.6391532179764481</v>
      </c>
      <c r="BP490" s="17">
        <f t="shared" si="1032"/>
        <v>0.2732837300497738</v>
      </c>
      <c r="BQ490" s="17">
        <f t="shared" si="1033"/>
        <v>1.0519300396775582</v>
      </c>
      <c r="BR490" s="17">
        <f t="shared" si="1034"/>
        <v>0.17538041095961793</v>
      </c>
      <c r="BS490" s="17">
        <f t="shared" si="1035"/>
        <v>0.1667225046766192</v>
      </c>
      <c r="BT490" s="96">
        <f t="shared" si="976"/>
        <v>-1.5048201166827677</v>
      </c>
      <c r="BU490" s="96">
        <f t="shared" si="977"/>
        <v>-1.0612669485898261</v>
      </c>
      <c r="BV490" s="96">
        <f t="shared" si="978"/>
        <v>-1.010640338693322</v>
      </c>
      <c r="BW490" s="96">
        <f t="shared" si="979"/>
        <v>-2.8020648359710303</v>
      </c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J490" s="39"/>
      <c r="CK490" s="19">
        <f t="shared" si="1012"/>
        <v>0</v>
      </c>
      <c r="CL490" s="38">
        <f t="shared" si="1013"/>
        <v>1.6940910577077235</v>
      </c>
      <c r="CM490" s="39">
        <f t="shared" si="1014"/>
        <v>0.21793099254084827</v>
      </c>
      <c r="CN490" s="39">
        <f t="shared" si="1015"/>
        <v>0.33335528110622614</v>
      </c>
      <c r="CO490" s="41">
        <f t="shared" si="1016"/>
        <v>0.33810000000000001</v>
      </c>
      <c r="CP490" s="39">
        <f t="shared" si="1017"/>
        <v>5.4390036766404588E-2</v>
      </c>
      <c r="CQ490" s="17">
        <f t="shared" si="1018"/>
        <v>1.5296368690825062</v>
      </c>
      <c r="CR490" s="17">
        <f t="shared" si="1019"/>
        <v>1.5514085264243798</v>
      </c>
      <c r="CS490" s="17">
        <f t="shared" si="1020"/>
        <v>0.24957458382707953</v>
      </c>
      <c r="CT490" s="17">
        <f t="shared" si="1021"/>
        <v>1.0142332195189128</v>
      </c>
      <c r="CU490" s="17">
        <f t="shared" si="1022"/>
        <v>0.16315936734499428</v>
      </c>
      <c r="CV490" s="17">
        <f t="shared" si="1023"/>
        <v>0.16086967396156343</v>
      </c>
      <c r="CW490" s="13">
        <f t="shared" si="1024"/>
        <v>-1.5235768142826949</v>
      </c>
      <c r="CX490" s="13">
        <f t="shared" si="1025"/>
        <v>-1.0985464475170075</v>
      </c>
      <c r="CY490" s="13">
        <f t="shared" si="1026"/>
        <v>-2.9115742895702099</v>
      </c>
      <c r="CZ490" s="13">
        <f t="shared" si="1036"/>
        <v>0.42503036676568751</v>
      </c>
      <c r="DA490" s="13">
        <f t="shared" si="1037"/>
        <v>0.43916324501439785</v>
      </c>
      <c r="DB490" s="13">
        <f t="shared" si="1038"/>
        <v>-1.3879974752875153</v>
      </c>
      <c r="DC490" s="13">
        <f t="shared" si="1039"/>
        <v>1.4132878248710481E-2</v>
      </c>
      <c r="DD490" s="13">
        <f t="shared" si="1040"/>
        <v>-1.8130278420532027</v>
      </c>
      <c r="DE490" s="13">
        <f t="shared" si="1041"/>
        <v>-1.8271607203019131</v>
      </c>
      <c r="DF490" s="15"/>
      <c r="DY490" s="124"/>
      <c r="EE490" t="str">
        <f>E490</f>
        <v xml:space="preserve">bottle 5 </v>
      </c>
      <c r="EF490" t="str">
        <f>A490</f>
        <v>Lab 2</v>
      </c>
      <c r="EG490" t="str">
        <f>B490</f>
        <v>May 28, 2020</v>
      </c>
      <c r="EH490" s="50">
        <f>C490</f>
        <v>1</v>
      </c>
      <c r="EI490" s="48">
        <f>BE490/AVERAGE(BE489,BE491)</f>
        <v>1.0495331597861357</v>
      </c>
      <c r="EJ490" s="46">
        <f>(CM490/AVERAGE(CM489,CM491)-1)*10^6</f>
        <v>-2.971494102554928</v>
      </c>
      <c r="EK490" s="46">
        <f>(CN490/AVERAGE(CN489,CN491)-1)*10^6</f>
        <v>0.25742767695291491</v>
      </c>
      <c r="EL490" s="46">
        <f>(CP490/AVERAGE(CP489,CP491)-1)*10^6</f>
        <v>11.931851592539289</v>
      </c>
      <c r="EN490" t="str">
        <f t="shared" ref="EN490:EU490" si="1048">EE754</f>
        <v>iRM4</v>
      </c>
      <c r="EO490" t="str">
        <f t="shared" si="1048"/>
        <v>Lab 3</v>
      </c>
      <c r="EP490" s="39" t="str">
        <f t="shared" si="1048"/>
        <v>Jul 21, 2020</v>
      </c>
      <c r="EQ490" s="124">
        <f t="shared" si="1048"/>
        <v>2</v>
      </c>
      <c r="ER490" s="117">
        <f t="shared" si="1048"/>
        <v>0.99998180278786475</v>
      </c>
      <c r="ES490" s="44">
        <f t="shared" si="1048"/>
        <v>18.753417807770845</v>
      </c>
      <c r="ET490" s="44">
        <f t="shared" si="1048"/>
        <v>6.5304395060472586</v>
      </c>
      <c r="EU490" s="44">
        <f t="shared" si="1048"/>
        <v>-45.833243661919099</v>
      </c>
      <c r="EV490" s="39" t="s">
        <v>275</v>
      </c>
      <c r="EY490" s="39"/>
      <c r="EZ490" s="39"/>
      <c r="FA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</row>
    <row r="491" spans="1:235">
      <c r="A491" t="s">
        <v>40</v>
      </c>
      <c r="B491" t="s">
        <v>41</v>
      </c>
      <c r="C491" s="19">
        <v>1</v>
      </c>
      <c r="D491" s="14">
        <v>261</v>
      </c>
      <c r="E491" t="s">
        <v>179</v>
      </c>
      <c r="F491" s="13"/>
      <c r="G491" s="13"/>
      <c r="H491" s="13">
        <v>1.4629207999999999E-2</v>
      </c>
      <c r="I491" s="13">
        <v>3.1253307999999998E-3</v>
      </c>
      <c r="J491" s="13">
        <v>4.6268031000000001E-3</v>
      </c>
      <c r="L491" s="13">
        <v>4.4476723999999999E-3</v>
      </c>
      <c r="M491" s="13">
        <v>8.5299804999999996E-6</v>
      </c>
      <c r="N491" s="13">
        <v>7.1444061000000005E-4</v>
      </c>
      <c r="Q491" s="13">
        <v>5.8276663000000003E-6</v>
      </c>
      <c r="R491" s="13">
        <v>1.4229471000000001E-5</v>
      </c>
      <c r="S491" s="13">
        <v>2.1222045E-6</v>
      </c>
      <c r="T491" s="13"/>
      <c r="U491" s="13"/>
      <c r="V491" s="13">
        <v>46.462891999999997</v>
      </c>
      <c r="W491" s="13">
        <v>10.317591</v>
      </c>
      <c r="X491" s="13">
        <v>16.077428000000001</v>
      </c>
      <c r="Z491" s="13">
        <v>16.912959000000001</v>
      </c>
      <c r="AA491" s="13">
        <v>3.2505205000000002E-5</v>
      </c>
      <c r="AB491" s="13">
        <v>2.8198995999999998</v>
      </c>
      <c r="AE491" s="13">
        <v>4.1985501999999997E-6</v>
      </c>
      <c r="AF491" s="13">
        <v>1.6734393000000001E-5</v>
      </c>
      <c r="AG491" s="13">
        <v>-8.3117739999999995E-7</v>
      </c>
      <c r="AI491" s="68">
        <f t="shared" si="1005"/>
        <v>1</v>
      </c>
      <c r="AJ491" s="13">
        <f t="shared" si="955"/>
        <v>0</v>
      </c>
      <c r="AK491" s="13">
        <f t="shared" si="956"/>
        <v>0</v>
      </c>
      <c r="AL491" s="13">
        <f t="shared" si="957"/>
        <v>46.448262791999994</v>
      </c>
      <c r="AM491" s="13">
        <f t="shared" si="958"/>
        <v>10.314465669200001</v>
      </c>
      <c r="AN491" s="13">
        <f t="shared" si="959"/>
        <v>16.072801196900002</v>
      </c>
      <c r="AO491" s="13">
        <f t="shared" si="960"/>
        <v>0</v>
      </c>
      <c r="AP491" s="13">
        <f t="shared" si="961"/>
        <v>16.908511327599999</v>
      </c>
      <c r="AQ491" s="13">
        <f t="shared" si="962"/>
        <v>2.3975224500000004E-5</v>
      </c>
      <c r="AR491" s="13">
        <f t="shared" si="963"/>
        <v>2.8191851593899999</v>
      </c>
      <c r="AS491" s="13">
        <f t="shared" si="964"/>
        <v>0</v>
      </c>
      <c r="AT491" s="13">
        <f t="shared" si="965"/>
        <v>0</v>
      </c>
      <c r="AU491" s="13">
        <f t="shared" si="966"/>
        <v>-1.6291161000000006E-6</v>
      </c>
      <c r="AV491" s="13">
        <f t="shared" si="967"/>
        <v>2.5049220000000005E-6</v>
      </c>
      <c r="AW491" s="13">
        <f t="shared" si="968"/>
        <v>-2.9533819E-6</v>
      </c>
      <c r="AY491">
        <f t="shared" si="1028"/>
        <v>0</v>
      </c>
      <c r="AZ491">
        <f t="shared" si="1006"/>
        <v>0</v>
      </c>
      <c r="BA491">
        <f t="shared" si="1029"/>
        <v>1</v>
      </c>
      <c r="BB491">
        <f t="shared" si="1007"/>
        <v>1</v>
      </c>
      <c r="BC491">
        <f t="shared" si="1008"/>
        <v>1</v>
      </c>
      <c r="BD491" s="41">
        <f t="shared" si="1009"/>
        <v>1.6968098815775783</v>
      </c>
      <c r="BE491" s="13">
        <f t="shared" si="1010"/>
        <v>46.448262791999994</v>
      </c>
      <c r="BF491" s="13">
        <f t="shared" si="1011"/>
        <v>10.314465669200001</v>
      </c>
      <c r="BG491" s="13">
        <f t="shared" si="969"/>
        <v>16.072797881728263</v>
      </c>
      <c r="BH491" s="13">
        <f t="shared" si="970"/>
        <v>16.908509179090199</v>
      </c>
      <c r="BI491" s="13">
        <f t="shared" si="971"/>
        <v>2.8191818082386524</v>
      </c>
      <c r="BJ491" s="17">
        <f t="shared" si="972"/>
        <v>0.22206354014549948</v>
      </c>
      <c r="BK491" s="17">
        <f t="shared" si="973"/>
        <v>0.3460365773786605</v>
      </c>
      <c r="BL491" s="17">
        <f t="shared" si="974"/>
        <v>0.3640288820877588</v>
      </c>
      <c r="BM491" s="17">
        <f t="shared" si="975"/>
        <v>6.0695096840612382E-2</v>
      </c>
      <c r="BN491" s="17">
        <f t="shared" si="1030"/>
        <v>1.5582773162669206</v>
      </c>
      <c r="BO491" s="17">
        <f t="shared" si="1031"/>
        <v>1.6393005436607981</v>
      </c>
      <c r="BP491" s="17">
        <f t="shared" si="1032"/>
        <v>0.27332310743512422</v>
      </c>
      <c r="BQ491" s="17">
        <f t="shared" si="1033"/>
        <v>1.0519953839718212</v>
      </c>
      <c r="BR491" s="17">
        <f t="shared" si="1034"/>
        <v>0.17540081253952244</v>
      </c>
      <c r="BS491" s="17">
        <f t="shared" si="1035"/>
        <v>0.16673154199336365</v>
      </c>
      <c r="BT491" s="96">
        <f t="shared" si="976"/>
        <v>-1.5047917211904731</v>
      </c>
      <c r="BU491" s="96">
        <f t="shared" si="977"/>
        <v>-1.0612107945446192</v>
      </c>
      <c r="BV491" s="96">
        <f t="shared" si="978"/>
        <v>-1.0105220680982134</v>
      </c>
      <c r="BW491" s="96">
        <f t="shared" si="979"/>
        <v>-2.8018923611049771</v>
      </c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J491" s="39"/>
      <c r="CK491" s="19">
        <f t="shared" si="1012"/>
        <v>0</v>
      </c>
      <c r="CL491" s="38">
        <f t="shared" si="1013"/>
        <v>1.6968069636806848</v>
      </c>
      <c r="CM491" s="39">
        <f t="shared" si="1014"/>
        <v>0.21793062760001342</v>
      </c>
      <c r="CN491" s="39">
        <f t="shared" si="1015"/>
        <v>0.33335407732604527</v>
      </c>
      <c r="CO491" s="41">
        <f t="shared" si="1016"/>
        <v>0.33810000000000001</v>
      </c>
      <c r="CP491" s="39">
        <f t="shared" si="1017"/>
        <v>5.4389868877726726E-2</v>
      </c>
      <c r="CQ491" s="17">
        <f t="shared" si="1018"/>
        <v>1.529633906886545</v>
      </c>
      <c r="CR491" s="17">
        <f t="shared" si="1019"/>
        <v>1.5514111243718509</v>
      </c>
      <c r="CS491" s="17">
        <f t="shared" si="1020"/>
        <v>0.24957423138134147</v>
      </c>
      <c r="CT491" s="17">
        <f t="shared" si="1021"/>
        <v>1.0142368820325329</v>
      </c>
      <c r="CU491" s="17">
        <f t="shared" si="1022"/>
        <v>0.16315945289767481</v>
      </c>
      <c r="CV491" s="17">
        <f t="shared" si="1023"/>
        <v>0.16086917739641152</v>
      </c>
      <c r="CW491" s="13">
        <f t="shared" si="1024"/>
        <v>-1.5235784888547057</v>
      </c>
      <c r="CX491" s="13">
        <f t="shared" si="1025"/>
        <v>-1.0985500586263031</v>
      </c>
      <c r="CY491" s="13">
        <f t="shared" si="1026"/>
        <v>-2.9115773763292374</v>
      </c>
      <c r="CZ491" s="13">
        <f t="shared" si="1036"/>
        <v>0.42502843022840253</v>
      </c>
      <c r="DA491" s="13">
        <f t="shared" si="1037"/>
        <v>0.43916491958640885</v>
      </c>
      <c r="DB491" s="13">
        <f t="shared" si="1038"/>
        <v>-1.3879988874745319</v>
      </c>
      <c r="DC491" s="13">
        <f t="shared" si="1039"/>
        <v>1.4136489358006462E-2</v>
      </c>
      <c r="DD491" s="13">
        <f t="shared" si="1040"/>
        <v>-1.8130273177029341</v>
      </c>
      <c r="DE491" s="13">
        <f t="shared" si="1041"/>
        <v>-1.8271638070609404</v>
      </c>
      <c r="DF491" s="15"/>
      <c r="DV491" s="39" t="str">
        <f>E491</f>
        <v xml:space="preserve">SRM 3169 </v>
      </c>
      <c r="DW491" s="39" t="str">
        <f>A491</f>
        <v>Lab 2</v>
      </c>
      <c r="DX491" s="39" t="str">
        <f>B491</f>
        <v>May 28, 2020</v>
      </c>
      <c r="DY491" s="124">
        <f>C491</f>
        <v>1</v>
      </c>
      <c r="DZ491" s="48">
        <f>BE491/AVERAGE(BE489,BE493)</f>
        <v>1.0020394373131487</v>
      </c>
      <c r="EA491" s="46">
        <f>(CM491/AVERAGE(CM489,CM493)-1)*10^6</f>
        <v>-3.1983972199611799</v>
      </c>
      <c r="EB491" s="46">
        <f>(CN491/AVERAGE(CN489,CN493)-1)*10^6</f>
        <v>-1.0389421079004535</v>
      </c>
      <c r="EC491" s="46">
        <f>(CP491/AVERAGE(CP489,CP493)-1)*10^6</f>
        <v>0.45530323267151118</v>
      </c>
      <c r="EH491" s="50"/>
      <c r="EK491" s="46"/>
      <c r="EL491" s="46"/>
      <c r="EQ491" s="124"/>
      <c r="FA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</row>
    <row r="492" spans="1:235">
      <c r="A492" t="s">
        <v>40</v>
      </c>
      <c r="B492" t="s">
        <v>41</v>
      </c>
      <c r="C492" s="19">
        <v>1</v>
      </c>
      <c r="D492" s="14">
        <v>264</v>
      </c>
      <c r="E492" t="s">
        <v>185</v>
      </c>
      <c r="F492" s="13"/>
      <c r="G492" s="13"/>
      <c r="H492" s="13">
        <v>1.3766474000000001E-2</v>
      </c>
      <c r="I492" s="13">
        <v>2.9292808000000001E-3</v>
      </c>
      <c r="J492" s="13">
        <v>4.3374080000000001E-3</v>
      </c>
      <c r="L492" s="13">
        <v>4.1438244000000001E-3</v>
      </c>
      <c r="M492" s="13">
        <v>1.3986106E-5</v>
      </c>
      <c r="N492" s="13">
        <v>6.5309875999999996E-4</v>
      </c>
      <c r="Q492" s="13">
        <v>4.3439851999999999E-6</v>
      </c>
      <c r="R492" s="13">
        <v>1.2589596E-5</v>
      </c>
      <c r="S492" s="13">
        <v>-2.9261953999999999E-6</v>
      </c>
      <c r="T492" s="13"/>
      <c r="U492" s="13"/>
      <c r="V492" s="13">
        <v>48.508769000000001</v>
      </c>
      <c r="W492" s="13">
        <v>10.771426</v>
      </c>
      <c r="X492" s="13">
        <v>16.784012000000001</v>
      </c>
      <c r="Z492" s="13">
        <v>17.654772999999999</v>
      </c>
      <c r="AA492" s="13">
        <v>4.0942224999999997E-5</v>
      </c>
      <c r="AB492" s="13">
        <v>2.9433703000000002</v>
      </c>
      <c r="AE492" s="13">
        <v>2.1843408000000002E-6</v>
      </c>
      <c r="AF492" s="13">
        <v>6.8117989000000004E-6</v>
      </c>
      <c r="AG492" s="13">
        <v>-4.12881E-6</v>
      </c>
      <c r="AI492" s="68">
        <f t="shared" si="1005"/>
        <v>1</v>
      </c>
      <c r="AJ492" s="13">
        <f t="shared" si="955"/>
        <v>0</v>
      </c>
      <c r="AK492" s="13">
        <f t="shared" si="956"/>
        <v>0</v>
      </c>
      <c r="AL492" s="13">
        <f t="shared" si="957"/>
        <v>48.495002526</v>
      </c>
      <c r="AM492" s="13">
        <f t="shared" si="958"/>
        <v>10.7684967192</v>
      </c>
      <c r="AN492" s="13">
        <f t="shared" si="959"/>
        <v>16.779674591999999</v>
      </c>
      <c r="AO492" s="13">
        <f t="shared" si="960"/>
        <v>0</v>
      </c>
      <c r="AP492" s="13">
        <f t="shared" si="961"/>
        <v>17.650629175599999</v>
      </c>
      <c r="AQ492" s="13">
        <f t="shared" si="962"/>
        <v>2.6956118999999996E-5</v>
      </c>
      <c r="AR492" s="13">
        <f t="shared" si="963"/>
        <v>2.9427172012400002</v>
      </c>
      <c r="AS492" s="13">
        <f t="shared" si="964"/>
        <v>0</v>
      </c>
      <c r="AT492" s="13">
        <f t="shared" si="965"/>
        <v>0</v>
      </c>
      <c r="AU492" s="13">
        <f t="shared" si="966"/>
        <v>-2.1596443999999997E-6</v>
      </c>
      <c r="AV492" s="13">
        <f t="shared" si="967"/>
        <v>-5.7777970999999992E-6</v>
      </c>
      <c r="AW492" s="13">
        <f t="shared" si="968"/>
        <v>-1.2026146000000002E-6</v>
      </c>
      <c r="AY492">
        <f t="shared" si="1028"/>
        <v>0</v>
      </c>
      <c r="AZ492">
        <f t="shared" si="1006"/>
        <v>0</v>
      </c>
      <c r="BA492">
        <f t="shared" si="1029"/>
        <v>1</v>
      </c>
      <c r="BB492">
        <f t="shared" si="1007"/>
        <v>1</v>
      </c>
      <c r="BC492">
        <f t="shared" si="1008"/>
        <v>1</v>
      </c>
      <c r="BD492" s="41">
        <f t="shared" si="1009"/>
        <v>1.692966233413991</v>
      </c>
      <c r="BE492" s="13">
        <f t="shared" si="1010"/>
        <v>48.495002526</v>
      </c>
      <c r="BF492" s="13">
        <f t="shared" si="1011"/>
        <v>10.7684967192</v>
      </c>
      <c r="BG492" s="13">
        <f t="shared" si="969"/>
        <v>16.779682240909295</v>
      </c>
      <c r="BH492" s="13">
        <f t="shared" si="970"/>
        <v>17.650634132366989</v>
      </c>
      <c r="BI492" s="13">
        <f t="shared" si="971"/>
        <v>2.9427273861685519</v>
      </c>
      <c r="BJ492" s="17">
        <f t="shared" si="972"/>
        <v>0.22205374076280546</v>
      </c>
      <c r="BK492" s="17">
        <f t="shared" si="973"/>
        <v>0.34600848266608658</v>
      </c>
      <c r="BL492" s="17">
        <f t="shared" si="974"/>
        <v>0.36396810419596981</v>
      </c>
      <c r="BM492" s="17">
        <f t="shared" si="975"/>
        <v>6.06810440847146E-2</v>
      </c>
      <c r="BN492" s="17">
        <f t="shared" si="1030"/>
        <v>1.5582195619739085</v>
      </c>
      <c r="BO492" s="17">
        <f t="shared" si="1031"/>
        <v>1.6390991790800553</v>
      </c>
      <c r="BP492" s="17">
        <f t="shared" si="1032"/>
        <v>0.27327188398745872</v>
      </c>
      <c r="BQ492" s="17">
        <f t="shared" si="1033"/>
        <v>1.0519051480804738</v>
      </c>
      <c r="BR492" s="17">
        <f t="shared" si="1034"/>
        <v>0.17537444058351159</v>
      </c>
      <c r="BS492" s="17">
        <f t="shared" si="1035"/>
        <v>0.16672077411498221</v>
      </c>
      <c r="BT492" s="96">
        <f t="shared" si="976"/>
        <v>-1.504835850897273</v>
      </c>
      <c r="BU492" s="96">
        <f t="shared" si="977"/>
        <v>-1.0612919878489615</v>
      </c>
      <c r="BV492" s="96">
        <f t="shared" si="978"/>
        <v>-1.010689041020012</v>
      </c>
      <c r="BW492" s="96">
        <f t="shared" si="979"/>
        <v>-2.8021239182438586</v>
      </c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J492" s="39"/>
      <c r="CK492" s="19">
        <f t="shared" si="1012"/>
        <v>0</v>
      </c>
      <c r="CL492" s="38">
        <f t="shared" si="1013"/>
        <v>1.6929726821737789</v>
      </c>
      <c r="CM492" s="39">
        <f t="shared" si="1014"/>
        <v>0.2179302620930649</v>
      </c>
      <c r="CN492" s="39">
        <f t="shared" si="1015"/>
        <v>0.33335513818727691</v>
      </c>
      <c r="CO492" s="41">
        <f t="shared" si="1016"/>
        <v>0.33810000000000001</v>
      </c>
      <c r="CP492" s="39">
        <f t="shared" si="1017"/>
        <v>5.439075535987694E-2</v>
      </c>
      <c r="CQ492" s="17">
        <f t="shared" si="1018"/>
        <v>1.5296413402417743</v>
      </c>
      <c r="CR492" s="17">
        <f t="shared" si="1019"/>
        <v>1.5514137263581038</v>
      </c>
      <c r="CS492" s="17">
        <f t="shared" si="1020"/>
        <v>0.24957871769387369</v>
      </c>
      <c r="CT492" s="17">
        <f t="shared" si="1021"/>
        <v>1.0142336543499066</v>
      </c>
      <c r="CU492" s="17">
        <f t="shared" si="1022"/>
        <v>0.16316159293552132</v>
      </c>
      <c r="CV492" s="17">
        <f t="shared" si="1023"/>
        <v>0.16087179934894094</v>
      </c>
      <c r="CW492" s="13">
        <f t="shared" si="1024"/>
        <v>-1.5235801660272035</v>
      </c>
      <c r="CX492" s="13">
        <f t="shared" si="1025"/>
        <v>-1.098546876245718</v>
      </c>
      <c r="CY492" s="13">
        <f t="shared" si="1026"/>
        <v>-2.9115610777989347</v>
      </c>
      <c r="CZ492" s="13">
        <f t="shared" si="1036"/>
        <v>0.42503328978148547</v>
      </c>
      <c r="DA492" s="13">
        <f t="shared" si="1037"/>
        <v>0.43916659675890685</v>
      </c>
      <c r="DB492" s="13">
        <f t="shared" si="1038"/>
        <v>-1.3879809117717312</v>
      </c>
      <c r="DC492" s="13">
        <f t="shared" si="1039"/>
        <v>1.4133306977421291E-2</v>
      </c>
      <c r="DD492" s="13">
        <f t="shared" si="1040"/>
        <v>-1.8130142015532167</v>
      </c>
      <c r="DE492" s="13">
        <f t="shared" si="1041"/>
        <v>-1.8271475085306381</v>
      </c>
      <c r="DF492" s="15"/>
      <c r="DY492" s="124"/>
      <c r="EE492" t="str">
        <f>E492</f>
        <v xml:space="preserve">bottle 6 </v>
      </c>
      <c r="EF492" t="str">
        <f>A492</f>
        <v>Lab 2</v>
      </c>
      <c r="EG492" t="str">
        <f>B492</f>
        <v>May 28, 2020</v>
      </c>
      <c r="EH492" s="50">
        <f>C492</f>
        <v>1</v>
      </c>
      <c r="EI492" s="48">
        <f>BE492/AVERAGE(BE491,BE493)</f>
        <v>1.0436914168567537</v>
      </c>
      <c r="EJ492" s="46">
        <f>(CM492/AVERAGE(CM491,CM493)-1)*10^6</f>
        <v>-0.22949755207335443</v>
      </c>
      <c r="EK492" s="46">
        <f>(CN492/AVERAGE(CN491,CN493)-1)*10^6</f>
        <v>5.4971424612304531</v>
      </c>
      <c r="EL492" s="46">
        <f>(CP492/AVERAGE(CP491,CP493)-1)*10^6</f>
        <v>7.9089175319957405</v>
      </c>
      <c r="EN492" s="39" t="str">
        <f t="shared" ref="EN492:EU492" si="1049">EE851</f>
        <v>iRM4</v>
      </c>
      <c r="EO492" s="39" t="str">
        <f t="shared" si="1049"/>
        <v>Lab 3</v>
      </c>
      <c r="EP492" s="39" t="str">
        <f t="shared" si="1049"/>
        <v>Jul 30, 2020</v>
      </c>
      <c r="EQ492" s="124">
        <f t="shared" si="1049"/>
        <v>5</v>
      </c>
      <c r="ER492" s="117">
        <f t="shared" si="1049"/>
        <v>1.0187863721240122</v>
      </c>
      <c r="ES492" s="44">
        <f t="shared" si="1049"/>
        <v>4.4623004913368902</v>
      </c>
      <c r="ET492" s="44">
        <f t="shared" si="1049"/>
        <v>0.2293228964500571</v>
      </c>
      <c r="EU492" s="44">
        <f t="shared" si="1049"/>
        <v>12.328309998865805</v>
      </c>
      <c r="EV492" s="39" t="s">
        <v>275</v>
      </c>
      <c r="EW492" s="108" t="s">
        <v>257</v>
      </c>
      <c r="EX492" s="109">
        <f>AVERAGE(ES492:ES496)</f>
        <v>-2.9774032191287603</v>
      </c>
      <c r="EY492" s="109">
        <f>AVERAGE(ET492:ET496)</f>
        <v>0.87742105927546277</v>
      </c>
      <c r="EZ492" s="110">
        <f>AVERAGE(EU492:EU496)</f>
        <v>0.72423108488095522</v>
      </c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</row>
    <row r="493" spans="1:235">
      <c r="A493" t="s">
        <v>40</v>
      </c>
      <c r="B493" t="s">
        <v>41</v>
      </c>
      <c r="C493" s="19">
        <v>1</v>
      </c>
      <c r="D493" s="14">
        <v>267</v>
      </c>
      <c r="E493" t="s">
        <v>179</v>
      </c>
      <c r="F493" s="13"/>
      <c r="G493" s="13"/>
      <c r="H493" s="13">
        <v>1.3686132E-2</v>
      </c>
      <c r="I493" s="13">
        <v>2.9151200999999998E-3</v>
      </c>
      <c r="J493" s="13">
        <v>4.3167120000000003E-3</v>
      </c>
      <c r="L493" s="13">
        <v>4.1137016000000002E-3</v>
      </c>
      <c r="M493" s="13">
        <v>7.9587940999999993E-6</v>
      </c>
      <c r="N493" s="13">
        <v>6.6018412000000003E-4</v>
      </c>
      <c r="Q493" s="13">
        <v>6.4534934999999998E-6</v>
      </c>
      <c r="R493" s="13">
        <v>6.2304685000000004E-6</v>
      </c>
      <c r="S493" s="13">
        <v>7.9767527999999995E-6</v>
      </c>
      <c r="T493" s="13"/>
      <c r="U493" s="13"/>
      <c r="V493" s="13">
        <v>46.495195000000002</v>
      </c>
      <c r="W493" s="13">
        <v>10.324496999999999</v>
      </c>
      <c r="X493" s="13">
        <v>16.087826</v>
      </c>
      <c r="Z493" s="13">
        <v>16.923209</v>
      </c>
      <c r="AA493" s="13">
        <v>2.4537177999999999E-5</v>
      </c>
      <c r="AB493" s="13">
        <v>2.8215469</v>
      </c>
      <c r="AE493" s="13">
        <v>5.9744717000000004E-6</v>
      </c>
      <c r="AF493" s="13">
        <v>1.7124432999999998E-5</v>
      </c>
      <c r="AG493" s="13">
        <v>3.5303897E-6</v>
      </c>
      <c r="AI493" s="68">
        <f t="shared" si="1005"/>
        <v>1</v>
      </c>
      <c r="AJ493" s="13">
        <f t="shared" si="955"/>
        <v>0</v>
      </c>
      <c r="AK493" s="13">
        <f t="shared" si="956"/>
        <v>0</v>
      </c>
      <c r="AL493" s="13">
        <f t="shared" si="957"/>
        <v>46.481508868000006</v>
      </c>
      <c r="AM493" s="13">
        <f t="shared" si="958"/>
        <v>10.321581879899998</v>
      </c>
      <c r="AN493" s="13">
        <f t="shared" si="959"/>
        <v>16.083509287999998</v>
      </c>
      <c r="AO493" s="13">
        <f t="shared" si="960"/>
        <v>0</v>
      </c>
      <c r="AP493" s="13">
        <f t="shared" si="961"/>
        <v>16.919095298399998</v>
      </c>
      <c r="AQ493" s="13">
        <f t="shared" si="962"/>
        <v>1.6578383900000002E-5</v>
      </c>
      <c r="AR493" s="13">
        <f t="shared" si="963"/>
        <v>2.82088671588</v>
      </c>
      <c r="AS493" s="13">
        <f t="shared" si="964"/>
        <v>0</v>
      </c>
      <c r="AT493" s="13">
        <f t="shared" si="965"/>
        <v>0</v>
      </c>
      <c r="AU493" s="13">
        <f t="shared" si="966"/>
        <v>-4.7902179999999945E-7</v>
      </c>
      <c r="AV493" s="13">
        <f t="shared" si="967"/>
        <v>1.0893964499999997E-5</v>
      </c>
      <c r="AW493" s="13">
        <f t="shared" si="968"/>
        <v>-4.446363099999999E-6</v>
      </c>
      <c r="AY493">
        <f t="shared" si="1028"/>
        <v>0</v>
      </c>
      <c r="AZ493">
        <f t="shared" si="1006"/>
        <v>0</v>
      </c>
      <c r="BA493">
        <f t="shared" si="1029"/>
        <v>1</v>
      </c>
      <c r="BB493">
        <f t="shared" si="1007"/>
        <v>1</v>
      </c>
      <c r="BC493">
        <f t="shared" si="1008"/>
        <v>1</v>
      </c>
      <c r="BD493" s="41">
        <f t="shared" si="1009"/>
        <v>1.6947489003925218</v>
      </c>
      <c r="BE493" s="13">
        <f t="shared" si="1010"/>
        <v>46.481508868000006</v>
      </c>
      <c r="BF493" s="13">
        <f t="shared" si="1011"/>
        <v>10.321581879899998</v>
      </c>
      <c r="BG493" s="13">
        <f t="shared" si="969"/>
        <v>16.083494868007978</v>
      </c>
      <c r="BH493" s="13">
        <f t="shared" si="970"/>
        <v>16.919085953406572</v>
      </c>
      <c r="BI493" s="13">
        <f t="shared" si="971"/>
        <v>2.8208694008987507</v>
      </c>
      <c r="BJ493" s="17">
        <f t="shared" si="972"/>
        <v>0.22205780602371639</v>
      </c>
      <c r="BK493" s="17">
        <f t="shared" si="973"/>
        <v>0.34601920763120042</v>
      </c>
      <c r="BL493" s="17">
        <f t="shared" si="974"/>
        <v>0.36399605704397525</v>
      </c>
      <c r="BM493" s="17">
        <f t="shared" si="975"/>
        <v>6.0687991194725739E-2</v>
      </c>
      <c r="BN493" s="17">
        <f t="shared" si="1030"/>
        <v>1.55823933338441</v>
      </c>
      <c r="BO493" s="17">
        <f t="shared" si="1031"/>
        <v>1.6391950526841623</v>
      </c>
      <c r="BP493" s="17">
        <f t="shared" si="1032"/>
        <v>0.27329816628127945</v>
      </c>
      <c r="BQ493" s="17">
        <f t="shared" si="1033"/>
        <v>1.051953328070548</v>
      </c>
      <c r="BR493" s="17">
        <f t="shared" si="1034"/>
        <v>0.17538908204023504</v>
      </c>
      <c r="BS493" s="17">
        <f t="shared" si="1035"/>
        <v>0.16672705657191741</v>
      </c>
      <c r="BT493" s="96">
        <f t="shared" si="976"/>
        <v>-1.5048175435105795</v>
      </c>
      <c r="BU493" s="96">
        <f t="shared" ref="BU493:BU524" si="1050">LN(BK493)</f>
        <v>-1.0612609920802514</v>
      </c>
      <c r="BV493" s="96">
        <f t="shared" ref="BV493:BV524" si="1051">LN(BL493)</f>
        <v>-1.0106122437008374</v>
      </c>
      <c r="BW493" s="96">
        <f t="shared" ref="BW493:BW524" si="1052">LN(BM493)</f>
        <v>-2.8020094391264667</v>
      </c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J493" s="39"/>
      <c r="CK493" s="19">
        <f t="shared" si="1012"/>
        <v>0</v>
      </c>
      <c r="CL493" s="38">
        <f t="shared" si="1013"/>
        <v>1.6947362168686182</v>
      </c>
      <c r="CM493" s="39">
        <f t="shared" si="1014"/>
        <v>0.21792999661506265</v>
      </c>
      <c r="CN493" s="39">
        <f t="shared" si="1015"/>
        <v>0.33335253406728593</v>
      </c>
      <c r="CO493" s="41">
        <f t="shared" si="1016"/>
        <v>0.33810000000000001</v>
      </c>
      <c r="CP493" s="39">
        <f t="shared" si="1017"/>
        <v>5.4390781504834201E-2</v>
      </c>
      <c r="CQ493" s="17">
        <f t="shared" si="1018"/>
        <v>1.5296312542788599</v>
      </c>
      <c r="CR493" s="17">
        <f t="shared" si="1019"/>
        <v>1.5514156162595543</v>
      </c>
      <c r="CS493" s="17">
        <f t="shared" si="1020"/>
        <v>0.24957914169524137</v>
      </c>
      <c r="CT493" s="17">
        <f t="shared" si="1021"/>
        <v>1.0142415774519231</v>
      </c>
      <c r="CU493" s="17">
        <f t="shared" si="1022"/>
        <v>0.16316294596955316</v>
      </c>
      <c r="CV493" s="17">
        <f t="shared" si="1023"/>
        <v>0.16087187667800712</v>
      </c>
      <c r="CW493" s="13">
        <f t="shared" si="1024"/>
        <v>-1.5235813842066404</v>
      </c>
      <c r="CX493" s="13">
        <f t="shared" si="1025"/>
        <v>-1.0985546881251951</v>
      </c>
      <c r="CY493" s="13">
        <f t="shared" si="1026"/>
        <v>-2.911560597111531</v>
      </c>
      <c r="CZ493" s="13">
        <f t="shared" si="1036"/>
        <v>0.4250266960814455</v>
      </c>
      <c r="DA493" s="13">
        <f t="shared" si="1037"/>
        <v>0.43916781493834361</v>
      </c>
      <c r="DB493" s="13">
        <f t="shared" si="1038"/>
        <v>-1.3879792129048909</v>
      </c>
      <c r="DC493" s="13">
        <f t="shared" si="1039"/>
        <v>1.4141118856898345E-2</v>
      </c>
      <c r="DD493" s="13">
        <f t="shared" si="1040"/>
        <v>-1.813005908986336</v>
      </c>
      <c r="DE493" s="13">
        <f t="shared" si="1041"/>
        <v>-1.8271470278432342</v>
      </c>
      <c r="DF493" s="15"/>
      <c r="DY493" s="124"/>
      <c r="EH493" s="50"/>
      <c r="EN493" s="39" t="str">
        <f t="shared" ref="EN493:EU493" si="1053">EE859</f>
        <v>iRM4</v>
      </c>
      <c r="EO493" s="39" t="str">
        <f t="shared" si="1053"/>
        <v>Lab 3</v>
      </c>
      <c r="EP493" s="39" t="str">
        <f t="shared" si="1053"/>
        <v>Jul 30, 2020</v>
      </c>
      <c r="EQ493" s="124">
        <f t="shared" si="1053"/>
        <v>5</v>
      </c>
      <c r="ER493" s="117">
        <f t="shared" si="1053"/>
        <v>1.0170125641031842</v>
      </c>
      <c r="ES493" s="44">
        <f t="shared" si="1053"/>
        <v>-8.2372467139490979</v>
      </c>
      <c r="ET493" s="44">
        <f t="shared" si="1053"/>
        <v>-2.1132823103675591</v>
      </c>
      <c r="EU493" s="44">
        <f t="shared" si="1053"/>
        <v>-43.659056663036822</v>
      </c>
      <c r="EV493" s="39" t="s">
        <v>275</v>
      </c>
      <c r="EW493" s="111" t="s">
        <v>258</v>
      </c>
      <c r="EX493" s="44">
        <f>2*STDEV(ES492:ES496)</f>
        <v>10.405017217868295</v>
      </c>
      <c r="EY493" s="44">
        <f>2*STDEV(ET492:ET496)</f>
        <v>6.586587889570735</v>
      </c>
      <c r="EZ493" s="112">
        <f>2*STDEV(EU492:EU496)</f>
        <v>51.313540954341953</v>
      </c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</row>
    <row r="494" spans="1:235">
      <c r="A494" s="4" t="s">
        <v>40</v>
      </c>
      <c r="B494" s="4" t="s">
        <v>42</v>
      </c>
      <c r="C494" s="20">
        <v>2</v>
      </c>
      <c r="D494" s="16">
        <v>68</v>
      </c>
      <c r="E494" s="4" t="s">
        <v>179</v>
      </c>
      <c r="F494" s="15"/>
      <c r="G494" s="15"/>
      <c r="H494" s="15">
        <v>1.0393253999999999E-2</v>
      </c>
      <c r="I494" s="15">
        <v>2.2113482000000002E-3</v>
      </c>
      <c r="J494" s="15">
        <v>3.2713505999999999E-3</v>
      </c>
      <c r="K494" s="4"/>
      <c r="L494" s="15">
        <v>3.1031784E-3</v>
      </c>
      <c r="M494" s="15">
        <v>1.6518641E-5</v>
      </c>
      <c r="N494" s="15">
        <v>5.0335992999999996E-4</v>
      </c>
      <c r="O494" s="4"/>
      <c r="P494" s="4"/>
      <c r="Q494" s="15">
        <v>5.4353705999999997E-6</v>
      </c>
      <c r="R494" s="15">
        <v>6.1761575999999998E-6</v>
      </c>
      <c r="S494" s="15">
        <v>1.5293908999999999E-6</v>
      </c>
      <c r="T494" s="15"/>
      <c r="U494" s="15"/>
      <c r="V494" s="15">
        <v>41.211213000000001</v>
      </c>
      <c r="W494" s="15">
        <v>9.1485844000000007</v>
      </c>
      <c r="X494" s="15">
        <v>14.251041000000001</v>
      </c>
      <c r="Y494" s="4"/>
      <c r="Z494" s="15">
        <v>14.982329</v>
      </c>
      <c r="AA494" s="15">
        <v>2.6796907999999999E-5</v>
      </c>
      <c r="AB494" s="15">
        <v>2.4964357000000001</v>
      </c>
      <c r="AC494" s="4"/>
      <c r="AD494" s="4"/>
      <c r="AE494" s="15">
        <v>-8.5738946000000003E-7</v>
      </c>
      <c r="AF494" s="15">
        <v>1.0761243000000001E-5</v>
      </c>
      <c r="AG494" s="15">
        <v>5.3730711E-6</v>
      </c>
      <c r="AH494" s="4"/>
      <c r="AI494" s="69">
        <f t="shared" si="1005"/>
        <v>1</v>
      </c>
      <c r="AJ494" s="15">
        <f t="shared" si="955"/>
        <v>0</v>
      </c>
      <c r="AK494" s="15">
        <f t="shared" si="956"/>
        <v>0</v>
      </c>
      <c r="AL494" s="15">
        <f t="shared" si="957"/>
        <v>41.200819746000001</v>
      </c>
      <c r="AM494" s="15">
        <f t="shared" si="958"/>
        <v>9.1463730518000013</v>
      </c>
      <c r="AN494" s="15">
        <f t="shared" si="959"/>
        <v>14.2477696494</v>
      </c>
      <c r="AO494" s="15">
        <f t="shared" si="960"/>
        <v>0</v>
      </c>
      <c r="AP494" s="15">
        <f t="shared" si="961"/>
        <v>14.9792258216</v>
      </c>
      <c r="AQ494" s="15">
        <f t="shared" si="962"/>
        <v>1.0278266999999999E-5</v>
      </c>
      <c r="AR494" s="15">
        <f t="shared" si="963"/>
        <v>2.49593234007</v>
      </c>
      <c r="AS494" s="15">
        <f t="shared" si="964"/>
        <v>0</v>
      </c>
      <c r="AT494" s="15">
        <f t="shared" si="965"/>
        <v>0</v>
      </c>
      <c r="AU494" s="15">
        <f t="shared" si="966"/>
        <v>-6.2927600599999997E-6</v>
      </c>
      <c r="AV494" s="15">
        <f t="shared" si="967"/>
        <v>4.5850854000000008E-6</v>
      </c>
      <c r="AW494" s="15">
        <f t="shared" si="968"/>
        <v>3.8436802000000003E-6</v>
      </c>
      <c r="AX494" s="4"/>
      <c r="AY494" s="4">
        <f t="shared" si="1028"/>
        <v>0</v>
      </c>
      <c r="AZ494" s="4">
        <f t="shared" si="1006"/>
        <v>0</v>
      </c>
      <c r="BA494" s="4">
        <f t="shared" si="1029"/>
        <v>1</v>
      </c>
      <c r="BB494" s="4">
        <f t="shared" si="1007"/>
        <v>1</v>
      </c>
      <c r="BC494" s="4">
        <f t="shared" si="1008"/>
        <v>1</v>
      </c>
      <c r="BD494" s="40">
        <f t="shared" si="1009"/>
        <v>1.6676022493319669</v>
      </c>
      <c r="BE494" s="15">
        <f t="shared" si="1010"/>
        <v>41.200819746000001</v>
      </c>
      <c r="BF494" s="15">
        <f t="shared" si="1011"/>
        <v>9.1463730518000013</v>
      </c>
      <c r="BG494" s="15">
        <f t="shared" si="969"/>
        <v>14.247763567879709</v>
      </c>
      <c r="BH494" s="15">
        <f t="shared" si="970"/>
        <v>14.979221882491796</v>
      </c>
      <c r="BI494" s="15">
        <f t="shared" si="971"/>
        <v>2.4959275731367616</v>
      </c>
      <c r="BJ494" s="18">
        <f t="shared" si="972"/>
        <v>0.22199492894041217</v>
      </c>
      <c r="BK494" s="18">
        <f t="shared" si="973"/>
        <v>0.34581262352827236</v>
      </c>
      <c r="BL494" s="18">
        <f t="shared" si="974"/>
        <v>0.36356611287924823</v>
      </c>
      <c r="BM494" s="18">
        <f t="shared" si="975"/>
        <v>6.0579561002037582E-2</v>
      </c>
      <c r="BN494" s="18">
        <f t="shared" si="1030"/>
        <v>1.5577501034768919</v>
      </c>
      <c r="BO494" s="18">
        <f t="shared" si="1031"/>
        <v>1.6377226030097136</v>
      </c>
      <c r="BP494" s="18">
        <f t="shared" si="1032"/>
        <v>0.27288713886927718</v>
      </c>
      <c r="BQ494" s="18">
        <f t="shared" si="1033"/>
        <v>1.0513384652354207</v>
      </c>
      <c r="BR494" s="18">
        <f t="shared" si="1034"/>
        <v>0.17518030540341112</v>
      </c>
      <c r="BS494" s="18">
        <f t="shared" si="1035"/>
        <v>0.16662598315965152</v>
      </c>
      <c r="BT494" s="144">
        <f t="shared" si="976"/>
        <v>-1.5051007399815099</v>
      </c>
      <c r="BU494" s="144">
        <f t="shared" si="1050"/>
        <v>-1.0618582011121684</v>
      </c>
      <c r="BV494" s="144">
        <f t="shared" si="1051"/>
        <v>-1.0117941199240583</v>
      </c>
      <c r="BW494" s="144">
        <f t="shared" si="1052"/>
        <v>-2.8037977199917128</v>
      </c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4"/>
      <c r="CJ494" s="43" t="s">
        <v>217</v>
      </c>
      <c r="CK494" s="20">
        <f t="shared" ref="CK494:CK538" si="1054">$CM$5</f>
        <v>0</v>
      </c>
      <c r="CL494" s="42">
        <f t="shared" si="1013"/>
        <v>1.6675962105889521</v>
      </c>
      <c r="CM494" s="43">
        <f t="shared" si="1014"/>
        <v>0.21793376535803607</v>
      </c>
      <c r="CN494" s="43">
        <f t="shared" si="1015"/>
        <v>0.33335254181120277</v>
      </c>
      <c r="CO494" s="40">
        <f t="shared" si="1016"/>
        <v>0.33810000000000007</v>
      </c>
      <c r="CP494" s="43">
        <f t="shared" si="1017"/>
        <v>5.4388937891586102E-2</v>
      </c>
      <c r="CQ494" s="18">
        <f t="shared" si="1018"/>
        <v>1.529604837798076</v>
      </c>
      <c r="CR494" s="18">
        <f t="shared" si="1019"/>
        <v>1.5513887875270125</v>
      </c>
      <c r="CS494" s="18">
        <f t="shared" si="1020"/>
        <v>0.24956636619494149</v>
      </c>
      <c r="CT494" s="18">
        <f t="shared" si="1021"/>
        <v>1.0142415538906735</v>
      </c>
      <c r="CU494" s="18">
        <f t="shared" si="1022"/>
        <v>0.16315741165816508</v>
      </c>
      <c r="CV494" s="18">
        <f t="shared" si="1023"/>
        <v>0.16086642381421501</v>
      </c>
      <c r="CW494" s="15">
        <f t="shared" si="1024"/>
        <v>-1.5235640909911803</v>
      </c>
      <c r="CX494" s="15">
        <f t="shared" si="1025"/>
        <v>-1.0985546648947828</v>
      </c>
      <c r="CY494" s="15">
        <f t="shared" si="1026"/>
        <v>-2.9115944933793005</v>
      </c>
      <c r="CZ494" s="15">
        <f t="shared" si="1036"/>
        <v>0.42500942609639725</v>
      </c>
      <c r="DA494" s="15">
        <f t="shared" si="1037"/>
        <v>0.4391505217228836</v>
      </c>
      <c r="DB494" s="15">
        <f t="shared" si="1038"/>
        <v>-1.3880304023881207</v>
      </c>
      <c r="DC494" s="15">
        <f t="shared" si="1039"/>
        <v>1.4141095626486168E-2</v>
      </c>
      <c r="DD494" s="15">
        <f t="shared" si="1040"/>
        <v>-1.8130398284845177</v>
      </c>
      <c r="DE494" s="15">
        <f t="shared" si="1041"/>
        <v>-1.827180924111004</v>
      </c>
      <c r="DF494" s="15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125"/>
      <c r="DZ494" s="4"/>
      <c r="EA494" s="20"/>
      <c r="EB494" s="20"/>
      <c r="EC494" s="20"/>
      <c r="ED494" s="4"/>
      <c r="EE494" s="4"/>
      <c r="EF494" s="4"/>
      <c r="EG494" s="4"/>
      <c r="EH494" s="130"/>
      <c r="EI494" s="20"/>
      <c r="EJ494" s="20"/>
      <c r="EK494" s="20"/>
      <c r="EL494" s="20"/>
      <c r="EN494" s="39" t="str">
        <f t="shared" ref="EN494:EU494" si="1055">EE867</f>
        <v>iRM4</v>
      </c>
      <c r="EO494" s="39" t="str">
        <f t="shared" si="1055"/>
        <v>Lab 3</v>
      </c>
      <c r="EP494" s="39" t="str">
        <f t="shared" si="1055"/>
        <v>Jul 30, 2020</v>
      </c>
      <c r="EQ494" s="124">
        <f t="shared" si="1055"/>
        <v>5</v>
      </c>
      <c r="ER494" s="117">
        <f t="shared" si="1055"/>
        <v>1.0145923377092696</v>
      </c>
      <c r="ES494" s="44">
        <f t="shared" si="1055"/>
        <v>-7.317240494852939</v>
      </c>
      <c r="ET494" s="44">
        <f t="shared" si="1055"/>
        <v>1.2003279448169479</v>
      </c>
      <c r="EU494" s="44">
        <f t="shared" si="1055"/>
        <v>12.473265528667454</v>
      </c>
      <c r="EV494" s="39" t="s">
        <v>275</v>
      </c>
      <c r="EW494" s="111" t="s">
        <v>233</v>
      </c>
      <c r="EX494">
        <f>COUNT(ES492:ES496)</f>
        <v>5</v>
      </c>
      <c r="EY494">
        <f>COUNT(ET492:ET496)</f>
        <v>5</v>
      </c>
      <c r="EZ494" s="113">
        <f>COUNT(EU492:EU496)</f>
        <v>5</v>
      </c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</row>
    <row r="495" spans="1:235">
      <c r="A495" s="4" t="s">
        <v>40</v>
      </c>
      <c r="B495" s="4" t="s">
        <v>42</v>
      </c>
      <c r="C495" s="20">
        <v>2</v>
      </c>
      <c r="D495" s="16">
        <v>71</v>
      </c>
      <c r="E495" s="4" t="s">
        <v>179</v>
      </c>
      <c r="F495" s="15"/>
      <c r="G495" s="15"/>
      <c r="H495" s="15">
        <v>1.0770482E-2</v>
      </c>
      <c r="I495" s="15">
        <v>2.2980699000000001E-3</v>
      </c>
      <c r="J495" s="15">
        <v>3.3915426999999998E-3</v>
      </c>
      <c r="K495" s="4"/>
      <c r="L495" s="15">
        <v>3.2250847999999999E-3</v>
      </c>
      <c r="M495" s="15">
        <v>1.8439808000000001E-5</v>
      </c>
      <c r="N495" s="15">
        <v>5.2104802999999996E-4</v>
      </c>
      <c r="O495" s="4"/>
      <c r="P495" s="4"/>
      <c r="Q495" s="15">
        <v>1.0982084000000001E-5</v>
      </c>
      <c r="R495" s="15">
        <v>1.3573411E-5</v>
      </c>
      <c r="S495" s="15">
        <v>1.7949156999999999E-6</v>
      </c>
      <c r="T495" s="15"/>
      <c r="U495" s="15"/>
      <c r="V495" s="15">
        <v>41.266179999999999</v>
      </c>
      <c r="W495" s="15">
        <v>9.1606729999999992</v>
      </c>
      <c r="X495" s="15">
        <v>14.269551</v>
      </c>
      <c r="Y495" s="4"/>
      <c r="Z495" s="15">
        <v>15.001393</v>
      </c>
      <c r="AA495" s="15">
        <v>2.6975798000000001E-5</v>
      </c>
      <c r="AB495" s="15">
        <v>2.4995573000000002</v>
      </c>
      <c r="AC495" s="4"/>
      <c r="AD495" s="4"/>
      <c r="AE495" s="15">
        <v>7.8045828000000001E-6</v>
      </c>
      <c r="AF495" s="15">
        <v>9.6842336999999994E-6</v>
      </c>
      <c r="AG495" s="15">
        <v>-3.4588570999999998E-7</v>
      </c>
      <c r="AH495" s="4"/>
      <c r="AI495" s="69">
        <f t="shared" si="1005"/>
        <v>1</v>
      </c>
      <c r="AJ495" s="15">
        <f t="shared" si="955"/>
        <v>0</v>
      </c>
      <c r="AK495" s="15">
        <f t="shared" si="956"/>
        <v>0</v>
      </c>
      <c r="AL495" s="15">
        <f t="shared" si="957"/>
        <v>41.255409518</v>
      </c>
      <c r="AM495" s="15">
        <f t="shared" si="958"/>
        <v>9.158374930099999</v>
      </c>
      <c r="AN495" s="15">
        <f t="shared" si="959"/>
        <v>14.266159457300001</v>
      </c>
      <c r="AO495" s="15">
        <f t="shared" si="960"/>
        <v>0</v>
      </c>
      <c r="AP495" s="15">
        <f t="shared" si="961"/>
        <v>14.9981679152</v>
      </c>
      <c r="AQ495" s="15">
        <f t="shared" si="962"/>
        <v>8.5359900000000002E-6</v>
      </c>
      <c r="AR495" s="15">
        <f t="shared" si="963"/>
        <v>2.4990362519700002</v>
      </c>
      <c r="AS495" s="15">
        <f t="shared" si="964"/>
        <v>0</v>
      </c>
      <c r="AT495" s="15">
        <f t="shared" si="965"/>
        <v>0</v>
      </c>
      <c r="AU495" s="15">
        <f t="shared" si="966"/>
        <v>-3.1775012000000006E-6</v>
      </c>
      <c r="AV495" s="15">
        <f t="shared" si="967"/>
        <v>-3.8891773000000002E-6</v>
      </c>
      <c r="AW495" s="15">
        <f t="shared" si="968"/>
        <v>-2.1408014099999997E-6</v>
      </c>
      <c r="AX495" s="4"/>
      <c r="AY495" s="4">
        <f t="shared" si="1028"/>
        <v>0</v>
      </c>
      <c r="AZ495" s="4">
        <f t="shared" si="1006"/>
        <v>0</v>
      </c>
      <c r="BA495" s="4">
        <f t="shared" si="1029"/>
        <v>1</v>
      </c>
      <c r="BB495" s="4">
        <f t="shared" si="1007"/>
        <v>1</v>
      </c>
      <c r="BC495" s="4">
        <f t="shared" si="1008"/>
        <v>1</v>
      </c>
      <c r="BD495" s="40">
        <f t="shared" si="1009"/>
        <v>1.6662168065923366</v>
      </c>
      <c r="BE495" s="15">
        <f t="shared" si="1010"/>
        <v>41.255409518</v>
      </c>
      <c r="BF495" s="15">
        <f t="shared" si="1011"/>
        <v>9.158374930099999</v>
      </c>
      <c r="BG495" s="15">
        <f t="shared" si="969"/>
        <v>14.266164616325492</v>
      </c>
      <c r="BH495" s="15">
        <f t="shared" si="970"/>
        <v>14.998171256702392</v>
      </c>
      <c r="BI495" s="15">
        <f t="shared" si="971"/>
        <v>2.4990438297382394</v>
      </c>
      <c r="BJ495" s="18">
        <f t="shared" si="972"/>
        <v>0.22199209842055115</v>
      </c>
      <c r="BK495" s="18">
        <f t="shared" si="973"/>
        <v>0.34580106664802523</v>
      </c>
      <c r="BL495" s="18">
        <f t="shared" si="974"/>
        <v>0.36354435532044815</v>
      </c>
      <c r="BM495" s="18">
        <f t="shared" si="975"/>
        <v>6.0574936933976878E-2</v>
      </c>
      <c r="BN495" s="18">
        <f t="shared" si="1030"/>
        <v>1.5577179057649393</v>
      </c>
      <c r="BO495" s="18">
        <f t="shared" si="1031"/>
        <v>1.6376454743525803</v>
      </c>
      <c r="BP495" s="18">
        <f t="shared" si="1032"/>
        <v>0.27286978845175458</v>
      </c>
      <c r="BQ495" s="18">
        <f t="shared" si="1033"/>
        <v>1.051310682307649</v>
      </c>
      <c r="BR495" s="18">
        <f t="shared" si="1034"/>
        <v>0.17517278798805233</v>
      </c>
      <c r="BS495" s="18">
        <f t="shared" si="1035"/>
        <v>0.16662323605762702</v>
      </c>
      <c r="BT495" s="144">
        <f t="shared" si="976"/>
        <v>-1.5051134904435128</v>
      </c>
      <c r="BU495" s="144">
        <f t="shared" si="1050"/>
        <v>-1.0618916211569487</v>
      </c>
      <c r="BV495" s="144">
        <f t="shared" si="1051"/>
        <v>-1.0118539665629342</v>
      </c>
      <c r="BW495" s="144">
        <f t="shared" si="1052"/>
        <v>-2.8038740534030464</v>
      </c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4"/>
      <c r="CJ495" s="43"/>
      <c r="CK495" s="20">
        <f t="shared" si="1054"/>
        <v>0</v>
      </c>
      <c r="CL495" s="42">
        <f t="shared" si="1013"/>
        <v>1.6662219227210773</v>
      </c>
      <c r="CM495" s="43">
        <f t="shared" si="1014"/>
        <v>0.21793430265854669</v>
      </c>
      <c r="CN495" s="43">
        <f t="shared" si="1015"/>
        <v>0.33335148241564855</v>
      </c>
      <c r="CO495" s="40">
        <f t="shared" si="1016"/>
        <v>0.33810000000000001</v>
      </c>
      <c r="CP495" s="43">
        <f t="shared" si="1017"/>
        <v>5.4389617938175774E-2</v>
      </c>
      <c r="CQ495" s="18">
        <f t="shared" si="1018"/>
        <v>1.5295962055956573</v>
      </c>
      <c r="CR495" s="18">
        <f t="shared" si="1019"/>
        <v>1.5513849626955036</v>
      </c>
      <c r="CS495" s="18">
        <f t="shared" si="1020"/>
        <v>0.24956887132812625</v>
      </c>
      <c r="CT495" s="18">
        <f t="shared" si="1021"/>
        <v>1.0142447771641545</v>
      </c>
      <c r="CU495" s="18">
        <f t="shared" si="1022"/>
        <v>0.163159970203338</v>
      </c>
      <c r="CV495" s="18">
        <f t="shared" si="1023"/>
        <v>0.16086843519129185</v>
      </c>
      <c r="CW495" s="15">
        <f t="shared" si="1024"/>
        <v>-1.5235616255639097</v>
      </c>
      <c r="CX495" s="15">
        <f t="shared" si="1025"/>
        <v>-1.0985578429033616</v>
      </c>
      <c r="CY495" s="15">
        <f t="shared" si="1026"/>
        <v>-2.9115819900585036</v>
      </c>
      <c r="CZ495" s="15">
        <f t="shared" si="1036"/>
        <v>0.42500378266054833</v>
      </c>
      <c r="DA495" s="15">
        <f t="shared" si="1037"/>
        <v>0.43914805629561321</v>
      </c>
      <c r="DB495" s="15">
        <f t="shared" si="1038"/>
        <v>-1.3880203644945941</v>
      </c>
      <c r="DC495" s="15">
        <f t="shared" si="1039"/>
        <v>1.4144273635064947E-2</v>
      </c>
      <c r="DD495" s="15">
        <f t="shared" si="1040"/>
        <v>-1.8130241471551423</v>
      </c>
      <c r="DE495" s="15">
        <f t="shared" si="1041"/>
        <v>-1.827168420790207</v>
      </c>
      <c r="DF495" s="15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 t="str">
        <f>E495</f>
        <v xml:space="preserve">SRM 3169 </v>
      </c>
      <c r="DW495" s="4" t="str">
        <f t="shared" ref="DW495:DY496" si="1056">A495</f>
        <v>Lab 2</v>
      </c>
      <c r="DX495" s="4" t="str">
        <f t="shared" si="1056"/>
        <v>June 3, 2020</v>
      </c>
      <c r="DY495" s="125">
        <f t="shared" si="1056"/>
        <v>2</v>
      </c>
      <c r="DZ495" s="51">
        <f>BE495/AVERAGE(BE494,BE496)</f>
        <v>1.0016460771693199</v>
      </c>
      <c r="EA495" s="52">
        <f>(CM495/AVERAGE(CM494,CM496)-1)*10^6</f>
        <v>5.0631178964977153</v>
      </c>
      <c r="EB495" s="52">
        <f>(CN495/AVERAGE(CN494,CN496)-1)*10^6</f>
        <v>-3.0037879152899905</v>
      </c>
      <c r="EC495" s="52">
        <f>(CP495/AVERAGE(CP494,CP496)-1)*10^6</f>
        <v>-0.75686152090082004</v>
      </c>
      <c r="ED495" s="4"/>
      <c r="EE495" s="4"/>
      <c r="EF495" s="4"/>
      <c r="EG495" s="4"/>
      <c r="EH495" s="130"/>
      <c r="EI495" s="4"/>
      <c r="EJ495" s="4"/>
      <c r="EK495" s="4"/>
      <c r="EL495" s="4"/>
      <c r="EN495" s="39" t="str">
        <f t="shared" ref="EN495:EU495" si="1057">EE875</f>
        <v>iRM4</v>
      </c>
      <c r="EO495" s="39" t="str">
        <f t="shared" si="1057"/>
        <v>Lab 3</v>
      </c>
      <c r="EP495" s="39" t="str">
        <f t="shared" si="1057"/>
        <v>Jul 30, 2020</v>
      </c>
      <c r="EQ495" s="124">
        <f t="shared" si="1057"/>
        <v>5</v>
      </c>
      <c r="ER495" s="117">
        <f t="shared" si="1057"/>
        <v>1.0142854881139627</v>
      </c>
      <c r="ES495" s="44">
        <f t="shared" si="1057"/>
        <v>-3.3261029659392705</v>
      </c>
      <c r="ET495" s="44">
        <f t="shared" si="1057"/>
        <v>6.3047817748795865</v>
      </c>
      <c r="EU495" s="44">
        <f t="shared" si="1057"/>
        <v>20.441890711486721</v>
      </c>
      <c r="EV495" s="39" t="s">
        <v>275</v>
      </c>
      <c r="EW495" s="114" t="s">
        <v>274</v>
      </c>
      <c r="EX495" s="115">
        <f>EX493/SQRT(EX494)</f>
        <v>4.6532651612418494</v>
      </c>
      <c r="EY495" s="115">
        <f t="shared" ref="EY495:EZ495" si="1058">EY493/SQRT(EY494)</f>
        <v>2.9456116521714084</v>
      </c>
      <c r="EZ495" s="116">
        <f t="shared" si="1058"/>
        <v>22.948113148025605</v>
      </c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</row>
    <row r="496" spans="1:235">
      <c r="A496" s="4" t="s">
        <v>40</v>
      </c>
      <c r="B496" s="4" t="s">
        <v>42</v>
      </c>
      <c r="C496" s="20">
        <v>2</v>
      </c>
      <c r="D496" s="16">
        <v>74</v>
      </c>
      <c r="E496" s="4" t="s">
        <v>179</v>
      </c>
      <c r="F496" s="15"/>
      <c r="G496" s="15"/>
      <c r="H496" s="15">
        <v>1.0914683999999999E-2</v>
      </c>
      <c r="I496" s="15">
        <v>2.3245912000000001E-3</v>
      </c>
      <c r="J496" s="15">
        <v>3.4154748999999998E-3</v>
      </c>
      <c r="K496" s="4"/>
      <c r="L496" s="15">
        <v>3.2569756999999999E-3</v>
      </c>
      <c r="M496" s="15">
        <v>-4.32374E-6</v>
      </c>
      <c r="N496" s="15">
        <v>5.1103976999999998E-4</v>
      </c>
      <c r="O496" s="4"/>
      <c r="P496" s="4"/>
      <c r="Q496" s="15">
        <v>-1.3738694000000001E-6</v>
      </c>
      <c r="R496" s="15">
        <v>2.1859126999999999E-5</v>
      </c>
      <c r="S496" s="15">
        <v>-3.0479248000000001E-7</v>
      </c>
      <c r="T496" s="15"/>
      <c r="U496" s="15"/>
      <c r="V496" s="15">
        <v>41.185318000000002</v>
      </c>
      <c r="W496" s="15">
        <v>9.1425715000000007</v>
      </c>
      <c r="X496" s="15">
        <v>14.241351999999999</v>
      </c>
      <c r="Y496" s="4"/>
      <c r="Z496" s="15">
        <v>14.971479</v>
      </c>
      <c r="AA496" s="15">
        <v>2.1761319E-5</v>
      </c>
      <c r="AB496" s="15">
        <v>2.4945357000000001</v>
      </c>
      <c r="AC496" s="4"/>
      <c r="AD496" s="4"/>
      <c r="AE496" s="15">
        <v>1.0999250000000001E-6</v>
      </c>
      <c r="AF496" s="15">
        <v>4.2694933000000002E-6</v>
      </c>
      <c r="AG496" s="15">
        <v>6.1205525000000002E-7</v>
      </c>
      <c r="AH496" s="4"/>
      <c r="AI496" s="69">
        <f t="shared" si="1005"/>
        <v>1</v>
      </c>
      <c r="AJ496" s="15">
        <f t="shared" si="955"/>
        <v>0</v>
      </c>
      <c r="AK496" s="15">
        <f t="shared" si="956"/>
        <v>0</v>
      </c>
      <c r="AL496" s="15">
        <f t="shared" si="957"/>
        <v>41.174403316000003</v>
      </c>
      <c r="AM496" s="15">
        <f t="shared" si="958"/>
        <v>9.1402469088</v>
      </c>
      <c r="AN496" s="15">
        <f t="shared" si="959"/>
        <v>14.237936525099999</v>
      </c>
      <c r="AO496" s="15">
        <f t="shared" si="960"/>
        <v>0</v>
      </c>
      <c r="AP496" s="15">
        <f t="shared" si="961"/>
        <v>14.968222024300001</v>
      </c>
      <c r="AQ496" s="15">
        <f t="shared" si="962"/>
        <v>2.6085059E-5</v>
      </c>
      <c r="AR496" s="15">
        <f t="shared" si="963"/>
        <v>2.49402466023</v>
      </c>
      <c r="AS496" s="15">
        <f t="shared" si="964"/>
        <v>0</v>
      </c>
      <c r="AT496" s="15">
        <f t="shared" si="965"/>
        <v>0</v>
      </c>
      <c r="AU496" s="15">
        <f t="shared" si="966"/>
        <v>2.4737943999999999E-6</v>
      </c>
      <c r="AV496" s="15">
        <f t="shared" si="967"/>
        <v>-1.75896337E-5</v>
      </c>
      <c r="AW496" s="15">
        <f t="shared" si="968"/>
        <v>9.1684772999999998E-7</v>
      </c>
      <c r="AX496" s="4"/>
      <c r="AY496" s="4">
        <f t="shared" si="1028"/>
        <v>0</v>
      </c>
      <c r="AZ496" s="4">
        <f t="shared" si="1006"/>
        <v>0</v>
      </c>
      <c r="BA496" s="4">
        <f t="shared" si="1029"/>
        <v>1</v>
      </c>
      <c r="BB496" s="4">
        <f t="shared" si="1007"/>
        <v>1</v>
      </c>
      <c r="BC496" s="4">
        <f t="shared" si="1008"/>
        <v>1</v>
      </c>
      <c r="BD496" s="40">
        <f t="shared" si="1009"/>
        <v>1.6654550372413308</v>
      </c>
      <c r="BE496" s="15">
        <f t="shared" si="1010"/>
        <v>41.174403316000003</v>
      </c>
      <c r="BF496" s="15">
        <f t="shared" si="1011"/>
        <v>9.1402469088</v>
      </c>
      <c r="BG496" s="15">
        <f t="shared" si="969"/>
        <v>14.237959859228217</v>
      </c>
      <c r="BH496" s="15">
        <f t="shared" si="970"/>
        <v>14.968237137599131</v>
      </c>
      <c r="BI496" s="15">
        <f t="shared" si="971"/>
        <v>2.4940519418934901</v>
      </c>
      <c r="BJ496" s="18">
        <f t="shared" si="972"/>
        <v>0.22198856990474425</v>
      </c>
      <c r="BK496" s="18">
        <f t="shared" si="973"/>
        <v>0.34579638592347189</v>
      </c>
      <c r="BL496" s="18">
        <f t="shared" si="974"/>
        <v>0.36353258170428926</v>
      </c>
      <c r="BM496" s="18">
        <f t="shared" si="975"/>
        <v>6.0572873946768864E-2</v>
      </c>
      <c r="BN496" s="18">
        <f t="shared" si="1030"/>
        <v>1.5577215803131388</v>
      </c>
      <c r="BO496" s="18">
        <f t="shared" si="1031"/>
        <v>1.6376184677449017</v>
      </c>
      <c r="BP496" s="18">
        <f t="shared" si="1032"/>
        <v>0.27286483251259652</v>
      </c>
      <c r="BQ496" s="18">
        <f t="shared" si="1033"/>
        <v>1.0512908650952257</v>
      </c>
      <c r="BR496" s="18">
        <f t="shared" si="1034"/>
        <v>0.17516919323782126</v>
      </c>
      <c r="BS496" s="18">
        <f t="shared" si="1035"/>
        <v>0.16662295759789988</v>
      </c>
      <c r="BT496" s="144">
        <f t="shared" si="976"/>
        <v>-1.5051293853509209</v>
      </c>
      <c r="BU496" s="144">
        <f t="shared" si="1050"/>
        <v>-1.0619051571366895</v>
      </c>
      <c r="BV496" s="144">
        <f t="shared" si="1051"/>
        <v>-1.0118863527261044</v>
      </c>
      <c r="BW496" s="144">
        <f t="shared" si="1052"/>
        <v>-2.8039081107614621</v>
      </c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4"/>
      <c r="CJ496" s="43"/>
      <c r="CK496" s="20">
        <f t="shared" si="1054"/>
        <v>0</v>
      </c>
      <c r="CL496" s="42">
        <f t="shared" si="1013"/>
        <v>1.665478223292534</v>
      </c>
      <c r="CM496" s="43">
        <f t="shared" si="1014"/>
        <v>0.21793263311609468</v>
      </c>
      <c r="CN496" s="43">
        <f t="shared" si="1015"/>
        <v>0.33335242566041867</v>
      </c>
      <c r="CO496" s="40">
        <f t="shared" si="1016"/>
        <v>0.33810000000000001</v>
      </c>
      <c r="CP496" s="43">
        <f t="shared" si="1017"/>
        <v>5.4390380315645671E-2</v>
      </c>
      <c r="CQ496" s="18">
        <f t="shared" si="1018"/>
        <v>1.5296122517036665</v>
      </c>
      <c r="CR496" s="18">
        <f t="shared" si="1019"/>
        <v>1.5513968475748701</v>
      </c>
      <c r="CS496" s="18">
        <f t="shared" si="1020"/>
        <v>0.24957428145545976</v>
      </c>
      <c r="CT496" s="18">
        <f t="shared" si="1021"/>
        <v>1.0142419072852877</v>
      </c>
      <c r="CU496" s="18">
        <f t="shared" si="1022"/>
        <v>0.16316179553183266</v>
      </c>
      <c r="CV496" s="18">
        <f t="shared" si="1023"/>
        <v>0.16087069007881002</v>
      </c>
      <c r="CW496" s="15">
        <f t="shared" si="1024"/>
        <v>-1.5235692863535453</v>
      </c>
      <c r="CX496" s="15">
        <f t="shared" si="1025"/>
        <v>-1.0985550133271174</v>
      </c>
      <c r="CY496" s="15">
        <f t="shared" si="1026"/>
        <v>-2.9115679731899222</v>
      </c>
      <c r="CZ496" s="15">
        <f t="shared" si="1036"/>
        <v>0.4250142730264278</v>
      </c>
      <c r="DA496" s="15">
        <f t="shared" si="1037"/>
        <v>0.43915571708524859</v>
      </c>
      <c r="DB496" s="15">
        <f t="shared" si="1038"/>
        <v>-1.3879986868363769</v>
      </c>
      <c r="DC496" s="15">
        <f t="shared" si="1039"/>
        <v>1.4141444058820967E-2</v>
      </c>
      <c r="DD496" s="15">
        <f t="shared" si="1040"/>
        <v>-1.8130129598628046</v>
      </c>
      <c r="DE496" s="15">
        <f t="shared" si="1041"/>
        <v>-1.8271544039216254</v>
      </c>
      <c r="DF496" s="15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3" t="str">
        <f>E496</f>
        <v xml:space="preserve">SRM 3169 </v>
      </c>
      <c r="DW496" s="43" t="str">
        <f t="shared" si="1056"/>
        <v>Lab 2</v>
      </c>
      <c r="DX496" s="43" t="str">
        <f t="shared" si="1056"/>
        <v>June 3, 2020</v>
      </c>
      <c r="DY496" s="125">
        <f t="shared" si="1056"/>
        <v>2</v>
      </c>
      <c r="DZ496" s="51">
        <f>BE496/AVERAGE(BE495,BE503)</f>
        <v>0.99214603104710342</v>
      </c>
      <c r="EA496" s="52">
        <f>(CM496/AVERAGE(CM495,CM503)-1)*10^6</f>
        <v>-5.9550296765964461</v>
      </c>
      <c r="EB496" s="52">
        <f>(CN496/AVERAGE(CN495,CN503)-1)*10^6</f>
        <v>6.298641468394095</v>
      </c>
      <c r="EC496" s="52">
        <f>(CP496/AVERAGE(CP495,CP503)-1)*10^6</f>
        <v>15.933435339565705</v>
      </c>
      <c r="ED496" s="4"/>
      <c r="EE496" s="4"/>
      <c r="EF496" s="4"/>
      <c r="EG496" s="4"/>
      <c r="EH496" s="130"/>
      <c r="EI496" s="20"/>
      <c r="EJ496" s="20"/>
      <c r="EK496" s="52"/>
      <c r="EL496" s="52"/>
      <c r="EN496" s="39" t="str">
        <f t="shared" ref="EN496:EU496" si="1059">EE883</f>
        <v>iRM4</v>
      </c>
      <c r="EO496" s="39" t="str">
        <f t="shared" si="1059"/>
        <v>Lab 3</v>
      </c>
      <c r="EP496" s="39" t="str">
        <f t="shared" si="1059"/>
        <v>Jul 30, 2020</v>
      </c>
      <c r="EQ496" s="124">
        <f t="shared" si="1059"/>
        <v>5</v>
      </c>
      <c r="ER496" s="117">
        <f t="shared" si="1059"/>
        <v>1.003970309682972</v>
      </c>
      <c r="ES496" s="44">
        <f t="shared" si="1059"/>
        <v>-0.46872641223938416</v>
      </c>
      <c r="ET496" s="44">
        <f t="shared" si="1059"/>
        <v>-1.2340450094017186</v>
      </c>
      <c r="EU496" s="44">
        <f t="shared" si="1059"/>
        <v>2.0367458484216172</v>
      </c>
      <c r="EV496" s="39" t="s">
        <v>275</v>
      </c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</row>
    <row r="497" spans="1:235">
      <c r="A497" s="4" t="s">
        <v>40</v>
      </c>
      <c r="B497" s="4" t="s">
        <v>42</v>
      </c>
      <c r="C497" s="20">
        <v>2</v>
      </c>
      <c r="D497" s="16">
        <v>77</v>
      </c>
      <c r="E497" s="4" t="s">
        <v>304</v>
      </c>
      <c r="F497" s="15"/>
      <c r="G497" s="15"/>
      <c r="H497" s="15">
        <v>1.1144961E-2</v>
      </c>
      <c r="I497" s="15">
        <v>2.3655619999999999E-3</v>
      </c>
      <c r="J497" s="15">
        <v>3.5143212E-3</v>
      </c>
      <c r="K497" s="4"/>
      <c r="L497" s="15">
        <v>3.3322212999999999E-3</v>
      </c>
      <c r="M497" s="15">
        <v>2.0450953E-6</v>
      </c>
      <c r="N497" s="15">
        <v>5.3349504999999995E-4</v>
      </c>
      <c r="O497" s="4"/>
      <c r="P497" s="4"/>
      <c r="Q497" s="15">
        <v>-1.5847806E-6</v>
      </c>
      <c r="R497" s="15">
        <v>1.3937974999999999E-6</v>
      </c>
      <c r="S497" s="15">
        <v>5.2851943999999998E-6</v>
      </c>
      <c r="T497" s="15"/>
      <c r="U497" s="15"/>
      <c r="V497" s="15">
        <v>43.807456999999999</v>
      </c>
      <c r="W497" s="15">
        <v>9.7241420000000005</v>
      </c>
      <c r="X497" s="15">
        <v>15.146452</v>
      </c>
      <c r="Y497" s="4"/>
      <c r="Z497" s="15">
        <v>15.921388</v>
      </c>
      <c r="AA497" s="15">
        <v>2.7098199000000001E-5</v>
      </c>
      <c r="AB497" s="15">
        <v>2.6525382999999998</v>
      </c>
      <c r="AC497" s="4"/>
      <c r="AD497" s="4"/>
      <c r="AE497" s="15">
        <v>-6.4383894000000004E-9</v>
      </c>
      <c r="AF497" s="15">
        <v>1.1231970999999999E-5</v>
      </c>
      <c r="AG497" s="15">
        <v>-3.9100834E-6</v>
      </c>
      <c r="AH497" s="4"/>
      <c r="AI497" s="69">
        <f t="shared" si="1005"/>
        <v>1</v>
      </c>
      <c r="AJ497" s="15">
        <f t="shared" si="955"/>
        <v>0</v>
      </c>
      <c r="AK497" s="15">
        <f t="shared" si="956"/>
        <v>0</v>
      </c>
      <c r="AL497" s="15">
        <f t="shared" si="957"/>
        <v>43.796312039</v>
      </c>
      <c r="AM497" s="15">
        <f t="shared" si="958"/>
        <v>9.7217764380000009</v>
      </c>
      <c r="AN497" s="15">
        <f t="shared" si="959"/>
        <v>15.142937678799999</v>
      </c>
      <c r="AO497" s="15">
        <f t="shared" si="960"/>
        <v>0</v>
      </c>
      <c r="AP497" s="15">
        <f t="shared" si="961"/>
        <v>15.918055778699999</v>
      </c>
      <c r="AQ497" s="15">
        <f t="shared" si="962"/>
        <v>2.5053103700000002E-5</v>
      </c>
      <c r="AR497" s="15">
        <f t="shared" si="963"/>
        <v>2.6520048049499998</v>
      </c>
      <c r="AS497" s="15">
        <f t="shared" si="964"/>
        <v>0</v>
      </c>
      <c r="AT497" s="15">
        <f t="shared" si="965"/>
        <v>0</v>
      </c>
      <c r="AU497" s="15">
        <f t="shared" si="966"/>
        <v>1.5783422106E-6</v>
      </c>
      <c r="AV497" s="15">
        <f t="shared" si="967"/>
        <v>9.8381734999999993E-6</v>
      </c>
      <c r="AW497" s="15">
        <f t="shared" si="968"/>
        <v>-9.1952777999999998E-6</v>
      </c>
      <c r="AX497" s="4"/>
      <c r="AY497" s="4">
        <f t="shared" si="1028"/>
        <v>0</v>
      </c>
      <c r="AZ497" s="4">
        <f t="shared" si="1006"/>
        <v>0</v>
      </c>
      <c r="BA497" s="4">
        <f t="shared" si="1029"/>
        <v>1</v>
      </c>
      <c r="BB497" s="4">
        <f t="shared" si="1007"/>
        <v>1</v>
      </c>
      <c r="BC497" s="4">
        <f t="shared" si="1008"/>
        <v>1</v>
      </c>
      <c r="BD497" s="40">
        <f t="shared" si="1009"/>
        <v>1.6606739716128418</v>
      </c>
      <c r="BE497" s="15">
        <f t="shared" si="1010"/>
        <v>43.796312039</v>
      </c>
      <c r="BF497" s="15">
        <f t="shared" si="1011"/>
        <v>9.7217764380000009</v>
      </c>
      <c r="BG497" s="15">
        <f t="shared" si="969"/>
        <v>15.142924622947188</v>
      </c>
      <c r="BH497" s="15">
        <f t="shared" si="970"/>
        <v>15.918047323327448</v>
      </c>
      <c r="BI497" s="15">
        <f t="shared" si="971"/>
        <v>2.6519883136353215</v>
      </c>
      <c r="BJ497" s="18">
        <f t="shared" si="972"/>
        <v>0.22197705663762043</v>
      </c>
      <c r="BK497" s="18">
        <f t="shared" si="973"/>
        <v>0.34575798550030029</v>
      </c>
      <c r="BL497" s="18">
        <f t="shared" si="974"/>
        <v>0.36345634100772345</v>
      </c>
      <c r="BM497" s="18">
        <f t="shared" si="975"/>
        <v>6.055277693870121E-2</v>
      </c>
      <c r="BN497" s="18">
        <f t="shared" si="1030"/>
        <v>1.5576293817822502</v>
      </c>
      <c r="BO497" s="18">
        <f t="shared" si="1031"/>
        <v>1.6373599439201016</v>
      </c>
      <c r="BP497" s="18">
        <f t="shared" si="1032"/>
        <v>0.27278844875195446</v>
      </c>
      <c r="BQ497" s="18">
        <f t="shared" si="1033"/>
        <v>1.0511871200366183</v>
      </c>
      <c r="BR497" s="18">
        <f t="shared" si="1034"/>
        <v>0.17513052330832898</v>
      </c>
      <c r="BS497" s="18">
        <f t="shared" si="1035"/>
        <v>0.16660261524344808</v>
      </c>
      <c r="BT497" s="144">
        <f t="shared" si="976"/>
        <v>-1.505181250929867</v>
      </c>
      <c r="BU497" s="144">
        <f t="shared" si="1050"/>
        <v>-1.062016212535362</v>
      </c>
      <c r="BV497" s="144">
        <f t="shared" si="1051"/>
        <v>-1.0120960964910051</v>
      </c>
      <c r="BW497" s="144">
        <f t="shared" si="1052"/>
        <v>-2.8042399481238234</v>
      </c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4"/>
      <c r="CJ497" s="43"/>
      <c r="CK497" s="20">
        <f t="shared" si="1054"/>
        <v>0</v>
      </c>
      <c r="CL497" s="42">
        <f t="shared" si="1013"/>
        <v>1.6606617738330394</v>
      </c>
      <c r="CM497" s="43">
        <f t="shared" si="1014"/>
        <v>0.2179329515937958</v>
      </c>
      <c r="CN497" s="43">
        <f t="shared" si="1015"/>
        <v>0.33335073673010684</v>
      </c>
      <c r="CO497" s="40">
        <f t="shared" si="1016"/>
        <v>0.33810000000000001</v>
      </c>
      <c r="CP497" s="43">
        <f t="shared" si="1017"/>
        <v>5.4389265738663643E-2</v>
      </c>
      <c r="CQ497" s="18">
        <f t="shared" si="1018"/>
        <v>1.5296022666248181</v>
      </c>
      <c r="CR497" s="18">
        <f t="shared" si="1019"/>
        <v>1.5513945804312463</v>
      </c>
      <c r="CS497" s="18">
        <f t="shared" si="1020"/>
        <v>0.2495688024270856</v>
      </c>
      <c r="CT497" s="18">
        <f t="shared" si="1021"/>
        <v>1.0142470459686981</v>
      </c>
      <c r="CU497" s="18">
        <f t="shared" si="1022"/>
        <v>0.16315927863900059</v>
      </c>
      <c r="CV497" s="18">
        <f t="shared" si="1023"/>
        <v>0.16086739348909682</v>
      </c>
      <c r="CW497" s="15">
        <f t="shared" si="1024"/>
        <v>-1.5235678249961346</v>
      </c>
      <c r="CX497" s="15">
        <f t="shared" si="1025"/>
        <v>-1.0985600798406938</v>
      </c>
      <c r="CY497" s="15">
        <f t="shared" si="1026"/>
        <v>-2.9115884655710338</v>
      </c>
      <c r="CZ497" s="15">
        <f t="shared" si="1036"/>
        <v>0.42500774515544093</v>
      </c>
      <c r="DA497" s="15">
        <f t="shared" si="1037"/>
        <v>0.43915425572783778</v>
      </c>
      <c r="DB497" s="15">
        <f t="shared" si="1038"/>
        <v>-1.3880206405748994</v>
      </c>
      <c r="DC497" s="15">
        <f t="shared" si="1039"/>
        <v>1.4146510572397105E-2</v>
      </c>
      <c r="DD497" s="15">
        <f t="shared" si="1040"/>
        <v>-1.8130283857303404</v>
      </c>
      <c r="DE497" s="15">
        <f t="shared" si="1041"/>
        <v>-1.8271748963027372</v>
      </c>
      <c r="DF497" s="15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125"/>
      <c r="DZ497" s="107"/>
      <c r="EA497" s="20"/>
      <c r="EB497" s="20"/>
      <c r="EC497" s="20"/>
      <c r="ED497" s="4"/>
      <c r="EE497" s="4" t="str">
        <f t="shared" ref="EE497:EE502" si="1060">E497</f>
        <v xml:space="preserve">Bottle 1 </v>
      </c>
      <c r="EF497" s="4" t="str">
        <f t="shared" ref="EF497:EH502" si="1061">A497</f>
        <v>Lab 2</v>
      </c>
      <c r="EG497" s="4" t="str">
        <f t="shared" si="1061"/>
        <v>June 3, 2020</v>
      </c>
      <c r="EH497" s="130">
        <f t="shared" si="1061"/>
        <v>2</v>
      </c>
      <c r="EI497" s="51">
        <f>BE497/AVERAGE(BE496,BE503)</f>
        <v>1.0563549991536412</v>
      </c>
      <c r="EJ497" s="52">
        <f>(CM497/AVERAGE(CM496,CM503)-1)*10^6</f>
        <v>-0.66329576187129646</v>
      </c>
      <c r="EK497" s="52">
        <f>(CN497/AVERAGE(CN496,CN503)-1)*10^6</f>
        <v>-0.182685958582951</v>
      </c>
      <c r="EL497" s="52">
        <f>(CP497/AVERAGE(CP496,CP503)-1)*10^6</f>
        <v>-11.567478085283689</v>
      </c>
      <c r="EN497" s="39"/>
      <c r="EO497" s="39"/>
      <c r="EP497" s="39"/>
      <c r="EQ497" s="124"/>
      <c r="ER497" s="117"/>
      <c r="ES497" s="44"/>
      <c r="ET497" s="44"/>
      <c r="EU497" s="44"/>
      <c r="EV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</row>
    <row r="498" spans="1:235">
      <c r="A498" s="4" t="s">
        <v>40</v>
      </c>
      <c r="B498" s="4" t="s">
        <v>42</v>
      </c>
      <c r="C498" s="20">
        <v>2</v>
      </c>
      <c r="D498" s="16">
        <v>80</v>
      </c>
      <c r="E498" s="4" t="s">
        <v>305</v>
      </c>
      <c r="F498" s="15"/>
      <c r="G498" s="15"/>
      <c r="H498" s="15">
        <v>1.1727929E-2</v>
      </c>
      <c r="I498" s="15">
        <v>2.4956217000000002E-3</v>
      </c>
      <c r="J498" s="15">
        <v>3.6960059999999999E-3</v>
      </c>
      <c r="K498" s="4"/>
      <c r="L498" s="15">
        <v>3.5367171E-3</v>
      </c>
      <c r="M498" s="15">
        <v>9.3862726999999999E-6</v>
      </c>
      <c r="N498" s="15">
        <v>5.7090804000000002E-4</v>
      </c>
      <c r="O498" s="4"/>
      <c r="P498" s="4"/>
      <c r="Q498" s="15">
        <v>6.7379745999999999E-6</v>
      </c>
      <c r="R498" s="15">
        <v>2.0093125000000001E-5</v>
      </c>
      <c r="S498" s="15">
        <v>-4.6512752999999996E-6</v>
      </c>
      <c r="T498" s="15"/>
      <c r="U498" s="15"/>
      <c r="V498" s="15">
        <v>43.673057999999997</v>
      </c>
      <c r="W498" s="15">
        <v>9.6941998999999992</v>
      </c>
      <c r="X498" s="15">
        <v>15.099398000000001</v>
      </c>
      <c r="Y498" s="4"/>
      <c r="Z498" s="15">
        <v>15.871385</v>
      </c>
      <c r="AA498" s="15">
        <v>3.3270316000000003E-5</v>
      </c>
      <c r="AB498" s="15">
        <v>2.6441191000000002</v>
      </c>
      <c r="AC498" s="4"/>
      <c r="AD498" s="4"/>
      <c r="AE498" s="15">
        <v>2.7444440999999998E-6</v>
      </c>
      <c r="AF498" s="15">
        <v>-3.2302452000000001E-6</v>
      </c>
      <c r="AG498" s="15">
        <v>7.3748345999999996E-7</v>
      </c>
      <c r="AH498" s="4"/>
      <c r="AI498" s="69">
        <f t="shared" si="1005"/>
        <v>1</v>
      </c>
      <c r="AJ498" s="15">
        <f t="shared" si="955"/>
        <v>0</v>
      </c>
      <c r="AK498" s="15">
        <f t="shared" si="956"/>
        <v>0</v>
      </c>
      <c r="AL498" s="15">
        <f t="shared" si="957"/>
        <v>43.661330070999995</v>
      </c>
      <c r="AM498" s="15">
        <f t="shared" si="958"/>
        <v>9.6917042782999996</v>
      </c>
      <c r="AN498" s="15">
        <f t="shared" si="959"/>
        <v>15.095701994000001</v>
      </c>
      <c r="AO498" s="15">
        <f t="shared" si="960"/>
        <v>0</v>
      </c>
      <c r="AP498" s="15">
        <f t="shared" si="961"/>
        <v>15.867848282900001</v>
      </c>
      <c r="AQ498" s="15">
        <f t="shared" si="962"/>
        <v>2.3884043300000003E-5</v>
      </c>
      <c r="AR498" s="15">
        <f t="shared" si="963"/>
        <v>2.6435481919600003</v>
      </c>
      <c r="AS498" s="15">
        <f t="shared" si="964"/>
        <v>0</v>
      </c>
      <c r="AT498" s="15">
        <f t="shared" si="965"/>
        <v>0</v>
      </c>
      <c r="AU498" s="15">
        <f t="shared" si="966"/>
        <v>-3.9935305000000001E-6</v>
      </c>
      <c r="AV498" s="15">
        <f t="shared" si="967"/>
        <v>-2.3323370200000002E-5</v>
      </c>
      <c r="AW498" s="15">
        <f t="shared" si="968"/>
        <v>5.3887587599999995E-6</v>
      </c>
      <c r="AX498" s="4"/>
      <c r="AY498" s="4">
        <f t="shared" si="1028"/>
        <v>0</v>
      </c>
      <c r="AZ498" s="4">
        <f t="shared" si="1006"/>
        <v>0</v>
      </c>
      <c r="BA498" s="4">
        <f t="shared" si="1029"/>
        <v>1</v>
      </c>
      <c r="BB498" s="4">
        <f t="shared" si="1007"/>
        <v>1</v>
      </c>
      <c r="BC498" s="4">
        <f t="shared" si="1008"/>
        <v>1</v>
      </c>
      <c r="BD498" s="40">
        <f t="shared" si="1009"/>
        <v>1.6590135220242632</v>
      </c>
      <c r="BE498" s="15">
        <f t="shared" si="1010"/>
        <v>43.661330070999995</v>
      </c>
      <c r="BF498" s="15">
        <f t="shared" si="1011"/>
        <v>9.6917042782999996</v>
      </c>
      <c r="BG498" s="15">
        <f t="shared" si="969"/>
        <v>15.095732949387603</v>
      </c>
      <c r="BH498" s="15">
        <f t="shared" si="970"/>
        <v>15.867868329918396</v>
      </c>
      <c r="BI498" s="15">
        <f t="shared" si="971"/>
        <v>2.6435873948134061</v>
      </c>
      <c r="BJ498" s="18">
        <f t="shared" si="972"/>
        <v>0.22197455420024556</v>
      </c>
      <c r="BK498" s="18">
        <f t="shared" si="973"/>
        <v>0.34574606235860506</v>
      </c>
      <c r="BL498" s="18">
        <f t="shared" si="974"/>
        <v>0.36343071326766313</v>
      </c>
      <c r="BM498" s="18">
        <f t="shared" si="975"/>
        <v>6.0547568993306641E-2</v>
      </c>
      <c r="BN498" s="18">
        <f t="shared" si="1030"/>
        <v>1.5575932277656652</v>
      </c>
      <c r="BO498" s="18">
        <f t="shared" si="1031"/>
        <v>1.6372629492469144</v>
      </c>
      <c r="BP498" s="18">
        <f t="shared" si="1032"/>
        <v>0.27276806213871724</v>
      </c>
      <c r="BQ498" s="18">
        <f t="shared" si="1033"/>
        <v>1.0511492474807007</v>
      </c>
      <c r="BR498" s="18">
        <f t="shared" si="1034"/>
        <v>0.17512149980903377</v>
      </c>
      <c r="BS498" s="18">
        <f t="shared" si="1035"/>
        <v>0.16660003346694024</v>
      </c>
      <c r="BT498" s="144">
        <f t="shared" si="976"/>
        <v>-1.5051925243989288</v>
      </c>
      <c r="BU498" s="144">
        <f t="shared" si="1050"/>
        <v>-1.0620506971974066</v>
      </c>
      <c r="BV498" s="144">
        <f t="shared" si="1051"/>
        <v>-1.0121666101696301</v>
      </c>
      <c r="BW498" s="144">
        <f t="shared" si="1052"/>
        <v>-2.8043259585370506</v>
      </c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4"/>
      <c r="CJ498" s="43"/>
      <c r="CK498" s="20">
        <f t="shared" si="1054"/>
        <v>0</v>
      </c>
      <c r="CL498" s="42">
        <f t="shared" si="1013"/>
        <v>1.6590425334734473</v>
      </c>
      <c r="CM498" s="43">
        <f t="shared" si="1014"/>
        <v>0.2179344018321219</v>
      </c>
      <c r="CN498" s="43">
        <f t="shared" si="1015"/>
        <v>0.3333511193176249</v>
      </c>
      <c r="CO498" s="40">
        <f t="shared" si="1016"/>
        <v>0.33810000000000001</v>
      </c>
      <c r="CP498" s="43">
        <f t="shared" si="1017"/>
        <v>5.4390280681239453E-2</v>
      </c>
      <c r="CQ498" s="18">
        <f t="shared" si="1018"/>
        <v>1.5295938434465717</v>
      </c>
      <c r="CR498" s="18">
        <f t="shared" si="1019"/>
        <v>1.5513842567197966</v>
      </c>
      <c r="CS498" s="18">
        <f t="shared" si="1020"/>
        <v>0.24957179877978641</v>
      </c>
      <c r="CT498" s="18">
        <f t="shared" si="1021"/>
        <v>1.0142458819160292</v>
      </c>
      <c r="CU498" s="18">
        <f t="shared" si="1022"/>
        <v>0.16316213604615226</v>
      </c>
      <c r="CV498" s="18">
        <f t="shared" si="1023"/>
        <v>0.16087039538964643</v>
      </c>
      <c r="CW498" s="15">
        <f t="shared" si="1024"/>
        <v>-1.5235611705022172</v>
      </c>
      <c r="CX498" s="15">
        <f t="shared" si="1025"/>
        <v>-1.0985589321387199</v>
      </c>
      <c r="CY498" s="15">
        <f t="shared" si="1026"/>
        <v>-2.9115698050303487</v>
      </c>
      <c r="CZ498" s="15">
        <f t="shared" si="1036"/>
        <v>0.42500223836349726</v>
      </c>
      <c r="DA498" s="15">
        <f t="shared" si="1037"/>
        <v>0.43914760123392016</v>
      </c>
      <c r="DB498" s="15">
        <f t="shared" si="1038"/>
        <v>-1.3880086345281317</v>
      </c>
      <c r="DC498" s="15">
        <f t="shared" si="1039"/>
        <v>1.4145362870422973E-2</v>
      </c>
      <c r="DD498" s="15">
        <f t="shared" si="1040"/>
        <v>-1.8130108728916288</v>
      </c>
      <c r="DE498" s="15">
        <f t="shared" si="1041"/>
        <v>-1.8271562357620519</v>
      </c>
      <c r="DF498" s="15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3"/>
      <c r="DW498" s="43"/>
      <c r="DX498" s="43"/>
      <c r="DY498" s="125"/>
      <c r="DZ498" s="107"/>
      <c r="EA498" s="52"/>
      <c r="EB498" s="52"/>
      <c r="EC498" s="52"/>
      <c r="ED498" s="4"/>
      <c r="EE498" s="4" t="str">
        <f t="shared" si="1060"/>
        <v xml:space="preserve">Bottle 2 </v>
      </c>
      <c r="EF498" s="4" t="str">
        <f t="shared" si="1061"/>
        <v>Lab 2</v>
      </c>
      <c r="EG498" s="4" t="str">
        <f t="shared" si="1061"/>
        <v>June 3, 2020</v>
      </c>
      <c r="EH498" s="130">
        <f t="shared" si="1061"/>
        <v>2</v>
      </c>
      <c r="EI498" s="51">
        <f>BE498/AVERAGE(BE496,BE503)</f>
        <v>1.0530992712155118</v>
      </c>
      <c r="EJ498" s="52">
        <f>(CM498/AVERAGE(CM496,CM503)-1)*10^6</f>
        <v>5.9912158829611428</v>
      </c>
      <c r="EK498" s="52">
        <f>(CN498/AVERAGE(CN496,CN503)-1)*10^6</f>
        <v>0.96501646407176622</v>
      </c>
      <c r="EL498" s="52">
        <f>(CP498/AVERAGE(CP496,CP503)-1)*10^6</f>
        <v>7.0930208515562754</v>
      </c>
      <c r="EN498" t="str">
        <f t="shared" ref="EN498:EU498" si="1062">EE543</f>
        <v>iRM5</v>
      </c>
      <c r="EO498" t="str">
        <f t="shared" si="1062"/>
        <v>Lab 3</v>
      </c>
      <c r="EP498" s="39" t="str">
        <f t="shared" si="1062"/>
        <v>Feb 4, 2020</v>
      </c>
      <c r="EQ498" s="124">
        <f t="shared" si="1062"/>
        <v>1</v>
      </c>
      <c r="ER498" s="117">
        <f t="shared" si="1062"/>
        <v>0.99480811253913159</v>
      </c>
      <c r="ES498" s="44">
        <f t="shared" si="1062"/>
        <v>0.7430310822176267</v>
      </c>
      <c r="ET498" s="44">
        <f t="shared" si="1062"/>
        <v>-11.921696138172955</v>
      </c>
      <c r="EU498" s="44">
        <f t="shared" si="1062"/>
        <v>-10.305162679857816</v>
      </c>
      <c r="EV498" s="39" t="s">
        <v>275</v>
      </c>
      <c r="EW498" s="108" t="s">
        <v>257</v>
      </c>
      <c r="EX498" s="109">
        <f>AVERAGE(ES498:ES515)</f>
        <v>-0.64854752906962077</v>
      </c>
      <c r="EY498" s="109">
        <f t="shared" ref="EY498" si="1063">AVERAGE(ET498:ET515)</f>
        <v>-0.60178559398006548</v>
      </c>
      <c r="EZ498" s="110">
        <f t="shared" ref="EZ498" si="1064">AVERAGE(EU498:EU515)</f>
        <v>-2.3273909035744409</v>
      </c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</row>
    <row r="499" spans="1:235">
      <c r="A499" s="4" t="s">
        <v>40</v>
      </c>
      <c r="B499" s="4" t="s">
        <v>42</v>
      </c>
      <c r="C499" s="20">
        <v>2</v>
      </c>
      <c r="D499" s="16">
        <v>83</v>
      </c>
      <c r="E499" s="4" t="s">
        <v>306</v>
      </c>
      <c r="F499" s="15"/>
      <c r="G499" s="15"/>
      <c r="H499" s="15">
        <v>1.2460700999999999E-2</v>
      </c>
      <c r="I499" s="15">
        <v>2.6583141000000002E-3</v>
      </c>
      <c r="J499" s="15">
        <v>3.9668637E-3</v>
      </c>
      <c r="K499" s="4"/>
      <c r="L499" s="15">
        <v>3.7882527E-3</v>
      </c>
      <c r="M499" s="15">
        <v>1.123606E-5</v>
      </c>
      <c r="N499" s="15">
        <v>6.0319129000000003E-4</v>
      </c>
      <c r="O499" s="4"/>
      <c r="P499" s="4"/>
      <c r="Q499" s="15">
        <v>3.5491706999999998E-6</v>
      </c>
      <c r="R499" s="15">
        <v>1.7224483000000001E-5</v>
      </c>
      <c r="S499" s="15">
        <v>-4.5236323E-6</v>
      </c>
      <c r="T499" s="15"/>
      <c r="U499" s="15"/>
      <c r="V499" s="15">
        <v>43.293092000000001</v>
      </c>
      <c r="W499" s="15">
        <v>9.6094869999999997</v>
      </c>
      <c r="X499" s="15">
        <v>14.967138</v>
      </c>
      <c r="Y499" s="4"/>
      <c r="Z499" s="15">
        <v>15.731420999999999</v>
      </c>
      <c r="AA499" s="15">
        <v>2.0886044999999999E-5</v>
      </c>
      <c r="AB499" s="15">
        <v>2.6206841999999999</v>
      </c>
      <c r="AC499" s="4"/>
      <c r="AD499" s="4"/>
      <c r="AE499" s="15">
        <v>5.8395017000000004E-6</v>
      </c>
      <c r="AF499" s="15">
        <v>2.0676781E-5</v>
      </c>
      <c r="AG499" s="15">
        <v>8.7369020000000002E-7</v>
      </c>
      <c r="AH499" s="4"/>
      <c r="AI499" s="69">
        <f t="shared" si="1005"/>
        <v>1</v>
      </c>
      <c r="AJ499" s="15">
        <f t="shared" si="955"/>
        <v>0</v>
      </c>
      <c r="AK499" s="15">
        <f t="shared" si="956"/>
        <v>0</v>
      </c>
      <c r="AL499" s="15">
        <f t="shared" si="957"/>
        <v>43.280631299</v>
      </c>
      <c r="AM499" s="15">
        <f t="shared" si="958"/>
        <v>9.6068286859000001</v>
      </c>
      <c r="AN499" s="15">
        <f t="shared" si="959"/>
        <v>14.9631711363</v>
      </c>
      <c r="AO499" s="15">
        <f t="shared" si="960"/>
        <v>0</v>
      </c>
      <c r="AP499" s="15">
        <f t="shared" si="961"/>
        <v>15.727632747299999</v>
      </c>
      <c r="AQ499" s="15">
        <f t="shared" si="962"/>
        <v>9.6499849999999997E-6</v>
      </c>
      <c r="AR499" s="15">
        <f t="shared" si="963"/>
        <v>2.6200810087099997</v>
      </c>
      <c r="AS499" s="15">
        <f t="shared" si="964"/>
        <v>0</v>
      </c>
      <c r="AT499" s="15">
        <f t="shared" si="965"/>
        <v>0</v>
      </c>
      <c r="AU499" s="15">
        <f t="shared" si="966"/>
        <v>2.2903310000000006E-6</v>
      </c>
      <c r="AV499" s="15">
        <f t="shared" si="967"/>
        <v>3.4522979999999986E-6</v>
      </c>
      <c r="AW499" s="15">
        <f t="shared" si="968"/>
        <v>5.3973224999999999E-6</v>
      </c>
      <c r="AX499" s="4"/>
      <c r="AY499" s="4">
        <f t="shared" si="1028"/>
        <v>0</v>
      </c>
      <c r="AZ499" s="4">
        <f t="shared" si="1006"/>
        <v>0</v>
      </c>
      <c r="BA499" s="4">
        <f t="shared" si="1029"/>
        <v>1</v>
      </c>
      <c r="BB499" s="4">
        <f t="shared" si="1007"/>
        <v>1</v>
      </c>
      <c r="BC499" s="4">
        <f t="shared" si="1008"/>
        <v>1</v>
      </c>
      <c r="BD499" s="40">
        <f t="shared" si="1009"/>
        <v>1.6563007436523207</v>
      </c>
      <c r="BE499" s="15">
        <f t="shared" si="1010"/>
        <v>43.280631299</v>
      </c>
      <c r="BF499" s="15">
        <f t="shared" si="1011"/>
        <v>9.6068286859000001</v>
      </c>
      <c r="BG499" s="15">
        <f t="shared" si="969"/>
        <v>14.963166553385843</v>
      </c>
      <c r="BH499" s="15">
        <f t="shared" si="970"/>
        <v>15.727629779514846</v>
      </c>
      <c r="BI499" s="15">
        <f t="shared" si="971"/>
        <v>2.6200744999461483</v>
      </c>
      <c r="BJ499" s="18">
        <f t="shared" si="972"/>
        <v>0.22196600182497722</v>
      </c>
      <c r="BK499" s="18">
        <f t="shared" si="973"/>
        <v>0.34572431372394441</v>
      </c>
      <c r="BL499" s="18">
        <f t="shared" si="974"/>
        <v>0.36338725447099091</v>
      </c>
      <c r="BM499" s="18">
        <f t="shared" si="975"/>
        <v>6.0536882695763385E-2</v>
      </c>
      <c r="BN499" s="18">
        <f t="shared" si="1030"/>
        <v>1.5575552601814762</v>
      </c>
      <c r="BO499" s="18">
        <f t="shared" si="1031"/>
        <v>1.6371302428446945</v>
      </c>
      <c r="BP499" s="18">
        <f t="shared" si="1032"/>
        <v>0.27273042807473474</v>
      </c>
      <c r="BQ499" s="18">
        <f t="shared" si="1033"/>
        <v>1.0510896689815981</v>
      </c>
      <c r="BR499" s="18">
        <f t="shared" si="1034"/>
        <v>0.17510160637443961</v>
      </c>
      <c r="BS499" s="18">
        <f t="shared" si="1035"/>
        <v>0.16659055030394862</v>
      </c>
      <c r="BT499" s="144">
        <f t="shared" si="976"/>
        <v>-1.5052310537702751</v>
      </c>
      <c r="BU499" s="144">
        <f t="shared" si="1050"/>
        <v>-1.0621136026678941</v>
      </c>
      <c r="BV499" s="144">
        <f t="shared" si="1051"/>
        <v>-1.0122861966373649</v>
      </c>
      <c r="BW499" s="144">
        <f t="shared" si="1052"/>
        <v>-2.804502468360103</v>
      </c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4"/>
      <c r="CJ499" s="43"/>
      <c r="CK499" s="20">
        <f t="shared" si="1054"/>
        <v>0</v>
      </c>
      <c r="CL499" s="42">
        <f t="shared" si="1013"/>
        <v>1.6562964104687534</v>
      </c>
      <c r="CM499" s="43">
        <f t="shared" si="1014"/>
        <v>0.2179326311769941</v>
      </c>
      <c r="CN499" s="43">
        <f t="shared" si="1015"/>
        <v>0.33335029415064743</v>
      </c>
      <c r="CO499" s="40">
        <f t="shared" si="1016"/>
        <v>0.33810000000000001</v>
      </c>
      <c r="CP499" s="43">
        <f t="shared" si="1017"/>
        <v>5.4390335348488812E-2</v>
      </c>
      <c r="CQ499" s="18">
        <f t="shared" si="1018"/>
        <v>1.5296024847234413</v>
      </c>
      <c r="CR499" s="18">
        <f t="shared" si="1019"/>
        <v>1.5513968613787434</v>
      </c>
      <c r="CS499" s="18">
        <f t="shared" si="1020"/>
        <v>0.2495740773409727</v>
      </c>
      <c r="CT499" s="18">
        <f t="shared" si="1021"/>
        <v>1.014248392554908</v>
      </c>
      <c r="CU499" s="18">
        <f t="shared" si="1022"/>
        <v>0.16316270392702506</v>
      </c>
      <c r="CV499" s="18">
        <f t="shared" si="1023"/>
        <v>0.16087055707923339</v>
      </c>
      <c r="CW499" s="15">
        <f t="shared" si="1024"/>
        <v>-1.5235692952512516</v>
      </c>
      <c r="CX499" s="15">
        <f t="shared" si="1025"/>
        <v>-1.0985614075106354</v>
      </c>
      <c r="CY499" s="15">
        <f t="shared" si="1026"/>
        <v>-2.9115687999386082</v>
      </c>
      <c r="CZ499" s="15">
        <f t="shared" si="1036"/>
        <v>0.42500788774061637</v>
      </c>
      <c r="DA499" s="15">
        <f t="shared" si="1037"/>
        <v>0.43915572598295477</v>
      </c>
      <c r="DB499" s="15">
        <f t="shared" si="1038"/>
        <v>-1.3879995046873566</v>
      </c>
      <c r="DC499" s="15">
        <f t="shared" si="1039"/>
        <v>1.4147838242338381E-2</v>
      </c>
      <c r="DD499" s="15">
        <f t="shared" si="1040"/>
        <v>-1.8130073924279728</v>
      </c>
      <c r="DE499" s="15">
        <f t="shared" si="1041"/>
        <v>-1.8271552306703114</v>
      </c>
      <c r="DF499" s="15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125"/>
      <c r="DZ499" s="107"/>
      <c r="EA499" s="20"/>
      <c r="EB499" s="20"/>
      <c r="EC499" s="20"/>
      <c r="ED499" s="4"/>
      <c r="EE499" s="4" t="str">
        <f t="shared" si="1060"/>
        <v xml:space="preserve">Bottle 3 </v>
      </c>
      <c r="EF499" s="4" t="str">
        <f t="shared" si="1061"/>
        <v>Lab 2</v>
      </c>
      <c r="EG499" s="4" t="str">
        <f t="shared" si="1061"/>
        <v>June 3, 2020</v>
      </c>
      <c r="EH499" s="130">
        <f t="shared" si="1061"/>
        <v>2</v>
      </c>
      <c r="EI499" s="51">
        <f>BE499/AVERAGE(BE496,BE503)</f>
        <v>1.0439169215552084</v>
      </c>
      <c r="EJ499" s="52">
        <f>(CM499/AVERAGE(CM496,CM503)-1)*10^6</f>
        <v>-2.1335488228357846</v>
      </c>
      <c r="EK499" s="52">
        <f>(CN499/AVERAGE(CN496,CN503)-1)*10^6</f>
        <v>-1.5103547764683256</v>
      </c>
      <c r="EL499" s="52">
        <f>(CP499/AVERAGE(CP496,CP503)-1)*10^6</f>
        <v>8.0981202263963326</v>
      </c>
      <c r="EN499" t="str">
        <f t="shared" ref="EN499:EU499" si="1065">EE549</f>
        <v>iRM5</v>
      </c>
      <c r="EO499" t="str">
        <f t="shared" si="1065"/>
        <v>Lab 3</v>
      </c>
      <c r="EP499" s="39" t="str">
        <f t="shared" si="1065"/>
        <v>Feb 4, 2020</v>
      </c>
      <c r="EQ499" s="124">
        <f t="shared" si="1065"/>
        <v>1</v>
      </c>
      <c r="ER499" s="117">
        <f t="shared" si="1065"/>
        <v>0.99591339933451439</v>
      </c>
      <c r="ES499" s="44">
        <f t="shared" si="1065"/>
        <v>-1.6184126965246293</v>
      </c>
      <c r="ET499" s="44">
        <f t="shared" si="1065"/>
        <v>6.0509998534019616</v>
      </c>
      <c r="EU499" s="44">
        <f t="shared" si="1065"/>
        <v>-29.272590045259506</v>
      </c>
      <c r="EV499" s="39" t="s">
        <v>275</v>
      </c>
      <c r="EW499" s="111" t="s">
        <v>258</v>
      </c>
      <c r="EX499" s="44">
        <f>2*STDEV(ES498:ES515)</f>
        <v>11.428718224116617</v>
      </c>
      <c r="EY499" s="44">
        <f t="shared" ref="EY499" si="1066">2*STDEV(ET498:ET515)</f>
        <v>9.957634069231375</v>
      </c>
      <c r="EZ499" s="112">
        <f t="shared" ref="EZ499" si="1067">2*STDEV(EU498:EU515)</f>
        <v>36.019961038880353</v>
      </c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</row>
    <row r="500" spans="1:235">
      <c r="A500" s="4" t="s">
        <v>40</v>
      </c>
      <c r="B500" s="4" t="s">
        <v>42</v>
      </c>
      <c r="C500" s="20">
        <v>2</v>
      </c>
      <c r="D500" s="16">
        <v>86</v>
      </c>
      <c r="E500" s="4" t="s">
        <v>307</v>
      </c>
      <c r="F500" s="15"/>
      <c r="G500" s="15"/>
      <c r="H500" s="15">
        <v>1.2654663E-2</v>
      </c>
      <c r="I500" s="15">
        <v>2.6905027999999998E-3</v>
      </c>
      <c r="J500" s="15">
        <v>4.0250167999999996E-3</v>
      </c>
      <c r="K500" s="4"/>
      <c r="L500" s="15">
        <v>3.8359284999999999E-3</v>
      </c>
      <c r="M500" s="15">
        <v>-6.5131827000000001E-7</v>
      </c>
      <c r="N500" s="15">
        <v>6.1123581000000003E-4</v>
      </c>
      <c r="O500" s="4"/>
      <c r="P500" s="4"/>
      <c r="Q500" s="15">
        <v>5.1147773999999999E-6</v>
      </c>
      <c r="R500" s="15">
        <v>1.0453515E-5</v>
      </c>
      <c r="S500" s="15">
        <v>1.2603299000000001E-6</v>
      </c>
      <c r="T500" s="15"/>
      <c r="U500" s="15"/>
      <c r="V500" s="15">
        <v>43.856591999999999</v>
      </c>
      <c r="W500" s="15">
        <v>9.7343794999999993</v>
      </c>
      <c r="X500" s="15">
        <v>15.161353</v>
      </c>
      <c r="Y500" s="4"/>
      <c r="Z500" s="15">
        <v>15.934908999999999</v>
      </c>
      <c r="AA500" s="15">
        <v>2.3815782000000001E-5</v>
      </c>
      <c r="AB500" s="15">
        <v>2.6544699</v>
      </c>
      <c r="AC500" s="4"/>
      <c r="AD500" s="4"/>
      <c r="AE500" s="15">
        <v>-1.9874807999999998E-6</v>
      </c>
      <c r="AF500" s="15">
        <v>1.6375669000000002E-5</v>
      </c>
      <c r="AG500" s="15">
        <v>5.7456407000000004E-6</v>
      </c>
      <c r="AH500" s="4"/>
      <c r="AI500" s="69">
        <f t="shared" si="1005"/>
        <v>1</v>
      </c>
      <c r="AJ500" s="15">
        <f t="shared" si="955"/>
        <v>0</v>
      </c>
      <c r="AK500" s="15">
        <f t="shared" si="956"/>
        <v>0</v>
      </c>
      <c r="AL500" s="15">
        <f t="shared" si="957"/>
        <v>43.843937337</v>
      </c>
      <c r="AM500" s="15">
        <f t="shared" si="958"/>
        <v>9.7316889971999991</v>
      </c>
      <c r="AN500" s="15">
        <f t="shared" si="959"/>
        <v>15.1573279832</v>
      </c>
      <c r="AO500" s="15">
        <f t="shared" si="960"/>
        <v>0</v>
      </c>
      <c r="AP500" s="15">
        <f t="shared" si="961"/>
        <v>15.9310730715</v>
      </c>
      <c r="AQ500" s="15">
        <f t="shared" si="962"/>
        <v>2.446710027E-5</v>
      </c>
      <c r="AR500" s="15">
        <f t="shared" si="963"/>
        <v>2.6538586641899999</v>
      </c>
      <c r="AS500" s="15">
        <f t="shared" si="964"/>
        <v>0</v>
      </c>
      <c r="AT500" s="15">
        <f t="shared" si="965"/>
        <v>0</v>
      </c>
      <c r="AU500" s="15">
        <f t="shared" si="966"/>
        <v>-7.1022581999999997E-6</v>
      </c>
      <c r="AV500" s="15">
        <f t="shared" si="967"/>
        <v>5.9221540000000015E-6</v>
      </c>
      <c r="AW500" s="15">
        <f t="shared" si="968"/>
        <v>4.4853108000000003E-6</v>
      </c>
      <c r="AX500" s="4"/>
      <c r="AY500" s="4">
        <f t="shared" si="1028"/>
        <v>0</v>
      </c>
      <c r="AZ500" s="4">
        <f t="shared" si="1006"/>
        <v>0</v>
      </c>
      <c r="BA500" s="4">
        <f t="shared" si="1029"/>
        <v>1</v>
      </c>
      <c r="BB500" s="4">
        <f t="shared" si="1007"/>
        <v>1</v>
      </c>
      <c r="BC500" s="4">
        <f t="shared" si="1008"/>
        <v>1</v>
      </c>
      <c r="BD500" s="40">
        <f t="shared" si="1009"/>
        <v>1.6544875724714001</v>
      </c>
      <c r="BE500" s="15">
        <f t="shared" si="1010"/>
        <v>43.843937337</v>
      </c>
      <c r="BF500" s="15">
        <f t="shared" si="1011"/>
        <v>9.7316889971999991</v>
      </c>
      <c r="BG500" s="15">
        <f t="shared" si="969"/>
        <v>15.157320120489281</v>
      </c>
      <c r="BH500" s="15">
        <f t="shared" si="970"/>
        <v>15.931067979976071</v>
      </c>
      <c r="BI500" s="15">
        <f t="shared" si="971"/>
        <v>2.6538520780048249</v>
      </c>
      <c r="BJ500" s="18">
        <f t="shared" si="972"/>
        <v>0.22196202230650039</v>
      </c>
      <c r="BK500" s="18">
        <f t="shared" si="973"/>
        <v>0.34571074226260201</v>
      </c>
      <c r="BL500" s="18">
        <f t="shared" si="974"/>
        <v>0.36335851539801844</v>
      </c>
      <c r="BM500" s="18">
        <f t="shared" si="975"/>
        <v>6.0529510787463721E-2</v>
      </c>
      <c r="BN500" s="18">
        <f t="shared" si="1030"/>
        <v>1.5575220421501699</v>
      </c>
      <c r="BO500" s="18">
        <f t="shared" si="1031"/>
        <v>1.6370301172345063</v>
      </c>
      <c r="BP500" s="18">
        <f t="shared" si="1032"/>
        <v>0.27270210533530109</v>
      </c>
      <c r="BQ500" s="18">
        <f t="shared" si="1033"/>
        <v>1.0510478008867052</v>
      </c>
      <c r="BR500" s="18">
        <f t="shared" si="1034"/>
        <v>0.17508715636462774</v>
      </c>
      <c r="BS500" s="18">
        <f t="shared" si="1035"/>
        <v>0.16658343818132468</v>
      </c>
      <c r="BT500" s="144">
        <f t="shared" si="976"/>
        <v>-1.505248982435557</v>
      </c>
      <c r="BU500" s="144">
        <f t="shared" si="1050"/>
        <v>-1.0621528585928768</v>
      </c>
      <c r="BV500" s="144">
        <f t="shared" si="1051"/>
        <v>-1.0123652863938628</v>
      </c>
      <c r="BW500" s="144">
        <f t="shared" si="1052"/>
        <v>-2.8046242512611488</v>
      </c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4"/>
      <c r="CJ500" s="43"/>
      <c r="CK500" s="20">
        <f t="shared" si="1054"/>
        <v>0</v>
      </c>
      <c r="CL500" s="42">
        <f t="shared" si="1013"/>
        <v>1.6544802334056745</v>
      </c>
      <c r="CM500" s="43">
        <f t="shared" si="1014"/>
        <v>0.21793310621583614</v>
      </c>
      <c r="CN500" s="43">
        <f t="shared" si="1015"/>
        <v>0.33335053087956779</v>
      </c>
      <c r="CO500" s="40">
        <f t="shared" si="1016"/>
        <v>0.33810000000000001</v>
      </c>
      <c r="CP500" s="43">
        <f t="shared" si="1017"/>
        <v>5.4390097034357945E-2</v>
      </c>
      <c r="CQ500" s="18">
        <f t="shared" si="1018"/>
        <v>1.5296002368241604</v>
      </c>
      <c r="CR500" s="18">
        <f t="shared" si="1019"/>
        <v>1.5513934797274591</v>
      </c>
      <c r="CS500" s="18">
        <f t="shared" si="1020"/>
        <v>0.2495724398132112</v>
      </c>
      <c r="CT500" s="18">
        <f t="shared" si="1021"/>
        <v>1.0142476722862879</v>
      </c>
      <c r="CU500" s="18">
        <f t="shared" si="1022"/>
        <v>0.16316187315150213</v>
      </c>
      <c r="CV500" s="18">
        <f t="shared" si="1023"/>
        <v>0.16086985221637956</v>
      </c>
      <c r="CW500" s="15">
        <f t="shared" si="1024"/>
        <v>-1.523567115502759</v>
      </c>
      <c r="CX500" s="15">
        <f t="shared" si="1025"/>
        <v>-1.0985606973602609</v>
      </c>
      <c r="CY500" s="15">
        <f t="shared" si="1026"/>
        <v>-2.9115731815010939</v>
      </c>
      <c r="CZ500" s="15">
        <f t="shared" si="1036"/>
        <v>0.42500641814249851</v>
      </c>
      <c r="DA500" s="15">
        <f t="shared" si="1037"/>
        <v>0.43915354623446223</v>
      </c>
      <c r="DB500" s="15">
        <f t="shared" si="1038"/>
        <v>-1.3880060659983353</v>
      </c>
      <c r="DC500" s="15">
        <f t="shared" si="1039"/>
        <v>1.414712809196386E-2</v>
      </c>
      <c r="DD500" s="15">
        <f t="shared" si="1040"/>
        <v>-1.8130124841408335</v>
      </c>
      <c r="DE500" s="15">
        <f t="shared" si="1041"/>
        <v>-1.8271596122327975</v>
      </c>
      <c r="DF500" s="15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3"/>
      <c r="DW500" s="43"/>
      <c r="DX500" s="43"/>
      <c r="DY500" s="125"/>
      <c r="DZ500" s="107"/>
      <c r="EA500" s="52"/>
      <c r="EB500" s="52"/>
      <c r="EC500" s="52"/>
      <c r="ED500" s="4"/>
      <c r="EE500" s="4" t="str">
        <f t="shared" si="1060"/>
        <v xml:space="preserve">Bottle 4 </v>
      </c>
      <c r="EF500" s="4" t="str">
        <f t="shared" si="1061"/>
        <v>Lab 2</v>
      </c>
      <c r="EG500" s="4" t="str">
        <f t="shared" si="1061"/>
        <v>June 3, 2020</v>
      </c>
      <c r="EH500" s="130">
        <f t="shared" si="1061"/>
        <v>2</v>
      </c>
      <c r="EI500" s="51">
        <f>BE500/AVERAGE(BE496,BE503)</f>
        <v>1.0575037082409195</v>
      </c>
      <c r="EJ500" s="52">
        <f>(CM500/AVERAGE(CM496,CM503)-1)*10^6</f>
        <v>4.6197394798497271E-2</v>
      </c>
      <c r="EK500" s="52">
        <f>(CN500/AVERAGE(CN496,CN503)-1)*10^6</f>
        <v>-0.80020522219559354</v>
      </c>
      <c r="EL500" s="52">
        <f>(CP500/AVERAGE(CP496,CP503)-1)*10^6</f>
        <v>3.7165318571563688</v>
      </c>
      <c r="EN500" t="str">
        <f t="shared" ref="EN500:EU500" si="1068">EE555</f>
        <v>iRM5</v>
      </c>
      <c r="EO500" t="str">
        <f t="shared" si="1068"/>
        <v>Lab 3</v>
      </c>
      <c r="EP500" s="39" t="str">
        <f t="shared" si="1068"/>
        <v>Feb 4, 2020</v>
      </c>
      <c r="EQ500" s="124">
        <f t="shared" si="1068"/>
        <v>1</v>
      </c>
      <c r="ER500" s="117">
        <f t="shared" si="1068"/>
        <v>0.99609157259399739</v>
      </c>
      <c r="ES500" s="44">
        <f t="shared" si="1068"/>
        <v>3.0791694649590085</v>
      </c>
      <c r="ET500" s="44">
        <f t="shared" si="1068"/>
        <v>-1.2562943250138403</v>
      </c>
      <c r="EU500" s="44">
        <f t="shared" si="1068"/>
        <v>20.62230416099986</v>
      </c>
      <c r="EV500" s="39" t="s">
        <v>275</v>
      </c>
      <c r="EW500" s="111" t="s">
        <v>233</v>
      </c>
      <c r="EX500">
        <f>COUNT(ES498:ES515)</f>
        <v>18</v>
      </c>
      <c r="EY500">
        <f t="shared" ref="EY500" si="1069">COUNT(ET498:ET515)</f>
        <v>18</v>
      </c>
      <c r="EZ500" s="113">
        <f t="shared" ref="EZ500" si="1070">COUNT(EU498:EU515)</f>
        <v>18</v>
      </c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</row>
    <row r="501" spans="1:235">
      <c r="A501" s="4" t="s">
        <v>40</v>
      </c>
      <c r="B501" s="4" t="s">
        <v>42</v>
      </c>
      <c r="C501" s="20">
        <v>2</v>
      </c>
      <c r="D501" s="16">
        <v>89</v>
      </c>
      <c r="E501" s="4" t="s">
        <v>308</v>
      </c>
      <c r="F501" s="15"/>
      <c r="G501" s="15"/>
      <c r="H501" s="15">
        <v>1.104962E-2</v>
      </c>
      <c r="I501" s="15">
        <v>2.3377672999999998E-3</v>
      </c>
      <c r="J501" s="15">
        <v>3.5029901000000001E-3</v>
      </c>
      <c r="K501" s="4"/>
      <c r="L501" s="15">
        <v>3.3320035999999998E-3</v>
      </c>
      <c r="M501" s="15">
        <v>8.7907082000000005E-6</v>
      </c>
      <c r="N501" s="15">
        <v>5.3125684000000003E-4</v>
      </c>
      <c r="O501" s="4"/>
      <c r="P501" s="4"/>
      <c r="Q501" s="15">
        <v>3.7440928999999999E-7</v>
      </c>
      <c r="R501" s="15">
        <v>9.0641601999999992E-6</v>
      </c>
      <c r="S501" s="15">
        <v>1.5929139000000001E-6</v>
      </c>
      <c r="T501" s="15"/>
      <c r="U501" s="15"/>
      <c r="V501" s="15">
        <v>43.213630000000002</v>
      </c>
      <c r="W501" s="15">
        <v>9.5902578999999992</v>
      </c>
      <c r="X501" s="15">
        <v>14.934754</v>
      </c>
      <c r="Y501" s="4"/>
      <c r="Z501" s="15">
        <v>15.692577999999999</v>
      </c>
      <c r="AA501" s="15">
        <v>3.0793319000000001E-5</v>
      </c>
      <c r="AB501" s="15">
        <v>2.6134799000000002</v>
      </c>
      <c r="AC501" s="4"/>
      <c r="AD501" s="4"/>
      <c r="AE501" s="15">
        <v>3.6922203999999999E-6</v>
      </c>
      <c r="AF501" s="15">
        <v>1.3505745999999999E-5</v>
      </c>
      <c r="AG501" s="15">
        <v>1.7504776000000001E-6</v>
      </c>
      <c r="AH501" s="4"/>
      <c r="AI501" s="69">
        <f t="shared" si="1005"/>
        <v>1</v>
      </c>
      <c r="AJ501" s="15">
        <f t="shared" si="955"/>
        <v>0</v>
      </c>
      <c r="AK501" s="15">
        <f t="shared" si="956"/>
        <v>0</v>
      </c>
      <c r="AL501" s="15">
        <f t="shared" si="957"/>
        <v>43.202580380000001</v>
      </c>
      <c r="AM501" s="15">
        <f t="shared" si="958"/>
        <v>9.587920132699999</v>
      </c>
      <c r="AN501" s="15">
        <f t="shared" si="959"/>
        <v>14.9312510099</v>
      </c>
      <c r="AO501" s="15">
        <f t="shared" si="960"/>
        <v>0</v>
      </c>
      <c r="AP501" s="15">
        <f t="shared" si="961"/>
        <v>15.689245996399999</v>
      </c>
      <c r="AQ501" s="15">
        <f t="shared" si="962"/>
        <v>2.2002610799999999E-5</v>
      </c>
      <c r="AR501" s="15">
        <f t="shared" si="963"/>
        <v>2.6129486431600002</v>
      </c>
      <c r="AS501" s="15">
        <f t="shared" si="964"/>
        <v>0</v>
      </c>
      <c r="AT501" s="15">
        <f t="shared" si="965"/>
        <v>0</v>
      </c>
      <c r="AU501" s="15">
        <f t="shared" si="966"/>
        <v>3.3178111099999997E-6</v>
      </c>
      <c r="AV501" s="15">
        <f t="shared" si="967"/>
        <v>4.4415858000000001E-6</v>
      </c>
      <c r="AW501" s="15">
        <f t="shared" si="968"/>
        <v>1.5756370000000002E-7</v>
      </c>
      <c r="AX501" s="4"/>
      <c r="AY501" s="4">
        <f t="shared" si="1028"/>
        <v>0</v>
      </c>
      <c r="AZ501" s="4">
        <f t="shared" si="1006"/>
        <v>0</v>
      </c>
      <c r="BA501" s="4">
        <f t="shared" si="1029"/>
        <v>1</v>
      </c>
      <c r="BB501" s="4">
        <f t="shared" si="1007"/>
        <v>1</v>
      </c>
      <c r="BC501" s="4">
        <f t="shared" si="1008"/>
        <v>1</v>
      </c>
      <c r="BD501" s="40">
        <f t="shared" si="1009"/>
        <v>1.6416337937335663</v>
      </c>
      <c r="BE501" s="15">
        <f t="shared" si="1010"/>
        <v>43.202580380000001</v>
      </c>
      <c r="BF501" s="15">
        <f t="shared" si="1011"/>
        <v>9.587920132699999</v>
      </c>
      <c r="BG501" s="15">
        <f t="shared" si="969"/>
        <v>14.931245107209461</v>
      </c>
      <c r="BH501" s="15">
        <f t="shared" si="970"/>
        <v>15.689242175044505</v>
      </c>
      <c r="BI501" s="15">
        <f t="shared" si="971"/>
        <v>2.612940110740086</v>
      </c>
      <c r="BJ501" s="18">
        <f t="shared" si="972"/>
        <v>0.22192933959885844</v>
      </c>
      <c r="BK501" s="18">
        <f t="shared" si="973"/>
        <v>0.34561003013888636</v>
      </c>
      <c r="BL501" s="18">
        <f t="shared" si="974"/>
        <v>0.36315521056949668</v>
      </c>
      <c r="BM501" s="18">
        <f t="shared" si="975"/>
        <v>6.0481112187218064E-2</v>
      </c>
      <c r="BN501" s="18">
        <f t="shared" si="1030"/>
        <v>1.5572976099671325</v>
      </c>
      <c r="BO501" s="18">
        <f t="shared" si="1031"/>
        <v>1.6363551174707531</v>
      </c>
      <c r="BP501" s="18">
        <f t="shared" si="1032"/>
        <v>0.27252418403325507</v>
      </c>
      <c r="BQ501" s="18">
        <f t="shared" si="1033"/>
        <v>1.050765831140837</v>
      </c>
      <c r="BR501" s="18">
        <f t="shared" si="1034"/>
        <v>0.17499813926960744</v>
      </c>
      <c r="BS501" s="18">
        <f t="shared" si="1035"/>
        <v>0.16654342393262689</v>
      </c>
      <c r="BT501" s="144">
        <f t="shared" si="976"/>
        <v>-1.5053962378701333</v>
      </c>
      <c r="BU501" s="144">
        <f t="shared" si="1050"/>
        <v>-1.0624442200807669</v>
      </c>
      <c r="BV501" s="144">
        <f t="shared" si="1051"/>
        <v>-1.0129249587759857</v>
      </c>
      <c r="BW501" s="144">
        <f t="shared" si="1052"/>
        <v>-2.8054241579410184</v>
      </c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4"/>
      <c r="CJ501" s="43"/>
      <c r="CK501" s="20">
        <f t="shared" si="1054"/>
        <v>0</v>
      </c>
      <c r="CL501" s="42">
        <f t="shared" si="1013"/>
        <v>1.6416282006234513</v>
      </c>
      <c r="CM501" s="43">
        <f t="shared" si="1014"/>
        <v>0.21793202530493705</v>
      </c>
      <c r="CN501" s="43">
        <f t="shared" si="1015"/>
        <v>0.33334768250181063</v>
      </c>
      <c r="CO501" s="40">
        <f t="shared" si="1016"/>
        <v>0.33810000000000001</v>
      </c>
      <c r="CP501" s="43">
        <f t="shared" si="1017"/>
        <v>5.4391776331181675E-2</v>
      </c>
      <c r="CQ501" s="18">
        <f t="shared" si="1018"/>
        <v>1.5295947533887255</v>
      </c>
      <c r="CR501" s="18">
        <f t="shared" si="1019"/>
        <v>1.5514011744117013</v>
      </c>
      <c r="CS501" s="18">
        <f t="shared" si="1020"/>
        <v>0.24958138325505422</v>
      </c>
      <c r="CT501" s="18">
        <f t="shared" si="1021"/>
        <v>1.0142563387947461</v>
      </c>
      <c r="CU501" s="18">
        <f t="shared" si="1022"/>
        <v>0.16316830500504895</v>
      </c>
      <c r="CV501" s="18">
        <f t="shared" si="1023"/>
        <v>0.16087481908069118</v>
      </c>
      <c r="CW501" s="15">
        <f t="shared" si="1024"/>
        <v>-1.5235720753438702</v>
      </c>
      <c r="CX501" s="15">
        <f t="shared" si="1025"/>
        <v>-1.098569242089195</v>
      </c>
      <c r="CY501" s="15">
        <f t="shared" si="1026"/>
        <v>-2.9115423069303237</v>
      </c>
      <c r="CZ501" s="15">
        <f t="shared" si="1036"/>
        <v>0.42500283325467514</v>
      </c>
      <c r="DA501" s="15">
        <f t="shared" si="1037"/>
        <v>0.43915850607557316</v>
      </c>
      <c r="DB501" s="15">
        <f t="shared" si="1038"/>
        <v>-1.3879702315864539</v>
      </c>
      <c r="DC501" s="15">
        <f t="shared" si="1039"/>
        <v>1.4155672820898012E-2</v>
      </c>
      <c r="DD501" s="15">
        <f t="shared" si="1040"/>
        <v>-1.8129730648411291</v>
      </c>
      <c r="DE501" s="15">
        <f t="shared" si="1041"/>
        <v>-1.8271287376620269</v>
      </c>
      <c r="DF501" s="15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125"/>
      <c r="DZ501" s="107"/>
      <c r="EA501" s="20"/>
      <c r="EB501" s="20"/>
      <c r="EC501" s="20"/>
      <c r="ED501" s="4"/>
      <c r="EE501" s="4" t="str">
        <f t="shared" si="1060"/>
        <v xml:space="preserve">Bottle 5 </v>
      </c>
      <c r="EF501" s="4" t="str">
        <f t="shared" si="1061"/>
        <v>Lab 2</v>
      </c>
      <c r="EG501" s="4" t="str">
        <f t="shared" si="1061"/>
        <v>June 3, 2020</v>
      </c>
      <c r="EH501" s="130">
        <f t="shared" si="1061"/>
        <v>2</v>
      </c>
      <c r="EI501" s="51">
        <f>BE501/AVERAGE(BE496,BE503)</f>
        <v>1.0420343548587074</v>
      </c>
      <c r="EJ501" s="52">
        <f>(CM501/AVERAGE(CM496,CM503)-1)*10^6</f>
        <v>-4.91363164534242</v>
      </c>
      <c r="EK501" s="52">
        <f>(CN501/AVERAGE(CN496,CN503)-1)*10^6</f>
        <v>-9.3448908129456498</v>
      </c>
      <c r="EL501" s="52">
        <f>(CP501/AVERAGE(CP496,CP503)-1)*10^6</f>
        <v>34.591693999663775</v>
      </c>
      <c r="EN501" t="str">
        <f t="shared" ref="EN501:EU501" si="1071">EE561</f>
        <v>iRM5</v>
      </c>
      <c r="EO501" t="str">
        <f t="shared" si="1071"/>
        <v>Lab 3</v>
      </c>
      <c r="EP501" s="39" t="str">
        <f t="shared" si="1071"/>
        <v>Feb 4, 2020</v>
      </c>
      <c r="EQ501" s="124">
        <f t="shared" si="1071"/>
        <v>1</v>
      </c>
      <c r="ER501" s="117">
        <f t="shared" si="1071"/>
        <v>0.9931368448040534</v>
      </c>
      <c r="ES501" s="44">
        <f t="shared" si="1071"/>
        <v>12.299262309278802</v>
      </c>
      <c r="ET501" s="44">
        <f t="shared" si="1071"/>
        <v>2.0735575749775137</v>
      </c>
      <c r="EU501" s="44">
        <f t="shared" si="1071"/>
        <v>6.4481452961562269</v>
      </c>
      <c r="EV501" s="39" t="s">
        <v>275</v>
      </c>
      <c r="EW501" s="114" t="s">
        <v>274</v>
      </c>
      <c r="EX501" s="115">
        <f>EX499/SQRT(EX500)</f>
        <v>2.6937747188477124</v>
      </c>
      <c r="EY501" s="115">
        <f t="shared" ref="EY501" si="1072">EY499/SQRT(EY500)</f>
        <v>2.3470368583092336</v>
      </c>
      <c r="EZ501" s="116">
        <f t="shared" ref="EZ501" si="1073">EZ499/SQRT(EZ500)</f>
        <v>8.4899862362225136</v>
      </c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</row>
    <row r="502" spans="1:235">
      <c r="A502" s="4" t="s">
        <v>40</v>
      </c>
      <c r="B502" s="4" t="s">
        <v>42</v>
      </c>
      <c r="C502" s="20">
        <v>2</v>
      </c>
      <c r="D502" s="16">
        <v>92</v>
      </c>
      <c r="E502" s="4" t="s">
        <v>309</v>
      </c>
      <c r="F502" s="15"/>
      <c r="G502" s="15"/>
      <c r="H502" s="15">
        <v>1.2772746999999999E-2</v>
      </c>
      <c r="I502" s="15">
        <v>2.7142402999999998E-3</v>
      </c>
      <c r="J502" s="15">
        <v>4.0339455999999999E-3</v>
      </c>
      <c r="K502" s="4"/>
      <c r="L502" s="15">
        <v>3.8452284000000002E-3</v>
      </c>
      <c r="M502" s="15">
        <v>1.7578474E-5</v>
      </c>
      <c r="N502" s="15">
        <v>6.2181512999999998E-4</v>
      </c>
      <c r="O502" s="4"/>
      <c r="P502" s="4"/>
      <c r="Q502" s="15">
        <v>1.0669121E-6</v>
      </c>
      <c r="R502" s="15">
        <v>1.5032653000000001E-5</v>
      </c>
      <c r="S502" s="15">
        <v>4.5621496000000003E-6</v>
      </c>
      <c r="T502" s="15"/>
      <c r="U502" s="15"/>
      <c r="V502" s="15">
        <v>43.974873000000002</v>
      </c>
      <c r="W502" s="15">
        <v>9.7605769000000002</v>
      </c>
      <c r="X502" s="15">
        <v>15.202152999999999</v>
      </c>
      <c r="Y502" s="4"/>
      <c r="Z502" s="15">
        <v>15.977808</v>
      </c>
      <c r="AA502" s="15">
        <v>1.6336682999999999E-5</v>
      </c>
      <c r="AB502" s="15">
        <v>2.6615896000000001</v>
      </c>
      <c r="AC502" s="4"/>
      <c r="AD502" s="4"/>
      <c r="AE502" s="15">
        <v>2.6639863000000001E-6</v>
      </c>
      <c r="AF502" s="15">
        <v>2.5178472E-6</v>
      </c>
      <c r="AG502" s="15">
        <v>4.6132000000000001E-6</v>
      </c>
      <c r="AH502" s="4"/>
      <c r="AI502" s="69">
        <f t="shared" si="1005"/>
        <v>1</v>
      </c>
      <c r="AJ502" s="15">
        <f t="shared" si="955"/>
        <v>0</v>
      </c>
      <c r="AK502" s="15">
        <f t="shared" si="956"/>
        <v>0</v>
      </c>
      <c r="AL502" s="15">
        <f t="shared" si="957"/>
        <v>43.962100253000003</v>
      </c>
      <c r="AM502" s="15">
        <f t="shared" si="958"/>
        <v>9.7578626597000007</v>
      </c>
      <c r="AN502" s="15">
        <f t="shared" si="959"/>
        <v>15.198119054399999</v>
      </c>
      <c r="AO502" s="15">
        <f t="shared" si="960"/>
        <v>0</v>
      </c>
      <c r="AP502" s="15">
        <f t="shared" si="961"/>
        <v>15.9739627716</v>
      </c>
      <c r="AQ502" s="15">
        <f t="shared" si="962"/>
        <v>-1.2417910000000009E-6</v>
      </c>
      <c r="AR502" s="15">
        <f t="shared" si="963"/>
        <v>2.66096778487</v>
      </c>
      <c r="AS502" s="15">
        <f t="shared" si="964"/>
        <v>0</v>
      </c>
      <c r="AT502" s="15">
        <f t="shared" si="965"/>
        <v>0</v>
      </c>
      <c r="AU502" s="15">
        <f t="shared" si="966"/>
        <v>1.5970742000000001E-6</v>
      </c>
      <c r="AV502" s="15">
        <f t="shared" si="967"/>
        <v>-1.2514805800000001E-5</v>
      </c>
      <c r="AW502" s="15">
        <f t="shared" si="968"/>
        <v>5.1050399999999886E-8</v>
      </c>
      <c r="AX502" s="4"/>
      <c r="AY502" s="4">
        <f t="shared" si="1028"/>
        <v>0</v>
      </c>
      <c r="AZ502" s="4">
        <f t="shared" si="1006"/>
        <v>0</v>
      </c>
      <c r="BA502" s="4">
        <f t="shared" si="1029"/>
        <v>1</v>
      </c>
      <c r="BB502" s="4">
        <f t="shared" si="1007"/>
        <v>1</v>
      </c>
      <c r="BC502" s="4">
        <f t="shared" si="1008"/>
        <v>1</v>
      </c>
      <c r="BD502" s="40">
        <f t="shared" si="1009"/>
        <v>1.6544217103503658</v>
      </c>
      <c r="BE502" s="15">
        <f t="shared" si="1010"/>
        <v>43.962100253000003</v>
      </c>
      <c r="BF502" s="15">
        <f t="shared" si="1011"/>
        <v>9.7578626597000007</v>
      </c>
      <c r="BG502" s="15">
        <f t="shared" si="969"/>
        <v>15.198135670108501</v>
      </c>
      <c r="BH502" s="15">
        <f t="shared" si="970"/>
        <v>15.973973531142427</v>
      </c>
      <c r="BI502" s="15">
        <f t="shared" si="971"/>
        <v>2.6609872710638962</v>
      </c>
      <c r="BJ502" s="18">
        <f t="shared" si="972"/>
        <v>0.22196079358228837</v>
      </c>
      <c r="BK502" s="18">
        <f t="shared" si="973"/>
        <v>0.34570995431619239</v>
      </c>
      <c r="BL502" s="18">
        <f t="shared" si="974"/>
        <v>0.36335783411649791</v>
      </c>
      <c r="BM502" s="18">
        <f t="shared" si="975"/>
        <v>6.0529120668713014E-2</v>
      </c>
      <c r="BN502" s="18">
        <f t="shared" si="1030"/>
        <v>1.557527114301049</v>
      </c>
      <c r="BO502" s="18">
        <f t="shared" si="1031"/>
        <v>1.6370361100812558</v>
      </c>
      <c r="BP502" s="18">
        <f t="shared" si="1032"/>
        <v>0.27270185734974328</v>
      </c>
      <c r="BQ502" s="18">
        <f t="shared" si="1033"/>
        <v>1.0510482257741542</v>
      </c>
      <c r="BR502" s="18">
        <f t="shared" si="1034"/>
        <v>0.17508642696863747</v>
      </c>
      <c r="BS502" s="18">
        <f t="shared" si="1035"/>
        <v>0.16658267686972858</v>
      </c>
      <c r="BT502" s="144">
        <f t="shared" si="976"/>
        <v>-1.5052545181916301</v>
      </c>
      <c r="BU502" s="144">
        <f t="shared" si="1050"/>
        <v>-1.0621551378026648</v>
      </c>
      <c r="BV502" s="144">
        <f t="shared" si="1051"/>
        <v>-1.0123671613524239</v>
      </c>
      <c r="BW502" s="144">
        <f t="shared" si="1052"/>
        <v>-2.8046306963819307</v>
      </c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4"/>
      <c r="CJ502" s="43"/>
      <c r="CK502" s="20">
        <f t="shared" si="1054"/>
        <v>0</v>
      </c>
      <c r="CL502" s="42">
        <f t="shared" si="1013"/>
        <v>1.6544371778080362</v>
      </c>
      <c r="CM502" s="43">
        <f t="shared" si="1014"/>
        <v>0.21793200368380047</v>
      </c>
      <c r="CN502" s="43">
        <f t="shared" si="1015"/>
        <v>0.33335008694185853</v>
      </c>
      <c r="CO502" s="40">
        <f t="shared" si="1016"/>
        <v>0.33810000000000001</v>
      </c>
      <c r="CP502" s="43">
        <f t="shared" si="1017"/>
        <v>5.4389897862519715E-2</v>
      </c>
      <c r="CQ502" s="18">
        <f t="shared" si="1018"/>
        <v>1.5296059381233391</v>
      </c>
      <c r="CR502" s="18">
        <f t="shared" si="1019"/>
        <v>1.5514013283269419</v>
      </c>
      <c r="CS502" s="18">
        <f t="shared" si="1020"/>
        <v>0.24957278849890493</v>
      </c>
      <c r="CT502" s="18">
        <f t="shared" si="1021"/>
        <v>1.0142490230067644</v>
      </c>
      <c r="CU502" s="18">
        <f t="shared" si="1022"/>
        <v>0.16316149295622098</v>
      </c>
      <c r="CV502" s="18">
        <f t="shared" si="1023"/>
        <v>0.16086926312487346</v>
      </c>
      <c r="CW502" s="15">
        <f t="shared" si="1024"/>
        <v>-1.5235721745543354</v>
      </c>
      <c r="CX502" s="15">
        <f t="shared" si="1025"/>
        <v>-1.0985620291055671</v>
      </c>
      <c r="CY502" s="15">
        <f t="shared" si="1026"/>
        <v>-2.9115768434214391</v>
      </c>
      <c r="CZ502" s="15">
        <f t="shared" si="1036"/>
        <v>0.42501014544876864</v>
      </c>
      <c r="DA502" s="15">
        <f t="shared" si="1037"/>
        <v>0.43915860528603884</v>
      </c>
      <c r="DB502" s="15">
        <f t="shared" si="1038"/>
        <v>-1.3880046688671039</v>
      </c>
      <c r="DC502" s="15">
        <f t="shared" si="1039"/>
        <v>1.4148459837270337E-2</v>
      </c>
      <c r="DD502" s="15">
        <f t="shared" si="1040"/>
        <v>-1.8130148143158722</v>
      </c>
      <c r="DE502" s="15">
        <f t="shared" si="1041"/>
        <v>-1.8271632741531423</v>
      </c>
      <c r="DF502" s="15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3"/>
      <c r="DW502" s="43"/>
      <c r="DX502" s="43"/>
      <c r="DY502" s="125"/>
      <c r="DZ502" s="107"/>
      <c r="EA502" s="52"/>
      <c r="EB502" s="52"/>
      <c r="EC502" s="52"/>
      <c r="ED502" s="4"/>
      <c r="EE502" s="4" t="str">
        <f t="shared" si="1060"/>
        <v xml:space="preserve">Bottle 6 </v>
      </c>
      <c r="EF502" s="4" t="str">
        <f t="shared" si="1061"/>
        <v>Lab 2</v>
      </c>
      <c r="EG502" s="4" t="str">
        <f t="shared" si="1061"/>
        <v>June 3, 2020</v>
      </c>
      <c r="EH502" s="130">
        <f t="shared" si="1061"/>
        <v>2</v>
      </c>
      <c r="EI502" s="51">
        <f>BE502/AVERAGE(BE496,BE503)</f>
        <v>1.0603537652712929</v>
      </c>
      <c r="EJ502" s="52">
        <f>(CM502/AVERAGE(CM496,CM503)-1)*10^6</f>
        <v>-5.0128416183570224</v>
      </c>
      <c r="EK502" s="52">
        <f>(CN502/AVERAGE(CN496,CN503)-1)*10^6</f>
        <v>-2.131948576011844</v>
      </c>
      <c r="EL502" s="52">
        <f>(CP502/AVERAGE(CP496,CP503)-1)*10^6</f>
        <v>5.4604607058195143E-2</v>
      </c>
      <c r="EN502" t="str">
        <f t="shared" ref="EN502:EU502" si="1074">EE567</f>
        <v>iRM5</v>
      </c>
      <c r="EO502" t="str">
        <f t="shared" si="1074"/>
        <v>Lab 3</v>
      </c>
      <c r="EP502" s="39" t="str">
        <f t="shared" si="1074"/>
        <v>Feb 4, 2020</v>
      </c>
      <c r="EQ502" s="124">
        <f t="shared" si="1074"/>
        <v>1</v>
      </c>
      <c r="ER502" s="117">
        <f t="shared" si="1074"/>
        <v>0.9981947154339722</v>
      </c>
      <c r="ES502" s="44">
        <f t="shared" si="1074"/>
        <v>-5.4720849007594552</v>
      </c>
      <c r="ET502" s="44">
        <f t="shared" si="1074"/>
        <v>-1.4653672760767122</v>
      </c>
      <c r="EU502" s="44">
        <f t="shared" si="1074"/>
        <v>6.9442786263529399</v>
      </c>
      <c r="EV502" s="39" t="s">
        <v>275</v>
      </c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</row>
    <row r="503" spans="1:235">
      <c r="A503" s="4" t="s">
        <v>40</v>
      </c>
      <c r="B503" s="4" t="s">
        <v>42</v>
      </c>
      <c r="C503" s="20">
        <v>2</v>
      </c>
      <c r="D503" s="16">
        <v>95</v>
      </c>
      <c r="E503" s="4" t="s">
        <v>179</v>
      </c>
      <c r="F503" s="15"/>
      <c r="G503" s="15"/>
      <c r="H503" s="15">
        <v>1.3534032E-2</v>
      </c>
      <c r="I503" s="15">
        <v>2.8895230000000002E-3</v>
      </c>
      <c r="J503" s="15">
        <v>4.3006902999999999E-3</v>
      </c>
      <c r="K503" s="4"/>
      <c r="L503" s="15">
        <v>4.0997955000000004E-3</v>
      </c>
      <c r="M503" s="15">
        <v>5.4704697000000002E-6</v>
      </c>
      <c r="N503" s="15">
        <v>6.4418665000000005E-4</v>
      </c>
      <c r="O503" s="4"/>
      <c r="P503" s="4"/>
      <c r="Q503" s="15">
        <v>3.3895438000000001E-7</v>
      </c>
      <c r="R503" s="15">
        <v>1.4957640000000001E-7</v>
      </c>
      <c r="S503" s="15">
        <v>7.2092362000000004E-6</v>
      </c>
      <c r="T503" s="15"/>
      <c r="U503" s="15"/>
      <c r="V503" s="15">
        <v>41.758816000000003</v>
      </c>
      <c r="W503" s="15">
        <v>9.2693449000000001</v>
      </c>
      <c r="X503" s="15">
        <v>14.437828</v>
      </c>
      <c r="Y503" s="4"/>
      <c r="Z503" s="15">
        <v>15.176288</v>
      </c>
      <c r="AA503" s="15">
        <v>3.3556870000000002E-5</v>
      </c>
      <c r="AB503" s="15">
        <v>2.5283788</v>
      </c>
      <c r="AC503" s="4"/>
      <c r="AD503" s="4"/>
      <c r="AE503" s="15">
        <v>-7.6304133000000004E-7</v>
      </c>
      <c r="AF503" s="15">
        <v>2.475404E-5</v>
      </c>
      <c r="AG503" s="15">
        <v>3.0645844999999999E-6</v>
      </c>
      <c r="AH503" s="4"/>
      <c r="AI503" s="69">
        <f t="shared" si="1005"/>
        <v>1</v>
      </c>
      <c r="AJ503" s="15">
        <f t="shared" si="955"/>
        <v>0</v>
      </c>
      <c r="AK503" s="15">
        <f t="shared" si="956"/>
        <v>0</v>
      </c>
      <c r="AL503" s="15">
        <f t="shared" si="957"/>
        <v>41.745281968</v>
      </c>
      <c r="AM503" s="15">
        <f t="shared" si="958"/>
        <v>9.2664553769999998</v>
      </c>
      <c r="AN503" s="15">
        <f t="shared" si="959"/>
        <v>14.433527309700001</v>
      </c>
      <c r="AO503" s="15">
        <f t="shared" si="960"/>
        <v>0</v>
      </c>
      <c r="AP503" s="15">
        <f t="shared" si="961"/>
        <v>15.172188204499999</v>
      </c>
      <c r="AQ503" s="15">
        <f t="shared" si="962"/>
        <v>2.8086400300000001E-5</v>
      </c>
      <c r="AR503" s="15">
        <f t="shared" si="963"/>
        <v>2.5277346133499998</v>
      </c>
      <c r="AS503" s="15">
        <f t="shared" si="964"/>
        <v>0</v>
      </c>
      <c r="AT503" s="15">
        <f t="shared" si="965"/>
        <v>0</v>
      </c>
      <c r="AU503" s="15">
        <f t="shared" si="966"/>
        <v>-1.1019957100000001E-6</v>
      </c>
      <c r="AV503" s="15">
        <f t="shared" si="967"/>
        <v>2.46044636E-5</v>
      </c>
      <c r="AW503" s="15">
        <f t="shared" si="968"/>
        <v>-4.1446517E-6</v>
      </c>
      <c r="AX503" s="4"/>
      <c r="AY503" s="4">
        <f t="shared" si="1028"/>
        <v>0</v>
      </c>
      <c r="AZ503" s="4">
        <f t="shared" si="1006"/>
        <v>0</v>
      </c>
      <c r="BA503" s="4">
        <f t="shared" si="1029"/>
        <v>1</v>
      </c>
      <c r="BB503" s="4">
        <f t="shared" si="1007"/>
        <v>1</v>
      </c>
      <c r="BC503" s="4">
        <f t="shared" si="1008"/>
        <v>1</v>
      </c>
      <c r="BD503" s="40">
        <f t="shared" si="1009"/>
        <v>1.6600575310786048</v>
      </c>
      <c r="BE503" s="15">
        <f t="shared" si="1010"/>
        <v>41.745281968</v>
      </c>
      <c r="BF503" s="15">
        <f t="shared" si="1011"/>
        <v>9.2664553769999998</v>
      </c>
      <c r="BG503" s="15">
        <f t="shared" si="969"/>
        <v>14.433494656572732</v>
      </c>
      <c r="BH503" s="15">
        <f t="shared" si="970"/>
        <v>15.172167057581042</v>
      </c>
      <c r="BI503" s="15">
        <f t="shared" si="971"/>
        <v>2.5276954650040309</v>
      </c>
      <c r="BJ503" s="18">
        <f t="shared" si="972"/>
        <v>0.22197611179398033</v>
      </c>
      <c r="BK503" s="18">
        <f t="shared" si="973"/>
        <v>0.34575151912105373</v>
      </c>
      <c r="BL503" s="18">
        <f t="shared" si="974"/>
        <v>0.36344627086747966</v>
      </c>
      <c r="BM503" s="18">
        <f t="shared" si="975"/>
        <v>6.0550446561641269E-2</v>
      </c>
      <c r="BN503" s="18">
        <f t="shared" si="1030"/>
        <v>1.557606880878927</v>
      </c>
      <c r="BO503" s="18">
        <f t="shared" si="1031"/>
        <v>1.6373215474861551</v>
      </c>
      <c r="BP503" s="18">
        <f t="shared" si="1032"/>
        <v>0.27277911155520701</v>
      </c>
      <c r="BQ503" s="18">
        <f t="shared" si="1033"/>
        <v>1.0511776543785212</v>
      </c>
      <c r="BR503" s="18">
        <f t="shared" si="1034"/>
        <v>0.17512705863323041</v>
      </c>
      <c r="BS503" s="18">
        <f t="shared" si="1035"/>
        <v>0.16660081947496241</v>
      </c>
      <c r="BT503" s="144">
        <f t="shared" si="976"/>
        <v>-1.5051855074312608</v>
      </c>
      <c r="BU503" s="144">
        <f t="shared" si="1050"/>
        <v>-1.0620349147490078</v>
      </c>
      <c r="BV503" s="144">
        <f t="shared" si="1051"/>
        <v>-1.0121238034770026</v>
      </c>
      <c r="BW503" s="144">
        <f t="shared" si="1052"/>
        <v>-2.8042784339211932</v>
      </c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4"/>
      <c r="CJ503" s="43"/>
      <c r="CK503" s="20">
        <f t="shared" si="1054"/>
        <v>0</v>
      </c>
      <c r="CL503" s="42">
        <f t="shared" si="1013"/>
        <v>1.6600255246563553</v>
      </c>
      <c r="CM503" s="43">
        <f t="shared" si="1014"/>
        <v>0.21793355917969501</v>
      </c>
      <c r="CN503" s="43">
        <f t="shared" si="1015"/>
        <v>0.33334916959681499</v>
      </c>
      <c r="CO503" s="40">
        <f t="shared" si="1016"/>
        <v>0.33810000000000007</v>
      </c>
      <c r="CP503" s="43">
        <f t="shared" si="1017"/>
        <v>5.4389409469516072E-2</v>
      </c>
      <c r="CQ503" s="18">
        <f t="shared" si="1018"/>
        <v>1.5295908113075651</v>
      </c>
      <c r="CR503" s="18">
        <f t="shared" si="1019"/>
        <v>1.551390255234729</v>
      </c>
      <c r="CS503" s="18">
        <f t="shared" si="1020"/>
        <v>0.24956876616083618</v>
      </c>
      <c r="CT503" s="18">
        <f t="shared" si="1021"/>
        <v>1.0142518141231045</v>
      </c>
      <c r="CU503" s="18">
        <f t="shared" si="1022"/>
        <v>0.16316047685164456</v>
      </c>
      <c r="CV503" s="18">
        <f t="shared" si="1023"/>
        <v>0.16086781860253199</v>
      </c>
      <c r="CW503" s="15">
        <f t="shared" si="1024"/>
        <v>-1.5235650370512746</v>
      </c>
      <c r="CX503" s="15">
        <f t="shared" si="1025"/>
        <v>-1.0985647810061716</v>
      </c>
      <c r="CY503" s="15">
        <f t="shared" si="1026"/>
        <v>-2.911585822941821</v>
      </c>
      <c r="CZ503" s="15">
        <f t="shared" si="1036"/>
        <v>0.42500025604510283</v>
      </c>
      <c r="DA503" s="15">
        <f t="shared" si="1037"/>
        <v>0.43915146778297764</v>
      </c>
      <c r="DB503" s="15">
        <f t="shared" si="1038"/>
        <v>-1.3880207858905467</v>
      </c>
      <c r="DC503" s="15">
        <f t="shared" si="1039"/>
        <v>1.4151211737874925E-2</v>
      </c>
      <c r="DD503" s="15">
        <f t="shared" si="1040"/>
        <v>-1.8130210419356494</v>
      </c>
      <c r="DE503" s="15">
        <f t="shared" si="1041"/>
        <v>-1.8271722536735242</v>
      </c>
      <c r="DF503" s="15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3" t="str">
        <f>E503</f>
        <v xml:space="preserve">SRM 3169 </v>
      </c>
      <c r="DW503" s="43" t="str">
        <f>A503</f>
        <v>Lab 2</v>
      </c>
      <c r="DX503" s="43" t="str">
        <f>B503</f>
        <v>June 3, 2020</v>
      </c>
      <c r="DY503" s="125">
        <f>C503</f>
        <v>2</v>
      </c>
      <c r="DZ503" s="51">
        <f>BE503/AVERAGE(BE496,BE510)</f>
        <v>1.0052285046871579</v>
      </c>
      <c r="EA503" s="52">
        <f>(CM503/AVERAGE(CM496,CM510)-1)*10^6</f>
        <v>-0.16221834320262474</v>
      </c>
      <c r="EB503" s="52">
        <f>(CN503/AVERAGE(CN496,CN510)-1)*10^6</f>
        <v>-6.1953188851271435</v>
      </c>
      <c r="EC503" s="52">
        <f>(CP503/AVERAGE(CP496,CP510)-1)*10^6</f>
        <v>-11.106913653913253</v>
      </c>
      <c r="ED503" s="4"/>
      <c r="EE503" s="4"/>
      <c r="EF503" s="4"/>
      <c r="EG503" s="4"/>
      <c r="EH503" s="130"/>
      <c r="EI503" s="51"/>
      <c r="EJ503" s="52"/>
      <c r="EK503" s="52"/>
      <c r="EL503" s="52"/>
      <c r="EN503" t="str">
        <f t="shared" ref="EN503:EU503" si="1075">EE573</f>
        <v>iRM5</v>
      </c>
      <c r="EO503" t="str">
        <f t="shared" si="1075"/>
        <v>Lab 3</v>
      </c>
      <c r="EP503" s="39" t="str">
        <f t="shared" si="1075"/>
        <v>Feb 4, 2020</v>
      </c>
      <c r="EQ503" s="124">
        <f t="shared" si="1075"/>
        <v>1</v>
      </c>
      <c r="ER503" s="117">
        <f t="shared" si="1075"/>
        <v>0.9971045708962476</v>
      </c>
      <c r="ES503" s="44">
        <f t="shared" si="1075"/>
        <v>-4.3392361138705482</v>
      </c>
      <c r="ET503" s="44">
        <f t="shared" si="1075"/>
        <v>8.5559971108040145E-2</v>
      </c>
      <c r="EU503" s="44">
        <f t="shared" si="1075"/>
        <v>-13.105492983389588</v>
      </c>
      <c r="EV503" s="39" t="s">
        <v>275</v>
      </c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</row>
    <row r="504" spans="1:235">
      <c r="A504" s="4" t="s">
        <v>40</v>
      </c>
      <c r="B504" s="4" t="s">
        <v>42</v>
      </c>
      <c r="C504" s="20">
        <v>2</v>
      </c>
      <c r="D504" s="16">
        <v>98</v>
      </c>
      <c r="E504" s="4" t="s">
        <v>180</v>
      </c>
      <c r="F504" s="15"/>
      <c r="G504" s="15"/>
      <c r="H504" s="15">
        <v>1.3370666999999999E-2</v>
      </c>
      <c r="I504" s="15">
        <v>2.8443863000000001E-3</v>
      </c>
      <c r="J504" s="15">
        <v>4.2501783E-3</v>
      </c>
      <c r="K504" s="4"/>
      <c r="L504" s="15">
        <v>4.0628121999999999E-3</v>
      </c>
      <c r="M504" s="15">
        <v>2.7497508000000002E-6</v>
      </c>
      <c r="N504" s="15">
        <v>6.4752926999999999E-4</v>
      </c>
      <c r="O504" s="4"/>
      <c r="P504" s="4"/>
      <c r="Q504" s="15">
        <v>-2.3477160999999999E-6</v>
      </c>
      <c r="R504" s="15">
        <v>8.8517191000000006E-6</v>
      </c>
      <c r="S504" s="15">
        <v>1.4407294E-6</v>
      </c>
      <c r="T504" s="15"/>
      <c r="U504" s="15"/>
      <c r="V504" s="15">
        <v>44.768064000000003</v>
      </c>
      <c r="W504" s="15">
        <v>9.9366468000000001</v>
      </c>
      <c r="X504" s="15">
        <v>15.476191999999999</v>
      </c>
      <c r="Y504" s="4"/>
      <c r="Z504" s="15">
        <v>16.265592999999999</v>
      </c>
      <c r="AA504" s="15">
        <v>3.2875101999999998E-5</v>
      </c>
      <c r="AB504" s="15">
        <v>2.7094992000000002</v>
      </c>
      <c r="AC504" s="4"/>
      <c r="AD504" s="4"/>
      <c r="AE504" s="15">
        <v>4.4988851999999999E-6</v>
      </c>
      <c r="AF504" s="15">
        <v>1.3807669E-5</v>
      </c>
      <c r="AG504" s="15">
        <v>2.4148325999999998E-6</v>
      </c>
      <c r="AH504" s="4"/>
      <c r="AI504" s="69">
        <f t="shared" si="1005"/>
        <v>1</v>
      </c>
      <c r="AJ504" s="15">
        <f t="shared" si="955"/>
        <v>0</v>
      </c>
      <c r="AK504" s="15">
        <f t="shared" si="956"/>
        <v>0</v>
      </c>
      <c r="AL504" s="15">
        <f t="shared" si="957"/>
        <v>44.754693333000006</v>
      </c>
      <c r="AM504" s="15">
        <f t="shared" si="958"/>
        <v>9.9338024137000005</v>
      </c>
      <c r="AN504" s="15">
        <f t="shared" si="959"/>
        <v>15.4719418217</v>
      </c>
      <c r="AO504" s="15">
        <f t="shared" si="960"/>
        <v>0</v>
      </c>
      <c r="AP504" s="15">
        <f t="shared" si="961"/>
        <v>16.261530187799998</v>
      </c>
      <c r="AQ504" s="15">
        <f t="shared" si="962"/>
        <v>3.0125351199999997E-5</v>
      </c>
      <c r="AR504" s="15">
        <f t="shared" si="963"/>
        <v>2.7088516707300001</v>
      </c>
      <c r="AS504" s="15">
        <f t="shared" si="964"/>
        <v>0</v>
      </c>
      <c r="AT504" s="15">
        <f t="shared" si="965"/>
        <v>0</v>
      </c>
      <c r="AU504" s="15">
        <f t="shared" si="966"/>
        <v>6.8466012999999999E-6</v>
      </c>
      <c r="AV504" s="15">
        <f t="shared" si="967"/>
        <v>4.9559498999999996E-6</v>
      </c>
      <c r="AW504" s="15">
        <f t="shared" si="968"/>
        <v>9.7410319999999988E-7</v>
      </c>
      <c r="AX504" s="4"/>
      <c r="AY504" s="4">
        <f t="shared" si="1028"/>
        <v>0</v>
      </c>
      <c r="AZ504" s="4">
        <f t="shared" si="1006"/>
        <v>0</v>
      </c>
      <c r="BA504" s="4">
        <f t="shared" si="1029"/>
        <v>1</v>
      </c>
      <c r="BB504" s="4">
        <f t="shared" si="1007"/>
        <v>1</v>
      </c>
      <c r="BC504" s="4">
        <f t="shared" si="1008"/>
        <v>1</v>
      </c>
      <c r="BD504" s="40">
        <f t="shared" si="1009"/>
        <v>1.6538183200294092</v>
      </c>
      <c r="BE504" s="15">
        <f t="shared" si="1010"/>
        <v>44.754693333000006</v>
      </c>
      <c r="BF504" s="15">
        <f t="shared" si="1011"/>
        <v>9.9338024137000005</v>
      </c>
      <c r="BG504" s="15">
        <f t="shared" si="969"/>
        <v>15.471935241465923</v>
      </c>
      <c r="BH504" s="15">
        <f t="shared" si="970"/>
        <v>16.261525926803198</v>
      </c>
      <c r="BI504" s="15">
        <f t="shared" si="971"/>
        <v>2.7088408487393529</v>
      </c>
      <c r="BJ504" s="18">
        <f t="shared" si="972"/>
        <v>0.22196113242888163</v>
      </c>
      <c r="BK504" s="18">
        <f t="shared" si="973"/>
        <v>0.3457053124316159</v>
      </c>
      <c r="BL504" s="18">
        <f t="shared" si="974"/>
        <v>0.36334794667920817</v>
      </c>
      <c r="BM504" s="18">
        <f t="shared" si="975"/>
        <v>6.0526408450261485E-2</v>
      </c>
      <c r="BN504" s="18">
        <f t="shared" si="1030"/>
        <v>1.5575038235236207</v>
      </c>
      <c r="BO504" s="18">
        <f t="shared" si="1031"/>
        <v>1.6369890651717058</v>
      </c>
      <c r="BP504" s="18">
        <f t="shared" si="1032"/>
        <v>0.27268922170260912</v>
      </c>
      <c r="BQ504" s="18">
        <f t="shared" si="1033"/>
        <v>1.0510337377331516</v>
      </c>
      <c r="BR504" s="18">
        <f t="shared" si="1034"/>
        <v>0.17508093244078868</v>
      </c>
      <c r="BS504" s="18">
        <f t="shared" si="1035"/>
        <v>0.16657974540227391</v>
      </c>
      <c r="BT504" s="144">
        <f t="shared" si="976"/>
        <v>-1.5052529915871828</v>
      </c>
      <c r="BU504" s="144">
        <f t="shared" si="1050"/>
        <v>-1.0621685649998929</v>
      </c>
      <c r="BV504" s="144">
        <f t="shared" si="1051"/>
        <v>-1.0123943730178646</v>
      </c>
      <c r="BW504" s="144">
        <f t="shared" si="1052"/>
        <v>-2.8046755058750898</v>
      </c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4"/>
      <c r="CJ504" s="43"/>
      <c r="CK504" s="20">
        <f t="shared" si="1054"/>
        <v>0</v>
      </c>
      <c r="CL504" s="42">
        <f t="shared" si="1013"/>
        <v>1.653812302921458</v>
      </c>
      <c r="CM504" s="43">
        <f t="shared" si="1014"/>
        <v>0.21793384415271724</v>
      </c>
      <c r="CN504" s="43">
        <f t="shared" si="1015"/>
        <v>0.33335019479823091</v>
      </c>
      <c r="CO504" s="40">
        <f t="shared" si="1016"/>
        <v>0.33810000000000001</v>
      </c>
      <c r="CP504" s="43">
        <f t="shared" si="1017"/>
        <v>5.4389657659662326E-2</v>
      </c>
      <c r="CQ504" s="18">
        <f t="shared" si="1018"/>
        <v>1.5295935153818312</v>
      </c>
      <c r="CR504" s="18">
        <f t="shared" si="1019"/>
        <v>1.5513882266174142</v>
      </c>
      <c r="CS504" s="18">
        <f t="shared" si="1020"/>
        <v>0.24956957865410173</v>
      </c>
      <c r="CT504" s="18">
        <f t="shared" si="1021"/>
        <v>1.0142486948437035</v>
      </c>
      <c r="CU504" s="18">
        <f t="shared" si="1022"/>
        <v>0.16316071959274872</v>
      </c>
      <c r="CV504" s="18">
        <f t="shared" si="1023"/>
        <v>0.16086855267572414</v>
      </c>
      <c r="CW504" s="15">
        <f t="shared" si="1024"/>
        <v>-1.5235637294379039</v>
      </c>
      <c r="CX504" s="15">
        <f t="shared" si="1025"/>
        <v>-1.0985617055527643</v>
      </c>
      <c r="CY504" s="15">
        <f t="shared" si="1026"/>
        <v>-2.9115812597450073</v>
      </c>
      <c r="CZ504" s="15">
        <f t="shared" si="1036"/>
        <v>0.42500202388513947</v>
      </c>
      <c r="DA504" s="15">
        <f t="shared" si="1037"/>
        <v>0.43915016016960678</v>
      </c>
      <c r="DB504" s="15">
        <f t="shared" si="1038"/>
        <v>-1.3880175303071036</v>
      </c>
      <c r="DC504" s="15">
        <f t="shared" si="1039"/>
        <v>1.4148136284467629E-2</v>
      </c>
      <c r="DD504" s="15">
        <f t="shared" si="1040"/>
        <v>-1.8130195541922431</v>
      </c>
      <c r="DE504" s="15">
        <f t="shared" si="1041"/>
        <v>-1.8271676904767105</v>
      </c>
      <c r="DF504" s="15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125"/>
      <c r="DZ504" s="4"/>
      <c r="EA504" s="20"/>
      <c r="EB504" s="20"/>
      <c r="EC504" s="20"/>
      <c r="ED504" s="4"/>
      <c r="EE504" s="4" t="str">
        <f t="shared" ref="EE504:EE509" si="1076">E504</f>
        <v xml:space="preserve">bottle 1 </v>
      </c>
      <c r="EF504" s="4" t="str">
        <f t="shared" ref="EF504:EH509" si="1077">A504</f>
        <v>Lab 2</v>
      </c>
      <c r="EG504" s="4" t="str">
        <f t="shared" si="1077"/>
        <v>June 3, 2020</v>
      </c>
      <c r="EH504" s="130">
        <f t="shared" si="1077"/>
        <v>2</v>
      </c>
      <c r="EI504" s="51">
        <f>BE504/AVERAGE(BE503,BE510)</f>
        <v>1.0703384257147803</v>
      </c>
      <c r="EJ504" s="52">
        <f>(CM504/AVERAGE(CM503,CM510)-1)*10^6</f>
        <v>-0.9792485257120731</v>
      </c>
      <c r="EK504" s="52">
        <f>(CN504/AVERAGE(CN503,CN510)-1)*10^6</f>
        <v>1.7639619347420421</v>
      </c>
      <c r="EL504" s="52">
        <f>(CP504/AVERAGE(CP503,CP510)-1)*10^6</f>
        <v>2.381120613570431</v>
      </c>
      <c r="EN504" t="str">
        <f t="shared" ref="EN504:EU504" si="1078">EE579</f>
        <v>iRM5</v>
      </c>
      <c r="EO504" t="str">
        <f t="shared" si="1078"/>
        <v>Lab 3</v>
      </c>
      <c r="EP504" s="39" t="str">
        <f t="shared" si="1078"/>
        <v>Feb 4, 2020</v>
      </c>
      <c r="EQ504" s="124">
        <f t="shared" si="1078"/>
        <v>1</v>
      </c>
      <c r="ER504" s="117">
        <f t="shared" si="1078"/>
        <v>0.99617910600371018</v>
      </c>
      <c r="ES504" s="44">
        <f t="shared" si="1078"/>
        <v>-1.474170454263124</v>
      </c>
      <c r="ET504" s="44">
        <f t="shared" si="1078"/>
        <v>3.4490508034057399</v>
      </c>
      <c r="EU504" s="44">
        <f t="shared" si="1078"/>
        <v>5.2310520832765661</v>
      </c>
      <c r="EV504" s="39" t="s">
        <v>275</v>
      </c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</row>
    <row r="505" spans="1:235">
      <c r="A505" s="4" t="s">
        <v>40</v>
      </c>
      <c r="B505" s="4" t="s">
        <v>42</v>
      </c>
      <c r="C505" s="20">
        <v>2</v>
      </c>
      <c r="D505" s="16">
        <v>101</v>
      </c>
      <c r="E505" s="4" t="s">
        <v>181</v>
      </c>
      <c r="F505" s="15"/>
      <c r="G505" s="15"/>
      <c r="H505" s="15">
        <v>1.2802868E-2</v>
      </c>
      <c r="I505" s="15">
        <v>2.7102501E-3</v>
      </c>
      <c r="J505" s="15">
        <v>4.0385602000000001E-3</v>
      </c>
      <c r="K505" s="4"/>
      <c r="L505" s="15">
        <v>3.8397813000000001E-3</v>
      </c>
      <c r="M505" s="15">
        <v>1.3239680999999999E-5</v>
      </c>
      <c r="N505" s="15">
        <v>6.0047137999999999E-4</v>
      </c>
      <c r="O505" s="4"/>
      <c r="P505" s="4"/>
      <c r="Q505" s="15">
        <v>-3.2619643000000002E-7</v>
      </c>
      <c r="R505" s="15">
        <v>1.4787751E-5</v>
      </c>
      <c r="S505" s="15">
        <v>-3.3823774000000002E-6</v>
      </c>
      <c r="T505" s="15"/>
      <c r="U505" s="15"/>
      <c r="V505" s="15">
        <v>44.509918999999996</v>
      </c>
      <c r="W505" s="15">
        <v>9.8792551999999993</v>
      </c>
      <c r="X505" s="15">
        <v>15.386670000000001</v>
      </c>
      <c r="Y505" s="4"/>
      <c r="Z505" s="15">
        <v>16.171174000000001</v>
      </c>
      <c r="AA505" s="15">
        <v>2.9657597000000001E-5</v>
      </c>
      <c r="AB505" s="15">
        <v>2.6937481999999999</v>
      </c>
      <c r="AC505" s="4"/>
      <c r="AD505" s="4"/>
      <c r="AE505" s="15">
        <v>6.7972323999999997E-6</v>
      </c>
      <c r="AF505" s="15">
        <v>-3.3209938E-6</v>
      </c>
      <c r="AG505" s="15">
        <v>-1.3746752E-6</v>
      </c>
      <c r="AH505" s="4"/>
      <c r="AI505" s="69">
        <f t="shared" si="1005"/>
        <v>1</v>
      </c>
      <c r="AJ505" s="15">
        <f t="shared" si="955"/>
        <v>0</v>
      </c>
      <c r="AK505" s="15">
        <f t="shared" si="956"/>
        <v>0</v>
      </c>
      <c r="AL505" s="15">
        <f t="shared" si="957"/>
        <v>44.497116131999995</v>
      </c>
      <c r="AM505" s="15">
        <f t="shared" si="958"/>
        <v>9.8765449498999995</v>
      </c>
      <c r="AN505" s="15">
        <f t="shared" si="959"/>
        <v>15.382631439800001</v>
      </c>
      <c r="AO505" s="15">
        <f t="shared" si="960"/>
        <v>0</v>
      </c>
      <c r="AP505" s="15">
        <f t="shared" si="961"/>
        <v>16.167334218699999</v>
      </c>
      <c r="AQ505" s="15">
        <f t="shared" si="962"/>
        <v>1.6417916000000001E-5</v>
      </c>
      <c r="AR505" s="15">
        <f t="shared" si="963"/>
        <v>2.6931477286200001</v>
      </c>
      <c r="AS505" s="15">
        <f t="shared" si="964"/>
        <v>0</v>
      </c>
      <c r="AT505" s="15">
        <f t="shared" si="965"/>
        <v>0</v>
      </c>
      <c r="AU505" s="15">
        <f t="shared" si="966"/>
        <v>7.12342883E-6</v>
      </c>
      <c r="AV505" s="15">
        <f t="shared" si="967"/>
        <v>-1.8108744800000002E-5</v>
      </c>
      <c r="AW505" s="15">
        <f t="shared" si="968"/>
        <v>2.0077022000000002E-6</v>
      </c>
      <c r="AX505" s="4"/>
      <c r="AY505" s="4">
        <f t="shared" si="1028"/>
        <v>0</v>
      </c>
      <c r="AZ505" s="4">
        <f t="shared" si="1006"/>
        <v>0</v>
      </c>
      <c r="BA505" s="4">
        <f t="shared" si="1029"/>
        <v>1</v>
      </c>
      <c r="BB505" s="4">
        <f t="shared" si="1007"/>
        <v>1</v>
      </c>
      <c r="BC505" s="4">
        <f t="shared" si="1008"/>
        <v>1</v>
      </c>
      <c r="BD505" s="40">
        <f t="shared" si="1009"/>
        <v>1.6529578834619103</v>
      </c>
      <c r="BE505" s="15">
        <f t="shared" si="1010"/>
        <v>44.497116131999995</v>
      </c>
      <c r="BF505" s="15">
        <f t="shared" si="1011"/>
        <v>9.8765449498999995</v>
      </c>
      <c r="BG505" s="15">
        <f t="shared" si="969"/>
        <v>15.382655485136322</v>
      </c>
      <c r="BH505" s="15">
        <f t="shared" si="970"/>
        <v>16.167349788874755</v>
      </c>
      <c r="BI505" s="15">
        <f t="shared" si="971"/>
        <v>2.6931739283023437</v>
      </c>
      <c r="BJ505" s="18">
        <f t="shared" si="972"/>
        <v>0.22195921462868254</v>
      </c>
      <c r="BK505" s="18">
        <f t="shared" si="973"/>
        <v>0.34570005479689775</v>
      </c>
      <c r="BL505" s="18">
        <f t="shared" si="974"/>
        <v>0.36333477749242371</v>
      </c>
      <c r="BM505" s="18">
        <f t="shared" si="975"/>
        <v>6.0524684797843654E-2</v>
      </c>
      <c r="BN505" s="18">
        <f t="shared" si="1030"/>
        <v>1.5574935934749199</v>
      </c>
      <c r="BO505" s="18">
        <f t="shared" si="1031"/>
        <v>1.6369438777310936</v>
      </c>
      <c r="BP505" s="18">
        <f t="shared" si="1032"/>
        <v>0.27268381219989407</v>
      </c>
      <c r="BQ505" s="18">
        <f t="shared" si="1033"/>
        <v>1.0510116282911395</v>
      </c>
      <c r="BR505" s="18">
        <f t="shared" si="1034"/>
        <v>0.17507860921052648</v>
      </c>
      <c r="BS505" s="18">
        <f t="shared" si="1035"/>
        <v>0.16658103916051833</v>
      </c>
      <c r="BT505" s="144">
        <f t="shared" si="976"/>
        <v>-1.5052616318768737</v>
      </c>
      <c r="BU505" s="144">
        <f t="shared" si="1050"/>
        <v>-1.0621837735445976</v>
      </c>
      <c r="BV505" s="144">
        <f t="shared" si="1051"/>
        <v>-1.0124306176851667</v>
      </c>
      <c r="BW505" s="144">
        <f t="shared" si="1052"/>
        <v>-2.8047039839725891</v>
      </c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4"/>
      <c r="CJ505" s="43"/>
      <c r="CK505" s="20">
        <f t="shared" si="1054"/>
        <v>0</v>
      </c>
      <c r="CL505" s="42">
        <f t="shared" si="1013"/>
        <v>1.6529799987606193</v>
      </c>
      <c r="CM505" s="43">
        <f t="shared" si="1014"/>
        <v>0.21793396943095716</v>
      </c>
      <c r="CN505" s="43">
        <f t="shared" si="1015"/>
        <v>0.33335123045623671</v>
      </c>
      <c r="CO505" s="40">
        <f t="shared" si="1016"/>
        <v>0.33810000000000001</v>
      </c>
      <c r="CP505" s="43">
        <f t="shared" si="1017"/>
        <v>5.4391035025434284E-2</v>
      </c>
      <c r="CQ505" s="18">
        <f t="shared" si="1018"/>
        <v>1.5295973882669287</v>
      </c>
      <c r="CR505" s="18">
        <f t="shared" si="1019"/>
        <v>1.55138733480974</v>
      </c>
      <c r="CS505" s="18">
        <f t="shared" si="1020"/>
        <v>0.2495757552962192</v>
      </c>
      <c r="CT505" s="18">
        <f t="shared" si="1021"/>
        <v>1.0142455437685467</v>
      </c>
      <c r="CU505" s="18">
        <f t="shared" si="1022"/>
        <v>0.16316434455931875</v>
      </c>
      <c r="CV505" s="18">
        <f t="shared" si="1023"/>
        <v>0.16087262651710818</v>
      </c>
      <c r="CW505" s="15">
        <f t="shared" si="1024"/>
        <v>-1.523563154592797</v>
      </c>
      <c r="CX505" s="15">
        <f t="shared" si="1025"/>
        <v>-1.0985585987407296</v>
      </c>
      <c r="CY505" s="15">
        <f t="shared" si="1026"/>
        <v>-2.911555936027387</v>
      </c>
      <c r="CZ505" s="15">
        <f t="shared" si="1036"/>
        <v>0.42500455585206764</v>
      </c>
      <c r="DA505" s="15">
        <f t="shared" si="1037"/>
        <v>0.43914958532450021</v>
      </c>
      <c r="DB505" s="15">
        <f t="shared" si="1038"/>
        <v>-1.3879927814345903</v>
      </c>
      <c r="DC505" s="15">
        <f t="shared" si="1039"/>
        <v>1.4145029472432548E-2</v>
      </c>
      <c r="DD505" s="15">
        <f t="shared" si="1040"/>
        <v>-1.8129973372866579</v>
      </c>
      <c r="DE505" s="15">
        <f t="shared" si="1041"/>
        <v>-1.8271423667590907</v>
      </c>
      <c r="DF505" s="15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3"/>
      <c r="DW505" s="43"/>
      <c r="DX505" s="43"/>
      <c r="DY505" s="125"/>
      <c r="DZ505" s="43"/>
      <c r="EA505" s="52"/>
      <c r="EB505" s="52"/>
      <c r="EC505" s="52"/>
      <c r="ED505" s="4"/>
      <c r="EE505" s="4" t="str">
        <f t="shared" si="1076"/>
        <v xml:space="preserve">bottle 2 </v>
      </c>
      <c r="EF505" s="4" t="str">
        <f t="shared" si="1077"/>
        <v>Lab 2</v>
      </c>
      <c r="EG505" s="4" t="str">
        <f t="shared" si="1077"/>
        <v>June 3, 2020</v>
      </c>
      <c r="EH505" s="130">
        <f t="shared" si="1077"/>
        <v>2</v>
      </c>
      <c r="EI505" s="51">
        <f>BE505/AVERAGE(BE503,BE510)</f>
        <v>1.0641782946695948</v>
      </c>
      <c r="EJ505" s="52">
        <f>(CM505/AVERAGE(CM503,CM510)-1)*10^6</f>
        <v>-0.40440381665618474</v>
      </c>
      <c r="EK505" s="52">
        <f>(CN505/AVERAGE(CN503,CN510)-1)*10^6</f>
        <v>4.8707842759121434</v>
      </c>
      <c r="EL505" s="52">
        <f>(CP505/AVERAGE(CP503,CP510)-1)*10^6</f>
        <v>27.705219181273222</v>
      </c>
      <c r="EN505" t="str">
        <f t="shared" ref="EN505:EU505" si="1079">EE585</f>
        <v>iRM5</v>
      </c>
      <c r="EO505" t="str">
        <f t="shared" si="1079"/>
        <v>Lab 3</v>
      </c>
      <c r="EP505" s="39" t="str">
        <f t="shared" si="1079"/>
        <v>Feb 4, 2020</v>
      </c>
      <c r="EQ505" s="124">
        <f t="shared" si="1079"/>
        <v>1</v>
      </c>
      <c r="ER505" s="117">
        <f t="shared" si="1079"/>
        <v>0.98753085281631137</v>
      </c>
      <c r="ES505" s="44">
        <f t="shared" si="1079"/>
        <v>-2.5364445928044432</v>
      </c>
      <c r="ET505" s="44">
        <f t="shared" si="1079"/>
        <v>-0.89683427872966348</v>
      </c>
      <c r="EU505" s="44">
        <f t="shared" si="1079"/>
        <v>-14.411405339975758</v>
      </c>
      <c r="EV505" s="39" t="s">
        <v>275</v>
      </c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</row>
    <row r="506" spans="1:235">
      <c r="A506" s="4" t="s">
        <v>40</v>
      </c>
      <c r="B506" s="4" t="s">
        <v>42</v>
      </c>
      <c r="C506" s="20">
        <v>2</v>
      </c>
      <c r="D506" s="16">
        <v>104</v>
      </c>
      <c r="E506" s="4" t="s">
        <v>182</v>
      </c>
      <c r="F506" s="15"/>
      <c r="G506" s="15"/>
      <c r="H506" s="15">
        <v>1.3699469000000001E-2</v>
      </c>
      <c r="I506" s="15">
        <v>2.9307600000000001E-3</v>
      </c>
      <c r="J506" s="15">
        <v>4.3571215E-3</v>
      </c>
      <c r="K506" s="4"/>
      <c r="L506" s="15">
        <v>4.1688174999999997E-3</v>
      </c>
      <c r="M506" s="15">
        <v>1.1233592E-5</v>
      </c>
      <c r="N506" s="15">
        <v>6.4232020999999996E-4</v>
      </c>
      <c r="O506" s="4"/>
      <c r="P506" s="4"/>
      <c r="Q506" s="15">
        <v>1.0621005000000001E-6</v>
      </c>
      <c r="R506" s="15">
        <v>1.0578802E-6</v>
      </c>
      <c r="S506" s="15">
        <v>1.0550217E-6</v>
      </c>
      <c r="T506" s="15"/>
      <c r="U506" s="15"/>
      <c r="V506" s="15">
        <v>43.992216999999997</v>
      </c>
      <c r="W506" s="15">
        <v>9.7642044000000006</v>
      </c>
      <c r="X506" s="15">
        <v>15.207371</v>
      </c>
      <c r="Y506" s="4"/>
      <c r="Z506" s="15">
        <v>15.982519999999999</v>
      </c>
      <c r="AA506" s="15">
        <v>1.9690669E-5</v>
      </c>
      <c r="AB506" s="15">
        <v>2.6622688000000001</v>
      </c>
      <c r="AC506" s="4"/>
      <c r="AD506" s="4"/>
      <c r="AE506" s="15">
        <v>6.6820021999999997E-7</v>
      </c>
      <c r="AF506" s="15">
        <v>1.8605656999999999E-5</v>
      </c>
      <c r="AG506" s="15">
        <v>2.1614545000000001E-6</v>
      </c>
      <c r="AH506" s="4"/>
      <c r="AI506" s="69">
        <f t="shared" si="1005"/>
        <v>1</v>
      </c>
      <c r="AJ506" s="15">
        <f t="shared" si="955"/>
        <v>0</v>
      </c>
      <c r="AK506" s="15">
        <f t="shared" si="956"/>
        <v>0</v>
      </c>
      <c r="AL506" s="15">
        <f t="shared" si="957"/>
        <v>43.978517530999994</v>
      </c>
      <c r="AM506" s="15">
        <f t="shared" si="958"/>
        <v>9.7612736400000006</v>
      </c>
      <c r="AN506" s="15">
        <f t="shared" si="959"/>
        <v>15.2030138785</v>
      </c>
      <c r="AO506" s="15">
        <f t="shared" si="960"/>
        <v>0</v>
      </c>
      <c r="AP506" s="15">
        <f t="shared" si="961"/>
        <v>15.978351182499999</v>
      </c>
      <c r="AQ506" s="15">
        <f t="shared" si="962"/>
        <v>8.4570769999999995E-6</v>
      </c>
      <c r="AR506" s="15">
        <f t="shared" si="963"/>
        <v>2.6616264797900002</v>
      </c>
      <c r="AS506" s="15">
        <f t="shared" si="964"/>
        <v>0</v>
      </c>
      <c r="AT506" s="15">
        <f t="shared" si="965"/>
        <v>0</v>
      </c>
      <c r="AU506" s="15">
        <f t="shared" si="966"/>
        <v>-3.9390028000000012E-7</v>
      </c>
      <c r="AV506" s="15">
        <f t="shared" si="967"/>
        <v>1.7547776799999999E-5</v>
      </c>
      <c r="AW506" s="15">
        <f t="shared" si="968"/>
        <v>1.1064328000000001E-6</v>
      </c>
      <c r="AX506" s="4"/>
      <c r="AY506" s="4">
        <f t="shared" si="1028"/>
        <v>0</v>
      </c>
      <c r="AZ506" s="4">
        <f t="shared" si="1006"/>
        <v>0</v>
      </c>
      <c r="BA506" s="4">
        <f t="shared" si="1029"/>
        <v>1</v>
      </c>
      <c r="BB506" s="4">
        <f t="shared" si="1007"/>
        <v>1</v>
      </c>
      <c r="BC506" s="4">
        <f t="shared" si="1008"/>
        <v>1</v>
      </c>
      <c r="BD506" s="40">
        <f t="shared" si="1009"/>
        <v>1.6521555145609494</v>
      </c>
      <c r="BE506" s="15">
        <f t="shared" si="1010"/>
        <v>43.978517530999994</v>
      </c>
      <c r="BF506" s="15">
        <f t="shared" si="1011"/>
        <v>9.7612736400000006</v>
      </c>
      <c r="BG506" s="15">
        <f t="shared" si="969"/>
        <v>15.202990576629372</v>
      </c>
      <c r="BH506" s="15">
        <f t="shared" si="970"/>
        <v>15.978336093978985</v>
      </c>
      <c r="BI506" s="15">
        <f t="shared" si="971"/>
        <v>2.6615983884738643</v>
      </c>
      <c r="BJ506" s="18">
        <f t="shared" si="972"/>
        <v>0.22195549527378639</v>
      </c>
      <c r="BK506" s="18">
        <f t="shared" si="973"/>
        <v>0.34569129270701188</v>
      </c>
      <c r="BL506" s="18">
        <f t="shared" si="974"/>
        <v>0.36332138941964165</v>
      </c>
      <c r="BM506" s="18">
        <f t="shared" si="975"/>
        <v>6.0520420830414111E-2</v>
      </c>
      <c r="BN506" s="18">
        <f t="shared" si="1030"/>
        <v>1.5574802159351584</v>
      </c>
      <c r="BO506" s="18">
        <f t="shared" si="1031"/>
        <v>1.6369109896174352</v>
      </c>
      <c r="BP506" s="18">
        <f t="shared" si="1032"/>
        <v>0.2726691707081233</v>
      </c>
      <c r="BQ506" s="18">
        <f t="shared" si="1033"/>
        <v>1.0509995394288743</v>
      </c>
      <c r="BR506" s="18">
        <f t="shared" si="1034"/>
        <v>0.1750707122429831</v>
      </c>
      <c r="BS506" s="18">
        <f t="shared" si="1035"/>
        <v>0.16657544144892644</v>
      </c>
      <c r="BT506" s="144">
        <f t="shared" si="976"/>
        <v>-1.5052783889467038</v>
      </c>
      <c r="BU506" s="144">
        <f t="shared" si="1050"/>
        <v>-1.0622091197972459</v>
      </c>
      <c r="BV506" s="144">
        <f t="shared" si="1051"/>
        <v>-1.0124674661243409</v>
      </c>
      <c r="BW506" s="144">
        <f t="shared" si="1052"/>
        <v>-2.8047744365102472</v>
      </c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4"/>
      <c r="CJ506" s="43"/>
      <c r="CK506" s="20">
        <f t="shared" si="1054"/>
        <v>0</v>
      </c>
      <c r="CL506" s="42">
        <f t="shared" si="1013"/>
        <v>1.6521338298886687</v>
      </c>
      <c r="CM506" s="43">
        <f t="shared" si="1014"/>
        <v>0.21793235924763113</v>
      </c>
      <c r="CN506" s="43">
        <f t="shared" si="1015"/>
        <v>0.33334898841188731</v>
      </c>
      <c r="CO506" s="40">
        <f t="shared" si="1016"/>
        <v>0.33810000000000001</v>
      </c>
      <c r="CP506" s="43">
        <f t="shared" si="1017"/>
        <v>5.439017812972579E-2</v>
      </c>
      <c r="CQ506" s="18">
        <f t="shared" si="1018"/>
        <v>1.5295984018284825</v>
      </c>
      <c r="CR506" s="18">
        <f t="shared" si="1019"/>
        <v>1.5513987971645149</v>
      </c>
      <c r="CS506" s="18">
        <f t="shared" si="1020"/>
        <v>0.24957366734108338</v>
      </c>
      <c r="CT506" s="18">
        <f t="shared" si="1021"/>
        <v>1.0142523653986382</v>
      </c>
      <c r="CU506" s="18">
        <f t="shared" si="1022"/>
        <v>0.16316287140647046</v>
      </c>
      <c r="CV506" s="18">
        <f t="shared" si="1023"/>
        <v>0.16087009207254008</v>
      </c>
      <c r="CW506" s="15">
        <f t="shared" si="1024"/>
        <v>-1.5235705430200284</v>
      </c>
      <c r="CX506" s="15">
        <f t="shared" si="1025"/>
        <v>-1.09856532453528</v>
      </c>
      <c r="CY506" s="15">
        <f t="shared" si="1026"/>
        <v>-2.9115716905071114</v>
      </c>
      <c r="CZ506" s="15">
        <f t="shared" si="1036"/>
        <v>0.42500521848474848</v>
      </c>
      <c r="DA506" s="15">
        <f t="shared" si="1037"/>
        <v>0.43915697375173135</v>
      </c>
      <c r="DB506" s="15">
        <f t="shared" si="1038"/>
        <v>-1.3880011474870833</v>
      </c>
      <c r="DC506" s="15">
        <f t="shared" si="1039"/>
        <v>1.4151755266982955E-2</v>
      </c>
      <c r="DD506" s="15">
        <f t="shared" si="1040"/>
        <v>-1.8130063659718316</v>
      </c>
      <c r="DE506" s="15">
        <f t="shared" si="1041"/>
        <v>-1.8271581212388144</v>
      </c>
      <c r="DF506" s="15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125"/>
      <c r="DZ506" s="4"/>
      <c r="EA506" s="20"/>
      <c r="EB506" s="20"/>
      <c r="EC506" s="20"/>
      <c r="ED506" s="4"/>
      <c r="EE506" s="4" t="str">
        <f t="shared" si="1076"/>
        <v xml:space="preserve">bottle 3 </v>
      </c>
      <c r="EF506" s="4" t="str">
        <f t="shared" si="1077"/>
        <v>Lab 2</v>
      </c>
      <c r="EG506" s="4" t="str">
        <f t="shared" si="1077"/>
        <v>June 3, 2020</v>
      </c>
      <c r="EH506" s="130">
        <f t="shared" si="1077"/>
        <v>2</v>
      </c>
      <c r="EI506" s="51">
        <f>BE506/AVERAGE(BE503,BE510)</f>
        <v>1.0517756622564498</v>
      </c>
      <c r="EJ506" s="52">
        <f>(CM506/AVERAGE(CM503,CM510)-1)*10^6</f>
        <v>-7.7928007659044951</v>
      </c>
      <c r="EK506" s="52">
        <f>(CN506/AVERAGE(CN503,CN510)-1)*10^6</f>
        <v>-1.8550204160527883</v>
      </c>
      <c r="EL506" s="52">
        <f>(CP506/AVERAGE(CP503,CP510)-1)*10^6</f>
        <v>11.950427080353876</v>
      </c>
      <c r="EN506" t="str">
        <f t="shared" ref="EN506:EU506" si="1080">EE591</f>
        <v>iRM5</v>
      </c>
      <c r="EO506" t="str">
        <f t="shared" si="1080"/>
        <v>Lab 3</v>
      </c>
      <c r="EP506" s="39" t="str">
        <f t="shared" si="1080"/>
        <v>Feb 4, 2020</v>
      </c>
      <c r="EQ506" s="124">
        <f t="shared" si="1080"/>
        <v>1</v>
      </c>
      <c r="ER506" s="117">
        <f t="shared" si="1080"/>
        <v>0.99208515700583599</v>
      </c>
      <c r="ES506" s="44">
        <f t="shared" si="1080"/>
        <v>-6.2845643448161681</v>
      </c>
      <c r="ET506" s="44">
        <f t="shared" si="1080"/>
        <v>3.3271597499329175</v>
      </c>
      <c r="EU506" s="44">
        <f t="shared" si="1080"/>
        <v>-26.08887656807557</v>
      </c>
      <c r="EV506" s="39" t="s">
        <v>275</v>
      </c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</row>
    <row r="507" spans="1:235">
      <c r="A507" s="4" t="s">
        <v>40</v>
      </c>
      <c r="B507" s="4" t="s">
        <v>42</v>
      </c>
      <c r="C507" s="20">
        <v>2</v>
      </c>
      <c r="D507" s="16">
        <v>107</v>
      </c>
      <c r="E507" s="4" t="s">
        <v>183</v>
      </c>
      <c r="F507" s="15"/>
      <c r="G507" s="15"/>
      <c r="H507" s="15">
        <v>1.2677806999999999E-2</v>
      </c>
      <c r="I507" s="15">
        <v>2.7149076000000001E-3</v>
      </c>
      <c r="J507" s="15">
        <v>4.0515661999999996E-3</v>
      </c>
      <c r="K507" s="4"/>
      <c r="L507" s="15">
        <v>3.8800002999999999E-3</v>
      </c>
      <c r="M507" s="15">
        <v>1.8359013E-5</v>
      </c>
      <c r="N507" s="15">
        <v>6.2749889000000001E-4</v>
      </c>
      <c r="O507" s="4"/>
      <c r="P507" s="4"/>
      <c r="Q507" s="15">
        <v>2.5881095E-6</v>
      </c>
      <c r="R507" s="15">
        <v>1.0657772E-5</v>
      </c>
      <c r="S507" s="15">
        <v>2.936262E-6</v>
      </c>
      <c r="T507" s="15"/>
      <c r="U507" s="15"/>
      <c r="V507" s="15">
        <v>43.874375000000001</v>
      </c>
      <c r="W507" s="15">
        <v>9.7368492999999994</v>
      </c>
      <c r="X507" s="15">
        <v>15.162986</v>
      </c>
      <c r="Y507" s="4"/>
      <c r="Z507" s="15">
        <v>15.932219999999999</v>
      </c>
      <c r="AA507" s="15">
        <v>4.0676539999999999E-5</v>
      </c>
      <c r="AB507" s="15">
        <v>2.6533392999999998</v>
      </c>
      <c r="AC507" s="4"/>
      <c r="AD507" s="4"/>
      <c r="AE507" s="15">
        <v>-4.2445008000000001E-6</v>
      </c>
      <c r="AF507" s="15">
        <v>1.1631083E-5</v>
      </c>
      <c r="AG507" s="15">
        <v>4.1547536999999998E-6</v>
      </c>
      <c r="AH507" s="4"/>
      <c r="AI507" s="69">
        <f t="shared" si="1005"/>
        <v>1</v>
      </c>
      <c r="AJ507" s="15">
        <f t="shared" si="955"/>
        <v>0</v>
      </c>
      <c r="AK507" s="15">
        <f t="shared" si="956"/>
        <v>0</v>
      </c>
      <c r="AL507" s="15">
        <f t="shared" si="957"/>
        <v>43.861697192999998</v>
      </c>
      <c r="AM507" s="15">
        <f t="shared" si="958"/>
        <v>9.7341343923999997</v>
      </c>
      <c r="AN507" s="15">
        <f t="shared" si="959"/>
        <v>15.158934433800001</v>
      </c>
      <c r="AO507" s="15">
        <f t="shared" si="960"/>
        <v>0</v>
      </c>
      <c r="AP507" s="15">
        <f t="shared" si="961"/>
        <v>15.928339999699999</v>
      </c>
      <c r="AQ507" s="15">
        <f t="shared" si="962"/>
        <v>2.2317526999999998E-5</v>
      </c>
      <c r="AR507" s="15">
        <f t="shared" si="963"/>
        <v>2.6527118011099997</v>
      </c>
      <c r="AS507" s="15">
        <f t="shared" si="964"/>
        <v>0</v>
      </c>
      <c r="AT507" s="15">
        <f t="shared" si="965"/>
        <v>0</v>
      </c>
      <c r="AU507" s="15">
        <f t="shared" si="966"/>
        <v>-6.8326103000000001E-6</v>
      </c>
      <c r="AV507" s="15">
        <f t="shared" si="967"/>
        <v>9.7331099999999973E-7</v>
      </c>
      <c r="AW507" s="15">
        <f t="shared" si="968"/>
        <v>1.2184916999999998E-6</v>
      </c>
      <c r="AX507" s="4"/>
      <c r="AY507" s="4">
        <f t="shared" si="1028"/>
        <v>0</v>
      </c>
      <c r="AZ507" s="4">
        <f t="shared" si="1006"/>
        <v>0</v>
      </c>
      <c r="BA507" s="4">
        <f t="shared" si="1029"/>
        <v>1</v>
      </c>
      <c r="BB507" s="4">
        <f t="shared" si="1007"/>
        <v>1</v>
      </c>
      <c r="BC507" s="4">
        <f t="shared" si="1008"/>
        <v>1</v>
      </c>
      <c r="BD507" s="40">
        <f t="shared" si="1009"/>
        <v>1.6412477740020386</v>
      </c>
      <c r="BE507" s="15">
        <f t="shared" si="1010"/>
        <v>43.861697192999998</v>
      </c>
      <c r="BF507" s="15">
        <f t="shared" si="1011"/>
        <v>9.7341343923999997</v>
      </c>
      <c r="BG507" s="15">
        <f t="shared" si="969"/>
        <v>15.158933140270957</v>
      </c>
      <c r="BH507" s="15">
        <f t="shared" si="970"/>
        <v>15.928339162285713</v>
      </c>
      <c r="BI507" s="15">
        <f t="shared" si="971"/>
        <v>2.6527130710348463</v>
      </c>
      <c r="BJ507" s="18">
        <f t="shared" si="972"/>
        <v>0.22192790100136608</v>
      </c>
      <c r="BK507" s="18">
        <f t="shared" si="973"/>
        <v>0.3456075371084868</v>
      </c>
      <c r="BL507" s="18">
        <f t="shared" si="974"/>
        <v>0.36314917528607987</v>
      </c>
      <c r="BM507" s="18">
        <f t="shared" si="975"/>
        <v>6.0479033890603752E-2</v>
      </c>
      <c r="BN507" s="18">
        <f t="shared" si="1030"/>
        <v>1.5572964712821729</v>
      </c>
      <c r="BO507" s="18">
        <f t="shared" si="1031"/>
        <v>1.6363385299798086</v>
      </c>
      <c r="BP507" s="18">
        <f t="shared" si="1032"/>
        <v>0.27251658587187499</v>
      </c>
      <c r="BQ507" s="18">
        <f t="shared" si="1033"/>
        <v>1.0507559479875774</v>
      </c>
      <c r="BR507" s="18">
        <f t="shared" si="1034"/>
        <v>0.17499338815524526</v>
      </c>
      <c r="BS507" s="18">
        <f t="shared" si="1035"/>
        <v>0.16654046878382658</v>
      </c>
      <c r="BT507" s="144">
        <f t="shared" si="976"/>
        <v>-1.5054027201232578</v>
      </c>
      <c r="BU507" s="144">
        <f t="shared" si="1050"/>
        <v>-1.0624514335270614</v>
      </c>
      <c r="BV507" s="144">
        <f t="shared" si="1051"/>
        <v>-1.0129415779332824</v>
      </c>
      <c r="BW507" s="144">
        <f t="shared" si="1052"/>
        <v>-2.8054585212694683</v>
      </c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4"/>
      <c r="CJ507" s="43"/>
      <c r="CK507" s="20">
        <f t="shared" si="1054"/>
        <v>0</v>
      </c>
      <c r="CL507" s="42">
        <f t="shared" si="1013"/>
        <v>1.6412465667225922</v>
      </c>
      <c r="CM507" s="43">
        <f t="shared" si="1014"/>
        <v>0.2179315334622591</v>
      </c>
      <c r="CN507" s="43">
        <f t="shared" si="1015"/>
        <v>0.3333480773985914</v>
      </c>
      <c r="CO507" s="40">
        <f t="shared" si="1016"/>
        <v>0.33810000000000001</v>
      </c>
      <c r="CP507" s="43">
        <f t="shared" si="1017"/>
        <v>5.4391249073702914E-2</v>
      </c>
      <c r="CQ507" s="18">
        <f t="shared" si="1018"/>
        <v>1.5296000175042128</v>
      </c>
      <c r="CR507" s="18">
        <f t="shared" si="1019"/>
        <v>1.5514046757191813</v>
      </c>
      <c r="CS507" s="18">
        <f t="shared" si="1020"/>
        <v>0.24957952715512946</v>
      </c>
      <c r="CT507" s="18">
        <f t="shared" si="1021"/>
        <v>1.0142551372682032</v>
      </c>
      <c r="CU507" s="18">
        <f t="shared" si="1022"/>
        <v>0.16316653000720965</v>
      </c>
      <c r="CV507" s="18">
        <f t="shared" si="1023"/>
        <v>0.16087325960870427</v>
      </c>
      <c r="CW507" s="15">
        <f t="shared" si="1024"/>
        <v>-1.5235743322092035</v>
      </c>
      <c r="CX507" s="15">
        <f t="shared" si="1025"/>
        <v>-1.0985680574505503</v>
      </c>
      <c r="CY507" s="15">
        <f t="shared" si="1026"/>
        <v>-2.9115520006757736</v>
      </c>
      <c r="CZ507" s="15">
        <f t="shared" si="1036"/>
        <v>0.42500627475865349</v>
      </c>
      <c r="DA507" s="15">
        <f t="shared" si="1037"/>
        <v>0.43916076294090672</v>
      </c>
      <c r="DB507" s="15">
        <f t="shared" si="1038"/>
        <v>-1.3879776684665703</v>
      </c>
      <c r="DC507" s="15">
        <f t="shared" si="1039"/>
        <v>1.4154488182253268E-2</v>
      </c>
      <c r="DD507" s="15">
        <f t="shared" si="1040"/>
        <v>-1.8129839432252235</v>
      </c>
      <c r="DE507" s="15">
        <f t="shared" si="1041"/>
        <v>-1.8271384314074768</v>
      </c>
      <c r="DF507" s="15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3"/>
      <c r="DW507" s="43"/>
      <c r="DX507" s="43"/>
      <c r="DY507" s="125"/>
      <c r="DZ507" s="43"/>
      <c r="EA507" s="52"/>
      <c r="EB507" s="52"/>
      <c r="EC507" s="52"/>
      <c r="ED507" s="4"/>
      <c r="EE507" s="4" t="str">
        <f t="shared" si="1076"/>
        <v xml:space="preserve">bottle 4 </v>
      </c>
      <c r="EF507" s="4" t="str">
        <f t="shared" si="1077"/>
        <v>Lab 2</v>
      </c>
      <c r="EG507" s="4" t="str">
        <f t="shared" si="1077"/>
        <v>June 3, 2020</v>
      </c>
      <c r="EH507" s="130">
        <f t="shared" si="1077"/>
        <v>2</v>
      </c>
      <c r="EI507" s="51">
        <f>BE507/AVERAGE(BE503,BE510)</f>
        <v>1.0489818257366452</v>
      </c>
      <c r="EJ507" s="52">
        <f>(CM507/AVERAGE(CM503,CM510)-1)*10^6</f>
        <v>-11.581953233585907</v>
      </c>
      <c r="EK507" s="52">
        <f>(CN507/AVERAGE(CN503,CN510)-1)*10^6</f>
        <v>-4.5879268824045027</v>
      </c>
      <c r="EL507" s="52">
        <f>(CP507/AVERAGE(CP503,CP510)-1)*10^6</f>
        <v>31.640687568224024</v>
      </c>
      <c r="EN507" t="str">
        <f t="shared" ref="EN507:EU507" si="1081">EE598</f>
        <v>iRM5</v>
      </c>
      <c r="EO507" t="str">
        <f t="shared" si="1081"/>
        <v>Lab 3</v>
      </c>
      <c r="EP507" s="39" t="str">
        <f t="shared" si="1081"/>
        <v>Feb 5, 2020</v>
      </c>
      <c r="EQ507" s="124">
        <f t="shared" si="1081"/>
        <v>2</v>
      </c>
      <c r="ER507" s="117">
        <f t="shared" si="1081"/>
        <v>0.9812332374091659</v>
      </c>
      <c r="ES507" s="44">
        <f t="shared" si="1081"/>
        <v>-1.8073416864217151</v>
      </c>
      <c r="ET507" s="44">
        <f t="shared" si="1081"/>
        <v>-4.1721423833518401</v>
      </c>
      <c r="EU507" s="44">
        <f t="shared" si="1081"/>
        <v>12.966369804745526</v>
      </c>
      <c r="EV507" s="39" t="s">
        <v>275</v>
      </c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</row>
    <row r="508" spans="1:235">
      <c r="A508" s="4" t="s">
        <v>40</v>
      </c>
      <c r="B508" s="4" t="s">
        <v>42</v>
      </c>
      <c r="C508" s="20">
        <v>2</v>
      </c>
      <c r="D508" s="16">
        <v>110</v>
      </c>
      <c r="E508" s="4" t="s">
        <v>184</v>
      </c>
      <c r="F508" s="15"/>
      <c r="G508" s="15"/>
      <c r="H508" s="15">
        <v>1.3914967E-2</v>
      </c>
      <c r="I508" s="15">
        <v>2.9698910000000001E-3</v>
      </c>
      <c r="J508" s="15">
        <v>4.4189950999999998E-3</v>
      </c>
      <c r="K508" s="4"/>
      <c r="L508" s="15">
        <v>4.2557243999999999E-3</v>
      </c>
      <c r="M508" s="15">
        <v>1.1718614999999999E-5</v>
      </c>
      <c r="N508" s="15">
        <v>6.7399075999999996E-4</v>
      </c>
      <c r="O508" s="4"/>
      <c r="P508" s="4"/>
      <c r="Q508" s="15">
        <v>-1.262011E-10</v>
      </c>
      <c r="R508" s="15">
        <v>1.4203206E-5</v>
      </c>
      <c r="S508" s="15">
        <v>4.7176061E-6</v>
      </c>
      <c r="T508" s="15"/>
      <c r="U508" s="15"/>
      <c r="V508" s="15">
        <v>44.486764000000001</v>
      </c>
      <c r="W508" s="15">
        <v>9.873272</v>
      </c>
      <c r="X508" s="15">
        <v>15.376296</v>
      </c>
      <c r="Y508" s="4"/>
      <c r="Z508" s="15">
        <v>16.15802</v>
      </c>
      <c r="AA508" s="15">
        <v>2.8458459E-5</v>
      </c>
      <c r="AB508" s="15">
        <v>2.6912150000000001</v>
      </c>
      <c r="AC508" s="4"/>
      <c r="AD508" s="4"/>
      <c r="AE508" s="15">
        <v>2.2661089999999998E-6</v>
      </c>
      <c r="AF508" s="15">
        <v>1.6640892E-5</v>
      </c>
      <c r="AG508" s="15">
        <v>2.8280120000000002E-6</v>
      </c>
      <c r="AH508" s="4"/>
      <c r="AI508" s="69">
        <f t="shared" si="1005"/>
        <v>1</v>
      </c>
      <c r="AJ508" s="15">
        <f t="shared" si="955"/>
        <v>0</v>
      </c>
      <c r="AK508" s="15">
        <f t="shared" si="956"/>
        <v>0</v>
      </c>
      <c r="AL508" s="15">
        <f t="shared" si="957"/>
        <v>44.472849033000003</v>
      </c>
      <c r="AM508" s="15">
        <f t="shared" si="958"/>
        <v>9.8703021090000007</v>
      </c>
      <c r="AN508" s="15">
        <f t="shared" si="959"/>
        <v>15.3718770049</v>
      </c>
      <c r="AO508" s="15">
        <f t="shared" si="960"/>
        <v>0</v>
      </c>
      <c r="AP508" s="15">
        <f t="shared" si="961"/>
        <v>16.1537642756</v>
      </c>
      <c r="AQ508" s="15">
        <f t="shared" si="962"/>
        <v>1.6739843999999999E-5</v>
      </c>
      <c r="AR508" s="15">
        <f t="shared" si="963"/>
        <v>2.6905410092399999</v>
      </c>
      <c r="AS508" s="15">
        <f t="shared" si="964"/>
        <v>0</v>
      </c>
      <c r="AT508" s="15">
        <f t="shared" si="965"/>
        <v>0</v>
      </c>
      <c r="AU508" s="15">
        <f t="shared" si="966"/>
        <v>2.2662352011E-6</v>
      </c>
      <c r="AV508" s="15">
        <f t="shared" si="967"/>
        <v>2.4376860000000004E-6</v>
      </c>
      <c r="AW508" s="15">
        <f t="shared" si="968"/>
        <v>-1.8895940999999999E-6</v>
      </c>
      <c r="AX508" s="4"/>
      <c r="AY508" s="4">
        <f t="shared" si="1028"/>
        <v>0</v>
      </c>
      <c r="AZ508" s="4">
        <f t="shared" si="1006"/>
        <v>0</v>
      </c>
      <c r="BA508" s="4">
        <f t="shared" si="1029"/>
        <v>1</v>
      </c>
      <c r="BB508" s="4">
        <f t="shared" si="1007"/>
        <v>1</v>
      </c>
      <c r="BC508" s="4">
        <f t="shared" si="1008"/>
        <v>1</v>
      </c>
      <c r="BD508" s="40">
        <f t="shared" si="1009"/>
        <v>1.6462024019060062</v>
      </c>
      <c r="BE508" s="15">
        <f t="shared" si="1010"/>
        <v>44.472849033000003</v>
      </c>
      <c r="BF508" s="15">
        <f t="shared" si="1011"/>
        <v>9.8703021090000007</v>
      </c>
      <c r="BG508" s="15">
        <f t="shared" si="969"/>
        <v>15.371873766424097</v>
      </c>
      <c r="BH508" s="15">
        <f t="shared" si="970"/>
        <v>16.153762178850705</v>
      </c>
      <c r="BI508" s="15">
        <f t="shared" si="971"/>
        <v>2.6905361422038139</v>
      </c>
      <c r="BJ508" s="18">
        <f t="shared" si="972"/>
        <v>0.22193995490767821</v>
      </c>
      <c r="BK508" s="18">
        <f t="shared" si="973"/>
        <v>0.34564625610150967</v>
      </c>
      <c r="BL508" s="18">
        <f t="shared" si="974"/>
        <v>0.3632275091452809</v>
      </c>
      <c r="BM508" s="18">
        <f t="shared" si="975"/>
        <v>6.0498398476953132E-2</v>
      </c>
      <c r="BN508" s="18">
        <f t="shared" si="1030"/>
        <v>1.5573863491379476</v>
      </c>
      <c r="BO508" s="18">
        <f t="shared" si="1031"/>
        <v>1.6366026085585852</v>
      </c>
      <c r="BP508" s="18">
        <f t="shared" si="1032"/>
        <v>0.27258903653521532</v>
      </c>
      <c r="BQ508" s="18">
        <f t="shared" si="1033"/>
        <v>1.0508648733594497</v>
      </c>
      <c r="BR508" s="18">
        <f t="shared" si="1034"/>
        <v>0.17502980983883681</v>
      </c>
      <c r="BS508" s="18">
        <f t="shared" si="1035"/>
        <v>0.16655786512236731</v>
      </c>
      <c r="BT508" s="144">
        <f t="shared" si="976"/>
        <v>-1.5053484070832184</v>
      </c>
      <c r="BU508" s="144">
        <f t="shared" si="1050"/>
        <v>-1.0623394081220838</v>
      </c>
      <c r="BV508" s="144">
        <f t="shared" si="1051"/>
        <v>-1.0127258940844375</v>
      </c>
      <c r="BW508" s="144">
        <f t="shared" si="1052"/>
        <v>-2.8051383857510364</v>
      </c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4"/>
      <c r="CJ508" s="43"/>
      <c r="CK508" s="20">
        <f t="shared" si="1054"/>
        <v>0</v>
      </c>
      <c r="CL508" s="42">
        <f t="shared" si="1013"/>
        <v>1.6461994212576672</v>
      </c>
      <c r="CM508" s="43">
        <f t="shared" si="1014"/>
        <v>0.21793141923328341</v>
      </c>
      <c r="CN508" s="43">
        <f t="shared" si="1015"/>
        <v>0.33334908905942112</v>
      </c>
      <c r="CO508" s="40">
        <f t="shared" si="1016"/>
        <v>0.33809999999999996</v>
      </c>
      <c r="CP508" s="43">
        <f t="shared" si="1017"/>
        <v>5.4391247607245258E-2</v>
      </c>
      <c r="CQ508" s="18">
        <f t="shared" si="1018"/>
        <v>1.5296054613519934</v>
      </c>
      <c r="CR508" s="18">
        <f t="shared" si="1019"/>
        <v>1.5514054888895246</v>
      </c>
      <c r="CS508" s="18">
        <f t="shared" si="1020"/>
        <v>0.2495796512435064</v>
      </c>
      <c r="CT508" s="18">
        <f t="shared" si="1021"/>
        <v>1.0142520591671151</v>
      </c>
      <c r="CU508" s="18">
        <f t="shared" si="1022"/>
        <v>0.16316603042388916</v>
      </c>
      <c r="CV508" s="18">
        <f t="shared" si="1023"/>
        <v>0.16087325527135543</v>
      </c>
      <c r="CW508" s="15">
        <f t="shared" si="1024"/>
        <v>-1.5235748563600862</v>
      </c>
      <c r="CX508" s="15">
        <f t="shared" si="1025"/>
        <v>-1.0985650226069041</v>
      </c>
      <c r="CY508" s="15">
        <f t="shared" si="1026"/>
        <v>-2.9115520276370535</v>
      </c>
      <c r="CZ508" s="15">
        <f t="shared" si="1036"/>
        <v>0.42500983375318213</v>
      </c>
      <c r="DA508" s="15">
        <f t="shared" si="1037"/>
        <v>0.43916128709178942</v>
      </c>
      <c r="DB508" s="15">
        <f t="shared" si="1038"/>
        <v>-1.3879771712769671</v>
      </c>
      <c r="DC508" s="15">
        <f t="shared" si="1039"/>
        <v>1.4151453338607232E-2</v>
      </c>
      <c r="DD508" s="15">
        <f t="shared" si="1040"/>
        <v>-1.8129870050301493</v>
      </c>
      <c r="DE508" s="15">
        <f t="shared" si="1041"/>
        <v>-1.8271384583687562</v>
      </c>
      <c r="DF508" s="15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125"/>
      <c r="DZ508" s="4"/>
      <c r="EA508" s="20"/>
      <c r="EB508" s="20"/>
      <c r="EC508" s="20"/>
      <c r="ED508" s="4"/>
      <c r="EE508" s="4" t="str">
        <f t="shared" si="1076"/>
        <v xml:space="preserve">bottle 5 </v>
      </c>
      <c r="EF508" s="4" t="str">
        <f t="shared" si="1077"/>
        <v>Lab 2</v>
      </c>
      <c r="EG508" s="4" t="str">
        <f t="shared" si="1077"/>
        <v>June 3, 2020</v>
      </c>
      <c r="EH508" s="130">
        <f t="shared" si="1077"/>
        <v>2</v>
      </c>
      <c r="EI508" s="51">
        <f>BE508/AVERAGE(BE503,BE510)</f>
        <v>1.0635979307657009</v>
      </c>
      <c r="EJ508" s="52">
        <f>(CM508/AVERAGE(CM503,CM510)-1)*10^6</f>
        <v>-12.106097908248792</v>
      </c>
      <c r="EK508" s="52">
        <f>(CN508/AVERAGE(CN503,CN510)-1)*10^6</f>
        <v>-1.5530925548956631</v>
      </c>
      <c r="EL508" s="52">
        <f>(CP508/AVERAGE(CP503,CP510)-1)*10^6</f>
        <v>31.613725435919449</v>
      </c>
      <c r="EN508" t="str">
        <f t="shared" ref="EN508:EU508" si="1082">EE604</f>
        <v>iRM5</v>
      </c>
      <c r="EO508" t="str">
        <f t="shared" si="1082"/>
        <v>Lab 3</v>
      </c>
      <c r="EP508" s="39" t="str">
        <f t="shared" si="1082"/>
        <v>Feb 5, 2020</v>
      </c>
      <c r="EQ508" s="124">
        <f t="shared" si="1082"/>
        <v>2</v>
      </c>
      <c r="ER508" s="117">
        <f t="shared" si="1082"/>
        <v>0.98508309611684086</v>
      </c>
      <c r="ES508" s="44">
        <f t="shared" si="1082"/>
        <v>-7.1690175560412683</v>
      </c>
      <c r="ET508" s="44">
        <f t="shared" si="1082"/>
        <v>1.35152081504053</v>
      </c>
      <c r="EU508" s="44">
        <f t="shared" si="1082"/>
        <v>-13.129193762506652</v>
      </c>
      <c r="EV508" s="39" t="s">
        <v>275</v>
      </c>
      <c r="EY508" s="39"/>
      <c r="EZ508" s="39"/>
      <c r="FA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</row>
    <row r="509" spans="1:235">
      <c r="A509" s="4" t="s">
        <v>40</v>
      </c>
      <c r="B509" s="4" t="s">
        <v>42</v>
      </c>
      <c r="C509" s="20">
        <v>2</v>
      </c>
      <c r="D509" s="16">
        <v>113</v>
      </c>
      <c r="E509" s="4" t="s">
        <v>185</v>
      </c>
      <c r="F509" s="15"/>
      <c r="G509" s="15"/>
      <c r="H509" s="15">
        <v>1.3141730000000001E-2</v>
      </c>
      <c r="I509" s="15">
        <v>2.7877979000000002E-3</v>
      </c>
      <c r="J509" s="15">
        <v>4.1274168999999999E-3</v>
      </c>
      <c r="K509" s="4"/>
      <c r="L509" s="15">
        <v>3.9238631000000001E-3</v>
      </c>
      <c r="M509" s="15">
        <v>2.0089932E-5</v>
      </c>
      <c r="N509" s="15">
        <v>6.2001424000000002E-4</v>
      </c>
      <c r="O509" s="4"/>
      <c r="P509" s="4"/>
      <c r="Q509" s="15">
        <v>1.3389735E-6</v>
      </c>
      <c r="R509" s="15">
        <v>1.4221619999999999E-5</v>
      </c>
      <c r="S509" s="15">
        <v>-3.5748406000000001E-7</v>
      </c>
      <c r="T509" s="15"/>
      <c r="U509" s="15"/>
      <c r="V509" s="15">
        <v>44.472425999999999</v>
      </c>
      <c r="W509" s="15">
        <v>9.8706268000000001</v>
      </c>
      <c r="X509" s="15">
        <v>15.372987</v>
      </c>
      <c r="Y509" s="4"/>
      <c r="Z509" s="15">
        <v>16.155999999999999</v>
      </c>
      <c r="AA509" s="15">
        <v>2.7348886999999999E-5</v>
      </c>
      <c r="AB509" s="15">
        <v>2.69109</v>
      </c>
      <c r="AC509" s="4"/>
      <c r="AD509" s="4"/>
      <c r="AE509" s="15">
        <v>5.8266428999999996E-6</v>
      </c>
      <c r="AF509" s="15">
        <v>2.1998538E-5</v>
      </c>
      <c r="AG509" s="15">
        <v>-1.8287275999999999E-6</v>
      </c>
      <c r="AH509" s="4"/>
      <c r="AI509" s="69">
        <f t="shared" si="1005"/>
        <v>1</v>
      </c>
      <c r="AJ509" s="15">
        <f t="shared" si="955"/>
        <v>0</v>
      </c>
      <c r="AK509" s="15">
        <f t="shared" si="956"/>
        <v>0</v>
      </c>
      <c r="AL509" s="15">
        <f t="shared" si="957"/>
        <v>44.459284269999998</v>
      </c>
      <c r="AM509" s="15">
        <f t="shared" si="958"/>
        <v>9.8678390021000002</v>
      </c>
      <c r="AN509" s="15">
        <f t="shared" si="959"/>
        <v>15.368859583100001</v>
      </c>
      <c r="AO509" s="15">
        <f t="shared" si="960"/>
        <v>0</v>
      </c>
      <c r="AP509" s="15">
        <f t="shared" si="961"/>
        <v>16.1520761369</v>
      </c>
      <c r="AQ509" s="15">
        <f t="shared" si="962"/>
        <v>7.2589549999999997E-6</v>
      </c>
      <c r="AR509" s="15">
        <f t="shared" si="963"/>
        <v>2.6904699857600001</v>
      </c>
      <c r="AS509" s="15">
        <f t="shared" si="964"/>
        <v>0</v>
      </c>
      <c r="AT509" s="15">
        <f t="shared" si="965"/>
        <v>0</v>
      </c>
      <c r="AU509" s="15">
        <f t="shared" si="966"/>
        <v>4.4876693999999994E-6</v>
      </c>
      <c r="AV509" s="15">
        <f t="shared" si="967"/>
        <v>7.7769180000000009E-6</v>
      </c>
      <c r="AW509" s="15">
        <f t="shared" si="968"/>
        <v>-1.47124354E-6</v>
      </c>
      <c r="AX509" s="4"/>
      <c r="AY509" s="4">
        <f t="shared" si="1028"/>
        <v>0</v>
      </c>
      <c r="AZ509" s="4">
        <f t="shared" si="1006"/>
        <v>0</v>
      </c>
      <c r="BA509" s="4">
        <f t="shared" si="1029"/>
        <v>1</v>
      </c>
      <c r="BB509" s="4">
        <f t="shared" si="1007"/>
        <v>1</v>
      </c>
      <c r="BC509" s="4">
        <f t="shared" si="1008"/>
        <v>1</v>
      </c>
      <c r="BD509" s="40">
        <f t="shared" si="1009"/>
        <v>1.6508077061595665</v>
      </c>
      <c r="BE509" s="15">
        <f t="shared" si="1010"/>
        <v>44.459284269999998</v>
      </c>
      <c r="BF509" s="15">
        <f t="shared" si="1011"/>
        <v>9.8678390021000002</v>
      </c>
      <c r="BG509" s="15">
        <f t="shared" si="969"/>
        <v>15.36884925500611</v>
      </c>
      <c r="BH509" s="15">
        <f t="shared" si="970"/>
        <v>16.152069449385582</v>
      </c>
      <c r="BI509" s="15">
        <f t="shared" si="971"/>
        <v>2.690455599653073</v>
      </c>
      <c r="BJ509" s="18">
        <f t="shared" si="972"/>
        <v>0.22195226855594183</v>
      </c>
      <c r="BK509" s="18">
        <f t="shared" si="973"/>
        <v>0.34568368581175341</v>
      </c>
      <c r="BL509" s="18">
        <f t="shared" si="974"/>
        <v>0.3633002580809559</v>
      </c>
      <c r="BM509" s="18">
        <f t="shared" si="975"/>
        <v>6.0515045256104683E-2</v>
      </c>
      <c r="BN509" s="18">
        <f t="shared" si="1030"/>
        <v>1.5574685857496686</v>
      </c>
      <c r="BO509" s="18">
        <f t="shared" si="1031"/>
        <v>1.6368395801703106</v>
      </c>
      <c r="BP509" s="18">
        <f t="shared" si="1032"/>
        <v>0.27264891523671092</v>
      </c>
      <c r="BQ509" s="18">
        <f t="shared" si="1033"/>
        <v>1.0509615379384605</v>
      </c>
      <c r="BR509" s="18">
        <f t="shared" si="1034"/>
        <v>0.17505901417939332</v>
      </c>
      <c r="BS509" s="18">
        <f t="shared" si="1035"/>
        <v>0.16657033379431246</v>
      </c>
      <c r="BT509" s="144">
        <f t="shared" si="976"/>
        <v>-1.5052929267318362</v>
      </c>
      <c r="BU509" s="144">
        <f t="shared" si="1050"/>
        <v>-1.0622311249189096</v>
      </c>
      <c r="BV509" s="144">
        <f t="shared" si="1051"/>
        <v>-1.0125256293755032</v>
      </c>
      <c r="BW509" s="144">
        <f t="shared" si="1052"/>
        <v>-2.8048632629424786</v>
      </c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4"/>
      <c r="CJ509" s="43"/>
      <c r="CK509" s="20">
        <f t="shared" si="1054"/>
        <v>0</v>
      </c>
      <c r="CL509" s="42">
        <f t="shared" si="1013"/>
        <v>1.650798198482629</v>
      </c>
      <c r="CM509" s="43">
        <f t="shared" si="1014"/>
        <v>0.2179324137538618</v>
      </c>
      <c r="CN509" s="43">
        <f t="shared" si="1015"/>
        <v>0.3333514506218469</v>
      </c>
      <c r="CO509" s="40">
        <f t="shared" si="1016"/>
        <v>0.33810000000000001</v>
      </c>
      <c r="CP509" s="43">
        <f t="shared" si="1017"/>
        <v>5.4390042778219912E-2</v>
      </c>
      <c r="CQ509" s="18">
        <f t="shared" si="1018"/>
        <v>1.5296093173103757</v>
      </c>
      <c r="CR509" s="18">
        <f t="shared" si="1019"/>
        <v>1.5513984091501796</v>
      </c>
      <c r="CS509" s="18">
        <f t="shared" si="1020"/>
        <v>0.24957298385016441</v>
      </c>
      <c r="CT509" s="18">
        <f t="shared" si="1021"/>
        <v>1.0142448738989884</v>
      </c>
      <c r="CU509" s="18">
        <f t="shared" si="1022"/>
        <v>0.163161260215783</v>
      </c>
      <c r="CV509" s="18">
        <f t="shared" si="1023"/>
        <v>0.16086969174273857</v>
      </c>
      <c r="CW509" s="15">
        <f t="shared" si="1024"/>
        <v>-1.5235702929138761</v>
      </c>
      <c r="CX509" s="15">
        <f t="shared" si="1025"/>
        <v>-1.098557938279578</v>
      </c>
      <c r="CY509" s="15">
        <f t="shared" si="1026"/>
        <v>-2.9115741790386616</v>
      </c>
      <c r="CZ509" s="15">
        <f t="shared" si="1036"/>
        <v>0.42501235463429793</v>
      </c>
      <c r="DA509" s="15">
        <f t="shared" si="1037"/>
        <v>0.43915672364557906</v>
      </c>
      <c r="DB509" s="15">
        <f t="shared" si="1038"/>
        <v>-1.3880038861247856</v>
      </c>
      <c r="DC509" s="15">
        <f t="shared" si="1039"/>
        <v>1.4144369011281306E-2</v>
      </c>
      <c r="DD509" s="15">
        <f t="shared" si="1040"/>
        <v>-1.8130162407590835</v>
      </c>
      <c r="DE509" s="15">
        <f t="shared" si="1041"/>
        <v>-1.8271606097703648</v>
      </c>
      <c r="DF509" s="15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3"/>
      <c r="DW509" s="43"/>
      <c r="DX509" s="43"/>
      <c r="DY509" s="125"/>
      <c r="DZ509" s="43"/>
      <c r="EA509" s="52"/>
      <c r="EB509" s="52"/>
      <c r="EC509" s="52"/>
      <c r="ED509" s="4"/>
      <c r="EE509" s="4" t="str">
        <f t="shared" si="1076"/>
        <v xml:space="preserve">bottle 6 </v>
      </c>
      <c r="EF509" s="4" t="str">
        <f t="shared" si="1077"/>
        <v>Lab 2</v>
      </c>
      <c r="EG509" s="4" t="str">
        <f t="shared" si="1077"/>
        <v>June 3, 2020</v>
      </c>
      <c r="EH509" s="130">
        <f t="shared" si="1077"/>
        <v>2</v>
      </c>
      <c r="EI509" s="51">
        <f>BE509/AVERAGE(BE503,BE510)</f>
        <v>1.0632735203856185</v>
      </c>
      <c r="EJ509" s="52">
        <f>(CM509/AVERAGE(CM503,CM510)-1)*10^6</f>
        <v>-7.5426965312486161</v>
      </c>
      <c r="EK509" s="52">
        <f>(CN509/AVERAGE(CN503,CN510)-1)*10^6</f>
        <v>5.5312488624892353</v>
      </c>
      <c r="EL509" s="52">
        <f>(CP509/AVERAGE(CP503,CP510)-1)*10^6</f>
        <v>9.4618688875058865</v>
      </c>
      <c r="EN509" t="str">
        <f t="shared" ref="EN509:EU509" si="1083">EE610</f>
        <v>iRM5</v>
      </c>
      <c r="EO509" t="str">
        <f t="shared" si="1083"/>
        <v>Lab 3</v>
      </c>
      <c r="EP509" s="39" t="str">
        <f t="shared" si="1083"/>
        <v>Feb 5, 2020</v>
      </c>
      <c r="EQ509" s="124">
        <f t="shared" si="1083"/>
        <v>2</v>
      </c>
      <c r="ER509" s="117">
        <f t="shared" si="1083"/>
        <v>0.97536086792881382</v>
      </c>
      <c r="ES509" s="44">
        <f t="shared" si="1083"/>
        <v>-3.2829799250233549</v>
      </c>
      <c r="ET509" s="44">
        <f t="shared" si="1083"/>
        <v>2.2246939441750158</v>
      </c>
      <c r="EU509" s="44">
        <f t="shared" si="1083"/>
        <v>-3.805415017210656</v>
      </c>
      <c r="EV509" s="39" t="s">
        <v>275</v>
      </c>
      <c r="EY509" s="39"/>
      <c r="EZ509" s="39"/>
      <c r="FA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</row>
    <row r="510" spans="1:235">
      <c r="A510" s="4" t="s">
        <v>40</v>
      </c>
      <c r="B510" s="4" t="s">
        <v>42</v>
      </c>
      <c r="C510" s="20">
        <v>2</v>
      </c>
      <c r="D510" s="16">
        <v>116</v>
      </c>
      <c r="E510" s="4" t="s">
        <v>179</v>
      </c>
      <c r="F510" s="15"/>
      <c r="G510" s="15"/>
      <c r="H510" s="15">
        <v>1.6950653E-2</v>
      </c>
      <c r="I510" s="15">
        <v>3.6427374999999998E-3</v>
      </c>
      <c r="J510" s="15">
        <v>5.4455574000000003E-3</v>
      </c>
      <c r="K510" s="4"/>
      <c r="L510" s="15">
        <v>5.3085006000000001E-3</v>
      </c>
      <c r="M510" s="15">
        <v>1.4302415999999999E-5</v>
      </c>
      <c r="N510" s="15">
        <v>8.4902853999999995E-4</v>
      </c>
      <c r="O510" s="4"/>
      <c r="P510" s="4"/>
      <c r="Q510" s="15">
        <v>2.7637018000000001E-6</v>
      </c>
      <c r="R510" s="15">
        <v>9.9157403999999998E-6</v>
      </c>
      <c r="S510" s="15">
        <v>-1.1753568999999999E-6</v>
      </c>
      <c r="T510" s="15"/>
      <c r="U510" s="15"/>
      <c r="V510" s="15">
        <v>41.898851000000001</v>
      </c>
      <c r="W510" s="15">
        <v>9.3003005999999999</v>
      </c>
      <c r="X510" s="15">
        <v>14.485713000000001</v>
      </c>
      <c r="Y510" s="4"/>
      <c r="Z510" s="15">
        <v>15.226068</v>
      </c>
      <c r="AA510" s="15">
        <v>2.8734677000000002E-5</v>
      </c>
      <c r="AB510" s="15">
        <v>2.5365796</v>
      </c>
      <c r="AC510" s="4"/>
      <c r="AD510" s="4"/>
      <c r="AE510" s="15">
        <v>4.1979361000000002E-6</v>
      </c>
      <c r="AF510" s="15">
        <v>1.9595602000000001E-5</v>
      </c>
      <c r="AG510" s="15">
        <v>3.8143008E-6</v>
      </c>
      <c r="AH510" s="4"/>
      <c r="AI510" s="69">
        <f t="shared" si="1005"/>
        <v>1</v>
      </c>
      <c r="AJ510" s="15">
        <f t="shared" si="955"/>
        <v>0</v>
      </c>
      <c r="AK510" s="15">
        <f t="shared" si="956"/>
        <v>0</v>
      </c>
      <c r="AL510" s="15">
        <f t="shared" si="957"/>
        <v>41.881900346999998</v>
      </c>
      <c r="AM510" s="15">
        <f t="shared" si="958"/>
        <v>9.2966578625</v>
      </c>
      <c r="AN510" s="15">
        <f t="shared" si="959"/>
        <v>14.480267442600001</v>
      </c>
      <c r="AO510" s="15">
        <f t="shared" si="960"/>
        <v>0</v>
      </c>
      <c r="AP510" s="15">
        <f t="shared" si="961"/>
        <v>15.2207594994</v>
      </c>
      <c r="AQ510" s="15">
        <f t="shared" si="962"/>
        <v>1.4432261000000002E-5</v>
      </c>
      <c r="AR510" s="15">
        <f t="shared" si="963"/>
        <v>2.5357305714600002</v>
      </c>
      <c r="AS510" s="15">
        <f t="shared" si="964"/>
        <v>0</v>
      </c>
      <c r="AT510" s="15">
        <f t="shared" si="965"/>
        <v>0</v>
      </c>
      <c r="AU510" s="15">
        <f t="shared" si="966"/>
        <v>1.4342343000000001E-6</v>
      </c>
      <c r="AV510" s="15">
        <f t="shared" si="967"/>
        <v>9.6798616000000016E-6</v>
      </c>
      <c r="AW510" s="15">
        <f t="shared" si="968"/>
        <v>4.9896577000000001E-6</v>
      </c>
      <c r="AX510" s="4"/>
      <c r="AY510" s="4">
        <f t="shared" si="1028"/>
        <v>0</v>
      </c>
      <c r="AZ510" s="4">
        <f t="shared" si="1006"/>
        <v>0</v>
      </c>
      <c r="BA510" s="4">
        <f t="shared" si="1029"/>
        <v>1</v>
      </c>
      <c r="BB510" s="4">
        <f t="shared" si="1007"/>
        <v>1</v>
      </c>
      <c r="BC510" s="4">
        <f t="shared" si="1008"/>
        <v>1</v>
      </c>
      <c r="BD510" s="40">
        <f t="shared" si="1009"/>
        <v>1.6584248565828077</v>
      </c>
      <c r="BE510" s="15">
        <f t="shared" si="1010"/>
        <v>41.881900346999998</v>
      </c>
      <c r="BF510" s="15">
        <f t="shared" si="1011"/>
        <v>9.2966578625</v>
      </c>
      <c r="BG510" s="15">
        <f t="shared" si="969"/>
        <v>14.480254594666089</v>
      </c>
      <c r="BH510" s="15">
        <f t="shared" si="970"/>
        <v>15.220751179044406</v>
      </c>
      <c r="BI510" s="15">
        <f t="shared" si="971"/>
        <v>2.5357143934666122</v>
      </c>
      <c r="BJ510" s="18">
        <f t="shared" si="972"/>
        <v>0.22197316228431169</v>
      </c>
      <c r="BK510" s="18">
        <f t="shared" si="973"/>
        <v>0.34574015206316466</v>
      </c>
      <c r="BL510" s="18">
        <f t="shared" si="974"/>
        <v>0.3634207391005998</v>
      </c>
      <c r="BM510" s="18">
        <f t="shared" si="975"/>
        <v>6.0544396802860105E-2</v>
      </c>
      <c r="BN510" s="18">
        <f t="shared" si="1030"/>
        <v>1.557576368715816</v>
      </c>
      <c r="BO510" s="18">
        <f t="shared" si="1031"/>
        <v>1.6372282818366874</v>
      </c>
      <c r="BP510" s="18">
        <f t="shared" si="1032"/>
        <v>0.27275548169788444</v>
      </c>
      <c r="BQ510" s="18">
        <f t="shared" si="1033"/>
        <v>1.0511383677363715</v>
      </c>
      <c r="BR510" s="18">
        <f t="shared" si="1034"/>
        <v>0.1751153183729699</v>
      </c>
      <c r="BS510" s="18">
        <f t="shared" si="1035"/>
        <v>0.16659587714420612</v>
      </c>
      <c r="BT510" s="144">
        <f t="shared" si="976"/>
        <v>-1.5051987950289252</v>
      </c>
      <c r="BU510" s="144">
        <f t="shared" si="1050"/>
        <v>-1.0620677916681778</v>
      </c>
      <c r="BV510" s="144">
        <f t="shared" si="1051"/>
        <v>-1.0121940550265716</v>
      </c>
      <c r="BW510" s="144">
        <f t="shared" si="1052"/>
        <v>-2.8043783516157559</v>
      </c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4"/>
      <c r="CJ510" s="43"/>
      <c r="CK510" s="20">
        <f t="shared" si="1054"/>
        <v>0</v>
      </c>
      <c r="CL510" s="42">
        <f t="shared" si="1013"/>
        <v>1.6584123036954894</v>
      </c>
      <c r="CM510" s="43">
        <f t="shared" si="1014"/>
        <v>0.21793455594894864</v>
      </c>
      <c r="CN510" s="43">
        <f t="shared" si="1015"/>
        <v>0.3333500439676122</v>
      </c>
      <c r="CO510" s="40">
        <f t="shared" si="1016"/>
        <v>0.33809999999999996</v>
      </c>
      <c r="CP510" s="43">
        <f t="shared" si="1017"/>
        <v>5.4389646833755287E-2</v>
      </c>
      <c r="CQ510" s="18">
        <f t="shared" si="1018"/>
        <v>1.5295878274838606</v>
      </c>
      <c r="CR510" s="18">
        <f t="shared" si="1019"/>
        <v>1.5513831596270586</v>
      </c>
      <c r="CS510" s="18">
        <f t="shared" si="1020"/>
        <v>0.24956871385966023</v>
      </c>
      <c r="CT510" s="18">
        <f t="shared" si="1021"/>
        <v>1.0142491537599714</v>
      </c>
      <c r="CU510" s="18">
        <f t="shared" si="1022"/>
        <v>0.16316076094185156</v>
      </c>
      <c r="CV510" s="18">
        <f t="shared" si="1023"/>
        <v>0.16086852065588672</v>
      </c>
      <c r="CW510" s="15">
        <f t="shared" si="1024"/>
        <v>-1.5235604633317523</v>
      </c>
      <c r="CX510" s="15">
        <f t="shared" si="1025"/>
        <v>-1.098562158021835</v>
      </c>
      <c r="CY510" s="15">
        <f t="shared" si="1026"/>
        <v>-2.9115814587885125</v>
      </c>
      <c r="CZ510" s="15">
        <f t="shared" si="1036"/>
        <v>0.42499830530991745</v>
      </c>
      <c r="DA510" s="15">
        <f t="shared" si="1037"/>
        <v>0.43914689406345536</v>
      </c>
      <c r="DB510" s="15">
        <f t="shared" si="1038"/>
        <v>-1.3880209954567604</v>
      </c>
      <c r="DC510" s="15">
        <f t="shared" si="1039"/>
        <v>1.4148588753537973E-2</v>
      </c>
      <c r="DD510" s="15">
        <f t="shared" si="1040"/>
        <v>-1.8130193007666777</v>
      </c>
      <c r="DE510" s="15">
        <f t="shared" si="1041"/>
        <v>-1.8271678895202157</v>
      </c>
      <c r="DF510" s="15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3" t="str">
        <f>E510</f>
        <v xml:space="preserve">SRM 3169 </v>
      </c>
      <c r="DW510" s="43" t="str">
        <f>A510</f>
        <v>Lab 2</v>
      </c>
      <c r="DX510" s="43" t="str">
        <f>B510</f>
        <v>June 3, 2020</v>
      </c>
      <c r="DY510" s="125">
        <f>C510</f>
        <v>2</v>
      </c>
      <c r="DZ510" s="51">
        <f>BE510/AVERAGE(BE503,BE517)</f>
        <v>0.99711543737114383</v>
      </c>
      <c r="EA510" s="52">
        <f>(CM510/AVERAGE(CM503,CM517)-1)*10^6</f>
        <v>2.9689200851112929</v>
      </c>
      <c r="EB510" s="52">
        <f>(CN510/AVERAGE(CN503,CN517)-1)*10^6</f>
        <v>-1.004976404095359</v>
      </c>
      <c r="EC510" s="52">
        <f>(CP510/AVERAGE(CP503,CP517)-1)*10^6</f>
        <v>2.7340640655904025</v>
      </c>
      <c r="ED510" s="4"/>
      <c r="EE510" s="4"/>
      <c r="EF510" s="4"/>
      <c r="EG510" s="4"/>
      <c r="EH510" s="130"/>
      <c r="EI510" s="51"/>
      <c r="EJ510" s="52"/>
      <c r="EK510" s="52"/>
      <c r="EL510" s="52"/>
      <c r="EN510" t="str">
        <f t="shared" ref="EN510:EU510" si="1084">EE616</f>
        <v>iRM5</v>
      </c>
      <c r="EO510" t="str">
        <f t="shared" si="1084"/>
        <v>Lab 3</v>
      </c>
      <c r="EP510" s="39" t="str">
        <f t="shared" si="1084"/>
        <v>Feb 5, 2020</v>
      </c>
      <c r="EQ510" s="124">
        <f t="shared" si="1084"/>
        <v>2</v>
      </c>
      <c r="ER510" s="117">
        <f t="shared" si="1084"/>
        <v>0.97498343734759774</v>
      </c>
      <c r="ES510" s="44">
        <f t="shared" si="1084"/>
        <v>7.032718301713814</v>
      </c>
      <c r="ET510" s="44">
        <f t="shared" si="1084"/>
        <v>7.7044041588703038</v>
      </c>
      <c r="EU510" s="44">
        <f t="shared" si="1084"/>
        <v>-10.499933804419825</v>
      </c>
      <c r="EV510" s="39" t="s">
        <v>275</v>
      </c>
      <c r="EY510" s="39"/>
      <c r="EZ510" s="39"/>
      <c r="FA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</row>
    <row r="511" spans="1:235">
      <c r="A511" s="4" t="s">
        <v>40</v>
      </c>
      <c r="B511" s="4" t="s">
        <v>42</v>
      </c>
      <c r="C511" s="20">
        <v>2</v>
      </c>
      <c r="D511" s="16">
        <v>119</v>
      </c>
      <c r="E511" s="4" t="s">
        <v>180</v>
      </c>
      <c r="F511" s="15"/>
      <c r="G511" s="15"/>
      <c r="H511" s="15">
        <v>1.4347211E-2</v>
      </c>
      <c r="I511" s="15">
        <v>3.0436992E-3</v>
      </c>
      <c r="J511" s="15">
        <v>4.5371943999999997E-3</v>
      </c>
      <c r="K511" s="4"/>
      <c r="L511" s="15">
        <v>4.3368087E-3</v>
      </c>
      <c r="M511" s="15">
        <v>7.7526215999999997E-6</v>
      </c>
      <c r="N511" s="15">
        <v>6.9158648000000004E-4</v>
      </c>
      <c r="O511" s="4"/>
      <c r="P511" s="4"/>
      <c r="Q511" s="15">
        <v>7.4126928000000003E-6</v>
      </c>
      <c r="R511" s="15">
        <v>1.9900228E-5</v>
      </c>
      <c r="S511" s="15">
        <v>1.0163648999999999E-5</v>
      </c>
      <c r="T511" s="15"/>
      <c r="U511" s="15"/>
      <c r="V511" s="15">
        <v>45.322218999999997</v>
      </c>
      <c r="W511" s="15">
        <v>10.059597999999999</v>
      </c>
      <c r="X511" s="15">
        <v>15.667581999999999</v>
      </c>
      <c r="Y511" s="4"/>
      <c r="Z511" s="15">
        <v>16.466512999999999</v>
      </c>
      <c r="AA511" s="15">
        <v>2.4046048000000001E-5</v>
      </c>
      <c r="AB511" s="15">
        <v>2.7429147</v>
      </c>
      <c r="AC511" s="4"/>
      <c r="AD511" s="4"/>
      <c r="AE511" s="15">
        <v>-3.2704511999999999E-6</v>
      </c>
      <c r="AF511" s="15">
        <v>8.5661534000000006E-6</v>
      </c>
      <c r="AG511" s="15">
        <v>6.6544241999999999E-6</v>
      </c>
      <c r="AH511" s="4"/>
      <c r="AI511" s="69">
        <f t="shared" si="1005"/>
        <v>1</v>
      </c>
      <c r="AJ511" s="15">
        <f t="shared" si="955"/>
        <v>0</v>
      </c>
      <c r="AK511" s="15">
        <f t="shared" si="956"/>
        <v>0</v>
      </c>
      <c r="AL511" s="15">
        <f t="shared" si="957"/>
        <v>45.307871788999996</v>
      </c>
      <c r="AM511" s="15">
        <f t="shared" si="958"/>
        <v>10.0565543008</v>
      </c>
      <c r="AN511" s="15">
        <f t="shared" si="959"/>
        <v>15.6630448056</v>
      </c>
      <c r="AO511" s="15">
        <f t="shared" si="960"/>
        <v>0</v>
      </c>
      <c r="AP511" s="15">
        <f t="shared" si="961"/>
        <v>16.462176191299999</v>
      </c>
      <c r="AQ511" s="15">
        <f t="shared" si="962"/>
        <v>1.62934264E-5</v>
      </c>
      <c r="AR511" s="15">
        <f t="shared" si="963"/>
        <v>2.7422231135200001</v>
      </c>
      <c r="AS511" s="15">
        <f t="shared" si="964"/>
        <v>0</v>
      </c>
      <c r="AT511" s="15">
        <f t="shared" si="965"/>
        <v>0</v>
      </c>
      <c r="AU511" s="15">
        <f t="shared" si="966"/>
        <v>-1.0683144E-5</v>
      </c>
      <c r="AV511" s="15">
        <f t="shared" si="967"/>
        <v>-1.1334074599999999E-5</v>
      </c>
      <c r="AW511" s="15">
        <f t="shared" si="968"/>
        <v>-3.5092247999999995E-6</v>
      </c>
      <c r="AX511" s="4"/>
      <c r="AY511" s="4">
        <f t="shared" si="1028"/>
        <v>0</v>
      </c>
      <c r="AZ511" s="4">
        <f t="shared" si="1006"/>
        <v>0</v>
      </c>
      <c r="BA511" s="4">
        <f t="shared" si="1029"/>
        <v>1</v>
      </c>
      <c r="BB511" s="4">
        <f t="shared" si="1007"/>
        <v>1</v>
      </c>
      <c r="BC511" s="4">
        <f t="shared" si="1008"/>
        <v>1</v>
      </c>
      <c r="BD511" s="40">
        <f t="shared" si="1009"/>
        <v>1.6533296757801219</v>
      </c>
      <c r="BE511" s="15">
        <f t="shared" si="1010"/>
        <v>45.307871788999996</v>
      </c>
      <c r="BF511" s="15">
        <f t="shared" si="1011"/>
        <v>10.0565543008</v>
      </c>
      <c r="BG511" s="15">
        <f t="shared" si="969"/>
        <v>15.663059854905017</v>
      </c>
      <c r="BH511" s="15">
        <f t="shared" si="970"/>
        <v>16.462185936308028</v>
      </c>
      <c r="BI511" s="15">
        <f t="shared" si="971"/>
        <v>2.742245797974602</v>
      </c>
      <c r="BJ511" s="18">
        <f t="shared" si="972"/>
        <v>0.22196042108606756</v>
      </c>
      <c r="BK511" s="18">
        <f t="shared" si="973"/>
        <v>0.34570283786111861</v>
      </c>
      <c r="BL511" s="18">
        <f t="shared" si="974"/>
        <v>0.36334052530590888</v>
      </c>
      <c r="BM511" s="18">
        <f t="shared" si="975"/>
        <v>6.0524709938822904E-2</v>
      </c>
      <c r="BN511" s="18">
        <f t="shared" si="1030"/>
        <v>1.5574976663387596</v>
      </c>
      <c r="BO511" s="18">
        <f t="shared" si="1031"/>
        <v>1.6369608758537166</v>
      </c>
      <c r="BP511" s="18">
        <f t="shared" si="1032"/>
        <v>0.2726824433053035</v>
      </c>
      <c r="BQ511" s="18">
        <f t="shared" si="1033"/>
        <v>1.0510197936294523</v>
      </c>
      <c r="BR511" s="18">
        <f t="shared" si="1034"/>
        <v>0.17507727247277582</v>
      </c>
      <c r="BS511" s="18">
        <f t="shared" si="1035"/>
        <v>0.16657847314957525</v>
      </c>
      <c r="BT511" s="144">
        <f t="shared" si="976"/>
        <v>-1.5052561964003235</v>
      </c>
      <c r="BU511" s="144">
        <f t="shared" si="1050"/>
        <v>-1.0621757230598501</v>
      </c>
      <c r="BV511" s="144">
        <f t="shared" si="1051"/>
        <v>-1.0124147982030316</v>
      </c>
      <c r="BW511" s="144">
        <f t="shared" si="1052"/>
        <v>-2.8047035685887813</v>
      </c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4"/>
      <c r="CJ511" s="43"/>
      <c r="CK511" s="20">
        <f t="shared" si="1054"/>
        <v>0</v>
      </c>
      <c r="CL511" s="42">
        <f t="shared" si="1013"/>
        <v>1.6533432693265639</v>
      </c>
      <c r="CM511" s="43">
        <f t="shared" si="1014"/>
        <v>0.21793427746004609</v>
      </c>
      <c r="CN511" s="43">
        <f t="shared" si="1015"/>
        <v>0.33335124928928367</v>
      </c>
      <c r="CO511" s="40">
        <f t="shared" si="1016"/>
        <v>0.33810000000000001</v>
      </c>
      <c r="CP511" s="43">
        <f t="shared" si="1017"/>
        <v>5.4389780393399242E-2</v>
      </c>
      <c r="CQ511" s="18">
        <f t="shared" si="1018"/>
        <v>1.5295953127446735</v>
      </c>
      <c r="CR511" s="18">
        <f t="shared" si="1019"/>
        <v>1.5513851420733202</v>
      </c>
      <c r="CS511" s="18">
        <f t="shared" si="1020"/>
        <v>0.24956964561653464</v>
      </c>
      <c r="CT511" s="18">
        <f t="shared" si="1021"/>
        <v>1.0142454864676249</v>
      </c>
      <c r="CU511" s="18">
        <f t="shared" si="1022"/>
        <v>0.16316057164735429</v>
      </c>
      <c r="CV511" s="18">
        <f t="shared" si="1023"/>
        <v>0.16086891568588951</v>
      </c>
      <c r="CW511" s="15">
        <f t="shared" si="1024"/>
        <v>-1.5235617411882136</v>
      </c>
      <c r="CX511" s="15">
        <f t="shared" si="1025"/>
        <v>-1.0985585422446236</v>
      </c>
      <c r="CY511" s="15">
        <f t="shared" si="1026"/>
        <v>-2.9115790031836735</v>
      </c>
      <c r="CZ511" s="15">
        <f t="shared" si="1036"/>
        <v>0.42500319894359012</v>
      </c>
      <c r="DA511" s="15">
        <f t="shared" si="1037"/>
        <v>0.43914817191991701</v>
      </c>
      <c r="DB511" s="15">
        <f t="shared" si="1038"/>
        <v>-1.3880172619954598</v>
      </c>
      <c r="DC511" s="15">
        <f t="shared" si="1039"/>
        <v>1.414497297632689E-2</v>
      </c>
      <c r="DD511" s="15">
        <f t="shared" si="1040"/>
        <v>-1.8130204609390501</v>
      </c>
      <c r="DE511" s="15">
        <f t="shared" si="1041"/>
        <v>-1.8271654339153764</v>
      </c>
      <c r="DF511" s="15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125"/>
      <c r="DZ511" s="4"/>
      <c r="EA511" s="20"/>
      <c r="EB511" s="20"/>
      <c r="EC511" s="20"/>
      <c r="ED511" s="4"/>
      <c r="EE511" s="4" t="str">
        <f t="shared" ref="EE511:EE516" si="1085">E511</f>
        <v xml:space="preserve">bottle 1 </v>
      </c>
      <c r="EF511" s="4" t="str">
        <f t="shared" ref="EF511:EH516" si="1086">A511</f>
        <v>Lab 2</v>
      </c>
      <c r="EG511" s="4" t="str">
        <f t="shared" si="1086"/>
        <v>June 3, 2020</v>
      </c>
      <c r="EH511" s="130">
        <f t="shared" si="1086"/>
        <v>2</v>
      </c>
      <c r="EI511" s="51">
        <f>BE511/AVERAGE(BE510,BE517)</f>
        <v>1.0769288424243781</v>
      </c>
      <c r="EJ511" s="52">
        <f>(CM511/AVERAGE(CM510,CM517)-1)*10^6</f>
        <v>-0.59579931199760239</v>
      </c>
      <c r="EK511" s="52">
        <f>(CN511/AVERAGE(CN510,CN517)-1)*10^6</f>
        <v>1.2993128761795703</v>
      </c>
      <c r="EL511" s="52">
        <f>(CP511/AVERAGE(CP510,CP517)-1)*10^6</f>
        <v>3.0075942121232657</v>
      </c>
      <c r="EN511" t="str">
        <f t="shared" ref="EN511:EU511" si="1087">EE622</f>
        <v>iRM5</v>
      </c>
      <c r="EO511" t="str">
        <f t="shared" si="1087"/>
        <v>Lab 3</v>
      </c>
      <c r="EP511" s="39" t="str">
        <f t="shared" si="1087"/>
        <v>Feb 5, 2020</v>
      </c>
      <c r="EQ511" s="124">
        <f t="shared" si="1087"/>
        <v>2</v>
      </c>
      <c r="ER511" s="117">
        <f t="shared" si="1087"/>
        <v>0.97865183343466577</v>
      </c>
      <c r="ES511" s="44">
        <f t="shared" si="1087"/>
        <v>-7.4010895251275244</v>
      </c>
      <c r="ET511" s="44">
        <f t="shared" si="1087"/>
        <v>-1.8729717721210903</v>
      </c>
      <c r="EU511" s="44">
        <f t="shared" si="1087"/>
        <v>25.078132854572388</v>
      </c>
      <c r="EV511" s="39" t="s">
        <v>275</v>
      </c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</row>
    <row r="512" spans="1:235">
      <c r="A512" s="4" t="s">
        <v>40</v>
      </c>
      <c r="B512" s="4" t="s">
        <v>42</v>
      </c>
      <c r="C512" s="20">
        <v>2</v>
      </c>
      <c r="D512" s="16">
        <v>122</v>
      </c>
      <c r="E512" s="4" t="s">
        <v>181</v>
      </c>
      <c r="F512" s="15"/>
      <c r="G512" s="15"/>
      <c r="H512" s="15">
        <v>1.3858153E-2</v>
      </c>
      <c r="I512" s="15">
        <v>2.9409173E-3</v>
      </c>
      <c r="J512" s="15">
        <v>4.3628460999999997E-3</v>
      </c>
      <c r="K512" s="4"/>
      <c r="L512" s="15">
        <v>4.1387901999999999E-3</v>
      </c>
      <c r="M512" s="15">
        <v>1.3194534E-5</v>
      </c>
      <c r="N512" s="15">
        <v>6.4277859000000002E-4</v>
      </c>
      <c r="O512" s="4"/>
      <c r="P512" s="4"/>
      <c r="Q512" s="15">
        <v>5.5605072000000002E-7</v>
      </c>
      <c r="R512" s="15">
        <v>6.7852463999999996E-6</v>
      </c>
      <c r="S512" s="15">
        <v>-2.8979817000000001E-6</v>
      </c>
      <c r="T512" s="15"/>
      <c r="U512" s="15"/>
      <c r="V512" s="15">
        <v>44.850991999999998</v>
      </c>
      <c r="W512" s="15">
        <v>9.9551367000000006</v>
      </c>
      <c r="X512" s="15">
        <v>15.505091</v>
      </c>
      <c r="Y512" s="4"/>
      <c r="Z512" s="15">
        <v>16.296081999999998</v>
      </c>
      <c r="AA512" s="15">
        <v>2.3636808999999998E-5</v>
      </c>
      <c r="AB512" s="15">
        <v>2.7145888</v>
      </c>
      <c r="AC512" s="4"/>
      <c r="AD512" s="4"/>
      <c r="AE512" s="15">
        <v>-1.5783871999999999E-6</v>
      </c>
      <c r="AF512" s="15">
        <v>2.7160866E-5</v>
      </c>
      <c r="AG512" s="15">
        <v>2.3310237000000002E-6</v>
      </c>
      <c r="AH512" s="4"/>
      <c r="AI512" s="69">
        <f t="shared" si="1005"/>
        <v>1</v>
      </c>
      <c r="AJ512" s="15">
        <f t="shared" si="955"/>
        <v>0</v>
      </c>
      <c r="AK512" s="15">
        <f t="shared" si="956"/>
        <v>0</v>
      </c>
      <c r="AL512" s="15">
        <f t="shared" si="957"/>
        <v>44.837133846999997</v>
      </c>
      <c r="AM512" s="15">
        <f t="shared" si="958"/>
        <v>9.9521957827000005</v>
      </c>
      <c r="AN512" s="15">
        <f t="shared" si="959"/>
        <v>15.500728153900001</v>
      </c>
      <c r="AO512" s="15">
        <f t="shared" si="960"/>
        <v>0</v>
      </c>
      <c r="AP512" s="15">
        <f t="shared" si="961"/>
        <v>16.291943209799999</v>
      </c>
      <c r="AQ512" s="15">
        <f t="shared" si="962"/>
        <v>1.0442274999999998E-5</v>
      </c>
      <c r="AR512" s="15">
        <f t="shared" si="963"/>
        <v>2.71394602141</v>
      </c>
      <c r="AS512" s="15">
        <f t="shared" si="964"/>
        <v>0</v>
      </c>
      <c r="AT512" s="15">
        <f t="shared" si="965"/>
        <v>0</v>
      </c>
      <c r="AU512" s="15">
        <f t="shared" si="966"/>
        <v>-2.1344379199999998E-6</v>
      </c>
      <c r="AV512" s="15">
        <f t="shared" si="967"/>
        <v>2.03756196E-5</v>
      </c>
      <c r="AW512" s="15">
        <f t="shared" si="968"/>
        <v>5.2290054000000004E-6</v>
      </c>
      <c r="AX512" s="4"/>
      <c r="AY512" s="4">
        <f t="shared" si="1028"/>
        <v>0</v>
      </c>
      <c r="AZ512" s="4">
        <f t="shared" si="1006"/>
        <v>0</v>
      </c>
      <c r="BA512" s="4">
        <f t="shared" si="1029"/>
        <v>1</v>
      </c>
      <c r="BB512" s="4">
        <f t="shared" si="1007"/>
        <v>1</v>
      </c>
      <c r="BC512" s="4">
        <f t="shared" si="1008"/>
        <v>1</v>
      </c>
      <c r="BD512" s="40">
        <f t="shared" si="1009"/>
        <v>1.6544644758386571</v>
      </c>
      <c r="BE512" s="15">
        <f t="shared" si="1010"/>
        <v>44.837133846999997</v>
      </c>
      <c r="BF512" s="15">
        <f t="shared" si="1011"/>
        <v>9.9521957827000005</v>
      </c>
      <c r="BG512" s="15">
        <f t="shared" si="969"/>
        <v>15.500701101601022</v>
      </c>
      <c r="BH512" s="15">
        <f t="shared" si="970"/>
        <v>16.291925692003538</v>
      </c>
      <c r="BI512" s="15">
        <f t="shared" si="971"/>
        <v>2.7139141021926112</v>
      </c>
      <c r="BJ512" s="18">
        <f t="shared" si="972"/>
        <v>0.22196324628287745</v>
      </c>
      <c r="BK512" s="18">
        <f t="shared" si="973"/>
        <v>0.3457112391370698</v>
      </c>
      <c r="BL512" s="18">
        <f t="shared" si="974"/>
        <v>0.36335787536280295</v>
      </c>
      <c r="BM512" s="18">
        <f t="shared" si="975"/>
        <v>6.0528269078336645E-2</v>
      </c>
      <c r="BN512" s="18">
        <f t="shared" si="1030"/>
        <v>1.557515692019046</v>
      </c>
      <c r="BO512" s="18">
        <f t="shared" si="1031"/>
        <v>1.6370182066076264</v>
      </c>
      <c r="BP512" s="18">
        <f t="shared" si="1032"/>
        <v>0.27269500735809826</v>
      </c>
      <c r="BQ512" s="18">
        <f t="shared" si="1033"/>
        <v>1.0510444389073983</v>
      </c>
      <c r="BR512" s="18">
        <f t="shared" si="1034"/>
        <v>0.17508331296784369</v>
      </c>
      <c r="BS512" s="18">
        <f t="shared" si="1035"/>
        <v>0.16658031429180065</v>
      </c>
      <c r="BT512" s="144">
        <f t="shared" si="976"/>
        <v>-1.5052434681003135</v>
      </c>
      <c r="BU512" s="144">
        <f t="shared" si="1050"/>
        <v>-1.0621514213389822</v>
      </c>
      <c r="BV512" s="144">
        <f t="shared" si="1051"/>
        <v>-1.0123670478381446</v>
      </c>
      <c r="BW512" s="144">
        <f t="shared" si="1052"/>
        <v>-2.8046447655829625</v>
      </c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4"/>
      <c r="CJ512" s="43"/>
      <c r="CK512" s="20">
        <f t="shared" si="1054"/>
        <v>0</v>
      </c>
      <c r="CL512" s="42">
        <f t="shared" si="1013"/>
        <v>1.6544397844923864</v>
      </c>
      <c r="CM512" s="43">
        <f t="shared" si="1014"/>
        <v>0.21793440557589017</v>
      </c>
      <c r="CN512" s="43">
        <f t="shared" si="1015"/>
        <v>0.33335130670606533</v>
      </c>
      <c r="CO512" s="40">
        <f t="shared" si="1016"/>
        <v>0.33810000000000001</v>
      </c>
      <c r="CP512" s="43">
        <f t="shared" si="1017"/>
        <v>5.4389123480855728E-2</v>
      </c>
      <c r="CQ512" s="18">
        <f t="shared" si="1018"/>
        <v>1.5295946770092903</v>
      </c>
      <c r="CR512" s="18">
        <f t="shared" si="1019"/>
        <v>1.55138423006947</v>
      </c>
      <c r="CS512" s="18">
        <f t="shared" si="1020"/>
        <v>0.24956648463620432</v>
      </c>
      <c r="CT512" s="18">
        <f t="shared" si="1021"/>
        <v>1.0142453117729093</v>
      </c>
      <c r="CU512" s="18">
        <f t="shared" si="1022"/>
        <v>0.16315857291303099</v>
      </c>
      <c r="CV512" s="18">
        <f t="shared" si="1023"/>
        <v>0.16086697273249254</v>
      </c>
      <c r="CW512" s="15">
        <f t="shared" si="1024"/>
        <v>-1.5235611533237992</v>
      </c>
      <c r="CX512" s="15">
        <f t="shared" si="1025"/>
        <v>-1.0985583700035511</v>
      </c>
      <c r="CY512" s="15">
        <f t="shared" si="1026"/>
        <v>-2.9115910811237908</v>
      </c>
      <c r="CZ512" s="15">
        <f t="shared" si="1036"/>
        <v>0.42500278332024843</v>
      </c>
      <c r="DA512" s="15">
        <f t="shared" si="1037"/>
        <v>0.43914758405550242</v>
      </c>
      <c r="DB512" s="15">
        <f t="shared" si="1038"/>
        <v>-1.3880299277999919</v>
      </c>
      <c r="DC512" s="15">
        <f t="shared" si="1039"/>
        <v>1.4144800735254134E-2</v>
      </c>
      <c r="DD512" s="15">
        <f t="shared" si="1040"/>
        <v>-1.81303271112024</v>
      </c>
      <c r="DE512" s="15">
        <f t="shared" si="1041"/>
        <v>-1.8271775118554943</v>
      </c>
      <c r="DF512" s="15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3"/>
      <c r="DW512" s="43"/>
      <c r="DX512" s="43"/>
      <c r="DY512" s="125"/>
      <c r="DZ512" s="43"/>
      <c r="EA512" s="52"/>
      <c r="EB512" s="52"/>
      <c r="EC512" s="52"/>
      <c r="ED512" s="4"/>
      <c r="EE512" s="4" t="str">
        <f t="shared" si="1085"/>
        <v xml:space="preserve">bottle 2 </v>
      </c>
      <c r="EF512" s="4" t="str">
        <f t="shared" si="1086"/>
        <v>Lab 2</v>
      </c>
      <c r="EG512" s="4" t="str">
        <f t="shared" si="1086"/>
        <v>June 3, 2020</v>
      </c>
      <c r="EH512" s="130">
        <f t="shared" si="1086"/>
        <v>2</v>
      </c>
      <c r="EI512" s="51">
        <f>BE512/AVERAGE(BE510,BE517)</f>
        <v>1.0657398095489392</v>
      </c>
      <c r="EJ512" s="52">
        <f>(CM512/AVERAGE(CM510,CM517)-1)*10^6</f>
        <v>-7.9350749304651913E-3</v>
      </c>
      <c r="EK512" s="52">
        <f>(CN512/AVERAGE(CN510,CN517)-1)*10^6</f>
        <v>1.4715541873933091</v>
      </c>
      <c r="EL512" s="52">
        <f>(CP512/AVERAGE(CP510,CP517)-1)*10^6</f>
        <v>-9.0703092927579831</v>
      </c>
      <c r="EN512" t="str">
        <f t="shared" ref="EN512:EU512" si="1088">EE628</f>
        <v>iRM5</v>
      </c>
      <c r="EO512" t="str">
        <f t="shared" si="1088"/>
        <v>Lab 3</v>
      </c>
      <c r="EP512" s="39" t="str">
        <f t="shared" si="1088"/>
        <v>Feb 5, 2020</v>
      </c>
      <c r="EQ512" s="124">
        <f t="shared" si="1088"/>
        <v>2</v>
      </c>
      <c r="ER512" s="117">
        <f t="shared" si="1088"/>
        <v>0.97993404158323449</v>
      </c>
      <c r="ES512" s="44">
        <f t="shared" si="1088"/>
        <v>2.0995709655302619</v>
      </c>
      <c r="ET512" s="44">
        <f t="shared" si="1088"/>
        <v>2.1736871205213504</v>
      </c>
      <c r="EU512" s="44">
        <f t="shared" si="1088"/>
        <v>34.086546869538381</v>
      </c>
      <c r="EV512" s="39" t="s">
        <v>275</v>
      </c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</row>
    <row r="513" spans="1:235">
      <c r="A513" s="4" t="s">
        <v>40</v>
      </c>
      <c r="B513" s="4" t="s">
        <v>42</v>
      </c>
      <c r="C513" s="20">
        <v>2</v>
      </c>
      <c r="D513" s="16">
        <v>125</v>
      </c>
      <c r="E513" s="4" t="s">
        <v>182</v>
      </c>
      <c r="F513" s="15"/>
      <c r="G513" s="15"/>
      <c r="H513" s="15">
        <v>1.3749383E-2</v>
      </c>
      <c r="I513" s="15">
        <v>2.9114620000000001E-3</v>
      </c>
      <c r="J513" s="15">
        <v>4.3247616999999997E-3</v>
      </c>
      <c r="K513" s="4"/>
      <c r="L513" s="15">
        <v>4.1027714999999996E-3</v>
      </c>
      <c r="M513" s="15">
        <v>6.9422666000000004E-6</v>
      </c>
      <c r="N513" s="15">
        <v>6.3802536000000004E-4</v>
      </c>
      <c r="O513" s="4"/>
      <c r="P513" s="4"/>
      <c r="Q513" s="15">
        <v>1.2367772E-6</v>
      </c>
      <c r="R513" s="15">
        <v>-1.2677501E-6</v>
      </c>
      <c r="S513" s="15">
        <v>1.9509937000000001E-6</v>
      </c>
      <c r="T513" s="15"/>
      <c r="U513" s="15"/>
      <c r="V513" s="15">
        <v>44.477646999999997</v>
      </c>
      <c r="W513" s="15">
        <v>9.8719094999999992</v>
      </c>
      <c r="X513" s="15">
        <v>15.375069999999999</v>
      </c>
      <c r="Y513" s="4"/>
      <c r="Z513" s="15">
        <v>16.158507</v>
      </c>
      <c r="AA513" s="15">
        <v>3.5596848000000002E-5</v>
      </c>
      <c r="AB513" s="15">
        <v>2.6915638</v>
      </c>
      <c r="AC513" s="4"/>
      <c r="AD513" s="4"/>
      <c r="AE513" s="15">
        <v>2.0364397000000001E-6</v>
      </c>
      <c r="AF513" s="15">
        <v>8.2401381999999998E-6</v>
      </c>
      <c r="AG513" s="15">
        <v>2.7578392E-6</v>
      </c>
      <c r="AH513" s="4"/>
      <c r="AI513" s="69">
        <f t="shared" si="1005"/>
        <v>1</v>
      </c>
      <c r="AJ513" s="15">
        <f t="shared" si="955"/>
        <v>0</v>
      </c>
      <c r="AK513" s="15">
        <f t="shared" si="956"/>
        <v>0</v>
      </c>
      <c r="AL513" s="15">
        <f t="shared" si="957"/>
        <v>44.463897617000001</v>
      </c>
      <c r="AM513" s="15">
        <f t="shared" si="958"/>
        <v>9.8689980379999991</v>
      </c>
      <c r="AN513" s="15">
        <f t="shared" si="959"/>
        <v>15.3707452383</v>
      </c>
      <c r="AO513" s="15">
        <f t="shared" si="960"/>
        <v>0</v>
      </c>
      <c r="AP513" s="15">
        <f t="shared" si="961"/>
        <v>16.154404228499999</v>
      </c>
      <c r="AQ513" s="15">
        <f t="shared" si="962"/>
        <v>2.8654581400000003E-5</v>
      </c>
      <c r="AR513" s="15">
        <f t="shared" si="963"/>
        <v>2.6909257746400002</v>
      </c>
      <c r="AS513" s="15">
        <f t="shared" si="964"/>
        <v>0</v>
      </c>
      <c r="AT513" s="15">
        <f t="shared" si="965"/>
        <v>0</v>
      </c>
      <c r="AU513" s="15">
        <f t="shared" si="966"/>
        <v>7.9966250000000007E-7</v>
      </c>
      <c r="AV513" s="15">
        <f t="shared" si="967"/>
        <v>9.5078882999999995E-6</v>
      </c>
      <c r="AW513" s="15">
        <f t="shared" si="968"/>
        <v>8.0684549999999993E-7</v>
      </c>
      <c r="AX513" s="4"/>
      <c r="AY513" s="4">
        <f t="shared" si="1028"/>
        <v>0</v>
      </c>
      <c r="AZ513" s="4">
        <f t="shared" si="1006"/>
        <v>0</v>
      </c>
      <c r="BA513" s="4">
        <f t="shared" si="1029"/>
        <v>1</v>
      </c>
      <c r="BB513" s="4">
        <f t="shared" si="1007"/>
        <v>1</v>
      </c>
      <c r="BC513" s="4">
        <f t="shared" si="1008"/>
        <v>1</v>
      </c>
      <c r="BD513" s="40">
        <f t="shared" si="1009"/>
        <v>1.6517346295184718</v>
      </c>
      <c r="BE513" s="15">
        <f t="shared" si="1010"/>
        <v>44.463897617000001</v>
      </c>
      <c r="BF513" s="15">
        <f t="shared" si="1011"/>
        <v>9.8689980379999991</v>
      </c>
      <c r="BG513" s="15">
        <f t="shared" si="969"/>
        <v>15.370732612279578</v>
      </c>
      <c r="BH513" s="15">
        <f t="shared" si="970"/>
        <v>16.154396052915072</v>
      </c>
      <c r="BI513" s="15">
        <f t="shared" si="971"/>
        <v>2.6909101330858061</v>
      </c>
      <c r="BJ513" s="18">
        <f t="shared" si="972"/>
        <v>0.22195530682012812</v>
      </c>
      <c r="BK513" s="18">
        <f t="shared" si="973"/>
        <v>0.34569017643659844</v>
      </c>
      <c r="BL513" s="18">
        <f t="shared" si="974"/>
        <v>0.36331488957771257</v>
      </c>
      <c r="BM513" s="18">
        <f t="shared" si="975"/>
        <v>6.0518989051850082E-2</v>
      </c>
      <c r="BN513" s="18">
        <f t="shared" si="1030"/>
        <v>1.5574765090737148</v>
      </c>
      <c r="BO513" s="18">
        <f t="shared" si="1031"/>
        <v>1.6368830949923705</v>
      </c>
      <c r="BP513" s="18">
        <f t="shared" si="1032"/>
        <v>0.27266295146929953</v>
      </c>
      <c r="BQ513" s="18">
        <f t="shared" si="1033"/>
        <v>1.0509841307114685</v>
      </c>
      <c r="BR513" s="18">
        <f t="shared" si="1034"/>
        <v>0.17506713576788496</v>
      </c>
      <c r="BS513" s="18">
        <f t="shared" si="1035"/>
        <v>0.16657448067210345</v>
      </c>
      <c r="BT513" s="144">
        <f t="shared" si="976"/>
        <v>-1.5052792380076294</v>
      </c>
      <c r="BU513" s="144">
        <f t="shared" si="1050"/>
        <v>-1.0622123488985835</v>
      </c>
      <c r="BV513" s="144">
        <f t="shared" si="1051"/>
        <v>-1.0124853563456722</v>
      </c>
      <c r="BW513" s="144">
        <f t="shared" si="1052"/>
        <v>-2.804798094566173</v>
      </c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4"/>
      <c r="CJ513" s="43"/>
      <c r="CK513" s="20">
        <f t="shared" si="1054"/>
        <v>0</v>
      </c>
      <c r="CL513" s="42">
        <f t="shared" si="1013"/>
        <v>1.6517230079178631</v>
      </c>
      <c r="CM513" s="43">
        <f t="shared" si="1014"/>
        <v>0.21793316548822403</v>
      </c>
      <c r="CN513" s="43">
        <f t="shared" si="1015"/>
        <v>0.33335092560340707</v>
      </c>
      <c r="CO513" s="40">
        <f t="shared" si="1016"/>
        <v>0.33810000000000001</v>
      </c>
      <c r="CP513" s="43">
        <f t="shared" si="1017"/>
        <v>5.4390335769150401E-2</v>
      </c>
      <c r="CQ513" s="18">
        <f t="shared" si="1018"/>
        <v>1.529601632026125</v>
      </c>
      <c r="CR513" s="18">
        <f t="shared" si="1019"/>
        <v>1.5513930577871089</v>
      </c>
      <c r="CS513" s="18">
        <f t="shared" si="1020"/>
        <v>0.24957346738529967</v>
      </c>
      <c r="CT513" s="18">
        <f t="shared" si="1021"/>
        <v>1.0142464713064663</v>
      </c>
      <c r="CU513" s="18">
        <f t="shared" si="1022"/>
        <v>0.1631623961166361</v>
      </c>
      <c r="CV513" s="18">
        <f t="shared" si="1023"/>
        <v>0.1608705583234262</v>
      </c>
      <c r="CW513" s="15">
        <f t="shared" si="1024"/>
        <v>-1.5235668435276524</v>
      </c>
      <c r="CX513" s="15">
        <f t="shared" si="1025"/>
        <v>-1.0985595132505352</v>
      </c>
      <c r="CY513" s="15">
        <f t="shared" si="1026"/>
        <v>-2.9115687922044842</v>
      </c>
      <c r="CZ513" s="15">
        <f t="shared" si="1036"/>
        <v>0.4250073302771169</v>
      </c>
      <c r="DA513" s="15">
        <f t="shared" si="1037"/>
        <v>0.43915327425935524</v>
      </c>
      <c r="DB513" s="15">
        <f t="shared" si="1038"/>
        <v>-1.388001948676832</v>
      </c>
      <c r="DC513" s="15">
        <f t="shared" si="1039"/>
        <v>1.414594398223854E-2</v>
      </c>
      <c r="DD513" s="15">
        <f t="shared" si="1040"/>
        <v>-1.8130092789539489</v>
      </c>
      <c r="DE513" s="15">
        <f t="shared" si="1041"/>
        <v>-1.8271552229361876</v>
      </c>
      <c r="DF513" s="15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125"/>
      <c r="DZ513" s="4"/>
      <c r="EA513" s="20"/>
      <c r="EB513" s="20"/>
      <c r="EC513" s="20"/>
      <c r="ED513" s="4"/>
      <c r="EE513" s="4" t="str">
        <f t="shared" si="1085"/>
        <v xml:space="preserve">bottle 3 </v>
      </c>
      <c r="EF513" s="4" t="str">
        <f t="shared" si="1086"/>
        <v>Lab 2</v>
      </c>
      <c r="EG513" s="4" t="str">
        <f t="shared" si="1086"/>
        <v>June 3, 2020</v>
      </c>
      <c r="EH513" s="130">
        <f t="shared" si="1086"/>
        <v>2</v>
      </c>
      <c r="EI513" s="51">
        <f>BE513/AVERAGE(BE510,BE517)</f>
        <v>1.0568683078594177</v>
      </c>
      <c r="EJ513" s="52">
        <f>(CM513/AVERAGE(CM510,CM517)-1)*10^6</f>
        <v>-5.6981226935759466</v>
      </c>
      <c r="EK513" s="52">
        <f>(CN513/AVERAGE(CN510,CN517)-1)*10^6</f>
        <v>0.32830617424650654</v>
      </c>
      <c r="EL513" s="52">
        <f>(CP513/AVERAGE(CP510,CP517)-1)*10^6</f>
        <v>13.218656244040616</v>
      </c>
      <c r="EN513" t="str">
        <f t="shared" ref="EN513:EU513" si="1089">EE634</f>
        <v>iRM5</v>
      </c>
      <c r="EO513" t="str">
        <f t="shared" si="1089"/>
        <v>Lab 3</v>
      </c>
      <c r="EP513" s="39" t="str">
        <f t="shared" si="1089"/>
        <v>Feb 5, 2020</v>
      </c>
      <c r="EQ513" s="124">
        <f t="shared" si="1089"/>
        <v>2</v>
      </c>
      <c r="ER513" s="117">
        <f t="shared" si="1089"/>
        <v>0.96939637035420834</v>
      </c>
      <c r="ES513" s="44">
        <f t="shared" si="1089"/>
        <v>-3.8649349806130218</v>
      </c>
      <c r="ET513" s="44">
        <f t="shared" si="1089"/>
        <v>-5.3327408038317259</v>
      </c>
      <c r="EU513" s="44">
        <f t="shared" si="1089"/>
        <v>-27.879761490878785</v>
      </c>
      <c r="EV513" s="39" t="s">
        <v>275</v>
      </c>
      <c r="EY513" s="39"/>
      <c r="EZ513" s="39"/>
      <c r="FA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</row>
    <row r="514" spans="1:235">
      <c r="A514" s="4" t="s">
        <v>40</v>
      </c>
      <c r="B514" s="4" t="s">
        <v>42</v>
      </c>
      <c r="C514" s="20">
        <v>2</v>
      </c>
      <c r="D514" s="16">
        <v>128</v>
      </c>
      <c r="E514" s="4" t="s">
        <v>183</v>
      </c>
      <c r="F514" s="15"/>
      <c r="G514" s="15"/>
      <c r="H514" s="15">
        <v>1.4078660999999999E-2</v>
      </c>
      <c r="I514" s="15">
        <v>2.9909793E-3</v>
      </c>
      <c r="J514" s="15">
        <v>4.4405946000000002E-3</v>
      </c>
      <c r="K514" s="4"/>
      <c r="L514" s="15">
        <v>4.2319276000000001E-3</v>
      </c>
      <c r="M514" s="15">
        <v>9.9227909999999996E-6</v>
      </c>
      <c r="N514" s="15">
        <v>6.5679471000000002E-4</v>
      </c>
      <c r="O514" s="4"/>
      <c r="P514" s="4"/>
      <c r="Q514" s="15">
        <v>1.8333267E-6</v>
      </c>
      <c r="R514" s="15">
        <v>1.0387534E-5</v>
      </c>
      <c r="S514" s="15">
        <v>-6.7059608999999999E-7</v>
      </c>
      <c r="T514" s="15"/>
      <c r="U514" s="15"/>
      <c r="V514" s="15">
        <v>44.525931</v>
      </c>
      <c r="W514" s="15">
        <v>9.8825619000000007</v>
      </c>
      <c r="X514" s="15">
        <v>15.391655</v>
      </c>
      <c r="Y514" s="4"/>
      <c r="Z514" s="15">
        <v>16.175791</v>
      </c>
      <c r="AA514" s="15">
        <v>3.2026797999999998E-5</v>
      </c>
      <c r="AB514" s="15">
        <v>2.6943524000000001</v>
      </c>
      <c r="AC514" s="4"/>
      <c r="AD514" s="4"/>
      <c r="AE514" s="15">
        <v>2.3352545E-6</v>
      </c>
      <c r="AF514" s="15">
        <v>1.2896998E-5</v>
      </c>
      <c r="AG514" s="15">
        <v>2.4448641999999998E-6</v>
      </c>
      <c r="AH514" s="4"/>
      <c r="AI514" s="69">
        <f t="shared" si="1005"/>
        <v>1</v>
      </c>
      <c r="AJ514" s="15">
        <f t="shared" si="955"/>
        <v>0</v>
      </c>
      <c r="AK514" s="15">
        <f t="shared" si="956"/>
        <v>0</v>
      </c>
      <c r="AL514" s="15">
        <f t="shared" si="957"/>
        <v>44.511852339000001</v>
      </c>
      <c r="AM514" s="15">
        <f t="shared" si="958"/>
        <v>9.8795709207000009</v>
      </c>
      <c r="AN514" s="15">
        <f t="shared" si="959"/>
        <v>15.3872144054</v>
      </c>
      <c r="AO514" s="15">
        <f t="shared" si="960"/>
        <v>0</v>
      </c>
      <c r="AP514" s="15">
        <f t="shared" si="961"/>
        <v>16.171559072400001</v>
      </c>
      <c r="AQ514" s="15">
        <f t="shared" si="962"/>
        <v>2.2104006999999996E-5</v>
      </c>
      <c r="AR514" s="15">
        <f t="shared" si="963"/>
        <v>2.6936956052900003</v>
      </c>
      <c r="AS514" s="15">
        <f t="shared" si="964"/>
        <v>0</v>
      </c>
      <c r="AT514" s="15">
        <f t="shared" si="965"/>
        <v>0</v>
      </c>
      <c r="AU514" s="15">
        <f t="shared" si="966"/>
        <v>5.0192780000000006E-7</v>
      </c>
      <c r="AV514" s="15">
        <f t="shared" si="967"/>
        <v>2.5094640000000001E-6</v>
      </c>
      <c r="AW514" s="15">
        <f t="shared" si="968"/>
        <v>3.1154602899999998E-6</v>
      </c>
      <c r="AX514" s="4"/>
      <c r="AY514" s="4">
        <f t="shared" si="1028"/>
        <v>0</v>
      </c>
      <c r="AZ514" s="4">
        <f t="shared" si="1006"/>
        <v>0</v>
      </c>
      <c r="BA514" s="4">
        <f t="shared" si="1029"/>
        <v>1</v>
      </c>
      <c r="BB514" s="4">
        <f t="shared" si="1007"/>
        <v>1</v>
      </c>
      <c r="BC514" s="4">
        <f t="shared" si="1008"/>
        <v>1</v>
      </c>
      <c r="BD514" s="40">
        <f t="shared" si="1009"/>
        <v>1.6513543168584566</v>
      </c>
      <c r="BE514" s="15">
        <f t="shared" si="1010"/>
        <v>44.511852339000001</v>
      </c>
      <c r="BF514" s="15">
        <f t="shared" si="1011"/>
        <v>9.8795709207000009</v>
      </c>
      <c r="BG514" s="15">
        <f t="shared" si="969"/>
        <v>15.387211072856752</v>
      </c>
      <c r="BH514" s="15">
        <f t="shared" si="970"/>
        <v>16.17155691453166</v>
      </c>
      <c r="BI514" s="15">
        <f t="shared" si="971"/>
        <v>2.6936913561086757</v>
      </c>
      <c r="BJ514" s="18">
        <f t="shared" si="972"/>
        <v>0.22195371348416804</v>
      </c>
      <c r="BK514" s="18">
        <f t="shared" si="973"/>
        <v>0.3456879519564483</v>
      </c>
      <c r="BL514" s="18">
        <f t="shared" si="974"/>
        <v>0.3633090079327615</v>
      </c>
      <c r="BM514" s="18">
        <f t="shared" si="975"/>
        <v>6.0516271836850544E-2</v>
      </c>
      <c r="BN514" s="18">
        <f t="shared" si="1030"/>
        <v>1.557477667437658</v>
      </c>
      <c r="BO514" s="18">
        <f t="shared" si="1031"/>
        <v>1.6368683462404712</v>
      </c>
      <c r="BP514" s="18">
        <f t="shared" si="1032"/>
        <v>0.27265266657125414</v>
      </c>
      <c r="BQ514" s="18">
        <f t="shared" si="1033"/>
        <v>1.0509738794094079</v>
      </c>
      <c r="BR514" s="18">
        <f t="shared" si="1034"/>
        <v>0.17506040200230849</v>
      </c>
      <c r="BS514" s="18">
        <f t="shared" si="1035"/>
        <v>0.16656969828848955</v>
      </c>
      <c r="BT514" s="144">
        <f t="shared" si="976"/>
        <v>-1.5052864166676125</v>
      </c>
      <c r="BU514" s="144">
        <f t="shared" si="1050"/>
        <v>-1.0622187838147568</v>
      </c>
      <c r="BV514" s="144">
        <f t="shared" si="1051"/>
        <v>-1.0125015453121275</v>
      </c>
      <c r="BW514" s="144">
        <f t="shared" si="1052"/>
        <v>-2.8048429941265165</v>
      </c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4"/>
      <c r="CJ514" s="43"/>
      <c r="CK514" s="20">
        <f t="shared" si="1054"/>
        <v>0</v>
      </c>
      <c r="CL514" s="42">
        <f t="shared" si="1013"/>
        <v>1.6513512527013445</v>
      </c>
      <c r="CM514" s="43">
        <f t="shared" si="1014"/>
        <v>0.21793249803681206</v>
      </c>
      <c r="CN514" s="43">
        <f t="shared" si="1015"/>
        <v>0.3333515075620736</v>
      </c>
      <c r="CO514" s="40">
        <f t="shared" si="1016"/>
        <v>0.33810000000000007</v>
      </c>
      <c r="CP514" s="43">
        <f t="shared" si="1017"/>
        <v>5.4389200733260118E-2</v>
      </c>
      <c r="CQ514" s="18">
        <f t="shared" si="1018"/>
        <v>1.5296089870257239</v>
      </c>
      <c r="CR514" s="18">
        <f t="shared" si="1019"/>
        <v>1.5513978091642389</v>
      </c>
      <c r="CS514" s="18">
        <f t="shared" si="1020"/>
        <v>0.24956902354266117</v>
      </c>
      <c r="CT514" s="18">
        <f t="shared" si="1021"/>
        <v>1.0142447006544351</v>
      </c>
      <c r="CU514" s="18">
        <f t="shared" si="1022"/>
        <v>0.1631587063488299</v>
      </c>
      <c r="CV514" s="18">
        <f t="shared" si="1023"/>
        <v>0.16086720122230144</v>
      </c>
      <c r="CW514" s="15">
        <f t="shared" si="1024"/>
        <v>-1.5235699061750128</v>
      </c>
      <c r="CX514" s="15">
        <f t="shared" si="1025"/>
        <v>-1.0985577674681966</v>
      </c>
      <c r="CY514" s="15">
        <f t="shared" si="1026"/>
        <v>-2.9115896607598546</v>
      </c>
      <c r="CZ514" s="15">
        <f t="shared" si="1036"/>
        <v>0.42501213870681648</v>
      </c>
      <c r="DA514" s="15">
        <f t="shared" si="1037"/>
        <v>0.43915633690671613</v>
      </c>
      <c r="DB514" s="15">
        <f t="shared" si="1038"/>
        <v>-1.3880197545848418</v>
      </c>
      <c r="DC514" s="15">
        <f t="shared" si="1039"/>
        <v>1.4144198199899732E-2</v>
      </c>
      <c r="DD514" s="15">
        <f t="shared" si="1040"/>
        <v>-1.813031893291658</v>
      </c>
      <c r="DE514" s="15">
        <f t="shared" si="1041"/>
        <v>-1.8271760914915578</v>
      </c>
      <c r="DF514" s="15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3"/>
      <c r="DW514" s="43"/>
      <c r="DX514" s="43"/>
      <c r="DY514" s="125"/>
      <c r="DZ514" s="43"/>
      <c r="EA514" s="52"/>
      <c r="EB514" s="52"/>
      <c r="EC514" s="52"/>
      <c r="ED514" s="4"/>
      <c r="EE514" s="4" t="str">
        <f t="shared" si="1085"/>
        <v xml:space="preserve">bottle 4 </v>
      </c>
      <c r="EF514" s="4" t="str">
        <f t="shared" si="1086"/>
        <v>Lab 2</v>
      </c>
      <c r="EG514" s="4" t="str">
        <f t="shared" si="1086"/>
        <v>June 3, 2020</v>
      </c>
      <c r="EH514" s="130">
        <f t="shared" si="1086"/>
        <v>2</v>
      </c>
      <c r="EI514" s="51">
        <f>BE514/AVERAGE(BE510,BE517)</f>
        <v>1.0580081500372351</v>
      </c>
      <c r="EJ514" s="52">
        <f>(CM514/AVERAGE(CM510,CM517)-1)*10^6</f>
        <v>-8.7607479130058508</v>
      </c>
      <c r="EK514" s="52">
        <f>(CN514/AVERAGE(CN510,CN517)-1)*10^6</f>
        <v>2.0740906099270262</v>
      </c>
      <c r="EL514" s="52">
        <f>(CP514/AVERAGE(CP510,CP517)-1)*10^6</f>
        <v>-7.6499572306820696</v>
      </c>
      <c r="EN514" t="str">
        <f t="shared" ref="EN514:EU514" si="1090">EE640</f>
        <v>iRM5</v>
      </c>
      <c r="EO514" t="str">
        <f t="shared" si="1090"/>
        <v>Lab 3</v>
      </c>
      <c r="EP514" s="39" t="str">
        <f t="shared" si="1090"/>
        <v>Feb 5, 2020</v>
      </c>
      <c r="EQ514" s="124">
        <f t="shared" si="1090"/>
        <v>2</v>
      </c>
      <c r="ER514" s="117">
        <f t="shared" si="1090"/>
        <v>0.97423626006537678</v>
      </c>
      <c r="ES514" s="44">
        <f t="shared" si="1090"/>
        <v>-2.0930182548228871</v>
      </c>
      <c r="ET514" s="44">
        <f t="shared" si="1090"/>
        <v>-2.9486086789987098</v>
      </c>
      <c r="EU514" s="44">
        <f t="shared" si="1090"/>
        <v>-3.194855372257166</v>
      </c>
      <c r="EV514" s="39" t="s">
        <v>275</v>
      </c>
      <c r="EY514" s="39"/>
      <c r="EZ514" s="39"/>
      <c r="FA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</row>
    <row r="515" spans="1:235">
      <c r="A515" s="4" t="s">
        <v>40</v>
      </c>
      <c r="B515" s="4" t="s">
        <v>42</v>
      </c>
      <c r="C515" s="20">
        <v>2</v>
      </c>
      <c r="D515" s="16">
        <v>131</v>
      </c>
      <c r="E515" s="4" t="s">
        <v>184</v>
      </c>
      <c r="F515" s="15"/>
      <c r="G515" s="15"/>
      <c r="H515" s="15">
        <v>1.6319769000000001E-2</v>
      </c>
      <c r="I515" s="15">
        <v>3.4836936000000002E-3</v>
      </c>
      <c r="J515" s="15">
        <v>5.2145148999999998E-3</v>
      </c>
      <c r="K515" s="4"/>
      <c r="L515" s="15">
        <v>5.0105721999999997E-3</v>
      </c>
      <c r="M515" s="15">
        <v>3.6986432000000001E-6</v>
      </c>
      <c r="N515" s="15">
        <v>7.9009790999999996E-4</v>
      </c>
      <c r="O515" s="4"/>
      <c r="P515" s="4"/>
      <c r="Q515" s="15">
        <v>4.2815157000000002E-6</v>
      </c>
      <c r="R515" s="15">
        <v>6.4511011000000001E-6</v>
      </c>
      <c r="S515" s="15">
        <v>2.6209140000000001E-6</v>
      </c>
      <c r="T515" s="15"/>
      <c r="U515" s="15"/>
      <c r="V515" s="15">
        <v>44.843673000000003</v>
      </c>
      <c r="W515" s="15">
        <v>9.9528348999999992</v>
      </c>
      <c r="X515" s="15">
        <v>15.500645</v>
      </c>
      <c r="Y515" s="4"/>
      <c r="Z515" s="15">
        <v>16.289421000000001</v>
      </c>
      <c r="AA515" s="15">
        <v>2.2586344000000001E-5</v>
      </c>
      <c r="AB515" s="15">
        <v>2.7132046999999999</v>
      </c>
      <c r="AC515" s="4"/>
      <c r="AD515" s="4"/>
      <c r="AE515" s="15">
        <v>4.7619837999999999E-7</v>
      </c>
      <c r="AF515" s="15">
        <v>1.3828329E-5</v>
      </c>
      <c r="AG515" s="15">
        <v>-5.5567743000000003E-6</v>
      </c>
      <c r="AH515" s="4"/>
      <c r="AI515" s="69">
        <f t="shared" ref="AI515:AI538" si="1091">$AJ$4</f>
        <v>1</v>
      </c>
      <c r="AJ515" s="15">
        <f t="shared" si="955"/>
        <v>0</v>
      </c>
      <c r="AK515" s="15">
        <f t="shared" si="956"/>
        <v>0</v>
      </c>
      <c r="AL515" s="15">
        <f t="shared" si="957"/>
        <v>44.827353231000004</v>
      </c>
      <c r="AM515" s="15">
        <f t="shared" si="958"/>
        <v>9.9493512063999994</v>
      </c>
      <c r="AN515" s="15">
        <f t="shared" si="959"/>
        <v>15.4954304851</v>
      </c>
      <c r="AO515" s="15">
        <f t="shared" si="960"/>
        <v>0</v>
      </c>
      <c r="AP515" s="15">
        <f t="shared" si="961"/>
        <v>16.284410427800001</v>
      </c>
      <c r="AQ515" s="15">
        <f t="shared" si="962"/>
        <v>1.8887700800000002E-5</v>
      </c>
      <c r="AR515" s="15">
        <f t="shared" si="963"/>
        <v>2.71241460209</v>
      </c>
      <c r="AS515" s="15">
        <f t="shared" si="964"/>
        <v>0</v>
      </c>
      <c r="AT515" s="15">
        <f t="shared" si="965"/>
        <v>0</v>
      </c>
      <c r="AU515" s="15">
        <f t="shared" si="966"/>
        <v>-3.8053173200000004E-6</v>
      </c>
      <c r="AV515" s="15">
        <f t="shared" si="967"/>
        <v>7.3772279000000003E-6</v>
      </c>
      <c r="AW515" s="15">
        <f t="shared" si="968"/>
        <v>-8.1776883E-6</v>
      </c>
      <c r="AX515" s="4"/>
      <c r="AY515" s="4">
        <f t="shared" si="1028"/>
        <v>0</v>
      </c>
      <c r="AZ515" s="4">
        <f t="shared" ref="AZ515:AZ538" si="1092">$BB$5</f>
        <v>0</v>
      </c>
      <c r="BA515" s="4">
        <f t="shared" si="1029"/>
        <v>1</v>
      </c>
      <c r="BB515" s="4">
        <f t="shared" ref="BB515:BB538" si="1093">$BB$7</f>
        <v>1</v>
      </c>
      <c r="BC515" s="4">
        <f t="shared" ref="BC515:BC538" si="1094">$BB$8</f>
        <v>1</v>
      </c>
      <c r="BD515" s="40">
        <f t="shared" ref="BD515:BD538" si="1095">LN(AP515/AL515/$CM$7)/LN($BG$4/$BD$4)</f>
        <v>1.648854287453688</v>
      </c>
      <c r="BE515" s="15">
        <f t="shared" ref="BE515:BE538" si="1096">AL515</f>
        <v>44.827353231000004</v>
      </c>
      <c r="BF515" s="15">
        <f t="shared" ref="BF515:BF538" si="1097">AM515</f>
        <v>9.9493512063999994</v>
      </c>
      <c r="BG515" s="15">
        <f t="shared" si="969"/>
        <v>15.495420686374571</v>
      </c>
      <c r="BH515" s="15">
        <f t="shared" si="970"/>
        <v>16.28440408329536</v>
      </c>
      <c r="BI515" s="15">
        <f t="shared" si="971"/>
        <v>2.7124043021800044</v>
      </c>
      <c r="BJ515" s="18">
        <f t="shared" si="972"/>
        <v>0.22194821887274852</v>
      </c>
      <c r="BK515" s="18">
        <f t="shared" si="973"/>
        <v>0.34566887334447471</v>
      </c>
      <c r="BL515" s="18">
        <f t="shared" si="974"/>
        <v>0.36326936367133111</v>
      </c>
      <c r="BM515" s="18">
        <f t="shared" si="975"/>
        <v>6.0507795055458738E-2</v>
      </c>
      <c r="BN515" s="18">
        <f t="shared" si="1030"/>
        <v>1.5574302650415053</v>
      </c>
      <c r="BO515" s="18">
        <f t="shared" si="1031"/>
        <v>1.6367302495885649</v>
      </c>
      <c r="BP515" s="18">
        <f t="shared" si="1032"/>
        <v>0.27262122382766313</v>
      </c>
      <c r="BQ515" s="18">
        <f t="shared" si="1033"/>
        <v>1.0509171975959684</v>
      </c>
      <c r="BR515" s="18">
        <f t="shared" si="1034"/>
        <v>0.17504554132983785</v>
      </c>
      <c r="BS515" s="18">
        <f t="shared" si="1035"/>
        <v>0.16656454165015502</v>
      </c>
      <c r="BT515" s="144">
        <f t="shared" si="976"/>
        <v>-1.5053111726374306</v>
      </c>
      <c r="BU515" s="144">
        <f t="shared" si="1050"/>
        <v>-1.062273975609443</v>
      </c>
      <c r="BV515" s="144">
        <f t="shared" si="1051"/>
        <v>-1.0126106712179321</v>
      </c>
      <c r="BW515" s="144">
        <f t="shared" si="1052"/>
        <v>-2.8049830783531227</v>
      </c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4"/>
      <c r="CJ515" s="43"/>
      <c r="CK515" s="20">
        <f t="shared" si="1054"/>
        <v>0</v>
      </c>
      <c r="CL515" s="42">
        <f t="shared" ref="CL515:CL538" si="1098">IF(CK515=0,LN(BL515/$CM$7)/LN($BG$4/$BD$4),(BL515/$CM$7)^(1/($BG$4^(CK515)-$BD$4^(CK515))))</f>
        <v>1.6488453407364323</v>
      </c>
      <c r="CM515" s="43">
        <f t="shared" ref="CM515:CM538" si="1099">IF($CK515=0,BJ515/((BE$4/$BD$4)^(LN($BL515/$CM$7)/LN($BG$4/$BD$4))),BJ515/(($BL515/$CM$7)^((BE$4^$CK515-$BD$4^$CK515)/($BG$4^$CK515-$BD$4^$CK515))))</f>
        <v>0.21793314945444645</v>
      </c>
      <c r="CN515" s="43">
        <f t="shared" ref="CN515:CN538" si="1100">IF($CK515=0,BK515/((BF$4/$BD$4)^(LN($BL515/$CM$7)/LN($BG$4/$BD$4))),BK515/(($BL515/$CM$7)^((BF$4^$CK515-$BD$4^$CK515)/($BG$4^$CK515-$BD$4^$CK515))))</f>
        <v>0.3333514916660702</v>
      </c>
      <c r="CO515" s="40">
        <f t="shared" ref="CO515:CO538" si="1101">IF($CK515=0,BL515/((BG$4/$BD$4)^(LN($BL515/$CM$7)/LN($BG$4/$BD$4))),BL515/(($BL515/$CM$7)^((BG$4^$CK515-$BD$4^$CK515)/($BG$4^$CK515-$BD$4^$CK515))))</f>
        <v>0.33810000000000001</v>
      </c>
      <c r="CP515" s="43">
        <f t="shared" ref="CP515:CP538" si="1102">IF($CK515=0,BM515/((BH$4/$BD$4)^(LN($BL515/$CM$7)/LN($BG$4/$BD$4))),BM515/(($BL515/$CM$7)^((BH$4^$CK515-$BD$4^$CK515)/($BG$4^$CK515-$BD$4^$CK515))))</f>
        <v>5.4390392030979333E-2</v>
      </c>
      <c r="CQ515" s="18">
        <f t="shared" ref="CQ515:CQ538" si="1103">IF($CK515=0,BN515/((BF$4/$BE$4)^(LN($BL515/$CM$7)/LN($BG$4/$BD$4))),BN515/(($BL515/$CM$7)^((BF$4^$CK515-$BE$4^$CK515)/($BG$4^$CK515-$BD$4^$CK515))))</f>
        <v>1.529604341976204</v>
      </c>
      <c r="CR515" s="18">
        <f t="shared" ref="CR515:CR538" si="1104">IF($CK515=0,BO515/((BG$4/$BE$4)^(LN($BL515/$CM$7)/LN($BG$4/$BD$4))),BO515/(($BL515/$CM$7)^((BG$4^$CK515-$BE$4^$CK515)/($BG$4^$CK515-$BD$4^$CK515))))</f>
        <v>1.5513931719261989</v>
      </c>
      <c r="CS515" s="18">
        <f t="shared" ref="CS515:CS538" si="1105">IF($CK515=0,BP515/((BH$4/$BE$4)^(LN($BL515/$CM$7)/LN($BG$4/$BD$4))),BP515/(($BL515/$CM$7)^((BH$4^$CK515-$BE$4^$CK515)/($BG$4^$CK515-$BD$4^$CK515))))</f>
        <v>0.24957374390786885</v>
      </c>
      <c r="CT515" s="18">
        <f t="shared" ref="CT515:CT538" si="1106">IF($CK515=0,BQ515/((BG$4/$BF$4)^(LN($BL515/$CM$7)/LN($BG$4/$BD$4))),BQ515/(($BL515/$CM$7)^((BG$4^$CK515-$BF$4^$CK515)/($BG$4^$CK515-$BD$4^$CK515))))</f>
        <v>1.014244749019112</v>
      </c>
      <c r="CU515" s="18">
        <f t="shared" ref="CU515:CU538" si="1107">IF($CK515=0,BR515/((BH$4/$BF$4)^(LN($BL515/$CM$7)/LN($BG$4/$BD$4))),BR515/(($BL515/$CM$7)^((BH$4^$CK515-$BF$4^$CK515)/($BG$4^$CK515-$BD$4^$CK515))))</f>
        <v>0.16316228782760051</v>
      </c>
      <c r="CV515" s="18">
        <f t="shared" ref="CV515:CV538" si="1108">IF($CK515=0,BS515/((BH$4/$BG$4)^(LN($BL515/$CM$7)/LN($BG$4/$BD$4))),BS515/(($BL515/$CM$7)^((BH$4^$CK515-$BG$4^$CK515)/($BG$4^$CK515-$BD$4^$CK515))))</f>
        <v>0.16087072472930886</v>
      </c>
      <c r="CW515" s="15">
        <f t="shared" ref="CW515:CW538" si="1109">LN(CM515)</f>
        <v>-1.5235669170996491</v>
      </c>
      <c r="CX515" s="15">
        <f t="shared" ref="CX515:CX538" si="1110">LN(CN515)</f>
        <v>-1.098557815153608</v>
      </c>
      <c r="CY515" s="15">
        <f t="shared" ref="CY515:CY538" si="1111">LN(CP515)</f>
        <v>-2.9115677577964587</v>
      </c>
      <c r="CZ515" s="15">
        <f t="shared" si="1036"/>
        <v>0.42500910194604147</v>
      </c>
      <c r="DA515" s="15">
        <f t="shared" si="1037"/>
        <v>0.43915334783135251</v>
      </c>
      <c r="DB515" s="15">
        <f t="shared" si="1038"/>
        <v>-1.3880008406968096</v>
      </c>
      <c r="DC515" s="15">
        <f t="shared" si="1039"/>
        <v>1.4144245885311098E-2</v>
      </c>
      <c r="DD515" s="15">
        <f t="shared" si="1040"/>
        <v>-1.813009942642851</v>
      </c>
      <c r="DE515" s="15">
        <f t="shared" si="1041"/>
        <v>-1.8271541885281621</v>
      </c>
      <c r="DF515" s="15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125"/>
      <c r="DZ515" s="4"/>
      <c r="EA515" s="20"/>
      <c r="EB515" s="20"/>
      <c r="EC515" s="20"/>
      <c r="ED515" s="4"/>
      <c r="EE515" s="4" t="str">
        <f t="shared" si="1085"/>
        <v xml:space="preserve">bottle 5 </v>
      </c>
      <c r="EF515" s="4" t="str">
        <f t="shared" si="1086"/>
        <v>Lab 2</v>
      </c>
      <c r="EG515" s="4" t="str">
        <f t="shared" si="1086"/>
        <v>June 3, 2020</v>
      </c>
      <c r="EH515" s="130">
        <f t="shared" si="1086"/>
        <v>2</v>
      </c>
      <c r="EI515" s="51">
        <f>BE515/AVERAGE(BE510,BE517)</f>
        <v>1.0655073327838394</v>
      </c>
      <c r="EJ515" s="52">
        <f>(CM515/AVERAGE(CM510,CM517)-1)*10^6</f>
        <v>-5.7716942686303341</v>
      </c>
      <c r="EK515" s="52">
        <f>(CN515/AVERAGE(CN510,CN517)-1)*10^6</f>
        <v>2.0264051008300754</v>
      </c>
      <c r="EL515" s="52">
        <f>(CP515/AVERAGE(CP510,CP517)-1)*10^6</f>
        <v>14.253078478132508</v>
      </c>
      <c r="EN515" t="str">
        <f t="shared" ref="EN515:EU515" si="1112">EE646</f>
        <v>iRM5</v>
      </c>
      <c r="EO515" t="str">
        <f t="shared" si="1112"/>
        <v>Lab 3</v>
      </c>
      <c r="EP515" s="39" t="str">
        <f t="shared" si="1112"/>
        <v>Feb 5, 2020</v>
      </c>
      <c r="EQ515" s="124">
        <f t="shared" si="1112"/>
        <v>2</v>
      </c>
      <c r="ER515" s="117">
        <f t="shared" si="1112"/>
        <v>0.97092840932439839</v>
      </c>
      <c r="ES515" s="44">
        <f t="shared" si="1112"/>
        <v>10.415687384135452</v>
      </c>
      <c r="ET515" s="44">
        <f t="shared" si="1112"/>
        <v>-9.4061190267780148</v>
      </c>
      <c r="EU515" s="44">
        <f t="shared" si="1112"/>
        <v>-1.5771788961504996</v>
      </c>
      <c r="EV515" s="39" t="s">
        <v>275</v>
      </c>
      <c r="EY515" s="39"/>
      <c r="EZ515" s="39"/>
      <c r="FA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</row>
    <row r="516" spans="1:235">
      <c r="A516" s="4" t="s">
        <v>40</v>
      </c>
      <c r="B516" s="4" t="s">
        <v>42</v>
      </c>
      <c r="C516" s="20">
        <v>2</v>
      </c>
      <c r="D516" s="16">
        <v>134</v>
      </c>
      <c r="E516" s="4" t="s">
        <v>185</v>
      </c>
      <c r="F516" s="15"/>
      <c r="G516" s="15"/>
      <c r="H516" s="15">
        <v>1.4682076000000001E-2</v>
      </c>
      <c r="I516" s="15">
        <v>3.1321976E-3</v>
      </c>
      <c r="J516" s="15">
        <v>4.6358644000000001E-3</v>
      </c>
      <c r="K516" s="4"/>
      <c r="L516" s="15">
        <v>4.4220153000000002E-3</v>
      </c>
      <c r="M516" s="15">
        <v>1.7238999999999999E-5</v>
      </c>
      <c r="N516" s="15">
        <v>6.8857561000000003E-4</v>
      </c>
      <c r="O516" s="4"/>
      <c r="P516" s="4"/>
      <c r="Q516" s="15">
        <v>8.6044680999999994E-6</v>
      </c>
      <c r="R516" s="15">
        <v>1.0954071E-5</v>
      </c>
      <c r="S516" s="15">
        <v>3.5461515000000002E-7</v>
      </c>
      <c r="T516" s="15"/>
      <c r="U516" s="15"/>
      <c r="V516" s="15">
        <v>44.818441999999997</v>
      </c>
      <c r="W516" s="15">
        <v>9.9472246000000002</v>
      </c>
      <c r="X516" s="15">
        <v>15.491803000000001</v>
      </c>
      <c r="Y516" s="4"/>
      <c r="Z516" s="15">
        <v>16.279985</v>
      </c>
      <c r="AA516" s="15">
        <v>3.1178691999999998E-5</v>
      </c>
      <c r="AB516" s="15">
        <v>2.7115968000000001</v>
      </c>
      <c r="AC516" s="4"/>
      <c r="AD516" s="4"/>
      <c r="AE516" s="15">
        <v>5.3500366E-7</v>
      </c>
      <c r="AF516" s="15">
        <v>2.9060806999999999E-6</v>
      </c>
      <c r="AG516" s="15">
        <v>2.9896794000000002E-6</v>
      </c>
      <c r="AH516" s="4"/>
      <c r="AI516" s="69">
        <f t="shared" si="1091"/>
        <v>1</v>
      </c>
      <c r="AJ516" s="15">
        <f t="shared" si="955"/>
        <v>0</v>
      </c>
      <c r="AK516" s="15">
        <f t="shared" si="956"/>
        <v>0</v>
      </c>
      <c r="AL516" s="15">
        <f t="shared" si="957"/>
        <v>44.803759923999998</v>
      </c>
      <c r="AM516" s="15">
        <f t="shared" si="958"/>
        <v>9.9440924024000008</v>
      </c>
      <c r="AN516" s="15">
        <f t="shared" si="959"/>
        <v>15.4871671356</v>
      </c>
      <c r="AO516" s="15">
        <f t="shared" si="960"/>
        <v>0</v>
      </c>
      <c r="AP516" s="15">
        <f t="shared" si="961"/>
        <v>16.275562984699999</v>
      </c>
      <c r="AQ516" s="15">
        <f t="shared" si="962"/>
        <v>1.3939691999999999E-5</v>
      </c>
      <c r="AR516" s="15">
        <f t="shared" si="963"/>
        <v>2.7109082243900002</v>
      </c>
      <c r="AS516" s="15">
        <f t="shared" si="964"/>
        <v>0</v>
      </c>
      <c r="AT516" s="15">
        <f t="shared" si="965"/>
        <v>0</v>
      </c>
      <c r="AU516" s="15">
        <f t="shared" si="966"/>
        <v>-8.0694644400000002E-6</v>
      </c>
      <c r="AV516" s="15">
        <f t="shared" si="967"/>
        <v>-8.047990299999999E-6</v>
      </c>
      <c r="AW516" s="15">
        <f t="shared" si="968"/>
        <v>2.6350642500000001E-6</v>
      </c>
      <c r="AX516" s="4"/>
      <c r="AY516" s="4">
        <f t="shared" si="1028"/>
        <v>0</v>
      </c>
      <c r="AZ516" s="4">
        <f t="shared" si="1092"/>
        <v>0</v>
      </c>
      <c r="BA516" s="4">
        <f t="shared" si="1029"/>
        <v>1</v>
      </c>
      <c r="BB516" s="4">
        <f t="shared" si="1093"/>
        <v>1</v>
      </c>
      <c r="BC516" s="4">
        <f t="shared" si="1094"/>
        <v>1</v>
      </c>
      <c r="BD516" s="40">
        <f t="shared" si="1095"/>
        <v>1.6484638696731952</v>
      </c>
      <c r="BE516" s="15">
        <f t="shared" si="1096"/>
        <v>44.803759923999998</v>
      </c>
      <c r="BF516" s="15">
        <f t="shared" si="1097"/>
        <v>9.9440924024000008</v>
      </c>
      <c r="BG516" s="15">
        <f t="shared" si="969"/>
        <v>15.487177825572061</v>
      </c>
      <c r="BH516" s="15">
        <f t="shared" si="970"/>
        <v>16.275569906219054</v>
      </c>
      <c r="BI516" s="15">
        <f t="shared" si="971"/>
        <v>2.7109245355378384</v>
      </c>
      <c r="BJ516" s="18">
        <f t="shared" si="972"/>
        <v>0.22194772088922957</v>
      </c>
      <c r="BK516" s="18">
        <f t="shared" si="973"/>
        <v>0.3456669228618926</v>
      </c>
      <c r="BL516" s="18">
        <f t="shared" si="974"/>
        <v>0.3632634835519849</v>
      </c>
      <c r="BM516" s="18">
        <f t="shared" si="975"/>
        <v>6.0506630250147367E-2</v>
      </c>
      <c r="BN516" s="18">
        <f t="shared" si="1030"/>
        <v>1.5574249714166213</v>
      </c>
      <c r="BO516" s="18">
        <f t="shared" si="1031"/>
        <v>1.6367074286529111</v>
      </c>
      <c r="BP516" s="18">
        <f t="shared" si="1032"/>
        <v>0.27261658740053124</v>
      </c>
      <c r="BQ516" s="18">
        <f t="shared" si="1033"/>
        <v>1.0509061166292815</v>
      </c>
      <c r="BR516" s="18">
        <f t="shared" si="1034"/>
        <v>0.17504315931993911</v>
      </c>
      <c r="BS516" s="18">
        <f t="shared" si="1035"/>
        <v>0.16656403131554659</v>
      </c>
      <c r="BT516" s="144">
        <f t="shared" si="976"/>
        <v>-1.5053134163322894</v>
      </c>
      <c r="BU516" s="144">
        <f t="shared" si="1050"/>
        <v>-1.0622796182583347</v>
      </c>
      <c r="BV516" s="144">
        <f t="shared" si="1051"/>
        <v>-1.0126268580135294</v>
      </c>
      <c r="BW516" s="144">
        <f t="shared" si="1052"/>
        <v>-2.8050023290384596</v>
      </c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4"/>
      <c r="CJ516" s="43"/>
      <c r="CK516" s="20">
        <f t="shared" si="1054"/>
        <v>0</v>
      </c>
      <c r="CL516" s="42">
        <f t="shared" si="1098"/>
        <v>1.6484736353703999</v>
      </c>
      <c r="CM516" s="43">
        <f t="shared" si="1099"/>
        <v>0.21793355737464998</v>
      </c>
      <c r="CN516" s="43">
        <f t="shared" si="1100"/>
        <v>0.33335233736408659</v>
      </c>
      <c r="CO516" s="40">
        <f t="shared" si="1101"/>
        <v>0.33810000000000007</v>
      </c>
      <c r="CP516" s="43">
        <f t="shared" si="1102"/>
        <v>5.4390651859789467E-2</v>
      </c>
      <c r="CQ516" s="18">
        <f t="shared" si="1103"/>
        <v>1.5296053594491641</v>
      </c>
      <c r="CR516" s="18">
        <f t="shared" si="1104"/>
        <v>1.5513902680841927</v>
      </c>
      <c r="CS516" s="18">
        <f t="shared" si="1105"/>
        <v>0.24957446900335029</v>
      </c>
      <c r="CT516" s="18">
        <f t="shared" si="1106"/>
        <v>1.0142421759314921</v>
      </c>
      <c r="CU516" s="18">
        <f t="shared" si="1107"/>
        <v>0.16316265333512309</v>
      </c>
      <c r="CV516" s="18">
        <f t="shared" si="1108"/>
        <v>0.16087149322623323</v>
      </c>
      <c r="CW516" s="15">
        <f t="shared" si="1109"/>
        <v>-1.5235650453338219</v>
      </c>
      <c r="CX516" s="15">
        <f t="shared" si="1110"/>
        <v>-1.0985552782009775</v>
      </c>
      <c r="CY516" s="15">
        <f t="shared" si="1111"/>
        <v>-2.9115629806992578</v>
      </c>
      <c r="CZ516" s="15">
        <f t="shared" si="1036"/>
        <v>0.42500976713284422</v>
      </c>
      <c r="DA516" s="15">
        <f t="shared" si="1037"/>
        <v>0.43915147606552524</v>
      </c>
      <c r="DB516" s="15">
        <f t="shared" si="1038"/>
        <v>-1.3879979353654364</v>
      </c>
      <c r="DC516" s="15">
        <f t="shared" si="1039"/>
        <v>1.4141708932680826E-2</v>
      </c>
      <c r="DD516" s="15">
        <f t="shared" si="1040"/>
        <v>-1.8130077024982805</v>
      </c>
      <c r="DE516" s="15">
        <f t="shared" si="1041"/>
        <v>-1.8271494114309612</v>
      </c>
      <c r="DF516" s="15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3"/>
      <c r="DW516" s="43"/>
      <c r="DX516" s="43"/>
      <c r="DY516" s="125"/>
      <c r="DZ516" s="43"/>
      <c r="EA516" s="52"/>
      <c r="EB516" s="52"/>
      <c r="EC516" s="52"/>
      <c r="ED516" s="4"/>
      <c r="EE516" s="4" t="str">
        <f t="shared" si="1085"/>
        <v xml:space="preserve">bottle 6 </v>
      </c>
      <c r="EF516" s="4" t="str">
        <f t="shared" si="1086"/>
        <v>Lab 2</v>
      </c>
      <c r="EG516" s="4" t="str">
        <f t="shared" si="1086"/>
        <v>June 3, 2020</v>
      </c>
      <c r="EH516" s="130">
        <f t="shared" si="1086"/>
        <v>2</v>
      </c>
      <c r="EI516" s="51">
        <f>BE516/AVERAGE(BE510,BE517)</f>
        <v>1.0649465403256366</v>
      </c>
      <c r="EJ516" s="52">
        <f>(CM516/AVERAGE(CM510,CM517)-1)*10^6</f>
        <v>-3.899937492835015</v>
      </c>
      <c r="EK516" s="52">
        <f>(CN516/AVERAGE(CN510,CN517)-1)*10^6</f>
        <v>4.5633660903376949</v>
      </c>
      <c r="EL516" s="52">
        <f>(CP516/AVERAGE(CP510,CP517)-1)*10^6</f>
        <v>19.030255177909794</v>
      </c>
      <c r="EP516" s="39"/>
      <c r="EQ516" s="124"/>
      <c r="ER516" s="117"/>
      <c r="ES516" s="44"/>
      <c r="ET516" s="44"/>
      <c r="EU516" s="44"/>
      <c r="EY516" s="39"/>
      <c r="EZ516" s="39"/>
      <c r="FA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</row>
    <row r="517" spans="1:235">
      <c r="A517" s="4" t="s">
        <v>40</v>
      </c>
      <c r="B517" s="4" t="s">
        <v>42</v>
      </c>
      <c r="C517" s="20">
        <v>2</v>
      </c>
      <c r="D517" s="16">
        <v>137</v>
      </c>
      <c r="E517" s="4" t="s">
        <v>179</v>
      </c>
      <c r="F517" s="15"/>
      <c r="G517" s="15"/>
      <c r="H517" s="15">
        <v>1.4433355E-2</v>
      </c>
      <c r="I517" s="15">
        <v>3.0599530999999998E-3</v>
      </c>
      <c r="J517" s="15">
        <v>4.5497710000000002E-3</v>
      </c>
      <c r="K517" s="4"/>
      <c r="L517" s="15">
        <v>4.3343226E-3</v>
      </c>
      <c r="M517" s="15">
        <v>-8.7878256000000005E-6</v>
      </c>
      <c r="N517" s="15">
        <v>6.7502907999999996E-4</v>
      </c>
      <c r="O517" s="4"/>
      <c r="P517" s="4"/>
      <c r="Q517" s="15">
        <v>-1.7587648E-6</v>
      </c>
      <c r="R517" s="15">
        <v>8.2998419000000003E-7</v>
      </c>
      <c r="S517" s="15">
        <v>3.2535179E-6</v>
      </c>
      <c r="T517" s="15"/>
      <c r="U517" s="15"/>
      <c r="V517" s="15">
        <v>42.275272999999999</v>
      </c>
      <c r="W517" s="15">
        <v>9.3834242000000003</v>
      </c>
      <c r="X517" s="15">
        <v>14.614672000000001</v>
      </c>
      <c r="Y517" s="4"/>
      <c r="Z517" s="15">
        <v>15.360260999999999</v>
      </c>
      <c r="AA517" s="15">
        <v>3.4165560000000001E-5</v>
      </c>
      <c r="AB517" s="15">
        <v>2.5587133</v>
      </c>
      <c r="AC517" s="4"/>
      <c r="AD517" s="4"/>
      <c r="AE517" s="15">
        <v>4.7034666999999999E-6</v>
      </c>
      <c r="AF517" s="15">
        <v>7.4151188E-6</v>
      </c>
      <c r="AG517" s="15">
        <v>8.3535761000000005E-7</v>
      </c>
      <c r="AH517" s="4"/>
      <c r="AI517" s="69">
        <f t="shared" si="1091"/>
        <v>1</v>
      </c>
      <c r="AJ517" s="15">
        <f t="shared" si="955"/>
        <v>0</v>
      </c>
      <c r="AK517" s="15">
        <f t="shared" si="956"/>
        <v>0</v>
      </c>
      <c r="AL517" s="15">
        <f t="shared" si="957"/>
        <v>42.260839644999997</v>
      </c>
      <c r="AM517" s="15">
        <f t="shared" si="958"/>
        <v>9.380364246900001</v>
      </c>
      <c r="AN517" s="15">
        <f t="shared" si="959"/>
        <v>14.610122229</v>
      </c>
      <c r="AO517" s="15">
        <f t="shared" si="960"/>
        <v>0</v>
      </c>
      <c r="AP517" s="15">
        <f t="shared" si="961"/>
        <v>15.355926677399999</v>
      </c>
      <c r="AQ517" s="15">
        <f t="shared" si="962"/>
        <v>4.2953385600000003E-5</v>
      </c>
      <c r="AR517" s="15">
        <f t="shared" si="963"/>
        <v>2.55803827092</v>
      </c>
      <c r="AS517" s="15">
        <f t="shared" si="964"/>
        <v>0</v>
      </c>
      <c r="AT517" s="15">
        <f t="shared" si="965"/>
        <v>0</v>
      </c>
      <c r="AU517" s="15">
        <f t="shared" si="966"/>
        <v>6.4622315000000001E-6</v>
      </c>
      <c r="AV517" s="15">
        <f t="shared" si="967"/>
        <v>6.5851346099999998E-6</v>
      </c>
      <c r="AW517" s="15">
        <f t="shared" si="968"/>
        <v>-2.4181602899999997E-6</v>
      </c>
      <c r="AX517" s="4"/>
      <c r="AY517" s="4">
        <f t="shared" si="1028"/>
        <v>0</v>
      </c>
      <c r="AZ517" s="4">
        <f t="shared" si="1092"/>
        <v>0</v>
      </c>
      <c r="BA517" s="4">
        <f t="shared" si="1029"/>
        <v>1</v>
      </c>
      <c r="BB517" s="4">
        <f t="shared" si="1093"/>
        <v>1</v>
      </c>
      <c r="BC517" s="4">
        <f t="shared" si="1094"/>
        <v>1</v>
      </c>
      <c r="BD517" s="40">
        <f t="shared" si="1095"/>
        <v>1.6546159046711957</v>
      </c>
      <c r="BE517" s="15">
        <f t="shared" si="1096"/>
        <v>42.260839644999997</v>
      </c>
      <c r="BF517" s="15">
        <f t="shared" si="1097"/>
        <v>9.380364246900001</v>
      </c>
      <c r="BG517" s="15">
        <f t="shared" si="969"/>
        <v>14.610113486149118</v>
      </c>
      <c r="BH517" s="15">
        <f t="shared" si="970"/>
        <v>15.355921015924377</v>
      </c>
      <c r="BI517" s="15">
        <f t="shared" si="971"/>
        <v>2.5580249857822648</v>
      </c>
      <c r="BJ517" s="18">
        <f t="shared" si="972"/>
        <v>0.22196350866894854</v>
      </c>
      <c r="BK517" s="18">
        <f t="shared" si="973"/>
        <v>0.34571280667580589</v>
      </c>
      <c r="BL517" s="18">
        <f t="shared" si="974"/>
        <v>0.36336052820808495</v>
      </c>
      <c r="BM517" s="18">
        <f t="shared" si="975"/>
        <v>6.0529440665879251E-2</v>
      </c>
      <c r="BN517" s="18">
        <f t="shared" si="1030"/>
        <v>1.5575209130047833</v>
      </c>
      <c r="BO517" s="18">
        <f t="shared" si="1031"/>
        <v>1.6370282231843143</v>
      </c>
      <c r="BP517" s="18">
        <f t="shared" si="1032"/>
        <v>0.27269996329061896</v>
      </c>
      <c r="BQ517" s="18">
        <f t="shared" si="1033"/>
        <v>1.0510473467904482</v>
      </c>
      <c r="BR517" s="18">
        <f t="shared" si="1034"/>
        <v>0.1750859080052567</v>
      </c>
      <c r="BS517" s="18">
        <f t="shared" si="1035"/>
        <v>0.16658232242335352</v>
      </c>
      <c r="BT517" s="144">
        <f t="shared" si="976"/>
        <v>-1.5052422859860652</v>
      </c>
      <c r="BU517" s="144">
        <f t="shared" si="1050"/>
        <v>-1.0621468871063486</v>
      </c>
      <c r="BV517" s="144">
        <f t="shared" si="1051"/>
        <v>-1.0123597469489172</v>
      </c>
      <c r="BW517" s="144">
        <f t="shared" si="1052"/>
        <v>-2.8046254097311936</v>
      </c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4"/>
      <c r="CJ517" s="43"/>
      <c r="CK517" s="20">
        <f t="shared" si="1054"/>
        <v>0</v>
      </c>
      <c r="CL517" s="42">
        <f t="shared" si="1098"/>
        <v>1.654607438410445</v>
      </c>
      <c r="CM517" s="43">
        <f t="shared" si="1099"/>
        <v>0.21793425866148342</v>
      </c>
      <c r="CN517" s="43">
        <f t="shared" si="1100"/>
        <v>0.33335158835693973</v>
      </c>
      <c r="CO517" s="40">
        <f t="shared" si="1101"/>
        <v>0.33810000000000001</v>
      </c>
      <c r="CP517" s="43">
        <f t="shared" si="1102"/>
        <v>5.4389586789249746E-2</v>
      </c>
      <c r="CQ517" s="18">
        <f t="shared" si="1103"/>
        <v>1.5295970005098356</v>
      </c>
      <c r="CR517" s="18">
        <f t="shared" si="1104"/>
        <v>1.5513852758926243</v>
      </c>
      <c r="CS517" s="18">
        <f t="shared" si="1105"/>
        <v>0.24956877878357295</v>
      </c>
      <c r="CT517" s="18">
        <f t="shared" si="1106"/>
        <v>1.0142444548306033</v>
      </c>
      <c r="CU517" s="18">
        <f t="shared" si="1107"/>
        <v>0.16315982490838324</v>
      </c>
      <c r="CV517" s="18">
        <f t="shared" si="1108"/>
        <v>0.16086834306196313</v>
      </c>
      <c r="CW517" s="15">
        <f t="shared" si="1109"/>
        <v>-1.5235618274461613</v>
      </c>
      <c r="CX517" s="15">
        <f t="shared" si="1110"/>
        <v>-1.0985575250968422</v>
      </c>
      <c r="CY517" s="15">
        <f t="shared" si="1111"/>
        <v>-2.9115825627585177</v>
      </c>
      <c r="CZ517" s="15">
        <f t="shared" si="1036"/>
        <v>0.42500430234931896</v>
      </c>
      <c r="DA517" s="15">
        <f t="shared" si="1037"/>
        <v>0.43914825817786463</v>
      </c>
      <c r="DB517" s="15">
        <f t="shared" si="1038"/>
        <v>-1.3880207353123566</v>
      </c>
      <c r="DC517" s="15">
        <f t="shared" si="1039"/>
        <v>1.4143955828545593E-2</v>
      </c>
      <c r="DD517" s="15">
        <f t="shared" si="1040"/>
        <v>-1.8130250376616757</v>
      </c>
      <c r="DE517" s="15">
        <f t="shared" si="1041"/>
        <v>-1.8271689934902211</v>
      </c>
      <c r="DF517" s="15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3" t="str">
        <f>E517</f>
        <v xml:space="preserve">SRM 3169 </v>
      </c>
      <c r="DW517" s="43" t="str">
        <f>A517</f>
        <v>Lab 2</v>
      </c>
      <c r="DX517" s="43" t="str">
        <f>B517</f>
        <v>June 3, 2020</v>
      </c>
      <c r="DY517" s="125">
        <f>C517</f>
        <v>2</v>
      </c>
      <c r="DZ517" s="51">
        <f>BE517/AVERAGE(BE510,BE524)</f>
        <v>1.0013221137638904</v>
      </c>
      <c r="EA517" s="52">
        <f>(CM517/AVERAGE(CM510,CM524)-1)*10^6</f>
        <v>2.2061847275711699</v>
      </c>
      <c r="EB517" s="52">
        <f>(CN517/AVERAGE(CN510,CN524)-1)*10^6</f>
        <v>5.2454664773993187</v>
      </c>
      <c r="EC517" s="52">
        <f>(CP517/AVERAGE(CP510,CP524)-1)*10^6</f>
        <v>-7.9059606604703347</v>
      </c>
      <c r="ED517" s="4"/>
      <c r="EE517" s="4"/>
      <c r="EF517" s="4"/>
      <c r="EG517" s="4"/>
      <c r="EH517" s="130"/>
      <c r="EI517" s="51"/>
      <c r="EJ517" s="52"/>
      <c r="EK517" s="52"/>
      <c r="EL517" s="52"/>
      <c r="EN517" t="str">
        <f t="shared" ref="EN517:EU517" si="1113">EE653</f>
        <v>iRM5</v>
      </c>
      <c r="EO517" t="str">
        <f t="shared" si="1113"/>
        <v>Lab 3</v>
      </c>
      <c r="EP517" s="39" t="str">
        <f t="shared" si="1113"/>
        <v>Jul 20, 2020</v>
      </c>
      <c r="EQ517" s="124">
        <f t="shared" si="1113"/>
        <v>1</v>
      </c>
      <c r="ER517" s="117">
        <f t="shared" si="1113"/>
        <v>0.99413428355846922</v>
      </c>
      <c r="ES517" s="44">
        <f t="shared" si="1113"/>
        <v>-11.253389760490506</v>
      </c>
      <c r="ET517" s="44">
        <f t="shared" si="1113"/>
        <v>6.2756199570301874E-2</v>
      </c>
      <c r="EU517" s="44">
        <f t="shared" si="1113"/>
        <v>18.287603670064101</v>
      </c>
      <c r="EV517" s="39" t="s">
        <v>275</v>
      </c>
      <c r="EW517" s="108" t="s">
        <v>257</v>
      </c>
      <c r="EX517" s="109">
        <f>AVERAGE(ES517:ES532)</f>
        <v>-1.9456606957513056E-2</v>
      </c>
      <c r="EY517" s="109">
        <f>AVERAGE(ET517:ET532)</f>
        <v>0.84869717334457029</v>
      </c>
      <c r="EZ517" s="110">
        <f>AVERAGE(EU517:EU532)</f>
        <v>10.615144759335005</v>
      </c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</row>
    <row r="518" spans="1:235">
      <c r="A518" s="4" t="s">
        <v>40</v>
      </c>
      <c r="B518" s="4" t="s">
        <v>42</v>
      </c>
      <c r="C518" s="20">
        <v>2</v>
      </c>
      <c r="D518" s="16">
        <v>140</v>
      </c>
      <c r="E518" s="4" t="s">
        <v>180</v>
      </c>
      <c r="F518" s="15"/>
      <c r="G518" s="15"/>
      <c r="H518" s="15">
        <v>1.4687667E-2</v>
      </c>
      <c r="I518" s="15">
        <v>3.1170026E-3</v>
      </c>
      <c r="J518" s="15">
        <v>4.6342685999999998E-3</v>
      </c>
      <c r="K518" s="4"/>
      <c r="L518" s="15">
        <v>4.4099166E-3</v>
      </c>
      <c r="M518" s="15">
        <v>5.029904E-6</v>
      </c>
      <c r="N518" s="15">
        <v>6.9649331999999998E-4</v>
      </c>
      <c r="O518" s="4"/>
      <c r="P518" s="4"/>
      <c r="Q518" s="15">
        <v>3.8367918000000002E-6</v>
      </c>
      <c r="R518" s="15">
        <v>1.1324811E-5</v>
      </c>
      <c r="S518" s="15">
        <v>1.4719468999999999E-6</v>
      </c>
      <c r="T518" s="15"/>
      <c r="U518" s="15"/>
      <c r="V518" s="15">
        <v>46.063200000000002</v>
      </c>
      <c r="W518" s="15">
        <v>10.223132</v>
      </c>
      <c r="X518" s="15">
        <v>15.921116</v>
      </c>
      <c r="Y518" s="4"/>
      <c r="Z518" s="15">
        <v>16.730249000000001</v>
      </c>
      <c r="AA518" s="15">
        <v>2.4140868E-5</v>
      </c>
      <c r="AB518" s="15">
        <v>2.7864395000000002</v>
      </c>
      <c r="AC518" s="4"/>
      <c r="AD518" s="4"/>
      <c r="AE518" s="15">
        <v>2.7668105999999998E-6</v>
      </c>
      <c r="AF518" s="15">
        <v>4.3791367999999998E-6</v>
      </c>
      <c r="AG518" s="15">
        <v>-3.5676638000000001E-6</v>
      </c>
      <c r="AH518" s="4"/>
      <c r="AI518" s="69">
        <f t="shared" si="1091"/>
        <v>1</v>
      </c>
      <c r="AJ518" s="15">
        <f t="shared" si="955"/>
        <v>0</v>
      </c>
      <c r="AK518" s="15">
        <f t="shared" si="956"/>
        <v>0</v>
      </c>
      <c r="AL518" s="15">
        <f t="shared" si="957"/>
        <v>46.048512333000005</v>
      </c>
      <c r="AM518" s="15">
        <f t="shared" si="958"/>
        <v>10.2200149974</v>
      </c>
      <c r="AN518" s="15">
        <f t="shared" si="959"/>
        <v>15.916481731399999</v>
      </c>
      <c r="AO518" s="15">
        <f t="shared" si="960"/>
        <v>0</v>
      </c>
      <c r="AP518" s="15">
        <f t="shared" si="961"/>
        <v>16.7258390834</v>
      </c>
      <c r="AQ518" s="15">
        <f t="shared" si="962"/>
        <v>1.9110964000000002E-5</v>
      </c>
      <c r="AR518" s="15">
        <f t="shared" si="963"/>
        <v>2.7857430066800002</v>
      </c>
      <c r="AS518" s="15">
        <f t="shared" si="964"/>
        <v>0</v>
      </c>
      <c r="AT518" s="15">
        <f t="shared" si="965"/>
        <v>0</v>
      </c>
      <c r="AU518" s="15">
        <f t="shared" si="966"/>
        <v>-1.0699812000000003E-6</v>
      </c>
      <c r="AV518" s="15">
        <f t="shared" si="967"/>
        <v>-6.9456742000000007E-6</v>
      </c>
      <c r="AW518" s="15">
        <f t="shared" si="968"/>
        <v>-5.0396107000000003E-6</v>
      </c>
      <c r="AX518" s="4"/>
      <c r="AY518" s="4">
        <f t="shared" si="1028"/>
        <v>0</v>
      </c>
      <c r="AZ518" s="4">
        <f t="shared" si="1092"/>
        <v>0</v>
      </c>
      <c r="BA518" s="4">
        <f t="shared" si="1029"/>
        <v>1</v>
      </c>
      <c r="BB518" s="4">
        <f t="shared" si="1093"/>
        <v>1</v>
      </c>
      <c r="BC518" s="4">
        <f t="shared" si="1094"/>
        <v>1</v>
      </c>
      <c r="BD518" s="40">
        <f t="shared" si="1095"/>
        <v>1.64585982665715</v>
      </c>
      <c r="BE518" s="15">
        <f t="shared" si="1096"/>
        <v>46.048512333000005</v>
      </c>
      <c r="BF518" s="15">
        <f t="shared" si="1097"/>
        <v>10.2200149974</v>
      </c>
      <c r="BG518" s="15">
        <f t="shared" si="969"/>
        <v>15.916490958994288</v>
      </c>
      <c r="BH518" s="15">
        <f t="shared" si="970"/>
        <v>16.725845057760807</v>
      </c>
      <c r="BI518" s="15">
        <f t="shared" si="971"/>
        <v>2.7857546373037358</v>
      </c>
      <c r="BJ518" s="18">
        <f t="shared" si="972"/>
        <v>0.22194017742623084</v>
      </c>
      <c r="BK518" s="18">
        <f t="shared" si="973"/>
        <v>0.34564614908499364</v>
      </c>
      <c r="BL518" s="18">
        <f t="shared" si="974"/>
        <v>0.36322226735160934</v>
      </c>
      <c r="BM518" s="18">
        <f t="shared" si="975"/>
        <v>6.0496083286220838E-2</v>
      </c>
      <c r="BN518" s="18">
        <f t="shared" si="1030"/>
        <v>1.5573843055067422</v>
      </c>
      <c r="BO518" s="18">
        <f t="shared" si="1031"/>
        <v>1.6365773496434113</v>
      </c>
      <c r="BP518" s="18">
        <f t="shared" si="1032"/>
        <v>0.27257833163771672</v>
      </c>
      <c r="BQ518" s="18">
        <f t="shared" si="1033"/>
        <v>1.0508500335187989</v>
      </c>
      <c r="BR518" s="18">
        <f t="shared" si="1034"/>
        <v>0.17502316587749683</v>
      </c>
      <c r="BS518" s="18">
        <f t="shared" si="1035"/>
        <v>0.16655389474692897</v>
      </c>
      <c r="BT518" s="144">
        <f t="shared" si="976"/>
        <v>-1.5053474044767199</v>
      </c>
      <c r="BU518" s="144">
        <f t="shared" si="1050"/>
        <v>-1.0623397177349632</v>
      </c>
      <c r="BV518" s="144">
        <f t="shared" si="1051"/>
        <v>-1.012740325346835</v>
      </c>
      <c r="BW518" s="144">
        <f t="shared" si="1052"/>
        <v>-2.8051766551117354</v>
      </c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4"/>
      <c r="CJ518" s="43"/>
      <c r="CK518" s="20">
        <f t="shared" si="1054"/>
        <v>0</v>
      </c>
      <c r="CL518" s="42">
        <f t="shared" si="1098"/>
        <v>1.6458680290658261</v>
      </c>
      <c r="CM518" s="43">
        <f t="shared" si="1099"/>
        <v>0.21793243735161524</v>
      </c>
      <c r="CN518" s="43">
        <f t="shared" si="1100"/>
        <v>0.33335141680185137</v>
      </c>
      <c r="CO518" s="40">
        <f t="shared" si="1101"/>
        <v>0.33810000000000001</v>
      </c>
      <c r="CP518" s="43">
        <f t="shared" si="1102"/>
        <v>5.4390331258266401E-2</v>
      </c>
      <c r="CQ518" s="18">
        <f t="shared" si="1103"/>
        <v>1.529608996498385</v>
      </c>
      <c r="CR518" s="18">
        <f t="shared" si="1104"/>
        <v>1.5513982411645528</v>
      </c>
      <c r="CS518" s="18">
        <f t="shared" si="1105"/>
        <v>0.2495742805395797</v>
      </c>
      <c r="CT518" s="18">
        <f t="shared" si="1106"/>
        <v>1.0142449767986774</v>
      </c>
      <c r="CU518" s="18">
        <f t="shared" si="1107"/>
        <v>0.16316214216241581</v>
      </c>
      <c r="CV518" s="18">
        <f t="shared" si="1108"/>
        <v>0.16087054498156286</v>
      </c>
      <c r="CW518" s="15">
        <f t="shared" si="1109"/>
        <v>-1.5235701846337366</v>
      </c>
      <c r="CX518" s="15">
        <f t="shared" si="1110"/>
        <v>-1.0985580397340555</v>
      </c>
      <c r="CY518" s="15">
        <f t="shared" si="1111"/>
        <v>-2.9115688751398832</v>
      </c>
      <c r="CZ518" s="15">
        <f t="shared" si="1036"/>
        <v>0.42501214489968087</v>
      </c>
      <c r="DA518" s="15">
        <f t="shared" si="1037"/>
        <v>0.43915661536543976</v>
      </c>
      <c r="DB518" s="15">
        <f t="shared" si="1038"/>
        <v>-1.3879986905061465</v>
      </c>
      <c r="DC518" s="15">
        <f t="shared" si="1039"/>
        <v>1.4144470465758839E-2</v>
      </c>
      <c r="DD518" s="15">
        <f t="shared" si="1040"/>
        <v>-1.8130108354058274</v>
      </c>
      <c r="DE518" s="15">
        <f t="shared" si="1041"/>
        <v>-1.8271553058715861</v>
      </c>
      <c r="DF518" s="15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125"/>
      <c r="DZ518" s="4"/>
      <c r="EA518" s="20"/>
      <c r="EB518" s="20"/>
      <c r="EC518" s="20"/>
      <c r="ED518" s="4"/>
      <c r="EE518" s="4" t="str">
        <f t="shared" ref="EE518:EE523" si="1114">E518</f>
        <v xml:space="preserve">bottle 1 </v>
      </c>
      <c r="EF518" s="4" t="str">
        <f t="shared" ref="EF518:EH523" si="1115">A518</f>
        <v>Lab 2</v>
      </c>
      <c r="EG518" s="4" t="str">
        <f t="shared" si="1115"/>
        <v>June 3, 2020</v>
      </c>
      <c r="EH518" s="130">
        <f t="shared" si="1115"/>
        <v>2</v>
      </c>
      <c r="EI518" s="51">
        <f>BE518/AVERAGE(BE517,BE524)</f>
        <v>1.0861904749489633</v>
      </c>
      <c r="EJ518" s="52">
        <f>(CM518/AVERAGE(CM517,CM524)-1)*10^6</f>
        <v>-5.4689309194611013</v>
      </c>
      <c r="EK518" s="52">
        <f>(CN518/AVERAGE(CN517,CN524)-1)*10^6</f>
        <v>2.4143518229102767</v>
      </c>
      <c r="EL518" s="52">
        <f>(CP518/AVERAGE(CP517,CP524)-1)*10^6</f>
        <v>6.3336278748327146</v>
      </c>
      <c r="EN518" t="str">
        <f t="shared" ref="EN518:EU518" si="1116">EE657</f>
        <v>iRM5</v>
      </c>
      <c r="EO518" t="str">
        <f t="shared" si="1116"/>
        <v>Lab 3</v>
      </c>
      <c r="EP518" s="39" t="str">
        <f t="shared" si="1116"/>
        <v>Jul 20, 2020</v>
      </c>
      <c r="EQ518" s="124">
        <f t="shared" si="1116"/>
        <v>1</v>
      </c>
      <c r="ER518" s="117">
        <f t="shared" si="1116"/>
        <v>1.0093930196132948</v>
      </c>
      <c r="ES518" s="44">
        <f t="shared" si="1116"/>
        <v>-3.4692585116902208</v>
      </c>
      <c r="ET518" s="44">
        <f t="shared" si="1116"/>
        <v>1.2326009475316368</v>
      </c>
      <c r="EU518" s="44">
        <f t="shared" si="1116"/>
        <v>14.431731857333929</v>
      </c>
      <c r="EV518" s="39" t="s">
        <v>275</v>
      </c>
      <c r="EW518" s="111" t="s">
        <v>258</v>
      </c>
      <c r="EX518" s="44">
        <f>2*STDEV(ES517:ES532)</f>
        <v>20.894452920560489</v>
      </c>
      <c r="EY518" s="44">
        <f>2*STDEV(ET517:ET532)</f>
        <v>15.908253819315124</v>
      </c>
      <c r="EZ518" s="112">
        <f>2*STDEV(EU517:EU532)</f>
        <v>21.042098366978671</v>
      </c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</row>
    <row r="519" spans="1:235">
      <c r="A519" s="4" t="s">
        <v>40</v>
      </c>
      <c r="B519" s="4" t="s">
        <v>42</v>
      </c>
      <c r="C519" s="20">
        <v>2</v>
      </c>
      <c r="D519" s="16">
        <v>143</v>
      </c>
      <c r="E519" s="4" t="s">
        <v>181</v>
      </c>
      <c r="F519" s="15"/>
      <c r="G519" s="15"/>
      <c r="H519" s="15">
        <v>1.4246096E-2</v>
      </c>
      <c r="I519" s="15">
        <v>3.0402598999999999E-3</v>
      </c>
      <c r="J519" s="15">
        <v>4.4953136000000001E-3</v>
      </c>
      <c r="K519" s="4"/>
      <c r="L519" s="15">
        <v>4.2675732999999999E-3</v>
      </c>
      <c r="M519" s="15">
        <v>1.0424842E-5</v>
      </c>
      <c r="N519" s="15">
        <v>6.7462179000000002E-4</v>
      </c>
      <c r="O519" s="4"/>
      <c r="P519" s="4"/>
      <c r="Q519" s="15">
        <v>-4.2672493000000001E-6</v>
      </c>
      <c r="R519" s="15">
        <v>1.1274812E-5</v>
      </c>
      <c r="S519" s="15">
        <v>4.5542580999999998E-6</v>
      </c>
      <c r="T519" s="15"/>
      <c r="U519" s="15"/>
      <c r="V519" s="15">
        <v>45.831999000000003</v>
      </c>
      <c r="W519" s="15">
        <v>10.171783</v>
      </c>
      <c r="X519" s="15">
        <v>15.84104</v>
      </c>
      <c r="Y519" s="4"/>
      <c r="Z519" s="15">
        <v>16.645909</v>
      </c>
      <c r="AA519" s="15">
        <v>3.1283381999999997E-5</v>
      </c>
      <c r="AB519" s="15">
        <v>2.7723944</v>
      </c>
      <c r="AC519" s="4"/>
      <c r="AD519" s="4"/>
      <c r="AE519" s="15">
        <v>-3.3843257999999999E-6</v>
      </c>
      <c r="AF519" s="15">
        <v>1.6246575999999999E-5</v>
      </c>
      <c r="AG519" s="15">
        <v>5.6567894000000003E-6</v>
      </c>
      <c r="AH519" s="4"/>
      <c r="AI519" s="69">
        <f t="shared" si="1091"/>
        <v>1</v>
      </c>
      <c r="AJ519" s="15">
        <f t="shared" si="955"/>
        <v>0</v>
      </c>
      <c r="AK519" s="15">
        <f t="shared" si="956"/>
        <v>0</v>
      </c>
      <c r="AL519" s="15">
        <f t="shared" si="957"/>
        <v>45.817752904000002</v>
      </c>
      <c r="AM519" s="15">
        <f t="shared" si="958"/>
        <v>10.168742740099999</v>
      </c>
      <c r="AN519" s="15">
        <f t="shared" si="959"/>
        <v>15.8365446864</v>
      </c>
      <c r="AO519" s="15">
        <f t="shared" si="960"/>
        <v>0</v>
      </c>
      <c r="AP519" s="15">
        <f t="shared" si="961"/>
        <v>16.641641426699998</v>
      </c>
      <c r="AQ519" s="15">
        <f t="shared" si="962"/>
        <v>2.0858539999999996E-5</v>
      </c>
      <c r="AR519" s="15">
        <f t="shared" si="963"/>
        <v>2.77171977821</v>
      </c>
      <c r="AS519" s="15">
        <f t="shared" si="964"/>
        <v>0</v>
      </c>
      <c r="AT519" s="15">
        <f t="shared" si="965"/>
        <v>0</v>
      </c>
      <c r="AU519" s="15">
        <f t="shared" si="966"/>
        <v>8.8292350000000017E-7</v>
      </c>
      <c r="AV519" s="15">
        <f t="shared" si="967"/>
        <v>4.9717639999999986E-6</v>
      </c>
      <c r="AW519" s="15">
        <f t="shared" si="968"/>
        <v>1.1025313000000005E-6</v>
      </c>
      <c r="AX519" s="4"/>
      <c r="AY519" s="4">
        <f t="shared" si="1028"/>
        <v>0</v>
      </c>
      <c r="AZ519" s="4">
        <f t="shared" si="1092"/>
        <v>0</v>
      </c>
      <c r="BA519" s="4">
        <f t="shared" si="1029"/>
        <v>1</v>
      </c>
      <c r="BB519" s="4">
        <f t="shared" si="1093"/>
        <v>1</v>
      </c>
      <c r="BC519" s="4">
        <f t="shared" si="1094"/>
        <v>1</v>
      </c>
      <c r="BD519" s="40">
        <f t="shared" si="1095"/>
        <v>1.6453344791851474</v>
      </c>
      <c r="BE519" s="15">
        <f t="shared" si="1096"/>
        <v>45.817752904000002</v>
      </c>
      <c r="BF519" s="15">
        <f t="shared" si="1097"/>
        <v>10.168742740099999</v>
      </c>
      <c r="BG519" s="15">
        <f t="shared" si="969"/>
        <v>15.836538080960359</v>
      </c>
      <c r="BH519" s="15">
        <f t="shared" si="970"/>
        <v>16.641637150083891</v>
      </c>
      <c r="BI519" s="15">
        <f t="shared" si="971"/>
        <v>2.7717114041686322</v>
      </c>
      <c r="BJ519" s="18">
        <f t="shared" si="972"/>
        <v>0.22193892313763477</v>
      </c>
      <c r="BK519" s="18">
        <f t="shared" si="973"/>
        <v>0.34564196358869864</v>
      </c>
      <c r="BL519" s="18">
        <f t="shared" si="974"/>
        <v>0.36321373474933194</v>
      </c>
      <c r="BM519" s="18">
        <f t="shared" si="975"/>
        <v>6.0494267581740244E-2</v>
      </c>
      <c r="BN519" s="18">
        <f t="shared" si="1030"/>
        <v>1.5573742482942019</v>
      </c>
      <c r="BO519" s="18">
        <f t="shared" si="1031"/>
        <v>1.6365481530433759</v>
      </c>
      <c r="BP519" s="18">
        <f t="shared" si="1032"/>
        <v>0.27257169101530199</v>
      </c>
      <c r="BQ519" s="18">
        <f t="shared" si="1033"/>
        <v>1.0508380723746353</v>
      </c>
      <c r="BR519" s="18">
        <f t="shared" si="1034"/>
        <v>0.17502003215595147</v>
      </c>
      <c r="BS519" s="18">
        <f t="shared" si="1035"/>
        <v>0.16655280842694373</v>
      </c>
      <c r="BT519" s="144">
        <f t="shared" si="976"/>
        <v>-1.5053530559642285</v>
      </c>
      <c r="BU519" s="144">
        <f t="shared" si="1050"/>
        <v>-1.0623518270023389</v>
      </c>
      <c r="BV519" s="144">
        <f t="shared" si="1051"/>
        <v>-1.0127638170302129</v>
      </c>
      <c r="BW519" s="144">
        <f t="shared" si="1052"/>
        <v>-2.805206669149511</v>
      </c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4"/>
      <c r="CJ519" s="43"/>
      <c r="CK519" s="20">
        <f t="shared" si="1054"/>
        <v>0</v>
      </c>
      <c r="CL519" s="42">
        <f t="shared" si="1098"/>
        <v>1.6453285779609936</v>
      </c>
      <c r="CM519" s="43">
        <f t="shared" si="1099"/>
        <v>0.21793250735728145</v>
      </c>
      <c r="CN519" s="43">
        <f t="shared" si="1100"/>
        <v>0.33335133735776529</v>
      </c>
      <c r="CO519" s="40">
        <f t="shared" si="1101"/>
        <v>0.33810000000000001</v>
      </c>
      <c r="CP519" s="43">
        <f t="shared" si="1102"/>
        <v>5.4390595441815702E-2</v>
      </c>
      <c r="CQ519" s="18">
        <f t="shared" si="1103"/>
        <v>1.5296081406123807</v>
      </c>
      <c r="CR519" s="18">
        <f t="shared" si="1104"/>
        <v>1.551397742814542</v>
      </c>
      <c r="CS519" s="18">
        <f t="shared" si="1105"/>
        <v>0.24957541259618987</v>
      </c>
      <c r="CT519" s="18">
        <f t="shared" si="1106"/>
        <v>1.0142452185129178</v>
      </c>
      <c r="CU519" s="18">
        <f t="shared" si="1107"/>
        <v>0.16316297355496029</v>
      </c>
      <c r="CV519" s="18">
        <f t="shared" si="1108"/>
        <v>0.16087132635852028</v>
      </c>
      <c r="CW519" s="15">
        <f t="shared" si="1109"/>
        <v>-1.5235698634073243</v>
      </c>
      <c r="CX519" s="15">
        <f t="shared" si="1110"/>
        <v>-1.0985582780534133</v>
      </c>
      <c r="CY519" s="15">
        <f t="shared" si="1111"/>
        <v>-2.9115640179731477</v>
      </c>
      <c r="CZ519" s="15">
        <f t="shared" si="1036"/>
        <v>0.42501158535391087</v>
      </c>
      <c r="DA519" s="15">
        <f t="shared" si="1037"/>
        <v>0.43915629413902757</v>
      </c>
      <c r="DB519" s="15">
        <f t="shared" si="1038"/>
        <v>-1.3879941545658234</v>
      </c>
      <c r="DC519" s="15">
        <f t="shared" si="1039"/>
        <v>1.4144708785116714E-2</v>
      </c>
      <c r="DD519" s="15">
        <f t="shared" si="1040"/>
        <v>-1.8130057399197343</v>
      </c>
      <c r="DE519" s="15">
        <f t="shared" si="1041"/>
        <v>-1.8271504487048509</v>
      </c>
      <c r="DF519" s="15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3"/>
      <c r="DW519" s="43"/>
      <c r="DX519" s="43"/>
      <c r="DY519" s="125"/>
      <c r="DZ519" s="43"/>
      <c r="EA519" s="52"/>
      <c r="EB519" s="52"/>
      <c r="EC519" s="52"/>
      <c r="ED519" s="4"/>
      <c r="EE519" s="4" t="str">
        <f t="shared" si="1114"/>
        <v xml:space="preserve">bottle 2 </v>
      </c>
      <c r="EF519" s="4" t="str">
        <f t="shared" si="1115"/>
        <v>Lab 2</v>
      </c>
      <c r="EG519" s="4" t="str">
        <f t="shared" si="1115"/>
        <v>June 3, 2020</v>
      </c>
      <c r="EH519" s="130">
        <f t="shared" si="1115"/>
        <v>2</v>
      </c>
      <c r="EI519" s="51">
        <f>BE519/AVERAGE(BE517,BE524)</f>
        <v>1.0807473307281057</v>
      </c>
      <c r="EJ519" s="52">
        <f>(CM519/AVERAGE(CM517,CM524)-1)*10^6</f>
        <v>-5.1477062124050121</v>
      </c>
      <c r="EK519" s="52">
        <f>(CN519/AVERAGE(CN517,CN524)-1)*10^6</f>
        <v>2.1760319182106969</v>
      </c>
      <c r="EL519" s="52">
        <f>(CP519/AVERAGE(CP517,CP524)-1)*10^6</f>
        <v>11.190837169827716</v>
      </c>
      <c r="EN519" t="str">
        <f t="shared" ref="EN519:EU519" si="1117">EE661</f>
        <v>iRM5</v>
      </c>
      <c r="EO519" t="str">
        <f t="shared" si="1117"/>
        <v>Lab 3</v>
      </c>
      <c r="EP519" s="39" t="str">
        <f t="shared" si="1117"/>
        <v>Jul 20, 2020</v>
      </c>
      <c r="EQ519" s="124">
        <f t="shared" si="1117"/>
        <v>1</v>
      </c>
      <c r="ER519" s="117">
        <f t="shared" si="1117"/>
        <v>1.0191034658346312</v>
      </c>
      <c r="ES519" s="44">
        <f t="shared" si="1117"/>
        <v>-3.3751495777112339</v>
      </c>
      <c r="ET519" s="44">
        <f t="shared" si="1117"/>
        <v>-2.6574557971947854</v>
      </c>
      <c r="EU519" s="44">
        <f t="shared" si="1117"/>
        <v>19.83747832268179</v>
      </c>
      <c r="EV519" s="39" t="s">
        <v>275</v>
      </c>
      <c r="EW519" s="111" t="s">
        <v>233</v>
      </c>
      <c r="EX519">
        <f>COUNT(ES517:ES532)</f>
        <v>16</v>
      </c>
      <c r="EY519">
        <f>COUNT(ET517:ET532)</f>
        <v>16</v>
      </c>
      <c r="EZ519" s="113">
        <f>COUNT(EU517:EU532)</f>
        <v>16</v>
      </c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</row>
    <row r="520" spans="1:235">
      <c r="A520" s="4" t="s">
        <v>40</v>
      </c>
      <c r="B520" s="4" t="s">
        <v>42</v>
      </c>
      <c r="C520" s="20">
        <v>2</v>
      </c>
      <c r="D520" s="16">
        <v>146</v>
      </c>
      <c r="E520" s="4" t="s">
        <v>182</v>
      </c>
      <c r="F520" s="15"/>
      <c r="G520" s="15"/>
      <c r="H520" s="15">
        <v>1.3946676999999999E-2</v>
      </c>
      <c r="I520" s="15">
        <v>2.9604676999999999E-3</v>
      </c>
      <c r="J520" s="15">
        <v>4.3854274999999996E-3</v>
      </c>
      <c r="K520" s="4"/>
      <c r="L520" s="15">
        <v>4.1632607E-3</v>
      </c>
      <c r="M520" s="15">
        <v>1.6131527E-5</v>
      </c>
      <c r="N520" s="15">
        <v>6.4601920999999998E-4</v>
      </c>
      <c r="O520" s="4"/>
      <c r="P520" s="4"/>
      <c r="Q520" s="15">
        <v>3.6231366999999998E-6</v>
      </c>
      <c r="R520" s="15">
        <v>1.4152751E-5</v>
      </c>
      <c r="S520" s="15">
        <v>2.0872615999999999E-6</v>
      </c>
      <c r="T520" s="15"/>
      <c r="U520" s="15"/>
      <c r="V520" s="15">
        <v>45.221730999999998</v>
      </c>
      <c r="W520" s="15">
        <v>10.036270999999999</v>
      </c>
      <c r="X520" s="15">
        <v>15.629859</v>
      </c>
      <c r="Y520" s="4"/>
      <c r="Z520" s="15">
        <v>16.423821</v>
      </c>
      <c r="AA520" s="15">
        <v>3.8211543000000003E-5</v>
      </c>
      <c r="AB520" s="15">
        <v>2.7353831</v>
      </c>
      <c r="AC520" s="4"/>
      <c r="AD520" s="4"/>
      <c r="AE520" s="15">
        <v>-2.1194970999999998E-6</v>
      </c>
      <c r="AF520" s="15">
        <v>1.9640307000000001E-5</v>
      </c>
      <c r="AG520" s="15">
        <v>-4.0430336999999999E-6</v>
      </c>
      <c r="AH520" s="4"/>
      <c r="AI520" s="69">
        <f t="shared" si="1091"/>
        <v>1</v>
      </c>
      <c r="AJ520" s="15">
        <f t="shared" si="955"/>
        <v>0</v>
      </c>
      <c r="AK520" s="15">
        <f t="shared" si="956"/>
        <v>0</v>
      </c>
      <c r="AL520" s="15">
        <f t="shared" si="957"/>
        <v>45.207784322999998</v>
      </c>
      <c r="AM520" s="15">
        <f t="shared" si="958"/>
        <v>10.0333105323</v>
      </c>
      <c r="AN520" s="15">
        <f t="shared" si="959"/>
        <v>15.625473572499999</v>
      </c>
      <c r="AO520" s="15">
        <f t="shared" si="960"/>
        <v>0</v>
      </c>
      <c r="AP520" s="15">
        <f t="shared" si="961"/>
        <v>16.4196577393</v>
      </c>
      <c r="AQ520" s="15">
        <f t="shared" si="962"/>
        <v>2.2080016000000002E-5</v>
      </c>
      <c r="AR520" s="15">
        <f t="shared" si="963"/>
        <v>2.73473708079</v>
      </c>
      <c r="AS520" s="15">
        <f t="shared" si="964"/>
        <v>0</v>
      </c>
      <c r="AT520" s="15">
        <f t="shared" si="965"/>
        <v>0</v>
      </c>
      <c r="AU520" s="15">
        <f t="shared" si="966"/>
        <v>-5.7426337999999997E-6</v>
      </c>
      <c r="AV520" s="15">
        <f t="shared" si="967"/>
        <v>5.4875560000000011E-6</v>
      </c>
      <c r="AW520" s="15">
        <f t="shared" si="968"/>
        <v>-6.1302952999999999E-6</v>
      </c>
      <c r="AX520" s="4"/>
      <c r="AY520" s="4">
        <f t="shared" si="1028"/>
        <v>0</v>
      </c>
      <c r="AZ520" s="4">
        <f t="shared" si="1092"/>
        <v>0</v>
      </c>
      <c r="BA520" s="4">
        <f t="shared" si="1029"/>
        <v>1</v>
      </c>
      <c r="BB520" s="4">
        <f t="shared" si="1093"/>
        <v>1</v>
      </c>
      <c r="BC520" s="4">
        <f t="shared" si="1094"/>
        <v>1</v>
      </c>
      <c r="BD520" s="40">
        <f t="shared" si="1095"/>
        <v>1.6447265935891373</v>
      </c>
      <c r="BE520" s="15">
        <f t="shared" si="1096"/>
        <v>45.207784322999998</v>
      </c>
      <c r="BF520" s="15">
        <f t="shared" si="1097"/>
        <v>10.0333105323</v>
      </c>
      <c r="BG520" s="15">
        <f t="shared" si="969"/>
        <v>15.625466281450935</v>
      </c>
      <c r="BH520" s="15">
        <f t="shared" si="970"/>
        <v>16.419653018849488</v>
      </c>
      <c r="BI520" s="15">
        <f t="shared" si="971"/>
        <v>2.7347306273132923</v>
      </c>
      <c r="BJ520" s="18">
        <f t="shared" si="972"/>
        <v>0.22193767472907169</v>
      </c>
      <c r="BK520" s="18">
        <f t="shared" si="973"/>
        <v>0.34563663128921124</v>
      </c>
      <c r="BL520" s="18">
        <f t="shared" si="974"/>
        <v>0.36320410886617582</v>
      </c>
      <c r="BM520" s="18">
        <f t="shared" si="975"/>
        <v>6.0492471999384533E-2</v>
      </c>
      <c r="BN520" s="18">
        <f t="shared" si="1030"/>
        <v>1.5573589824762466</v>
      </c>
      <c r="BO520" s="18">
        <f t="shared" si="1031"/>
        <v>1.636513986683666</v>
      </c>
      <c r="BP520" s="18">
        <f t="shared" si="1032"/>
        <v>0.27256513376212554</v>
      </c>
      <c r="BQ520" s="18">
        <f t="shared" si="1033"/>
        <v>1.0508264344303975</v>
      </c>
      <c r="BR520" s="18">
        <f t="shared" si="1034"/>
        <v>0.17501753727245273</v>
      </c>
      <c r="BS520" s="18">
        <f t="shared" si="1035"/>
        <v>0.1665522787950432</v>
      </c>
      <c r="BT520" s="144">
        <f t="shared" si="976"/>
        <v>-1.5053586809896029</v>
      </c>
      <c r="BU520" s="144">
        <f t="shared" si="1050"/>
        <v>-1.062367254355441</v>
      </c>
      <c r="BV520" s="144">
        <f t="shared" si="1051"/>
        <v>-1.0127903193614574</v>
      </c>
      <c r="BW520" s="144">
        <f t="shared" si="1052"/>
        <v>-2.8052363514496057</v>
      </c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4"/>
      <c r="CJ520" s="43"/>
      <c r="CK520" s="20">
        <f t="shared" si="1054"/>
        <v>0</v>
      </c>
      <c r="CL520" s="42">
        <f t="shared" si="1098"/>
        <v>1.6447199918652005</v>
      </c>
      <c r="CM520" s="43">
        <f t="shared" si="1099"/>
        <v>0.21793274994676345</v>
      </c>
      <c r="CN520" s="43">
        <f t="shared" si="1100"/>
        <v>0.33335065897255983</v>
      </c>
      <c r="CO520" s="40">
        <f t="shared" si="1101"/>
        <v>0.33810000000000001</v>
      </c>
      <c r="CP520" s="43">
        <f t="shared" si="1102"/>
        <v>5.4391120744877515E-2</v>
      </c>
      <c r="CQ520" s="18">
        <f t="shared" si="1103"/>
        <v>1.5296033251266308</v>
      </c>
      <c r="CR520" s="18">
        <f t="shared" si="1104"/>
        <v>1.5513960158929347</v>
      </c>
      <c r="CS520" s="18">
        <f t="shared" si="1105"/>
        <v>0.24957754517466588</v>
      </c>
      <c r="CT520" s="18">
        <f t="shared" si="1106"/>
        <v>1.014247282552488</v>
      </c>
      <c r="CU520" s="18">
        <f t="shared" si="1107"/>
        <v>0.16316488142702237</v>
      </c>
      <c r="CV520" s="18">
        <f t="shared" si="1108"/>
        <v>0.1608728800499187</v>
      </c>
      <c r="CW520" s="15">
        <f t="shared" si="1109"/>
        <v>-1.5235687502675275</v>
      </c>
      <c r="CX520" s="15">
        <f t="shared" si="1110"/>
        <v>-1.0985603131011834</v>
      </c>
      <c r="CY520" s="15">
        <f t="shared" si="1111"/>
        <v>-2.9115543600438518</v>
      </c>
      <c r="CZ520" s="15">
        <f t="shared" si="1036"/>
        <v>0.42500843716634434</v>
      </c>
      <c r="DA520" s="15">
        <f t="shared" si="1037"/>
        <v>0.43915518099923062</v>
      </c>
      <c r="DB520" s="15">
        <f t="shared" si="1038"/>
        <v>-1.3879856097763241</v>
      </c>
      <c r="DC520" s="15">
        <f t="shared" si="1039"/>
        <v>1.4146743832886489E-2</v>
      </c>
      <c r="DD520" s="15">
        <f t="shared" si="1040"/>
        <v>-1.8129940469426686</v>
      </c>
      <c r="DE520" s="15">
        <f t="shared" si="1041"/>
        <v>-1.8271407907755548</v>
      </c>
      <c r="DF520" s="15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125"/>
      <c r="DZ520" s="4"/>
      <c r="EA520" s="20"/>
      <c r="EB520" s="20"/>
      <c r="EC520" s="20"/>
      <c r="ED520" s="4"/>
      <c r="EE520" s="4" t="str">
        <f t="shared" si="1114"/>
        <v xml:space="preserve">bottle 3 </v>
      </c>
      <c r="EF520" s="4" t="str">
        <f t="shared" si="1115"/>
        <v>Lab 2</v>
      </c>
      <c r="EG520" s="4" t="str">
        <f t="shared" si="1115"/>
        <v>June 3, 2020</v>
      </c>
      <c r="EH520" s="130">
        <f t="shared" si="1115"/>
        <v>2</v>
      </c>
      <c r="EI520" s="51">
        <f>BE520/AVERAGE(BE517,BE524)</f>
        <v>1.0663594161325338</v>
      </c>
      <c r="EJ520" s="52">
        <f>(CM520/AVERAGE(CM517,CM524)-1)*10^6</f>
        <v>-4.0345715260903248</v>
      </c>
      <c r="EK520" s="52">
        <f>(CN520/AVERAGE(CN517,CN524)-1)*10^6</f>
        <v>0.14098179068611216</v>
      </c>
      <c r="EL520" s="52">
        <f>(CP520/AVERAGE(CP517,CP524)-1)*10^6</f>
        <v>20.848921184590807</v>
      </c>
      <c r="EN520" t="str">
        <f t="shared" ref="EN520:EU520" si="1118">EE665</f>
        <v>iRM5</v>
      </c>
      <c r="EO520" t="str">
        <f t="shared" si="1118"/>
        <v>Lab 3</v>
      </c>
      <c r="EP520" s="39" t="str">
        <f t="shared" si="1118"/>
        <v>Jul 20, 2020</v>
      </c>
      <c r="EQ520" s="124">
        <f t="shared" si="1118"/>
        <v>1</v>
      </c>
      <c r="ER520" s="117">
        <f t="shared" si="1118"/>
        <v>0.99342427707556902</v>
      </c>
      <c r="ES520" s="44">
        <f t="shared" si="1118"/>
        <v>-7.9831651370598777</v>
      </c>
      <c r="ET520" s="44">
        <f t="shared" si="1118"/>
        <v>0.63679782447145783</v>
      </c>
      <c r="EU520" s="44">
        <f t="shared" si="1118"/>
        <v>10.750525759828378</v>
      </c>
      <c r="EV520" s="39" t="s">
        <v>275</v>
      </c>
      <c r="EW520" s="114" t="s">
        <v>274</v>
      </c>
      <c r="EX520" s="115">
        <f>EX518/SQRT(EX519)</f>
        <v>5.2236132301401224</v>
      </c>
      <c r="EY520" s="115">
        <f t="shared" ref="EY520" si="1119">EY518/SQRT(EY519)</f>
        <v>3.9770634548287811</v>
      </c>
      <c r="EZ520" s="116">
        <f t="shared" ref="EZ520" si="1120">EZ518/SQRT(EZ519)</f>
        <v>5.2605245917446677</v>
      </c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</row>
    <row r="521" spans="1:235">
      <c r="A521" s="4" t="s">
        <v>40</v>
      </c>
      <c r="B521" s="4" t="s">
        <v>42</v>
      </c>
      <c r="C521" s="20">
        <v>2</v>
      </c>
      <c r="D521" s="16">
        <v>149</v>
      </c>
      <c r="E521" s="4" t="s">
        <v>183</v>
      </c>
      <c r="F521" s="15"/>
      <c r="G521" s="15"/>
      <c r="H521" s="15">
        <v>1.3905649000000001E-2</v>
      </c>
      <c r="I521" s="15">
        <v>2.9519301999999998E-3</v>
      </c>
      <c r="J521" s="15">
        <v>4.3660783000000003E-3</v>
      </c>
      <c r="K521" s="4"/>
      <c r="L521" s="15">
        <v>4.1562941000000001E-3</v>
      </c>
      <c r="M521" s="15">
        <v>9.8319860000000001E-6</v>
      </c>
      <c r="N521" s="15">
        <v>6.7569473999999998E-4</v>
      </c>
      <c r="O521" s="4"/>
      <c r="P521" s="4"/>
      <c r="Q521" s="15">
        <v>4.1697076999999999E-7</v>
      </c>
      <c r="R521" s="15">
        <v>4.3130572999999999E-6</v>
      </c>
      <c r="S521" s="15">
        <v>8.2308859999999994E-6</v>
      </c>
      <c r="T521" s="15"/>
      <c r="U521" s="15"/>
      <c r="V521" s="15">
        <v>44.923091999999997</v>
      </c>
      <c r="W521" s="15">
        <v>9.9703500999999992</v>
      </c>
      <c r="X521" s="15">
        <v>15.527507</v>
      </c>
      <c r="Y521" s="4"/>
      <c r="Z521" s="15">
        <v>16.317091999999999</v>
      </c>
      <c r="AA521" s="15">
        <v>4.1479230999999999E-5</v>
      </c>
      <c r="AB521" s="15">
        <v>2.7177224999999998</v>
      </c>
      <c r="AC521" s="4"/>
      <c r="AD521" s="4"/>
      <c r="AE521" s="15">
        <v>4.0645395000000004E-6</v>
      </c>
      <c r="AF521" s="15">
        <v>1.0513038E-5</v>
      </c>
      <c r="AG521" s="15">
        <v>-7.4976075000000003E-7</v>
      </c>
      <c r="AH521" s="4"/>
      <c r="AI521" s="69">
        <f t="shared" si="1091"/>
        <v>1</v>
      </c>
      <c r="AJ521" s="15">
        <f t="shared" si="955"/>
        <v>0</v>
      </c>
      <c r="AK521" s="15">
        <f t="shared" si="956"/>
        <v>0</v>
      </c>
      <c r="AL521" s="15">
        <f t="shared" si="957"/>
        <v>44.909186350999995</v>
      </c>
      <c r="AM521" s="15">
        <f t="shared" si="958"/>
        <v>9.9673981697999992</v>
      </c>
      <c r="AN521" s="15">
        <f t="shared" si="959"/>
        <v>15.5231409217</v>
      </c>
      <c r="AO521" s="15">
        <f t="shared" si="960"/>
        <v>0</v>
      </c>
      <c r="AP521" s="15">
        <f t="shared" si="961"/>
        <v>16.312935705899999</v>
      </c>
      <c r="AQ521" s="15">
        <f t="shared" si="962"/>
        <v>3.1647245000000001E-5</v>
      </c>
      <c r="AR521" s="15">
        <f t="shared" si="963"/>
        <v>2.7170468052599999</v>
      </c>
      <c r="AS521" s="15">
        <f t="shared" si="964"/>
        <v>0</v>
      </c>
      <c r="AT521" s="15">
        <f t="shared" si="965"/>
        <v>0</v>
      </c>
      <c r="AU521" s="15">
        <f t="shared" si="966"/>
        <v>3.6475687300000003E-6</v>
      </c>
      <c r="AV521" s="15">
        <f t="shared" si="967"/>
        <v>6.1999806999999998E-6</v>
      </c>
      <c r="AW521" s="15">
        <f t="shared" si="968"/>
        <v>-8.9806467499999996E-6</v>
      </c>
      <c r="AX521" s="4"/>
      <c r="AY521" s="4">
        <f t="shared" si="1028"/>
        <v>0</v>
      </c>
      <c r="AZ521" s="4">
        <f t="shared" si="1092"/>
        <v>0</v>
      </c>
      <c r="BA521" s="4">
        <f t="shared" si="1029"/>
        <v>1</v>
      </c>
      <c r="BB521" s="4">
        <f t="shared" si="1093"/>
        <v>1</v>
      </c>
      <c r="BC521" s="4">
        <f t="shared" si="1094"/>
        <v>1</v>
      </c>
      <c r="BD521" s="40">
        <f t="shared" si="1095"/>
        <v>1.6471620311065134</v>
      </c>
      <c r="BE521" s="15">
        <f t="shared" si="1096"/>
        <v>44.909186350999995</v>
      </c>
      <c r="BF521" s="15">
        <f t="shared" si="1097"/>
        <v>9.9673981697999992</v>
      </c>
      <c r="BG521" s="15">
        <f t="shared" si="969"/>
        <v>15.523132685593831</v>
      </c>
      <c r="BH521" s="15">
        <f t="shared" si="970"/>
        <v>16.312930373338901</v>
      </c>
      <c r="BI521" s="15">
        <f t="shared" si="971"/>
        <v>2.7170353057416721</v>
      </c>
      <c r="BJ521" s="18">
        <f t="shared" si="972"/>
        <v>0.22194564140835418</v>
      </c>
      <c r="BK521" s="18">
        <f t="shared" si="973"/>
        <v>0.34565606609455252</v>
      </c>
      <c r="BL521" s="18">
        <f t="shared" si="974"/>
        <v>0.36324261690783582</v>
      </c>
      <c r="BM521" s="18">
        <f t="shared" si="975"/>
        <v>6.050065758274803E-2</v>
      </c>
      <c r="BN521" s="18">
        <f t="shared" si="1030"/>
        <v>1.5573906471025738</v>
      </c>
      <c r="BO521" s="18">
        <f t="shared" si="1031"/>
        <v>1.6366287465835458</v>
      </c>
      <c r="BP521" s="18">
        <f t="shared" si="1032"/>
        <v>0.27259223113750564</v>
      </c>
      <c r="BQ521" s="18">
        <f t="shared" si="1033"/>
        <v>1.0508787564818045</v>
      </c>
      <c r="BR521" s="18">
        <f t="shared" si="1034"/>
        <v>0.1750313780583222</v>
      </c>
      <c r="BS521" s="18">
        <f t="shared" si="1035"/>
        <v>0.16655715702570942</v>
      </c>
      <c r="BT521" s="144">
        <f t="shared" si="976"/>
        <v>-1.5053227856135267</v>
      </c>
      <c r="BU521" s="144">
        <f t="shared" si="1050"/>
        <v>-1.0623110269269727</v>
      </c>
      <c r="BV521" s="144">
        <f t="shared" si="1051"/>
        <v>-1.0126843018371714</v>
      </c>
      <c r="BW521" s="144">
        <f t="shared" si="1052"/>
        <v>-2.8051010448680787</v>
      </c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4"/>
      <c r="CJ521" s="43"/>
      <c r="CK521" s="20">
        <f t="shared" si="1054"/>
        <v>0</v>
      </c>
      <c r="CL521" s="42">
        <f t="shared" si="1098"/>
        <v>1.6471545245331245</v>
      </c>
      <c r="CM521" s="43">
        <f t="shared" si="1099"/>
        <v>0.21793469841171545</v>
      </c>
      <c r="CN521" s="43">
        <f t="shared" si="1100"/>
        <v>0.33335154370765724</v>
      </c>
      <c r="CO521" s="40">
        <f t="shared" si="1101"/>
        <v>0.33810000000000001</v>
      </c>
      <c r="CP521" s="43">
        <f t="shared" si="1102"/>
        <v>5.4389920536065513E-2</v>
      </c>
      <c r="CQ521" s="18">
        <f t="shared" si="1103"/>
        <v>1.5295937092032033</v>
      </c>
      <c r="CR521" s="18">
        <f t="shared" si="1104"/>
        <v>1.5513821454960419</v>
      </c>
      <c r="CS521" s="18">
        <f t="shared" si="1105"/>
        <v>0.24956980660928874</v>
      </c>
      <c r="CT521" s="18">
        <f t="shared" si="1106"/>
        <v>1.0142445906790429</v>
      </c>
      <c r="CU521" s="18">
        <f t="shared" si="1107"/>
        <v>0.16316084794784808</v>
      </c>
      <c r="CV521" s="18">
        <f t="shared" si="1108"/>
        <v>0.16086933018652916</v>
      </c>
      <c r="CW521" s="15">
        <f t="shared" si="1109"/>
        <v>-1.523559809636795</v>
      </c>
      <c r="CX521" s="15">
        <f t="shared" si="1110"/>
        <v>-1.0985576590373634</v>
      </c>
      <c r="CY521" s="15">
        <f t="shared" si="1111"/>
        <v>-2.9115764265509916</v>
      </c>
      <c r="CZ521" s="15">
        <f t="shared" si="1036"/>
        <v>0.42500215059943175</v>
      </c>
      <c r="DA521" s="15">
        <f t="shared" si="1037"/>
        <v>0.43914624036849814</v>
      </c>
      <c r="DB521" s="15">
        <f t="shared" si="1038"/>
        <v>-1.3880166169141968</v>
      </c>
      <c r="DC521" s="15">
        <f t="shared" si="1039"/>
        <v>1.4144089769066406E-2</v>
      </c>
      <c r="DD521" s="15">
        <f t="shared" si="1040"/>
        <v>-1.8130187675136284</v>
      </c>
      <c r="DE521" s="15">
        <f t="shared" si="1041"/>
        <v>-1.8271628572826948</v>
      </c>
      <c r="DF521" s="15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3"/>
      <c r="DW521" s="43"/>
      <c r="DX521" s="43"/>
      <c r="DY521" s="125"/>
      <c r="DZ521" s="43"/>
      <c r="EA521" s="52"/>
      <c r="EB521" s="52"/>
      <c r="EC521" s="52"/>
      <c r="ED521" s="4"/>
      <c r="EE521" s="4" t="str">
        <f t="shared" si="1114"/>
        <v xml:space="preserve">bottle 4 </v>
      </c>
      <c r="EF521" s="4" t="str">
        <f t="shared" si="1115"/>
        <v>Lab 2</v>
      </c>
      <c r="EG521" s="4" t="str">
        <f t="shared" si="1115"/>
        <v>June 3, 2020</v>
      </c>
      <c r="EH521" s="130">
        <f t="shared" si="1115"/>
        <v>2</v>
      </c>
      <c r="EI521" s="51">
        <f>BE521/AVERAGE(BE517,BE524)</f>
        <v>1.0593160990611796</v>
      </c>
      <c r="EJ521" s="52">
        <f>(CM521/AVERAGE(CM517,CM524)-1)*10^6</f>
        <v>4.9060631019948175</v>
      </c>
      <c r="EK521" s="52">
        <f>(CN521/AVERAGE(CN517,CN524)-1)*10^6</f>
        <v>2.7950495067319281</v>
      </c>
      <c r="EL521" s="52">
        <f>(CP521/AVERAGE(CP517,CP524)-1)*10^6</f>
        <v>-1.2178025494691269</v>
      </c>
      <c r="EN521" t="str">
        <f t="shared" ref="EN521:EU521" si="1121">EE669</f>
        <v>iRM5</v>
      </c>
      <c r="EO521" t="str">
        <f t="shared" si="1121"/>
        <v>Lab 3</v>
      </c>
      <c r="EP521" s="39" t="str">
        <f t="shared" si="1121"/>
        <v>Jul 20, 2020</v>
      </c>
      <c r="EQ521" s="124">
        <f t="shared" si="1121"/>
        <v>1</v>
      </c>
      <c r="ER521" s="117">
        <f t="shared" si="1121"/>
        <v>1.0081687364726677</v>
      </c>
      <c r="ES521" s="44">
        <f t="shared" si="1121"/>
        <v>11.594528657399295</v>
      </c>
      <c r="ET521" s="44">
        <f t="shared" si="1121"/>
        <v>3.8950617053945535</v>
      </c>
      <c r="EU521" s="44">
        <f t="shared" si="1121"/>
        <v>11.452792061383832</v>
      </c>
      <c r="EV521" s="39" t="s">
        <v>275</v>
      </c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</row>
    <row r="522" spans="1:235">
      <c r="A522" s="4" t="s">
        <v>40</v>
      </c>
      <c r="B522" s="4" t="s">
        <v>42</v>
      </c>
      <c r="C522" s="20">
        <v>2</v>
      </c>
      <c r="D522" s="16">
        <v>152</v>
      </c>
      <c r="E522" s="4" t="s">
        <v>184</v>
      </c>
      <c r="F522" s="15"/>
      <c r="G522" s="15"/>
      <c r="H522" s="15">
        <v>1.5138398000000001E-2</v>
      </c>
      <c r="I522" s="15">
        <v>3.2338977000000001E-3</v>
      </c>
      <c r="J522" s="15">
        <v>4.8117745000000002E-3</v>
      </c>
      <c r="K522" s="4"/>
      <c r="L522" s="15">
        <v>4.5887740000000003E-3</v>
      </c>
      <c r="M522" s="15">
        <v>6.8669209000000003E-6</v>
      </c>
      <c r="N522" s="15">
        <v>7.2083439000000002E-4</v>
      </c>
      <c r="O522" s="4"/>
      <c r="P522" s="4"/>
      <c r="Q522" s="15">
        <v>6.8174791000000002E-7</v>
      </c>
      <c r="R522" s="15">
        <v>1.8305029000000001E-5</v>
      </c>
      <c r="S522" s="15">
        <v>1.6855648999999999E-7</v>
      </c>
      <c r="T522" s="15"/>
      <c r="U522" s="15"/>
      <c r="V522" s="15">
        <v>45.203650000000003</v>
      </c>
      <c r="W522" s="15">
        <v>10.032102999999999</v>
      </c>
      <c r="X522" s="15">
        <v>15.623132</v>
      </c>
      <c r="Y522" s="4"/>
      <c r="Z522" s="15">
        <v>16.416291000000001</v>
      </c>
      <c r="AA522" s="15">
        <v>3.1911244999999997E-5</v>
      </c>
      <c r="AB522" s="15">
        <v>2.7340422000000002</v>
      </c>
      <c r="AC522" s="4"/>
      <c r="AD522" s="4"/>
      <c r="AE522" s="15">
        <v>4.9802141000000001E-6</v>
      </c>
      <c r="AF522" s="15">
        <v>1.5438468E-5</v>
      </c>
      <c r="AG522" s="15">
        <v>2.1360287999999998E-6</v>
      </c>
      <c r="AH522" s="4"/>
      <c r="AI522" s="69">
        <f t="shared" si="1091"/>
        <v>1</v>
      </c>
      <c r="AJ522" s="15">
        <f t="shared" si="955"/>
        <v>0</v>
      </c>
      <c r="AK522" s="15">
        <f t="shared" si="956"/>
        <v>0</v>
      </c>
      <c r="AL522" s="15">
        <f t="shared" si="957"/>
        <v>45.188511602000005</v>
      </c>
      <c r="AM522" s="15">
        <f t="shared" si="958"/>
        <v>10.0288691023</v>
      </c>
      <c r="AN522" s="15">
        <f t="shared" si="959"/>
        <v>15.6183202255</v>
      </c>
      <c r="AO522" s="15">
        <f t="shared" si="960"/>
        <v>0</v>
      </c>
      <c r="AP522" s="15">
        <f t="shared" si="961"/>
        <v>16.411702226000003</v>
      </c>
      <c r="AQ522" s="15">
        <f t="shared" si="962"/>
        <v>2.5044324099999997E-5</v>
      </c>
      <c r="AR522" s="15">
        <f t="shared" si="963"/>
        <v>2.7333213656100002</v>
      </c>
      <c r="AS522" s="15">
        <f t="shared" si="964"/>
        <v>0</v>
      </c>
      <c r="AT522" s="15">
        <f t="shared" si="965"/>
        <v>0</v>
      </c>
      <c r="AU522" s="15">
        <f t="shared" si="966"/>
        <v>4.29846619E-6</v>
      </c>
      <c r="AV522" s="15">
        <f t="shared" si="967"/>
        <v>-2.8665610000000006E-6</v>
      </c>
      <c r="AW522" s="15">
        <f t="shared" si="968"/>
        <v>1.9674723099999999E-6</v>
      </c>
      <c r="AX522" s="4"/>
      <c r="AY522" s="4">
        <f t="shared" si="1028"/>
        <v>0</v>
      </c>
      <c r="AZ522" s="4">
        <f t="shared" si="1092"/>
        <v>0</v>
      </c>
      <c r="BA522" s="4">
        <f t="shared" si="1029"/>
        <v>1</v>
      </c>
      <c r="BB522" s="4">
        <f t="shared" si="1093"/>
        <v>1</v>
      </c>
      <c r="BC522" s="4">
        <f t="shared" si="1094"/>
        <v>1</v>
      </c>
      <c r="BD522" s="40">
        <f t="shared" si="1095"/>
        <v>1.6433895712878053</v>
      </c>
      <c r="BE522" s="15">
        <f t="shared" si="1096"/>
        <v>45.188511602000005</v>
      </c>
      <c r="BF522" s="15">
        <f t="shared" si="1097"/>
        <v>10.0288691023</v>
      </c>
      <c r="BG522" s="15">
        <f t="shared" si="969"/>
        <v>15.618324034542901</v>
      </c>
      <c r="BH522" s="15">
        <f t="shared" si="970"/>
        <v>16.411704692028277</v>
      </c>
      <c r="BI522" s="15">
        <f t="shared" si="971"/>
        <v>2.7333241975922546</v>
      </c>
      <c r="BJ522" s="18">
        <f t="shared" si="972"/>
        <v>0.22193404356022495</v>
      </c>
      <c r="BK522" s="18">
        <f t="shared" si="973"/>
        <v>0.34562598945727718</v>
      </c>
      <c r="BL522" s="18">
        <f t="shared" si="974"/>
        <v>0.36318312133347425</v>
      </c>
      <c r="BM522" s="18">
        <f t="shared" si="975"/>
        <v>6.0487148186382844E-2</v>
      </c>
      <c r="BN522" s="18">
        <f t="shared" si="1030"/>
        <v>1.5573365127440968</v>
      </c>
      <c r="BO522" s="18">
        <f t="shared" si="1031"/>
        <v>1.6364461959389269</v>
      </c>
      <c r="BP522" s="18">
        <f t="shared" si="1032"/>
        <v>0.27254560506382519</v>
      </c>
      <c r="BQ522" s="18">
        <f t="shared" si="1033"/>
        <v>1.0507980661516987</v>
      </c>
      <c r="BR522" s="18">
        <f t="shared" si="1034"/>
        <v>0.1750075226731746</v>
      </c>
      <c r="BS522" s="18">
        <f t="shared" si="1035"/>
        <v>0.16654724471857718</v>
      </c>
      <c r="BT522" s="144">
        <f t="shared" si="976"/>
        <v>-1.5053750423331949</v>
      </c>
      <c r="BU522" s="144">
        <f t="shared" si="1050"/>
        <v>-1.0623980439037704</v>
      </c>
      <c r="BV522" s="144">
        <f t="shared" si="1051"/>
        <v>-1.0128481054343255</v>
      </c>
      <c r="BW522" s="144">
        <f t="shared" si="1052"/>
        <v>-2.8053243631824403</v>
      </c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4"/>
      <c r="CJ522" s="43"/>
      <c r="CK522" s="20">
        <f t="shared" si="1054"/>
        <v>0</v>
      </c>
      <c r="CL522" s="42">
        <f t="shared" si="1098"/>
        <v>1.6433930217902419</v>
      </c>
      <c r="CM522" s="43">
        <f t="shared" si="1099"/>
        <v>0.21793238614121829</v>
      </c>
      <c r="CN522" s="43">
        <f t="shared" si="1100"/>
        <v>0.33335012935585551</v>
      </c>
      <c r="CO522" s="40">
        <f t="shared" si="1101"/>
        <v>0.33810000000000001</v>
      </c>
      <c r="CP522" s="43">
        <f t="shared" si="1102"/>
        <v>5.4390999250586852E-2</v>
      </c>
      <c r="CQ522" s="18">
        <f t="shared" si="1103"/>
        <v>1.5296034483825984</v>
      </c>
      <c r="CR522" s="18">
        <f t="shared" si="1104"/>
        <v>1.551398605716702</v>
      </c>
      <c r="CS522" s="18">
        <f t="shared" si="1105"/>
        <v>0.24957740432090683</v>
      </c>
      <c r="CT522" s="18">
        <f t="shared" si="1106"/>
        <v>1.0142488939582019</v>
      </c>
      <c r="CU522" s="18">
        <f t="shared" si="1107"/>
        <v>0.16316477619399317</v>
      </c>
      <c r="CV522" s="18">
        <f t="shared" si="1108"/>
        <v>0.16087252070566946</v>
      </c>
      <c r="CW522" s="15">
        <f t="shared" si="1109"/>
        <v>-1.5235704196166679</v>
      </c>
      <c r="CX522" s="15">
        <f t="shared" si="1110"/>
        <v>-1.0985619018699793</v>
      </c>
      <c r="CY522" s="15">
        <f t="shared" si="1111"/>
        <v>-2.9115565937618682</v>
      </c>
      <c r="CZ522" s="15">
        <f t="shared" si="1036"/>
        <v>0.42500851774668869</v>
      </c>
      <c r="DA522" s="15">
        <f t="shared" si="1037"/>
        <v>0.43915685034837104</v>
      </c>
      <c r="DB522" s="15">
        <f t="shared" si="1038"/>
        <v>-1.3879861741452009</v>
      </c>
      <c r="DC522" s="15">
        <f t="shared" si="1039"/>
        <v>1.4148332601682443E-2</v>
      </c>
      <c r="DD522" s="15">
        <f t="shared" si="1040"/>
        <v>-1.8129946918918893</v>
      </c>
      <c r="DE522" s="15">
        <f t="shared" si="1041"/>
        <v>-1.8271430244935718</v>
      </c>
      <c r="DF522" s="15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125"/>
      <c r="DZ522" s="4"/>
      <c r="EA522" s="20"/>
      <c r="EB522" s="20"/>
      <c r="EC522" s="20"/>
      <c r="ED522" s="4"/>
      <c r="EE522" s="4" t="str">
        <f t="shared" si="1114"/>
        <v xml:space="preserve">bottle 5 </v>
      </c>
      <c r="EF522" s="4" t="str">
        <f t="shared" si="1115"/>
        <v>Lab 2</v>
      </c>
      <c r="EG522" s="4" t="str">
        <f t="shared" si="1115"/>
        <v>June 3, 2020</v>
      </c>
      <c r="EH522" s="130">
        <f t="shared" si="1115"/>
        <v>2</v>
      </c>
      <c r="EI522" s="51">
        <f>BE522/AVERAGE(BE517,BE524)</f>
        <v>1.0659048119571555</v>
      </c>
      <c r="EJ522" s="52">
        <f>(CM522/AVERAGE(CM517,CM524)-1)*10^6</f>
        <v>-5.7039125381797007</v>
      </c>
      <c r="EK522" s="52">
        <f>(CN522/AVERAGE(CN517,CN524)-1)*10^6</f>
        <v>-1.4477859671124804</v>
      </c>
      <c r="EL522" s="52">
        <f>(CP522/AVERAGE(CP517,CP524)-1)*10^6</f>
        <v>18.615159092183475</v>
      </c>
      <c r="EN522" t="str">
        <f t="shared" ref="EN522:EU522" si="1122">EE673</f>
        <v>iRM5</v>
      </c>
      <c r="EO522" t="str">
        <f t="shared" si="1122"/>
        <v>Lab 3</v>
      </c>
      <c r="EP522" s="39" t="str">
        <f t="shared" si="1122"/>
        <v>Jul 20, 2020</v>
      </c>
      <c r="EQ522" s="124">
        <f t="shared" si="1122"/>
        <v>1</v>
      </c>
      <c r="ER522" s="117">
        <f t="shared" si="1122"/>
        <v>1.0135383679600867</v>
      </c>
      <c r="ES522" s="44">
        <f t="shared" si="1122"/>
        <v>-9.304126065923235</v>
      </c>
      <c r="ET522" s="44">
        <f t="shared" si="1122"/>
        <v>-5.1811926273792608</v>
      </c>
      <c r="EU522" s="44">
        <f t="shared" si="1122"/>
        <v>9.4346041963344618</v>
      </c>
      <c r="EV522" s="39" t="s">
        <v>275</v>
      </c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</row>
    <row r="523" spans="1:235">
      <c r="A523" s="4" t="s">
        <v>40</v>
      </c>
      <c r="B523" s="4" t="s">
        <v>42</v>
      </c>
      <c r="C523" s="20">
        <v>2</v>
      </c>
      <c r="D523" s="16">
        <v>155</v>
      </c>
      <c r="E523" s="4" t="s">
        <v>185</v>
      </c>
      <c r="F523" s="15"/>
      <c r="G523" s="15"/>
      <c r="H523" s="15">
        <v>1.4723534E-2</v>
      </c>
      <c r="I523" s="15">
        <v>3.1248732999999999E-3</v>
      </c>
      <c r="J523" s="15">
        <v>4.6343241999999996E-3</v>
      </c>
      <c r="K523" s="4"/>
      <c r="L523" s="15">
        <v>4.4228901000000001E-3</v>
      </c>
      <c r="M523" s="15">
        <v>5.9130043999999998E-6</v>
      </c>
      <c r="N523" s="15">
        <v>7.0046443000000005E-4</v>
      </c>
      <c r="O523" s="4"/>
      <c r="P523" s="4"/>
      <c r="Q523" s="15">
        <v>3.2871808999999998E-6</v>
      </c>
      <c r="R523" s="15">
        <v>7.9670845999999995E-6</v>
      </c>
      <c r="S523" s="15">
        <v>6.0755776999999999E-6</v>
      </c>
      <c r="T523" s="15"/>
      <c r="U523" s="15"/>
      <c r="V523" s="15">
        <v>45.102623999999999</v>
      </c>
      <c r="W523" s="15">
        <v>10.01003</v>
      </c>
      <c r="X523" s="15">
        <v>15.589273</v>
      </c>
      <c r="Y523" s="4"/>
      <c r="Z523" s="15">
        <v>16.381716000000001</v>
      </c>
      <c r="AA523" s="15">
        <v>1.9388064E-5</v>
      </c>
      <c r="AB523" s="15">
        <v>2.7284068000000001</v>
      </c>
      <c r="AC523" s="4"/>
      <c r="AD523" s="4"/>
      <c r="AE523" s="15">
        <v>4.1035478000000004E-6</v>
      </c>
      <c r="AF523" s="15">
        <v>1.2231090999999999E-5</v>
      </c>
      <c r="AG523" s="15">
        <v>7.7543319000000001E-8</v>
      </c>
      <c r="AH523" s="4"/>
      <c r="AI523" s="69">
        <f t="shared" si="1091"/>
        <v>1</v>
      </c>
      <c r="AJ523" s="15">
        <f t="shared" si="955"/>
        <v>0</v>
      </c>
      <c r="AK523" s="15">
        <f t="shared" si="956"/>
        <v>0</v>
      </c>
      <c r="AL523" s="15">
        <f t="shared" si="957"/>
        <v>45.087900466000001</v>
      </c>
      <c r="AM523" s="15">
        <f t="shared" si="958"/>
        <v>10.0069051267</v>
      </c>
      <c r="AN523" s="15">
        <f t="shared" si="959"/>
        <v>15.584638675800001</v>
      </c>
      <c r="AO523" s="15">
        <f t="shared" si="960"/>
        <v>0</v>
      </c>
      <c r="AP523" s="15">
        <f t="shared" si="961"/>
        <v>16.377293109900002</v>
      </c>
      <c r="AQ523" s="15">
        <f t="shared" si="962"/>
        <v>1.34750596E-5</v>
      </c>
      <c r="AR523" s="15">
        <f t="shared" si="963"/>
        <v>2.7277063355700002</v>
      </c>
      <c r="AS523" s="15">
        <f t="shared" si="964"/>
        <v>0</v>
      </c>
      <c r="AT523" s="15">
        <f t="shared" si="965"/>
        <v>0</v>
      </c>
      <c r="AU523" s="15">
        <f t="shared" si="966"/>
        <v>8.1636690000000056E-7</v>
      </c>
      <c r="AV523" s="15">
        <f t="shared" si="967"/>
        <v>4.2640063999999997E-6</v>
      </c>
      <c r="AW523" s="15">
        <f t="shared" si="968"/>
        <v>-5.9980343810000001E-6</v>
      </c>
      <c r="AX523" s="4"/>
      <c r="AY523" s="4">
        <f t="shared" si="1028"/>
        <v>0</v>
      </c>
      <c r="AZ523" s="4">
        <f t="shared" si="1092"/>
        <v>0</v>
      </c>
      <c r="BA523" s="4">
        <f t="shared" si="1029"/>
        <v>1</v>
      </c>
      <c r="BB523" s="4">
        <f t="shared" si="1093"/>
        <v>1</v>
      </c>
      <c r="BC523" s="4">
        <f t="shared" si="1094"/>
        <v>1</v>
      </c>
      <c r="BD523" s="40">
        <f t="shared" si="1095"/>
        <v>1.6463779597307115</v>
      </c>
      <c r="BE523" s="15">
        <f t="shared" si="1096"/>
        <v>45.087900466000001</v>
      </c>
      <c r="BF523" s="15">
        <f t="shared" si="1097"/>
        <v>10.0069051267</v>
      </c>
      <c r="BG523" s="15">
        <f t="shared" si="969"/>
        <v>15.584633011124621</v>
      </c>
      <c r="BH523" s="15">
        <f t="shared" si="970"/>
        <v>16.377289442296835</v>
      </c>
      <c r="BI523" s="15">
        <f t="shared" si="971"/>
        <v>2.7276991293360884</v>
      </c>
      <c r="BJ523" s="18">
        <f t="shared" si="972"/>
        <v>0.22194214020335748</v>
      </c>
      <c r="BK523" s="18">
        <f t="shared" si="973"/>
        <v>0.34565000476961044</v>
      </c>
      <c r="BL523" s="18">
        <f t="shared" si="974"/>
        <v>0.36323025186428148</v>
      </c>
      <c r="BM523" s="18">
        <f t="shared" si="975"/>
        <v>6.0497364063181402E-2</v>
      </c>
      <c r="BN523" s="18">
        <f t="shared" si="1030"/>
        <v>1.5573879050319328</v>
      </c>
      <c r="BO523" s="18">
        <f t="shared" si="1031"/>
        <v>1.6365988519866792</v>
      </c>
      <c r="BP523" s="18">
        <f t="shared" si="1032"/>
        <v>0.27258169182179587</v>
      </c>
      <c r="BQ523" s="18">
        <f t="shared" si="1033"/>
        <v>1.0508614114048371</v>
      </c>
      <c r="BR523" s="18">
        <f t="shared" si="1034"/>
        <v>0.17502491893065447</v>
      </c>
      <c r="BS523" s="18">
        <f t="shared" si="1035"/>
        <v>0.16655375964055391</v>
      </c>
      <c r="BT523" s="144">
        <f t="shared" si="976"/>
        <v>-1.5053385607942902</v>
      </c>
      <c r="BU523" s="144">
        <f t="shared" si="1050"/>
        <v>-1.0623285627919035</v>
      </c>
      <c r="BV523" s="144">
        <f t="shared" si="1051"/>
        <v>-1.0127183431457654</v>
      </c>
      <c r="BW523" s="144">
        <f t="shared" si="1052"/>
        <v>-2.8051554840981199</v>
      </c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4"/>
      <c r="CJ523" s="43"/>
      <c r="CK523" s="20">
        <f t="shared" si="1054"/>
        <v>0</v>
      </c>
      <c r="CL523" s="42">
        <f t="shared" si="1098"/>
        <v>1.6463728171843697</v>
      </c>
      <c r="CM523" s="43">
        <f t="shared" si="1099"/>
        <v>0.21793314666867361</v>
      </c>
      <c r="CN523" s="43">
        <f t="shared" si="1100"/>
        <v>0.33335143239437487</v>
      </c>
      <c r="CO523" s="40">
        <f t="shared" si="1101"/>
        <v>0.33810000000000001</v>
      </c>
      <c r="CP523" s="43">
        <f t="shared" si="1102"/>
        <v>5.4389707975524532E-2</v>
      </c>
      <c r="CQ523" s="18">
        <f t="shared" si="1103"/>
        <v>1.5296040895567529</v>
      </c>
      <c r="CR523" s="18">
        <f t="shared" si="1104"/>
        <v>1.5513931917571835</v>
      </c>
      <c r="CS523" s="18">
        <f t="shared" si="1105"/>
        <v>0.24957060826645999</v>
      </c>
      <c r="CT523" s="18">
        <f t="shared" si="1106"/>
        <v>1.0142449293573375</v>
      </c>
      <c r="CU523" s="18">
        <f t="shared" si="1107"/>
        <v>0.16316026478379797</v>
      </c>
      <c r="CV523" s="18">
        <f t="shared" si="1108"/>
        <v>0.16086870149519233</v>
      </c>
      <c r="CW523" s="15">
        <f t="shared" si="1109"/>
        <v>-1.5235669298823435</v>
      </c>
      <c r="CX523" s="15">
        <f t="shared" si="1110"/>
        <v>-1.0985579929590237</v>
      </c>
      <c r="CY523" s="15">
        <f t="shared" si="1111"/>
        <v>-2.9115803346456208</v>
      </c>
      <c r="CZ523" s="15">
        <f t="shared" si="1036"/>
        <v>0.42500893692331959</v>
      </c>
      <c r="DA523" s="15">
        <f t="shared" si="1037"/>
        <v>0.43915336061404669</v>
      </c>
      <c r="DB523" s="15">
        <f t="shared" si="1038"/>
        <v>-1.3880134047632775</v>
      </c>
      <c r="DC523" s="15">
        <f t="shared" si="1039"/>
        <v>1.4144423690727005E-2</v>
      </c>
      <c r="DD523" s="15">
        <f t="shared" si="1040"/>
        <v>-1.8130223416865969</v>
      </c>
      <c r="DE523" s="15">
        <f t="shared" si="1041"/>
        <v>-1.827166765377324</v>
      </c>
      <c r="DF523" s="15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3"/>
      <c r="DW523" s="43"/>
      <c r="DX523" s="43"/>
      <c r="DY523" s="125"/>
      <c r="DZ523" s="43"/>
      <c r="EA523" s="52"/>
      <c r="EB523" s="52"/>
      <c r="EC523" s="52"/>
      <c r="ED523" s="4"/>
      <c r="EE523" s="4" t="str">
        <f t="shared" si="1114"/>
        <v xml:space="preserve">bottle 6 </v>
      </c>
      <c r="EF523" s="4" t="str">
        <f t="shared" si="1115"/>
        <v>Lab 2</v>
      </c>
      <c r="EG523" s="4" t="str">
        <f t="shared" si="1115"/>
        <v>June 3, 2020</v>
      </c>
      <c r="EH523" s="130">
        <f t="shared" si="1115"/>
        <v>2</v>
      </c>
      <c r="EI523" s="51">
        <f>BE523/AVERAGE(BE517,BE524)</f>
        <v>1.0635316004882003</v>
      </c>
      <c r="EJ523" s="52">
        <f>(CM523/AVERAGE(CM517,CM524)-1)*10^6</f>
        <v>-2.2141920298368589</v>
      </c>
      <c r="EK523" s="52">
        <f>(CN523/AVERAGE(CN517,CN524)-1)*10^6</f>
        <v>2.4611269688890047</v>
      </c>
      <c r="EL523" s="52">
        <f>(CP523/AVERAGE(CP517,CP524)-1)*10^6</f>
        <v>-5.1258847828528076</v>
      </c>
      <c r="EN523" t="str">
        <f t="shared" ref="EN523:EU523" si="1123">EE677</f>
        <v>iRM5</v>
      </c>
      <c r="EO523" t="str">
        <f t="shared" si="1123"/>
        <v>Lab 3</v>
      </c>
      <c r="EP523" s="39" t="str">
        <f t="shared" si="1123"/>
        <v>Jul 20, 2020</v>
      </c>
      <c r="EQ523" s="124">
        <f t="shared" si="1123"/>
        <v>1</v>
      </c>
      <c r="ER523" s="117">
        <f t="shared" si="1123"/>
        <v>0.99119291462121317</v>
      </c>
      <c r="ES523" s="44">
        <f t="shared" si="1123"/>
        <v>3.2016035780291219</v>
      </c>
      <c r="ET523" s="44">
        <f t="shared" si="1123"/>
        <v>-4.6299237345115429</v>
      </c>
      <c r="EU523" s="44">
        <f t="shared" si="1123"/>
        <v>4.6051608886266138</v>
      </c>
      <c r="EV523" s="39" t="s">
        <v>275</v>
      </c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</row>
    <row r="524" spans="1:235">
      <c r="A524" s="4" t="s">
        <v>40</v>
      </c>
      <c r="B524" s="4" t="s">
        <v>42</v>
      </c>
      <c r="C524" s="20">
        <v>2</v>
      </c>
      <c r="D524" s="16">
        <v>158</v>
      </c>
      <c r="E524" s="4" t="s">
        <v>179</v>
      </c>
      <c r="F524" s="15"/>
      <c r="G524" s="15"/>
      <c r="H524" s="15">
        <v>1.7793784999999999E-2</v>
      </c>
      <c r="I524" s="15">
        <v>3.8115388E-3</v>
      </c>
      <c r="J524" s="15">
        <v>5.6975183999999996E-3</v>
      </c>
      <c r="K524" s="4"/>
      <c r="L524" s="15">
        <v>5.5155571000000004E-3</v>
      </c>
      <c r="M524" s="15">
        <v>1.7004508000000001E-5</v>
      </c>
      <c r="N524" s="15">
        <v>8.6238028000000001E-4</v>
      </c>
      <c r="O524" s="4"/>
      <c r="P524" s="4"/>
      <c r="Q524" s="15">
        <v>1.4149448000000001E-6</v>
      </c>
      <c r="R524" s="15">
        <v>5.7901850999999998E-6</v>
      </c>
      <c r="S524" s="15">
        <v>1.0073507E-5</v>
      </c>
      <c r="T524" s="15"/>
      <c r="U524" s="15"/>
      <c r="V524" s="15">
        <v>42.545972999999996</v>
      </c>
      <c r="W524" s="15">
        <v>9.4431867</v>
      </c>
      <c r="X524" s="15">
        <v>14.707316</v>
      </c>
      <c r="Y524" s="4"/>
      <c r="Z524" s="15">
        <v>15.456823</v>
      </c>
      <c r="AA524" s="15">
        <v>2.8098310999999998E-5</v>
      </c>
      <c r="AB524" s="15">
        <v>2.5746907999999999</v>
      </c>
      <c r="AC524" s="4"/>
      <c r="AD524" s="4"/>
      <c r="AE524" s="15">
        <v>-1.4118889000000001E-7</v>
      </c>
      <c r="AF524" s="15">
        <v>1.8723119999999998E-5</v>
      </c>
      <c r="AG524" s="15">
        <v>1.1092687000000001E-6</v>
      </c>
      <c r="AH524" s="4"/>
      <c r="AI524" s="69">
        <f t="shared" si="1091"/>
        <v>1</v>
      </c>
      <c r="AJ524" s="15">
        <f t="shared" si="955"/>
        <v>0</v>
      </c>
      <c r="AK524" s="15">
        <f t="shared" si="956"/>
        <v>0</v>
      </c>
      <c r="AL524" s="15">
        <f t="shared" si="957"/>
        <v>42.528179214999994</v>
      </c>
      <c r="AM524" s="15">
        <f t="shared" si="958"/>
        <v>9.4393751611999992</v>
      </c>
      <c r="AN524" s="15">
        <f t="shared" si="959"/>
        <v>14.701618481600001</v>
      </c>
      <c r="AO524" s="15">
        <f t="shared" si="960"/>
        <v>0</v>
      </c>
      <c r="AP524" s="15">
        <f t="shared" si="961"/>
        <v>15.451307442899999</v>
      </c>
      <c r="AQ524" s="15">
        <f t="shared" si="962"/>
        <v>1.1093802999999997E-5</v>
      </c>
      <c r="AR524" s="15">
        <f t="shared" si="963"/>
        <v>2.5738284197199999</v>
      </c>
      <c r="AS524" s="15">
        <f t="shared" si="964"/>
        <v>0</v>
      </c>
      <c r="AT524" s="15">
        <f t="shared" si="965"/>
        <v>0</v>
      </c>
      <c r="AU524" s="15">
        <f t="shared" si="966"/>
        <v>-1.55613369E-6</v>
      </c>
      <c r="AV524" s="15">
        <f t="shared" si="967"/>
        <v>1.2932934899999999E-5</v>
      </c>
      <c r="AW524" s="15">
        <f t="shared" si="968"/>
        <v>-8.9642383000000001E-6</v>
      </c>
      <c r="AX524" s="4"/>
      <c r="AY524" s="4">
        <f t="shared" si="1028"/>
        <v>0</v>
      </c>
      <c r="AZ524" s="4">
        <f t="shared" si="1092"/>
        <v>0</v>
      </c>
      <c r="BA524" s="4">
        <f t="shared" si="1029"/>
        <v>1</v>
      </c>
      <c r="BB524" s="4">
        <f t="shared" si="1093"/>
        <v>1</v>
      </c>
      <c r="BC524" s="4">
        <f t="shared" si="1094"/>
        <v>1</v>
      </c>
      <c r="BD524" s="40">
        <f t="shared" si="1095"/>
        <v>1.6520004913205129</v>
      </c>
      <c r="BE524" s="15">
        <f t="shared" si="1096"/>
        <v>42.528179214999994</v>
      </c>
      <c r="BF524" s="15">
        <f t="shared" si="1097"/>
        <v>9.4393751611999992</v>
      </c>
      <c r="BG524" s="15">
        <f t="shared" si="969"/>
        <v>14.701601307624692</v>
      </c>
      <c r="BH524" s="15">
        <f t="shared" si="970"/>
        <v>15.451296322371789</v>
      </c>
      <c r="BI524" s="15">
        <f t="shared" si="971"/>
        <v>2.5738082415148309</v>
      </c>
      <c r="BJ524" s="18">
        <f t="shared" si="972"/>
        <v>0.22195577933114671</v>
      </c>
      <c r="BK524" s="18">
        <f t="shared" si="973"/>
        <v>0.34569082380181776</v>
      </c>
      <c r="BL524" s="18">
        <f t="shared" si="974"/>
        <v>0.36331901829744939</v>
      </c>
      <c r="BM524" s="18">
        <f t="shared" si="975"/>
        <v>6.0520066671630048E-2</v>
      </c>
      <c r="BN524" s="18">
        <f t="shared" si="1030"/>
        <v>1.557476110077155</v>
      </c>
      <c r="BO524" s="18">
        <f t="shared" si="1031"/>
        <v>1.6368982118523523</v>
      </c>
      <c r="BP524" s="18">
        <f t="shared" si="1032"/>
        <v>0.27266722612046607</v>
      </c>
      <c r="BQ524" s="18">
        <f t="shared" si="1033"/>
        <v>1.0509941059521375</v>
      </c>
      <c r="BR524" s="18">
        <f t="shared" si="1034"/>
        <v>0.17506992521828058</v>
      </c>
      <c r="BS524" s="18">
        <f t="shared" si="1035"/>
        <v>0.1665755537797976</v>
      </c>
      <c r="BT524" s="144">
        <f t="shared" si="976"/>
        <v>-1.505277109153301</v>
      </c>
      <c r="BU524" s="144">
        <f t="shared" si="1050"/>
        <v>-1.0622104762257183</v>
      </c>
      <c r="BV524" s="144">
        <f t="shared" si="1051"/>
        <v>-1.0124739923845574</v>
      </c>
      <c r="BW524" s="144">
        <f t="shared" si="1052"/>
        <v>-2.8047802884163553</v>
      </c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4"/>
      <c r="CJ524" s="43"/>
      <c r="CK524" s="20">
        <f t="shared" si="1054"/>
        <v>0</v>
      </c>
      <c r="CL524" s="42">
        <f t="shared" si="1098"/>
        <v>1.6519839641584209</v>
      </c>
      <c r="CM524" s="43">
        <f t="shared" si="1099"/>
        <v>0.21793299976967348</v>
      </c>
      <c r="CN524" s="43">
        <f t="shared" si="1100"/>
        <v>0.33334963559544756</v>
      </c>
      <c r="CO524" s="40">
        <f t="shared" si="1101"/>
        <v>0.33809999999999996</v>
      </c>
      <c r="CP524" s="43">
        <f t="shared" si="1102"/>
        <v>5.4390386755410393E-2</v>
      </c>
      <c r="CQ524" s="18">
        <f t="shared" si="1103"/>
        <v>1.529596875864391</v>
      </c>
      <c r="CR524" s="18">
        <f t="shared" si="1104"/>
        <v>1.5513942374827454</v>
      </c>
      <c r="CS524" s="18">
        <f t="shared" si="1105"/>
        <v>0.24957389111742542</v>
      </c>
      <c r="CT524" s="18">
        <f t="shared" si="1106"/>
        <v>1.0142503962725715</v>
      </c>
      <c r="CU524" s="18">
        <f t="shared" si="1107"/>
        <v>0.16316318047942444</v>
      </c>
      <c r="CV524" s="18">
        <f t="shared" si="1108"/>
        <v>0.1608707091257332</v>
      </c>
      <c r="CW524" s="15">
        <f t="shared" si="1109"/>
        <v>-1.5235676039379056</v>
      </c>
      <c r="CX524" s="15">
        <f t="shared" si="1110"/>
        <v>-1.0985633830776649</v>
      </c>
      <c r="CY524" s="15">
        <f t="shared" si="1111"/>
        <v>-2.9115678547909645</v>
      </c>
      <c r="CZ524" s="15">
        <f t="shared" si="1036"/>
        <v>0.4250042208602407</v>
      </c>
      <c r="DA524" s="15">
        <f t="shared" si="1037"/>
        <v>0.43915403466960851</v>
      </c>
      <c r="DB524" s="15">
        <f t="shared" si="1038"/>
        <v>-1.3880002508530591</v>
      </c>
      <c r="DC524" s="15">
        <f t="shared" si="1039"/>
        <v>1.4149813809368151E-2</v>
      </c>
      <c r="DD524" s="15">
        <f t="shared" si="1040"/>
        <v>-1.8130044717132998</v>
      </c>
      <c r="DE524" s="15">
        <f t="shared" si="1041"/>
        <v>-1.8271542855226677</v>
      </c>
      <c r="DF524" s="15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3" t="str">
        <f>E524</f>
        <v xml:space="preserve">SRM 3169 </v>
      </c>
      <c r="DW524" s="43" t="str">
        <f>A524</f>
        <v>Lab 2</v>
      </c>
      <c r="DX524" s="43" t="str">
        <f>B524</f>
        <v>June 3, 2020</v>
      </c>
      <c r="DY524" s="125">
        <f>C524</f>
        <v>2</v>
      </c>
      <c r="DZ524" s="51">
        <f>BE524/AVERAGE(BE517,BE531)</f>
        <v>0.99987593327767654</v>
      </c>
      <c r="EA524" s="52">
        <f>(CM524/AVERAGE(CM517,CM531)-1)*10^6</f>
        <v>-3.6295424160615042</v>
      </c>
      <c r="EB524" s="52">
        <f>(CN524/AVERAGE(CN517,CN531)-1)*10^6</f>
        <v>-4.2218027423990279</v>
      </c>
      <c r="EC524" s="52">
        <f>(CP524/AVERAGE(CP517,CP531)-1)*10^6</f>
        <v>7.1394478677877515</v>
      </c>
      <c r="ED524" s="4"/>
      <c r="EE524" s="4"/>
      <c r="EF524" s="4"/>
      <c r="EG524" s="4"/>
      <c r="EH524" s="130"/>
      <c r="EI524" s="51"/>
      <c r="EJ524" s="52"/>
      <c r="EK524" s="52"/>
      <c r="EL524" s="52"/>
      <c r="EN524" t="str">
        <f t="shared" ref="EN524:EU524" si="1124">EE681</f>
        <v>iRM5</v>
      </c>
      <c r="EO524" t="str">
        <f t="shared" si="1124"/>
        <v>Lab 3</v>
      </c>
      <c r="EP524" s="39" t="str">
        <f t="shared" si="1124"/>
        <v>Jul 20, 2020</v>
      </c>
      <c r="EQ524" s="124">
        <f t="shared" si="1124"/>
        <v>1</v>
      </c>
      <c r="ER524" s="117">
        <f t="shared" si="1124"/>
        <v>1.0027059623610792</v>
      </c>
      <c r="ES524" s="44">
        <f t="shared" si="1124"/>
        <v>10.991066712762176</v>
      </c>
      <c r="ET524" s="44">
        <f t="shared" si="1124"/>
        <v>1.8885378079147586</v>
      </c>
      <c r="EU524" s="44">
        <f t="shared" si="1124"/>
        <v>22.793466568415965</v>
      </c>
      <c r="EV524" s="39" t="s">
        <v>275</v>
      </c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</row>
    <row r="525" spans="1:235">
      <c r="A525" s="4" t="s">
        <v>40</v>
      </c>
      <c r="B525" s="4" t="s">
        <v>42</v>
      </c>
      <c r="C525" s="20">
        <v>2</v>
      </c>
      <c r="D525" s="16">
        <v>161</v>
      </c>
      <c r="E525" s="4" t="s">
        <v>180</v>
      </c>
      <c r="F525" s="15"/>
      <c r="G525" s="15"/>
      <c r="H525" s="15">
        <v>1.5061239000000001E-2</v>
      </c>
      <c r="I525" s="15">
        <v>3.1973571000000001E-3</v>
      </c>
      <c r="J525" s="15">
        <v>4.7347728999999998E-3</v>
      </c>
      <c r="K525" s="4"/>
      <c r="L525" s="15">
        <v>4.5024313999999996E-3</v>
      </c>
      <c r="M525" s="15">
        <v>2.1149507999999999E-6</v>
      </c>
      <c r="N525" s="15">
        <v>7.0964206999999996E-4</v>
      </c>
      <c r="O525" s="4"/>
      <c r="P525" s="4"/>
      <c r="Q525" s="15">
        <v>6.7929113999999996E-6</v>
      </c>
      <c r="R525" s="15">
        <v>1.3397516E-5</v>
      </c>
      <c r="S525" s="15">
        <v>-6.2842038000000001E-6</v>
      </c>
      <c r="T525" s="15"/>
      <c r="U525" s="15"/>
      <c r="V525" s="15">
        <v>46.430880000000002</v>
      </c>
      <c r="W525" s="15">
        <v>10.305103000000001</v>
      </c>
      <c r="X525" s="15">
        <v>16.049085000000002</v>
      </c>
      <c r="Y525" s="4"/>
      <c r="Z525" s="15">
        <v>16.865513</v>
      </c>
      <c r="AA525" s="15">
        <v>4.3874844000000003E-5</v>
      </c>
      <c r="AB525" s="15">
        <v>2.8091012000000002</v>
      </c>
      <c r="AC525" s="4"/>
      <c r="AD525" s="4"/>
      <c r="AE525" s="15">
        <v>9.7808695999999995E-8</v>
      </c>
      <c r="AF525" s="15">
        <v>8.3614327999999997E-6</v>
      </c>
      <c r="AG525" s="15">
        <v>3.8127154999999998E-6</v>
      </c>
      <c r="AH525" s="4"/>
      <c r="AI525" s="69">
        <f t="shared" si="1091"/>
        <v>1</v>
      </c>
      <c r="AJ525" s="15">
        <f t="shared" ref="AJ525:AJ588" si="1125">T525-F525*$AI525</f>
        <v>0</v>
      </c>
      <c r="AK525" s="15">
        <f t="shared" ref="AK525:AK588" si="1126">U525-G525*$AI525</f>
        <v>0</v>
      </c>
      <c r="AL525" s="15">
        <f t="shared" ref="AL525:AL588" si="1127">V525-H525*$AI525</f>
        <v>46.415818761000004</v>
      </c>
      <c r="AM525" s="15">
        <f t="shared" ref="AM525:AM588" si="1128">W525-I525*$AI525</f>
        <v>10.301905642900001</v>
      </c>
      <c r="AN525" s="15">
        <f t="shared" ref="AN525:AN588" si="1129">X525-J525*$AI525</f>
        <v>16.044350227100001</v>
      </c>
      <c r="AO525" s="15">
        <f t="shared" ref="AO525:AO588" si="1130">Y525-K525*$AI525</f>
        <v>0</v>
      </c>
      <c r="AP525" s="15">
        <f t="shared" ref="AP525:AP588" si="1131">Z525-L525*$AI525</f>
        <v>16.861010568600001</v>
      </c>
      <c r="AQ525" s="15">
        <f t="shared" ref="AQ525:AQ588" si="1132">AA525-M525*$AI525</f>
        <v>4.1759893200000004E-5</v>
      </c>
      <c r="AR525" s="15">
        <f t="shared" ref="AR525:AR588" si="1133">AB525-N525*$AI525</f>
        <v>2.8083915579300003</v>
      </c>
      <c r="AS525" s="15">
        <f t="shared" ref="AS525:AS588" si="1134">AC525-O525*$AI525</f>
        <v>0</v>
      </c>
      <c r="AT525" s="15">
        <f t="shared" ref="AT525:AT588" si="1135">AD525-P525*$AI525</f>
        <v>0</v>
      </c>
      <c r="AU525" s="15">
        <f t="shared" ref="AU525:AU588" si="1136">AE525-Q525*$AI525</f>
        <v>-6.6951027039999993E-6</v>
      </c>
      <c r="AV525" s="15">
        <f t="shared" ref="AV525:AV588" si="1137">AF525-R525*$AI525</f>
        <v>-5.0360832000000008E-6</v>
      </c>
      <c r="AW525" s="15">
        <f t="shared" ref="AW525:AW588" si="1138">AG525-S525*$AI525</f>
        <v>1.00969193E-5</v>
      </c>
      <c r="AX525" s="4"/>
      <c r="AY525" s="4">
        <f t="shared" si="1028"/>
        <v>0</v>
      </c>
      <c r="AZ525" s="4">
        <f t="shared" si="1092"/>
        <v>0</v>
      </c>
      <c r="BA525" s="4">
        <f t="shared" si="1029"/>
        <v>1</v>
      </c>
      <c r="BB525" s="4">
        <f t="shared" si="1093"/>
        <v>1</v>
      </c>
      <c r="BC525" s="4">
        <f t="shared" si="1094"/>
        <v>1</v>
      </c>
      <c r="BD525" s="40">
        <f t="shared" si="1095"/>
        <v>1.6482537578973933</v>
      </c>
      <c r="BE525" s="15">
        <f t="shared" si="1096"/>
        <v>46.415818761000004</v>
      </c>
      <c r="BF525" s="15">
        <f t="shared" si="1097"/>
        <v>10.301905642900001</v>
      </c>
      <c r="BG525" s="15">
        <f t="shared" ref="BG525:BG588" si="1139">IF(BC525=0,IF(OR(AND(AY525=1,AZ525=1),AND(AY525=1,BA525=1),AND(AZ525=1,BA525=1)),"Error",AN525-$AY525*($AQ525*$BD$6/$BF$6)-$AZ525*($AT525*$BD$6/$BI$6)-$BA525*($AV525*$BD$6/$BJ$6)),IF(OR(AND(AY525=1,AZ525=1),AND(AY525=1,BA525=1),AND(AZ525=1,BA525=1)),"Error",AN525-$AY525*($AQ525*$BD$6/$BF$6*($BD$7/$BF$7)^($BD525*$BB$9))-$AZ525*($AT525*$BD$6/$BI$6*($BD$7/$BI$7)^($BD525*$BB$9))-$BA525*($AV525*$BD$6/$BJ$6*($BD$7/$BJ$7)^($BD525*$BB$9))))</f>
        <v>16.044356916526361</v>
      </c>
      <c r="BH525" s="15">
        <f t="shared" ref="BH525:BH588" si="1140">IF(BC525=0,IF(OR(AND(AY525=1,AZ525=1),AND(AY525=1,BA525=1),AND(AZ525=1,BA525=1)),"Error",AP525-$AY525*($AQ525*$BE$6/$BF$6)-$AZ525*($AT525*$BE$6/$BI$6)-$BA525*($AV525*$BE$6/$BJ$6)),IF(OR(AND(AY525=1,AZ525=1),AND(AY525=1,BA525=1),AND(AZ525=1,BA525=1)),"Error",AP525-$AY525*($AQ525*$BE$6/$BF$6*($BE$7/$BF$7)^($BD525*$BB$9))-$AZ525*($AT525*$BE$6/$BI$6*($BE$7/$BI$7)^($BD525*$BB$9))-$BA525*($AV525*$BE$6/$BJ$6*($BE$7/$BJ$7)^($BD525*$BB$9))))</f>
        <v>16.861014899837109</v>
      </c>
      <c r="BI525" s="15">
        <f t="shared" ref="BI525:BI588" si="1141">IF(BC525=0,IF(OR(AND(AY525=1,AZ525=1),AND(AY525=1,BA525=1),AND(AZ525=1,BA525=1)),"Error",AR525-$AY525*($AQ525*$BG$6/$BF$6)-$AZ525*($AT525*$BG$6/$BI$6)-$BA525*($AV525*$BG$6/$BJ$6)-$BB525*($AU525*$BK$6/$BL$6)),IF(OR(AND(AY525=1,AZ525=1),AND(AY525=1,BA525=1),AND(AZ525=1,BA525=1)),"Error",AR525-$AY525*($AQ525*$BG$6/$BF$6*($BG$7/$BF$7)^($BD525*$BB$9))-$AZ525*($AT525*$BG$6/$BI$6*($BG$7/$BI$7)^($BD525*$BB$9))-$BA525*($AV525*$BG$6/$BJ$6*($BG$7/$BJ$7)^($BD525*$BB$9))-$BB525*($AU525*$BK$6/$BL$6*($BK$7/$BL$7)^($BD525*$BB$9))))</f>
        <v>2.8084024481308809</v>
      </c>
      <c r="BJ525" s="18">
        <f t="shared" ref="BJ525:BJ538" si="1142">BF525/$BE525</f>
        <v>0.22194816159433944</v>
      </c>
      <c r="BK525" s="18">
        <f t="shared" ref="BK525:BK538" si="1143">BG525/$BE525</f>
        <v>0.34566570933802687</v>
      </c>
      <c r="BL525" s="18">
        <f t="shared" ref="BL525:BL538" si="1144">BH525/$BE525</f>
        <v>0.3632600986025103</v>
      </c>
      <c r="BM525" s="18">
        <f t="shared" ref="BM525:BM538" si="1145">BI525/$BE525</f>
        <v>6.0505287272678399E-2</v>
      </c>
      <c r="BN525" s="18">
        <f t="shared" si="1030"/>
        <v>1.5574164113591951</v>
      </c>
      <c r="BO525" s="18">
        <f t="shared" si="1031"/>
        <v>1.6366889276895675</v>
      </c>
      <c r="BP525" s="18">
        <f t="shared" si="1032"/>
        <v>0.27260999522611734</v>
      </c>
      <c r="BQ525" s="18">
        <f t="shared" si="1033"/>
        <v>1.0509000134788546</v>
      </c>
      <c r="BR525" s="18">
        <f t="shared" si="1034"/>
        <v>0.17503988865007786</v>
      </c>
      <c r="BS525" s="18">
        <f t="shared" si="1035"/>
        <v>0.16656188638787173</v>
      </c>
      <c r="BT525" s="144">
        <f t="shared" ref="BT525:BT538" si="1146">LN(BJ525)</f>
        <v>-1.5053114307085103</v>
      </c>
      <c r="BU525" s="144">
        <f t="shared" ref="BU525:BU538" si="1147">LN(BK525)</f>
        <v>-1.0622831289384593</v>
      </c>
      <c r="BV525" s="144">
        <f t="shared" ref="BV525:BV538" si="1148">LN(BL525)</f>
        <v>-1.0126361762230349</v>
      </c>
      <c r="BW525" s="144">
        <f t="shared" ref="BW525:BW538" si="1149">LN(BM525)</f>
        <v>-2.8050245248270484</v>
      </c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4"/>
      <c r="CJ525" s="43"/>
      <c r="CK525" s="20">
        <f t="shared" si="1054"/>
        <v>0</v>
      </c>
      <c r="CL525" s="42">
        <f t="shared" si="1098"/>
        <v>1.648259656732431</v>
      </c>
      <c r="CM525" s="43">
        <f t="shared" si="1099"/>
        <v>0.21793450642507009</v>
      </c>
      <c r="CN525" s="43">
        <f t="shared" si="1100"/>
        <v>0.33335273673685889</v>
      </c>
      <c r="CO525" s="40">
        <f t="shared" si="1101"/>
        <v>0.33810000000000001</v>
      </c>
      <c r="CP525" s="43">
        <f t="shared" si="1102"/>
        <v>5.4390196950299112E-2</v>
      </c>
      <c r="CQ525" s="18">
        <f t="shared" si="1103"/>
        <v>1.5296005309350664</v>
      </c>
      <c r="CR525" s="18">
        <f t="shared" si="1104"/>
        <v>1.5513835121665094</v>
      </c>
      <c r="CS525" s="18">
        <f t="shared" si="1105"/>
        <v>0.24957129480089676</v>
      </c>
      <c r="CT525" s="18">
        <f t="shared" si="1106"/>
        <v>1.0142409608200951</v>
      </c>
      <c r="CU525" s="18">
        <f t="shared" si="1107"/>
        <v>0.16316109320930372</v>
      </c>
      <c r="CV525" s="18">
        <f t="shared" si="1108"/>
        <v>0.16087014773824054</v>
      </c>
      <c r="CW525" s="15">
        <f t="shared" si="1109"/>
        <v>-1.5235606905737515</v>
      </c>
      <c r="CX525" s="15">
        <f t="shared" si="1110"/>
        <v>-1.0985540801516815</v>
      </c>
      <c r="CY525" s="15">
        <f t="shared" si="1111"/>
        <v>-2.9115713444782747</v>
      </c>
      <c r="CZ525" s="15">
        <f t="shared" si="1036"/>
        <v>0.42500661042206977</v>
      </c>
      <c r="DA525" s="15">
        <f t="shared" si="1037"/>
        <v>0.43914712130545458</v>
      </c>
      <c r="DB525" s="15">
        <f t="shared" si="1038"/>
        <v>-1.3880106539045236</v>
      </c>
      <c r="DC525" s="15">
        <f t="shared" si="1039"/>
        <v>1.4140510883384737E-2</v>
      </c>
      <c r="DD525" s="15">
        <f t="shared" si="1040"/>
        <v>-1.8130172643265929</v>
      </c>
      <c r="DE525" s="15">
        <f t="shared" si="1041"/>
        <v>-1.8271577752099777</v>
      </c>
      <c r="DF525" s="15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125"/>
      <c r="DZ525" s="4"/>
      <c r="EA525" s="20"/>
      <c r="EB525" s="20"/>
      <c r="EC525" s="20"/>
      <c r="ED525" s="4"/>
      <c r="EE525" s="4" t="str">
        <f t="shared" ref="EE525:EE530" si="1150">E525</f>
        <v xml:space="preserve">bottle 1 </v>
      </c>
      <c r="EF525" s="4" t="str">
        <f t="shared" ref="EF525:EH530" si="1151">A525</f>
        <v>Lab 2</v>
      </c>
      <c r="EG525" s="4" t="str">
        <f t="shared" si="1151"/>
        <v>June 3, 2020</v>
      </c>
      <c r="EH525" s="130">
        <f t="shared" si="1151"/>
        <v>2</v>
      </c>
      <c r="EI525" s="51">
        <f>BE525/AVERAGE(BE524,BE531)</f>
        <v>1.0878590410726541</v>
      </c>
      <c r="EJ525" s="52">
        <f>(CM525/AVERAGE(CM524,CM531)-1)*10^6</f>
        <v>6.1720821005195603</v>
      </c>
      <c r="EK525" s="52">
        <f>(CN525/AVERAGE(CN524,CN531)-1)*10^6</f>
        <v>8.0101373240992757</v>
      </c>
      <c r="EL525" s="52">
        <f>(CP525/AVERAGE(CP524,CP531)-1)*10^6</f>
        <v>-3.7042132259301752</v>
      </c>
      <c r="EN525" t="str">
        <f t="shared" ref="EN525:EU525" si="1152">EE685</f>
        <v>iRM5</v>
      </c>
      <c r="EO525" t="str">
        <f t="shared" si="1152"/>
        <v>Lab 3</v>
      </c>
      <c r="EP525" s="39" t="str">
        <f t="shared" si="1152"/>
        <v>Jul 20, 2020</v>
      </c>
      <c r="EQ525" s="124">
        <f t="shared" si="1152"/>
        <v>1</v>
      </c>
      <c r="ER525" s="117">
        <f t="shared" si="1152"/>
        <v>1.0193113390012363</v>
      </c>
      <c r="ES525" s="44">
        <f t="shared" si="1152"/>
        <v>10.506658795428336</v>
      </c>
      <c r="ET525" s="44">
        <f t="shared" si="1152"/>
        <v>7.4399736498254043</v>
      </c>
      <c r="EU525" s="44">
        <f t="shared" si="1152"/>
        <v>10.49078081405419</v>
      </c>
      <c r="EV525" s="39" t="s">
        <v>275</v>
      </c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</row>
    <row r="526" spans="1:235">
      <c r="A526" s="4" t="s">
        <v>40</v>
      </c>
      <c r="B526" s="4" t="s">
        <v>42</v>
      </c>
      <c r="C526" s="20">
        <v>2</v>
      </c>
      <c r="D526" s="16">
        <v>164</v>
      </c>
      <c r="E526" s="4" t="s">
        <v>181</v>
      </c>
      <c r="F526" s="15"/>
      <c r="G526" s="15"/>
      <c r="H526" s="15">
        <v>1.5068898000000001E-2</v>
      </c>
      <c r="I526" s="15">
        <v>3.2099529000000002E-3</v>
      </c>
      <c r="J526" s="15">
        <v>4.7284105999999999E-3</v>
      </c>
      <c r="K526" s="4"/>
      <c r="L526" s="15">
        <v>4.4945187999999997E-3</v>
      </c>
      <c r="M526" s="15">
        <v>1.1813671000000001E-5</v>
      </c>
      <c r="N526" s="15">
        <v>6.9290210000000005E-4</v>
      </c>
      <c r="O526" s="4"/>
      <c r="P526" s="4"/>
      <c r="Q526" s="15">
        <v>2.7061281000000001E-6</v>
      </c>
      <c r="R526" s="15">
        <v>1.8200895E-5</v>
      </c>
      <c r="S526" s="15">
        <v>1.6736529000000002E-8</v>
      </c>
      <c r="T526" s="15"/>
      <c r="U526" s="15"/>
      <c r="V526" s="15">
        <v>46.090949999999999</v>
      </c>
      <c r="W526" s="15">
        <v>10.229755000000001</v>
      </c>
      <c r="X526" s="15">
        <v>15.931998</v>
      </c>
      <c r="Y526" s="4"/>
      <c r="Z526" s="15">
        <v>16.742977</v>
      </c>
      <c r="AA526" s="15">
        <v>2.5293172E-5</v>
      </c>
      <c r="AB526" s="15">
        <v>2.7887379999999999</v>
      </c>
      <c r="AC526" s="4"/>
      <c r="AD526" s="4"/>
      <c r="AE526" s="15">
        <v>3.6287279000000001E-6</v>
      </c>
      <c r="AF526" s="15">
        <v>1.5985398999999998E-5</v>
      </c>
      <c r="AG526" s="15">
        <v>3.1939236000000001E-6</v>
      </c>
      <c r="AH526" s="4"/>
      <c r="AI526" s="69">
        <f t="shared" si="1091"/>
        <v>1</v>
      </c>
      <c r="AJ526" s="15">
        <f t="shared" si="1125"/>
        <v>0</v>
      </c>
      <c r="AK526" s="15">
        <f t="shared" si="1126"/>
        <v>0</v>
      </c>
      <c r="AL526" s="15">
        <f t="shared" si="1127"/>
        <v>46.075881101999997</v>
      </c>
      <c r="AM526" s="15">
        <f t="shared" si="1128"/>
        <v>10.2265450471</v>
      </c>
      <c r="AN526" s="15">
        <f t="shared" si="1129"/>
        <v>15.9272695894</v>
      </c>
      <c r="AO526" s="15">
        <f t="shared" si="1130"/>
        <v>0</v>
      </c>
      <c r="AP526" s="15">
        <f t="shared" si="1131"/>
        <v>16.738482481199998</v>
      </c>
      <c r="AQ526" s="15">
        <f t="shared" si="1132"/>
        <v>1.3479501E-5</v>
      </c>
      <c r="AR526" s="15">
        <f t="shared" si="1133"/>
        <v>2.7880450979</v>
      </c>
      <c r="AS526" s="15">
        <f t="shared" si="1134"/>
        <v>0</v>
      </c>
      <c r="AT526" s="15">
        <f t="shared" si="1135"/>
        <v>0</v>
      </c>
      <c r="AU526" s="15">
        <f t="shared" si="1136"/>
        <v>9.2259979999999998E-7</v>
      </c>
      <c r="AV526" s="15">
        <f t="shared" si="1137"/>
        <v>-2.2154960000000018E-6</v>
      </c>
      <c r="AW526" s="15">
        <f t="shared" si="1138"/>
        <v>3.1771870710000001E-6</v>
      </c>
      <c r="AX526" s="4"/>
      <c r="AY526" s="4">
        <f t="shared" si="1028"/>
        <v>0</v>
      </c>
      <c r="AZ526" s="4">
        <f t="shared" si="1092"/>
        <v>0</v>
      </c>
      <c r="BA526" s="4">
        <f t="shared" si="1029"/>
        <v>1</v>
      </c>
      <c r="BB526" s="4">
        <f t="shared" si="1093"/>
        <v>1</v>
      </c>
      <c r="BC526" s="4">
        <f t="shared" si="1094"/>
        <v>1</v>
      </c>
      <c r="BD526" s="40">
        <f t="shared" si="1095"/>
        <v>1.649567618984465</v>
      </c>
      <c r="BE526" s="15">
        <f t="shared" si="1096"/>
        <v>46.075881101999997</v>
      </c>
      <c r="BF526" s="15">
        <f t="shared" si="1097"/>
        <v>10.2265450471</v>
      </c>
      <c r="BG526" s="15">
        <f t="shared" si="1139"/>
        <v>15.927272531951591</v>
      </c>
      <c r="BH526" s="15">
        <f t="shared" si="1140"/>
        <v>16.738484386477392</v>
      </c>
      <c r="BI526" s="15">
        <f t="shared" si="1141"/>
        <v>2.7880482824701516</v>
      </c>
      <c r="BJ526" s="18">
        <f t="shared" si="1142"/>
        <v>0.22195007024306476</v>
      </c>
      <c r="BK526" s="18">
        <f t="shared" si="1143"/>
        <v>0.34567483357925938</v>
      </c>
      <c r="BL526" s="18">
        <f t="shared" si="1144"/>
        <v>0.3632808312319139</v>
      </c>
      <c r="BM526" s="18">
        <f t="shared" si="1145"/>
        <v>6.0509928747713777E-2</v>
      </c>
      <c r="BN526" s="18">
        <f t="shared" si="1030"/>
        <v>1.5574441278648823</v>
      </c>
      <c r="BO526" s="18">
        <f t="shared" si="1031"/>
        <v>1.6367682642950876</v>
      </c>
      <c r="BP526" s="18">
        <f t="shared" si="1032"/>
        <v>0.27262856317840933</v>
      </c>
      <c r="BQ526" s="18">
        <f t="shared" si="1033"/>
        <v>1.0509322517649167</v>
      </c>
      <c r="BR526" s="18">
        <f t="shared" si="1034"/>
        <v>0.17504869568076187</v>
      </c>
      <c r="BS526" s="18">
        <f t="shared" si="1035"/>
        <v>0.16656515716097611</v>
      </c>
      <c r="BT526" s="144">
        <f t="shared" si="1146"/>
        <v>-1.5053028312206616</v>
      </c>
      <c r="BU526" s="144">
        <f t="shared" si="1147"/>
        <v>-1.0622567331445876</v>
      </c>
      <c r="BV526" s="144">
        <f t="shared" si="1148"/>
        <v>-1.0125791040649283</v>
      </c>
      <c r="BW526" s="144">
        <f t="shared" si="1149"/>
        <v>-2.8049478158777066</v>
      </c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4"/>
      <c r="CJ526" s="43"/>
      <c r="CK526" s="20">
        <f t="shared" si="1054"/>
        <v>0</v>
      </c>
      <c r="CL526" s="42">
        <f t="shared" si="1098"/>
        <v>1.6495702328308215</v>
      </c>
      <c r="CM526" s="43">
        <f t="shared" si="1099"/>
        <v>0.21793321821905809</v>
      </c>
      <c r="CN526" s="43">
        <f t="shared" si="1100"/>
        <v>0.33335192194833291</v>
      </c>
      <c r="CO526" s="40">
        <f t="shared" si="1101"/>
        <v>0.33809999999999996</v>
      </c>
      <c r="CP526" s="43">
        <f t="shared" si="1102"/>
        <v>5.4389761323232984E-2</v>
      </c>
      <c r="CQ526" s="18">
        <f t="shared" si="1103"/>
        <v>1.5296058337158145</v>
      </c>
      <c r="CR526" s="18">
        <f t="shared" si="1104"/>
        <v>1.5513926824140909</v>
      </c>
      <c r="CS526" s="18">
        <f t="shared" si="1105"/>
        <v>0.24957077111834539</v>
      </c>
      <c r="CT526" s="18">
        <f t="shared" si="1106"/>
        <v>1.0142434398575417</v>
      </c>
      <c r="CU526" s="18">
        <f t="shared" si="1107"/>
        <v>0.16316018520410089</v>
      </c>
      <c r="CV526" s="18">
        <f t="shared" si="1108"/>
        <v>0.16086885928196684</v>
      </c>
      <c r="CW526" s="15">
        <f t="shared" si="1109"/>
        <v>-1.5235666015689417</v>
      </c>
      <c r="CX526" s="15">
        <f t="shared" si="1110"/>
        <v>-1.0985565243779678</v>
      </c>
      <c r="CY526" s="15">
        <f t="shared" si="1111"/>
        <v>-2.9115793538041292</v>
      </c>
      <c r="CZ526" s="15">
        <f t="shared" si="1036"/>
        <v>0.42501007719097389</v>
      </c>
      <c r="DA526" s="15">
        <f t="shared" si="1037"/>
        <v>0.43915303230064495</v>
      </c>
      <c r="DB526" s="15">
        <f t="shared" si="1038"/>
        <v>-1.3880127522351877</v>
      </c>
      <c r="DC526" s="15">
        <f t="shared" si="1039"/>
        <v>1.4142955109670953E-2</v>
      </c>
      <c r="DD526" s="15">
        <f t="shared" si="1040"/>
        <v>-1.8130228294261614</v>
      </c>
      <c r="DE526" s="15">
        <f t="shared" si="1041"/>
        <v>-1.8271657845358324</v>
      </c>
      <c r="DF526" s="15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3"/>
      <c r="DW526" s="43"/>
      <c r="DX526" s="43"/>
      <c r="DY526" s="125"/>
      <c r="DZ526" s="43"/>
      <c r="EA526" s="52"/>
      <c r="EB526" s="52"/>
      <c r="EC526" s="52"/>
      <c r="ED526" s="4"/>
      <c r="EE526" s="4" t="str">
        <f t="shared" si="1150"/>
        <v xml:space="preserve">bottle 2 </v>
      </c>
      <c r="EF526" s="4" t="str">
        <f t="shared" si="1151"/>
        <v>Lab 2</v>
      </c>
      <c r="EG526" s="4" t="str">
        <f t="shared" si="1151"/>
        <v>June 3, 2020</v>
      </c>
      <c r="EH526" s="130">
        <f t="shared" si="1151"/>
        <v>2</v>
      </c>
      <c r="EI526" s="51">
        <f>BE526/AVERAGE(BE524,BE531)</f>
        <v>1.0798918379592415</v>
      </c>
      <c r="EJ526" s="52">
        <f>(CM526/AVERAGE(CM524,CM531)-1)*10^6</f>
        <v>0.26106789685620413</v>
      </c>
      <c r="EK526" s="52">
        <f>(CN526/AVERAGE(CN524,CN531)-1)*10^6</f>
        <v>5.5658944464465065</v>
      </c>
      <c r="EL526" s="52">
        <f>(CP526/AVERAGE(CP524,CP531)-1)*10^6</f>
        <v>-11.713477337860212</v>
      </c>
      <c r="EN526" t="str">
        <f t="shared" ref="EN526:EU526" si="1153">EE761</f>
        <v>iRM5</v>
      </c>
      <c r="EO526" t="str">
        <f t="shared" si="1153"/>
        <v>Lab 3</v>
      </c>
      <c r="EP526" s="39" t="str">
        <f t="shared" si="1153"/>
        <v>Jul 22, 2020</v>
      </c>
      <c r="EQ526" s="124">
        <f t="shared" si="1153"/>
        <v>3</v>
      </c>
      <c r="ER526" s="117">
        <f t="shared" si="1153"/>
        <v>1.0030040148404391</v>
      </c>
      <c r="ES526" s="44">
        <f t="shared" si="1153"/>
        <v>7.9235769230301401</v>
      </c>
      <c r="ET526" s="44">
        <f t="shared" si="1153"/>
        <v>16.230089209479104</v>
      </c>
      <c r="EU526" s="44">
        <f t="shared" si="1153"/>
        <v>21.34905777317897</v>
      </c>
      <c r="EV526" s="39" t="s">
        <v>275</v>
      </c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</row>
    <row r="527" spans="1:235">
      <c r="A527" s="4" t="s">
        <v>40</v>
      </c>
      <c r="B527" s="4" t="s">
        <v>42</v>
      </c>
      <c r="C527" s="20">
        <v>2</v>
      </c>
      <c r="D527" s="16">
        <v>167</v>
      </c>
      <c r="E527" s="4" t="s">
        <v>182</v>
      </c>
      <c r="F527" s="15"/>
      <c r="G527" s="15"/>
      <c r="H527" s="15">
        <v>1.5131123E-2</v>
      </c>
      <c r="I527" s="15">
        <v>3.2198547000000001E-3</v>
      </c>
      <c r="J527" s="15">
        <v>4.7490001999999998E-3</v>
      </c>
      <c r="K527" s="4"/>
      <c r="L527" s="15">
        <v>4.5101589999999997E-3</v>
      </c>
      <c r="M527" s="15">
        <v>4.9962924000000003E-6</v>
      </c>
      <c r="N527" s="15">
        <v>6.8389785999999997E-4</v>
      </c>
      <c r="O527" s="4"/>
      <c r="P527" s="4"/>
      <c r="Q527" s="15">
        <v>1.5801459999999999E-6</v>
      </c>
      <c r="R527" s="15">
        <v>2.9077895999999999E-6</v>
      </c>
      <c r="S527" s="15">
        <v>3.8947060999999998E-6</v>
      </c>
      <c r="T527" s="15"/>
      <c r="U527" s="15"/>
      <c r="V527" s="15">
        <v>45.504434000000003</v>
      </c>
      <c r="W527" s="15">
        <v>10.099525</v>
      </c>
      <c r="X527" s="15">
        <v>15.728944</v>
      </c>
      <c r="Y527" s="4"/>
      <c r="Z527" s="15">
        <v>16.529309999999999</v>
      </c>
      <c r="AA527" s="15">
        <v>3.9041995999999999E-5</v>
      </c>
      <c r="AB527" s="15">
        <v>2.7531002</v>
      </c>
      <c r="AC527" s="4"/>
      <c r="AD527" s="4"/>
      <c r="AE527" s="15">
        <v>5.3566918999999997E-6</v>
      </c>
      <c r="AF527" s="15">
        <v>1.7175029E-5</v>
      </c>
      <c r="AG527" s="15">
        <v>-4.5391414999999996E-6</v>
      </c>
      <c r="AH527" s="4"/>
      <c r="AI527" s="69">
        <f t="shared" si="1091"/>
        <v>1</v>
      </c>
      <c r="AJ527" s="15">
        <f t="shared" si="1125"/>
        <v>0</v>
      </c>
      <c r="AK527" s="15">
        <f t="shared" si="1126"/>
        <v>0</v>
      </c>
      <c r="AL527" s="15">
        <f t="shared" si="1127"/>
        <v>45.489302877</v>
      </c>
      <c r="AM527" s="15">
        <f t="shared" si="1128"/>
        <v>10.096305145300001</v>
      </c>
      <c r="AN527" s="15">
        <f t="shared" si="1129"/>
        <v>15.7241949998</v>
      </c>
      <c r="AO527" s="15">
        <f t="shared" si="1130"/>
        <v>0</v>
      </c>
      <c r="AP527" s="15">
        <f t="shared" si="1131"/>
        <v>16.524799841</v>
      </c>
      <c r="AQ527" s="15">
        <f t="shared" si="1132"/>
        <v>3.4045703599999996E-5</v>
      </c>
      <c r="AR527" s="15">
        <f t="shared" si="1133"/>
        <v>2.7524163021399999</v>
      </c>
      <c r="AS527" s="15">
        <f t="shared" si="1134"/>
        <v>0</v>
      </c>
      <c r="AT527" s="15">
        <f t="shared" si="1135"/>
        <v>0</v>
      </c>
      <c r="AU527" s="15">
        <f t="shared" si="1136"/>
        <v>3.7765458999999998E-6</v>
      </c>
      <c r="AV527" s="15">
        <f t="shared" si="1137"/>
        <v>1.4267239400000001E-5</v>
      </c>
      <c r="AW527" s="15">
        <f t="shared" si="1138"/>
        <v>-8.4338475999999986E-6</v>
      </c>
      <c r="AX527" s="4"/>
      <c r="AY527" s="4">
        <f t="shared" si="1028"/>
        <v>0</v>
      </c>
      <c r="AZ527" s="4">
        <f t="shared" si="1092"/>
        <v>0</v>
      </c>
      <c r="BA527" s="4">
        <f t="shared" si="1029"/>
        <v>1</v>
      </c>
      <c r="BB527" s="4">
        <f t="shared" si="1093"/>
        <v>1</v>
      </c>
      <c r="BC527" s="4">
        <f t="shared" si="1094"/>
        <v>1</v>
      </c>
      <c r="BD527" s="40">
        <f t="shared" si="1095"/>
        <v>1.6487476924856408</v>
      </c>
      <c r="BE527" s="15">
        <f t="shared" si="1096"/>
        <v>45.489302877</v>
      </c>
      <c r="BF527" s="15">
        <f t="shared" si="1097"/>
        <v>10.096305145300001</v>
      </c>
      <c r="BG527" s="15">
        <f t="shared" si="1139"/>
        <v>15.724176049337455</v>
      </c>
      <c r="BH527" s="15">
        <f t="shared" si="1140"/>
        <v>16.524787570929742</v>
      </c>
      <c r="BI527" s="15">
        <f t="shared" si="1141"/>
        <v>2.7523917584463096</v>
      </c>
      <c r="BJ527" s="18">
        <f t="shared" si="1142"/>
        <v>0.22194899694549566</v>
      </c>
      <c r="BK527" s="18">
        <f t="shared" si="1143"/>
        <v>0.34566755379511011</v>
      </c>
      <c r="BL527" s="18">
        <f t="shared" si="1144"/>
        <v>0.36326754919968002</v>
      </c>
      <c r="BM527" s="18">
        <f t="shared" si="1145"/>
        <v>6.0506351699620257E-2</v>
      </c>
      <c r="BN527" s="18">
        <f t="shared" si="1030"/>
        <v>1.5574188599734748</v>
      </c>
      <c r="BO527" s="18">
        <f t="shared" si="1031"/>
        <v>1.6367163366315556</v>
      </c>
      <c r="BP527" s="18">
        <f t="shared" si="1032"/>
        <v>0.27261376501953233</v>
      </c>
      <c r="BQ527" s="18">
        <f t="shared" si="1033"/>
        <v>1.050915960180058</v>
      </c>
      <c r="BR527" s="18">
        <f t="shared" si="1034"/>
        <v>0.17504203398703888</v>
      </c>
      <c r="BS527" s="18">
        <f t="shared" si="1035"/>
        <v>0.16656140035883379</v>
      </c>
      <c r="BT527" s="144">
        <f t="shared" si="1146"/>
        <v>-1.505307666993694</v>
      </c>
      <c r="BU527" s="144">
        <f t="shared" si="1147"/>
        <v>-1.0622777929965004</v>
      </c>
      <c r="BV527" s="144">
        <f t="shared" si="1148"/>
        <v>-1.0126156660684869</v>
      </c>
      <c r="BW527" s="144">
        <f t="shared" si="1149"/>
        <v>-2.8050069326854836</v>
      </c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4"/>
      <c r="CJ527" s="43"/>
      <c r="CK527" s="20">
        <f t="shared" si="1054"/>
        <v>0</v>
      </c>
      <c r="CL527" s="42">
        <f t="shared" si="1098"/>
        <v>1.648730641521106</v>
      </c>
      <c r="CM527" s="43">
        <f t="shared" si="1099"/>
        <v>0.21793419021294164</v>
      </c>
      <c r="CN527" s="43">
        <f t="shared" si="1100"/>
        <v>0.33335106052239294</v>
      </c>
      <c r="CO527" s="40">
        <f t="shared" si="1101"/>
        <v>0.33810000000000001</v>
      </c>
      <c r="CP527" s="43">
        <f t="shared" si="1102"/>
        <v>5.4389497863310279E-2</v>
      </c>
      <c r="CQ527" s="18">
        <f t="shared" si="1103"/>
        <v>1.5295950589335181</v>
      </c>
      <c r="CR527" s="18">
        <f t="shared" si="1104"/>
        <v>1.5513857631500834</v>
      </c>
      <c r="CS527" s="18">
        <f t="shared" si="1105"/>
        <v>0.2495684491275405</v>
      </c>
      <c r="CT527" s="18">
        <f t="shared" si="1106"/>
        <v>1.0142460608049813</v>
      </c>
      <c r="CU527" s="18">
        <f t="shared" si="1107"/>
        <v>0.16315981649518896</v>
      </c>
      <c r="CV527" s="18">
        <f t="shared" si="1108"/>
        <v>0.16086808004528327</v>
      </c>
      <c r="CW527" s="15">
        <f t="shared" si="1109"/>
        <v>-1.5235621415250626</v>
      </c>
      <c r="CX527" s="15">
        <f t="shared" si="1110"/>
        <v>-1.0985591085150204</v>
      </c>
      <c r="CY527" s="15">
        <f t="shared" si="1111"/>
        <v>-2.9115841977408259</v>
      </c>
      <c r="CZ527" s="15">
        <f t="shared" si="1036"/>
        <v>0.42500303301004261</v>
      </c>
      <c r="DA527" s="15">
        <f t="shared" si="1037"/>
        <v>0.43914857225676562</v>
      </c>
      <c r="DB527" s="15">
        <f t="shared" si="1038"/>
        <v>-1.3880220562157637</v>
      </c>
      <c r="DC527" s="15">
        <f t="shared" si="1039"/>
        <v>1.4145539246723345E-2</v>
      </c>
      <c r="DD527" s="15">
        <f t="shared" si="1040"/>
        <v>-1.813025089225806</v>
      </c>
      <c r="DE527" s="15">
        <f t="shared" si="1041"/>
        <v>-1.8271706284725293</v>
      </c>
      <c r="DF527" s="15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125"/>
      <c r="DZ527" s="4"/>
      <c r="EA527" s="20"/>
      <c r="EB527" s="20"/>
      <c r="EC527" s="20"/>
      <c r="ED527" s="4"/>
      <c r="EE527" s="4" t="str">
        <f t="shared" si="1150"/>
        <v xml:space="preserve">bottle 3 </v>
      </c>
      <c r="EF527" s="4" t="str">
        <f t="shared" si="1151"/>
        <v>Lab 2</v>
      </c>
      <c r="EG527" s="4" t="str">
        <f t="shared" si="1151"/>
        <v>June 3, 2020</v>
      </c>
      <c r="EH527" s="130">
        <f t="shared" si="1151"/>
        <v>2</v>
      </c>
      <c r="EI527" s="51">
        <f>BE527/AVERAGE(BE524,BE531)</f>
        <v>1.0661440588098892</v>
      </c>
      <c r="EJ527" s="52">
        <f>(CM527/AVERAGE(CM524,CM531)-1)*10^6</f>
        <v>4.7211228864085797</v>
      </c>
      <c r="EK527" s="52">
        <f>(CN527/AVERAGE(CN524,CN531)-1)*10^6</f>
        <v>2.9817463498282848</v>
      </c>
      <c r="EL527" s="52">
        <f>(CP527/AVERAGE(CP524,CP531)-1)*10^6</f>
        <v>-16.557345563494863</v>
      </c>
      <c r="EN527" t="str">
        <f t="shared" ref="EN527:EU527" si="1154">EE769</f>
        <v>iRM5</v>
      </c>
      <c r="EO527" t="str">
        <f t="shared" si="1154"/>
        <v>Lab 3</v>
      </c>
      <c r="EP527" s="39" t="str">
        <f t="shared" si="1154"/>
        <v>Jul 22, 2020</v>
      </c>
      <c r="EQ527" s="124">
        <f t="shared" si="1154"/>
        <v>3</v>
      </c>
      <c r="ER527" s="117">
        <f t="shared" si="1154"/>
        <v>1.006126586127261</v>
      </c>
      <c r="ES527" s="44">
        <f t="shared" si="1154"/>
        <v>-7.2536111686005711</v>
      </c>
      <c r="ET527" s="44">
        <f t="shared" si="1154"/>
        <v>-20.102214510875349</v>
      </c>
      <c r="EU527" s="44">
        <f t="shared" si="1154"/>
        <v>20.592468711111422</v>
      </c>
      <c r="EV527" s="39" t="s">
        <v>275</v>
      </c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</row>
    <row r="528" spans="1:235">
      <c r="A528" s="4" t="s">
        <v>40</v>
      </c>
      <c r="B528" s="4" t="s">
        <v>42</v>
      </c>
      <c r="C528" s="20">
        <v>2</v>
      </c>
      <c r="D528" s="16">
        <v>170</v>
      </c>
      <c r="E528" s="4" t="s">
        <v>183</v>
      </c>
      <c r="F528" s="15"/>
      <c r="G528" s="15"/>
      <c r="H528" s="15">
        <v>1.6426736000000001E-2</v>
      </c>
      <c r="I528" s="15">
        <v>3.5048125000000001E-3</v>
      </c>
      <c r="J528" s="15">
        <v>5.2095848E-3</v>
      </c>
      <c r="K528" s="4"/>
      <c r="L528" s="15">
        <v>4.9806206999999996E-3</v>
      </c>
      <c r="M528" s="15">
        <v>1.3777717999999999E-6</v>
      </c>
      <c r="N528" s="15">
        <v>7.9762395000000002E-4</v>
      </c>
      <c r="O528" s="4"/>
      <c r="P528" s="4"/>
      <c r="Q528" s="15">
        <v>1.0106004000000001E-6</v>
      </c>
      <c r="R528" s="15">
        <v>1.0814184E-5</v>
      </c>
      <c r="S528" s="15">
        <v>5.4304469999999997E-7</v>
      </c>
      <c r="T528" s="15"/>
      <c r="U528" s="15"/>
      <c r="V528" s="15">
        <v>45.207327999999997</v>
      </c>
      <c r="W528" s="15">
        <v>10.033341</v>
      </c>
      <c r="X528" s="15">
        <v>15.625753</v>
      </c>
      <c r="Y528" s="4"/>
      <c r="Z528" s="15">
        <v>16.420314999999999</v>
      </c>
      <c r="AA528" s="15">
        <v>3.2025751E-5</v>
      </c>
      <c r="AB528" s="15">
        <v>2.7348785000000002</v>
      </c>
      <c r="AC528" s="4"/>
      <c r="AD528" s="4"/>
      <c r="AE528" s="15">
        <v>-1.1619241E-6</v>
      </c>
      <c r="AF528" s="15">
        <v>2.0406602000000001E-5</v>
      </c>
      <c r="AG528" s="15">
        <v>2.7187038000000001E-6</v>
      </c>
      <c r="AH528" s="4"/>
      <c r="AI528" s="69">
        <f t="shared" si="1091"/>
        <v>1</v>
      </c>
      <c r="AJ528" s="15">
        <f t="shared" si="1125"/>
        <v>0</v>
      </c>
      <c r="AK528" s="15">
        <f t="shared" si="1126"/>
        <v>0</v>
      </c>
      <c r="AL528" s="15">
        <f t="shared" si="1127"/>
        <v>45.190901263999997</v>
      </c>
      <c r="AM528" s="15">
        <f t="shared" si="1128"/>
        <v>10.029836187500001</v>
      </c>
      <c r="AN528" s="15">
        <f t="shared" si="1129"/>
        <v>15.6205434152</v>
      </c>
      <c r="AO528" s="15">
        <f t="shared" si="1130"/>
        <v>0</v>
      </c>
      <c r="AP528" s="15">
        <f t="shared" si="1131"/>
        <v>16.415334379299999</v>
      </c>
      <c r="AQ528" s="15">
        <f t="shared" si="1132"/>
        <v>3.0647979200000001E-5</v>
      </c>
      <c r="AR528" s="15">
        <f t="shared" si="1133"/>
        <v>2.7340808760500002</v>
      </c>
      <c r="AS528" s="15">
        <f t="shared" si="1134"/>
        <v>0</v>
      </c>
      <c r="AT528" s="15">
        <f t="shared" si="1135"/>
        <v>0</v>
      </c>
      <c r="AU528" s="15">
        <f t="shared" si="1136"/>
        <v>-2.1725245000000003E-6</v>
      </c>
      <c r="AV528" s="15">
        <f t="shared" si="1137"/>
        <v>9.5924180000000008E-6</v>
      </c>
      <c r="AW528" s="15">
        <f t="shared" si="1138"/>
        <v>2.1756591000000001E-6</v>
      </c>
      <c r="AX528" s="4"/>
      <c r="AY528" s="4">
        <f t="shared" si="1028"/>
        <v>0</v>
      </c>
      <c r="AZ528" s="4">
        <f t="shared" si="1092"/>
        <v>0</v>
      </c>
      <c r="BA528" s="4">
        <f t="shared" si="1029"/>
        <v>1</v>
      </c>
      <c r="BB528" s="4">
        <f t="shared" si="1093"/>
        <v>1</v>
      </c>
      <c r="BC528" s="4">
        <f t="shared" si="1094"/>
        <v>1</v>
      </c>
      <c r="BD528" s="40">
        <f t="shared" si="1095"/>
        <v>1.6472568459042216</v>
      </c>
      <c r="BE528" s="15">
        <f t="shared" si="1096"/>
        <v>45.190901263999997</v>
      </c>
      <c r="BF528" s="15">
        <f t="shared" si="1097"/>
        <v>10.029836187500001</v>
      </c>
      <c r="BG528" s="15">
        <f t="shared" si="1139"/>
        <v>15.620530672642538</v>
      </c>
      <c r="BH528" s="15">
        <f t="shared" si="1140"/>
        <v>16.415326128970349</v>
      </c>
      <c r="BI528" s="15">
        <f t="shared" si="1141"/>
        <v>2.734066330015585</v>
      </c>
      <c r="BJ528" s="18">
        <f t="shared" si="1142"/>
        <v>0.22194370784744616</v>
      </c>
      <c r="BK528" s="18">
        <f t="shared" si="1143"/>
        <v>0.34565654226254999</v>
      </c>
      <c r="BL528" s="18">
        <f t="shared" si="1144"/>
        <v>0.36324405289184036</v>
      </c>
      <c r="BM528" s="18">
        <f t="shared" si="1145"/>
        <v>6.0500371834663953E-2</v>
      </c>
      <c r="BN528" s="18">
        <f t="shared" si="1030"/>
        <v>1.5574063604458581</v>
      </c>
      <c r="BO528" s="18">
        <f t="shared" si="1031"/>
        <v>1.6366494748367342</v>
      </c>
      <c r="BP528" s="18">
        <f t="shared" si="1032"/>
        <v>0.2725933184654602</v>
      </c>
      <c r="BQ528" s="18">
        <f t="shared" si="1033"/>
        <v>1.0508814631835652</v>
      </c>
      <c r="BR528" s="18">
        <f t="shared" si="1034"/>
        <v>0.17503031025725457</v>
      </c>
      <c r="BS528" s="18">
        <f t="shared" si="1035"/>
        <v>0.16655571193254626</v>
      </c>
      <c r="BT528" s="144">
        <f t="shared" si="1146"/>
        <v>-1.5053314975184702</v>
      </c>
      <c r="BU528" s="144">
        <f t="shared" si="1147"/>
        <v>-1.0623096493504849</v>
      </c>
      <c r="BV528" s="144">
        <f t="shared" si="1148"/>
        <v>-1.0126803486083946</v>
      </c>
      <c r="BW528" s="144">
        <f t="shared" si="1149"/>
        <v>-2.8051057679367246</v>
      </c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4"/>
      <c r="CJ528" s="43"/>
      <c r="CK528" s="20">
        <f t="shared" si="1054"/>
        <v>0</v>
      </c>
      <c r="CL528" s="42">
        <f t="shared" si="1098"/>
        <v>1.6472453044741373</v>
      </c>
      <c r="CM528" s="43">
        <f t="shared" si="1099"/>
        <v>0.21793258074933636</v>
      </c>
      <c r="CN528" s="43">
        <f t="shared" si="1100"/>
        <v>0.33335133699941227</v>
      </c>
      <c r="CO528" s="40">
        <f t="shared" si="1101"/>
        <v>0.33810000000000001</v>
      </c>
      <c r="CP528" s="43">
        <f t="shared" si="1102"/>
        <v>5.4389344480965447E-2</v>
      </c>
      <c r="CQ528" s="18">
        <f t="shared" si="1103"/>
        <v>1.5296076238496406</v>
      </c>
      <c r="CR528" s="18">
        <f t="shared" si="1104"/>
        <v>1.5513972203581567</v>
      </c>
      <c r="CS528" s="18">
        <f t="shared" si="1105"/>
        <v>0.24956958842020718</v>
      </c>
      <c r="CT528" s="18">
        <f t="shared" si="1106"/>
        <v>1.0142452196032323</v>
      </c>
      <c r="CU528" s="18">
        <f t="shared" si="1107"/>
        <v>0.16315922105049585</v>
      </c>
      <c r="CV528" s="18">
        <f t="shared" si="1108"/>
        <v>0.16086762638558255</v>
      </c>
      <c r="CW528" s="15">
        <f t="shared" si="1109"/>
        <v>-1.5235695266423164</v>
      </c>
      <c r="CX528" s="15">
        <f t="shared" si="1110"/>
        <v>-1.0985582791284143</v>
      </c>
      <c r="CY528" s="15">
        <f t="shared" si="1111"/>
        <v>-2.9115870178176264</v>
      </c>
      <c r="CZ528" s="15">
        <f t="shared" si="1036"/>
        <v>0.42501124751390223</v>
      </c>
      <c r="DA528" s="15">
        <f t="shared" si="1037"/>
        <v>0.43915595737401963</v>
      </c>
      <c r="DB528" s="15">
        <f t="shared" si="1038"/>
        <v>-1.38801749117531</v>
      </c>
      <c r="DC528" s="15">
        <f t="shared" si="1039"/>
        <v>1.4144709860117597E-2</v>
      </c>
      <c r="DD528" s="15">
        <f t="shared" si="1040"/>
        <v>-1.8130287386892121</v>
      </c>
      <c r="DE528" s="15">
        <f t="shared" si="1041"/>
        <v>-1.8271734485493294</v>
      </c>
      <c r="DF528" s="15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3"/>
      <c r="DW528" s="43"/>
      <c r="DX528" s="43"/>
      <c r="DY528" s="125"/>
      <c r="DZ528" s="43"/>
      <c r="EA528" s="52"/>
      <c r="EB528" s="52"/>
      <c r="EC528" s="52"/>
      <c r="ED528" s="4"/>
      <c r="EE528" s="4" t="str">
        <f t="shared" si="1150"/>
        <v xml:space="preserve">bottle 4 </v>
      </c>
      <c r="EF528" s="4" t="str">
        <f t="shared" si="1151"/>
        <v>Lab 2</v>
      </c>
      <c r="EG528" s="4" t="str">
        <f t="shared" si="1151"/>
        <v>June 3, 2020</v>
      </c>
      <c r="EH528" s="130">
        <f t="shared" si="1151"/>
        <v>2</v>
      </c>
      <c r="EI528" s="51">
        <f>BE528/AVERAGE(BE524,BE531)</f>
        <v>1.059150346294675</v>
      </c>
      <c r="EJ528" s="52">
        <f>(CM528/AVERAGE(CM524,CM531)-1)*10^6</f>
        <v>-2.6640019632484524</v>
      </c>
      <c r="EK528" s="52">
        <f>(CN528/AVERAGE(CN524,CN531)-1)*10^6</f>
        <v>3.81113577274661</v>
      </c>
      <c r="EL528" s="52">
        <f>(CP528/AVERAGE(CP524,CP531)-1)*10^6</f>
        <v>-19.377371694440093</v>
      </c>
      <c r="EN528" t="str">
        <f t="shared" ref="EN528:EU528" si="1155">EE777</f>
        <v>iRM5</v>
      </c>
      <c r="EO528" t="str">
        <f t="shared" si="1155"/>
        <v>Lab 3</v>
      </c>
      <c r="EP528" s="39" t="str">
        <f t="shared" si="1155"/>
        <v>Jul 22, 2020</v>
      </c>
      <c r="EQ528" s="124">
        <f t="shared" si="1155"/>
        <v>3</v>
      </c>
      <c r="ER528" s="117">
        <f t="shared" si="1155"/>
        <v>1.0086931190263353</v>
      </c>
      <c r="ES528" s="44">
        <f t="shared" si="1155"/>
        <v>-19.329639000420507</v>
      </c>
      <c r="ET528" s="44">
        <f t="shared" si="1155"/>
        <v>5.0269845153216863</v>
      </c>
      <c r="EU528" s="44">
        <f t="shared" si="1155"/>
        <v>-1.6762278496340599</v>
      </c>
      <c r="EV528" s="39" t="s">
        <v>275</v>
      </c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</row>
    <row r="529" spans="1:235">
      <c r="A529" s="4" t="s">
        <v>40</v>
      </c>
      <c r="B529" s="4" t="s">
        <v>42</v>
      </c>
      <c r="C529" s="20">
        <v>2</v>
      </c>
      <c r="D529" s="16">
        <v>173</v>
      </c>
      <c r="E529" s="4" t="s">
        <v>184</v>
      </c>
      <c r="F529" s="15"/>
      <c r="G529" s="15"/>
      <c r="H529" s="15">
        <v>1.6563975000000002E-2</v>
      </c>
      <c r="I529" s="15">
        <v>3.5346882999999999E-3</v>
      </c>
      <c r="J529" s="15">
        <v>5.2517108E-3</v>
      </c>
      <c r="K529" s="4"/>
      <c r="L529" s="15">
        <v>5.0334289000000003E-3</v>
      </c>
      <c r="M529" s="15">
        <v>1.7402513E-5</v>
      </c>
      <c r="N529" s="15">
        <v>7.8663183999999999E-4</v>
      </c>
      <c r="O529" s="4"/>
      <c r="P529" s="4"/>
      <c r="Q529" s="15">
        <v>3.1515053E-6</v>
      </c>
      <c r="R529" s="15">
        <v>1.5647123000000001E-5</v>
      </c>
      <c r="S529" s="15">
        <v>-1.2696429000000001E-6</v>
      </c>
      <c r="T529" s="15"/>
      <c r="U529" s="15"/>
      <c r="V529" s="15">
        <v>45.490701999999999</v>
      </c>
      <c r="W529" s="15">
        <v>10.096189000000001</v>
      </c>
      <c r="X529" s="15">
        <v>15.723428999999999</v>
      </c>
      <c r="Y529" s="4"/>
      <c r="Z529" s="15">
        <v>16.522629999999999</v>
      </c>
      <c r="AA529" s="15">
        <v>3.9642360000000002E-5</v>
      </c>
      <c r="AB529" s="15">
        <v>2.7518566999999998</v>
      </c>
      <c r="AC529" s="4"/>
      <c r="AD529" s="4"/>
      <c r="AE529" s="15">
        <v>-4.7385465000000003E-8</v>
      </c>
      <c r="AF529" s="15">
        <v>1.390869E-5</v>
      </c>
      <c r="AG529" s="15">
        <v>-1.0030028E-6</v>
      </c>
      <c r="AH529" s="4"/>
      <c r="AI529" s="69">
        <f t="shared" si="1091"/>
        <v>1</v>
      </c>
      <c r="AJ529" s="15">
        <f t="shared" si="1125"/>
        <v>0</v>
      </c>
      <c r="AK529" s="15">
        <f t="shared" si="1126"/>
        <v>0</v>
      </c>
      <c r="AL529" s="15">
        <f t="shared" si="1127"/>
        <v>45.474138025000002</v>
      </c>
      <c r="AM529" s="15">
        <f t="shared" si="1128"/>
        <v>10.0926543117</v>
      </c>
      <c r="AN529" s="15">
        <f t="shared" si="1129"/>
        <v>15.7181772892</v>
      </c>
      <c r="AO529" s="15">
        <f t="shared" si="1130"/>
        <v>0</v>
      </c>
      <c r="AP529" s="15">
        <f t="shared" si="1131"/>
        <v>16.5175965711</v>
      </c>
      <c r="AQ529" s="15">
        <f t="shared" si="1132"/>
        <v>2.2239847000000002E-5</v>
      </c>
      <c r="AR529" s="15">
        <f t="shared" si="1133"/>
        <v>2.7510700681599998</v>
      </c>
      <c r="AS529" s="15">
        <f t="shared" si="1134"/>
        <v>0</v>
      </c>
      <c r="AT529" s="15">
        <f t="shared" si="1135"/>
        <v>0</v>
      </c>
      <c r="AU529" s="15">
        <f t="shared" si="1136"/>
        <v>-3.1988907649999998E-6</v>
      </c>
      <c r="AV529" s="15">
        <f t="shared" si="1137"/>
        <v>-1.7384330000000004E-6</v>
      </c>
      <c r="AW529" s="15">
        <f t="shared" si="1138"/>
        <v>2.6664010000000011E-7</v>
      </c>
      <c r="AX529" s="4"/>
      <c r="AY529" s="4">
        <f t="shared" si="1028"/>
        <v>0</v>
      </c>
      <c r="AZ529" s="4">
        <f t="shared" si="1092"/>
        <v>0</v>
      </c>
      <c r="BA529" s="4">
        <f t="shared" si="1029"/>
        <v>1</v>
      </c>
      <c r="BB529" s="4">
        <f t="shared" si="1093"/>
        <v>1</v>
      </c>
      <c r="BC529" s="4">
        <f t="shared" si="1094"/>
        <v>1</v>
      </c>
      <c r="BD529" s="40">
        <f t="shared" si="1095"/>
        <v>1.6463922291281323</v>
      </c>
      <c r="BE529" s="15">
        <f t="shared" si="1096"/>
        <v>45.474138025000002</v>
      </c>
      <c r="BF529" s="15">
        <f t="shared" si="1097"/>
        <v>10.0926543117</v>
      </c>
      <c r="BG529" s="15">
        <f t="shared" si="1139"/>
        <v>15.718179598682475</v>
      </c>
      <c r="BH529" s="15">
        <f t="shared" si="1140"/>
        <v>16.51759806637855</v>
      </c>
      <c r="BI529" s="15">
        <f t="shared" si="1141"/>
        <v>2.75107419630957</v>
      </c>
      <c r="BJ529" s="18">
        <f t="shared" si="1142"/>
        <v>0.22194272942900933</v>
      </c>
      <c r="BK529" s="18">
        <f t="shared" si="1143"/>
        <v>0.34565096297243064</v>
      </c>
      <c r="BL529" s="18">
        <f t="shared" si="1144"/>
        <v>0.36323059179918449</v>
      </c>
      <c r="BM529" s="18">
        <f t="shared" si="1145"/>
        <v>6.0497555661134926E-2</v>
      </c>
      <c r="BN529" s="18">
        <f t="shared" si="1030"/>
        <v>1.5573880877363484</v>
      </c>
      <c r="BO529" s="18">
        <f t="shared" si="1031"/>
        <v>1.6365960386882938</v>
      </c>
      <c r="BP529" s="18">
        <f t="shared" si="1032"/>
        <v>0.27258183143361625</v>
      </c>
      <c r="BQ529" s="18">
        <f t="shared" si="1033"/>
        <v>1.0508594817025174</v>
      </c>
      <c r="BR529" s="18">
        <f t="shared" si="1034"/>
        <v>0.17502498804251923</v>
      </c>
      <c r="BS529" s="18">
        <f t="shared" si="1035"/>
        <v>0.16655413125164736</v>
      </c>
      <c r="BT529" s="144">
        <f t="shared" si="1146"/>
        <v>-1.5053359059362754</v>
      </c>
      <c r="BU529" s="144">
        <f t="shared" si="1147"/>
        <v>-1.0623257906192465</v>
      </c>
      <c r="BV529" s="144">
        <f t="shared" si="1148"/>
        <v>-1.0127174072800378</v>
      </c>
      <c r="BW529" s="144">
        <f t="shared" si="1149"/>
        <v>-2.8051523170568267</v>
      </c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4"/>
      <c r="CJ529" s="43"/>
      <c r="CK529" s="20">
        <f t="shared" si="1054"/>
        <v>0</v>
      </c>
      <c r="CL529" s="42">
        <f t="shared" si="1098"/>
        <v>1.6463943079303778</v>
      </c>
      <c r="CM529" s="43">
        <f t="shared" si="1099"/>
        <v>0.21793367339542122</v>
      </c>
      <c r="CN529" s="43">
        <f t="shared" si="1100"/>
        <v>0.33335219885546552</v>
      </c>
      <c r="CO529" s="40">
        <f t="shared" si="1101"/>
        <v>0.33809999999999996</v>
      </c>
      <c r="CP529" s="43">
        <f t="shared" si="1102"/>
        <v>5.4389804671604577E-2</v>
      </c>
      <c r="CQ529" s="18">
        <f t="shared" si="1103"/>
        <v>1.5296039095832046</v>
      </c>
      <c r="CR529" s="18">
        <f t="shared" si="1104"/>
        <v>1.5513894421746732</v>
      </c>
      <c r="CS529" s="18">
        <f t="shared" si="1105"/>
        <v>0.24957044877098508</v>
      </c>
      <c r="CT529" s="18">
        <f t="shared" si="1106"/>
        <v>1.0142425973514966</v>
      </c>
      <c r="CU529" s="18">
        <f t="shared" si="1107"/>
        <v>0.16316017970886956</v>
      </c>
      <c r="CV529" s="18">
        <f t="shared" si="1108"/>
        <v>0.16086898749365447</v>
      </c>
      <c r="CW529" s="15">
        <f t="shared" si="1109"/>
        <v>-1.5235645129663347</v>
      </c>
      <c r="CX529" s="15">
        <f t="shared" si="1110"/>
        <v>-1.0985556937032384</v>
      </c>
      <c r="CY529" s="15">
        <f t="shared" si="1111"/>
        <v>-2.9115785568093777</v>
      </c>
      <c r="CZ529" s="15">
        <f t="shared" si="1036"/>
        <v>0.42500881926309619</v>
      </c>
      <c r="DA529" s="15">
        <f t="shared" si="1037"/>
        <v>0.43915094369803764</v>
      </c>
      <c r="DB529" s="15">
        <f t="shared" si="1038"/>
        <v>-1.3880140438430433</v>
      </c>
      <c r="DC529" s="15">
        <f t="shared" si="1039"/>
        <v>1.4142124434941429E-2</v>
      </c>
      <c r="DD529" s="15">
        <f t="shared" si="1040"/>
        <v>-1.8130228631061394</v>
      </c>
      <c r="DE529" s="15">
        <f t="shared" si="1041"/>
        <v>-1.8271649875410809</v>
      </c>
      <c r="DF529" s="15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125"/>
      <c r="DZ529" s="4"/>
      <c r="EA529" s="20"/>
      <c r="EB529" s="20"/>
      <c r="EC529" s="20"/>
      <c r="ED529" s="4"/>
      <c r="EE529" s="4" t="str">
        <f t="shared" si="1150"/>
        <v xml:space="preserve">bottle 5 </v>
      </c>
      <c r="EF529" s="4" t="str">
        <f t="shared" si="1151"/>
        <v>Lab 2</v>
      </c>
      <c r="EG529" s="4" t="str">
        <f t="shared" si="1151"/>
        <v>June 3, 2020</v>
      </c>
      <c r="EH529" s="130">
        <f t="shared" si="1151"/>
        <v>2</v>
      </c>
      <c r="EI529" s="51">
        <f>BE529/AVERAGE(BE524,BE531)</f>
        <v>1.065788636417371</v>
      </c>
      <c r="EJ529" s="52">
        <f>(CM529/AVERAGE(CM524,CM531)-1)*10^6</f>
        <v>2.3496732306504953</v>
      </c>
      <c r="EK529" s="52">
        <f>(CN529/AVERAGE(CN524,CN531)-1)*10^6</f>
        <v>6.3965741443627877</v>
      </c>
      <c r="EL529" s="52">
        <f>(CP529/AVERAGE(CP524,CP531)-1)*10^6</f>
        <v>-10.916491604118228</v>
      </c>
      <c r="EN529" t="str">
        <f t="shared" ref="EN529:EU529" si="1156">EE785</f>
        <v>iRM5</v>
      </c>
      <c r="EO529" t="str">
        <f t="shared" si="1156"/>
        <v>Lab 3</v>
      </c>
      <c r="EP529" s="39" t="str">
        <f t="shared" si="1156"/>
        <v>Jul 22, 2020</v>
      </c>
      <c r="EQ529" s="124">
        <f t="shared" si="1156"/>
        <v>3</v>
      </c>
      <c r="ER529" s="117">
        <f t="shared" si="1156"/>
        <v>1.0079530885169845</v>
      </c>
      <c r="ES529" s="44">
        <f t="shared" si="1156"/>
        <v>18.212204775824858</v>
      </c>
      <c r="ET529" s="44">
        <f t="shared" si="1156"/>
        <v>-3.5481114044610962</v>
      </c>
      <c r="EU529" s="44">
        <f t="shared" si="1156"/>
        <v>19.635611683499476</v>
      </c>
      <c r="EV529" s="39" t="s">
        <v>275</v>
      </c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</row>
    <row r="530" spans="1:235">
      <c r="A530" s="4" t="s">
        <v>40</v>
      </c>
      <c r="B530" s="4" t="s">
        <v>42</v>
      </c>
      <c r="C530" s="20">
        <v>2</v>
      </c>
      <c r="D530" s="16">
        <v>176</v>
      </c>
      <c r="E530" s="4" t="s">
        <v>185</v>
      </c>
      <c r="F530" s="15"/>
      <c r="G530" s="15"/>
      <c r="H530" s="15">
        <v>1.5355564E-2</v>
      </c>
      <c r="I530" s="15">
        <v>3.2602896999999998E-3</v>
      </c>
      <c r="J530" s="15">
        <v>4.8339791999999996E-3</v>
      </c>
      <c r="K530" s="4"/>
      <c r="L530" s="15">
        <v>4.5812663000000002E-3</v>
      </c>
      <c r="M530" s="15">
        <v>3.8076444999999998E-6</v>
      </c>
      <c r="N530" s="15">
        <v>7.0682565999999997E-4</v>
      </c>
      <c r="O530" s="4"/>
      <c r="P530" s="4"/>
      <c r="Q530" s="15">
        <v>2.5728819999999999E-6</v>
      </c>
      <c r="R530" s="15">
        <v>6.9279133999999997E-6</v>
      </c>
      <c r="S530" s="15">
        <v>5.6771493000000004E-7</v>
      </c>
      <c r="T530" s="15"/>
      <c r="U530" s="15"/>
      <c r="V530" s="15">
        <v>45.593573999999997</v>
      </c>
      <c r="W530" s="15">
        <v>10.118669000000001</v>
      </c>
      <c r="X530" s="15">
        <v>15.757804</v>
      </c>
      <c r="Y530" s="4"/>
      <c r="Z530" s="15">
        <v>16.557665</v>
      </c>
      <c r="AA530" s="15">
        <v>2.1376814999999999E-5</v>
      </c>
      <c r="AB530" s="15">
        <v>2.7575273999999999</v>
      </c>
      <c r="AC530" s="4"/>
      <c r="AD530" s="4"/>
      <c r="AE530" s="15">
        <v>-1.6662638E-7</v>
      </c>
      <c r="AF530" s="15">
        <v>5.3640287000000002E-6</v>
      </c>
      <c r="AG530" s="15">
        <v>2.9001933E-7</v>
      </c>
      <c r="AH530" s="4"/>
      <c r="AI530" s="69">
        <f t="shared" si="1091"/>
        <v>1</v>
      </c>
      <c r="AJ530" s="15">
        <f t="shared" si="1125"/>
        <v>0</v>
      </c>
      <c r="AK530" s="15">
        <f t="shared" si="1126"/>
        <v>0</v>
      </c>
      <c r="AL530" s="15">
        <f t="shared" si="1127"/>
        <v>45.578218436</v>
      </c>
      <c r="AM530" s="15">
        <f t="shared" si="1128"/>
        <v>10.115408710300001</v>
      </c>
      <c r="AN530" s="15">
        <f t="shared" si="1129"/>
        <v>15.752970020799999</v>
      </c>
      <c r="AO530" s="15">
        <f t="shared" si="1130"/>
        <v>0</v>
      </c>
      <c r="AP530" s="15">
        <f t="shared" si="1131"/>
        <v>16.553083733699999</v>
      </c>
      <c r="AQ530" s="15">
        <f t="shared" si="1132"/>
        <v>1.75691705E-5</v>
      </c>
      <c r="AR530" s="15">
        <f t="shared" si="1133"/>
        <v>2.7568205743399998</v>
      </c>
      <c r="AS530" s="15">
        <f t="shared" si="1134"/>
        <v>0</v>
      </c>
      <c r="AT530" s="15">
        <f t="shared" si="1135"/>
        <v>0</v>
      </c>
      <c r="AU530" s="15">
        <f t="shared" si="1136"/>
        <v>-2.7395083800000001E-6</v>
      </c>
      <c r="AV530" s="15">
        <f t="shared" si="1137"/>
        <v>-1.5638846999999995E-6</v>
      </c>
      <c r="AW530" s="15">
        <f t="shared" si="1138"/>
        <v>-2.7769560000000003E-7</v>
      </c>
      <c r="AX530" s="4"/>
      <c r="AY530" s="4">
        <f t="shared" si="1028"/>
        <v>0</v>
      </c>
      <c r="AZ530" s="4">
        <f t="shared" si="1092"/>
        <v>0</v>
      </c>
      <c r="BA530" s="4">
        <f t="shared" si="1029"/>
        <v>1</v>
      </c>
      <c r="BB530" s="4">
        <f t="shared" si="1093"/>
        <v>1</v>
      </c>
      <c r="BC530" s="4">
        <f t="shared" si="1094"/>
        <v>1</v>
      </c>
      <c r="BD530" s="40">
        <f t="shared" si="1095"/>
        <v>1.6431767446379515</v>
      </c>
      <c r="BE530" s="15">
        <f t="shared" si="1096"/>
        <v>45.578218436</v>
      </c>
      <c r="BF530" s="15">
        <f t="shared" si="1097"/>
        <v>10.115408710300001</v>
      </c>
      <c r="BG530" s="15">
        <f t="shared" si="1139"/>
        <v>15.75297209889956</v>
      </c>
      <c r="BH530" s="15">
        <f t="shared" si="1140"/>
        <v>16.55308507908552</v>
      </c>
      <c r="BI530" s="15">
        <f t="shared" si="1141"/>
        <v>2.75682423101193</v>
      </c>
      <c r="BJ530" s="18">
        <f t="shared" si="1142"/>
        <v>0.22193514923150956</v>
      </c>
      <c r="BK530" s="18">
        <f t="shared" si="1143"/>
        <v>0.34562500772204513</v>
      </c>
      <c r="BL530" s="18">
        <f t="shared" si="1144"/>
        <v>0.36317973029878348</v>
      </c>
      <c r="BM530" s="18">
        <f t="shared" si="1145"/>
        <v>6.0485563622523025E-2</v>
      </c>
      <c r="BN530" s="18">
        <f t="shared" si="1030"/>
        <v>1.5573243306381797</v>
      </c>
      <c r="BO530" s="18">
        <f t="shared" si="1031"/>
        <v>1.6364227638405124</v>
      </c>
      <c r="BP530" s="18">
        <f t="shared" si="1032"/>
        <v>0.27253710749273014</v>
      </c>
      <c r="BQ530" s="18">
        <f t="shared" si="1033"/>
        <v>1.0507912395935655</v>
      </c>
      <c r="BR530" s="18">
        <f t="shared" si="1034"/>
        <v>0.17500343514253483</v>
      </c>
      <c r="BS530" s="18">
        <f t="shared" si="1035"/>
        <v>0.16654443675246497</v>
      </c>
      <c r="BT530" s="144">
        <f t="shared" si="1146"/>
        <v>-1.5053700603641709</v>
      </c>
      <c r="BU530" s="144">
        <f t="shared" si="1147"/>
        <v>-1.0624008843632737</v>
      </c>
      <c r="BV530" s="144">
        <f t="shared" si="1148"/>
        <v>-1.0128574424610832</v>
      </c>
      <c r="BW530" s="144">
        <f t="shared" si="1149"/>
        <v>-2.805350560228637</v>
      </c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4"/>
      <c r="CJ530" s="43"/>
      <c r="CK530" s="20">
        <f t="shared" si="1054"/>
        <v>0</v>
      </c>
      <c r="CL530" s="42">
        <f t="shared" si="1098"/>
        <v>1.6431786110424313</v>
      </c>
      <c r="CM530" s="43">
        <f t="shared" si="1099"/>
        <v>0.21793398923367932</v>
      </c>
      <c r="CN530" s="43">
        <f t="shared" si="1100"/>
        <v>0.33335075531423436</v>
      </c>
      <c r="CO530" s="40">
        <f t="shared" si="1101"/>
        <v>0.33810000000000001</v>
      </c>
      <c r="CP530" s="43">
        <f t="shared" si="1102"/>
        <v>5.4390328227302123E-2</v>
      </c>
      <c r="CQ530" s="18">
        <f t="shared" si="1103"/>
        <v>1.5295950690683668</v>
      </c>
      <c r="CR530" s="18">
        <f t="shared" si="1104"/>
        <v>1.5513871938418602</v>
      </c>
      <c r="CS530" s="18">
        <f t="shared" si="1105"/>
        <v>0.24957248944304045</v>
      </c>
      <c r="CT530" s="18">
        <f t="shared" si="1106"/>
        <v>1.0142469894249635</v>
      </c>
      <c r="CU530" s="18">
        <f t="shared" si="1107"/>
        <v>0.16316245684228575</v>
      </c>
      <c r="CV530" s="18">
        <f t="shared" si="1108"/>
        <v>0.16087053601686521</v>
      </c>
      <c r="CW530" s="15">
        <f t="shared" si="1109"/>
        <v>-1.5235630637271036</v>
      </c>
      <c r="CX530" s="15">
        <f t="shared" si="1110"/>
        <v>-1.0985600240912234</v>
      </c>
      <c r="CY530" s="15">
        <f t="shared" si="1111"/>
        <v>-2.9115689308660442</v>
      </c>
      <c r="CZ530" s="15">
        <f t="shared" si="1036"/>
        <v>0.42500303963588038</v>
      </c>
      <c r="DA530" s="15">
        <f t="shared" si="1037"/>
        <v>0.43914949445880663</v>
      </c>
      <c r="DB530" s="15">
        <f t="shared" si="1038"/>
        <v>-1.3880058671389406</v>
      </c>
      <c r="DC530" s="15">
        <f t="shared" si="1039"/>
        <v>1.414645482292622E-2</v>
      </c>
      <c r="DD530" s="15">
        <f t="shared" si="1040"/>
        <v>-1.8130089067748207</v>
      </c>
      <c r="DE530" s="15">
        <f t="shared" si="1041"/>
        <v>-1.8271553615977472</v>
      </c>
      <c r="DF530" s="15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3"/>
      <c r="DW530" s="43"/>
      <c r="DX530" s="43"/>
      <c r="DY530" s="125"/>
      <c r="DZ530" s="43"/>
      <c r="EA530" s="52"/>
      <c r="EB530" s="52"/>
      <c r="EC530" s="52"/>
      <c r="ED530" s="4"/>
      <c r="EE530" s="4" t="str">
        <f t="shared" si="1150"/>
        <v xml:space="preserve">bottle 6 </v>
      </c>
      <c r="EF530" s="4" t="str">
        <f t="shared" si="1151"/>
        <v>Lab 2</v>
      </c>
      <c r="EG530" s="4" t="str">
        <f t="shared" si="1151"/>
        <v>June 3, 2020</v>
      </c>
      <c r="EH530" s="130">
        <f t="shared" si="1151"/>
        <v>2</v>
      </c>
      <c r="EI530" s="51">
        <f>BE530/AVERAGE(BE524,BE531)</f>
        <v>1.0682279947897377</v>
      </c>
      <c r="EJ530" s="52">
        <f>(CM530/AVERAGE(CM524,CM531)-1)*10^6</f>
        <v>3.7989169170415948</v>
      </c>
      <c r="EK530" s="52">
        <f>(CN530/AVERAGE(CN524,CN531)-1)*10^6</f>
        <v>2.066167835934607</v>
      </c>
      <c r="EL530" s="52">
        <f>(CP530/AVERAGE(CP524,CP531)-1)*10^6</f>
        <v>-1.2906070231410993</v>
      </c>
      <c r="EN530" t="str">
        <f t="shared" ref="EN530:EU530" si="1157">EE793</f>
        <v>iRM5</v>
      </c>
      <c r="EO530" t="str">
        <f t="shared" si="1157"/>
        <v>Lab 3</v>
      </c>
      <c r="EP530" s="39" t="str">
        <f t="shared" si="1157"/>
        <v>Jul 22, 2020</v>
      </c>
      <c r="EQ530" s="124">
        <f t="shared" si="1157"/>
        <v>3</v>
      </c>
      <c r="ER530" s="117">
        <f t="shared" si="1157"/>
        <v>1.0090220329293922</v>
      </c>
      <c r="ES530" s="44">
        <f t="shared" si="1157"/>
        <v>-0.12936964699505893</v>
      </c>
      <c r="ET530" s="44">
        <f t="shared" si="1157"/>
        <v>1.6244881804183819</v>
      </c>
      <c r="EU530" s="44">
        <f t="shared" si="1157"/>
        <v>8.1354901404484536</v>
      </c>
      <c r="EV530" s="39" t="s">
        <v>275</v>
      </c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</row>
    <row r="531" spans="1:235">
      <c r="A531" s="4" t="s">
        <v>40</v>
      </c>
      <c r="B531" s="4" t="s">
        <v>42</v>
      </c>
      <c r="C531" s="20">
        <v>2</v>
      </c>
      <c r="D531" s="16">
        <v>179</v>
      </c>
      <c r="E531" s="4" t="s">
        <v>179</v>
      </c>
      <c r="F531" s="15"/>
      <c r="G531" s="15"/>
      <c r="H531" s="15">
        <v>1.5088242E-2</v>
      </c>
      <c r="I531" s="15">
        <v>3.2071032999999999E-3</v>
      </c>
      <c r="J531" s="15">
        <v>4.7377499999999998E-3</v>
      </c>
      <c r="K531" s="4"/>
      <c r="L531" s="15">
        <v>4.4927915999999997E-3</v>
      </c>
      <c r="M531" s="15">
        <v>4.0359678000000001E-6</v>
      </c>
      <c r="N531" s="15">
        <v>6.8960850000000004E-4</v>
      </c>
      <c r="O531" s="4"/>
      <c r="P531" s="4"/>
      <c r="Q531" s="15">
        <v>3.1519312999999999E-6</v>
      </c>
      <c r="R531" s="15">
        <v>5.1290986999999997E-6</v>
      </c>
      <c r="S531" s="15">
        <v>2.9280848999999998E-6</v>
      </c>
      <c r="T531" s="15"/>
      <c r="U531" s="15"/>
      <c r="V531" s="15">
        <v>42.821160999999996</v>
      </c>
      <c r="W531" s="15">
        <v>9.5040209999999998</v>
      </c>
      <c r="X531" s="15">
        <v>14.801657000000001</v>
      </c>
      <c r="Y531" s="4"/>
      <c r="Z531" s="15">
        <v>15.555111999999999</v>
      </c>
      <c r="AA531" s="15">
        <v>4.2059842000000002E-5</v>
      </c>
      <c r="AB531" s="15">
        <v>2.5909163999999998</v>
      </c>
      <c r="AC531" s="4"/>
      <c r="AD531" s="4"/>
      <c r="AE531" s="15">
        <v>2.4483794999999999E-6</v>
      </c>
      <c r="AF531" s="15">
        <v>8.9770851999999997E-6</v>
      </c>
      <c r="AG531" s="15">
        <v>-1.8841135999999999E-7</v>
      </c>
      <c r="AH531" s="4"/>
      <c r="AI531" s="69">
        <f t="shared" si="1091"/>
        <v>1</v>
      </c>
      <c r="AJ531" s="15">
        <f t="shared" si="1125"/>
        <v>0</v>
      </c>
      <c r="AK531" s="15">
        <f t="shared" si="1126"/>
        <v>0</v>
      </c>
      <c r="AL531" s="15">
        <f t="shared" si="1127"/>
        <v>42.806072757999999</v>
      </c>
      <c r="AM531" s="15">
        <f t="shared" si="1128"/>
        <v>9.5008138967000004</v>
      </c>
      <c r="AN531" s="15">
        <f t="shared" si="1129"/>
        <v>14.79691925</v>
      </c>
      <c r="AO531" s="15">
        <f t="shared" si="1130"/>
        <v>0</v>
      </c>
      <c r="AP531" s="15">
        <f t="shared" si="1131"/>
        <v>15.550619208399999</v>
      </c>
      <c r="AQ531" s="15">
        <f t="shared" si="1132"/>
        <v>3.8023874199999999E-5</v>
      </c>
      <c r="AR531" s="15">
        <f t="shared" si="1133"/>
        <v>2.5902267914999997</v>
      </c>
      <c r="AS531" s="15">
        <f t="shared" si="1134"/>
        <v>0</v>
      </c>
      <c r="AT531" s="15">
        <f t="shared" si="1135"/>
        <v>0</v>
      </c>
      <c r="AU531" s="15">
        <f t="shared" si="1136"/>
        <v>-7.0355179999999999E-7</v>
      </c>
      <c r="AV531" s="15">
        <f t="shared" si="1137"/>
        <v>3.8479865E-6</v>
      </c>
      <c r="AW531" s="15">
        <f t="shared" si="1138"/>
        <v>-3.1164962599999997E-6</v>
      </c>
      <c r="AX531" s="4"/>
      <c r="AY531" s="4">
        <f t="shared" si="1028"/>
        <v>0</v>
      </c>
      <c r="AZ531" s="4">
        <f t="shared" si="1092"/>
        <v>0</v>
      </c>
      <c r="BA531" s="4">
        <f t="shared" si="1029"/>
        <v>1</v>
      </c>
      <c r="BB531" s="4">
        <f t="shared" si="1093"/>
        <v>1</v>
      </c>
      <c r="BC531" s="4">
        <f t="shared" si="1094"/>
        <v>1</v>
      </c>
      <c r="BD531" s="40">
        <f t="shared" si="1095"/>
        <v>1.6495606566253487</v>
      </c>
      <c r="BE531" s="15">
        <f t="shared" si="1096"/>
        <v>42.806072757999999</v>
      </c>
      <c r="BF531" s="15">
        <f t="shared" si="1097"/>
        <v>9.5008138967000004</v>
      </c>
      <c r="BG531" s="15">
        <f t="shared" si="1139"/>
        <v>14.796914139223578</v>
      </c>
      <c r="BH531" s="15">
        <f t="shared" si="1140"/>
        <v>15.550615899215721</v>
      </c>
      <c r="BI531" s="15">
        <f t="shared" si="1141"/>
        <v>2.5902208871395791</v>
      </c>
      <c r="BJ531" s="18">
        <f t="shared" si="1142"/>
        <v>0.22195014128981033</v>
      </c>
      <c r="BK531" s="18">
        <f t="shared" si="1143"/>
        <v>0.34567324647781877</v>
      </c>
      <c r="BL531" s="18">
        <f t="shared" si="1144"/>
        <v>0.36328060243063237</v>
      </c>
      <c r="BM531" s="18">
        <f t="shared" si="1145"/>
        <v>6.0510593947338799E-2</v>
      </c>
      <c r="BN531" s="18">
        <f t="shared" si="1030"/>
        <v>1.5574364786119133</v>
      </c>
      <c r="BO531" s="18">
        <f t="shared" si="1031"/>
        <v>1.6367667094939151</v>
      </c>
      <c r="BP531" s="18">
        <f t="shared" si="1032"/>
        <v>0.2726314729772007</v>
      </c>
      <c r="BQ531" s="18">
        <f t="shared" si="1033"/>
        <v>1.0509364150457718</v>
      </c>
      <c r="BR531" s="18">
        <f t="shared" si="1034"/>
        <v>0.17505142374743096</v>
      </c>
      <c r="BS531" s="18">
        <f t="shared" si="1035"/>
        <v>0.16656709315739798</v>
      </c>
      <c r="BT531" s="144">
        <f t="shared" si="1146"/>
        <v>-1.5053025111183336</v>
      </c>
      <c r="BU531" s="144">
        <f t="shared" si="1147"/>
        <v>-1.062261324468369</v>
      </c>
      <c r="BV531" s="144">
        <f t="shared" si="1148"/>
        <v>-1.0125797338844342</v>
      </c>
      <c r="BW531" s="144">
        <f t="shared" si="1149"/>
        <v>-2.8049368227071234</v>
      </c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4"/>
      <c r="CJ531" s="43"/>
      <c r="CK531" s="20">
        <f t="shared" si="1054"/>
        <v>0</v>
      </c>
      <c r="CL531" s="42">
        <f t="shared" si="1098"/>
        <v>1.6495557699750591</v>
      </c>
      <c r="CM531" s="43">
        <f t="shared" si="1099"/>
        <v>0.21793332287773853</v>
      </c>
      <c r="CN531" s="43">
        <f t="shared" si="1100"/>
        <v>0.33335049751864992</v>
      </c>
      <c r="CO531" s="40">
        <f t="shared" si="1101"/>
        <v>0.33810000000000001</v>
      </c>
      <c r="CP531" s="43">
        <f t="shared" si="1102"/>
        <v>5.4390410092454246E-2</v>
      </c>
      <c r="CQ531" s="18">
        <f t="shared" si="1103"/>
        <v>1.5295985630690401</v>
      </c>
      <c r="CR531" s="18">
        <f t="shared" si="1104"/>
        <v>1.5513919373847911</v>
      </c>
      <c r="CS531" s="18">
        <f t="shared" si="1105"/>
        <v>0.24957362818244858</v>
      </c>
      <c r="CT531" s="18">
        <f t="shared" si="1106"/>
        <v>1.0142477737897611</v>
      </c>
      <c r="CU531" s="18">
        <f t="shared" si="1107"/>
        <v>0.16316282860628178</v>
      </c>
      <c r="CV531" s="18">
        <f t="shared" si="1108"/>
        <v>0.16087077814982031</v>
      </c>
      <c r="CW531" s="15">
        <f t="shared" si="1109"/>
        <v>-1.5235661213362532</v>
      </c>
      <c r="CX531" s="15">
        <f t="shared" si="1110"/>
        <v>-1.0985607974378562</v>
      </c>
      <c r="CY531" s="15">
        <f t="shared" si="1111"/>
        <v>-2.9115674257254578</v>
      </c>
      <c r="CZ531" s="15">
        <f t="shared" si="1036"/>
        <v>0.42500532389839751</v>
      </c>
      <c r="DA531" s="15">
        <f t="shared" si="1037"/>
        <v>0.43915255206795656</v>
      </c>
      <c r="DB531" s="15">
        <f t="shared" si="1038"/>
        <v>-1.3880013043892048</v>
      </c>
      <c r="DC531" s="15">
        <f t="shared" si="1039"/>
        <v>1.4147228169559182E-2</v>
      </c>
      <c r="DD531" s="15">
        <f t="shared" si="1040"/>
        <v>-1.8130066282876018</v>
      </c>
      <c r="DE531" s="15">
        <f t="shared" si="1041"/>
        <v>-1.827153856457161</v>
      </c>
      <c r="DF531" s="15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3" t="str">
        <f>E531</f>
        <v xml:space="preserve">SRM 3169 </v>
      </c>
      <c r="DW531" s="43" t="str">
        <f>A531</f>
        <v>Lab 2</v>
      </c>
      <c r="DX531" s="43" t="str">
        <f>B531</f>
        <v>June 3, 2020</v>
      </c>
      <c r="DY531" s="125">
        <f>C531</f>
        <v>2</v>
      </c>
      <c r="DZ531" s="51">
        <f>BE531/AVERAGE(BE524,BE538)</f>
        <v>0.99792877351310416</v>
      </c>
      <c r="EA531" s="52">
        <f>(CM531/AVERAGE(CM524,CM538)-1)*10^6</f>
        <v>2.7351386142626666</v>
      </c>
      <c r="EB531" s="52">
        <f>(CN531/AVERAGE(CN524,CN538)-1)*10^6</f>
        <v>1.8992873305201385</v>
      </c>
      <c r="EC531" s="52">
        <f>(CP531/AVERAGE(CP524,CP538)-1)*10^6</f>
        <v>-4.5777456587625664</v>
      </c>
      <c r="ED531" s="4"/>
      <c r="EE531" s="4"/>
      <c r="EF531" s="4"/>
      <c r="EG531" s="4"/>
      <c r="EH531" s="130"/>
      <c r="EI531" s="51"/>
      <c r="EJ531" s="52"/>
      <c r="EK531" s="52"/>
      <c r="EL531" s="52"/>
      <c r="EN531" t="str">
        <f t="shared" ref="EN531:EU531" si="1158">EE801</f>
        <v>iRM5</v>
      </c>
      <c r="EO531" t="str">
        <f t="shared" si="1158"/>
        <v>Lab 3</v>
      </c>
      <c r="EP531" s="39" t="str">
        <f t="shared" si="1158"/>
        <v>Jul 22, 2020</v>
      </c>
      <c r="EQ531" s="124">
        <f t="shared" si="1158"/>
        <v>3</v>
      </c>
      <c r="ER531" s="117">
        <f t="shared" si="1158"/>
        <v>1.0078598330450754</v>
      </c>
      <c r="ES531" s="44">
        <f t="shared" si="1158"/>
        <v>8.0447615140588624</v>
      </c>
      <c r="ET531" s="44">
        <f t="shared" si="1158"/>
        <v>10.987095458103724</v>
      </c>
      <c r="EU531" s="44">
        <f t="shared" si="1158"/>
        <v>-10.641320914661634</v>
      </c>
      <c r="EV531" s="39" t="s">
        <v>275</v>
      </c>
      <c r="EY531" s="39"/>
      <c r="EZ531" s="39"/>
      <c r="FA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</row>
    <row r="532" spans="1:235">
      <c r="A532" s="4" t="s">
        <v>40</v>
      </c>
      <c r="B532" s="4" t="s">
        <v>42</v>
      </c>
      <c r="C532" s="20">
        <v>2</v>
      </c>
      <c r="D532" s="16">
        <v>182</v>
      </c>
      <c r="E532" s="4" t="s">
        <v>180</v>
      </c>
      <c r="F532" s="15"/>
      <c r="G532" s="15"/>
      <c r="H532" s="15">
        <v>2.3959233E-2</v>
      </c>
      <c r="I532" s="15">
        <v>5.1569427999999997E-3</v>
      </c>
      <c r="J532" s="15">
        <v>7.8016839999999997E-3</v>
      </c>
      <c r="K532" s="4"/>
      <c r="L532" s="15">
        <v>7.6998040000000002E-3</v>
      </c>
      <c r="M532" s="15">
        <v>-1.2030731E-6</v>
      </c>
      <c r="N532" s="15">
        <v>1.2390861E-3</v>
      </c>
      <c r="O532" s="4"/>
      <c r="P532" s="4"/>
      <c r="Q532" s="15">
        <v>3.4734987E-7</v>
      </c>
      <c r="R532" s="15">
        <v>1.3992182E-5</v>
      </c>
      <c r="S532" s="15">
        <v>1.9079987000000001E-6</v>
      </c>
      <c r="T532" s="15"/>
      <c r="U532" s="15"/>
      <c r="V532" s="15">
        <v>47.166747000000001</v>
      </c>
      <c r="W532" s="15">
        <v>10.468051000000001</v>
      </c>
      <c r="X532" s="15">
        <v>16.302316999999999</v>
      </c>
      <c r="Y532" s="4"/>
      <c r="Z532" s="15">
        <v>17.130690999999999</v>
      </c>
      <c r="AA532" s="15">
        <v>2.2536866000000001E-5</v>
      </c>
      <c r="AB532" s="15">
        <v>2.8530905</v>
      </c>
      <c r="AC532" s="4"/>
      <c r="AD532" s="4"/>
      <c r="AE532" s="15">
        <v>2.6171728000000001E-6</v>
      </c>
      <c r="AF532" s="15">
        <v>8.8050992000000003E-6</v>
      </c>
      <c r="AG532" s="15">
        <v>-4.0270038999999999E-6</v>
      </c>
      <c r="AH532" s="4"/>
      <c r="AI532" s="69">
        <f t="shared" si="1091"/>
        <v>1</v>
      </c>
      <c r="AJ532" s="15">
        <f t="shared" si="1125"/>
        <v>0</v>
      </c>
      <c r="AK532" s="15">
        <f t="shared" si="1126"/>
        <v>0</v>
      </c>
      <c r="AL532" s="15">
        <f t="shared" si="1127"/>
        <v>47.142787767000002</v>
      </c>
      <c r="AM532" s="15">
        <f t="shared" si="1128"/>
        <v>10.462894057200002</v>
      </c>
      <c r="AN532" s="15">
        <f t="shared" si="1129"/>
        <v>16.294515315999998</v>
      </c>
      <c r="AO532" s="15">
        <f t="shared" si="1130"/>
        <v>0</v>
      </c>
      <c r="AP532" s="15">
        <f t="shared" si="1131"/>
        <v>17.122991195999997</v>
      </c>
      <c r="AQ532" s="15">
        <f t="shared" si="1132"/>
        <v>2.3739939100000001E-5</v>
      </c>
      <c r="AR532" s="15">
        <f t="shared" si="1133"/>
        <v>2.8518514139</v>
      </c>
      <c r="AS532" s="15">
        <f t="shared" si="1134"/>
        <v>0</v>
      </c>
      <c r="AT532" s="15">
        <f t="shared" si="1135"/>
        <v>0</v>
      </c>
      <c r="AU532" s="15">
        <f t="shared" si="1136"/>
        <v>2.2698229300000002E-6</v>
      </c>
      <c r="AV532" s="15">
        <f t="shared" si="1137"/>
        <v>-5.1870828000000001E-6</v>
      </c>
      <c r="AW532" s="15">
        <f t="shared" si="1138"/>
        <v>-5.9350026E-6</v>
      </c>
      <c r="AX532" s="4"/>
      <c r="AY532" s="4">
        <f t="shared" si="1028"/>
        <v>0</v>
      </c>
      <c r="AZ532" s="4">
        <f t="shared" si="1092"/>
        <v>0</v>
      </c>
      <c r="BA532" s="4">
        <f t="shared" si="1029"/>
        <v>1</v>
      </c>
      <c r="BB532" s="4">
        <f t="shared" si="1093"/>
        <v>1</v>
      </c>
      <c r="BC532" s="4">
        <f t="shared" si="1094"/>
        <v>1</v>
      </c>
      <c r="BD532" s="40">
        <f t="shared" si="1095"/>
        <v>1.6454401364383451</v>
      </c>
      <c r="BE532" s="15">
        <f t="shared" si="1096"/>
        <v>47.142787767000002</v>
      </c>
      <c r="BF532" s="15">
        <f t="shared" si="1097"/>
        <v>10.462894057200002</v>
      </c>
      <c r="BG532" s="15">
        <f t="shared" si="1139"/>
        <v>16.294522207455504</v>
      </c>
      <c r="BH532" s="15">
        <f t="shared" si="1140"/>
        <v>17.122995657802921</v>
      </c>
      <c r="BI532" s="15">
        <f t="shared" si="1141"/>
        <v>2.851858825434614</v>
      </c>
      <c r="BJ532" s="18">
        <f t="shared" si="1142"/>
        <v>0.22194050358057182</v>
      </c>
      <c r="BK532" s="18">
        <f t="shared" si="1143"/>
        <v>0.34564188880789282</v>
      </c>
      <c r="BL532" s="18">
        <f t="shared" si="1144"/>
        <v>0.36321559391931069</v>
      </c>
      <c r="BM532" s="18">
        <f t="shared" si="1145"/>
        <v>6.0494064108591344E-2</v>
      </c>
      <c r="BN532" s="18">
        <f t="shared" si="1030"/>
        <v>1.5573628212590462</v>
      </c>
      <c r="BO532" s="18">
        <f t="shared" si="1031"/>
        <v>1.6365448760345418</v>
      </c>
      <c r="BP532" s="18">
        <f t="shared" si="1032"/>
        <v>0.2725688332352097</v>
      </c>
      <c r="BQ532" s="18">
        <f t="shared" si="1033"/>
        <v>1.0508436786178579</v>
      </c>
      <c r="BR532" s="18">
        <f t="shared" si="1034"/>
        <v>0.17501948134016201</v>
      </c>
      <c r="BS532" s="18">
        <f t="shared" si="1035"/>
        <v>0.16655139570364993</v>
      </c>
      <c r="BT532" s="144">
        <f t="shared" si="1146"/>
        <v>-1.5053459349180978</v>
      </c>
      <c r="BU532" s="144">
        <f t="shared" si="1147"/>
        <v>-1.0623520433557387</v>
      </c>
      <c r="BV532" s="144">
        <f t="shared" si="1148"/>
        <v>-1.0127586983768067</v>
      </c>
      <c r="BW532" s="144">
        <f t="shared" si="1149"/>
        <v>-2.8052100326664067</v>
      </c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4"/>
      <c r="CJ532" s="43"/>
      <c r="CK532" s="20">
        <f t="shared" si="1054"/>
        <v>0</v>
      </c>
      <c r="CL532" s="42">
        <f t="shared" si="1098"/>
        <v>1.6454461201222277</v>
      </c>
      <c r="CM532" s="43">
        <f t="shared" si="1099"/>
        <v>0.21793377564941507</v>
      </c>
      <c r="CN532" s="43">
        <f t="shared" si="1100"/>
        <v>0.33335040299534724</v>
      </c>
      <c r="CO532" s="40">
        <f t="shared" si="1101"/>
        <v>0.33809999999999996</v>
      </c>
      <c r="CP532" s="43">
        <f t="shared" si="1102"/>
        <v>5.4389999232855639E-2</v>
      </c>
      <c r="CQ532" s="18">
        <f t="shared" si="1103"/>
        <v>1.5295949515030665</v>
      </c>
      <c r="CR532" s="18">
        <f t="shared" si="1104"/>
        <v>1.5513887142665461</v>
      </c>
      <c r="CS532" s="18">
        <f t="shared" si="1105"/>
        <v>0.2495712244271468</v>
      </c>
      <c r="CT532" s="18">
        <f t="shared" si="1106"/>
        <v>1.0142480613851816</v>
      </c>
      <c r="CU532" s="18">
        <f t="shared" si="1107"/>
        <v>0.16316164235630096</v>
      </c>
      <c r="CV532" s="18">
        <f t="shared" si="1108"/>
        <v>0.16086956294840477</v>
      </c>
      <c r="CW532" s="15">
        <f t="shared" si="1109"/>
        <v>-1.5235640437686733</v>
      </c>
      <c r="CX532" s="15">
        <f t="shared" si="1110"/>
        <v>-1.0985610809932034</v>
      </c>
      <c r="CY532" s="15">
        <f t="shared" si="1111"/>
        <v>-2.9115749796517791</v>
      </c>
      <c r="CZ532" s="15">
        <f t="shared" si="1036"/>
        <v>0.42500296277546989</v>
      </c>
      <c r="DA532" s="15">
        <f t="shared" si="1037"/>
        <v>0.43915047450037648</v>
      </c>
      <c r="DB532" s="15">
        <f t="shared" si="1038"/>
        <v>-1.3880109358831059</v>
      </c>
      <c r="DC532" s="15">
        <f t="shared" si="1039"/>
        <v>1.4147511724906551E-2</v>
      </c>
      <c r="DD532" s="15">
        <f t="shared" si="1040"/>
        <v>-1.8130138986585755</v>
      </c>
      <c r="DE532" s="15">
        <f t="shared" si="1041"/>
        <v>-1.8271614103834819</v>
      </c>
      <c r="DF532" s="15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125"/>
      <c r="DZ532" s="4"/>
      <c r="EA532" s="20"/>
      <c r="EB532" s="20"/>
      <c r="EC532" s="20"/>
      <c r="ED532" s="4"/>
      <c r="EE532" s="4" t="str">
        <f t="shared" ref="EE532:EE537" si="1159">E532</f>
        <v xml:space="preserve">bottle 1 </v>
      </c>
      <c r="EF532" s="4" t="str">
        <f t="shared" ref="EF532:EH537" si="1160">A532</f>
        <v>Lab 2</v>
      </c>
      <c r="EG532" s="4" t="str">
        <f t="shared" si="1160"/>
        <v>June 3, 2020</v>
      </c>
      <c r="EH532" s="130">
        <f t="shared" si="1160"/>
        <v>2</v>
      </c>
      <c r="EI532" s="51">
        <f>BE532/AVERAGE(BE531,BE538)</f>
        <v>1.0954811561506403</v>
      </c>
      <c r="EJ532" s="52">
        <f>(CM532/AVERAGE(CM531,CM538)-1)*10^6</f>
        <v>4.0714087123916443</v>
      </c>
      <c r="EK532" s="52">
        <f>(CN532/AVERAGE(CN531,CN538)-1)*10^6</f>
        <v>0.32291037888043661</v>
      </c>
      <c r="EL532" s="52">
        <f>(CP532/AVERAGE(CP531,CP538)-1)*10^6</f>
        <v>-12.346137945651314</v>
      </c>
      <c r="EN532" t="str">
        <f t="shared" ref="EN532:EU532" si="1161">EE809</f>
        <v>iRM5</v>
      </c>
      <c r="EO532" t="str">
        <f t="shared" si="1161"/>
        <v>Lab 3</v>
      </c>
      <c r="EP532" s="39" t="str">
        <f t="shared" si="1161"/>
        <v>Jul 22, 2020</v>
      </c>
      <c r="EQ532" s="124">
        <f t="shared" si="1161"/>
        <v>3</v>
      </c>
      <c r="ER532" s="117">
        <f t="shared" si="1161"/>
        <v>1.0094141408954351</v>
      </c>
      <c r="ES532" s="44">
        <f t="shared" si="1161"/>
        <v>-8.6879977989617885</v>
      </c>
      <c r="ET532" s="44">
        <f t="shared" si="1161"/>
        <v>0.67366734990415011</v>
      </c>
      <c r="EU532" s="44">
        <f t="shared" si="1161"/>
        <v>-9.6369075333058163</v>
      </c>
      <c r="EV532" s="39" t="s">
        <v>275</v>
      </c>
      <c r="EY532" s="39"/>
      <c r="EZ532" s="39"/>
      <c r="FA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</row>
    <row r="533" spans="1:235">
      <c r="A533" s="4" t="s">
        <v>40</v>
      </c>
      <c r="B533" s="4" t="s">
        <v>42</v>
      </c>
      <c r="C533" s="20">
        <v>2</v>
      </c>
      <c r="D533" s="16">
        <v>185</v>
      </c>
      <c r="E533" s="4" t="s">
        <v>181</v>
      </c>
      <c r="F533" s="15"/>
      <c r="G533" s="15"/>
      <c r="H533" s="15">
        <v>1.7480753000000002E-2</v>
      </c>
      <c r="I533" s="15">
        <v>3.7226936000000002E-3</v>
      </c>
      <c r="J533" s="15">
        <v>5.5540197000000001E-3</v>
      </c>
      <c r="K533" s="4"/>
      <c r="L533" s="15">
        <v>5.3408878000000002E-3</v>
      </c>
      <c r="M533" s="15">
        <v>-7.2724435999999998E-7</v>
      </c>
      <c r="N533" s="15">
        <v>8.4627955999999995E-4</v>
      </c>
      <c r="O533" s="4"/>
      <c r="P533" s="4"/>
      <c r="Q533" s="15">
        <v>-2.541303E-6</v>
      </c>
      <c r="R533" s="15">
        <v>3.280975E-6</v>
      </c>
      <c r="S533" s="15">
        <v>8.2379310000000002E-7</v>
      </c>
      <c r="T533" s="15"/>
      <c r="U533" s="15"/>
      <c r="V533" s="15">
        <v>46.956117999999996</v>
      </c>
      <c r="W533" s="15">
        <v>10.421227999999999</v>
      </c>
      <c r="X533" s="15">
        <v>16.229538000000002</v>
      </c>
      <c r="Y533" s="4"/>
      <c r="Z533" s="15">
        <v>17.053986999999999</v>
      </c>
      <c r="AA533" s="15">
        <v>4.4987958000000002E-5</v>
      </c>
      <c r="AB533" s="15">
        <v>2.8403046000000001</v>
      </c>
      <c r="AC533" s="4"/>
      <c r="AD533" s="4"/>
      <c r="AE533" s="15">
        <v>2.6504841000000001E-7</v>
      </c>
      <c r="AF533" s="15">
        <v>1.6782628000000001E-5</v>
      </c>
      <c r="AG533" s="15">
        <v>-3.8021657999999998E-6</v>
      </c>
      <c r="AH533" s="4"/>
      <c r="AI533" s="69">
        <f t="shared" si="1091"/>
        <v>1</v>
      </c>
      <c r="AJ533" s="15">
        <f t="shared" si="1125"/>
        <v>0</v>
      </c>
      <c r="AK533" s="15">
        <f t="shared" si="1126"/>
        <v>0</v>
      </c>
      <c r="AL533" s="15">
        <f t="shared" si="1127"/>
        <v>46.938637246999996</v>
      </c>
      <c r="AM533" s="15">
        <f t="shared" si="1128"/>
        <v>10.417505306399999</v>
      </c>
      <c r="AN533" s="15">
        <f t="shared" si="1129"/>
        <v>16.223983980300002</v>
      </c>
      <c r="AO533" s="15">
        <f t="shared" si="1130"/>
        <v>0</v>
      </c>
      <c r="AP533" s="15">
        <f t="shared" si="1131"/>
        <v>17.0486461122</v>
      </c>
      <c r="AQ533" s="15">
        <f t="shared" si="1132"/>
        <v>4.5715202360000005E-5</v>
      </c>
      <c r="AR533" s="15">
        <f t="shared" si="1133"/>
        <v>2.8394583204399999</v>
      </c>
      <c r="AS533" s="15">
        <f t="shared" si="1134"/>
        <v>0</v>
      </c>
      <c r="AT533" s="15">
        <f t="shared" si="1135"/>
        <v>0</v>
      </c>
      <c r="AU533" s="15">
        <f t="shared" si="1136"/>
        <v>2.8063514100000001E-6</v>
      </c>
      <c r="AV533" s="15">
        <f t="shared" si="1137"/>
        <v>1.3501653000000001E-5</v>
      </c>
      <c r="AW533" s="15">
        <f t="shared" si="1138"/>
        <v>-4.6259588999999998E-6</v>
      </c>
      <c r="AX533" s="4"/>
      <c r="AY533" s="4">
        <f t="shared" si="1028"/>
        <v>0</v>
      </c>
      <c r="AZ533" s="4">
        <f t="shared" si="1092"/>
        <v>0</v>
      </c>
      <c r="BA533" s="4">
        <f t="shared" si="1029"/>
        <v>1</v>
      </c>
      <c r="BB533" s="4">
        <f t="shared" si="1093"/>
        <v>1</v>
      </c>
      <c r="BC533" s="4">
        <f t="shared" si="1094"/>
        <v>1</v>
      </c>
      <c r="BD533" s="40">
        <f t="shared" si="1095"/>
        <v>1.6451782245569726</v>
      </c>
      <c r="BE533" s="15">
        <f t="shared" si="1096"/>
        <v>46.938637246999996</v>
      </c>
      <c r="BF533" s="15">
        <f t="shared" si="1097"/>
        <v>10.417505306399999</v>
      </c>
      <c r="BG533" s="15">
        <f t="shared" si="1139"/>
        <v>16.223966041918207</v>
      </c>
      <c r="BH533" s="15">
        <f t="shared" si="1140"/>
        <v>17.048634498235657</v>
      </c>
      <c r="BI533" s="15">
        <f t="shared" si="1141"/>
        <v>2.8394354095133276</v>
      </c>
      <c r="BJ533" s="18">
        <f t="shared" si="1142"/>
        <v>0.22193881027225212</v>
      </c>
      <c r="BK533" s="18">
        <f t="shared" si="1143"/>
        <v>0.34564203380137831</v>
      </c>
      <c r="BL533" s="18">
        <f t="shared" si="1144"/>
        <v>0.36321110918756577</v>
      </c>
      <c r="BM533" s="18">
        <f t="shared" si="1145"/>
        <v>6.0492497781128175E-2</v>
      </c>
      <c r="BN533" s="18">
        <f t="shared" si="1030"/>
        <v>1.5573753566461834</v>
      </c>
      <c r="BO533" s="18">
        <f t="shared" si="1031"/>
        <v>1.6365371551826156</v>
      </c>
      <c r="BP533" s="18">
        <f t="shared" si="1032"/>
        <v>0.27256385535689809</v>
      </c>
      <c r="BQ533" s="18">
        <f t="shared" si="1033"/>
        <v>1.0508302627228594</v>
      </c>
      <c r="BR533" s="18">
        <f t="shared" si="1034"/>
        <v>0.17501487627482812</v>
      </c>
      <c r="BS533" s="18">
        <f t="shared" si="1035"/>
        <v>0.16654913974530788</v>
      </c>
      <c r="BT533" s="144">
        <f t="shared" si="1146"/>
        <v>-1.5053535645068929</v>
      </c>
      <c r="BU533" s="144">
        <f t="shared" si="1147"/>
        <v>-1.0623516238653361</v>
      </c>
      <c r="BV533" s="144">
        <f t="shared" si="1148"/>
        <v>-1.0127710457526007</v>
      </c>
      <c r="BW533" s="144">
        <f t="shared" si="1149"/>
        <v>-2.8052359252521417</v>
      </c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4"/>
      <c r="CJ533" s="43"/>
      <c r="CK533" s="20">
        <f t="shared" si="1054"/>
        <v>0</v>
      </c>
      <c r="CL533" s="42">
        <f t="shared" si="1098"/>
        <v>1.6451625812456525</v>
      </c>
      <c r="CM533" s="43">
        <f t="shared" si="1099"/>
        <v>0.21793279706510893</v>
      </c>
      <c r="CN533" s="43">
        <f t="shared" si="1100"/>
        <v>0.33335262276139332</v>
      </c>
      <c r="CO533" s="40">
        <f t="shared" si="1101"/>
        <v>0.33810000000000001</v>
      </c>
      <c r="CP533" s="43">
        <f t="shared" si="1102"/>
        <v>5.4389587825062348E-2</v>
      </c>
      <c r="CQ533" s="18">
        <f t="shared" si="1103"/>
        <v>1.5296120054009215</v>
      </c>
      <c r="CR533" s="18">
        <f t="shared" si="1104"/>
        <v>1.5513956804720412</v>
      </c>
      <c r="CS533" s="18">
        <f t="shared" si="1105"/>
        <v>0.24957045730392324</v>
      </c>
      <c r="CT533" s="18">
        <f t="shared" si="1106"/>
        <v>1.014241307595785</v>
      </c>
      <c r="CU533" s="18">
        <f t="shared" si="1107"/>
        <v>0.16315932172519085</v>
      </c>
      <c r="CV533" s="18">
        <f t="shared" si="1108"/>
        <v>0.16086834612559109</v>
      </c>
      <c r="CW533" s="15">
        <f t="shared" si="1109"/>
        <v>-1.5235685340616547</v>
      </c>
      <c r="CX533" s="15">
        <f t="shared" si="1110"/>
        <v>-1.0985544220582344</v>
      </c>
      <c r="CY533" s="15">
        <f t="shared" si="1111"/>
        <v>-2.9115825437141996</v>
      </c>
      <c r="CZ533" s="15">
        <f t="shared" si="1036"/>
        <v>0.42501411200342043</v>
      </c>
      <c r="DA533" s="15">
        <f t="shared" si="1037"/>
        <v>0.4391549647933578</v>
      </c>
      <c r="DB533" s="15">
        <f t="shared" si="1038"/>
        <v>-1.3880140096525448</v>
      </c>
      <c r="DC533" s="15">
        <f t="shared" si="1039"/>
        <v>1.4140852789937573E-2</v>
      </c>
      <c r="DD533" s="15">
        <f t="shared" si="1040"/>
        <v>-1.8130281216559652</v>
      </c>
      <c r="DE533" s="15">
        <f t="shared" si="1041"/>
        <v>-1.8271689744459028</v>
      </c>
      <c r="DF533" s="15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125"/>
      <c r="DZ533" s="4"/>
      <c r="EA533" s="20"/>
      <c r="EB533" s="20"/>
      <c r="EC533" s="20"/>
      <c r="ED533" s="4"/>
      <c r="EE533" s="4" t="str">
        <f t="shared" si="1159"/>
        <v xml:space="preserve">bottle 2 </v>
      </c>
      <c r="EF533" s="4" t="str">
        <f t="shared" si="1160"/>
        <v>Lab 2</v>
      </c>
      <c r="EG533" s="4" t="str">
        <f t="shared" si="1160"/>
        <v>June 3, 2020</v>
      </c>
      <c r="EH533" s="130">
        <f t="shared" si="1160"/>
        <v>2</v>
      </c>
      <c r="EI533" s="51">
        <f>BE533/AVERAGE(BE531,BE538)</f>
        <v>1.0907372057337983</v>
      </c>
      <c r="EJ533" s="52">
        <f>(CM533/AVERAGE(CM531,CM538)-1)*10^6</f>
        <v>-0.41889246937820701</v>
      </c>
      <c r="EK533" s="52">
        <f>(CN533/AVERAGE(CN531,CN538)-1)*10^6</f>
        <v>6.9818696690759907</v>
      </c>
      <c r="EL533" s="52">
        <f>(CP533/AVERAGE(CP531,CP538)-1)*10^6</f>
        <v>-19.910078372098461</v>
      </c>
      <c r="EP533" s="39"/>
      <c r="EQ533" s="124"/>
      <c r="ER533" s="117"/>
      <c r="ES533" s="44"/>
      <c r="ET533" s="44"/>
      <c r="EU533" s="44"/>
      <c r="EV533" s="39"/>
      <c r="EY533" s="39"/>
      <c r="EZ533" s="39"/>
      <c r="FA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</row>
    <row r="534" spans="1:235">
      <c r="A534" s="4" t="s">
        <v>40</v>
      </c>
      <c r="B534" s="4" t="s">
        <v>42</v>
      </c>
      <c r="C534" s="20">
        <v>2</v>
      </c>
      <c r="D534" s="16">
        <v>188</v>
      </c>
      <c r="E534" s="4" t="s">
        <v>182</v>
      </c>
      <c r="F534" s="15"/>
      <c r="G534" s="15"/>
      <c r="H534" s="15">
        <v>1.5789733E-2</v>
      </c>
      <c r="I534" s="15">
        <v>3.3701849999999999E-3</v>
      </c>
      <c r="J534" s="15">
        <v>4.9782925999999998E-3</v>
      </c>
      <c r="K534" s="4"/>
      <c r="L534" s="15">
        <v>4.7183859000000002E-3</v>
      </c>
      <c r="M534" s="15">
        <v>4.4926181999999999E-6</v>
      </c>
      <c r="N534" s="15">
        <v>7.3213349000000004E-4</v>
      </c>
      <c r="O534" s="4"/>
      <c r="P534" s="4"/>
      <c r="Q534" s="15">
        <v>1.2448424E-6</v>
      </c>
      <c r="R534" s="15">
        <v>2.2511891E-6</v>
      </c>
      <c r="S534" s="15">
        <v>6.6472705000000004E-8</v>
      </c>
      <c r="T534" s="15"/>
      <c r="U534" s="15"/>
      <c r="V534" s="15">
        <v>46.322493000000001</v>
      </c>
      <c r="W534" s="15">
        <v>10.280566</v>
      </c>
      <c r="X534" s="15">
        <v>16.010158000000001</v>
      </c>
      <c r="Y534" s="4"/>
      <c r="Z534" s="15">
        <v>16.823374000000001</v>
      </c>
      <c r="AA534" s="15">
        <v>2.2940369999999999E-5</v>
      </c>
      <c r="AB534" s="15">
        <v>2.8018341000000002</v>
      </c>
      <c r="AC534" s="4"/>
      <c r="AD534" s="4"/>
      <c r="AE534" s="15">
        <v>2.0213001E-6</v>
      </c>
      <c r="AF534" s="15">
        <v>1.6113315000000001E-5</v>
      </c>
      <c r="AG534" s="15">
        <v>6.2983944999999997E-6</v>
      </c>
      <c r="AH534" s="4"/>
      <c r="AI534" s="69">
        <f t="shared" si="1091"/>
        <v>1</v>
      </c>
      <c r="AJ534" s="15">
        <f t="shared" si="1125"/>
        <v>0</v>
      </c>
      <c r="AK534" s="15">
        <f t="shared" si="1126"/>
        <v>0</v>
      </c>
      <c r="AL534" s="15">
        <f t="shared" si="1127"/>
        <v>46.306703267000003</v>
      </c>
      <c r="AM534" s="15">
        <f t="shared" si="1128"/>
        <v>10.277195815000001</v>
      </c>
      <c r="AN534" s="15">
        <f t="shared" si="1129"/>
        <v>16.0051797074</v>
      </c>
      <c r="AO534" s="15">
        <f t="shared" si="1130"/>
        <v>0</v>
      </c>
      <c r="AP534" s="15">
        <f t="shared" si="1131"/>
        <v>16.818655614100003</v>
      </c>
      <c r="AQ534" s="15">
        <f t="shared" si="1132"/>
        <v>1.8447751799999999E-5</v>
      </c>
      <c r="AR534" s="15">
        <f t="shared" si="1133"/>
        <v>2.8011019665100001</v>
      </c>
      <c r="AS534" s="15">
        <f t="shared" si="1134"/>
        <v>0</v>
      </c>
      <c r="AT534" s="15">
        <f t="shared" si="1135"/>
        <v>0</v>
      </c>
      <c r="AU534" s="15">
        <f t="shared" si="1136"/>
        <v>7.7645769999999997E-7</v>
      </c>
      <c r="AV534" s="15">
        <f t="shared" si="1137"/>
        <v>1.3862125900000002E-5</v>
      </c>
      <c r="AW534" s="15">
        <f t="shared" si="1138"/>
        <v>6.231921795E-6</v>
      </c>
      <c r="AX534" s="4"/>
      <c r="AY534" s="4">
        <f t="shared" si="1028"/>
        <v>0</v>
      </c>
      <c r="AZ534" s="4">
        <f t="shared" si="1092"/>
        <v>0</v>
      </c>
      <c r="BA534" s="4">
        <f t="shared" si="1029"/>
        <v>1</v>
      </c>
      <c r="BB534" s="4">
        <f t="shared" si="1093"/>
        <v>1</v>
      </c>
      <c r="BC534" s="4">
        <f t="shared" si="1094"/>
        <v>1</v>
      </c>
      <c r="BD534" s="40">
        <f t="shared" si="1095"/>
        <v>1.6445434782965642</v>
      </c>
      <c r="BE534" s="15">
        <f t="shared" si="1096"/>
        <v>46.306703267000003</v>
      </c>
      <c r="BF534" s="15">
        <f t="shared" si="1097"/>
        <v>10.277195815000001</v>
      </c>
      <c r="BG534" s="15">
        <f t="shared" si="1139"/>
        <v>16.005161289213397</v>
      </c>
      <c r="BH534" s="15">
        <f t="shared" si="1140"/>
        <v>16.818643689639007</v>
      </c>
      <c r="BI534" s="15">
        <f t="shared" si="1141"/>
        <v>2.8010793174573192</v>
      </c>
      <c r="BJ534" s="18">
        <f t="shared" si="1142"/>
        <v>0.22193754013846931</v>
      </c>
      <c r="BK534" s="18">
        <f t="shared" si="1143"/>
        <v>0.34563378863161937</v>
      </c>
      <c r="BL534" s="18">
        <f t="shared" si="1144"/>
        <v>0.36320105952402448</v>
      </c>
      <c r="BM534" s="18">
        <f t="shared" si="1145"/>
        <v>6.0489715739567226E-2</v>
      </c>
      <c r="BN534" s="18">
        <f t="shared" si="1030"/>
        <v>1.5573471185450403</v>
      </c>
      <c r="BO534" s="18">
        <f t="shared" si="1031"/>
        <v>1.636501239481249</v>
      </c>
      <c r="BP534" s="18">
        <f t="shared" si="1032"/>
        <v>0.27255287997617267</v>
      </c>
      <c r="BQ534" s="18">
        <f t="shared" si="1033"/>
        <v>1.050826254464168</v>
      </c>
      <c r="BR534" s="18">
        <f t="shared" si="1034"/>
        <v>0.17501100219121773</v>
      </c>
      <c r="BS534" s="18">
        <f t="shared" si="1035"/>
        <v>0.16654608832595116</v>
      </c>
      <c r="BT534" s="144">
        <f t="shared" si="1146"/>
        <v>-1.5053592874240147</v>
      </c>
      <c r="BU534" s="144">
        <f t="shared" si="1147"/>
        <v>-1.0623754787999129</v>
      </c>
      <c r="BV534" s="144">
        <f t="shared" si="1148"/>
        <v>-1.0127987150675564</v>
      </c>
      <c r="BW534" s="144">
        <f t="shared" si="1149"/>
        <v>-2.805281916170649</v>
      </c>
      <c r="BX534" s="96"/>
      <c r="BY534" s="96"/>
      <c r="BZ534" s="96"/>
      <c r="CA534" s="96"/>
      <c r="CB534" s="96"/>
      <c r="CC534" s="96"/>
      <c r="CD534" s="96"/>
      <c r="CE534" s="96"/>
      <c r="CF534" s="96"/>
      <c r="CG534" s="96"/>
      <c r="CH534" s="96"/>
      <c r="CI534" s="4"/>
      <c r="CJ534" s="43"/>
      <c r="CK534" s="20">
        <f t="shared" si="1054"/>
        <v>0</v>
      </c>
      <c r="CL534" s="42">
        <f t="shared" si="1098"/>
        <v>1.6445271971276663</v>
      </c>
      <c r="CM534" s="43">
        <f t="shared" si="1099"/>
        <v>0.21793308298252265</v>
      </c>
      <c r="CN534" s="43">
        <f t="shared" si="1100"/>
        <v>0.33334933161301389</v>
      </c>
      <c r="CO534" s="40">
        <f t="shared" si="1101"/>
        <v>0.33810000000000001</v>
      </c>
      <c r="CP534" s="43">
        <f t="shared" si="1102"/>
        <v>5.4389320315369964E-2</v>
      </c>
      <c r="CQ534" s="18">
        <f t="shared" si="1103"/>
        <v>1.5295948969792126</v>
      </c>
      <c r="CR534" s="18">
        <f t="shared" si="1104"/>
        <v>1.5513936451177273</v>
      </c>
      <c r="CS534" s="18">
        <f t="shared" si="1105"/>
        <v>0.24956890239437285</v>
      </c>
      <c r="CT534" s="18">
        <f t="shared" si="1106"/>
        <v>1.0142513211710926</v>
      </c>
      <c r="CU534" s="18">
        <f t="shared" si="1107"/>
        <v>0.16316013010192762</v>
      </c>
      <c r="CV534" s="18">
        <f t="shared" si="1108"/>
        <v>0.16086755491088423</v>
      </c>
      <c r="CW534" s="15">
        <f t="shared" si="1109"/>
        <v>-1.52356722211031</v>
      </c>
      <c r="CX534" s="15">
        <f t="shared" si="1110"/>
        <v>-1.0985642949807835</v>
      </c>
      <c r="CY534" s="15">
        <f t="shared" si="1111"/>
        <v>-2.9115874621252584</v>
      </c>
      <c r="CZ534" s="15">
        <f t="shared" si="1036"/>
        <v>0.42500292712952664</v>
      </c>
      <c r="DA534" s="15">
        <f t="shared" si="1037"/>
        <v>0.43915365284201313</v>
      </c>
      <c r="DB534" s="15">
        <f t="shared" si="1038"/>
        <v>-1.3880202400149484</v>
      </c>
      <c r="DC534" s="15">
        <f t="shared" si="1039"/>
        <v>1.4150725712486744E-2</v>
      </c>
      <c r="DD534" s="15">
        <f t="shared" si="1040"/>
        <v>-1.813023167144475</v>
      </c>
      <c r="DE534" s="15">
        <f t="shared" si="1041"/>
        <v>-1.8271738928569616</v>
      </c>
      <c r="DF534" s="15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125"/>
      <c r="DZ534" s="4"/>
      <c r="EA534" s="20"/>
      <c r="EB534" s="20"/>
      <c r="EC534" s="20"/>
      <c r="ED534" s="4"/>
      <c r="EE534" s="4" t="str">
        <f t="shared" si="1159"/>
        <v xml:space="preserve">bottle 3 </v>
      </c>
      <c r="EF534" s="4" t="str">
        <f t="shared" si="1160"/>
        <v>Lab 2</v>
      </c>
      <c r="EG534" s="4" t="str">
        <f t="shared" si="1160"/>
        <v>June 3, 2020</v>
      </c>
      <c r="EH534" s="130">
        <f t="shared" si="1160"/>
        <v>2</v>
      </c>
      <c r="EI534" s="51">
        <f>BE534/AVERAGE(BE531,BE538)</f>
        <v>1.0760526314900609</v>
      </c>
      <c r="EJ534" s="52">
        <f>(CM534/AVERAGE(CM531,CM538)-1)*10^6</f>
        <v>0.89305918637982984</v>
      </c>
      <c r="EK534" s="52">
        <f>(CN534/AVERAGE(CN531,CN538)-1)*10^6</f>
        <v>-2.8910730741626978</v>
      </c>
      <c r="EL534" s="52">
        <f>(CP534/AVERAGE(CP531,CP538)-1)*10^6</f>
        <v>-24.828379409980172</v>
      </c>
      <c r="EN534" s="39" t="str">
        <f t="shared" ref="EN534:EU534" si="1162">EE853</f>
        <v>iRM5</v>
      </c>
      <c r="EO534" s="39" t="str">
        <f t="shared" si="1162"/>
        <v>Lab 3</v>
      </c>
      <c r="EP534" s="39" t="str">
        <f t="shared" si="1162"/>
        <v>Jul 30, 2020</v>
      </c>
      <c r="EQ534" s="124">
        <f t="shared" si="1162"/>
        <v>5</v>
      </c>
      <c r="ER534" s="117">
        <f t="shared" si="1162"/>
        <v>0.99453933994568855</v>
      </c>
      <c r="ES534" s="44">
        <f t="shared" si="1162"/>
        <v>10.223550224619515</v>
      </c>
      <c r="ET534" s="44">
        <f t="shared" si="1162"/>
        <v>0.3130176622345715</v>
      </c>
      <c r="EU534" s="44">
        <f t="shared" si="1162"/>
        <v>22.431062250749534</v>
      </c>
      <c r="EV534" s="39" t="s">
        <v>275</v>
      </c>
      <c r="EW534" s="108" t="s">
        <v>257</v>
      </c>
      <c r="EX534" s="109">
        <f>AVERAGE(ES534:ES538)</f>
        <v>2.6241536745352789</v>
      </c>
      <c r="EY534" s="109">
        <f t="shared" ref="EY534" si="1163">AVERAGE(ET534:ET538)</f>
        <v>-0.77757904930475519</v>
      </c>
      <c r="EZ534" s="110">
        <f t="shared" ref="EZ534" si="1164">AVERAGE(EU534:EU538)</f>
        <v>0.9863188435765835</v>
      </c>
      <c r="FA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</row>
    <row r="535" spans="1:235">
      <c r="A535" s="4" t="s">
        <v>40</v>
      </c>
      <c r="B535" s="4" t="s">
        <v>42</v>
      </c>
      <c r="C535" s="20">
        <v>2</v>
      </c>
      <c r="D535" s="16">
        <v>191</v>
      </c>
      <c r="E535" s="4" t="s">
        <v>183</v>
      </c>
      <c r="F535" s="15"/>
      <c r="G535" s="15"/>
      <c r="H535" s="15">
        <v>1.6693828000000001E-2</v>
      </c>
      <c r="I535" s="15">
        <v>3.5494624999999999E-3</v>
      </c>
      <c r="J535" s="15">
        <v>5.2894465999999999E-3</v>
      </c>
      <c r="K535" s="4"/>
      <c r="L535" s="15">
        <v>5.0601830999999998E-3</v>
      </c>
      <c r="M535" s="15">
        <v>2.9417523E-5</v>
      </c>
      <c r="N535" s="15">
        <v>7.9459083999999997E-4</v>
      </c>
      <c r="O535" s="4"/>
      <c r="P535" s="4"/>
      <c r="Q535" s="15">
        <v>2.0320614000000002E-6</v>
      </c>
      <c r="R535" s="15">
        <v>1.5206459E-5</v>
      </c>
      <c r="S535" s="15">
        <v>-2.5243647999999999E-7</v>
      </c>
      <c r="T535" s="15"/>
      <c r="U535" s="15"/>
      <c r="V535" s="15">
        <v>45.092630999999997</v>
      </c>
      <c r="W535" s="15">
        <v>10.005978000000001</v>
      </c>
      <c r="X535" s="15">
        <v>15.580276</v>
      </c>
      <c r="Y535" s="4"/>
      <c r="Z535" s="15">
        <v>16.366961</v>
      </c>
      <c r="AA535" s="15">
        <v>3.0507928E-5</v>
      </c>
      <c r="AB535" s="15">
        <v>2.7251539999999999</v>
      </c>
      <c r="AC535" s="4"/>
      <c r="AD535" s="4"/>
      <c r="AE535" s="15">
        <v>4.8090032999999997E-6</v>
      </c>
      <c r="AF535" s="15">
        <v>8.3437050999999997E-6</v>
      </c>
      <c r="AG535" s="15">
        <v>1.8266901000000001E-6</v>
      </c>
      <c r="AH535" s="4"/>
      <c r="AI535" s="69">
        <f t="shared" si="1091"/>
        <v>1</v>
      </c>
      <c r="AJ535" s="15">
        <f t="shared" si="1125"/>
        <v>0</v>
      </c>
      <c r="AK535" s="15">
        <f t="shared" si="1126"/>
        <v>0</v>
      </c>
      <c r="AL535" s="15">
        <f t="shared" si="1127"/>
        <v>45.075937171999996</v>
      </c>
      <c r="AM535" s="15">
        <f t="shared" si="1128"/>
        <v>10.0024285375</v>
      </c>
      <c r="AN535" s="15">
        <f t="shared" si="1129"/>
        <v>15.574986553399999</v>
      </c>
      <c r="AO535" s="15">
        <f t="shared" si="1130"/>
        <v>0</v>
      </c>
      <c r="AP535" s="15">
        <f t="shared" si="1131"/>
        <v>16.3619008169</v>
      </c>
      <c r="AQ535" s="15">
        <f t="shared" si="1132"/>
        <v>1.0904049999999993E-6</v>
      </c>
      <c r="AR535" s="15">
        <f t="shared" si="1133"/>
        <v>2.7243594091599999</v>
      </c>
      <c r="AS535" s="15">
        <f t="shared" si="1134"/>
        <v>0</v>
      </c>
      <c r="AT535" s="15">
        <f t="shared" si="1135"/>
        <v>0</v>
      </c>
      <c r="AU535" s="15">
        <f t="shared" si="1136"/>
        <v>2.7769418999999996E-6</v>
      </c>
      <c r="AV535" s="15">
        <f t="shared" si="1137"/>
        <v>-6.8627539000000007E-6</v>
      </c>
      <c r="AW535" s="15">
        <f t="shared" si="1138"/>
        <v>2.07912658E-6</v>
      </c>
      <c r="AX535" s="4"/>
      <c r="AY535" s="4">
        <f t="shared" si="1028"/>
        <v>0</v>
      </c>
      <c r="AZ535" s="4">
        <f t="shared" si="1092"/>
        <v>0</v>
      </c>
      <c r="BA535" s="4">
        <f t="shared" si="1029"/>
        <v>1</v>
      </c>
      <c r="BB535" s="4">
        <f t="shared" si="1093"/>
        <v>1</v>
      </c>
      <c r="BC535" s="4">
        <f t="shared" si="1094"/>
        <v>1</v>
      </c>
      <c r="BD535" s="40">
        <f t="shared" si="1095"/>
        <v>1.6308792143590252</v>
      </c>
      <c r="BE535" s="15">
        <f t="shared" si="1096"/>
        <v>45.075937171999996</v>
      </c>
      <c r="BF535" s="15">
        <f t="shared" si="1097"/>
        <v>10.0024285375</v>
      </c>
      <c r="BG535" s="15">
        <f t="shared" si="1139"/>
        <v>15.574995681097846</v>
      </c>
      <c r="BH535" s="15">
        <f t="shared" si="1140"/>
        <v>16.361906724869772</v>
      </c>
      <c r="BI535" s="15">
        <f t="shared" si="1141"/>
        <v>2.7243693143376508</v>
      </c>
      <c r="BJ535" s="18">
        <f t="shared" si="1142"/>
        <v>0.22190173216660816</v>
      </c>
      <c r="BK535" s="18">
        <f t="shared" si="1143"/>
        <v>0.34552793925652708</v>
      </c>
      <c r="BL535" s="18">
        <f t="shared" si="1144"/>
        <v>0.36298539201606139</v>
      </c>
      <c r="BM535" s="18">
        <f t="shared" si="1145"/>
        <v>6.0439549020180075E-2</v>
      </c>
      <c r="BN535" s="18">
        <f t="shared" si="1030"/>
        <v>1.5571214153348651</v>
      </c>
      <c r="BO535" s="18">
        <f t="shared" si="1031"/>
        <v>1.635793413922181</v>
      </c>
      <c r="BP535" s="18">
        <f t="shared" si="1032"/>
        <v>0.27237078516719676</v>
      </c>
      <c r="BQ535" s="18">
        <f t="shared" si="1033"/>
        <v>1.0505239975589167</v>
      </c>
      <c r="BR535" s="18">
        <f t="shared" si="1034"/>
        <v>0.17491942663226576</v>
      </c>
      <c r="BS535" s="18">
        <f t="shared" si="1035"/>
        <v>0.16650683567317148</v>
      </c>
      <c r="BT535" s="144">
        <f t="shared" si="1146"/>
        <v>-1.5055206430055199</v>
      </c>
      <c r="BU535" s="144">
        <f t="shared" si="1147"/>
        <v>-1.0626817728889772</v>
      </c>
      <c r="BV535" s="144">
        <f t="shared" si="1148"/>
        <v>-1.0133926879070287</v>
      </c>
      <c r="BW535" s="144">
        <f t="shared" si="1149"/>
        <v>-2.8061116032172815</v>
      </c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4"/>
      <c r="CJ535" s="43"/>
      <c r="CK535" s="20">
        <f t="shared" si="1054"/>
        <v>0</v>
      </c>
      <c r="CL535" s="42">
        <f t="shared" si="1098"/>
        <v>1.6308875060360795</v>
      </c>
      <c r="CM535" s="43">
        <f t="shared" si="1099"/>
        <v>0.21793082974811756</v>
      </c>
      <c r="CN535" s="43">
        <f t="shared" si="1100"/>
        <v>0.3333472833768899</v>
      </c>
      <c r="CO535" s="40">
        <f t="shared" si="1101"/>
        <v>0.33810000000000001</v>
      </c>
      <c r="CP535" s="43">
        <f t="shared" si="1102"/>
        <v>5.439214917865199E-2</v>
      </c>
      <c r="CQ535" s="18">
        <f t="shared" si="1103"/>
        <v>1.5296013132339727</v>
      </c>
      <c r="CR535" s="18">
        <f t="shared" si="1104"/>
        <v>1.5514096853151655</v>
      </c>
      <c r="CS535" s="18">
        <f t="shared" si="1105"/>
        <v>0.24958446329745046</v>
      </c>
      <c r="CT535" s="18">
        <f t="shared" si="1106"/>
        <v>1.0142575531888662</v>
      </c>
      <c r="CU535" s="18">
        <f t="shared" si="1107"/>
        <v>0.16316961886608505</v>
      </c>
      <c r="CV535" s="18">
        <f t="shared" si="1108"/>
        <v>0.16087592185345162</v>
      </c>
      <c r="CW535" s="15">
        <f t="shared" si="1109"/>
        <v>-1.5235775612750782</v>
      </c>
      <c r="CX535" s="15">
        <f t="shared" si="1110"/>
        <v>-1.0985704394131324</v>
      </c>
      <c r="CY535" s="15">
        <f t="shared" si="1111"/>
        <v>-2.9115354521037755</v>
      </c>
      <c r="CZ535" s="15">
        <f t="shared" si="1036"/>
        <v>0.42500712186194606</v>
      </c>
      <c r="DA535" s="15">
        <f t="shared" si="1037"/>
        <v>0.43916399200678136</v>
      </c>
      <c r="DB535" s="15">
        <f t="shared" si="1038"/>
        <v>-1.3879578908286976</v>
      </c>
      <c r="DC535" s="15">
        <f t="shared" si="1039"/>
        <v>1.4156870144835455E-2</v>
      </c>
      <c r="DD535" s="15">
        <f t="shared" si="1040"/>
        <v>-1.8129650126906434</v>
      </c>
      <c r="DE535" s="15">
        <f t="shared" si="1041"/>
        <v>-1.8271218828354785</v>
      </c>
      <c r="DF535" s="15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125"/>
      <c r="DZ535" s="4"/>
      <c r="EA535" s="20"/>
      <c r="EB535" s="20"/>
      <c r="EC535" s="20"/>
      <c r="ED535" s="4"/>
      <c r="EE535" s="4" t="str">
        <f t="shared" si="1159"/>
        <v xml:space="preserve">bottle 4 </v>
      </c>
      <c r="EF535" s="4" t="str">
        <f t="shared" si="1160"/>
        <v>Lab 2</v>
      </c>
      <c r="EG535" s="4" t="str">
        <f t="shared" si="1160"/>
        <v>June 3, 2020</v>
      </c>
      <c r="EH535" s="130">
        <f t="shared" si="1160"/>
        <v>2</v>
      </c>
      <c r="EI535" s="51">
        <f>BE535/AVERAGE(BE531,BE538)</f>
        <v>1.0474526880296655</v>
      </c>
      <c r="EJ535" s="52">
        <f>(CM535/AVERAGE(CM531,CM538)-1)*10^6</f>
        <v>-9.4460613662139536</v>
      </c>
      <c r="EK535" s="52">
        <f>(CN535/AVERAGE(CN531,CN538)-1)*10^6</f>
        <v>-9.0354687819482749</v>
      </c>
      <c r="EL535" s="52">
        <f>(CP535/AVERAGE(CP531,CP538)-1)*10^6</f>
        <v>27.181703259548939</v>
      </c>
      <c r="EN535" s="39" t="str">
        <f t="shared" ref="EN535:EU535" si="1165">EE861</f>
        <v>iRM5</v>
      </c>
      <c r="EO535" s="39" t="str">
        <f t="shared" si="1165"/>
        <v>Lab 3</v>
      </c>
      <c r="EP535" s="39" t="str">
        <f t="shared" si="1165"/>
        <v>Jul 30, 2020</v>
      </c>
      <c r="EQ535" s="124">
        <f t="shared" si="1165"/>
        <v>5</v>
      </c>
      <c r="ER535" s="117">
        <f t="shared" si="1165"/>
        <v>0.9919821740402166</v>
      </c>
      <c r="ES535" s="44">
        <f t="shared" si="1165"/>
        <v>0.50305057586186308</v>
      </c>
      <c r="ET535" s="44">
        <f t="shared" si="1165"/>
        <v>5.3597496278978696</v>
      </c>
      <c r="EU535" s="44">
        <f t="shared" si="1165"/>
        <v>-11.257166327660606</v>
      </c>
      <c r="EV535" s="39" t="s">
        <v>275</v>
      </c>
      <c r="EW535" s="111" t="s">
        <v>258</v>
      </c>
      <c r="EX535" s="44">
        <f>2*STDEV(ES534:ES538)</f>
        <v>9.5464321288791112</v>
      </c>
      <c r="EY535" s="44">
        <f>2*STDEV(ET534:ET538)</f>
        <v>7.8571172130270881</v>
      </c>
      <c r="EZ535" s="112">
        <f>2*STDEV(EU534:EU538)</f>
        <v>43.420260865641637</v>
      </c>
      <c r="FA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</row>
    <row r="536" spans="1:235">
      <c r="A536" s="4" t="s">
        <v>40</v>
      </c>
      <c r="B536" s="4" t="s">
        <v>42</v>
      </c>
      <c r="C536" s="20">
        <v>2</v>
      </c>
      <c r="D536" s="16">
        <v>194</v>
      </c>
      <c r="E536" s="4" t="s">
        <v>184</v>
      </c>
      <c r="F536" s="15"/>
      <c r="G536" s="15"/>
      <c r="H536" s="15">
        <v>1.6143535000000001E-2</v>
      </c>
      <c r="I536" s="15">
        <v>3.4501692E-3</v>
      </c>
      <c r="J536" s="15">
        <v>5.115685E-3</v>
      </c>
      <c r="K536" s="4"/>
      <c r="L536" s="15">
        <v>4.9027526999999996E-3</v>
      </c>
      <c r="M536" s="15">
        <v>1.6515274999999999E-5</v>
      </c>
      <c r="N536" s="15">
        <v>7.7548722000000004E-4</v>
      </c>
      <c r="O536" s="4"/>
      <c r="P536" s="4"/>
      <c r="Q536" s="15">
        <v>4.7540020000000002E-6</v>
      </c>
      <c r="R536" s="15">
        <v>4.0911100000000004E-6</v>
      </c>
      <c r="S536" s="15">
        <v>-9.4996212000000003E-7</v>
      </c>
      <c r="T536" s="15"/>
      <c r="U536" s="15"/>
      <c r="V536" s="15">
        <v>46.001666999999998</v>
      </c>
      <c r="W536" s="15">
        <v>10.208499</v>
      </c>
      <c r="X536" s="15">
        <v>15.896734</v>
      </c>
      <c r="Y536" s="4"/>
      <c r="Z536" s="15">
        <v>16.701544999999999</v>
      </c>
      <c r="AA536" s="15">
        <v>2.1009845E-5</v>
      </c>
      <c r="AB536" s="15">
        <v>2.7812060000000001</v>
      </c>
      <c r="AC536" s="4"/>
      <c r="AD536" s="4"/>
      <c r="AE536" s="15">
        <v>1.3249201000000001E-6</v>
      </c>
      <c r="AF536" s="15">
        <v>9.2004473999999992E-6</v>
      </c>
      <c r="AG536" s="15">
        <v>2.2249068000000002E-6</v>
      </c>
      <c r="AH536" s="4"/>
      <c r="AI536" s="69">
        <f t="shared" si="1091"/>
        <v>1</v>
      </c>
      <c r="AJ536" s="15">
        <f t="shared" si="1125"/>
        <v>0</v>
      </c>
      <c r="AK536" s="15">
        <f t="shared" si="1126"/>
        <v>0</v>
      </c>
      <c r="AL536" s="15">
        <f t="shared" si="1127"/>
        <v>45.985523465</v>
      </c>
      <c r="AM536" s="15">
        <f t="shared" si="1128"/>
        <v>10.205048830799999</v>
      </c>
      <c r="AN536" s="15">
        <f t="shared" si="1129"/>
        <v>15.891618315000001</v>
      </c>
      <c r="AO536" s="15">
        <f t="shared" si="1130"/>
        <v>0</v>
      </c>
      <c r="AP536" s="15">
        <f t="shared" si="1131"/>
        <v>16.696642247299998</v>
      </c>
      <c r="AQ536" s="15">
        <f t="shared" si="1132"/>
        <v>4.4945700000000006E-6</v>
      </c>
      <c r="AR536" s="15">
        <f t="shared" si="1133"/>
        <v>2.7804305127800002</v>
      </c>
      <c r="AS536" s="15">
        <f t="shared" si="1134"/>
        <v>0</v>
      </c>
      <c r="AT536" s="15">
        <f t="shared" si="1135"/>
        <v>0</v>
      </c>
      <c r="AU536" s="15">
        <f t="shared" si="1136"/>
        <v>-3.4290818999999999E-6</v>
      </c>
      <c r="AV536" s="15">
        <f t="shared" si="1137"/>
        <v>5.1093373999999988E-6</v>
      </c>
      <c r="AW536" s="15">
        <f t="shared" si="1138"/>
        <v>3.1748689200000002E-6</v>
      </c>
      <c r="AX536" s="4"/>
      <c r="AY536" s="4">
        <f t="shared" si="1028"/>
        <v>0</v>
      </c>
      <c r="AZ536" s="4">
        <f t="shared" si="1092"/>
        <v>0</v>
      </c>
      <c r="BA536" s="4">
        <f t="shared" si="1029"/>
        <v>1</v>
      </c>
      <c r="BB536" s="4">
        <f t="shared" si="1093"/>
        <v>1</v>
      </c>
      <c r="BC536" s="4">
        <f t="shared" si="1094"/>
        <v>1</v>
      </c>
      <c r="BD536" s="40">
        <f t="shared" si="1095"/>
        <v>1.6371722558665733</v>
      </c>
      <c r="BE536" s="15">
        <f t="shared" si="1096"/>
        <v>45.985523465</v>
      </c>
      <c r="BF536" s="15">
        <f t="shared" si="1097"/>
        <v>10.205048830799999</v>
      </c>
      <c r="BG536" s="15">
        <f t="shared" si="1139"/>
        <v>15.89161152261803</v>
      </c>
      <c r="BH536" s="15">
        <f t="shared" si="1140"/>
        <v>16.696637850345034</v>
      </c>
      <c r="BI536" s="15">
        <f t="shared" si="1141"/>
        <v>2.7804237056938503</v>
      </c>
      <c r="BJ536" s="18">
        <f t="shared" si="1142"/>
        <v>0.22191872706564175</v>
      </c>
      <c r="BK536" s="18">
        <f t="shared" si="1143"/>
        <v>0.3455785718023473</v>
      </c>
      <c r="BL536" s="18">
        <f t="shared" si="1144"/>
        <v>0.36308465343561863</v>
      </c>
      <c r="BM536" s="18">
        <f t="shared" si="1145"/>
        <v>6.0463021755315149E-2</v>
      </c>
      <c r="BN536" s="18">
        <f t="shared" si="1030"/>
        <v>1.5572303264885257</v>
      </c>
      <c r="BO536" s="18">
        <f t="shared" si="1031"/>
        <v>1.6361154294482825</v>
      </c>
      <c r="BP536" s="18">
        <f t="shared" si="1032"/>
        <v>0.2724556983306356</v>
      </c>
      <c r="BQ536" s="18">
        <f t="shared" si="1033"/>
        <v>1.0506573122921634</v>
      </c>
      <c r="BR536" s="18">
        <f t="shared" si="1034"/>
        <v>0.1749617212663776</v>
      </c>
      <c r="BS536" s="18">
        <f t="shared" si="1035"/>
        <v>0.16652596352722551</v>
      </c>
      <c r="BT536" s="144">
        <f t="shared" si="1146"/>
        <v>-1.5054440584376463</v>
      </c>
      <c r="BU536" s="144">
        <f t="shared" si="1147"/>
        <v>-1.0625352468612215</v>
      </c>
      <c r="BV536" s="144">
        <f t="shared" si="1148"/>
        <v>-1.013119266848558</v>
      </c>
      <c r="BW536" s="144">
        <f t="shared" si="1149"/>
        <v>-2.8057233114666689</v>
      </c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4"/>
      <c r="CJ536" s="43"/>
      <c r="CK536" s="20">
        <f t="shared" si="1054"/>
        <v>0</v>
      </c>
      <c r="CL536" s="42">
        <f t="shared" si="1098"/>
        <v>1.6371662085753873</v>
      </c>
      <c r="CM536" s="43">
        <f t="shared" si="1099"/>
        <v>0.21793237004636132</v>
      </c>
      <c r="CN536" s="43">
        <f t="shared" si="1100"/>
        <v>0.33335006996472927</v>
      </c>
      <c r="CO536" s="40">
        <f t="shared" si="1101"/>
        <v>0.33810000000000001</v>
      </c>
      <c r="CP536" s="43">
        <f t="shared" si="1102"/>
        <v>5.4391193179162307E-2</v>
      </c>
      <c r="CQ536" s="18">
        <f t="shared" si="1103"/>
        <v>1.529603288826781</v>
      </c>
      <c r="CR536" s="18">
        <f t="shared" si="1104"/>
        <v>1.5513987202914148</v>
      </c>
      <c r="CS536" s="18">
        <f t="shared" si="1105"/>
        <v>0.24957831260951052</v>
      </c>
      <c r="CT536" s="18">
        <f t="shared" si="1106"/>
        <v>1.0142490746612811</v>
      </c>
      <c r="CU536" s="18">
        <f t="shared" si="1107"/>
        <v>0.16316538702066946</v>
      </c>
      <c r="CV536" s="18">
        <f t="shared" si="1108"/>
        <v>0.16087309428915203</v>
      </c>
      <c r="CW536" s="15">
        <f t="shared" si="1109"/>
        <v>-1.5235704934691956</v>
      </c>
      <c r="CX536" s="15">
        <f t="shared" si="1110"/>
        <v>-1.0985620800343965</v>
      </c>
      <c r="CY536" s="15">
        <f t="shared" si="1111"/>
        <v>-2.911553028314783</v>
      </c>
      <c r="CZ536" s="15">
        <f t="shared" si="1036"/>
        <v>0.42500841343479928</v>
      </c>
      <c r="DA536" s="15">
        <f t="shared" si="1037"/>
        <v>0.4391569242008988</v>
      </c>
      <c r="DB536" s="15">
        <f t="shared" si="1038"/>
        <v>-1.3879825348455879</v>
      </c>
      <c r="DC536" s="15">
        <f t="shared" si="1039"/>
        <v>1.4148510766099624E-2</v>
      </c>
      <c r="DD536" s="15">
        <f t="shared" si="1040"/>
        <v>-1.812990948280387</v>
      </c>
      <c r="DE536" s="15">
        <f t="shared" si="1041"/>
        <v>-1.8271394590464867</v>
      </c>
      <c r="DF536" s="15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125"/>
      <c r="DZ536" s="4"/>
      <c r="EA536" s="20"/>
      <c r="EB536" s="20"/>
      <c r="EC536" s="20"/>
      <c r="ED536" s="4"/>
      <c r="EE536" s="4" t="str">
        <f t="shared" si="1159"/>
        <v xml:space="preserve">bottle 5 </v>
      </c>
      <c r="EF536" s="4" t="str">
        <f t="shared" si="1160"/>
        <v>Lab 2</v>
      </c>
      <c r="EG536" s="4" t="str">
        <f t="shared" si="1160"/>
        <v>June 3, 2020</v>
      </c>
      <c r="EH536" s="130">
        <f t="shared" si="1160"/>
        <v>2</v>
      </c>
      <c r="EI536" s="51">
        <f>BE536/AVERAGE(BE531,BE538)</f>
        <v>1.0685892115801867</v>
      </c>
      <c r="EJ536" s="52">
        <f>(CM536/AVERAGE(CM531,CM538)-1)*10^6</f>
        <v>-2.3782972697894422</v>
      </c>
      <c r="EK536" s="52">
        <f>(CN536/AVERAGE(CN531,CN538)-1)*10^6</f>
        <v>-0.67613063770011195</v>
      </c>
      <c r="EL536" s="52">
        <f>(CP536/AVERAGE(CP531,CP538)-1)*10^6</f>
        <v>9.6051689653098293</v>
      </c>
      <c r="EN536" s="39" t="str">
        <f t="shared" ref="EN536:EU536" si="1166">EE869</f>
        <v>iRM5</v>
      </c>
      <c r="EO536" s="39" t="str">
        <f t="shared" si="1166"/>
        <v>Lab 3</v>
      </c>
      <c r="EP536" s="39" t="str">
        <f t="shared" si="1166"/>
        <v>Jul 30, 2020</v>
      </c>
      <c r="EQ536" s="124">
        <f t="shared" si="1166"/>
        <v>5</v>
      </c>
      <c r="ER536" s="117">
        <f t="shared" si="1166"/>
        <v>0.99226560084937065</v>
      </c>
      <c r="ES536" s="44">
        <f t="shared" si="1166"/>
        <v>-0.53784761788744362</v>
      </c>
      <c r="ET536" s="44">
        <f t="shared" si="1166"/>
        <v>-3.422918014139853</v>
      </c>
      <c r="EU536" s="44">
        <f t="shared" si="1166"/>
        <v>-13.336730830482146</v>
      </c>
      <c r="EV536" s="39" t="s">
        <v>275</v>
      </c>
      <c r="EW536" s="111" t="s">
        <v>233</v>
      </c>
      <c r="EX536">
        <f>COUNT(ES534:ES538)</f>
        <v>5</v>
      </c>
      <c r="EY536">
        <f t="shared" ref="EY536" si="1167">COUNT(ET534:ET538)</f>
        <v>5</v>
      </c>
      <c r="EZ536" s="113">
        <f t="shared" ref="EZ536" si="1168">COUNT(EU534:EU538)</f>
        <v>5</v>
      </c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</row>
    <row r="537" spans="1:235">
      <c r="A537" s="4" t="s">
        <v>40</v>
      </c>
      <c r="B537" s="4" t="s">
        <v>42</v>
      </c>
      <c r="C537" s="20">
        <v>2</v>
      </c>
      <c r="D537" s="16">
        <v>197</v>
      </c>
      <c r="E537" s="4" t="s">
        <v>185</v>
      </c>
      <c r="F537" s="15"/>
      <c r="G537" s="15"/>
      <c r="H537" s="15">
        <v>1.8251885999999998E-2</v>
      </c>
      <c r="I537" s="15">
        <v>3.8984329000000002E-3</v>
      </c>
      <c r="J537" s="15">
        <v>5.8331631999999998E-3</v>
      </c>
      <c r="K537" s="4"/>
      <c r="L537" s="15">
        <v>5.6331426999999996E-3</v>
      </c>
      <c r="M537" s="15">
        <v>2.5528386000000002E-6</v>
      </c>
      <c r="N537" s="15">
        <v>8.8548529000000002E-4</v>
      </c>
      <c r="O537" s="4"/>
      <c r="P537" s="4"/>
      <c r="Q537" s="15">
        <v>3.4784483999999998E-6</v>
      </c>
      <c r="R537" s="15">
        <v>9.0260391999999995E-6</v>
      </c>
      <c r="S537" s="15">
        <v>-9.9146897000000005E-7</v>
      </c>
      <c r="T537" s="15"/>
      <c r="U537" s="15"/>
      <c r="V537" s="15">
        <v>46.043657000000003</v>
      </c>
      <c r="W537" s="15">
        <v>10.217872</v>
      </c>
      <c r="X537" s="15">
        <v>15.911505</v>
      </c>
      <c r="Y537" s="4"/>
      <c r="Z537" s="15">
        <v>16.717365999999998</v>
      </c>
      <c r="AA537" s="15">
        <v>2.1594283000000001E-5</v>
      </c>
      <c r="AB537" s="15">
        <v>2.7838362000000001</v>
      </c>
      <c r="AC537" s="4"/>
      <c r="AD537" s="4"/>
      <c r="AE537" s="15">
        <v>2.383563E-6</v>
      </c>
      <c r="AF537" s="15">
        <v>2.5953692999999999E-5</v>
      </c>
      <c r="AG537" s="15">
        <v>2.4869797000000001E-6</v>
      </c>
      <c r="AH537" s="4"/>
      <c r="AI537" s="69">
        <f t="shared" si="1091"/>
        <v>1</v>
      </c>
      <c r="AJ537" s="15">
        <f t="shared" si="1125"/>
        <v>0</v>
      </c>
      <c r="AK537" s="15">
        <f t="shared" si="1126"/>
        <v>0</v>
      </c>
      <c r="AL537" s="15">
        <f t="shared" si="1127"/>
        <v>46.025405114000002</v>
      </c>
      <c r="AM537" s="15">
        <f t="shared" si="1128"/>
        <v>10.2139735671</v>
      </c>
      <c r="AN537" s="15">
        <f t="shared" si="1129"/>
        <v>15.9056718368</v>
      </c>
      <c r="AO537" s="15">
        <f t="shared" si="1130"/>
        <v>0</v>
      </c>
      <c r="AP537" s="15">
        <f t="shared" si="1131"/>
        <v>16.711732857299999</v>
      </c>
      <c r="AQ537" s="15">
        <f t="shared" si="1132"/>
        <v>1.90414444E-5</v>
      </c>
      <c r="AR537" s="15">
        <f t="shared" si="1133"/>
        <v>2.7829507147100001</v>
      </c>
      <c r="AS537" s="15">
        <f t="shared" si="1134"/>
        <v>0</v>
      </c>
      <c r="AT537" s="15">
        <f t="shared" si="1135"/>
        <v>0</v>
      </c>
      <c r="AU537" s="15">
        <f t="shared" si="1136"/>
        <v>-1.0948853999999999E-6</v>
      </c>
      <c r="AV537" s="15">
        <f t="shared" si="1137"/>
        <v>1.6927653800000002E-5</v>
      </c>
      <c r="AW537" s="15">
        <f t="shared" si="1138"/>
        <v>3.4784486700000002E-6</v>
      </c>
      <c r="AX537" s="4"/>
      <c r="AY537" s="4">
        <f t="shared" si="1028"/>
        <v>0</v>
      </c>
      <c r="AZ537" s="4">
        <f t="shared" si="1092"/>
        <v>0</v>
      </c>
      <c r="BA537" s="4">
        <f t="shared" si="1029"/>
        <v>1</v>
      </c>
      <c r="BB537" s="4">
        <f t="shared" si="1093"/>
        <v>1</v>
      </c>
      <c r="BC537" s="4">
        <f t="shared" si="1094"/>
        <v>1</v>
      </c>
      <c r="BD537" s="40">
        <f t="shared" si="1095"/>
        <v>1.6380107316661547</v>
      </c>
      <c r="BE537" s="15">
        <f t="shared" si="1096"/>
        <v>46.025405114000002</v>
      </c>
      <c r="BF537" s="15">
        <f t="shared" si="1097"/>
        <v>10.2139735671</v>
      </c>
      <c r="BG537" s="15">
        <f t="shared" si="1139"/>
        <v>15.905649334498946</v>
      </c>
      <c r="BH537" s="15">
        <f t="shared" si="1140"/>
        <v>16.711718290508742</v>
      </c>
      <c r="BI537" s="15">
        <f t="shared" si="1141"/>
        <v>2.7829238989304375</v>
      </c>
      <c r="BJ537" s="18">
        <f t="shared" si="1142"/>
        <v>0.22192034033814761</v>
      </c>
      <c r="BK537" s="18">
        <f t="shared" si="1143"/>
        <v>0.34558412457429449</v>
      </c>
      <c r="BL537" s="18">
        <f t="shared" si="1144"/>
        <v>0.36309769026726879</v>
      </c>
      <c r="BM537" s="18">
        <f t="shared" si="1145"/>
        <v>6.0464951737794224E-2</v>
      </c>
      <c r="BN537" s="18">
        <f t="shared" si="1030"/>
        <v>1.5572440275087724</v>
      </c>
      <c r="BO537" s="18">
        <f t="shared" si="1031"/>
        <v>1.6361622810870082</v>
      </c>
      <c r="BP537" s="18">
        <f t="shared" si="1032"/>
        <v>0.27246241442159697</v>
      </c>
      <c r="BQ537" s="18">
        <f t="shared" si="1033"/>
        <v>1.0506781546014254</v>
      </c>
      <c r="BR537" s="18">
        <f t="shared" si="1034"/>
        <v>0.17496449471536801</v>
      </c>
      <c r="BS537" s="18">
        <f t="shared" si="1035"/>
        <v>0.16652529982574993</v>
      </c>
      <c r="BT537" s="144">
        <f t="shared" si="1146"/>
        <v>-1.5054367888094213</v>
      </c>
      <c r="BU537" s="144">
        <f t="shared" si="1147"/>
        <v>-1.0625191789455877</v>
      </c>
      <c r="BV537" s="144">
        <f t="shared" si="1148"/>
        <v>-1.0130833617297827</v>
      </c>
      <c r="BW537" s="144">
        <f t="shared" si="1149"/>
        <v>-2.8056913919293858</v>
      </c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4"/>
      <c r="CJ537" s="43"/>
      <c r="CK537" s="20">
        <f t="shared" si="1054"/>
        <v>0</v>
      </c>
      <c r="CL537" s="42">
        <f t="shared" si="1098"/>
        <v>1.6379907155160363</v>
      </c>
      <c r="CM537" s="43">
        <f t="shared" si="1099"/>
        <v>0.21793196487188085</v>
      </c>
      <c r="CN537" s="43">
        <f t="shared" si="1100"/>
        <v>0.33334937797785236</v>
      </c>
      <c r="CO537" s="40">
        <f t="shared" si="1101"/>
        <v>0.33810000000000001</v>
      </c>
      <c r="CP537" s="43">
        <f t="shared" si="1102"/>
        <v>5.4390030403074573E-2</v>
      </c>
      <c r="CQ537" s="18">
        <f t="shared" si="1103"/>
        <v>1.5296029573900449</v>
      </c>
      <c r="CR537" s="18">
        <f t="shared" si="1104"/>
        <v>1.5514016046189654</v>
      </c>
      <c r="CS537" s="18">
        <f t="shared" si="1105"/>
        <v>0.24957344111979943</v>
      </c>
      <c r="CT537" s="18">
        <f t="shared" si="1106"/>
        <v>1.0142511801010869</v>
      </c>
      <c r="CU537" s="18">
        <f t="shared" si="1107"/>
        <v>0.16316223756892154</v>
      </c>
      <c r="CV537" s="18">
        <f t="shared" si="1108"/>
        <v>0.16086965514071155</v>
      </c>
      <c r="CW537" s="15">
        <f t="shared" si="1109"/>
        <v>-1.5235723526462284</v>
      </c>
      <c r="CX537" s="15">
        <f t="shared" si="1110"/>
        <v>-1.0985641558929533</v>
      </c>
      <c r="CY537" s="15">
        <f t="shared" si="1111"/>
        <v>-2.9115744065646223</v>
      </c>
      <c r="CZ537" s="15">
        <f t="shared" si="1036"/>
        <v>0.42500819675327511</v>
      </c>
      <c r="DA537" s="15">
        <f t="shared" si="1037"/>
        <v>0.43915878337793152</v>
      </c>
      <c r="DB537" s="15">
        <f t="shared" si="1038"/>
        <v>-1.3880020539183944</v>
      </c>
      <c r="DC537" s="15">
        <f t="shared" si="1039"/>
        <v>1.4150586624656595E-2</v>
      </c>
      <c r="DD537" s="15">
        <f t="shared" si="1040"/>
        <v>-1.8130102506716692</v>
      </c>
      <c r="DE537" s="15">
        <f t="shared" si="1041"/>
        <v>-1.8271608372963255</v>
      </c>
      <c r="DF537" s="15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125"/>
      <c r="DZ537" s="4"/>
      <c r="EA537" s="20"/>
      <c r="EB537" s="20"/>
      <c r="EC537" s="20"/>
      <c r="ED537" s="4"/>
      <c r="EE537" s="4" t="str">
        <f t="shared" si="1159"/>
        <v xml:space="preserve">bottle 6 </v>
      </c>
      <c r="EF537" s="4" t="str">
        <f t="shared" si="1160"/>
        <v>Lab 2</v>
      </c>
      <c r="EG537" s="4" t="str">
        <f t="shared" si="1160"/>
        <v>June 3, 2020</v>
      </c>
      <c r="EH537" s="130">
        <f t="shared" si="1160"/>
        <v>2</v>
      </c>
      <c r="EI537" s="51">
        <f>BE537/AVERAGE(BE531,BE538)</f>
        <v>1.0695159619279102</v>
      </c>
      <c r="EJ537" s="52">
        <f>(CM537/AVERAGE(CM531,CM538)-1)*10^6</f>
        <v>-4.237468152701318</v>
      </c>
      <c r="EK537" s="52">
        <f>(CN537/AVERAGE(CN531,CN538)-1)*10^6</f>
        <v>-2.7519856362623329</v>
      </c>
      <c r="EL537" s="52">
        <f>(CP537/AVERAGE(CP531,CP538)-1)*10^6</f>
        <v>-11.773057700392719</v>
      </c>
      <c r="EN537" s="39" t="str">
        <f t="shared" ref="EN537:EU537" si="1169">EE877</f>
        <v>iRM5</v>
      </c>
      <c r="EO537" s="39" t="str">
        <f t="shared" si="1169"/>
        <v>Lab 3</v>
      </c>
      <c r="EP537" s="39" t="str">
        <f t="shared" si="1169"/>
        <v>Jul 30, 2020</v>
      </c>
      <c r="EQ537" s="124">
        <f t="shared" si="1169"/>
        <v>5</v>
      </c>
      <c r="ER537" s="117">
        <f t="shared" si="1169"/>
        <v>0.98982380247501867</v>
      </c>
      <c r="ES537" s="44">
        <f t="shared" si="1169"/>
        <v>4.3123739852379828</v>
      </c>
      <c r="ET537" s="44">
        <f t="shared" si="1169"/>
        <v>-1.4287169309845638</v>
      </c>
      <c r="EU537" s="44">
        <f t="shared" si="1169"/>
        <v>-19.444881676822234</v>
      </c>
      <c r="EV537" s="39" t="s">
        <v>275</v>
      </c>
      <c r="EW537" s="114" t="s">
        <v>274</v>
      </c>
      <c r="EX537" s="115">
        <f>EX535/SQRT(EX536)</f>
        <v>4.2692942365523452</v>
      </c>
      <c r="EY537" s="115">
        <f t="shared" ref="EY537" si="1170">EY535/SQRT(EY536)</f>
        <v>3.5138096391024529</v>
      </c>
      <c r="EZ537" s="116">
        <f t="shared" ref="EZ537" si="1171">EZ535/SQRT(EZ536)</f>
        <v>19.418130979269712</v>
      </c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</row>
    <row r="538" spans="1:235">
      <c r="A538" s="4" t="s">
        <v>40</v>
      </c>
      <c r="B538" s="4" t="s">
        <v>42</v>
      </c>
      <c r="C538" s="20">
        <v>2</v>
      </c>
      <c r="D538" s="16">
        <v>200</v>
      </c>
      <c r="E538" s="4" t="s">
        <v>179</v>
      </c>
      <c r="F538" s="15"/>
      <c r="G538" s="15"/>
      <c r="H538" s="15">
        <v>1.5636519000000002E-2</v>
      </c>
      <c r="I538" s="15">
        <v>3.3083162E-3</v>
      </c>
      <c r="J538" s="15">
        <v>4.9299293000000001E-3</v>
      </c>
      <c r="K538" s="4"/>
      <c r="L538" s="15">
        <v>4.6916605E-3</v>
      </c>
      <c r="M538" s="15">
        <v>1.5026333000000001E-5</v>
      </c>
      <c r="N538" s="15">
        <v>7.4221610999999996E-4</v>
      </c>
      <c r="O538" s="4"/>
      <c r="P538" s="4"/>
      <c r="Q538" s="15">
        <v>4.1335867000000002E-6</v>
      </c>
      <c r="R538" s="15">
        <v>1.3969347E-5</v>
      </c>
      <c r="S538" s="15">
        <v>6.28511E-6</v>
      </c>
      <c r="T538" s="15"/>
      <c r="U538" s="15"/>
      <c r="V538" s="15">
        <v>43.277293</v>
      </c>
      <c r="W538" s="15">
        <v>9.6043509</v>
      </c>
      <c r="X538" s="15">
        <v>14.956682000000001</v>
      </c>
      <c r="Y538" s="4"/>
      <c r="Z538" s="15">
        <v>15.715344</v>
      </c>
      <c r="AA538" s="15">
        <v>4.2099006000000001E-5</v>
      </c>
      <c r="AB538" s="15">
        <v>2.6172070999999999</v>
      </c>
      <c r="AC538" s="4"/>
      <c r="AD538" s="4"/>
      <c r="AE538" s="15">
        <v>2.5859892000000001E-6</v>
      </c>
      <c r="AF538" s="15">
        <v>1.6729270000000001E-5</v>
      </c>
      <c r="AG538" s="15">
        <v>5.5277688000000002E-6</v>
      </c>
      <c r="AH538" s="4"/>
      <c r="AI538" s="69">
        <f t="shared" si="1091"/>
        <v>1</v>
      </c>
      <c r="AJ538" s="15">
        <f t="shared" si="1125"/>
        <v>0</v>
      </c>
      <c r="AK538" s="15">
        <f t="shared" si="1126"/>
        <v>0</v>
      </c>
      <c r="AL538" s="15">
        <f t="shared" si="1127"/>
        <v>43.261656481000003</v>
      </c>
      <c r="AM538" s="15">
        <f t="shared" si="1128"/>
        <v>9.6010425838</v>
      </c>
      <c r="AN538" s="15">
        <f t="shared" si="1129"/>
        <v>14.951752070700001</v>
      </c>
      <c r="AO538" s="15">
        <f t="shared" si="1130"/>
        <v>0</v>
      </c>
      <c r="AP538" s="15">
        <f t="shared" si="1131"/>
        <v>15.710652339499999</v>
      </c>
      <c r="AQ538" s="15">
        <f t="shared" si="1132"/>
        <v>2.7072673000000002E-5</v>
      </c>
      <c r="AR538" s="15">
        <f t="shared" si="1133"/>
        <v>2.61646488389</v>
      </c>
      <c r="AS538" s="15">
        <f t="shared" si="1134"/>
        <v>0</v>
      </c>
      <c r="AT538" s="15">
        <f t="shared" si="1135"/>
        <v>0</v>
      </c>
      <c r="AU538" s="15">
        <f t="shared" si="1136"/>
        <v>-1.5475975000000001E-6</v>
      </c>
      <c r="AV538" s="15">
        <f t="shared" si="1137"/>
        <v>2.759923E-6</v>
      </c>
      <c r="AW538" s="15">
        <f t="shared" si="1138"/>
        <v>-7.5734119999999988E-7</v>
      </c>
      <c r="AX538" s="4"/>
      <c r="AY538" s="4">
        <f t="shared" si="1028"/>
        <v>0</v>
      </c>
      <c r="AZ538" s="4">
        <f t="shared" si="1092"/>
        <v>0</v>
      </c>
      <c r="BA538" s="4">
        <f t="shared" si="1029"/>
        <v>1</v>
      </c>
      <c r="BB538" s="4">
        <f t="shared" si="1093"/>
        <v>1</v>
      </c>
      <c r="BC538" s="4">
        <f t="shared" si="1094"/>
        <v>1</v>
      </c>
      <c r="BD538" s="40">
        <f t="shared" si="1095"/>
        <v>1.6415644296871696</v>
      </c>
      <c r="BE538" s="15">
        <f t="shared" si="1096"/>
        <v>43.261656481000003</v>
      </c>
      <c r="BF538" s="15">
        <f t="shared" si="1097"/>
        <v>9.6010425838</v>
      </c>
      <c r="BG538" s="15">
        <f t="shared" si="1139"/>
        <v>14.9517484028532</v>
      </c>
      <c r="BH538" s="15">
        <f t="shared" si="1140"/>
        <v>15.710649964967978</v>
      </c>
      <c r="BI538" s="15">
        <f t="shared" si="1141"/>
        <v>2.6164610809677451</v>
      </c>
      <c r="BJ538" s="18">
        <f t="shared" si="1142"/>
        <v>0.22192961076320927</v>
      </c>
      <c r="BK538" s="18">
        <f t="shared" si="1143"/>
        <v>0.34561201810244663</v>
      </c>
      <c r="BL538" s="18">
        <f t="shared" si="1144"/>
        <v>0.36315414718037681</v>
      </c>
      <c r="BM538" s="18">
        <f t="shared" si="1145"/>
        <v>6.0479909781468104E-2</v>
      </c>
      <c r="BN538" s="18">
        <f t="shared" si="1030"/>
        <v>1.5573046648164581</v>
      </c>
      <c r="BO538" s="18">
        <f t="shared" si="1031"/>
        <v>1.6363483265324561</v>
      </c>
      <c r="BP538" s="18">
        <f t="shared" si="1032"/>
        <v>0.27251843309002127</v>
      </c>
      <c r="BQ538" s="18">
        <f t="shared" si="1033"/>
        <v>1.0507567102968345</v>
      </c>
      <c r="BR538" s="18">
        <f t="shared" si="1034"/>
        <v>0.17499365361635252</v>
      </c>
      <c r="BS538" s="18">
        <f t="shared" si="1035"/>
        <v>0.16654060059908402</v>
      </c>
      <c r="BT538" s="144">
        <f t="shared" si="1146"/>
        <v>-1.5053950160209373</v>
      </c>
      <c r="BU538" s="144">
        <f t="shared" si="1147"/>
        <v>-1.0624384680548722</v>
      </c>
      <c r="BV538" s="144">
        <f t="shared" si="1148"/>
        <v>-1.0129278869748544</v>
      </c>
      <c r="BW538" s="144">
        <f t="shared" si="1149"/>
        <v>-2.805444038820502</v>
      </c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4"/>
      <c r="CJ538" s="43"/>
      <c r="CK538" s="20">
        <f t="shared" si="1054"/>
        <v>0</v>
      </c>
      <c r="CL538" s="42">
        <f t="shared" si="1098"/>
        <v>1.641560958949468</v>
      </c>
      <c r="CM538" s="43">
        <f t="shared" si="1099"/>
        <v>0.21793245383337081</v>
      </c>
      <c r="CN538" s="43">
        <f t="shared" si="1100"/>
        <v>0.33335009318750419</v>
      </c>
      <c r="CO538" s="40">
        <f t="shared" si="1101"/>
        <v>0.33810000000000001</v>
      </c>
      <c r="CP538" s="43">
        <f t="shared" si="1102"/>
        <v>5.4390931402705046E-2</v>
      </c>
      <c r="CQ538" s="18">
        <f t="shared" si="1103"/>
        <v>1.5296028073101067</v>
      </c>
      <c r="CR538" s="18">
        <f t="shared" si="1104"/>
        <v>1.551398123835692</v>
      </c>
      <c r="CS538" s="18">
        <f t="shared" si="1105"/>
        <v>0.24957701547421596</v>
      </c>
      <c r="CT538" s="18">
        <f t="shared" si="1106"/>
        <v>1.0142490040037999</v>
      </c>
      <c r="CU538" s="18">
        <f t="shared" si="1107"/>
        <v>0.16316459036389408</v>
      </c>
      <c r="CV538" s="18">
        <f t="shared" si="1108"/>
        <v>0.16087232003166235</v>
      </c>
      <c r="CW538" s="15">
        <f t="shared" si="1109"/>
        <v>-1.5235701090059175</v>
      </c>
      <c r="CX538" s="15">
        <f t="shared" si="1110"/>
        <v>-1.0985620103695719</v>
      </c>
      <c r="CY538" s="15">
        <f t="shared" si="1111"/>
        <v>-2.9115578411727463</v>
      </c>
      <c r="CZ538" s="15">
        <f t="shared" si="1036"/>
        <v>0.42500809863634559</v>
      </c>
      <c r="DA538" s="15">
        <f t="shared" si="1037"/>
        <v>0.43915653973762081</v>
      </c>
      <c r="DB538" s="15">
        <f t="shared" si="1038"/>
        <v>-1.3879877321668288</v>
      </c>
      <c r="DC538" s="15">
        <f t="shared" si="1039"/>
        <v>1.4148441101275248E-2</v>
      </c>
      <c r="DD538" s="15">
        <f t="shared" si="1040"/>
        <v>-1.8129958308031744</v>
      </c>
      <c r="DE538" s="15">
        <f t="shared" si="1041"/>
        <v>-1.8271442719044495</v>
      </c>
      <c r="DF538" s="15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125"/>
      <c r="DZ538" s="4"/>
      <c r="EA538" s="20"/>
      <c r="EB538" s="20"/>
      <c r="EC538" s="20"/>
      <c r="ED538" s="4"/>
      <c r="EE538" s="4"/>
      <c r="EF538" s="4"/>
      <c r="EG538" s="4"/>
      <c r="EH538" s="130"/>
      <c r="EI538" s="20"/>
      <c r="EJ538" s="20"/>
      <c r="EK538" s="20"/>
      <c r="EL538" s="20"/>
      <c r="EN538" s="39" t="str">
        <f t="shared" ref="EN538:EU538" si="1172">EE885</f>
        <v>iRM5</v>
      </c>
      <c r="EO538" s="39" t="str">
        <f t="shared" si="1172"/>
        <v>Lab 3</v>
      </c>
      <c r="EP538" s="39" t="str">
        <f t="shared" si="1172"/>
        <v>Jul 30, 2020</v>
      </c>
      <c r="EQ538" s="124">
        <f t="shared" si="1172"/>
        <v>5</v>
      </c>
      <c r="ER538" s="117">
        <f t="shared" si="1172"/>
        <v>0.99911539164229035</v>
      </c>
      <c r="ES538" s="44">
        <f t="shared" si="1172"/>
        <v>-1.380358795155523</v>
      </c>
      <c r="ET538" s="44">
        <f t="shared" si="1172"/>
        <v>-4.7090275915318003</v>
      </c>
      <c r="EU538" s="44">
        <f t="shared" si="1172"/>
        <v>26.53931080209837</v>
      </c>
      <c r="EV538" s="39" t="s">
        <v>275</v>
      </c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</row>
    <row r="539" spans="1:235">
      <c r="A539" s="6"/>
      <c r="B539" s="6"/>
      <c r="C539" s="2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70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6"/>
      <c r="AY539" s="6"/>
      <c r="AZ539" s="6"/>
      <c r="BA539" s="6"/>
      <c r="BB539" s="6"/>
      <c r="BC539" s="6"/>
      <c r="BD539" s="58"/>
      <c r="BE539" s="54"/>
      <c r="BF539" s="54"/>
      <c r="BG539" s="54">
        <f t="shared" si="1139"/>
        <v>0</v>
      </c>
      <c r="BH539" s="54">
        <f t="shared" si="1140"/>
        <v>0</v>
      </c>
      <c r="BI539" s="54">
        <f t="shared" si="1141"/>
        <v>0</v>
      </c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146"/>
      <c r="BU539" s="146"/>
      <c r="BV539" s="146"/>
      <c r="BW539" s="14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6"/>
      <c r="CJ539" s="57"/>
      <c r="CK539" s="26"/>
      <c r="CL539" s="56"/>
      <c r="CM539" s="57"/>
      <c r="CN539" s="57"/>
      <c r="CO539" s="58"/>
      <c r="CP539" s="57"/>
      <c r="CQ539" s="57"/>
      <c r="CR539" s="57"/>
      <c r="CS539" s="57"/>
      <c r="CT539" s="57"/>
      <c r="CU539" s="57"/>
      <c r="CV539" s="57"/>
      <c r="CW539" s="54"/>
      <c r="CX539" s="54"/>
      <c r="CY539" s="54"/>
      <c r="CZ539" s="54"/>
      <c r="DA539" s="54"/>
      <c r="DB539" s="54"/>
      <c r="DC539" s="54"/>
      <c r="DD539" s="54"/>
      <c r="DE539" s="54"/>
      <c r="DF539" s="15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127"/>
      <c r="DZ539" s="6"/>
      <c r="EA539" s="26"/>
      <c r="EB539" s="26"/>
      <c r="EC539" s="26"/>
      <c r="ED539" s="6"/>
      <c r="EE539" s="6"/>
      <c r="EF539" s="6"/>
      <c r="EG539" s="6"/>
      <c r="EH539" s="132"/>
      <c r="EI539" s="26"/>
      <c r="EJ539" s="26"/>
      <c r="EK539" s="26"/>
      <c r="EL539" s="26"/>
      <c r="EQ539" s="124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57"/>
      <c r="GJ539" s="57"/>
      <c r="GK539" s="57"/>
      <c r="GL539" s="57"/>
      <c r="GM539" s="57"/>
      <c r="GN539" s="57"/>
      <c r="GO539" s="57"/>
      <c r="GP539" s="57"/>
      <c r="GQ539" s="57"/>
      <c r="GR539" s="57"/>
      <c r="GS539" s="57"/>
      <c r="GT539" s="57"/>
      <c r="GU539" s="6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</row>
    <row r="540" spans="1:235">
      <c r="A540" t="s">
        <v>178</v>
      </c>
      <c r="B540" t="s">
        <v>168</v>
      </c>
      <c r="C540">
        <v>1</v>
      </c>
      <c r="D540" s="14">
        <v>2</v>
      </c>
      <c r="E540" t="s">
        <v>162</v>
      </c>
      <c r="F540" s="13">
        <v>1.4970852999999999E-4</v>
      </c>
      <c r="G540" s="13">
        <v>2.0489662000000001E-5</v>
      </c>
      <c r="H540" s="13">
        <v>6.3447630999999998E-4</v>
      </c>
      <c r="I540" s="13">
        <v>1.4658978E-4</v>
      </c>
      <c r="J540" s="13">
        <v>3.4320120999999998E-4</v>
      </c>
      <c r="K540" s="13"/>
      <c r="L540" s="13">
        <v>3.7491975000000002E-4</v>
      </c>
      <c r="M540" s="13"/>
      <c r="N540" s="13">
        <v>2.4974376999999998E-4</v>
      </c>
      <c r="O540" s="13"/>
      <c r="P540" s="13"/>
      <c r="Q540" s="13"/>
      <c r="R540" s="13"/>
      <c r="S540" s="13"/>
      <c r="T540" s="13">
        <v>-1.7442382E-6</v>
      </c>
      <c r="U540" s="13">
        <v>-2.6382374000000001E-6</v>
      </c>
      <c r="V540" s="13">
        <v>29.957944000000001</v>
      </c>
      <c r="W540" s="13">
        <v>6.6634903000000003</v>
      </c>
      <c r="X540" s="13">
        <v>10.397171</v>
      </c>
      <c r="Y540" s="13"/>
      <c r="Z540" s="13">
        <v>10.968768000000001</v>
      </c>
      <c r="AA540" s="13"/>
      <c r="AB540" s="13">
        <v>1.8335600000000001</v>
      </c>
      <c r="AI540" s="68">
        <f t="shared" ref="AI540:AI603" si="1173">$AJ$5</f>
        <v>1</v>
      </c>
      <c r="AJ540" s="13">
        <f t="shared" si="1125"/>
        <v>-1.514527682E-4</v>
      </c>
      <c r="AK540" s="13">
        <f t="shared" si="1126"/>
        <v>-2.31278994E-5</v>
      </c>
      <c r="AL540" s="13">
        <f t="shared" si="1127"/>
        <v>29.95730952369</v>
      </c>
      <c r="AM540" s="13">
        <f t="shared" si="1128"/>
        <v>6.6633437102200004</v>
      </c>
      <c r="AN540" s="13">
        <f t="shared" si="1129"/>
        <v>10.39682779879</v>
      </c>
      <c r="AO540" s="13">
        <f t="shared" si="1130"/>
        <v>0</v>
      </c>
      <c r="AP540" s="13">
        <f t="shared" si="1131"/>
        <v>10.968393080250001</v>
      </c>
      <c r="AQ540" s="13">
        <f t="shared" si="1132"/>
        <v>0</v>
      </c>
      <c r="AR540" s="13">
        <f t="shared" si="1133"/>
        <v>1.8333102562300001</v>
      </c>
      <c r="AS540" s="13">
        <f t="shared" si="1134"/>
        <v>0</v>
      </c>
      <c r="AT540" s="13">
        <f t="shared" si="1135"/>
        <v>0</v>
      </c>
      <c r="AU540" s="13">
        <f t="shared" si="1136"/>
        <v>0</v>
      </c>
      <c r="AV540" s="13">
        <f t="shared" si="1137"/>
        <v>0</v>
      </c>
      <c r="AW540" s="13">
        <f t="shared" si="1138"/>
        <v>0</v>
      </c>
      <c r="AY540">
        <f t="shared" ref="AY540:AY588" si="1174">$BB$2</f>
        <v>0</v>
      </c>
      <c r="AZ540">
        <f t="shared" ref="AZ540:AZ588" si="1175">$BB$3</f>
        <v>1</v>
      </c>
      <c r="BB540">
        <f t="shared" ref="BB540:BB603" si="1176">$BB$7</f>
        <v>1</v>
      </c>
      <c r="BC540">
        <f t="shared" ref="BC540:BC603" si="1177">$BB$8</f>
        <v>1</v>
      </c>
      <c r="BD540" s="41">
        <f t="shared" ref="BD540:BD603" si="1178">LN(AP540/AL540/$CM$7)/LN($BG$4/$BD$4)</f>
        <v>1.8292258584604124</v>
      </c>
      <c r="BE540" s="13">
        <f t="shared" ref="BE540:BE603" si="1179">AL540</f>
        <v>29.95730952369</v>
      </c>
      <c r="BF540" s="13">
        <f t="shared" ref="BF540:BF603" si="1180">AM540</f>
        <v>6.6633437102200004</v>
      </c>
      <c r="BG540" s="13">
        <f t="shared" si="1139"/>
        <v>10.39682779879</v>
      </c>
      <c r="BH540" s="13">
        <f t="shared" si="1140"/>
        <v>10.968393080250001</v>
      </c>
      <c r="BI540" s="13">
        <f t="shared" si="1141"/>
        <v>1.8333102562300001</v>
      </c>
      <c r="BJ540" s="17">
        <f t="shared" ref="BJ540:BJ571" si="1181">BF540/$BE540</f>
        <v>0.22242797554802715</v>
      </c>
      <c r="BK540" s="17">
        <f t="shared" ref="BK540:BK571" si="1182">BG540/$BE540</f>
        <v>0.34705479110426363</v>
      </c>
      <c r="BL540" s="17">
        <f t="shared" ref="BL540:BL571" si="1183">BH540/$BE540</f>
        <v>0.36613411733708207</v>
      </c>
      <c r="BM540" s="17">
        <f t="shared" ref="BM540:BM571" si="1184">BI540/$BE540</f>
        <v>6.1197426784278912E-2</v>
      </c>
      <c r="BN540" s="17">
        <f t="shared" ref="BN540" si="1185">BG540/BF540</f>
        <v>1.5603018921031664</v>
      </c>
      <c r="BO540" s="17">
        <f t="shared" ref="BO540" si="1186">BH540/BF540</f>
        <v>1.646079439580322</v>
      </c>
      <c r="BP540" s="17">
        <f t="shared" ref="BP540" si="1187">BI540/BF540</f>
        <v>0.2751336770183615</v>
      </c>
      <c r="BQ540" s="17">
        <f t="shared" ref="BQ540" si="1188">BH540/BG540</f>
        <v>1.0549749685694054</v>
      </c>
      <c r="BR540" s="17">
        <f t="shared" ref="BR540" si="1189">BI540/BG540</f>
        <v>0.17633361749469043</v>
      </c>
      <c r="BS540" s="17">
        <f t="shared" ref="BS540" si="1190">BI540/BH540</f>
        <v>0.16714483542088862</v>
      </c>
      <c r="BT540" s="96">
        <f t="shared" ref="BT540:BT571" si="1191">LN(BJ540)</f>
        <v>-1.5031519351818703</v>
      </c>
      <c r="BU540" s="96">
        <f t="shared" ref="BU540:BU571" si="1192">LN(BK540)</f>
        <v>-1.0582726120641635</v>
      </c>
      <c r="BV540" s="96">
        <f t="shared" ref="BV540:BV571" si="1193">LN(BL540)</f>
        <v>-1.0047555718921082</v>
      </c>
      <c r="BW540" s="96">
        <f t="shared" ref="BW540:BW571" si="1194">LN(BM540)</f>
        <v>-2.7936501363563293</v>
      </c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J540" s="39" t="s">
        <v>219</v>
      </c>
      <c r="CK540" s="19">
        <f t="shared" ref="CK540:CK603" si="1195">$CM$6</f>
        <v>0</v>
      </c>
      <c r="CL540" s="38">
        <f t="shared" ref="CL540:CL603" si="1196">IF(CK540=0,LN(BL540/$CM$7)/LN($BG$4/$BD$4),(BL540/$CM$7)^(1/($BG$4^(CK540)-$BD$4^(CK540))))</f>
        <v>1.8292258584604124</v>
      </c>
      <c r="CM540" s="39">
        <f t="shared" ref="CM540:CM603" si="1197">IF($CK540=0,BJ540/((BE$4/$BD$4)^(LN($BL540/$CM$7)/LN($BG$4/$BD$4))),BJ540/(($BL540/$CM$7)^((BE$4^$CK540-$BD$4^$CK540)/($BG$4^$CK540-$BD$4^$CK540))))</f>
        <v>0.21796847797937735</v>
      </c>
      <c r="CN540" s="39">
        <f t="shared" ref="CN540:CN603" si="1198">IF($CK540=0,BK540/((BF$4/$BD$4)^(LN($BL540/$CM$7)/LN($BG$4/$BD$4))),BK540/(($BL540/$CM$7)^((BF$4^$CK540-$BD$4^$CK540)/($BG$4^$CK540-$BD$4^$CK540))))</f>
        <v>0.33336215278161346</v>
      </c>
      <c r="CO540" s="41">
        <f t="shared" ref="CO540:CO603" si="1199">IF($CK540=0,BL540/((BG$4/$BD$4)^(LN($BL540/$CM$7)/LN($BG$4/$BD$4))),BL540/(($BL540/$CM$7)^((BG$4^$CK540-$BD$4^$CK540)/($BG$4^$CK540-$BD$4^$CK540))))</f>
        <v>0.33810000000000001</v>
      </c>
      <c r="CP540" s="39">
        <f t="shared" ref="CP540:CP603" si="1200">IF($CK540=0,BM540/((BH$4/$BD$4)^(LN($BL540/$CM$7)/LN($BG$4/$BD$4))),BM540/(($BL540/$CM$7)^((BH$4^$CK540-$BD$4^$CK540)/($BG$4^$CK540-$BD$4^$CK540))))</f>
        <v>5.4372597454352391E-2</v>
      </c>
      <c r="CQ540" s="17">
        <f t="shared" ref="CQ540:CQ603" si="1201">IF($CK540=0,BN540/((BF$4/$BE$4)^(LN($BL540/$CM$7)/LN($BG$4/$BD$4))),BN540/(($BL540/$CM$7)^((BF$4^$CK540-$BE$4^$CK540)/($BG$4^$CK540-$BD$4^$CK540))))</f>
        <v>1.5294053336150462</v>
      </c>
      <c r="CR540" s="17">
        <f t="shared" ref="CR540:CR603" si="1202">IF($CK540=0,BO540/((BG$4/$BE$4)^(LN($BL540/$CM$7)/LN($BG$4/$BD$4))),BO540/(($BL540/$CM$7)^((BG$4^$CK540-$BE$4^$CK540)/($BG$4^$CK540-$BD$4^$CK540))))</f>
        <v>1.5511417207399536</v>
      </c>
      <c r="CS540" s="17">
        <f t="shared" ref="CS540:CS603" si="1203">IF($CK540=0,BP540/((BH$4/$BE$4)^(LN($BL540/$CM$7)/LN($BG$4/$BD$4))),BP540/(($BL540/$CM$7)^((BH$4^$CK540-$BE$4^$CK540)/($BG$4^$CK540-$BD$4^$CK540))))</f>
        <v>0.24945165447040807</v>
      </c>
      <c r="CT540" s="17">
        <f t="shared" ref="CT540:CT603" si="1204">IF($CK540=0,BQ540/((BG$4/$BF$4)^(LN($BL540/$CM$7)/LN($BG$4/$BD$4))),BQ540/(($BL540/$CM$7)^((BG$4^$CK540-$BF$4^$CK540)/($BG$4^$CK540-$BD$4^$CK540))))</f>
        <v>1.0142123128821114</v>
      </c>
      <c r="CU540" s="17">
        <f t="shared" ref="CU540:CU603" si="1205">IF($CK540=0,BR540/((BH$4/$BF$4)^(LN($BL540/$CM$7)/LN($BG$4/$BD$4))),BR540/(($BL540/$CM$7)^((BH$4^$CK540-$BF$4^$CK540)/($BG$4^$CK540-$BD$4^$CK540))))</f>
        <v>0.16310369068792291</v>
      </c>
      <c r="CV540" s="17">
        <f t="shared" ref="CV540:CV603" si="1206">IF($CK540=0,BS540/((BH$4/$BG$4)^(LN($BL540/$CM$7)/LN($BG$4/$BD$4))),BS540/(($BL540/$CM$7)^((BH$4^$CK540-$BG$4^$CK540)/($BG$4^$CK540-$BD$4^$CK540))))</f>
        <v>0.16081809362423063</v>
      </c>
      <c r="CW540" s="13">
        <f t="shared" ref="CW540:CW603" si="1207">LN(CM540)</f>
        <v>-1.5234048230729935</v>
      </c>
      <c r="CX540" s="13">
        <f t="shared" ref="CX540:CX603" si="1208">LN(CN540)</f>
        <v>-1.0985258340605766</v>
      </c>
      <c r="CY540" s="13">
        <f t="shared" ref="CY540:CY603" si="1209">LN(CP540)</f>
        <v>-2.911894975297006</v>
      </c>
      <c r="CZ540" s="13">
        <f t="shared" ref="CZ540" si="1210">LN(CQ540)</f>
        <v>0.42487898901241689</v>
      </c>
      <c r="DA540" s="13">
        <f t="shared" ref="DA540" si="1211">LN(CR540)</f>
        <v>0.43899125380469695</v>
      </c>
      <c r="DB540" s="13">
        <f t="shared" ref="DB540" si="1212">LN(CS540)</f>
        <v>-1.3884901522240123</v>
      </c>
      <c r="DC540" s="13">
        <f t="shared" ref="DC540" si="1213">LN(CT540)</f>
        <v>1.4112264792279818E-2</v>
      </c>
      <c r="DD540" s="13">
        <f t="shared" ref="DD540" si="1214">LN(CU540)</f>
        <v>-1.8133691412364294</v>
      </c>
      <c r="DE540" s="13">
        <f t="shared" ref="DE540" si="1215">LN(CV540)</f>
        <v>-1.8274814060287092</v>
      </c>
      <c r="DF540" s="15"/>
      <c r="DY540" s="124"/>
      <c r="EH540" s="50"/>
      <c r="EN540" t="str">
        <f t="shared" ref="EN540:EU540" si="1216">EE545</f>
        <v>iRM6</v>
      </c>
      <c r="EO540" t="str">
        <f t="shared" si="1216"/>
        <v>Lab 3</v>
      </c>
      <c r="EP540" s="39" t="str">
        <f t="shared" si="1216"/>
        <v>Feb 4, 2020</v>
      </c>
      <c r="EQ540" s="124">
        <f t="shared" si="1216"/>
        <v>1</v>
      </c>
      <c r="ER540" s="117">
        <f t="shared" si="1216"/>
        <v>0.98800953521289869</v>
      </c>
      <c r="ES540" s="44">
        <f t="shared" si="1216"/>
        <v>-9.5917502834774737</v>
      </c>
      <c r="ET540" s="44">
        <f t="shared" si="1216"/>
        <v>-2.4353635156293407</v>
      </c>
      <c r="EU540" s="44">
        <f t="shared" si="1216"/>
        <v>-9.3319281762038742</v>
      </c>
      <c r="EV540" s="39" t="s">
        <v>275</v>
      </c>
      <c r="EW540" s="108" t="s">
        <v>257</v>
      </c>
      <c r="EX540" s="109">
        <f>AVERAGE(ES540:ES557)</f>
        <v>-1.0744328238591432</v>
      </c>
      <c r="EY540" s="109">
        <f t="shared" ref="EY540" si="1217">AVERAGE(ET540:ET557)</f>
        <v>-1.2983476252139938</v>
      </c>
      <c r="EZ540" s="110">
        <f t="shared" ref="EZ540" si="1218">AVERAGE(EU540:EU557)</f>
        <v>-0.69774426323757999</v>
      </c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</row>
    <row r="541" spans="1:235">
      <c r="A541" t="s">
        <v>178</v>
      </c>
      <c r="B541" t="s">
        <v>168</v>
      </c>
      <c r="C541">
        <v>1</v>
      </c>
      <c r="D541" s="14">
        <v>3</v>
      </c>
      <c r="E541" t="s">
        <v>163</v>
      </c>
      <c r="F541" s="13">
        <v>1.4970852999999999E-4</v>
      </c>
      <c r="G541" s="13">
        <v>2.0489662000000001E-5</v>
      </c>
      <c r="H541" s="13">
        <v>6.3447630999999998E-4</v>
      </c>
      <c r="I541" s="13">
        <v>1.4658978E-4</v>
      </c>
      <c r="J541" s="13">
        <v>3.4320120999999998E-4</v>
      </c>
      <c r="K541" s="13"/>
      <c r="L541" s="13">
        <v>3.7491975000000002E-4</v>
      </c>
      <c r="M541" s="13"/>
      <c r="N541" s="13">
        <v>2.4974376999999998E-4</v>
      </c>
      <c r="O541" s="13"/>
      <c r="P541" s="13"/>
      <c r="Q541" s="13"/>
      <c r="R541" s="13"/>
      <c r="S541" s="13"/>
      <c r="T541" s="13">
        <v>5.5746805E-5</v>
      </c>
      <c r="U541" s="13">
        <v>2.9456094000000001E-5</v>
      </c>
      <c r="V541" s="13">
        <v>29.840782000000001</v>
      </c>
      <c r="W541" s="13">
        <v>6.6374952</v>
      </c>
      <c r="X541" s="13">
        <v>10.356783999999999</v>
      </c>
      <c r="Y541" s="13"/>
      <c r="Z541" s="13">
        <v>10.926479</v>
      </c>
      <c r="AA541" s="13"/>
      <c r="AB541" s="13">
        <v>1.8265319</v>
      </c>
      <c r="AI541" s="68">
        <f t="shared" si="1173"/>
        <v>1</v>
      </c>
      <c r="AJ541" s="13">
        <f t="shared" si="1125"/>
        <v>-9.3961724999999994E-5</v>
      </c>
      <c r="AK541" s="13">
        <f t="shared" si="1126"/>
        <v>8.9664320000000003E-6</v>
      </c>
      <c r="AL541" s="13">
        <f t="shared" si="1127"/>
        <v>29.84014752369</v>
      </c>
      <c r="AM541" s="13">
        <f t="shared" si="1128"/>
        <v>6.6373486102200001</v>
      </c>
      <c r="AN541" s="13">
        <f t="shared" si="1129"/>
        <v>10.356440798789999</v>
      </c>
      <c r="AO541" s="13">
        <f t="shared" si="1130"/>
        <v>0</v>
      </c>
      <c r="AP541" s="13">
        <f t="shared" si="1131"/>
        <v>10.926104080250001</v>
      </c>
      <c r="AQ541" s="13">
        <f t="shared" si="1132"/>
        <v>0</v>
      </c>
      <c r="AR541" s="13">
        <f t="shared" si="1133"/>
        <v>1.82628215623</v>
      </c>
      <c r="AS541" s="13">
        <f t="shared" si="1134"/>
        <v>0</v>
      </c>
      <c r="AT541" s="13">
        <f t="shared" si="1135"/>
        <v>0</v>
      </c>
      <c r="AU541" s="13">
        <f t="shared" si="1136"/>
        <v>0</v>
      </c>
      <c r="AV541" s="13">
        <f t="shared" si="1137"/>
        <v>0</v>
      </c>
      <c r="AW541" s="13">
        <f t="shared" si="1138"/>
        <v>0</v>
      </c>
      <c r="AY541">
        <f t="shared" si="1174"/>
        <v>0</v>
      </c>
      <c r="AZ541">
        <f t="shared" si="1175"/>
        <v>1</v>
      </c>
      <c r="BB541">
        <f t="shared" si="1176"/>
        <v>1</v>
      </c>
      <c r="BC541">
        <f t="shared" si="1177"/>
        <v>1</v>
      </c>
      <c r="BD541" s="41">
        <f t="shared" si="1178"/>
        <v>1.8305037446448293</v>
      </c>
      <c r="BE541" s="13">
        <f t="shared" si="1179"/>
        <v>29.84014752369</v>
      </c>
      <c r="BF541" s="13">
        <f t="shared" si="1180"/>
        <v>6.6373486102200001</v>
      </c>
      <c r="BG541" s="13">
        <f t="shared" si="1139"/>
        <v>10.356440798789999</v>
      </c>
      <c r="BH541" s="13">
        <f t="shared" si="1140"/>
        <v>10.926104080250001</v>
      </c>
      <c r="BI541" s="13">
        <f t="shared" si="1141"/>
        <v>1.82628215623</v>
      </c>
      <c r="BJ541" s="17">
        <f t="shared" si="1181"/>
        <v>0.22243015403830124</v>
      </c>
      <c r="BK541" s="17">
        <f t="shared" si="1182"/>
        <v>0.34706399459211967</v>
      </c>
      <c r="BL541" s="17">
        <f t="shared" si="1183"/>
        <v>0.36615449275429357</v>
      </c>
      <c r="BM541" s="17">
        <f t="shared" si="1184"/>
        <v>6.120218255556948E-2</v>
      </c>
      <c r="BN541" s="17">
        <f t="shared" ref="BN541:BN604" si="1219">BG541/BF541</f>
        <v>1.5603279874200742</v>
      </c>
      <c r="BO541" s="17">
        <f t="shared" ref="BO541:BO604" si="1220">BH541/BF541</f>
        <v>1.6461549214736586</v>
      </c>
      <c r="BP541" s="17">
        <f t="shared" ref="BP541:BP604" si="1221">BI541/BF541</f>
        <v>0.27515236331235382</v>
      </c>
      <c r="BQ541" s="17">
        <f t="shared" ref="BQ541:BQ604" si="1222">BH541/BG541</f>
        <v>1.0550057005613898</v>
      </c>
      <c r="BR541" s="17">
        <f t="shared" ref="BR541:BR604" si="1223">BI541/BG541</f>
        <v>0.17634264432268804</v>
      </c>
      <c r="BS541" s="17">
        <f t="shared" ref="BS541:BS604" si="1224">BI541/BH541</f>
        <v>0.16714852273201233</v>
      </c>
      <c r="BT541" s="96">
        <f t="shared" si="1191"/>
        <v>-1.503142141091893</v>
      </c>
      <c r="BU541" s="96">
        <f t="shared" si="1192"/>
        <v>-1.058246093583332</v>
      </c>
      <c r="BV541" s="96">
        <f t="shared" si="1193"/>
        <v>-1.0046999232941756</v>
      </c>
      <c r="BW541" s="96">
        <f t="shared" si="1194"/>
        <v>-2.7935724274270508</v>
      </c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J541" s="39"/>
      <c r="CK541" s="19">
        <f t="shared" si="1195"/>
        <v>0</v>
      </c>
      <c r="CL541" s="38">
        <f t="shared" si="1196"/>
        <v>1.8305037446448293</v>
      </c>
      <c r="CM541" s="39">
        <f t="shared" si="1197"/>
        <v>0.21796752884736029</v>
      </c>
      <c r="CN541" s="39">
        <f t="shared" si="1198"/>
        <v>0.33336161867653846</v>
      </c>
      <c r="CO541" s="41">
        <f t="shared" si="1199"/>
        <v>0.33810000000000001</v>
      </c>
      <c r="CP541" s="39">
        <f t="shared" si="1200"/>
        <v>5.4372331235668252E-2</v>
      </c>
      <c r="CQ541" s="17">
        <f t="shared" si="1201"/>
        <v>1.5294095429690682</v>
      </c>
      <c r="CR541" s="17">
        <f t="shared" si="1202"/>
        <v>1.5511484751325819</v>
      </c>
      <c r="CS541" s="17">
        <f t="shared" si="1203"/>
        <v>0.2494515193304066</v>
      </c>
      <c r="CT541" s="17">
        <f t="shared" si="1204"/>
        <v>1.0142139378320552</v>
      </c>
      <c r="CU541" s="17">
        <f t="shared" si="1205"/>
        <v>0.16310315342098769</v>
      </c>
      <c r="CV541" s="17">
        <f t="shared" si="1206"/>
        <v>0.16081730622794518</v>
      </c>
      <c r="CW541" s="13">
        <f t="shared" si="1207"/>
        <v>-1.5234091775287035</v>
      </c>
      <c r="CX541" s="13">
        <f t="shared" si="1208"/>
        <v>-1.0985274362385635</v>
      </c>
      <c r="CY541" s="13">
        <f t="shared" si="1209"/>
        <v>-2.9118998715011295</v>
      </c>
      <c r="CZ541" s="13">
        <f t="shared" ref="CZ541:CZ604" si="1225">LN(CQ541)</f>
        <v>0.42488174129014</v>
      </c>
      <c r="DA541" s="13">
        <f t="shared" ref="DA541:DA604" si="1226">LN(CR541)</f>
        <v>0.43899560826040668</v>
      </c>
      <c r="DB541" s="13">
        <f t="shared" ref="DB541:DB604" si="1227">LN(CS541)</f>
        <v>-1.388490693972426</v>
      </c>
      <c r="DC541" s="13">
        <f t="shared" ref="DC541:DC604" si="1228">LN(CT541)</f>
        <v>1.4113866970266955E-2</v>
      </c>
      <c r="DD541" s="13">
        <f t="shared" ref="DD541:DD604" si="1229">LN(CU541)</f>
        <v>-1.813372435262566</v>
      </c>
      <c r="DE541" s="13">
        <f t="shared" ref="DE541:DE604" si="1230">LN(CV541)</f>
        <v>-1.8274863022328325</v>
      </c>
      <c r="DF541" s="15"/>
      <c r="DY541" s="124"/>
      <c r="EE541" t="str">
        <f>E541</f>
        <v>iRM4</v>
      </c>
      <c r="EF541" t="str">
        <f>A541</f>
        <v>Lab 3</v>
      </c>
      <c r="EG541" t="str">
        <f>B541</f>
        <v>Feb 4, 2020</v>
      </c>
      <c r="EH541" s="50">
        <f>C541</f>
        <v>1</v>
      </c>
      <c r="EI541" s="48">
        <f>BE541/AVERAGE(BE540,BE542)</f>
        <v>1.0025802201724117</v>
      </c>
      <c r="EJ541" s="46">
        <f>(CM541/AVERAGE(CM540,CM542)-1)*10^6</f>
        <v>-3.5107126582500925</v>
      </c>
      <c r="EK541" s="46">
        <f>(CN541/AVERAGE(CN540,CN542)-1)*10^6</f>
        <v>-3.6878660324424217</v>
      </c>
      <c r="EL541" s="46">
        <f>(CP541/AVERAGE(CP540,CP542)-1)*10^6</f>
        <v>-7.8243583049308896</v>
      </c>
      <c r="EN541" t="str">
        <f t="shared" ref="EN541:EU541" si="1231">EE551</f>
        <v>iRM6</v>
      </c>
      <c r="EO541" t="str">
        <f t="shared" si="1231"/>
        <v>Lab 3</v>
      </c>
      <c r="EP541" s="39" t="str">
        <f t="shared" si="1231"/>
        <v>Feb 4, 2020</v>
      </c>
      <c r="EQ541" s="124">
        <f t="shared" si="1231"/>
        <v>1</v>
      </c>
      <c r="ER541" s="117">
        <f t="shared" si="1231"/>
        <v>0.98528245655154234</v>
      </c>
      <c r="ES541" s="44">
        <f t="shared" si="1231"/>
        <v>0.5358587729098474</v>
      </c>
      <c r="ET541" s="44">
        <f t="shared" si="1231"/>
        <v>-1.0296617132254937</v>
      </c>
      <c r="EU541" s="44">
        <f t="shared" si="1231"/>
        <v>-3.1470272752187611</v>
      </c>
      <c r="EV541" s="39" t="s">
        <v>275</v>
      </c>
      <c r="EW541" s="111" t="s">
        <v>258</v>
      </c>
      <c r="EX541" s="44">
        <f>2*STDEV(ES540:ES557)</f>
        <v>9.7058194797025887</v>
      </c>
      <c r="EY541" s="44">
        <f t="shared" ref="EY541" si="1232">2*STDEV(ET540:ET557)</f>
        <v>7.9161628586672315</v>
      </c>
      <c r="EZ541" s="112">
        <f t="shared" ref="EZ541" si="1233">2*STDEV(EU540:EU557)</f>
        <v>24.215638834351299</v>
      </c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</row>
    <row r="542" spans="1:235">
      <c r="A542" t="s">
        <v>178</v>
      </c>
      <c r="B542" t="s">
        <v>168</v>
      </c>
      <c r="C542">
        <v>1</v>
      </c>
      <c r="D542" s="14">
        <v>4</v>
      </c>
      <c r="E542" t="s">
        <v>162</v>
      </c>
      <c r="F542" s="13">
        <v>1.4970852999999999E-4</v>
      </c>
      <c r="G542" s="13">
        <v>2.0489662000000001E-5</v>
      </c>
      <c r="H542" s="13">
        <v>6.3447630999999998E-4</v>
      </c>
      <c r="I542" s="13">
        <v>1.4658978E-4</v>
      </c>
      <c r="J542" s="13">
        <v>3.4320120999999998E-4</v>
      </c>
      <c r="K542" s="13"/>
      <c r="L542" s="13">
        <v>3.7491975000000002E-4</v>
      </c>
      <c r="M542" s="13"/>
      <c r="N542" s="13">
        <v>2.4974376999999998E-4</v>
      </c>
      <c r="O542" s="13"/>
      <c r="P542" s="13"/>
      <c r="Q542" s="13"/>
      <c r="R542" s="13"/>
      <c r="S542" s="13"/>
      <c r="T542" s="13">
        <v>5.9778311E-5</v>
      </c>
      <c r="U542" s="13">
        <v>1.1789148999999999E-5</v>
      </c>
      <c r="V542" s="13">
        <v>29.570028000000001</v>
      </c>
      <c r="W542" s="13">
        <v>6.5773894000000004</v>
      </c>
      <c r="X542" s="13">
        <v>10.263185999999999</v>
      </c>
      <c r="Y542" s="13"/>
      <c r="Z542" s="13">
        <v>10.827992</v>
      </c>
      <c r="AA542" s="13"/>
      <c r="AB542" s="13">
        <v>1.8101421</v>
      </c>
      <c r="AI542" s="68">
        <f t="shared" si="1173"/>
        <v>1</v>
      </c>
      <c r="AJ542" s="13">
        <f t="shared" si="1125"/>
        <v>-8.9930218999999994E-5</v>
      </c>
      <c r="AK542" s="13">
        <f t="shared" si="1126"/>
        <v>-8.7005130000000014E-6</v>
      </c>
      <c r="AL542" s="13">
        <f t="shared" si="1127"/>
        <v>29.56939352369</v>
      </c>
      <c r="AM542" s="13">
        <f t="shared" si="1128"/>
        <v>6.5772428102200005</v>
      </c>
      <c r="AN542" s="13">
        <f t="shared" si="1129"/>
        <v>10.262842798789999</v>
      </c>
      <c r="AO542" s="13">
        <f t="shared" si="1130"/>
        <v>0</v>
      </c>
      <c r="AP542" s="13">
        <f t="shared" si="1131"/>
        <v>10.82761708025</v>
      </c>
      <c r="AQ542" s="13">
        <f t="shared" si="1132"/>
        <v>0</v>
      </c>
      <c r="AR542" s="13">
        <f t="shared" si="1133"/>
        <v>1.80989235623</v>
      </c>
      <c r="AS542" s="13">
        <f t="shared" si="1134"/>
        <v>0</v>
      </c>
      <c r="AT542" s="13">
        <f t="shared" si="1135"/>
        <v>0</v>
      </c>
      <c r="AU542" s="13">
        <f t="shared" si="1136"/>
        <v>0</v>
      </c>
      <c r="AV542" s="13">
        <f t="shared" si="1137"/>
        <v>0</v>
      </c>
      <c r="AW542" s="13">
        <f t="shared" si="1138"/>
        <v>0</v>
      </c>
      <c r="AY542">
        <f t="shared" si="1174"/>
        <v>0</v>
      </c>
      <c r="AZ542">
        <f t="shared" si="1175"/>
        <v>1</v>
      </c>
      <c r="BB542">
        <f t="shared" si="1176"/>
        <v>1</v>
      </c>
      <c r="BC542">
        <f t="shared" si="1177"/>
        <v>1</v>
      </c>
      <c r="BD542" s="41">
        <f t="shared" si="1178"/>
        <v>1.8318840060328858</v>
      </c>
      <c r="BE542" s="13">
        <f t="shared" si="1179"/>
        <v>29.56939352369</v>
      </c>
      <c r="BF542" s="13">
        <f t="shared" si="1180"/>
        <v>6.5772428102200005</v>
      </c>
      <c r="BG542" s="13">
        <f t="shared" si="1139"/>
        <v>10.262842798789999</v>
      </c>
      <c r="BH542" s="13">
        <f t="shared" si="1140"/>
        <v>10.82761708025</v>
      </c>
      <c r="BI542" s="13">
        <f t="shared" si="1141"/>
        <v>1.80989235623</v>
      </c>
      <c r="BJ542" s="17">
        <f t="shared" si="1181"/>
        <v>0.22243414647481816</v>
      </c>
      <c r="BK542" s="17">
        <f t="shared" si="1182"/>
        <v>0.34707654015858513</v>
      </c>
      <c r="BL542" s="17">
        <f t="shared" si="1183"/>
        <v>0.36617650177962829</v>
      </c>
      <c r="BM542" s="17">
        <f t="shared" si="1184"/>
        <v>6.1208301576424803E-2</v>
      </c>
      <c r="BN542" s="17">
        <f t="shared" si="1219"/>
        <v>1.5603563825928937</v>
      </c>
      <c r="BO542" s="17">
        <f t="shared" si="1220"/>
        <v>1.6462243211434413</v>
      </c>
      <c r="BP542" s="17">
        <f t="shared" si="1221"/>
        <v>0.27517493400391302</v>
      </c>
      <c r="BQ542" s="17">
        <f t="shared" si="1222"/>
        <v>1.0550309785049605</v>
      </c>
      <c r="BR542" s="17">
        <f t="shared" si="1223"/>
        <v>0.17635390034848711</v>
      </c>
      <c r="BS542" s="17">
        <f t="shared" si="1224"/>
        <v>0.16715518685374595</v>
      </c>
      <c r="BT542" s="96">
        <f t="shared" si="1191"/>
        <v>-1.5031241920835667</v>
      </c>
      <c r="BU542" s="96">
        <f t="shared" si="1192"/>
        <v>-1.0582099465328754</v>
      </c>
      <c r="BV542" s="96">
        <f t="shared" si="1193"/>
        <v>-1.0046398165241341</v>
      </c>
      <c r="BW542" s="96">
        <f t="shared" si="1194"/>
        <v>-2.7934724519894267</v>
      </c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J542" s="39"/>
      <c r="CK542" s="19">
        <f t="shared" si="1195"/>
        <v>0</v>
      </c>
      <c r="CL542" s="38">
        <f t="shared" si="1196"/>
        <v>1.8318840060328858</v>
      </c>
      <c r="CM542" s="39">
        <f t="shared" si="1197"/>
        <v>0.21796811016344145</v>
      </c>
      <c r="CN542" s="39">
        <f t="shared" si="1198"/>
        <v>0.33336354336651131</v>
      </c>
      <c r="CO542" s="41">
        <f t="shared" si="1199"/>
        <v>0.33810000000000001</v>
      </c>
      <c r="CP542" s="39">
        <f t="shared" si="1200"/>
        <v>5.4372915880844502E-2</v>
      </c>
      <c r="CQ542" s="17">
        <f t="shared" si="1201"/>
        <v>1.5294142942127709</v>
      </c>
      <c r="CR542" s="17">
        <f t="shared" si="1202"/>
        <v>1.5511443382542462</v>
      </c>
      <c r="CS542" s="17">
        <f t="shared" si="1203"/>
        <v>0.24945353629975248</v>
      </c>
      <c r="CT542" s="17">
        <f t="shared" si="1204"/>
        <v>1.0142080822205601</v>
      </c>
      <c r="CU542" s="17">
        <f t="shared" si="1205"/>
        <v>0.16310396551390458</v>
      </c>
      <c r="CV542" s="17">
        <f t="shared" si="1206"/>
        <v>0.16081903543580151</v>
      </c>
      <c r="CW542" s="13">
        <f t="shared" si="1207"/>
        <v>-1.5234065105474837</v>
      </c>
      <c r="CX542" s="13">
        <f t="shared" si="1208"/>
        <v>-1.0985216626752352</v>
      </c>
      <c r="CY542" s="13">
        <f t="shared" si="1209"/>
        <v>-2.9118891189359966</v>
      </c>
      <c r="CZ542" s="13">
        <f t="shared" si="1225"/>
        <v>0.42488484787224845</v>
      </c>
      <c r="DA542" s="13">
        <f t="shared" si="1226"/>
        <v>0.43899294127918698</v>
      </c>
      <c r="DB542" s="13">
        <f t="shared" si="1227"/>
        <v>-1.3884826083885133</v>
      </c>
      <c r="DC542" s="13">
        <f t="shared" si="1228"/>
        <v>1.410809340693827E-2</v>
      </c>
      <c r="DD542" s="13">
        <f t="shared" si="1229"/>
        <v>-1.8133674562607616</v>
      </c>
      <c r="DE542" s="13">
        <f t="shared" si="1230"/>
        <v>-1.8274755496677002</v>
      </c>
      <c r="DF542" s="15"/>
      <c r="DV542" s="39" t="str">
        <f>E542</f>
        <v>STD</v>
      </c>
      <c r="DW542" s="39" t="str">
        <f>A542</f>
        <v>Lab 3</v>
      </c>
      <c r="DX542" s="39" t="str">
        <f>B542</f>
        <v>Feb 4, 2020</v>
      </c>
      <c r="DY542" s="124">
        <f>C542</f>
        <v>1</v>
      </c>
      <c r="DZ542" s="48">
        <f>BE542/AVERAGE(BE540,BE544)</f>
        <v>0.99382717149460476</v>
      </c>
      <c r="EA542" s="46">
        <f>(CM542/AVERAGE(CM540,CM544)-1)*10^6</f>
        <v>-0.65514167435498649</v>
      </c>
      <c r="EB542" s="46">
        <f>(CN542/AVERAGE(CN540,CN544)-1)*10^6</f>
        <v>6.7260482452535797</v>
      </c>
      <c r="EC542" s="46">
        <f>(CP542/AVERAGE(CP540,CP544)-1)*10^6</f>
        <v>14.22699072817224</v>
      </c>
      <c r="EH542" s="50"/>
      <c r="EK542" s="46"/>
      <c r="EL542" s="46"/>
      <c r="EN542" t="str">
        <f t="shared" ref="EN542:EU542" si="1234">EE557</f>
        <v>iRM6</v>
      </c>
      <c r="EO542" t="str">
        <f t="shared" si="1234"/>
        <v>Lab 3</v>
      </c>
      <c r="EP542" s="39" t="str">
        <f t="shared" si="1234"/>
        <v>Feb 4, 2020</v>
      </c>
      <c r="EQ542" s="124">
        <f t="shared" si="1234"/>
        <v>1</v>
      </c>
      <c r="ER542" s="117">
        <f t="shared" si="1234"/>
        <v>0.99120427260571975</v>
      </c>
      <c r="ES542" s="44">
        <f t="shared" si="1234"/>
        <v>-5.9113998451820748</v>
      </c>
      <c r="ET542" s="44">
        <f t="shared" si="1234"/>
        <v>1.3511131331522819</v>
      </c>
      <c r="EU542" s="44">
        <f t="shared" si="1234"/>
        <v>9.6822774862115324</v>
      </c>
      <c r="EV542" s="39" t="s">
        <v>275</v>
      </c>
      <c r="EW542" s="111" t="s">
        <v>233</v>
      </c>
      <c r="EX542">
        <f>COUNT(ES540:ES557)</f>
        <v>18</v>
      </c>
      <c r="EY542">
        <f t="shared" ref="EY542" si="1235">COUNT(ET540:ET557)</f>
        <v>18</v>
      </c>
      <c r="EZ542" s="113">
        <f t="shared" ref="EZ542" si="1236">COUNT(EU540:EU557)</f>
        <v>18</v>
      </c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</row>
    <row r="543" spans="1:235">
      <c r="A543" t="s">
        <v>178</v>
      </c>
      <c r="B543" t="s">
        <v>168</v>
      </c>
      <c r="C543">
        <v>1</v>
      </c>
      <c r="D543" s="14">
        <v>5</v>
      </c>
      <c r="E543" t="s">
        <v>164</v>
      </c>
      <c r="F543" s="13">
        <v>1.4970852999999999E-4</v>
      </c>
      <c r="G543" s="13">
        <v>2.0489662000000001E-5</v>
      </c>
      <c r="H543" s="13">
        <v>6.3447630999999998E-4</v>
      </c>
      <c r="I543" s="13">
        <v>1.4658978E-4</v>
      </c>
      <c r="J543" s="13">
        <v>3.4320120999999998E-4</v>
      </c>
      <c r="K543" s="13"/>
      <c r="L543" s="13">
        <v>3.7491975000000002E-4</v>
      </c>
      <c r="M543" s="13"/>
      <c r="N543" s="13">
        <v>2.4974376999999998E-4</v>
      </c>
      <c r="O543" s="13"/>
      <c r="P543" s="13"/>
      <c r="Q543" s="13"/>
      <c r="R543" s="13"/>
      <c r="S543" s="13"/>
      <c r="T543" s="13">
        <v>-9.6120749000000007E-6</v>
      </c>
      <c r="U543" s="13">
        <v>-8.3739849000000005E-6</v>
      </c>
      <c r="V543" s="13">
        <v>29.406262999999999</v>
      </c>
      <c r="W543" s="13">
        <v>6.5410206000000004</v>
      </c>
      <c r="X543" s="13">
        <v>10.206346999999999</v>
      </c>
      <c r="Y543" s="13"/>
      <c r="Z543" s="13">
        <v>10.768378</v>
      </c>
      <c r="AA543" s="13"/>
      <c r="AB543" s="13">
        <v>1.8001670000000001</v>
      </c>
      <c r="AI543" s="68">
        <f t="shared" si="1173"/>
        <v>1</v>
      </c>
      <c r="AJ543" s="13">
        <f t="shared" si="1125"/>
        <v>-1.593206049E-4</v>
      </c>
      <c r="AK543" s="13">
        <f t="shared" si="1126"/>
        <v>-2.8863646900000003E-5</v>
      </c>
      <c r="AL543" s="13">
        <f t="shared" si="1127"/>
        <v>29.405628523689998</v>
      </c>
      <c r="AM543" s="13">
        <f t="shared" si="1128"/>
        <v>6.5408740102200005</v>
      </c>
      <c r="AN543" s="13">
        <f t="shared" si="1129"/>
        <v>10.206003798789999</v>
      </c>
      <c r="AO543" s="13">
        <f t="shared" si="1130"/>
        <v>0</v>
      </c>
      <c r="AP543" s="13">
        <f t="shared" si="1131"/>
        <v>10.768003080250001</v>
      </c>
      <c r="AQ543" s="13">
        <f t="shared" si="1132"/>
        <v>0</v>
      </c>
      <c r="AR543" s="13">
        <f t="shared" si="1133"/>
        <v>1.7999172562300001</v>
      </c>
      <c r="AS543" s="13">
        <f t="shared" si="1134"/>
        <v>0</v>
      </c>
      <c r="AT543" s="13">
        <f t="shared" si="1135"/>
        <v>0</v>
      </c>
      <c r="AU543" s="13">
        <f t="shared" si="1136"/>
        <v>0</v>
      </c>
      <c r="AV543" s="13">
        <f t="shared" si="1137"/>
        <v>0</v>
      </c>
      <c r="AW543" s="13">
        <f t="shared" si="1138"/>
        <v>0</v>
      </c>
      <c r="AY543">
        <f t="shared" si="1174"/>
        <v>0</v>
      </c>
      <c r="AZ543">
        <f t="shared" si="1175"/>
        <v>1</v>
      </c>
      <c r="BB543">
        <f t="shared" si="1176"/>
        <v>1</v>
      </c>
      <c r="BC543">
        <f t="shared" si="1177"/>
        <v>1</v>
      </c>
      <c r="BD543" s="41">
        <f t="shared" si="1178"/>
        <v>1.8326365903599879</v>
      </c>
      <c r="BE543" s="13">
        <f t="shared" si="1179"/>
        <v>29.405628523689998</v>
      </c>
      <c r="BF543" s="13">
        <f t="shared" si="1180"/>
        <v>6.5408740102200005</v>
      </c>
      <c r="BG543" s="13">
        <f t="shared" si="1139"/>
        <v>10.206003798789999</v>
      </c>
      <c r="BH543" s="13">
        <f t="shared" si="1140"/>
        <v>10.768003080250001</v>
      </c>
      <c r="BI543" s="13">
        <f t="shared" si="1141"/>
        <v>1.7999172562300001</v>
      </c>
      <c r="BJ543" s="17">
        <f t="shared" si="1181"/>
        <v>0.22243612323914413</v>
      </c>
      <c r="BK543" s="17">
        <f t="shared" si="1182"/>
        <v>0.34707653980487974</v>
      </c>
      <c r="BL543" s="17">
        <f t="shared" si="1183"/>
        <v>0.36618850270705811</v>
      </c>
      <c r="BM543" s="17">
        <f t="shared" si="1184"/>
        <v>6.1209956957047743E-2</v>
      </c>
      <c r="BN543" s="17">
        <f t="shared" si="1219"/>
        <v>1.5603425142944654</v>
      </c>
      <c r="BO543" s="17">
        <f t="shared" si="1220"/>
        <v>1.6462636435780884</v>
      </c>
      <c r="BP543" s="17">
        <f t="shared" si="1221"/>
        <v>0.27517993060524648</v>
      </c>
      <c r="BQ543" s="17">
        <f t="shared" si="1222"/>
        <v>1.0550655567585259</v>
      </c>
      <c r="BR543" s="17">
        <f t="shared" si="1223"/>
        <v>0.17635867002551914</v>
      </c>
      <c r="BS543" s="17">
        <f t="shared" si="1224"/>
        <v>0.16715422932328985</v>
      </c>
      <c r="BT543" s="96">
        <f t="shared" si="1191"/>
        <v>-1.5031153051587234</v>
      </c>
      <c r="BU543" s="96">
        <f t="shared" si="1192"/>
        <v>-1.0582099475519746</v>
      </c>
      <c r="BV543" s="96">
        <f t="shared" si="1193"/>
        <v>-1.0046070434468917</v>
      </c>
      <c r="BW543" s="96">
        <f t="shared" si="1194"/>
        <v>-2.7934454073207169</v>
      </c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J543" s="39"/>
      <c r="CK543" s="19">
        <f t="shared" si="1195"/>
        <v>0</v>
      </c>
      <c r="CL543" s="38">
        <f t="shared" si="1196"/>
        <v>1.8326365903599879</v>
      </c>
      <c r="CM543" s="39">
        <f t="shared" si="1197"/>
        <v>0.21796823101260995</v>
      </c>
      <c r="CN543" s="39">
        <f t="shared" si="1198"/>
        <v>0.33335802221433974</v>
      </c>
      <c r="CO543" s="41">
        <f t="shared" si="1199"/>
        <v>0.33809999999999996</v>
      </c>
      <c r="CP543" s="39">
        <f t="shared" si="1200"/>
        <v>5.4371741226713101E-2</v>
      </c>
      <c r="CQ543" s="17">
        <f t="shared" si="1201"/>
        <v>1.5293881161748484</v>
      </c>
      <c r="CR543" s="17">
        <f t="shared" si="1202"/>
        <v>1.5511434782458737</v>
      </c>
      <c r="CS543" s="17">
        <f t="shared" si="1203"/>
        <v>0.2494480088869811</v>
      </c>
      <c r="CT543" s="17">
        <f t="shared" si="1204"/>
        <v>1.0142248797678888</v>
      </c>
      <c r="CU543" s="17">
        <f t="shared" si="1205"/>
        <v>0.16310314317785818</v>
      </c>
      <c r="CV543" s="17">
        <f t="shared" si="1206"/>
        <v>0.16081556115561405</v>
      </c>
      <c r="CW543" s="13">
        <f t="shared" si="1207"/>
        <v>-1.5234059561125486</v>
      </c>
      <c r="CX543" s="13">
        <f t="shared" si="1208"/>
        <v>-1.0985382247678888</v>
      </c>
      <c r="CY543" s="13">
        <f t="shared" si="1209"/>
        <v>-2.9119107228319985</v>
      </c>
      <c r="CZ543" s="13">
        <f t="shared" si="1225"/>
        <v>0.4248677313446596</v>
      </c>
      <c r="DA543" s="13">
        <f t="shared" si="1226"/>
        <v>0.43899238684425157</v>
      </c>
      <c r="DB543" s="13">
        <f t="shared" si="1227"/>
        <v>-1.3885047667194501</v>
      </c>
      <c r="DC543" s="13">
        <f t="shared" si="1228"/>
        <v>1.4124655499591859E-2</v>
      </c>
      <c r="DD543" s="13">
        <f t="shared" si="1229"/>
        <v>-1.8133724980641099</v>
      </c>
      <c r="DE543" s="13">
        <f t="shared" si="1230"/>
        <v>-1.8274971535637015</v>
      </c>
      <c r="DF543" s="15"/>
      <c r="DY543" s="124"/>
      <c r="EE543" t="str">
        <f>E543</f>
        <v>iRM5</v>
      </c>
      <c r="EF543" t="str">
        <f>A543</f>
        <v>Lab 3</v>
      </c>
      <c r="EG543" t="str">
        <f>B543</f>
        <v>Feb 4, 2020</v>
      </c>
      <c r="EH543" s="50">
        <f>C543</f>
        <v>1</v>
      </c>
      <c r="EI543" s="48">
        <f>BE543/AVERAGE(BE542,BE544)</f>
        <v>0.99480811253913159</v>
      </c>
      <c r="EJ543" s="46">
        <f>(CM543/AVERAGE(CM542,CM544)-1)*10^6</f>
        <v>0.7430310822176267</v>
      </c>
      <c r="EK543" s="46">
        <f>(CN543/AVERAGE(CN542,CN544)-1)*10^6</f>
        <v>-11.921696138172955</v>
      </c>
      <c r="EL543" s="46">
        <f>(CP543/AVERAGE(CP542,CP544)-1)*10^6</f>
        <v>-10.305162679857816</v>
      </c>
      <c r="EN543" t="str">
        <f t="shared" ref="EN543:EU543" si="1237">EE563</f>
        <v>iRM6</v>
      </c>
      <c r="EO543" t="str">
        <f t="shared" si="1237"/>
        <v>Lab 3</v>
      </c>
      <c r="EP543" s="39" t="str">
        <f t="shared" si="1237"/>
        <v>Feb 4, 2020</v>
      </c>
      <c r="EQ543" s="124">
        <f t="shared" si="1237"/>
        <v>1</v>
      </c>
      <c r="ER543" s="117">
        <f t="shared" si="1237"/>
        <v>0.98257928958440277</v>
      </c>
      <c r="ES543" s="44">
        <f t="shared" si="1237"/>
        <v>1.5974189637724123</v>
      </c>
      <c r="ET543" s="44">
        <f t="shared" si="1237"/>
        <v>-5.3369671125791385</v>
      </c>
      <c r="EU543" s="44">
        <f t="shared" si="1237"/>
        <v>-3.1668295977782535</v>
      </c>
      <c r="EV543" s="39" t="s">
        <v>275</v>
      </c>
      <c r="EW543" s="114" t="s">
        <v>274</v>
      </c>
      <c r="EX543" s="115">
        <f>EX541/SQRT(EX542)</f>
        <v>2.2876835903567296</v>
      </c>
      <c r="EY543" s="115">
        <f t="shared" ref="EY543" si="1238">EY541/SQRT(EY542)</f>
        <v>1.865857479446895</v>
      </c>
      <c r="EZ543" s="116">
        <f t="shared" ref="EZ543" si="1239">EZ541/SQRT(EZ542)</f>
        <v>5.7076808101780365</v>
      </c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</row>
    <row r="544" spans="1:235">
      <c r="A544" t="s">
        <v>178</v>
      </c>
      <c r="B544" t="s">
        <v>168</v>
      </c>
      <c r="C544">
        <v>1</v>
      </c>
      <c r="D544" s="14">
        <v>6</v>
      </c>
      <c r="E544" t="s">
        <v>162</v>
      </c>
      <c r="F544" s="13">
        <v>1.4970852999999999E-4</v>
      </c>
      <c r="G544" s="13">
        <v>2.0489662000000001E-5</v>
      </c>
      <c r="H544" s="13">
        <v>6.3447630999999998E-4</v>
      </c>
      <c r="I544" s="13">
        <v>1.4658978E-4</v>
      </c>
      <c r="J544" s="13">
        <v>3.4320120999999998E-4</v>
      </c>
      <c r="K544" s="13"/>
      <c r="L544" s="13">
        <v>3.7491975000000002E-4</v>
      </c>
      <c r="M544" s="13"/>
      <c r="N544" s="13">
        <v>2.4974376999999998E-4</v>
      </c>
      <c r="O544" s="13"/>
      <c r="P544" s="13"/>
      <c r="Q544" s="13"/>
      <c r="R544" s="13"/>
      <c r="S544" s="13"/>
      <c r="T544" s="13">
        <v>4.5160505000000003E-5</v>
      </c>
      <c r="U544" s="13">
        <v>1.1108547000000001E-5</v>
      </c>
      <c r="V544" s="13">
        <v>29.549433000000001</v>
      </c>
      <c r="W544" s="13">
        <v>6.5729084999999996</v>
      </c>
      <c r="X544" s="13">
        <v>10.256261</v>
      </c>
      <c r="Y544" s="13"/>
      <c r="Z544" s="13">
        <v>10.821115000000001</v>
      </c>
      <c r="AA544" s="13"/>
      <c r="AB544" s="13">
        <v>1.8090055</v>
      </c>
      <c r="AI544" s="68">
        <f t="shared" si="1173"/>
        <v>1</v>
      </c>
      <c r="AJ544" s="13">
        <f t="shared" si="1125"/>
        <v>-1.04548025E-4</v>
      </c>
      <c r="AK544" s="13">
        <f t="shared" si="1126"/>
        <v>-9.3811150000000001E-6</v>
      </c>
      <c r="AL544" s="13">
        <f t="shared" si="1127"/>
        <v>29.548798523689999</v>
      </c>
      <c r="AM544" s="13">
        <f t="shared" si="1128"/>
        <v>6.5727619102199997</v>
      </c>
      <c r="AN544" s="13">
        <f t="shared" si="1129"/>
        <v>10.25591779879</v>
      </c>
      <c r="AO544" s="13">
        <f t="shared" si="1130"/>
        <v>0</v>
      </c>
      <c r="AP544" s="13">
        <f t="shared" si="1131"/>
        <v>10.820740080250001</v>
      </c>
      <c r="AQ544" s="13">
        <f t="shared" si="1132"/>
        <v>0</v>
      </c>
      <c r="AR544" s="13">
        <f t="shared" si="1133"/>
        <v>1.8087557562300001</v>
      </c>
      <c r="AS544" s="13">
        <f t="shared" si="1134"/>
        <v>0</v>
      </c>
      <c r="AT544" s="13">
        <f t="shared" si="1135"/>
        <v>0</v>
      </c>
      <c r="AU544" s="13">
        <f t="shared" si="1136"/>
        <v>0</v>
      </c>
      <c r="AV544" s="13">
        <f t="shared" si="1137"/>
        <v>0</v>
      </c>
      <c r="AW544" s="13">
        <f t="shared" si="1138"/>
        <v>0</v>
      </c>
      <c r="AY544">
        <f t="shared" si="1174"/>
        <v>0</v>
      </c>
      <c r="AZ544">
        <f t="shared" si="1175"/>
        <v>1</v>
      </c>
      <c r="BB544">
        <f t="shared" si="1176"/>
        <v>1</v>
      </c>
      <c r="BC544">
        <f t="shared" si="1177"/>
        <v>1</v>
      </c>
      <c r="BD544" s="41">
        <f t="shared" si="1178"/>
        <v>1.8332940324322313</v>
      </c>
      <c r="BE544" s="13">
        <f t="shared" si="1179"/>
        <v>29.548798523689999</v>
      </c>
      <c r="BF544" s="13">
        <f t="shared" si="1180"/>
        <v>6.5727619102199997</v>
      </c>
      <c r="BG544" s="13">
        <f t="shared" si="1139"/>
        <v>10.25591779879</v>
      </c>
      <c r="BH544" s="13">
        <f t="shared" si="1140"/>
        <v>10.820740080250001</v>
      </c>
      <c r="BI544" s="13">
        <f t="shared" si="1141"/>
        <v>1.8087557562300001</v>
      </c>
      <c r="BJ544" s="17">
        <f t="shared" si="1181"/>
        <v>0.22243753514886416</v>
      </c>
      <c r="BK544" s="17">
        <f t="shared" si="1182"/>
        <v>0.3470840883959318</v>
      </c>
      <c r="BL544" s="17">
        <f t="shared" si="1183"/>
        <v>0.36619898679043572</v>
      </c>
      <c r="BM544" s="17">
        <f t="shared" si="1184"/>
        <v>6.1212497515926952E-2</v>
      </c>
      <c r="BN544" s="17">
        <f t="shared" si="1219"/>
        <v>1.5603665458873619</v>
      </c>
      <c r="BO544" s="17">
        <f t="shared" si="1220"/>
        <v>1.6463003267203111</v>
      </c>
      <c r="BP544" s="17">
        <f t="shared" si="1221"/>
        <v>0.27518960536476489</v>
      </c>
      <c r="BQ544" s="17">
        <f t="shared" si="1222"/>
        <v>1.0550728167426069</v>
      </c>
      <c r="BR544" s="17">
        <f t="shared" si="1223"/>
        <v>0.17636215419388387</v>
      </c>
      <c r="BS544" s="17">
        <f t="shared" si="1224"/>
        <v>0.16715638143192613</v>
      </c>
      <c r="BT544" s="96">
        <f t="shared" si="1191"/>
        <v>-1.5031089576949281</v>
      </c>
      <c r="BU544" s="96">
        <f t="shared" si="1192"/>
        <v>-1.0581881987210968</v>
      </c>
      <c r="BV544" s="96">
        <f t="shared" si="1193"/>
        <v>-1.0045784135657736</v>
      </c>
      <c r="BW544" s="96">
        <f t="shared" si="1194"/>
        <v>-2.7934039025348425</v>
      </c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J544" s="39"/>
      <c r="CK544" s="19">
        <f t="shared" si="1195"/>
        <v>0</v>
      </c>
      <c r="CL544" s="38">
        <f t="shared" si="1196"/>
        <v>1.8332940324322313</v>
      </c>
      <c r="CM544" s="39">
        <f t="shared" si="1197"/>
        <v>0.21796802794767794</v>
      </c>
      <c r="CN544" s="39">
        <f t="shared" si="1198"/>
        <v>0.33336044954301974</v>
      </c>
      <c r="CO544" s="41">
        <f t="shared" si="1199"/>
        <v>0.33809999999999996</v>
      </c>
      <c r="CP544" s="39">
        <f t="shared" si="1200"/>
        <v>5.4371687203407043E-2</v>
      </c>
      <c r="CQ544" s="17">
        <f t="shared" si="1201"/>
        <v>1.5294006771628046</v>
      </c>
      <c r="CR544" s="17">
        <f t="shared" si="1202"/>
        <v>1.5511449233332473</v>
      </c>
      <c r="CS544" s="17">
        <f t="shared" si="1203"/>
        <v>0.24944799342983767</v>
      </c>
      <c r="CT544" s="17">
        <f t="shared" si="1204"/>
        <v>1.0142174947972302</v>
      </c>
      <c r="CU544" s="17">
        <f t="shared" si="1205"/>
        <v>0.16310179350292253</v>
      </c>
      <c r="CV544" s="17">
        <f t="shared" si="1206"/>
        <v>0.16081540137062128</v>
      </c>
      <c r="CW544" s="13">
        <f t="shared" si="1207"/>
        <v>-1.5234068877392615</v>
      </c>
      <c r="CX544" s="13">
        <f t="shared" si="1208"/>
        <v>-1.0985309433476707</v>
      </c>
      <c r="CY544" s="13">
        <f t="shared" si="1209"/>
        <v>-2.9119117164241048</v>
      </c>
      <c r="CZ544" s="13">
        <f t="shared" si="1225"/>
        <v>0.42487594439159088</v>
      </c>
      <c r="DA544" s="13">
        <f t="shared" si="1226"/>
        <v>0.43899331847096484</v>
      </c>
      <c r="DB544" s="13">
        <f t="shared" si="1227"/>
        <v>-1.3885048286848432</v>
      </c>
      <c r="DC544" s="13">
        <f t="shared" si="1228"/>
        <v>1.4117374079373876E-2</v>
      </c>
      <c r="DD544" s="13">
        <f t="shared" si="1229"/>
        <v>-1.8133807730764342</v>
      </c>
      <c r="DE544" s="13">
        <f t="shared" si="1230"/>
        <v>-1.8274981471558078</v>
      </c>
      <c r="DF544" s="15"/>
      <c r="DV544" s="39" t="str">
        <f>E544</f>
        <v>STD</v>
      </c>
      <c r="DW544" s="39" t="str">
        <f>A544</f>
        <v>Lab 3</v>
      </c>
      <c r="DX544" s="39" t="str">
        <f>B544</f>
        <v>Feb 4, 2020</v>
      </c>
      <c r="DY544" s="124">
        <f>C544</f>
        <v>1</v>
      </c>
      <c r="DZ544" s="48">
        <f>BE544/AVERAGE(BE542,BE546)</f>
        <v>1.0001619109655937</v>
      </c>
      <c r="EA544" s="46">
        <f>(CM544/AVERAGE(CM542,CM546)-1)*10^6</f>
        <v>-7.2394214137849744</v>
      </c>
      <c r="EB544" s="46">
        <f>(CN544/AVERAGE(CN542,CN546)-1)*10^6</f>
        <v>-6.3659606552857184</v>
      </c>
      <c r="EC544" s="46">
        <f>(CP544/AVERAGE(CP542,CP546)-1)*10^6</f>
        <v>-10.732018402515031</v>
      </c>
      <c r="EH544" s="50"/>
      <c r="EK544" s="46"/>
      <c r="EL544" s="46"/>
      <c r="EN544" t="str">
        <f t="shared" ref="EN544:EU544" si="1240">EE569</f>
        <v>iRM6</v>
      </c>
      <c r="EO544" t="str">
        <f t="shared" si="1240"/>
        <v>Lab 3</v>
      </c>
      <c r="EP544" s="39" t="str">
        <f t="shared" si="1240"/>
        <v>Feb 4, 2020</v>
      </c>
      <c r="EQ544" s="124">
        <f t="shared" si="1240"/>
        <v>1</v>
      </c>
      <c r="ER544" s="117">
        <f t="shared" si="1240"/>
        <v>0.98997854714445954</v>
      </c>
      <c r="ES544" s="44">
        <f t="shared" si="1240"/>
        <v>-3.1739162292820922</v>
      </c>
      <c r="ET544" s="44">
        <f t="shared" si="1240"/>
        <v>-2.5886859861268263</v>
      </c>
      <c r="EU544" s="44">
        <f t="shared" si="1240"/>
        <v>-4.5144452535117452</v>
      </c>
      <c r="EV544" s="39" t="s">
        <v>275</v>
      </c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</row>
    <row r="545" spans="1:235">
      <c r="A545" t="s">
        <v>178</v>
      </c>
      <c r="B545" t="s">
        <v>168</v>
      </c>
      <c r="C545">
        <v>1</v>
      </c>
      <c r="D545" s="14">
        <v>7</v>
      </c>
      <c r="E545" t="s">
        <v>165</v>
      </c>
      <c r="F545" s="13">
        <v>1.4970852999999999E-4</v>
      </c>
      <c r="G545" s="13">
        <v>2.0489662000000001E-5</v>
      </c>
      <c r="H545" s="13">
        <v>6.3447630999999998E-4</v>
      </c>
      <c r="I545" s="13">
        <v>1.4658978E-4</v>
      </c>
      <c r="J545" s="13">
        <v>3.4320120999999998E-4</v>
      </c>
      <c r="K545" s="13"/>
      <c r="L545" s="13">
        <v>3.7491975000000002E-4</v>
      </c>
      <c r="M545" s="13"/>
      <c r="N545" s="13">
        <v>2.4974376999999998E-4</v>
      </c>
      <c r="O545" s="13"/>
      <c r="P545" s="13"/>
      <c r="Q545" s="13"/>
      <c r="R545" s="13"/>
      <c r="S545" s="13"/>
      <c r="T545" s="13">
        <v>1.1549369E-5</v>
      </c>
      <c r="U545" s="13">
        <v>9.8535850000000006E-6</v>
      </c>
      <c r="V545" s="13">
        <v>29.180229000000001</v>
      </c>
      <c r="W545" s="13">
        <v>6.4908665000000001</v>
      </c>
      <c r="X545" s="13">
        <v>10.128417000000001</v>
      </c>
      <c r="Y545" s="13"/>
      <c r="Z545" s="13">
        <v>10.686556</v>
      </c>
      <c r="AA545" s="13"/>
      <c r="AB545" s="13">
        <v>1.7865475</v>
      </c>
      <c r="AI545" s="68">
        <f t="shared" si="1173"/>
        <v>1</v>
      </c>
      <c r="AJ545" s="13">
        <f t="shared" si="1125"/>
        <v>-1.3815916099999998E-4</v>
      </c>
      <c r="AK545" s="13">
        <f t="shared" si="1126"/>
        <v>-1.0636077E-5</v>
      </c>
      <c r="AL545" s="13">
        <f t="shared" si="1127"/>
        <v>29.17959452369</v>
      </c>
      <c r="AM545" s="13">
        <f t="shared" si="1128"/>
        <v>6.4907199102200002</v>
      </c>
      <c r="AN545" s="13">
        <f t="shared" si="1129"/>
        <v>10.12807379879</v>
      </c>
      <c r="AO545" s="13">
        <f t="shared" si="1130"/>
        <v>0</v>
      </c>
      <c r="AP545" s="13">
        <f t="shared" si="1131"/>
        <v>10.68618108025</v>
      </c>
      <c r="AQ545" s="13">
        <f t="shared" si="1132"/>
        <v>0</v>
      </c>
      <c r="AR545" s="13">
        <f t="shared" si="1133"/>
        <v>1.78629775623</v>
      </c>
      <c r="AS545" s="13">
        <f t="shared" si="1134"/>
        <v>0</v>
      </c>
      <c r="AT545" s="13">
        <f t="shared" si="1135"/>
        <v>0</v>
      </c>
      <c r="AU545" s="13">
        <f t="shared" si="1136"/>
        <v>0</v>
      </c>
      <c r="AV545" s="13">
        <f t="shared" si="1137"/>
        <v>0</v>
      </c>
      <c r="AW545" s="13">
        <f t="shared" si="1138"/>
        <v>0</v>
      </c>
      <c r="AY545">
        <f t="shared" si="1174"/>
        <v>0</v>
      </c>
      <c r="AZ545">
        <f t="shared" si="1175"/>
        <v>1</v>
      </c>
      <c r="BB545">
        <f t="shared" si="1176"/>
        <v>1</v>
      </c>
      <c r="BC545">
        <f t="shared" si="1177"/>
        <v>1</v>
      </c>
      <c r="BD545" s="41">
        <f t="shared" si="1178"/>
        <v>1.8346760951192027</v>
      </c>
      <c r="BE545" s="13">
        <f t="shared" si="1179"/>
        <v>29.17959452369</v>
      </c>
      <c r="BF545" s="13">
        <f t="shared" si="1180"/>
        <v>6.4907199102200002</v>
      </c>
      <c r="BG545" s="13">
        <f t="shared" si="1139"/>
        <v>10.12807379879</v>
      </c>
      <c r="BH545" s="13">
        <f t="shared" si="1140"/>
        <v>10.68618108025</v>
      </c>
      <c r="BI545" s="13">
        <f t="shared" si="1141"/>
        <v>1.78629775623</v>
      </c>
      <c r="BJ545" s="17">
        <f t="shared" si="1181"/>
        <v>0.22244037369848946</v>
      </c>
      <c r="BK545" s="17">
        <f t="shared" si="1182"/>
        <v>0.34709439812699705</v>
      </c>
      <c r="BL545" s="17">
        <f t="shared" si="1183"/>
        <v>0.36622102721729816</v>
      </c>
      <c r="BM545" s="17">
        <f t="shared" si="1184"/>
        <v>6.1217360466738521E-2</v>
      </c>
      <c r="BN545" s="17">
        <f t="shared" si="1219"/>
        <v>1.5603929824244587</v>
      </c>
      <c r="BO545" s="17">
        <f t="shared" si="1220"/>
        <v>1.64637840302183</v>
      </c>
      <c r="BP545" s="17">
        <f t="shared" si="1221"/>
        <v>0.27520795550234339</v>
      </c>
      <c r="BQ545" s="17">
        <f t="shared" si="1222"/>
        <v>1.055104977762571</v>
      </c>
      <c r="BR545" s="17">
        <f t="shared" si="1223"/>
        <v>0.17637092617190533</v>
      </c>
      <c r="BS545" s="17">
        <f t="shared" si="1224"/>
        <v>0.16715960012425787</v>
      </c>
      <c r="BT545" s="96">
        <f t="shared" si="1191"/>
        <v>-1.5030961966673793</v>
      </c>
      <c r="BU545" s="96">
        <f t="shared" si="1192"/>
        <v>-1.0581584953198357</v>
      </c>
      <c r="BV545" s="96">
        <f t="shared" si="1193"/>
        <v>-1.00451822835388</v>
      </c>
      <c r="BW545" s="96">
        <f t="shared" si="1194"/>
        <v>-2.7933244619327824</v>
      </c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J545" s="39"/>
      <c r="CK545" s="19">
        <f t="shared" si="1195"/>
        <v>0</v>
      </c>
      <c r="CL545" s="38">
        <f t="shared" si="1196"/>
        <v>1.8346760951192027</v>
      </c>
      <c r="CM545" s="39">
        <f t="shared" si="1197"/>
        <v>0.21796747410399378</v>
      </c>
      <c r="CN545" s="39">
        <f t="shared" si="1198"/>
        <v>0.33336021294901208</v>
      </c>
      <c r="CO545" s="41">
        <f t="shared" si="1199"/>
        <v>0.33810000000000001</v>
      </c>
      <c r="CP545" s="39">
        <f t="shared" si="1200"/>
        <v>5.4371148996506108E-2</v>
      </c>
      <c r="CQ545" s="17">
        <f t="shared" si="1201"/>
        <v>1.5294034778324939</v>
      </c>
      <c r="CR545" s="17">
        <f t="shared" si="1202"/>
        <v>1.5511488647094664</v>
      </c>
      <c r="CS545" s="17">
        <f t="shared" si="1203"/>
        <v>0.24944615805643208</v>
      </c>
      <c r="CT545" s="17">
        <f t="shared" si="1204"/>
        <v>1.0142182146125305</v>
      </c>
      <c r="CU545" s="17">
        <f t="shared" si="1205"/>
        <v>0.16310029476979679</v>
      </c>
      <c r="CV545" s="17">
        <f t="shared" si="1206"/>
        <v>0.16081380951347563</v>
      </c>
      <c r="CW545" s="13">
        <f t="shared" si="1207"/>
        <v>-1.5234094286825046</v>
      </c>
      <c r="CX545" s="13">
        <f t="shared" si="1208"/>
        <v>-1.0985316530722105</v>
      </c>
      <c r="CY545" s="13">
        <f t="shared" si="1209"/>
        <v>-2.911921615134121</v>
      </c>
      <c r="CZ545" s="13">
        <f t="shared" si="1225"/>
        <v>0.42487777561029422</v>
      </c>
      <c r="DA545" s="13">
        <f t="shared" si="1226"/>
        <v>0.43899585941420777</v>
      </c>
      <c r="DB545" s="13">
        <f t="shared" si="1227"/>
        <v>-1.3885121864516166</v>
      </c>
      <c r="DC545" s="13">
        <f t="shared" si="1228"/>
        <v>1.4118083803913741E-2</v>
      </c>
      <c r="DD545" s="13">
        <f t="shared" si="1229"/>
        <v>-1.8133899620619107</v>
      </c>
      <c r="DE545" s="13">
        <f t="shared" si="1230"/>
        <v>-1.8275080458658242</v>
      </c>
      <c r="DF545" s="15"/>
      <c r="DY545" s="124"/>
      <c r="EE545" t="str">
        <f>E545</f>
        <v>iRM6</v>
      </c>
      <c r="EF545" t="str">
        <f>A545</f>
        <v>Lab 3</v>
      </c>
      <c r="EG545" t="str">
        <f>B545</f>
        <v>Feb 4, 2020</v>
      </c>
      <c r="EH545" s="50">
        <f>C545</f>
        <v>1</v>
      </c>
      <c r="EI545" s="48">
        <f>BE545/AVERAGE(BE544,BE546)</f>
        <v>0.98800953521289869</v>
      </c>
      <c r="EJ545" s="46">
        <f>(CM545/AVERAGE(CM544,CM546)-1)*10^6</f>
        <v>-9.5917502834774737</v>
      </c>
      <c r="EK545" s="46">
        <f>(CN545/AVERAGE(CN544,CN546)-1)*10^6</f>
        <v>-2.4353635156293407</v>
      </c>
      <c r="EL545" s="46">
        <f>(CP545/AVERAGE(CP544,CP546)-1)*10^6</f>
        <v>-9.3319281762038742</v>
      </c>
      <c r="EN545" t="str">
        <f t="shared" ref="EN545:EU545" si="1241">EE575</f>
        <v>iRM6</v>
      </c>
      <c r="EO545" t="str">
        <f t="shared" si="1241"/>
        <v>Lab 3</v>
      </c>
      <c r="EP545" s="39" t="str">
        <f t="shared" si="1241"/>
        <v>Feb 4, 2020</v>
      </c>
      <c r="EQ545" s="124">
        <f t="shared" si="1241"/>
        <v>1</v>
      </c>
      <c r="ER545" s="117">
        <f t="shared" si="1241"/>
        <v>0.9925261411554398</v>
      </c>
      <c r="ES545" s="44">
        <f t="shared" si="1241"/>
        <v>5.0489733360858935</v>
      </c>
      <c r="ET545" s="44">
        <f t="shared" si="1241"/>
        <v>0.22907717944775641</v>
      </c>
      <c r="EU545" s="44">
        <f t="shared" si="1241"/>
        <v>5.183909499661965</v>
      </c>
      <c r="EV545" s="39" t="s">
        <v>275</v>
      </c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</row>
    <row r="546" spans="1:235">
      <c r="A546" t="s">
        <v>178</v>
      </c>
      <c r="B546" t="s">
        <v>168</v>
      </c>
      <c r="C546">
        <v>1</v>
      </c>
      <c r="D546" s="14">
        <v>8</v>
      </c>
      <c r="E546" t="s">
        <v>162</v>
      </c>
      <c r="F546" s="13">
        <v>1.4970852999999999E-4</v>
      </c>
      <c r="G546" s="13">
        <v>2.0489662000000001E-5</v>
      </c>
      <c r="H546" s="13">
        <v>6.3447630999999998E-4</v>
      </c>
      <c r="I546" s="13">
        <v>1.4658978E-4</v>
      </c>
      <c r="J546" s="13">
        <v>3.4320120999999998E-4</v>
      </c>
      <c r="K546" s="13"/>
      <c r="L546" s="13">
        <v>3.7491975000000002E-4</v>
      </c>
      <c r="M546" s="13"/>
      <c r="N546" s="13">
        <v>2.4974376999999998E-4</v>
      </c>
      <c r="O546" s="13"/>
      <c r="P546" s="13"/>
      <c r="Q546" s="13"/>
      <c r="R546" s="13"/>
      <c r="S546" s="13"/>
      <c r="T546" s="13">
        <v>7.9463777000000007E-6</v>
      </c>
      <c r="U546" s="13">
        <v>9.3543107999999997E-6</v>
      </c>
      <c r="V546" s="13">
        <v>29.519271</v>
      </c>
      <c r="W546" s="13">
        <v>6.5664477999999997</v>
      </c>
      <c r="X546" s="13">
        <v>10.246311</v>
      </c>
      <c r="Y546" s="13"/>
      <c r="Z546" s="13">
        <v>10.811078999999999</v>
      </c>
      <c r="AA546" s="13"/>
      <c r="AB546" s="13">
        <v>1.8074075999999999</v>
      </c>
      <c r="AI546" s="68">
        <f t="shared" si="1173"/>
        <v>1</v>
      </c>
      <c r="AJ546" s="13">
        <f t="shared" si="1125"/>
        <v>-1.4176215230000001E-4</v>
      </c>
      <c r="AK546" s="13">
        <f t="shared" si="1126"/>
        <v>-1.1135351200000001E-5</v>
      </c>
      <c r="AL546" s="13">
        <f t="shared" si="1127"/>
        <v>29.518636523689999</v>
      </c>
      <c r="AM546" s="13">
        <f t="shared" si="1128"/>
        <v>6.5663012102199998</v>
      </c>
      <c r="AN546" s="13">
        <f t="shared" si="1129"/>
        <v>10.24596779879</v>
      </c>
      <c r="AO546" s="13">
        <f t="shared" si="1130"/>
        <v>0</v>
      </c>
      <c r="AP546" s="13">
        <f t="shared" si="1131"/>
        <v>10.81070408025</v>
      </c>
      <c r="AQ546" s="13">
        <f t="shared" si="1132"/>
        <v>0</v>
      </c>
      <c r="AR546" s="13">
        <f t="shared" si="1133"/>
        <v>1.8071578562299999</v>
      </c>
      <c r="AS546" s="13">
        <f t="shared" si="1134"/>
        <v>0</v>
      </c>
      <c r="AT546" s="13">
        <f t="shared" si="1135"/>
        <v>0</v>
      </c>
      <c r="AU546" s="13">
        <f t="shared" si="1136"/>
        <v>0</v>
      </c>
      <c r="AV546" s="13">
        <f t="shared" si="1137"/>
        <v>0</v>
      </c>
      <c r="AW546" s="13">
        <f t="shared" si="1138"/>
        <v>0</v>
      </c>
      <c r="AY546">
        <f t="shared" si="1174"/>
        <v>0</v>
      </c>
      <c r="AZ546">
        <f t="shared" si="1175"/>
        <v>1</v>
      </c>
      <c r="BB546">
        <f t="shared" si="1176"/>
        <v>1</v>
      </c>
      <c r="BC546">
        <f t="shared" si="1177"/>
        <v>1</v>
      </c>
      <c r="BD546" s="41">
        <f t="shared" si="1178"/>
        <v>1.8354380180353693</v>
      </c>
      <c r="BE546" s="13">
        <f t="shared" si="1179"/>
        <v>29.518636523689999</v>
      </c>
      <c r="BF546" s="13">
        <f t="shared" si="1180"/>
        <v>6.5663012102199998</v>
      </c>
      <c r="BG546" s="13">
        <f t="shared" si="1139"/>
        <v>10.24596779879</v>
      </c>
      <c r="BH546" s="13">
        <f t="shared" si="1140"/>
        <v>10.81070408025</v>
      </c>
      <c r="BI546" s="13">
        <f t="shared" si="1141"/>
        <v>1.8071578562299999</v>
      </c>
      <c r="BJ546" s="17">
        <f t="shared" si="1181"/>
        <v>0.22244595223597999</v>
      </c>
      <c r="BK546" s="17">
        <f t="shared" si="1182"/>
        <v>0.34710166204889448</v>
      </c>
      <c r="BL546" s="17">
        <f t="shared" si="1183"/>
        <v>0.3662331785404091</v>
      </c>
      <c r="BM546" s="17">
        <f t="shared" si="1184"/>
        <v>6.1220912245715568E-2</v>
      </c>
      <c r="BN546" s="17">
        <f t="shared" si="1219"/>
        <v>1.560386505395587</v>
      </c>
      <c r="BO546" s="17">
        <f t="shared" si="1220"/>
        <v>1.6463917408211302</v>
      </c>
      <c r="BP546" s="17">
        <f t="shared" si="1221"/>
        <v>0.27521702072047532</v>
      </c>
      <c r="BQ546" s="17">
        <f t="shared" si="1222"/>
        <v>1.0551179051652586</v>
      </c>
      <c r="BR546" s="17">
        <f t="shared" si="1223"/>
        <v>0.17637746787018174</v>
      </c>
      <c r="BS546" s="17">
        <f t="shared" si="1224"/>
        <v>0.16716375203826769</v>
      </c>
      <c r="BT546" s="96">
        <f t="shared" si="1191"/>
        <v>-1.5030711181825367</v>
      </c>
      <c r="BU546" s="96">
        <f t="shared" si="1192"/>
        <v>-1.0581375677395326</v>
      </c>
      <c r="BV546" s="96">
        <f t="shared" si="1193"/>
        <v>-1.004485048605531</v>
      </c>
      <c r="BW546" s="96">
        <f t="shared" si="1194"/>
        <v>-2.793266444469789</v>
      </c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J546" s="39"/>
      <c r="CK546" s="19">
        <f t="shared" si="1195"/>
        <v>0</v>
      </c>
      <c r="CL546" s="38">
        <f t="shared" si="1196"/>
        <v>1.8354380180353693</v>
      </c>
      <c r="CM546" s="39">
        <f t="shared" si="1197"/>
        <v>0.21797110167957978</v>
      </c>
      <c r="CN546" s="39">
        <f t="shared" si="1198"/>
        <v>0.33336160006555909</v>
      </c>
      <c r="CO546" s="41">
        <f t="shared" si="1199"/>
        <v>0.33810000000000007</v>
      </c>
      <c r="CP546" s="39">
        <f t="shared" si="1200"/>
        <v>5.4371625574389661E-2</v>
      </c>
      <c r="CQ546" s="17">
        <f t="shared" si="1201"/>
        <v>1.5293843885580978</v>
      </c>
      <c r="CR546" s="17">
        <f t="shared" si="1202"/>
        <v>1.5511230497747865</v>
      </c>
      <c r="CS546" s="17">
        <f t="shared" si="1203"/>
        <v>0.24944419308535953</v>
      </c>
      <c r="CT546" s="17">
        <f t="shared" si="1204"/>
        <v>1.0142139944537973</v>
      </c>
      <c r="CU546" s="17">
        <f t="shared" si="1205"/>
        <v>0.16310104572241343</v>
      </c>
      <c r="CV546" s="17">
        <f t="shared" si="1206"/>
        <v>0.16081521909017937</v>
      </c>
      <c r="CW546" s="13">
        <f t="shared" si="1207"/>
        <v>-1.5233927860828926</v>
      </c>
      <c r="CX546" s="13">
        <f t="shared" si="1208"/>
        <v>-1.0985274920667658</v>
      </c>
      <c r="CY546" s="13">
        <f t="shared" si="1209"/>
        <v>-2.9119128499010203</v>
      </c>
      <c r="CZ546" s="13">
        <f t="shared" si="1225"/>
        <v>0.42486529401612677</v>
      </c>
      <c r="DA546" s="13">
        <f t="shared" si="1226"/>
        <v>0.43897921681459556</v>
      </c>
      <c r="DB546" s="13">
        <f t="shared" si="1227"/>
        <v>-1.3885200638181283</v>
      </c>
      <c r="DC546" s="13">
        <f t="shared" si="1228"/>
        <v>1.4113922798468966E-2</v>
      </c>
      <c r="DD546" s="13">
        <f t="shared" si="1229"/>
        <v>-1.8133853578342547</v>
      </c>
      <c r="DE546" s="13">
        <f t="shared" si="1230"/>
        <v>-1.8274992806327239</v>
      </c>
      <c r="DF546" s="15"/>
      <c r="DV546" s="39" t="str">
        <f>E546</f>
        <v>STD</v>
      </c>
      <c r="DW546" s="39" t="str">
        <f>A546</f>
        <v>Lab 3</v>
      </c>
      <c r="DX546" s="39" t="str">
        <f>B546</f>
        <v>Feb 4, 2020</v>
      </c>
      <c r="DY546" s="124">
        <f>C546</f>
        <v>1</v>
      </c>
      <c r="DZ546" s="48">
        <f>BE546/AVERAGE(BE544,BE548)</f>
        <v>1.0015471088928734</v>
      </c>
      <c r="EA546" s="46">
        <f>(CM546/AVERAGE(CM544,CM548)-1)*10^6</f>
        <v>12.351400216603636</v>
      </c>
      <c r="EB546" s="46">
        <f>(CN546/AVERAGE(CN544,CN548)-1)*10^6</f>
        <v>6.7904064033896816</v>
      </c>
      <c r="EC546" s="46">
        <f>(CP546/AVERAGE(CP544,CP548)-1)*10^6</f>
        <v>-1.7828215320703222</v>
      </c>
      <c r="EH546" s="50"/>
      <c r="EK546" s="46"/>
      <c r="EL546" s="46"/>
      <c r="EN546" t="str">
        <f t="shared" ref="EN546:EU546" si="1242">EE581</f>
        <v>iRM6</v>
      </c>
      <c r="EO546" t="str">
        <f t="shared" si="1242"/>
        <v>Lab 3</v>
      </c>
      <c r="EP546" s="39" t="str">
        <f t="shared" si="1242"/>
        <v>Feb 4, 2020</v>
      </c>
      <c r="EQ546" s="124">
        <f t="shared" si="1242"/>
        <v>1</v>
      </c>
      <c r="ER546" s="117">
        <f t="shared" si="1242"/>
        <v>0.98816753763458054</v>
      </c>
      <c r="ES546" s="44">
        <f t="shared" si="1242"/>
        <v>-4.5589397728029724</v>
      </c>
      <c r="ET546" s="44">
        <f t="shared" si="1242"/>
        <v>-6.7181408114347363</v>
      </c>
      <c r="EU546" s="44">
        <f t="shared" si="1242"/>
        <v>7.2977383318573175</v>
      </c>
      <c r="EV546" s="39" t="s">
        <v>275</v>
      </c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</row>
    <row r="547" spans="1:235">
      <c r="A547" t="s">
        <v>178</v>
      </c>
      <c r="B547" t="s">
        <v>168</v>
      </c>
      <c r="C547">
        <v>1</v>
      </c>
      <c r="D547" s="14">
        <v>9</v>
      </c>
      <c r="E547" t="s">
        <v>163</v>
      </c>
      <c r="F547" s="13">
        <v>1.4970852999999999E-4</v>
      </c>
      <c r="G547" s="13">
        <v>2.0489662000000001E-5</v>
      </c>
      <c r="H547" s="13">
        <v>6.3447630999999998E-4</v>
      </c>
      <c r="I547" s="13">
        <v>1.4658978E-4</v>
      </c>
      <c r="J547" s="13">
        <v>3.4320120999999998E-4</v>
      </c>
      <c r="K547" s="13"/>
      <c r="L547" s="13">
        <v>3.7491975000000002E-4</v>
      </c>
      <c r="M547" s="13"/>
      <c r="N547" s="13">
        <v>2.4974376999999998E-4</v>
      </c>
      <c r="O547" s="13"/>
      <c r="P547" s="13"/>
      <c r="Q547" s="13"/>
      <c r="R547" s="13"/>
      <c r="S547" s="13"/>
      <c r="T547" s="13">
        <v>5.9729581E-5</v>
      </c>
      <c r="U547" s="13">
        <v>3.0602346999999999E-5</v>
      </c>
      <c r="V547" s="13">
        <v>29.429313</v>
      </c>
      <c r="W547" s="13">
        <v>6.5463731999999997</v>
      </c>
      <c r="X547" s="13">
        <v>10.215263999999999</v>
      </c>
      <c r="Y547" s="13"/>
      <c r="Z547" s="13">
        <v>10.778547</v>
      </c>
      <c r="AA547" s="13"/>
      <c r="AB547" s="13">
        <v>1.8020069000000001</v>
      </c>
      <c r="AI547" s="68">
        <f t="shared" si="1173"/>
        <v>1</v>
      </c>
      <c r="AJ547" s="13">
        <f t="shared" si="1125"/>
        <v>-8.9978949000000001E-5</v>
      </c>
      <c r="AK547" s="13">
        <f t="shared" si="1126"/>
        <v>1.0112684999999998E-5</v>
      </c>
      <c r="AL547" s="13">
        <f t="shared" si="1127"/>
        <v>29.428678523689999</v>
      </c>
      <c r="AM547" s="13">
        <f t="shared" si="1128"/>
        <v>6.5462266102199997</v>
      </c>
      <c r="AN547" s="13">
        <f t="shared" si="1129"/>
        <v>10.214920798789999</v>
      </c>
      <c r="AO547" s="13">
        <f t="shared" si="1130"/>
        <v>0</v>
      </c>
      <c r="AP547" s="13">
        <f t="shared" si="1131"/>
        <v>10.77817208025</v>
      </c>
      <c r="AQ547" s="13">
        <f t="shared" si="1132"/>
        <v>0</v>
      </c>
      <c r="AR547" s="13">
        <f t="shared" si="1133"/>
        <v>1.8017571562300001</v>
      </c>
      <c r="AS547" s="13">
        <f t="shared" si="1134"/>
        <v>0</v>
      </c>
      <c r="AT547" s="13">
        <f t="shared" si="1135"/>
        <v>0</v>
      </c>
      <c r="AU547" s="13">
        <f t="shared" si="1136"/>
        <v>0</v>
      </c>
      <c r="AV547" s="13">
        <f t="shared" si="1137"/>
        <v>0</v>
      </c>
      <c r="AW547" s="13">
        <f t="shared" si="1138"/>
        <v>0</v>
      </c>
      <c r="AY547">
        <f t="shared" si="1174"/>
        <v>0</v>
      </c>
      <c r="AZ547">
        <f t="shared" si="1175"/>
        <v>1</v>
      </c>
      <c r="BB547">
        <f t="shared" si="1176"/>
        <v>1</v>
      </c>
      <c r="BC547">
        <f t="shared" si="1177"/>
        <v>1</v>
      </c>
      <c r="BD547" s="41">
        <f t="shared" si="1178"/>
        <v>1.8363192417727205</v>
      </c>
      <c r="BE547" s="13">
        <f t="shared" si="1179"/>
        <v>29.428678523689999</v>
      </c>
      <c r="BF547" s="13">
        <f t="shared" si="1180"/>
        <v>6.5462266102199997</v>
      </c>
      <c r="BG547" s="13">
        <f t="shared" si="1139"/>
        <v>10.214920798789999</v>
      </c>
      <c r="BH547" s="13">
        <f t="shared" si="1140"/>
        <v>10.77817208025</v>
      </c>
      <c r="BI547" s="13">
        <f t="shared" si="1141"/>
        <v>1.8017571562300001</v>
      </c>
      <c r="BJ547" s="17">
        <f t="shared" si="1181"/>
        <v>0.22244378404386411</v>
      </c>
      <c r="BK547" s="17">
        <f t="shared" si="1182"/>
        <v>0.34710769600364549</v>
      </c>
      <c r="BL547" s="17">
        <f t="shared" si="1183"/>
        <v>0.36624723300346645</v>
      </c>
      <c r="BM547" s="17">
        <f t="shared" si="1184"/>
        <v>6.1224534930428183E-2</v>
      </c>
      <c r="BN547" s="17">
        <f t="shared" si="1219"/>
        <v>1.5604288404624453</v>
      </c>
      <c r="BO547" s="17">
        <f t="shared" si="1220"/>
        <v>1.6464709705317973</v>
      </c>
      <c r="BP547" s="17">
        <f t="shared" si="1221"/>
        <v>0.27523598914481334</v>
      </c>
      <c r="BQ547" s="17">
        <f t="shared" si="1222"/>
        <v>1.0551400537071929</v>
      </c>
      <c r="BR547" s="17">
        <f t="shared" si="1223"/>
        <v>0.17638483858273535</v>
      </c>
      <c r="BS547" s="17">
        <f t="shared" si="1224"/>
        <v>0.16716722861862196</v>
      </c>
      <c r="BT547" s="96">
        <f t="shared" si="1191"/>
        <v>-1.5030808652813752</v>
      </c>
      <c r="BU547" s="96">
        <f t="shared" si="1192"/>
        <v>-1.0581201840650512</v>
      </c>
      <c r="BV547" s="96">
        <f t="shared" si="1193"/>
        <v>-1.0044466736187394</v>
      </c>
      <c r="BW547" s="96">
        <f t="shared" si="1194"/>
        <v>-2.793207272245795</v>
      </c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J547" s="39"/>
      <c r="CK547" s="19">
        <f t="shared" si="1195"/>
        <v>0</v>
      </c>
      <c r="CL547" s="38">
        <f t="shared" si="1196"/>
        <v>1.8363192417727205</v>
      </c>
      <c r="CM547" s="39">
        <f t="shared" si="1197"/>
        <v>0.21796685044250153</v>
      </c>
      <c r="CN547" s="39">
        <f t="shared" si="1198"/>
        <v>0.33336093061375188</v>
      </c>
      <c r="CO547" s="41">
        <f t="shared" si="1199"/>
        <v>0.33809999999999996</v>
      </c>
      <c r="CP547" s="39">
        <f t="shared" si="1200"/>
        <v>5.4371745635175481E-2</v>
      </c>
      <c r="CQ547" s="17">
        <f t="shared" si="1201"/>
        <v>1.5294111464059104</v>
      </c>
      <c r="CR547" s="17">
        <f t="shared" si="1202"/>
        <v>1.5511533029614926</v>
      </c>
      <c r="CS547" s="17">
        <f t="shared" si="1203"/>
        <v>0.24944960907951663</v>
      </c>
      <c r="CT547" s="17">
        <f t="shared" si="1204"/>
        <v>1.0142160311873469</v>
      </c>
      <c r="CU547" s="17">
        <f t="shared" si="1205"/>
        <v>0.16310173341270517</v>
      </c>
      <c r="CV547" s="17">
        <f t="shared" si="1206"/>
        <v>0.16081557419454448</v>
      </c>
      <c r="CW547" s="13">
        <f t="shared" si="1207"/>
        <v>-1.5234122899460352</v>
      </c>
      <c r="CX547" s="13">
        <f t="shared" si="1208"/>
        <v>-1.0985295002539093</v>
      </c>
      <c r="CY547" s="13">
        <f t="shared" si="1209"/>
        <v>-2.9119106417519722</v>
      </c>
      <c r="CZ547" s="13">
        <f t="shared" si="1225"/>
        <v>0.42488278969212562</v>
      </c>
      <c r="DA547" s="13">
        <f t="shared" si="1226"/>
        <v>0.43899872067773804</v>
      </c>
      <c r="DB547" s="13">
        <f t="shared" si="1227"/>
        <v>-1.3884983518059373</v>
      </c>
      <c r="DC547" s="13">
        <f t="shared" si="1228"/>
        <v>1.4115930985612566E-2</v>
      </c>
      <c r="DD547" s="13">
        <f t="shared" si="1229"/>
        <v>-1.813381141498063</v>
      </c>
      <c r="DE547" s="13">
        <f t="shared" si="1230"/>
        <v>-1.8274970724836752</v>
      </c>
      <c r="DF547" s="15"/>
      <c r="DY547" s="124"/>
      <c r="EE547" t="str">
        <f>E547</f>
        <v>iRM4</v>
      </c>
      <c r="EF547" t="str">
        <f>A547</f>
        <v>Lab 3</v>
      </c>
      <c r="EG547" t="str">
        <f>B547</f>
        <v>Feb 4, 2020</v>
      </c>
      <c r="EH547" s="50">
        <f>C547</f>
        <v>1</v>
      </c>
      <c r="EI547" s="48">
        <f>BE547/AVERAGE(BE546,BE548)</f>
        <v>0.99900607501465599</v>
      </c>
      <c r="EJ547" s="46">
        <f>(CM547/AVERAGE(CM546,CM548)-1)*10^6</f>
        <v>-14.203279036562044</v>
      </c>
      <c r="EK547" s="46">
        <f>(CN547/AVERAGE(CN546,CN548)-1)*10^6</f>
        <v>3.0565531730086803</v>
      </c>
      <c r="EL547" s="46">
        <f>(CP547/AVERAGE(CP546,CP548)-1)*10^6</f>
        <v>0.99206434822640688</v>
      </c>
      <c r="EN547" t="str">
        <f t="shared" ref="EN547:EU547" si="1243">EE587</f>
        <v>iRM6</v>
      </c>
      <c r="EO547" t="str">
        <f t="shared" si="1243"/>
        <v>Lab 3</v>
      </c>
      <c r="EP547" s="39" t="str">
        <f t="shared" si="1243"/>
        <v>Feb 4, 2020</v>
      </c>
      <c r="EQ547" s="124">
        <f t="shared" si="1243"/>
        <v>1</v>
      </c>
      <c r="ER547" s="117">
        <f t="shared" si="1243"/>
        <v>0.99449073380206332</v>
      </c>
      <c r="ES547" s="44">
        <f t="shared" si="1243"/>
        <v>1.011442775755711</v>
      </c>
      <c r="ET547" s="44">
        <f t="shared" si="1243"/>
        <v>-1.3722274260219436</v>
      </c>
      <c r="EU547" s="44">
        <f t="shared" si="1243"/>
        <v>11.375429668669668</v>
      </c>
      <c r="EV547" s="39" t="s">
        <v>275</v>
      </c>
      <c r="EY547" s="39"/>
      <c r="EZ547" s="39"/>
      <c r="FA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</row>
    <row r="548" spans="1:235">
      <c r="A548" t="s">
        <v>178</v>
      </c>
      <c r="B548" t="s">
        <v>168</v>
      </c>
      <c r="C548">
        <v>1</v>
      </c>
      <c r="D548" s="14">
        <v>10</v>
      </c>
      <c r="E548" t="s">
        <v>162</v>
      </c>
      <c r="F548" s="13">
        <v>1.4970852999999999E-4</v>
      </c>
      <c r="G548" s="13">
        <v>2.0489662000000001E-5</v>
      </c>
      <c r="H548" s="13">
        <v>6.3447630999999998E-4</v>
      </c>
      <c r="I548" s="13">
        <v>1.4658978E-4</v>
      </c>
      <c r="J548" s="13">
        <v>3.4320120999999998E-4</v>
      </c>
      <c r="K548" s="13"/>
      <c r="L548" s="13">
        <v>3.7491975000000002E-4</v>
      </c>
      <c r="M548" s="13"/>
      <c r="N548" s="13">
        <v>2.4974376999999998E-4</v>
      </c>
      <c r="O548" s="13"/>
      <c r="P548" s="13"/>
      <c r="Q548" s="13"/>
      <c r="R548" s="13"/>
      <c r="S548" s="13"/>
      <c r="T548" s="13">
        <v>9.2913064999999994E-5</v>
      </c>
      <c r="U548" s="13">
        <v>-2.7498722000000001E-6</v>
      </c>
      <c r="V548" s="13">
        <v>29.397912999999999</v>
      </c>
      <c r="W548" s="13">
        <v>6.5395127999999998</v>
      </c>
      <c r="X548" s="13">
        <v>10.204487</v>
      </c>
      <c r="Y548" s="13"/>
      <c r="Z548" s="13">
        <v>10.767474999999999</v>
      </c>
      <c r="AA548" s="13"/>
      <c r="AB548" s="13">
        <v>1.8001910999999999</v>
      </c>
      <c r="AI548" s="68">
        <f t="shared" si="1173"/>
        <v>1</v>
      </c>
      <c r="AJ548" s="13">
        <f t="shared" si="1125"/>
        <v>-5.6795465E-5</v>
      </c>
      <c r="AK548" s="13">
        <f t="shared" si="1126"/>
        <v>-2.32395342E-5</v>
      </c>
      <c r="AL548" s="13">
        <f t="shared" si="1127"/>
        <v>29.397278523689998</v>
      </c>
      <c r="AM548" s="13">
        <f t="shared" si="1128"/>
        <v>6.5393662102199999</v>
      </c>
      <c r="AN548" s="13">
        <f t="shared" si="1129"/>
        <v>10.20414379879</v>
      </c>
      <c r="AO548" s="13">
        <f t="shared" si="1130"/>
        <v>0</v>
      </c>
      <c r="AP548" s="13">
        <f t="shared" si="1131"/>
        <v>10.76710008025</v>
      </c>
      <c r="AQ548" s="13">
        <f t="shared" si="1132"/>
        <v>0</v>
      </c>
      <c r="AR548" s="13">
        <f t="shared" si="1133"/>
        <v>1.79994135623</v>
      </c>
      <c r="AS548" s="13">
        <f t="shared" si="1134"/>
        <v>0</v>
      </c>
      <c r="AT548" s="13">
        <f t="shared" si="1135"/>
        <v>0</v>
      </c>
      <c r="AU548" s="13">
        <f t="shared" si="1136"/>
        <v>0</v>
      </c>
      <c r="AV548" s="13">
        <f t="shared" si="1137"/>
        <v>0</v>
      </c>
      <c r="AW548" s="13">
        <f t="shared" si="1138"/>
        <v>0</v>
      </c>
      <c r="AY548">
        <f t="shared" si="1174"/>
        <v>0</v>
      </c>
      <c r="AZ548">
        <f t="shared" si="1175"/>
        <v>1</v>
      </c>
      <c r="BB548">
        <f t="shared" si="1176"/>
        <v>1</v>
      </c>
      <c r="BC548">
        <f t="shared" si="1177"/>
        <v>1</v>
      </c>
      <c r="BD548" s="41">
        <f t="shared" si="1178"/>
        <v>1.8372324232339829</v>
      </c>
      <c r="BE548" s="13">
        <f t="shared" si="1179"/>
        <v>29.397278523689998</v>
      </c>
      <c r="BF548" s="13">
        <f t="shared" si="1180"/>
        <v>6.5393662102199999</v>
      </c>
      <c r="BG548" s="13">
        <f t="shared" si="1139"/>
        <v>10.20414379879</v>
      </c>
      <c r="BH548" s="13">
        <f t="shared" si="1140"/>
        <v>10.76710008025</v>
      </c>
      <c r="BI548" s="13">
        <f t="shared" si="1141"/>
        <v>1.79994135623</v>
      </c>
      <c r="BJ548" s="17">
        <f t="shared" si="1181"/>
        <v>0.22244801351084956</v>
      </c>
      <c r="BK548" s="17">
        <f t="shared" si="1182"/>
        <v>0.3471118522269645</v>
      </c>
      <c r="BL548" s="17">
        <f t="shared" si="1183"/>
        <v>0.36626179772298506</v>
      </c>
      <c r="BM548" s="17">
        <f t="shared" si="1184"/>
        <v>6.1228162830770372E-2</v>
      </c>
      <c r="BN548" s="17">
        <f t="shared" si="1219"/>
        <v>1.5604178556084731</v>
      </c>
      <c r="BO548" s="17">
        <f t="shared" si="1220"/>
        <v>1.6465051404251863</v>
      </c>
      <c r="BP548" s="17">
        <f t="shared" si="1221"/>
        <v>0.27524706498574358</v>
      </c>
      <c r="BQ548" s="17">
        <f t="shared" si="1222"/>
        <v>1.0551693794756944</v>
      </c>
      <c r="BR548" s="17">
        <f t="shared" si="1223"/>
        <v>0.17639317827365739</v>
      </c>
      <c r="BS548" s="17">
        <f t="shared" si="1224"/>
        <v>0.16717048627899514</v>
      </c>
      <c r="BT548" s="96">
        <f t="shared" si="1191"/>
        <v>-1.5030618518178374</v>
      </c>
      <c r="BU548" s="96">
        <f t="shared" si="1192"/>
        <v>-1.0581082102641703</v>
      </c>
      <c r="BV548" s="96">
        <f t="shared" si="1193"/>
        <v>-1.0044069069567336</v>
      </c>
      <c r="BW548" s="96">
        <f t="shared" si="1194"/>
        <v>-2.7931480183394366</v>
      </c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J548" s="39"/>
      <c r="CK548" s="19">
        <f t="shared" si="1195"/>
        <v>0</v>
      </c>
      <c r="CL548" s="38">
        <f t="shared" si="1196"/>
        <v>1.8372324232339829</v>
      </c>
      <c r="CM548" s="39">
        <f t="shared" si="1197"/>
        <v>0.21796879098136188</v>
      </c>
      <c r="CN548" s="39">
        <f t="shared" si="1198"/>
        <v>0.3333582232973531</v>
      </c>
      <c r="CO548" s="41">
        <f t="shared" si="1199"/>
        <v>0.33810000000000007</v>
      </c>
      <c r="CP548" s="39">
        <f t="shared" si="1200"/>
        <v>5.4371757815527534E-2</v>
      </c>
      <c r="CQ548" s="17">
        <f t="shared" si="1201"/>
        <v>1.5293851096593827</v>
      </c>
      <c r="CR548" s="17">
        <f t="shared" si="1202"/>
        <v>1.551139493308977</v>
      </c>
      <c r="CS548" s="17">
        <f t="shared" si="1203"/>
        <v>0.24944744415349238</v>
      </c>
      <c r="CT548" s="17">
        <f t="shared" si="1204"/>
        <v>1.0142242679833857</v>
      </c>
      <c r="CU548" s="17">
        <f t="shared" si="1205"/>
        <v>0.16310309455611749</v>
      </c>
      <c r="CV548" s="17">
        <f t="shared" si="1206"/>
        <v>0.16081561022043042</v>
      </c>
      <c r="CW548" s="13">
        <f t="shared" si="1207"/>
        <v>-1.5234033870774648</v>
      </c>
      <c r="CX548" s="13">
        <f t="shared" si="1208"/>
        <v>-1.0985376215637079</v>
      </c>
      <c r="CY548" s="13">
        <f t="shared" si="1209"/>
        <v>-2.9119104177321149</v>
      </c>
      <c r="CZ548" s="13">
        <f t="shared" si="1225"/>
        <v>0.42486576551375699</v>
      </c>
      <c r="DA548" s="13">
        <f t="shared" si="1226"/>
        <v>0.4389898178091679</v>
      </c>
      <c r="DB548" s="13">
        <f t="shared" si="1227"/>
        <v>-1.3885070306546505</v>
      </c>
      <c r="DC548" s="13">
        <f t="shared" si="1228"/>
        <v>1.412405229541123E-2</v>
      </c>
      <c r="DD548" s="13">
        <f t="shared" si="1229"/>
        <v>-1.8133727961684074</v>
      </c>
      <c r="DE548" s="13">
        <f t="shared" si="1230"/>
        <v>-1.8274968484638185</v>
      </c>
      <c r="DF548" s="15"/>
      <c r="DV548" s="39" t="str">
        <f>E548</f>
        <v>STD</v>
      </c>
      <c r="DW548" s="39" t="str">
        <f>A548</f>
        <v>Lab 3</v>
      </c>
      <c r="DX548" s="39" t="str">
        <f>B548</f>
        <v>Feb 4, 2020</v>
      </c>
      <c r="DY548" s="124">
        <f>C548</f>
        <v>1</v>
      </c>
      <c r="DZ548" s="48">
        <f>BE548/AVERAGE(BE546,BE550)</f>
        <v>0.99977502979342958</v>
      </c>
      <c r="EA548" s="46">
        <f>(CM548/AVERAGE(CM546,CM550)-1)*10^6</f>
        <v>0.30493567360068141</v>
      </c>
      <c r="EB548" s="46">
        <f>(CN548/AVERAGE(CN546,CN550)-1)*10^6</f>
        <v>-6.7606086596727621</v>
      </c>
      <c r="EC548" s="46">
        <f>(CP548/AVERAGE(CP546,CP550)-1)*10^6</f>
        <v>9.1152733583399481E-2</v>
      </c>
      <c r="EH548" s="50"/>
      <c r="EK548" s="46"/>
      <c r="EL548" s="46"/>
      <c r="EN548" t="str">
        <f t="shared" ref="EN548:EU548" si="1244">EE593</f>
        <v>iRM6</v>
      </c>
      <c r="EO548" t="str">
        <f t="shared" si="1244"/>
        <v>Lab 3</v>
      </c>
      <c r="EP548" s="39" t="str">
        <f t="shared" si="1244"/>
        <v>Feb 4, 2020</v>
      </c>
      <c r="EQ548" s="124">
        <f t="shared" si="1244"/>
        <v>1</v>
      </c>
      <c r="ER548" s="117">
        <f t="shared" si="1244"/>
        <v>0.99745000530295402</v>
      </c>
      <c r="ES548" s="44">
        <f t="shared" si="1244"/>
        <v>3.4629015110976269</v>
      </c>
      <c r="ET548" s="44">
        <f t="shared" si="1244"/>
        <v>5.0603473322752279</v>
      </c>
      <c r="EU548" s="44">
        <f t="shared" si="1244"/>
        <v>-20.867168241678336</v>
      </c>
      <c r="EV548" s="39" t="s">
        <v>275</v>
      </c>
      <c r="EY548" s="39"/>
      <c r="EZ548" s="39"/>
      <c r="FA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</row>
    <row r="549" spans="1:235">
      <c r="A549" t="s">
        <v>178</v>
      </c>
      <c r="B549" t="s">
        <v>168</v>
      </c>
      <c r="C549">
        <v>1</v>
      </c>
      <c r="D549" s="14">
        <v>11</v>
      </c>
      <c r="E549" t="s">
        <v>164</v>
      </c>
      <c r="F549" s="13">
        <v>1.4970852999999999E-4</v>
      </c>
      <c r="G549" s="13">
        <v>2.0489662000000001E-5</v>
      </c>
      <c r="H549" s="13">
        <v>6.3447630999999998E-4</v>
      </c>
      <c r="I549" s="13">
        <v>1.4658978E-4</v>
      </c>
      <c r="J549" s="13">
        <v>3.4320120999999998E-4</v>
      </c>
      <c r="K549" s="13"/>
      <c r="L549" s="13">
        <v>3.7491975000000002E-4</v>
      </c>
      <c r="M549" s="13"/>
      <c r="N549" s="13">
        <v>2.4974376999999998E-4</v>
      </c>
      <c r="O549" s="13"/>
      <c r="P549" s="13"/>
      <c r="Q549" s="13"/>
      <c r="R549" s="13"/>
      <c r="S549" s="13"/>
      <c r="T549" s="13">
        <v>1.6694850000000002E-5</v>
      </c>
      <c r="U549" s="13">
        <v>7.1226018E-6</v>
      </c>
      <c r="V549" s="13">
        <v>29.223935000000001</v>
      </c>
      <c r="W549" s="13">
        <v>6.5008819000000004</v>
      </c>
      <c r="X549" s="13">
        <v>10.144539</v>
      </c>
      <c r="Y549" s="13"/>
      <c r="Z549" s="13">
        <v>10.704511999999999</v>
      </c>
      <c r="AA549" s="13"/>
      <c r="AB549" s="13">
        <v>1.7896766</v>
      </c>
      <c r="AI549" s="68">
        <f t="shared" si="1173"/>
        <v>1</v>
      </c>
      <c r="AJ549" s="13">
        <f t="shared" si="1125"/>
        <v>-1.3301367999999999E-4</v>
      </c>
      <c r="AK549" s="13">
        <f t="shared" si="1126"/>
        <v>-1.33670602E-5</v>
      </c>
      <c r="AL549" s="13">
        <f t="shared" si="1127"/>
        <v>29.22330052369</v>
      </c>
      <c r="AM549" s="13">
        <f t="shared" si="1128"/>
        <v>6.5007353102200005</v>
      </c>
      <c r="AN549" s="13">
        <f t="shared" si="1129"/>
        <v>10.144195798789999</v>
      </c>
      <c r="AO549" s="13">
        <f t="shared" si="1130"/>
        <v>0</v>
      </c>
      <c r="AP549" s="13">
        <f t="shared" si="1131"/>
        <v>10.70413708025</v>
      </c>
      <c r="AQ549" s="13">
        <f t="shared" si="1132"/>
        <v>0</v>
      </c>
      <c r="AR549" s="13">
        <f t="shared" si="1133"/>
        <v>1.78942685623</v>
      </c>
      <c r="AS549" s="13">
        <f t="shared" si="1134"/>
        <v>0</v>
      </c>
      <c r="AT549" s="13">
        <f t="shared" si="1135"/>
        <v>0</v>
      </c>
      <c r="AU549" s="13">
        <f t="shared" si="1136"/>
        <v>0</v>
      </c>
      <c r="AV549" s="13">
        <f t="shared" si="1137"/>
        <v>0</v>
      </c>
      <c r="AW549" s="13">
        <f t="shared" si="1138"/>
        <v>0</v>
      </c>
      <c r="AY549">
        <f t="shared" si="1174"/>
        <v>0</v>
      </c>
      <c r="AZ549">
        <f t="shared" si="1175"/>
        <v>1</v>
      </c>
      <c r="BB549">
        <f t="shared" si="1176"/>
        <v>1</v>
      </c>
      <c r="BC549">
        <f t="shared" si="1177"/>
        <v>1</v>
      </c>
      <c r="BD549" s="41">
        <f t="shared" si="1178"/>
        <v>1.8388596737617884</v>
      </c>
      <c r="BE549" s="13">
        <f t="shared" si="1179"/>
        <v>29.22330052369</v>
      </c>
      <c r="BF549" s="13">
        <f t="shared" si="1180"/>
        <v>6.5007353102200005</v>
      </c>
      <c r="BG549" s="13">
        <f t="shared" si="1139"/>
        <v>10.144195798789999</v>
      </c>
      <c r="BH549" s="13">
        <f t="shared" si="1140"/>
        <v>10.70413708025</v>
      </c>
      <c r="BI549" s="13">
        <f t="shared" si="1141"/>
        <v>1.78942685623</v>
      </c>
      <c r="BJ549" s="17">
        <f t="shared" si="1181"/>
        <v>0.22245041435173107</v>
      </c>
      <c r="BK549" s="17">
        <f t="shared" si="1182"/>
        <v>0.34712697118405778</v>
      </c>
      <c r="BL549" s="17">
        <f t="shared" si="1183"/>
        <v>0.36628775286941467</v>
      </c>
      <c r="BM549" s="17">
        <f t="shared" si="1184"/>
        <v>6.1232880070455867E-2</v>
      </c>
      <c r="BN549" s="17">
        <f t="shared" si="1219"/>
        <v>1.5604689800001557</v>
      </c>
      <c r="BO549" s="17">
        <f t="shared" si="1220"/>
        <v>1.6466040485330491</v>
      </c>
      <c r="BP549" s="17">
        <f t="shared" si="1221"/>
        <v>0.27526530012947742</v>
      </c>
      <c r="BQ549" s="17">
        <f t="shared" si="1222"/>
        <v>1.0551981933872758</v>
      </c>
      <c r="BR549" s="17">
        <f t="shared" si="1223"/>
        <v>0.17639908492730819</v>
      </c>
      <c r="BS549" s="17">
        <f t="shared" si="1224"/>
        <v>0.16717151908785227</v>
      </c>
      <c r="BT549" s="96">
        <f t="shared" si="1191"/>
        <v>-1.5030510590582715</v>
      </c>
      <c r="BU549" s="96">
        <f t="shared" si="1192"/>
        <v>-1.0580646547712023</v>
      </c>
      <c r="BV549" s="96">
        <f t="shared" si="1193"/>
        <v>-1.004336044456253</v>
      </c>
      <c r="BW549" s="96">
        <f t="shared" si="1194"/>
        <v>-2.7930709776810185</v>
      </c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J549" s="39"/>
      <c r="CK549" s="19">
        <f t="shared" si="1195"/>
        <v>0</v>
      </c>
      <c r="CL549" s="38">
        <f t="shared" si="1196"/>
        <v>1.8388596737617884</v>
      </c>
      <c r="CM549" s="39">
        <f t="shared" si="1197"/>
        <v>0.21796721640433173</v>
      </c>
      <c r="CN549" s="39">
        <f t="shared" si="1198"/>
        <v>0.33336080578695898</v>
      </c>
      <c r="CO549" s="41">
        <f t="shared" si="1199"/>
        <v>0.33810000000000007</v>
      </c>
      <c r="CP549" s="39">
        <f t="shared" si="1200"/>
        <v>5.4370227375995554E-2</v>
      </c>
      <c r="CQ549" s="17">
        <f t="shared" si="1201"/>
        <v>1.5294080058744743</v>
      </c>
      <c r="CR549" s="17">
        <f t="shared" si="1202"/>
        <v>1.5511506986115773</v>
      </c>
      <c r="CS549" s="17">
        <f t="shared" si="1203"/>
        <v>0.24944222472033656</v>
      </c>
      <c r="CT549" s="17">
        <f t="shared" si="1204"/>
        <v>1.0142164109600509</v>
      </c>
      <c r="CU549" s="17">
        <f t="shared" si="1205"/>
        <v>0.16309724008389259</v>
      </c>
      <c r="CV549" s="17">
        <f t="shared" si="1206"/>
        <v>0.16081108363204835</v>
      </c>
      <c r="CW549" s="13">
        <f t="shared" si="1207"/>
        <v>-1.5234106109681436</v>
      </c>
      <c r="CX549" s="13">
        <f t="shared" si="1208"/>
        <v>-1.0985298747033569</v>
      </c>
      <c r="CY549" s="13">
        <f t="shared" si="1209"/>
        <v>-2.9119385658209951</v>
      </c>
      <c r="CZ549" s="13">
        <f t="shared" si="1225"/>
        <v>0.42488073626478673</v>
      </c>
      <c r="DA549" s="13">
        <f t="shared" si="1226"/>
        <v>0.43899704169984682</v>
      </c>
      <c r="DB549" s="13">
        <f t="shared" si="1227"/>
        <v>-1.3885279548528517</v>
      </c>
      <c r="DC549" s="13">
        <f t="shared" si="1228"/>
        <v>1.4116305435060386E-2</v>
      </c>
      <c r="DD549" s="13">
        <f t="shared" si="1229"/>
        <v>-1.8134086911176386</v>
      </c>
      <c r="DE549" s="13">
        <f t="shared" si="1230"/>
        <v>-1.8275249965526985</v>
      </c>
      <c r="DF549" s="15"/>
      <c r="DY549" s="124"/>
      <c r="EE549" t="str">
        <f>E549</f>
        <v>iRM5</v>
      </c>
      <c r="EF549" t="str">
        <f>A549</f>
        <v>Lab 3</v>
      </c>
      <c r="EG549" t="str">
        <f>B549</f>
        <v>Feb 4, 2020</v>
      </c>
      <c r="EH549" s="50">
        <f>C549</f>
        <v>1</v>
      </c>
      <c r="EI549" s="48">
        <f>BE549/AVERAGE(BE548,BE550)</f>
        <v>0.99591339933451439</v>
      </c>
      <c r="EJ549" s="46">
        <f>(CM549/AVERAGE(CM548,CM550)-1)*10^6</f>
        <v>-1.6184126965246293</v>
      </c>
      <c r="EK549" s="46">
        <f>(CN549/AVERAGE(CN548,CN550)-1)*10^6</f>
        <v>6.0509998534019616</v>
      </c>
      <c r="EL549" s="46">
        <f>(CP549/AVERAGE(CP548,CP550)-1)*10^6</f>
        <v>-29.272590045259506</v>
      </c>
      <c r="EN549" t="str">
        <f t="shared" ref="EN549:EU549" si="1245">EE600</f>
        <v>iRM6</v>
      </c>
      <c r="EO549" t="str">
        <f t="shared" si="1245"/>
        <v>Lab 3</v>
      </c>
      <c r="EP549" s="39" t="str">
        <f t="shared" si="1245"/>
        <v>Feb 5, 2020</v>
      </c>
      <c r="EQ549" s="124">
        <f t="shared" si="1245"/>
        <v>2</v>
      </c>
      <c r="ER549" s="117">
        <f t="shared" si="1245"/>
        <v>0.9739272623106392</v>
      </c>
      <c r="ES549" s="44">
        <f t="shared" si="1245"/>
        <v>-1.612440558185213</v>
      </c>
      <c r="ET549" s="44">
        <f t="shared" si="1245"/>
        <v>-7.9602624404317979</v>
      </c>
      <c r="EU549" s="44">
        <f t="shared" si="1245"/>
        <v>-18.491945168119805</v>
      </c>
      <c r="EV549" s="39" t="s">
        <v>275</v>
      </c>
      <c r="EY549" s="39"/>
      <c r="EZ549" s="39"/>
      <c r="FA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</row>
    <row r="550" spans="1:235">
      <c r="A550" t="s">
        <v>178</v>
      </c>
      <c r="B550" t="s">
        <v>168</v>
      </c>
      <c r="C550">
        <v>1</v>
      </c>
      <c r="D550" s="14">
        <v>12</v>
      </c>
      <c r="E550" t="s">
        <v>162</v>
      </c>
      <c r="F550" s="13">
        <v>1.4970852999999999E-4</v>
      </c>
      <c r="G550" s="13">
        <v>2.0489662000000001E-5</v>
      </c>
      <c r="H550" s="13">
        <v>6.3447630999999998E-4</v>
      </c>
      <c r="I550" s="13">
        <v>1.4658978E-4</v>
      </c>
      <c r="J550" s="13">
        <v>3.4320120999999998E-4</v>
      </c>
      <c r="K550" s="13"/>
      <c r="L550" s="13">
        <v>3.7491975000000002E-4</v>
      </c>
      <c r="M550" s="13"/>
      <c r="N550" s="13">
        <v>2.4974376999999998E-4</v>
      </c>
      <c r="O550" s="13"/>
      <c r="P550" s="13"/>
      <c r="Q550" s="13"/>
      <c r="R550" s="13"/>
      <c r="S550" s="13"/>
      <c r="T550" s="13">
        <v>3.1971273999999999E-5</v>
      </c>
      <c r="U550" s="13">
        <v>-1.3955386E-5</v>
      </c>
      <c r="V550" s="13">
        <v>29.289784999999998</v>
      </c>
      <c r="W550" s="13">
        <v>6.5155665000000003</v>
      </c>
      <c r="X550" s="13">
        <v>10.167546</v>
      </c>
      <c r="Y550" s="13"/>
      <c r="Z550" s="13">
        <v>10.729035</v>
      </c>
      <c r="AA550" s="13"/>
      <c r="AB550" s="13">
        <v>1.7938632999999999</v>
      </c>
      <c r="AI550" s="68">
        <f t="shared" si="1173"/>
        <v>1</v>
      </c>
      <c r="AJ550" s="13">
        <f t="shared" si="1125"/>
        <v>-1.1773725599999999E-4</v>
      </c>
      <c r="AK550" s="13">
        <f t="shared" si="1126"/>
        <v>-3.4445047999999998E-5</v>
      </c>
      <c r="AL550" s="13">
        <f t="shared" si="1127"/>
        <v>29.289150523689997</v>
      </c>
      <c r="AM550" s="13">
        <f t="shared" si="1128"/>
        <v>6.5154199102200003</v>
      </c>
      <c r="AN550" s="13">
        <f t="shared" si="1129"/>
        <v>10.167202798789999</v>
      </c>
      <c r="AO550" s="13">
        <f t="shared" si="1130"/>
        <v>0</v>
      </c>
      <c r="AP550" s="13">
        <f t="shared" si="1131"/>
        <v>10.72866008025</v>
      </c>
      <c r="AQ550" s="13">
        <f t="shared" si="1132"/>
        <v>0</v>
      </c>
      <c r="AR550" s="13">
        <f t="shared" si="1133"/>
        <v>1.79361355623</v>
      </c>
      <c r="AS550" s="13">
        <f t="shared" si="1134"/>
        <v>0</v>
      </c>
      <c r="AT550" s="13">
        <f t="shared" si="1135"/>
        <v>0</v>
      </c>
      <c r="AU550" s="13">
        <f t="shared" si="1136"/>
        <v>0</v>
      </c>
      <c r="AV550" s="13">
        <f t="shared" si="1137"/>
        <v>0</v>
      </c>
      <c r="AW550" s="13">
        <f t="shared" si="1138"/>
        <v>0</v>
      </c>
      <c r="AY550">
        <f t="shared" si="1174"/>
        <v>0</v>
      </c>
      <c r="AZ550">
        <f t="shared" si="1175"/>
        <v>1</v>
      </c>
      <c r="BB550">
        <f t="shared" si="1176"/>
        <v>1</v>
      </c>
      <c r="BC550">
        <f t="shared" si="1177"/>
        <v>1</v>
      </c>
      <c r="BD550" s="41">
        <f t="shared" si="1178"/>
        <v>1.8397221623680879</v>
      </c>
      <c r="BE550" s="13">
        <f t="shared" si="1179"/>
        <v>29.289150523689997</v>
      </c>
      <c r="BF550" s="13">
        <f t="shared" si="1180"/>
        <v>6.5154199102200003</v>
      </c>
      <c r="BG550" s="13">
        <f t="shared" si="1139"/>
        <v>10.167202798789999</v>
      </c>
      <c r="BH550" s="13">
        <f t="shared" si="1140"/>
        <v>10.72866008025</v>
      </c>
      <c r="BI550" s="13">
        <f t="shared" si="1141"/>
        <v>1.79361355623</v>
      </c>
      <c r="BJ550" s="17">
        <f t="shared" si="1181"/>
        <v>0.22245165167730355</v>
      </c>
      <c r="BK550" s="17">
        <f t="shared" si="1182"/>
        <v>0.34713204777197076</v>
      </c>
      <c r="BL550" s="17">
        <f t="shared" si="1183"/>
        <v>0.36630151057376409</v>
      </c>
      <c r="BM550" s="17">
        <f t="shared" si="1184"/>
        <v>6.1238155568194723E-2</v>
      </c>
      <c r="BN550" s="17">
        <f t="shared" si="1219"/>
        <v>1.5604831214089303</v>
      </c>
      <c r="BO550" s="17">
        <f t="shared" si="1220"/>
        <v>1.6466567355729702</v>
      </c>
      <c r="BP550" s="17">
        <f t="shared" si="1221"/>
        <v>0.27528748429806676</v>
      </c>
      <c r="BQ550" s="17">
        <f t="shared" si="1222"/>
        <v>1.0552223942584109</v>
      </c>
      <c r="BR550" s="17">
        <f t="shared" si="1223"/>
        <v>0.17641170258189975</v>
      </c>
      <c r="BS550" s="17">
        <f t="shared" si="1224"/>
        <v>0.16717964245430778</v>
      </c>
      <c r="BT550" s="96">
        <f t="shared" si="1191"/>
        <v>-1.5030454968203457</v>
      </c>
      <c r="BU550" s="96">
        <f t="shared" si="1192"/>
        <v>-1.0580500302930911</v>
      </c>
      <c r="BV550" s="96">
        <f t="shared" si="1193"/>
        <v>-1.0042984853353716</v>
      </c>
      <c r="BW550" s="96">
        <f t="shared" si="1194"/>
        <v>-2.7929848267357831</v>
      </c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J550" s="39"/>
      <c r="CK550" s="19">
        <f t="shared" si="1195"/>
        <v>0</v>
      </c>
      <c r="CL550" s="38">
        <f t="shared" si="1196"/>
        <v>1.8397221623680879</v>
      </c>
      <c r="CM550" s="39">
        <f t="shared" si="1197"/>
        <v>0.21796634735026429</v>
      </c>
      <c r="CN550" s="39">
        <f t="shared" si="1198"/>
        <v>0.33335935396860256</v>
      </c>
      <c r="CO550" s="41">
        <f t="shared" si="1199"/>
        <v>0.33809999999999996</v>
      </c>
      <c r="CP550" s="39">
        <f t="shared" si="1200"/>
        <v>5.4371880144397609E-2</v>
      </c>
      <c r="CQ550" s="17">
        <f t="shared" si="1201"/>
        <v>1.5294074430347986</v>
      </c>
      <c r="CR550" s="17">
        <f t="shared" si="1202"/>
        <v>1.5511568832076863</v>
      </c>
      <c r="CS550" s="17">
        <f t="shared" si="1203"/>
        <v>0.24945080194890765</v>
      </c>
      <c r="CT550" s="17">
        <f t="shared" si="1204"/>
        <v>1.0142208279892573</v>
      </c>
      <c r="CU550" s="17">
        <f t="shared" si="1205"/>
        <v>0.16310290830932742</v>
      </c>
      <c r="CV550" s="17">
        <f t="shared" si="1206"/>
        <v>0.1608159720331192</v>
      </c>
      <c r="CW550" s="13">
        <f t="shared" si="1207"/>
        <v>-1.5234145980622316</v>
      </c>
      <c r="CX550" s="13">
        <f t="shared" si="1208"/>
        <v>-1.098534229808974</v>
      </c>
      <c r="CY550" s="13">
        <f t="shared" si="1209"/>
        <v>-2.9119081678741487</v>
      </c>
      <c r="CZ550" s="13">
        <f t="shared" si="1225"/>
        <v>0.42488036825325731</v>
      </c>
      <c r="DA550" s="13">
        <f t="shared" si="1226"/>
        <v>0.4390010287939346</v>
      </c>
      <c r="DB550" s="13">
        <f t="shared" si="1227"/>
        <v>-1.3884935698119174</v>
      </c>
      <c r="DC550" s="13">
        <f t="shared" si="1228"/>
        <v>1.412066054067725E-2</v>
      </c>
      <c r="DD550" s="13">
        <f t="shared" si="1229"/>
        <v>-1.8133739380651748</v>
      </c>
      <c r="DE550" s="13">
        <f t="shared" si="1230"/>
        <v>-1.8274945986058522</v>
      </c>
      <c r="DF550" s="15"/>
      <c r="DV550" s="39" t="str">
        <f>E550</f>
        <v>STD</v>
      </c>
      <c r="DW550" s="39" t="str">
        <f>A550</f>
        <v>Lab 3</v>
      </c>
      <c r="DX550" s="39" t="str">
        <f>B550</f>
        <v>Feb 4, 2020</v>
      </c>
      <c r="DY550" s="124">
        <f>C550</f>
        <v>1</v>
      </c>
      <c r="DZ550" s="48">
        <f>BE550/AVERAGE(BE548,BE552)</f>
        <v>0.99397055719325644</v>
      </c>
      <c r="EA550" s="46">
        <f>(CM550/AVERAGE(CM548,CM552)-1)*10^6</f>
        <v>-9.2644650386830563</v>
      </c>
      <c r="EB550" s="46">
        <f>(CN550/AVERAGE(CN548,CN552)-1)*10^6</f>
        <v>-1.3959555458242789</v>
      </c>
      <c r="EC550" s="46">
        <f>(CP550/AVERAGE(CP548,CP552)-1)*10^6</f>
        <v>8.6174542850425695</v>
      </c>
      <c r="EH550" s="50"/>
      <c r="EK550" s="46"/>
      <c r="EL550" s="46"/>
      <c r="EN550" t="str">
        <f t="shared" ref="EN550:EU550" si="1246">EE606</f>
        <v>iRM6</v>
      </c>
      <c r="EO550" t="str">
        <f t="shared" si="1246"/>
        <v>Lab 3</v>
      </c>
      <c r="EP550" s="39" t="str">
        <f t="shared" si="1246"/>
        <v>Feb 5, 2020</v>
      </c>
      <c r="EQ550" s="124">
        <f t="shared" si="1246"/>
        <v>2</v>
      </c>
      <c r="ER550" s="117">
        <f t="shared" si="1246"/>
        <v>0.97396108877767695</v>
      </c>
      <c r="ES550" s="44">
        <f t="shared" si="1246"/>
        <v>4.7160317566685706</v>
      </c>
      <c r="ET550" s="44">
        <f t="shared" si="1246"/>
        <v>0.16623084553302192</v>
      </c>
      <c r="EU550" s="44">
        <f t="shared" si="1246"/>
        <v>-7.1153759838571418</v>
      </c>
      <c r="EV550" s="39" t="s">
        <v>275</v>
      </c>
      <c r="EY550" s="39"/>
      <c r="EZ550" s="39"/>
      <c r="FA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</row>
    <row r="551" spans="1:235">
      <c r="A551" t="s">
        <v>178</v>
      </c>
      <c r="B551" t="s">
        <v>168</v>
      </c>
      <c r="C551">
        <v>1</v>
      </c>
      <c r="D551" s="14">
        <v>13</v>
      </c>
      <c r="E551" t="s">
        <v>165</v>
      </c>
      <c r="F551" s="13">
        <v>1.4970852999999999E-4</v>
      </c>
      <c r="G551" s="13">
        <v>2.0489662000000001E-5</v>
      </c>
      <c r="H551" s="13">
        <v>6.3447630999999998E-4</v>
      </c>
      <c r="I551" s="13">
        <v>1.4658978E-4</v>
      </c>
      <c r="J551" s="13">
        <v>3.4320120999999998E-4</v>
      </c>
      <c r="K551" s="13"/>
      <c r="L551" s="13">
        <v>3.7491975000000002E-4</v>
      </c>
      <c r="M551" s="13"/>
      <c r="N551" s="13">
        <v>2.4974376999999998E-4</v>
      </c>
      <c r="O551" s="13"/>
      <c r="P551" s="13"/>
      <c r="Q551" s="13"/>
      <c r="R551" s="13"/>
      <c r="S551" s="13"/>
      <c r="T551" s="13">
        <v>3.8787067999999999E-5</v>
      </c>
      <c r="U551" s="13">
        <v>5.2530869000000001E-6</v>
      </c>
      <c r="V551" s="13">
        <v>28.980505999999998</v>
      </c>
      <c r="W551" s="13">
        <v>6.4469019000000003</v>
      </c>
      <c r="X551" s="13">
        <v>10.060541000000001</v>
      </c>
      <c r="Y551" s="13"/>
      <c r="Z551" s="13">
        <v>10.616445000000001</v>
      </c>
      <c r="AA551" s="13"/>
      <c r="AB551" s="13">
        <v>1.7750783000000001</v>
      </c>
      <c r="AI551" s="68">
        <f t="shared" si="1173"/>
        <v>1</v>
      </c>
      <c r="AJ551" s="13">
        <f t="shared" si="1125"/>
        <v>-1.1092146199999999E-4</v>
      </c>
      <c r="AK551" s="13">
        <f t="shared" si="1126"/>
        <v>-1.5236575100000001E-5</v>
      </c>
      <c r="AL551" s="13">
        <f t="shared" si="1127"/>
        <v>28.979871523689997</v>
      </c>
      <c r="AM551" s="13">
        <f t="shared" si="1128"/>
        <v>6.4467553102200004</v>
      </c>
      <c r="AN551" s="13">
        <f t="shared" si="1129"/>
        <v>10.06019779879</v>
      </c>
      <c r="AO551" s="13">
        <f t="shared" si="1130"/>
        <v>0</v>
      </c>
      <c r="AP551" s="13">
        <f t="shared" si="1131"/>
        <v>10.616070080250001</v>
      </c>
      <c r="AQ551" s="13">
        <f t="shared" si="1132"/>
        <v>0</v>
      </c>
      <c r="AR551" s="13">
        <f t="shared" si="1133"/>
        <v>1.7748285562300001</v>
      </c>
      <c r="AS551" s="13">
        <f t="shared" si="1134"/>
        <v>0</v>
      </c>
      <c r="AT551" s="13">
        <f t="shared" si="1135"/>
        <v>0</v>
      </c>
      <c r="AU551" s="13">
        <f t="shared" si="1136"/>
        <v>0</v>
      </c>
      <c r="AV551" s="13">
        <f t="shared" si="1137"/>
        <v>0</v>
      </c>
      <c r="AW551" s="13">
        <f t="shared" si="1138"/>
        <v>0</v>
      </c>
      <c r="AY551">
        <f t="shared" si="1174"/>
        <v>0</v>
      </c>
      <c r="AZ551">
        <f t="shared" si="1175"/>
        <v>1</v>
      </c>
      <c r="BB551">
        <f t="shared" si="1176"/>
        <v>1</v>
      </c>
      <c r="BC551">
        <f t="shared" si="1177"/>
        <v>1</v>
      </c>
      <c r="BD551" s="41">
        <f t="shared" si="1178"/>
        <v>1.8412349999403363</v>
      </c>
      <c r="BE551" s="13">
        <f t="shared" si="1179"/>
        <v>28.979871523689997</v>
      </c>
      <c r="BF551" s="13">
        <f t="shared" si="1180"/>
        <v>6.4467553102200004</v>
      </c>
      <c r="BG551" s="13">
        <f t="shared" si="1139"/>
        <v>10.06019779879</v>
      </c>
      <c r="BH551" s="13">
        <f t="shared" si="1140"/>
        <v>10.616070080250001</v>
      </c>
      <c r="BI551" s="13">
        <f t="shared" si="1141"/>
        <v>1.7748285562300001</v>
      </c>
      <c r="BJ551" s="17">
        <f t="shared" si="1181"/>
        <v>0.22245631092429141</v>
      </c>
      <c r="BK551" s="17">
        <f t="shared" si="1182"/>
        <v>0.34714432017292252</v>
      </c>
      <c r="BL551" s="17">
        <f t="shared" si="1183"/>
        <v>0.36632564335462109</v>
      </c>
      <c r="BM551" s="17">
        <f t="shared" si="1184"/>
        <v>6.1243492911248483E-2</v>
      </c>
      <c r="BN551" s="17">
        <f t="shared" si="1219"/>
        <v>1.5605056054852326</v>
      </c>
      <c r="BO551" s="17">
        <f t="shared" si="1220"/>
        <v>1.6467307303288543</v>
      </c>
      <c r="BP551" s="17">
        <f t="shared" si="1221"/>
        <v>0.27530571129578557</v>
      </c>
      <c r="BQ551" s="17">
        <f t="shared" si="1222"/>
        <v>1.0552546075711213</v>
      </c>
      <c r="BR551" s="17">
        <f t="shared" si="1223"/>
        <v>0.17642084099414718</v>
      </c>
      <c r="BS551" s="17">
        <f t="shared" si="1224"/>
        <v>0.16718319894401112</v>
      </c>
      <c r="BT551" s="96">
        <f t="shared" si="1191"/>
        <v>-1.50302455205253</v>
      </c>
      <c r="BU551" s="96">
        <f t="shared" si="1192"/>
        <v>-1.0580146772218368</v>
      </c>
      <c r="BV551" s="96">
        <f t="shared" si="1193"/>
        <v>-1.004232605219582</v>
      </c>
      <c r="BW551" s="96">
        <f t="shared" si="1194"/>
        <v>-2.7928976733846747</v>
      </c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J551" s="39"/>
      <c r="CK551" s="19">
        <f t="shared" si="1195"/>
        <v>0</v>
      </c>
      <c r="CL551" s="38">
        <f t="shared" si="1196"/>
        <v>1.8412349999403363</v>
      </c>
      <c r="CM551" s="39">
        <f t="shared" si="1197"/>
        <v>0.21796726169463526</v>
      </c>
      <c r="CN551" s="39">
        <f t="shared" si="1198"/>
        <v>0.33336004141129105</v>
      </c>
      <c r="CO551" s="41">
        <f t="shared" si="1199"/>
        <v>0.33810000000000001</v>
      </c>
      <c r="CP551" s="39">
        <f t="shared" si="1200"/>
        <v>5.4371301657170974E-2</v>
      </c>
      <c r="CQ551" s="17">
        <f t="shared" si="1201"/>
        <v>1.5294041812495545</v>
      </c>
      <c r="CR551" s="17">
        <f t="shared" si="1202"/>
        <v>1.5511503763058994</v>
      </c>
      <c r="CS551" s="17">
        <f t="shared" si="1203"/>
        <v>0.24944710152547275</v>
      </c>
      <c r="CT551" s="17">
        <f t="shared" si="1204"/>
        <v>1.0142187365007578</v>
      </c>
      <c r="CU551" s="17">
        <f t="shared" si="1205"/>
        <v>0.16310083664193292</v>
      </c>
      <c r="CV551" s="17">
        <f t="shared" si="1206"/>
        <v>0.16081426103866012</v>
      </c>
      <c r="CW551" s="13">
        <f t="shared" si="1207"/>
        <v>-1.5234104031832318</v>
      </c>
      <c r="CX551" s="13">
        <f t="shared" si="1208"/>
        <v>-1.0985321676440114</v>
      </c>
      <c r="CY551" s="13">
        <f t="shared" si="1209"/>
        <v>-2.9119188073867517</v>
      </c>
      <c r="CZ551" s="13">
        <f t="shared" si="1225"/>
        <v>0.42487823553922016</v>
      </c>
      <c r="DA551" s="13">
        <f t="shared" si="1226"/>
        <v>0.43899683391493483</v>
      </c>
      <c r="DB551" s="13">
        <f t="shared" si="1227"/>
        <v>-1.3885084042035201</v>
      </c>
      <c r="DC551" s="13">
        <f t="shared" si="1228"/>
        <v>1.4118598375714471E-2</v>
      </c>
      <c r="DD551" s="13">
        <f t="shared" si="1229"/>
        <v>-1.8133866397427403</v>
      </c>
      <c r="DE551" s="13">
        <f t="shared" si="1230"/>
        <v>-1.8275052381184549</v>
      </c>
      <c r="DF551" s="15"/>
      <c r="DY551" s="124"/>
      <c r="EE551" t="str">
        <f>E551</f>
        <v>iRM6</v>
      </c>
      <c r="EF551" t="str">
        <f>A551</f>
        <v>Lab 3</v>
      </c>
      <c r="EG551" t="str">
        <f>B551</f>
        <v>Feb 4, 2020</v>
      </c>
      <c r="EH551" s="50">
        <f>C551</f>
        <v>1</v>
      </c>
      <c r="EI551" s="48">
        <f>BE551/AVERAGE(BE550,BE552)</f>
        <v>0.98528245655154234</v>
      </c>
      <c r="EJ551" s="46">
        <f>(CM551/AVERAGE(CM550,CM552)-1)*10^6</f>
        <v>0.5358587729098474</v>
      </c>
      <c r="EK551" s="46">
        <f>(CN551/AVERAGE(CN550,CN552)-1)*10^6</f>
        <v>-1.0296617132254937</v>
      </c>
      <c r="EL551" s="46">
        <f>(CP551/AVERAGE(CP550,CP552)-1)*10^6</f>
        <v>-3.1470272752187611</v>
      </c>
      <c r="EN551" t="str">
        <f t="shared" ref="EN551:EU551" si="1247">EE612</f>
        <v>iRM6</v>
      </c>
      <c r="EO551" t="str">
        <f t="shared" si="1247"/>
        <v>Lab 3</v>
      </c>
      <c r="EP551" s="39" t="str">
        <f t="shared" si="1247"/>
        <v>Feb 5, 2020</v>
      </c>
      <c r="EQ551" s="124">
        <f t="shared" si="1247"/>
        <v>2</v>
      </c>
      <c r="ER551" s="117">
        <f t="shared" si="1247"/>
        <v>0.97310061916461477</v>
      </c>
      <c r="ES551" s="44">
        <f t="shared" si="1247"/>
        <v>4.1424092993569417</v>
      </c>
      <c r="ET551" s="44">
        <f t="shared" si="1247"/>
        <v>0.71719132499481475</v>
      </c>
      <c r="EU551" s="44">
        <f t="shared" si="1247"/>
        <v>-2.7621241938113883</v>
      </c>
      <c r="EV551" s="39" t="s">
        <v>275</v>
      </c>
      <c r="EY551" s="39"/>
      <c r="EZ551" s="39"/>
      <c r="FA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</row>
    <row r="552" spans="1:235">
      <c r="A552" t="s">
        <v>178</v>
      </c>
      <c r="B552" t="s">
        <v>168</v>
      </c>
      <c r="C552">
        <v>1</v>
      </c>
      <c r="D552" s="14">
        <v>14</v>
      </c>
      <c r="E552" t="s">
        <v>162</v>
      </c>
      <c r="F552" s="13">
        <v>1.4970852999999999E-4</v>
      </c>
      <c r="G552" s="13">
        <v>2.0489662000000001E-5</v>
      </c>
      <c r="H552" s="13">
        <v>6.3447630999999998E-4</v>
      </c>
      <c r="I552" s="13">
        <v>1.4658978E-4</v>
      </c>
      <c r="J552" s="13">
        <v>3.4320120999999998E-4</v>
      </c>
      <c r="K552" s="13"/>
      <c r="L552" s="13">
        <v>3.7491975000000002E-4</v>
      </c>
      <c r="M552" s="13"/>
      <c r="N552" s="13">
        <v>2.4974376999999998E-4</v>
      </c>
      <c r="O552" s="13"/>
      <c r="P552" s="13"/>
      <c r="Q552" s="13"/>
      <c r="R552" s="13"/>
      <c r="S552" s="13"/>
      <c r="T552" s="13">
        <v>2.6428051000000001E-5</v>
      </c>
      <c r="U552" s="13">
        <v>2.9639978999999999E-6</v>
      </c>
      <c r="V552" s="13">
        <v>29.536994</v>
      </c>
      <c r="W552" s="13">
        <v>6.5707969999999998</v>
      </c>
      <c r="X552" s="13">
        <v>10.254014</v>
      </c>
      <c r="Y552" s="13"/>
      <c r="Z552" s="13">
        <v>10.820821</v>
      </c>
      <c r="AA552" s="13"/>
      <c r="AB552" s="13">
        <v>1.8092808</v>
      </c>
      <c r="AI552" s="68">
        <f t="shared" si="1173"/>
        <v>1</v>
      </c>
      <c r="AJ552" s="13">
        <f t="shared" si="1125"/>
        <v>-1.2328047899999998E-4</v>
      </c>
      <c r="AK552" s="13">
        <f t="shared" si="1126"/>
        <v>-1.75256641E-5</v>
      </c>
      <c r="AL552" s="13">
        <f t="shared" si="1127"/>
        <v>29.536359523689999</v>
      </c>
      <c r="AM552" s="13">
        <f t="shared" si="1128"/>
        <v>6.5706504102199998</v>
      </c>
      <c r="AN552" s="13">
        <f t="shared" si="1129"/>
        <v>10.253670798789999</v>
      </c>
      <c r="AO552" s="13">
        <f t="shared" si="1130"/>
        <v>0</v>
      </c>
      <c r="AP552" s="13">
        <f t="shared" si="1131"/>
        <v>10.820446080250001</v>
      </c>
      <c r="AQ552" s="13">
        <f t="shared" si="1132"/>
        <v>0</v>
      </c>
      <c r="AR552" s="13">
        <f t="shared" si="1133"/>
        <v>1.80903105623</v>
      </c>
      <c r="AS552" s="13">
        <f t="shared" si="1134"/>
        <v>0</v>
      </c>
      <c r="AT552" s="13">
        <f t="shared" si="1135"/>
        <v>0</v>
      </c>
      <c r="AU552" s="13">
        <f t="shared" si="1136"/>
        <v>0</v>
      </c>
      <c r="AV552" s="13">
        <f t="shared" si="1137"/>
        <v>0</v>
      </c>
      <c r="AW552" s="13">
        <f t="shared" si="1138"/>
        <v>0</v>
      </c>
      <c r="AY552">
        <f t="shared" si="1174"/>
        <v>0</v>
      </c>
      <c r="AZ552">
        <f t="shared" si="1175"/>
        <v>1</v>
      </c>
      <c r="BB552">
        <f t="shared" si="1176"/>
        <v>1</v>
      </c>
      <c r="BC552">
        <f t="shared" si="1177"/>
        <v>1</v>
      </c>
      <c r="BD552" s="41">
        <f t="shared" si="1178"/>
        <v>1.8423389591222088</v>
      </c>
      <c r="BE552" s="13">
        <f t="shared" si="1179"/>
        <v>29.536359523689999</v>
      </c>
      <c r="BF552" s="13">
        <f t="shared" si="1180"/>
        <v>6.5706504102199998</v>
      </c>
      <c r="BG552" s="13">
        <f t="shared" si="1139"/>
        <v>10.253670798789999</v>
      </c>
      <c r="BH552" s="13">
        <f t="shared" si="1140"/>
        <v>10.820446080250001</v>
      </c>
      <c r="BI552" s="13">
        <f t="shared" si="1141"/>
        <v>1.80903105623</v>
      </c>
      <c r="BJ552" s="17">
        <f t="shared" si="1181"/>
        <v>0.22245972476567158</v>
      </c>
      <c r="BK552" s="17">
        <f t="shared" si="1182"/>
        <v>0.34715418433899808</v>
      </c>
      <c r="BL552" s="17">
        <f t="shared" si="1183"/>
        <v>0.3663432547119197</v>
      </c>
      <c r="BM552" s="17">
        <f t="shared" si="1184"/>
        <v>6.1247597381764142E-2</v>
      </c>
      <c r="BN552" s="17">
        <f t="shared" si="1219"/>
        <v>1.560525999502488</v>
      </c>
      <c r="BO552" s="17">
        <f t="shared" si="1220"/>
        <v>1.6467846262859858</v>
      </c>
      <c r="BP552" s="17">
        <f t="shared" si="1221"/>
        <v>0.27531993688421319</v>
      </c>
      <c r="BQ552" s="17">
        <f t="shared" si="1222"/>
        <v>1.0552753538300532</v>
      </c>
      <c r="BR552" s="17">
        <f t="shared" si="1223"/>
        <v>0.17642765129961824</v>
      </c>
      <c r="BS552" s="17">
        <f t="shared" si="1224"/>
        <v>0.16718636577580018</v>
      </c>
      <c r="BT552" s="96">
        <f t="shared" si="1191"/>
        <v>-1.5030092060496603</v>
      </c>
      <c r="BU552" s="96">
        <f t="shared" si="1192"/>
        <v>-1.0579862624520739</v>
      </c>
      <c r="BV552" s="96">
        <f t="shared" si="1193"/>
        <v>-1.0041845306872839</v>
      </c>
      <c r="BW552" s="96">
        <f t="shared" si="1194"/>
        <v>-2.7928306567468542</v>
      </c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J552" s="39"/>
      <c r="CK552" s="19">
        <f t="shared" si="1195"/>
        <v>0</v>
      </c>
      <c r="CL552" s="38">
        <f t="shared" si="1196"/>
        <v>1.8423389591222088</v>
      </c>
      <c r="CM552" s="39">
        <f t="shared" si="1197"/>
        <v>0.21796794243979262</v>
      </c>
      <c r="CN552" s="39">
        <f t="shared" si="1198"/>
        <v>0.33336141535082914</v>
      </c>
      <c r="CO552" s="41">
        <f t="shared" si="1199"/>
        <v>0.33810000000000007</v>
      </c>
      <c r="CP552" s="39">
        <f t="shared" si="1200"/>
        <v>5.4371065386959912E-2</v>
      </c>
      <c r="CQ552" s="17">
        <f t="shared" si="1201"/>
        <v>1.5294057081027437</v>
      </c>
      <c r="CR552" s="17">
        <f t="shared" si="1202"/>
        <v>1.5511455318407223</v>
      </c>
      <c r="CS552" s="17">
        <f t="shared" si="1203"/>
        <v>0.24944523849867667</v>
      </c>
      <c r="CT552" s="17">
        <f t="shared" si="1204"/>
        <v>1.0142145564272458</v>
      </c>
      <c r="CU552" s="17">
        <f t="shared" si="1205"/>
        <v>0.16309945567557618</v>
      </c>
      <c r="CV552" s="17">
        <f t="shared" si="1206"/>
        <v>0.1608135622211177</v>
      </c>
      <c r="CW552" s="13">
        <f t="shared" si="1207"/>
        <v>-1.523407280034879</v>
      </c>
      <c r="CX552" s="13">
        <f t="shared" si="1208"/>
        <v>-1.0985280461641216</v>
      </c>
      <c r="CY552" s="13">
        <f t="shared" si="1209"/>
        <v>-2.9119231528910383</v>
      </c>
      <c r="CZ552" s="13">
        <f t="shared" si="1225"/>
        <v>0.42487923387075721</v>
      </c>
      <c r="DA552" s="13">
        <f t="shared" si="1226"/>
        <v>0.43899371076658245</v>
      </c>
      <c r="DB552" s="13">
        <f t="shared" si="1227"/>
        <v>-1.3885158728561597</v>
      </c>
      <c r="DC552" s="13">
        <f t="shared" si="1228"/>
        <v>1.4114476895824969E-2</v>
      </c>
      <c r="DD552" s="13">
        <f t="shared" si="1229"/>
        <v>-1.8133951067269169</v>
      </c>
      <c r="DE552" s="13">
        <f t="shared" si="1230"/>
        <v>-1.827509583622742</v>
      </c>
      <c r="DF552" s="15"/>
      <c r="DV552" s="39" t="str">
        <f>E552</f>
        <v>STD</v>
      </c>
      <c r="DW552" s="39" t="str">
        <f>A552</f>
        <v>Lab 3</v>
      </c>
      <c r="DX552" s="39" t="str">
        <f>B552</f>
        <v>Feb 4, 2020</v>
      </c>
      <c r="DY552" s="124">
        <f>C552</f>
        <v>1</v>
      </c>
      <c r="DZ552" s="48">
        <f>BE552/AVERAGE(BE550,BE554)</f>
        <v>1.0129399653535762</v>
      </c>
      <c r="EA552" s="46">
        <f>(CM552/AVERAGE(CM550,CM554)-1)*10^6</f>
        <v>6.4608357397410998</v>
      </c>
      <c r="EB552" s="46">
        <f>(CN552/AVERAGE(CN550,CN554)-1)*10^6</f>
        <v>4.0978136313096769</v>
      </c>
      <c r="EC552" s="46">
        <f>(CP552/AVERAGE(CP550,CP554)-1)*10^6</f>
        <v>-2.3108792162052083</v>
      </c>
      <c r="EH552" s="50"/>
      <c r="EK552" s="46"/>
      <c r="EL552" s="46"/>
      <c r="EN552" t="str">
        <f t="shared" ref="EN552:EU552" si="1248">EE618</f>
        <v>iRM6</v>
      </c>
      <c r="EO552" t="str">
        <f t="shared" si="1248"/>
        <v>Lab 3</v>
      </c>
      <c r="EP552" s="39" t="str">
        <f t="shared" si="1248"/>
        <v>Feb 5, 2020</v>
      </c>
      <c r="EQ552" s="124">
        <f t="shared" si="1248"/>
        <v>2</v>
      </c>
      <c r="ER552" s="117">
        <f t="shared" si="1248"/>
        <v>0.97021168081044173</v>
      </c>
      <c r="ES552" s="44">
        <f t="shared" si="1248"/>
        <v>-1.9139049652894258</v>
      </c>
      <c r="ET552" s="44">
        <f t="shared" si="1248"/>
        <v>3.3235396337261136</v>
      </c>
      <c r="EU552" s="44">
        <f t="shared" si="1248"/>
        <v>0.32492486878865634</v>
      </c>
      <c r="EV552" s="39" t="s">
        <v>275</v>
      </c>
      <c r="EY552" s="39"/>
      <c r="EZ552" s="39"/>
      <c r="FA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</row>
    <row r="553" spans="1:235">
      <c r="A553" t="s">
        <v>178</v>
      </c>
      <c r="B553" t="s">
        <v>168</v>
      </c>
      <c r="C553">
        <v>1</v>
      </c>
      <c r="D553" s="14">
        <v>15</v>
      </c>
      <c r="E553" t="s">
        <v>163</v>
      </c>
      <c r="F553" s="13">
        <v>1.4970852999999999E-4</v>
      </c>
      <c r="G553" s="13">
        <v>2.0489662000000001E-5</v>
      </c>
      <c r="H553" s="13">
        <v>6.3447630999999998E-4</v>
      </c>
      <c r="I553" s="13">
        <v>1.4658978E-4</v>
      </c>
      <c r="J553" s="13">
        <v>3.4320120999999998E-4</v>
      </c>
      <c r="K553" s="13"/>
      <c r="L553" s="13">
        <v>3.7491975000000002E-4</v>
      </c>
      <c r="M553" s="13"/>
      <c r="N553" s="13">
        <v>2.4974376999999998E-4</v>
      </c>
      <c r="O553" s="13"/>
      <c r="P553" s="13"/>
      <c r="Q553" s="13"/>
      <c r="R553" s="13"/>
      <c r="S553" s="13"/>
      <c r="T553" s="13">
        <v>4.3158058999999997E-5</v>
      </c>
      <c r="U553" s="13">
        <v>1.5156604000000001E-6</v>
      </c>
      <c r="V553" s="13">
        <v>29.42201</v>
      </c>
      <c r="W553" s="13">
        <v>6.5453298999999996</v>
      </c>
      <c r="X553" s="13">
        <v>10.214270000000001</v>
      </c>
      <c r="Y553" s="13"/>
      <c r="Z553" s="13">
        <v>10.779258</v>
      </c>
      <c r="AA553" s="13"/>
      <c r="AB553" s="13">
        <v>1.8024007</v>
      </c>
      <c r="AI553" s="68">
        <f t="shared" si="1173"/>
        <v>1</v>
      </c>
      <c r="AJ553" s="13">
        <f t="shared" si="1125"/>
        <v>-1.06550471E-4</v>
      </c>
      <c r="AK553" s="13">
        <f t="shared" si="1126"/>
        <v>-1.8974001600000001E-5</v>
      </c>
      <c r="AL553" s="13">
        <f t="shared" si="1127"/>
        <v>29.421375523689999</v>
      </c>
      <c r="AM553" s="13">
        <f t="shared" si="1128"/>
        <v>6.5451833102199997</v>
      </c>
      <c r="AN553" s="13">
        <f t="shared" si="1129"/>
        <v>10.21392679879</v>
      </c>
      <c r="AO553" s="13">
        <f t="shared" si="1130"/>
        <v>0</v>
      </c>
      <c r="AP553" s="13">
        <f t="shared" si="1131"/>
        <v>10.778883080250001</v>
      </c>
      <c r="AQ553" s="13">
        <f t="shared" si="1132"/>
        <v>0</v>
      </c>
      <c r="AR553" s="13">
        <f t="shared" si="1133"/>
        <v>1.80215095623</v>
      </c>
      <c r="AS553" s="13">
        <f t="shared" si="1134"/>
        <v>0</v>
      </c>
      <c r="AT553" s="13">
        <f t="shared" si="1135"/>
        <v>0</v>
      </c>
      <c r="AU553" s="13">
        <f t="shared" si="1136"/>
        <v>0</v>
      </c>
      <c r="AV553" s="13">
        <f t="shared" si="1137"/>
        <v>0</v>
      </c>
      <c r="AW553" s="13">
        <f t="shared" si="1138"/>
        <v>0</v>
      </c>
      <c r="AY553">
        <f t="shared" si="1174"/>
        <v>0</v>
      </c>
      <c r="AZ553">
        <f t="shared" si="1175"/>
        <v>1</v>
      </c>
      <c r="BB553">
        <f t="shared" si="1176"/>
        <v>1</v>
      </c>
      <c r="BC553">
        <f t="shared" si="1177"/>
        <v>1</v>
      </c>
      <c r="BD553" s="41">
        <f t="shared" si="1178"/>
        <v>1.8435333280334516</v>
      </c>
      <c r="BE553" s="13">
        <f t="shared" si="1179"/>
        <v>29.421375523689999</v>
      </c>
      <c r="BF553" s="13">
        <f t="shared" si="1180"/>
        <v>6.5451833102199997</v>
      </c>
      <c r="BG553" s="13">
        <f t="shared" si="1139"/>
        <v>10.21392679879</v>
      </c>
      <c r="BH553" s="13">
        <f t="shared" si="1140"/>
        <v>10.778883080250001</v>
      </c>
      <c r="BI553" s="13">
        <f t="shared" si="1141"/>
        <v>1.80215095623</v>
      </c>
      <c r="BJ553" s="17">
        <f t="shared" si="1181"/>
        <v>0.22246353862516857</v>
      </c>
      <c r="BK553" s="17">
        <f t="shared" si="1182"/>
        <v>0.34716007042450409</v>
      </c>
      <c r="BL553" s="17">
        <f t="shared" si="1183"/>
        <v>0.36636230932068004</v>
      </c>
      <c r="BM553" s="17">
        <f t="shared" si="1184"/>
        <v>6.1253116965211692E-2</v>
      </c>
      <c r="BN553" s="17">
        <f t="shared" si="1219"/>
        <v>1.5605257048861303</v>
      </c>
      <c r="BO553" s="17">
        <f t="shared" si="1220"/>
        <v>1.6468420469476044</v>
      </c>
      <c r="BP553" s="17">
        <f t="shared" si="1221"/>
        <v>0.27534002805024954</v>
      </c>
      <c r="BQ553" s="17">
        <f t="shared" si="1222"/>
        <v>1.0553123487752947</v>
      </c>
      <c r="BR553" s="17">
        <f t="shared" si="1223"/>
        <v>0.17644055922189428</v>
      </c>
      <c r="BS553" s="17">
        <f t="shared" si="1224"/>
        <v>0.16719273628007492</v>
      </c>
      <c r="BT553" s="96">
        <f t="shared" si="1191"/>
        <v>-1.5029920621517754</v>
      </c>
      <c r="BU553" s="96">
        <f t="shared" si="1192"/>
        <v>-1.0579693073471894</v>
      </c>
      <c r="BV553" s="96">
        <f t="shared" si="1193"/>
        <v>-1.0041325190479569</v>
      </c>
      <c r="BW553" s="96">
        <f t="shared" si="1194"/>
        <v>-2.7927405416241675</v>
      </c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J553" s="39"/>
      <c r="CK553" s="19">
        <f t="shared" si="1195"/>
        <v>0</v>
      </c>
      <c r="CL553" s="38">
        <f t="shared" si="1196"/>
        <v>1.8435333280334516</v>
      </c>
      <c r="CM553" s="39">
        <f t="shared" si="1197"/>
        <v>0.21796879688489357</v>
      </c>
      <c r="CN553" s="39">
        <f t="shared" si="1198"/>
        <v>0.33335830586812515</v>
      </c>
      <c r="CO553" s="41">
        <f t="shared" si="1199"/>
        <v>0.33810000000000001</v>
      </c>
      <c r="CP553" s="39">
        <f t="shared" si="1200"/>
        <v>5.4371767252012919E-2</v>
      </c>
      <c r="CQ553" s="17">
        <f t="shared" si="1201"/>
        <v>1.5293854470562926</v>
      </c>
      <c r="CR553" s="17">
        <f t="shared" si="1202"/>
        <v>1.5511394512974537</v>
      </c>
      <c r="CS553" s="17">
        <f t="shared" si="1203"/>
        <v>0.2494474806902105</v>
      </c>
      <c r="CT553" s="17">
        <f t="shared" si="1204"/>
        <v>1.0142240167663639</v>
      </c>
      <c r="CU553" s="17">
        <f t="shared" si="1205"/>
        <v>0.16310308246383429</v>
      </c>
      <c r="CV553" s="17">
        <f t="shared" si="1206"/>
        <v>0.16081563813076874</v>
      </c>
      <c r="CW553" s="13">
        <f t="shared" si="1207"/>
        <v>-1.5234033599931671</v>
      </c>
      <c r="CX553" s="13">
        <f t="shared" si="1208"/>
        <v>-1.0985373738699178</v>
      </c>
      <c r="CY553" s="13">
        <f t="shared" si="1209"/>
        <v>-2.9119102441772227</v>
      </c>
      <c r="CZ553" s="13">
        <f t="shared" si="1225"/>
        <v>0.42486598612324938</v>
      </c>
      <c r="DA553" s="13">
        <f t="shared" si="1226"/>
        <v>0.43898979072487015</v>
      </c>
      <c r="DB553" s="13">
        <f t="shared" si="1227"/>
        <v>-1.388506884184056</v>
      </c>
      <c r="DC553" s="13">
        <f t="shared" si="1228"/>
        <v>1.4123804601621114E-2</v>
      </c>
      <c r="DD553" s="13">
        <f t="shared" si="1229"/>
        <v>-1.8133728703073051</v>
      </c>
      <c r="DE553" s="13">
        <f t="shared" si="1230"/>
        <v>-1.8274966749089263</v>
      </c>
      <c r="DF553" s="15"/>
      <c r="DY553" s="124"/>
      <c r="EE553" t="str">
        <f>E553</f>
        <v>iRM4</v>
      </c>
      <c r="EF553" t="str">
        <f>A553</f>
        <v>Lab 3</v>
      </c>
      <c r="EG553" t="str">
        <f>B553</f>
        <v>Feb 4, 2020</v>
      </c>
      <c r="EH553" s="50">
        <f>C553</f>
        <v>1</v>
      </c>
      <c r="EI553" s="48">
        <f>BE553/AVERAGE(BE552,BE554)</f>
        <v>1.0047375669244576</v>
      </c>
      <c r="EJ553" s="46">
        <f>(CM553/AVERAGE(CM552,CM554)-1)*10^6</f>
        <v>6.7218619381748113</v>
      </c>
      <c r="EK553" s="46">
        <f>(CN553/AVERAGE(CN552,CN554)-1)*10^6</f>
        <v>-8.3216866924029631</v>
      </c>
      <c r="EL553" s="46">
        <f>(CP553/AVERAGE(CP552,CP554)-1)*10^6</f>
        <v>18.090570899520486</v>
      </c>
      <c r="EN553" t="str">
        <f t="shared" ref="EN553:EU553" si="1249">EE624</f>
        <v>iRM6</v>
      </c>
      <c r="EO553" t="str">
        <f t="shared" si="1249"/>
        <v>Lab 3</v>
      </c>
      <c r="EP553" s="39" t="str">
        <f t="shared" si="1249"/>
        <v>Feb 5, 2020</v>
      </c>
      <c r="EQ553" s="124">
        <f t="shared" si="1249"/>
        <v>2</v>
      </c>
      <c r="ER553" s="117">
        <f t="shared" si="1249"/>
        <v>0.98094578734222848</v>
      </c>
      <c r="ES553" s="44">
        <f t="shared" si="1249"/>
        <v>4.7477235249893113</v>
      </c>
      <c r="ET553" s="44">
        <f t="shared" si="1249"/>
        <v>3.4747390345035711</v>
      </c>
      <c r="EU553" s="44">
        <f t="shared" si="1249"/>
        <v>14.856440029742402</v>
      </c>
      <c r="EV553" s="39" t="s">
        <v>275</v>
      </c>
      <c r="EY553" s="39"/>
      <c r="EZ553" s="39"/>
      <c r="FA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</row>
    <row r="554" spans="1:235">
      <c r="A554" t="s">
        <v>178</v>
      </c>
      <c r="B554" t="s">
        <v>168</v>
      </c>
      <c r="C554">
        <v>1</v>
      </c>
      <c r="D554" s="14">
        <v>16</v>
      </c>
      <c r="E554" t="s">
        <v>162</v>
      </c>
      <c r="F554" s="13">
        <v>1.4970852999999999E-4</v>
      </c>
      <c r="G554" s="13">
        <v>2.0489662000000001E-5</v>
      </c>
      <c r="H554" s="13">
        <v>6.3447630999999998E-4</v>
      </c>
      <c r="I554" s="13">
        <v>1.4658978E-4</v>
      </c>
      <c r="J554" s="13">
        <v>3.4320120999999998E-4</v>
      </c>
      <c r="K554" s="13"/>
      <c r="L554" s="13">
        <v>3.7491975000000002E-4</v>
      </c>
      <c r="M554" s="13"/>
      <c r="N554" s="13">
        <v>2.4974376999999998E-4</v>
      </c>
      <c r="O554" s="13"/>
      <c r="P554" s="13"/>
      <c r="Q554" s="13"/>
      <c r="R554" s="13"/>
      <c r="S554" s="13"/>
      <c r="T554" s="13">
        <v>3.4699336E-5</v>
      </c>
      <c r="U554" s="13">
        <v>-3.5841888E-5</v>
      </c>
      <c r="V554" s="13">
        <v>29.029568999999999</v>
      </c>
      <c r="W554" s="13">
        <v>6.4580606999999999</v>
      </c>
      <c r="X554" s="13">
        <v>10.078402000000001</v>
      </c>
      <c r="Y554" s="13"/>
      <c r="Z554" s="13">
        <v>10.636105000000001</v>
      </c>
      <c r="AA554" s="13"/>
      <c r="AB554" s="13">
        <v>1.7784755999999999</v>
      </c>
      <c r="AI554" s="68">
        <f t="shared" si="1173"/>
        <v>1</v>
      </c>
      <c r="AJ554" s="13">
        <f t="shared" si="1125"/>
        <v>-1.1500919399999999E-4</v>
      </c>
      <c r="AK554" s="13">
        <f t="shared" si="1126"/>
        <v>-5.6331549999999998E-5</v>
      </c>
      <c r="AL554" s="13">
        <f t="shared" si="1127"/>
        <v>29.028934523689998</v>
      </c>
      <c r="AM554" s="13">
        <f t="shared" si="1128"/>
        <v>6.4579141102199999</v>
      </c>
      <c r="AN554" s="13">
        <f t="shared" si="1129"/>
        <v>10.07805879879</v>
      </c>
      <c r="AO554" s="13">
        <f t="shared" si="1130"/>
        <v>0</v>
      </c>
      <c r="AP554" s="13">
        <f t="shared" si="1131"/>
        <v>10.635730080250001</v>
      </c>
      <c r="AQ554" s="13">
        <f t="shared" si="1132"/>
        <v>0</v>
      </c>
      <c r="AR554" s="13">
        <f t="shared" si="1133"/>
        <v>1.77822585623</v>
      </c>
      <c r="AS554" s="13">
        <f t="shared" si="1134"/>
        <v>0</v>
      </c>
      <c r="AT554" s="13">
        <f t="shared" si="1135"/>
        <v>0</v>
      </c>
      <c r="AU554" s="13">
        <f t="shared" si="1136"/>
        <v>0</v>
      </c>
      <c r="AV554" s="13">
        <f t="shared" si="1137"/>
        <v>0</v>
      </c>
      <c r="AW554" s="13">
        <f t="shared" si="1138"/>
        <v>0</v>
      </c>
      <c r="AY554">
        <f t="shared" si="1174"/>
        <v>0</v>
      </c>
      <c r="AZ554">
        <f t="shared" si="1175"/>
        <v>1</v>
      </c>
      <c r="BB554">
        <f t="shared" si="1176"/>
        <v>1</v>
      </c>
      <c r="BC554">
        <f t="shared" si="1177"/>
        <v>1</v>
      </c>
      <c r="BD554" s="41">
        <f t="shared" si="1178"/>
        <v>1.8448775971261049</v>
      </c>
      <c r="BE554" s="13">
        <f t="shared" si="1179"/>
        <v>29.028934523689998</v>
      </c>
      <c r="BF554" s="13">
        <f t="shared" si="1180"/>
        <v>6.4579141102199999</v>
      </c>
      <c r="BG554" s="13">
        <f t="shared" si="1139"/>
        <v>10.07805879879</v>
      </c>
      <c r="BH554" s="13">
        <f t="shared" si="1140"/>
        <v>10.635730080250001</v>
      </c>
      <c r="BI554" s="13">
        <f t="shared" si="1141"/>
        <v>1.77822585623</v>
      </c>
      <c r="BJ554" s="17">
        <f t="shared" si="1181"/>
        <v>0.22246473100656902</v>
      </c>
      <c r="BK554" s="17">
        <f t="shared" si="1182"/>
        <v>0.34717287989214607</v>
      </c>
      <c r="BL554" s="17">
        <f t="shared" si="1183"/>
        <v>0.36638375657812622</v>
      </c>
      <c r="BM554" s="17">
        <f t="shared" si="1184"/>
        <v>6.1257014265501938E-2</v>
      </c>
      <c r="BN554" s="17">
        <f t="shared" si="1219"/>
        <v>1.5605749204438821</v>
      </c>
      <c r="BO554" s="17">
        <f t="shared" si="1220"/>
        <v>1.6469296275431071</v>
      </c>
      <c r="BP554" s="17">
        <f t="shared" si="1221"/>
        <v>0.27535607099757814</v>
      </c>
      <c r="BQ554" s="17">
        <f t="shared" si="1222"/>
        <v>1.0553351883129474</v>
      </c>
      <c r="BR554" s="17">
        <f t="shared" si="1223"/>
        <v>0.17644527500112411</v>
      </c>
      <c r="BS554" s="17">
        <f t="shared" si="1224"/>
        <v>0.16719358641228335</v>
      </c>
      <c r="BT554" s="96">
        <f t="shared" si="1191"/>
        <v>-1.5029867022702761</v>
      </c>
      <c r="BU554" s="96">
        <f t="shared" si="1192"/>
        <v>-1.0579324101564755</v>
      </c>
      <c r="BV554" s="96">
        <f t="shared" si="1193"/>
        <v>-1.0040739796481555</v>
      </c>
      <c r="BW554" s="96">
        <f t="shared" si="1194"/>
        <v>-2.7926769174936177</v>
      </c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J554" s="39"/>
      <c r="CK554" s="19">
        <f t="shared" si="1195"/>
        <v>0</v>
      </c>
      <c r="CL554" s="38">
        <f t="shared" si="1196"/>
        <v>1.8448775971261049</v>
      </c>
      <c r="CM554" s="39">
        <f t="shared" si="1197"/>
        <v>0.21796672103737255</v>
      </c>
      <c r="CN554" s="39">
        <f t="shared" si="1198"/>
        <v>0.33336074463834742</v>
      </c>
      <c r="CO554" s="41">
        <f t="shared" si="1199"/>
        <v>0.33810000000000001</v>
      </c>
      <c r="CP554" s="39">
        <f t="shared" si="1200"/>
        <v>5.4370501920032843E-2</v>
      </c>
      <c r="CQ554" s="17">
        <f t="shared" si="1201"/>
        <v>1.5294112011768508</v>
      </c>
      <c r="CR554" s="17">
        <f t="shared" si="1202"/>
        <v>1.5511542238690164</v>
      </c>
      <c r="CS554" s="17">
        <f t="shared" si="1203"/>
        <v>0.24944405118940369</v>
      </c>
      <c r="CT554" s="17">
        <f t="shared" si="1204"/>
        <v>1.0142165969985277</v>
      </c>
      <c r="CU554" s="17">
        <f t="shared" si="1205"/>
        <v>0.16309809356532873</v>
      </c>
      <c r="CV554" s="17">
        <f t="shared" si="1206"/>
        <v>0.16081189565227105</v>
      </c>
      <c r="CW554" s="13">
        <f t="shared" si="1207"/>
        <v>-1.5234128836379983</v>
      </c>
      <c r="CX554" s="13">
        <f t="shared" si="1208"/>
        <v>-1.0985300581340904</v>
      </c>
      <c r="CY554" s="13">
        <f t="shared" si="1209"/>
        <v>-2.9119335163047912</v>
      </c>
      <c r="CZ554" s="13">
        <f t="shared" si="1225"/>
        <v>0.42488282550390821</v>
      </c>
      <c r="DA554" s="13">
        <f t="shared" si="1226"/>
        <v>0.43899931436970174</v>
      </c>
      <c r="DB554" s="13">
        <f t="shared" si="1227"/>
        <v>-1.3885206326667932</v>
      </c>
      <c r="DC554" s="13">
        <f t="shared" si="1228"/>
        <v>1.4116488865793485E-2</v>
      </c>
      <c r="DD554" s="13">
        <f t="shared" si="1229"/>
        <v>-1.8134034581707008</v>
      </c>
      <c r="DE554" s="13">
        <f t="shared" si="1230"/>
        <v>-1.8275199470364947</v>
      </c>
      <c r="DF554" s="15"/>
      <c r="DV554" s="39" t="str">
        <f>E554</f>
        <v>STD</v>
      </c>
      <c r="DW554" s="39" t="str">
        <f>A554</f>
        <v>Lab 3</v>
      </c>
      <c r="DX554" s="39" t="str">
        <f>B554</f>
        <v>Feb 4, 2020</v>
      </c>
      <c r="DY554" s="124">
        <f>C554</f>
        <v>1</v>
      </c>
      <c r="DZ554" s="48">
        <f>BE554/AVERAGE(BE552,BE556)</f>
        <v>0.98865338117967394</v>
      </c>
      <c r="EA554" s="46">
        <f>(CM554/AVERAGE(CM552,CM556)-1)*10^6</f>
        <v>-5.1388458089940414</v>
      </c>
      <c r="EB554" s="46">
        <f>(CN554/AVERAGE(CN552,CN556)-1)*10^6</f>
        <v>1.6007973853149338</v>
      </c>
      <c r="EC554" s="46">
        <f>(CP554/AVERAGE(CP552,CP556)-1)*10^6</f>
        <v>-17.587463125634528</v>
      </c>
      <c r="EH554" s="50"/>
      <c r="EK554" s="46"/>
      <c r="EL554" s="46"/>
      <c r="EN554" t="str">
        <f t="shared" ref="EN554:EU554" si="1250">EE630</f>
        <v>iRM6</v>
      </c>
      <c r="EO554" t="str">
        <f t="shared" si="1250"/>
        <v>Lab 3</v>
      </c>
      <c r="EP554" s="39" t="str">
        <f t="shared" si="1250"/>
        <v>Feb 5, 2020</v>
      </c>
      <c r="EQ554" s="124">
        <f t="shared" si="1250"/>
        <v>2</v>
      </c>
      <c r="ER554" s="117">
        <f t="shared" si="1250"/>
        <v>0.97011153380059822</v>
      </c>
      <c r="ES554" s="44">
        <f t="shared" si="1250"/>
        <v>-8.9299825717370496</v>
      </c>
      <c r="ET554" s="44">
        <f t="shared" si="1250"/>
        <v>-7.3544077121567852</v>
      </c>
      <c r="EU554" s="44">
        <f t="shared" si="1250"/>
        <v>8.4221735414669041</v>
      </c>
      <c r="EV554" s="39" t="s">
        <v>275</v>
      </c>
      <c r="EY554" s="39"/>
      <c r="EZ554" s="39"/>
      <c r="FA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</row>
    <row r="555" spans="1:235">
      <c r="A555" t="s">
        <v>178</v>
      </c>
      <c r="B555" t="s">
        <v>168</v>
      </c>
      <c r="C555">
        <v>1</v>
      </c>
      <c r="D555" s="14">
        <v>17</v>
      </c>
      <c r="E555" t="s">
        <v>164</v>
      </c>
      <c r="F555" s="13">
        <v>1.4970852999999999E-4</v>
      </c>
      <c r="G555" s="13">
        <v>2.0489662000000001E-5</v>
      </c>
      <c r="H555" s="13">
        <v>6.3447630999999998E-4</v>
      </c>
      <c r="I555" s="13">
        <v>1.4658978E-4</v>
      </c>
      <c r="J555" s="13">
        <v>3.4320120999999998E-4</v>
      </c>
      <c r="K555" s="13"/>
      <c r="L555" s="13">
        <v>3.7491975000000002E-4</v>
      </c>
      <c r="M555" s="13"/>
      <c r="N555" s="13">
        <v>2.4974376999999998E-4</v>
      </c>
      <c r="O555" s="13"/>
      <c r="P555" s="13"/>
      <c r="Q555" s="13"/>
      <c r="R555" s="13"/>
      <c r="S555" s="13"/>
      <c r="T555" s="13">
        <v>5.3889784000000003E-5</v>
      </c>
      <c r="U555" s="13">
        <v>1.6684499E-5</v>
      </c>
      <c r="V555" s="13">
        <v>28.995249000000001</v>
      </c>
      <c r="W555" s="13">
        <v>6.4505756999999999</v>
      </c>
      <c r="X555" s="13">
        <v>10.066805</v>
      </c>
      <c r="Y555" s="13"/>
      <c r="Z555" s="13">
        <v>10.624276</v>
      </c>
      <c r="AA555" s="13"/>
      <c r="AB555" s="13">
        <v>1.7766169000000001</v>
      </c>
      <c r="AI555" s="68">
        <f t="shared" si="1173"/>
        <v>1</v>
      </c>
      <c r="AJ555" s="13">
        <f t="shared" si="1125"/>
        <v>-9.5818745999999984E-5</v>
      </c>
      <c r="AK555" s="13">
        <f t="shared" si="1126"/>
        <v>-3.8051630000000009E-6</v>
      </c>
      <c r="AL555" s="13">
        <f t="shared" si="1127"/>
        <v>28.99461452369</v>
      </c>
      <c r="AM555" s="13">
        <f t="shared" si="1128"/>
        <v>6.45042911022</v>
      </c>
      <c r="AN555" s="13">
        <f t="shared" si="1129"/>
        <v>10.06646179879</v>
      </c>
      <c r="AO555" s="13">
        <f t="shared" si="1130"/>
        <v>0</v>
      </c>
      <c r="AP555" s="13">
        <f t="shared" si="1131"/>
        <v>10.62390108025</v>
      </c>
      <c r="AQ555" s="13">
        <f t="shared" si="1132"/>
        <v>0</v>
      </c>
      <c r="AR555" s="13">
        <f t="shared" si="1133"/>
        <v>1.7763671562300001</v>
      </c>
      <c r="AS555" s="13">
        <f t="shared" si="1134"/>
        <v>0</v>
      </c>
      <c r="AT555" s="13">
        <f t="shared" si="1135"/>
        <v>0</v>
      </c>
      <c r="AU555" s="13">
        <f t="shared" si="1136"/>
        <v>0</v>
      </c>
      <c r="AV555" s="13">
        <f t="shared" si="1137"/>
        <v>0</v>
      </c>
      <c r="AW555" s="13">
        <f t="shared" si="1138"/>
        <v>0</v>
      </c>
      <c r="AY555">
        <f t="shared" si="1174"/>
        <v>0</v>
      </c>
      <c r="AZ555">
        <f t="shared" si="1175"/>
        <v>1</v>
      </c>
      <c r="BB555">
        <f t="shared" si="1176"/>
        <v>1</v>
      </c>
      <c r="BC555">
        <f t="shared" si="1177"/>
        <v>1</v>
      </c>
      <c r="BD555" s="41">
        <f t="shared" si="1178"/>
        <v>1.8464885942463667</v>
      </c>
      <c r="BE555" s="13">
        <f t="shared" si="1179"/>
        <v>28.99461452369</v>
      </c>
      <c r="BF555" s="13">
        <f t="shared" si="1180"/>
        <v>6.45042911022</v>
      </c>
      <c r="BG555" s="13">
        <f t="shared" si="1139"/>
        <v>10.06646179879</v>
      </c>
      <c r="BH555" s="13">
        <f t="shared" si="1140"/>
        <v>10.62390108025</v>
      </c>
      <c r="BI555" s="13">
        <f t="shared" si="1141"/>
        <v>1.7763671562300001</v>
      </c>
      <c r="BJ555" s="17">
        <f t="shared" si="1181"/>
        <v>0.22246990402130326</v>
      </c>
      <c r="BK555" s="17">
        <f t="shared" si="1182"/>
        <v>0.34718384652312639</v>
      </c>
      <c r="BL555" s="17">
        <f t="shared" si="1183"/>
        <v>0.36640946102490035</v>
      </c>
      <c r="BM555" s="17">
        <f t="shared" si="1184"/>
        <v>6.1265417230452306E-2</v>
      </c>
      <c r="BN555" s="17">
        <f t="shared" si="1219"/>
        <v>1.5605879278389079</v>
      </c>
      <c r="BO555" s="17">
        <f t="shared" si="1220"/>
        <v>1.6470068732974044</v>
      </c>
      <c r="BP555" s="17">
        <f t="shared" si="1221"/>
        <v>0.27538743948298577</v>
      </c>
      <c r="BQ555" s="17">
        <f t="shared" si="1222"/>
        <v>1.0553758900199677</v>
      </c>
      <c r="BR555" s="17">
        <f t="shared" si="1223"/>
        <v>0.17646390476974952</v>
      </c>
      <c r="BS555" s="17">
        <f t="shared" si="1224"/>
        <v>0.16720479067075414</v>
      </c>
      <c r="BT555" s="96">
        <f t="shared" si="1191"/>
        <v>-1.5029634493502866</v>
      </c>
      <c r="BU555" s="96">
        <f t="shared" si="1192"/>
        <v>-1.0579008222692583</v>
      </c>
      <c r="BV555" s="96">
        <f t="shared" si="1193"/>
        <v>-1.0040038249410232</v>
      </c>
      <c r="BW555" s="96">
        <f t="shared" si="1194"/>
        <v>-2.7925397513459833</v>
      </c>
      <c r="BX555" s="96"/>
      <c r="BY555" s="96"/>
      <c r="BZ555" s="96"/>
      <c r="CA555" s="96"/>
      <c r="CB555" s="96"/>
      <c r="CC555" s="96"/>
      <c r="CD555" s="96"/>
      <c r="CE555" s="96"/>
      <c r="CF555" s="96"/>
      <c r="CG555" s="96"/>
      <c r="CH555" s="96"/>
      <c r="CJ555" s="39"/>
      <c r="CK555" s="19">
        <f t="shared" si="1195"/>
        <v>0</v>
      </c>
      <c r="CL555" s="38">
        <f t="shared" si="1196"/>
        <v>1.8464885942463667</v>
      </c>
      <c r="CM555" s="39">
        <f t="shared" si="1197"/>
        <v>0.21796790159732979</v>
      </c>
      <c r="CN555" s="39">
        <f t="shared" si="1198"/>
        <v>0.33335945684183244</v>
      </c>
      <c r="CO555" s="41">
        <f t="shared" si="1199"/>
        <v>0.33810000000000001</v>
      </c>
      <c r="CP555" s="39">
        <f t="shared" si="1200"/>
        <v>5.4372297701523263E-2</v>
      </c>
      <c r="CQ555" s="17">
        <f t="shared" si="1201"/>
        <v>1.5293970093710176</v>
      </c>
      <c r="CR555" s="17">
        <f t="shared" si="1202"/>
        <v>1.5511458224917911</v>
      </c>
      <c r="CS555" s="17">
        <f t="shared" si="1203"/>
        <v>0.24945093889085429</v>
      </c>
      <c r="CT555" s="17">
        <f t="shared" si="1204"/>
        <v>1.0142205150052688</v>
      </c>
      <c r="CU555" s="17">
        <f t="shared" si="1205"/>
        <v>0.16310411054971521</v>
      </c>
      <c r="CV555" s="17">
        <f t="shared" si="1206"/>
        <v>0.16081720704384286</v>
      </c>
      <c r="CW555" s="13">
        <f t="shared" si="1207"/>
        <v>-1.5234074674131981</v>
      </c>
      <c r="CX555" s="13">
        <f t="shared" si="1208"/>
        <v>-1.0985339212134215</v>
      </c>
      <c r="CY555" s="13">
        <f t="shared" si="1209"/>
        <v>-2.9119004882514981</v>
      </c>
      <c r="CZ555" s="13">
        <f t="shared" si="1225"/>
        <v>0.42487354619977641</v>
      </c>
      <c r="DA555" s="13">
        <f t="shared" si="1226"/>
        <v>0.43899389814490097</v>
      </c>
      <c r="DB555" s="13">
        <f t="shared" si="1227"/>
        <v>-1.3884930208383002</v>
      </c>
      <c r="DC555" s="13">
        <f t="shared" si="1228"/>
        <v>1.4120351945124723E-2</v>
      </c>
      <c r="DD555" s="13">
        <f t="shared" si="1229"/>
        <v>-1.8133665670380765</v>
      </c>
      <c r="DE555" s="13">
        <f t="shared" si="1230"/>
        <v>-1.8274869189832013</v>
      </c>
      <c r="DF555" s="15"/>
      <c r="DY555" s="124"/>
      <c r="EE555" t="str">
        <f>E555</f>
        <v>iRM5</v>
      </c>
      <c r="EF555" t="str">
        <f>A555</f>
        <v>Lab 3</v>
      </c>
      <c r="EG555" t="str">
        <f>B555</f>
        <v>Feb 4, 2020</v>
      </c>
      <c r="EH555" s="50">
        <f>C555</f>
        <v>1</v>
      </c>
      <c r="EI555" s="48">
        <f>BE555/AVERAGE(BE554,BE556)</f>
        <v>0.99609157259399739</v>
      </c>
      <c r="EJ555" s="46">
        <f>(CM555/AVERAGE(CM554,CM556)-1)*10^6</f>
        <v>3.0791694649590085</v>
      </c>
      <c r="EK555" s="46">
        <f>(CN555/AVERAGE(CN554,CN556)-1)*10^6</f>
        <v>-1.2562943250138403</v>
      </c>
      <c r="EL555" s="46">
        <f>(CP555/AVERAGE(CP554,CP556)-1)*10^6</f>
        <v>20.62230416099986</v>
      </c>
      <c r="EN555" t="str">
        <f t="shared" ref="EN555:EU555" si="1251">EE636</f>
        <v>iRM6</v>
      </c>
      <c r="EO555" t="str">
        <f t="shared" si="1251"/>
        <v>Lab 3</v>
      </c>
      <c r="EP555" s="39" t="str">
        <f t="shared" si="1251"/>
        <v>Feb 5, 2020</v>
      </c>
      <c r="EQ555" s="124">
        <f t="shared" si="1251"/>
        <v>2</v>
      </c>
      <c r="ER555" s="117">
        <f t="shared" si="1251"/>
        <v>0.9756413225714935</v>
      </c>
      <c r="ES555" s="44">
        <f t="shared" si="1251"/>
        <v>-6.4548846171463836</v>
      </c>
      <c r="ET555" s="44">
        <f t="shared" si="1251"/>
        <v>-5.6489829763917143</v>
      </c>
      <c r="EU555" s="44">
        <f t="shared" si="1251"/>
        <v>-9.9788328153938011</v>
      </c>
      <c r="EV555" s="39" t="s">
        <v>275</v>
      </c>
      <c r="EY555" s="39"/>
      <c r="EZ555" s="39"/>
      <c r="FA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</row>
    <row r="556" spans="1:235">
      <c r="A556" t="s">
        <v>178</v>
      </c>
      <c r="B556" t="s">
        <v>168</v>
      </c>
      <c r="C556">
        <v>1</v>
      </c>
      <c r="D556" s="14">
        <v>18</v>
      </c>
      <c r="E556" t="s">
        <v>162</v>
      </c>
      <c r="F556" s="13">
        <v>1.4970852999999999E-4</v>
      </c>
      <c r="G556" s="13">
        <v>2.0489662000000001E-5</v>
      </c>
      <c r="H556" s="13">
        <v>6.3447630999999998E-4</v>
      </c>
      <c r="I556" s="13">
        <v>1.4658978E-4</v>
      </c>
      <c r="J556" s="13">
        <v>3.4320120999999998E-4</v>
      </c>
      <c r="K556" s="13"/>
      <c r="L556" s="13">
        <v>3.7491975000000002E-4</v>
      </c>
      <c r="M556" s="13"/>
      <c r="N556" s="13">
        <v>2.4974376999999998E-4</v>
      </c>
      <c r="O556" s="13"/>
      <c r="P556" s="13"/>
      <c r="Q556" s="13"/>
      <c r="R556" s="13"/>
      <c r="S556" s="13"/>
      <c r="T556" s="13">
        <v>4.3781410999999997E-5</v>
      </c>
      <c r="U556" s="13">
        <v>-1.006419E-5</v>
      </c>
      <c r="V556" s="13">
        <v>29.188465000000001</v>
      </c>
      <c r="W556" s="13">
        <v>6.4936262999999999</v>
      </c>
      <c r="X556" s="13">
        <v>10.134092000000001</v>
      </c>
      <c r="Y556" s="13"/>
      <c r="Z556" s="13">
        <v>10.69553</v>
      </c>
      <c r="AA556" s="13"/>
      <c r="AB556" s="13">
        <v>1.7885533</v>
      </c>
      <c r="AI556" s="68">
        <f t="shared" si="1173"/>
        <v>1</v>
      </c>
      <c r="AJ556" s="13">
        <f t="shared" si="1125"/>
        <v>-1.05927119E-4</v>
      </c>
      <c r="AK556" s="13">
        <f t="shared" si="1126"/>
        <v>-3.0553852000000001E-5</v>
      </c>
      <c r="AL556" s="13">
        <f t="shared" si="1127"/>
        <v>29.18783052369</v>
      </c>
      <c r="AM556" s="13">
        <f t="shared" si="1128"/>
        <v>6.4934797102199999</v>
      </c>
      <c r="AN556" s="13">
        <f t="shared" si="1129"/>
        <v>10.13374879879</v>
      </c>
      <c r="AO556" s="13">
        <f t="shared" si="1130"/>
        <v>0</v>
      </c>
      <c r="AP556" s="13">
        <f t="shared" si="1131"/>
        <v>10.69515508025</v>
      </c>
      <c r="AQ556" s="13">
        <f t="shared" si="1132"/>
        <v>0</v>
      </c>
      <c r="AR556" s="13">
        <f t="shared" si="1133"/>
        <v>1.78830355623</v>
      </c>
      <c r="AS556" s="13">
        <f t="shared" si="1134"/>
        <v>0</v>
      </c>
      <c r="AT556" s="13">
        <f t="shared" si="1135"/>
        <v>0</v>
      </c>
      <c r="AU556" s="13">
        <f t="shared" si="1136"/>
        <v>0</v>
      </c>
      <c r="AV556" s="13">
        <f t="shared" si="1137"/>
        <v>0</v>
      </c>
      <c r="AW556" s="13">
        <f t="shared" si="1138"/>
        <v>0</v>
      </c>
      <c r="AY556">
        <f t="shared" si="1174"/>
        <v>0</v>
      </c>
      <c r="AZ556">
        <f t="shared" si="1175"/>
        <v>1</v>
      </c>
      <c r="BB556">
        <f t="shared" si="1176"/>
        <v>1</v>
      </c>
      <c r="BC556">
        <f t="shared" si="1177"/>
        <v>1</v>
      </c>
      <c r="BD556" s="41">
        <f t="shared" si="1178"/>
        <v>1.8474716179834352</v>
      </c>
      <c r="BE556" s="13">
        <f t="shared" si="1179"/>
        <v>29.18783052369</v>
      </c>
      <c r="BF556" s="13">
        <f t="shared" si="1180"/>
        <v>6.4934797102199999</v>
      </c>
      <c r="BG556" s="13">
        <f t="shared" si="1139"/>
        <v>10.13374879879</v>
      </c>
      <c r="BH556" s="13">
        <f t="shared" si="1140"/>
        <v>10.69515508025</v>
      </c>
      <c r="BI556" s="13">
        <f t="shared" si="1141"/>
        <v>1.78830355623</v>
      </c>
      <c r="BJ556" s="17">
        <f t="shared" si="1181"/>
        <v>0.22247216027068659</v>
      </c>
      <c r="BK556" s="17">
        <f t="shared" si="1182"/>
        <v>0.34719088801632747</v>
      </c>
      <c r="BL556" s="17">
        <f t="shared" si="1183"/>
        <v>0.36642514665724774</v>
      </c>
      <c r="BM556" s="17">
        <f t="shared" si="1184"/>
        <v>6.1268807038554716E-2</v>
      </c>
      <c r="BN556" s="17">
        <f t="shared" si="1219"/>
        <v>1.5606037519206581</v>
      </c>
      <c r="BO556" s="17">
        <f t="shared" si="1220"/>
        <v>1.6470606758679849</v>
      </c>
      <c r="BP556" s="17">
        <f t="shared" si="1221"/>
        <v>0.27539988358097328</v>
      </c>
      <c r="BQ556" s="17">
        <f t="shared" si="1222"/>
        <v>1.0553996642907739</v>
      </c>
      <c r="BR556" s="17">
        <f t="shared" si="1223"/>
        <v>0.17647008937536807</v>
      </c>
      <c r="BS556" s="17">
        <f t="shared" si="1224"/>
        <v>0.16720688412759305</v>
      </c>
      <c r="BT556" s="96">
        <f t="shared" si="1191"/>
        <v>-1.5029533075832366</v>
      </c>
      <c r="BU556" s="96">
        <f t="shared" si="1192"/>
        <v>-1.0578805407329319</v>
      </c>
      <c r="BV556" s="96">
        <f t="shared" si="1193"/>
        <v>-1.0039610168307476</v>
      </c>
      <c r="BW556" s="96">
        <f t="shared" si="1194"/>
        <v>-2.7924844229979482</v>
      </c>
      <c r="BX556" s="96"/>
      <c r="BY556" s="96"/>
      <c r="BZ556" s="96"/>
      <c r="CA556" s="96"/>
      <c r="CB556" s="96"/>
      <c r="CC556" s="96"/>
      <c r="CD556" s="96"/>
      <c r="CE556" s="96"/>
      <c r="CF556" s="96"/>
      <c r="CG556" s="96"/>
      <c r="CH556" s="96"/>
      <c r="CJ556" s="39"/>
      <c r="CK556" s="19">
        <f t="shared" si="1195"/>
        <v>0</v>
      </c>
      <c r="CL556" s="38">
        <f t="shared" si="1196"/>
        <v>1.8474716179834352</v>
      </c>
      <c r="CM556" s="39">
        <f t="shared" si="1197"/>
        <v>0.21796773984120638</v>
      </c>
      <c r="CN556" s="39">
        <f t="shared" si="1198"/>
        <v>0.33335900664155743</v>
      </c>
      <c r="CO556" s="41">
        <f t="shared" si="1199"/>
        <v>0.33810000000000001</v>
      </c>
      <c r="CP556" s="39">
        <f t="shared" si="1200"/>
        <v>5.4371850965137303E-2</v>
      </c>
      <c r="CQ556" s="17">
        <f t="shared" si="1201"/>
        <v>1.5293960789078962</v>
      </c>
      <c r="CR556" s="17">
        <f t="shared" si="1202"/>
        <v>1.5511469736132157</v>
      </c>
      <c r="CS556" s="17">
        <f t="shared" si="1203"/>
        <v>0.24944907445821213</v>
      </c>
      <c r="CT556" s="17">
        <f t="shared" si="1204"/>
        <v>1.0142218847068389</v>
      </c>
      <c r="CU556" s="17">
        <f t="shared" si="1205"/>
        <v>0.1631029907153532</v>
      </c>
      <c r="CV556" s="17">
        <f t="shared" si="1206"/>
        <v>0.16081588572948033</v>
      </c>
      <c r="CW556" s="13">
        <f t="shared" si="1207"/>
        <v>-1.5234082095233079</v>
      </c>
      <c r="CX556" s="13">
        <f t="shared" si="1208"/>
        <v>-1.0985352717093195</v>
      </c>
      <c r="CY556" s="13">
        <f t="shared" si="1209"/>
        <v>-2.911908704535159</v>
      </c>
      <c r="CZ556" s="13">
        <f t="shared" si="1225"/>
        <v>0.42487293781398855</v>
      </c>
      <c r="DA556" s="13">
        <f t="shared" si="1226"/>
        <v>0.43899464025501134</v>
      </c>
      <c r="DB556" s="13">
        <f t="shared" si="1227"/>
        <v>-1.3885004950118511</v>
      </c>
      <c r="DC556" s="13">
        <f t="shared" si="1228"/>
        <v>1.4121702441022815E-2</v>
      </c>
      <c r="DD556" s="13">
        <f t="shared" si="1229"/>
        <v>-1.8133734328258395</v>
      </c>
      <c r="DE556" s="13">
        <f t="shared" si="1230"/>
        <v>-1.8274951352668625</v>
      </c>
      <c r="DF556" s="15"/>
      <c r="DV556" s="39" t="str">
        <f>E556</f>
        <v>STD</v>
      </c>
      <c r="DW556" s="39" t="str">
        <f>A556</f>
        <v>Lab 3</v>
      </c>
      <c r="DX556" s="39" t="str">
        <f>B556</f>
        <v>Feb 4, 2020</v>
      </c>
      <c r="DY556" s="124">
        <f>C556</f>
        <v>1</v>
      </c>
      <c r="DZ556" s="48">
        <f>BE556/AVERAGE(BE554,BE558)</f>
        <v>1.0002513151161905</v>
      </c>
      <c r="EA556" s="46">
        <f>(CM556/AVERAGE(CM554,CM558)-1)*10^6</f>
        <v>3.9178218387281305</v>
      </c>
      <c r="EB556" s="46">
        <f>(CN556/AVERAGE(CN554,CN558)-1)*10^6</f>
        <v>-2.2498559880679281</v>
      </c>
      <c r="EC556" s="46">
        <f>(CP556/AVERAGE(CP554,CP558)-1)*10^6</f>
        <v>17.58465421475286</v>
      </c>
      <c r="EH556" s="50"/>
      <c r="EK556" s="46"/>
      <c r="EL556" s="46"/>
      <c r="EN556" t="str">
        <f t="shared" ref="EN556:EU556" si="1252">EE642</f>
        <v>iRM6</v>
      </c>
      <c r="EO556" t="str">
        <f t="shared" si="1252"/>
        <v>Lab 3</v>
      </c>
      <c r="EP556" s="39" t="str">
        <f t="shared" si="1252"/>
        <v>Feb 5, 2020</v>
      </c>
      <c r="EQ556" s="124">
        <f t="shared" si="1252"/>
        <v>2</v>
      </c>
      <c r="ER556" s="117">
        <f t="shared" si="1252"/>
        <v>0.97563290711980089</v>
      </c>
      <c r="ES556" s="44">
        <f t="shared" si="1252"/>
        <v>-5.0593238259954987</v>
      </c>
      <c r="ET556" s="44">
        <f t="shared" si="1252"/>
        <v>0.11489340145942606</v>
      </c>
      <c r="EU556" s="44">
        <f t="shared" si="1252"/>
        <v>-15.11965097567014</v>
      </c>
      <c r="EV556" s="39" t="s">
        <v>275</v>
      </c>
      <c r="EY556" s="39"/>
      <c r="EZ556" s="39"/>
      <c r="FA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</row>
    <row r="557" spans="1:235">
      <c r="A557" t="s">
        <v>178</v>
      </c>
      <c r="B557" t="s">
        <v>168</v>
      </c>
      <c r="C557">
        <v>1</v>
      </c>
      <c r="D557" s="14">
        <v>19</v>
      </c>
      <c r="E557" t="s">
        <v>165</v>
      </c>
      <c r="F557" s="13">
        <v>1.4970852999999999E-4</v>
      </c>
      <c r="G557" s="13">
        <v>2.0489662000000001E-5</v>
      </c>
      <c r="H557" s="13">
        <v>6.3447630999999998E-4</v>
      </c>
      <c r="I557" s="13">
        <v>1.4658978E-4</v>
      </c>
      <c r="J557" s="13">
        <v>3.4320120999999998E-4</v>
      </c>
      <c r="K557" s="13"/>
      <c r="L557" s="13">
        <v>3.7491975000000002E-4</v>
      </c>
      <c r="M557" s="13"/>
      <c r="N557" s="13">
        <v>2.4974376999999998E-4</v>
      </c>
      <c r="O557" s="13"/>
      <c r="P557" s="13"/>
      <c r="Q557" s="13"/>
      <c r="R557" s="13"/>
      <c r="S557" s="13"/>
      <c r="T557" s="13">
        <v>2.5378369000000001E-6</v>
      </c>
      <c r="U557" s="13">
        <v>-2.1471095000000001E-5</v>
      </c>
      <c r="V557" s="13">
        <v>29.003216999999999</v>
      </c>
      <c r="W557" s="13">
        <v>6.4524480999999998</v>
      </c>
      <c r="X557" s="13">
        <v>10.070042000000001</v>
      </c>
      <c r="Y557" s="13"/>
      <c r="Z557" s="13">
        <v>10.628185999999999</v>
      </c>
      <c r="AA557" s="13"/>
      <c r="AB557" s="13">
        <v>1.7773443</v>
      </c>
      <c r="AI557" s="68">
        <f t="shared" si="1173"/>
        <v>1</v>
      </c>
      <c r="AJ557" s="13">
        <f t="shared" si="1125"/>
        <v>-1.4717069309999999E-4</v>
      </c>
      <c r="AK557" s="13">
        <f t="shared" si="1126"/>
        <v>-4.1960757000000002E-5</v>
      </c>
      <c r="AL557" s="13">
        <f t="shared" si="1127"/>
        <v>29.002582523689998</v>
      </c>
      <c r="AM557" s="13">
        <f t="shared" si="1128"/>
        <v>6.4523015102199999</v>
      </c>
      <c r="AN557" s="13">
        <f t="shared" si="1129"/>
        <v>10.06969879879</v>
      </c>
      <c r="AO557" s="13">
        <f t="shared" si="1130"/>
        <v>0</v>
      </c>
      <c r="AP557" s="13">
        <f t="shared" si="1131"/>
        <v>10.62781108025</v>
      </c>
      <c r="AQ557" s="13">
        <f t="shared" si="1132"/>
        <v>0</v>
      </c>
      <c r="AR557" s="13">
        <f t="shared" si="1133"/>
        <v>1.77709455623</v>
      </c>
      <c r="AS557" s="13">
        <f t="shared" si="1134"/>
        <v>0</v>
      </c>
      <c r="AT557" s="13">
        <f t="shared" si="1135"/>
        <v>0</v>
      </c>
      <c r="AU557" s="13">
        <f t="shared" si="1136"/>
        <v>0</v>
      </c>
      <c r="AV557" s="13">
        <f t="shared" si="1137"/>
        <v>0</v>
      </c>
      <c r="AW557" s="13">
        <f t="shared" si="1138"/>
        <v>0</v>
      </c>
      <c r="AY557">
        <f t="shared" si="1174"/>
        <v>0</v>
      </c>
      <c r="AZ557">
        <f t="shared" si="1175"/>
        <v>1</v>
      </c>
      <c r="BB557">
        <f t="shared" si="1176"/>
        <v>1</v>
      </c>
      <c r="BC557">
        <f t="shared" si="1177"/>
        <v>1</v>
      </c>
      <c r="BD557" s="41">
        <f t="shared" si="1178"/>
        <v>1.8486287563004991</v>
      </c>
      <c r="BE557" s="13">
        <f t="shared" si="1179"/>
        <v>29.002582523689998</v>
      </c>
      <c r="BF557" s="13">
        <f t="shared" si="1180"/>
        <v>6.4523015102199999</v>
      </c>
      <c r="BG557" s="13">
        <f t="shared" si="1139"/>
        <v>10.06969879879</v>
      </c>
      <c r="BH557" s="13">
        <f t="shared" si="1140"/>
        <v>10.62781108025</v>
      </c>
      <c r="BI557" s="13">
        <f t="shared" si="1141"/>
        <v>1.77709455623</v>
      </c>
      <c r="BJ557" s="17">
        <f t="shared" si="1181"/>
        <v>0.22247334370825794</v>
      </c>
      <c r="BK557" s="17">
        <f t="shared" si="1182"/>
        <v>0.34720007401288594</v>
      </c>
      <c r="BL557" s="17">
        <f t="shared" si="1183"/>
        <v>0.36644361141180964</v>
      </c>
      <c r="BM557" s="17">
        <f t="shared" si="1184"/>
        <v>6.1273666052960182E-2</v>
      </c>
      <c r="BN557" s="17">
        <f t="shared" si="1219"/>
        <v>1.5606367406793209</v>
      </c>
      <c r="BO557" s="17">
        <f t="shared" si="1220"/>
        <v>1.6471349120025283</v>
      </c>
      <c r="BP557" s="17">
        <f t="shared" si="1221"/>
        <v>0.27542025948651111</v>
      </c>
      <c r="BQ557" s="17">
        <f t="shared" si="1222"/>
        <v>1.0554249230897614</v>
      </c>
      <c r="BR557" s="17">
        <f t="shared" si="1223"/>
        <v>0.17647941529726194</v>
      </c>
      <c r="BS557" s="17">
        <f t="shared" si="1224"/>
        <v>0.16721171865130643</v>
      </c>
      <c r="BT557" s="96">
        <f t="shared" si="1191"/>
        <v>-1.5029479881112529</v>
      </c>
      <c r="BU557" s="96">
        <f t="shared" si="1192"/>
        <v>-1.0578540830252103</v>
      </c>
      <c r="BV557" s="96">
        <f t="shared" si="1193"/>
        <v>-1.0039106264863304</v>
      </c>
      <c r="BW557" s="96">
        <f t="shared" si="1194"/>
        <v>-2.7924051196464581</v>
      </c>
      <c r="BX557" s="96"/>
      <c r="BY557" s="96"/>
      <c r="BZ557" s="96"/>
      <c r="CA557" s="96"/>
      <c r="CB557" s="96"/>
      <c r="CC557" s="96"/>
      <c r="CD557" s="96"/>
      <c r="CE557" s="96"/>
      <c r="CF557" s="96"/>
      <c r="CG557" s="96"/>
      <c r="CH557" s="96"/>
      <c r="CJ557" s="39"/>
      <c r="CK557" s="19">
        <f t="shared" si="1195"/>
        <v>0</v>
      </c>
      <c r="CL557" s="38">
        <f t="shared" si="1196"/>
        <v>1.8486287563004991</v>
      </c>
      <c r="CM557" s="39">
        <f t="shared" si="1197"/>
        <v>0.2179661067952709</v>
      </c>
      <c r="CN557" s="39">
        <f t="shared" si="1198"/>
        <v>0.33335933806017826</v>
      </c>
      <c r="CO557" s="41">
        <f t="shared" si="1199"/>
        <v>0.33810000000000001</v>
      </c>
      <c r="CP557" s="39">
        <f t="shared" si="1200"/>
        <v>5.4372095834926103E-2</v>
      </c>
      <c r="CQ557" s="17">
        <f t="shared" si="1201"/>
        <v>1.5294090579563953</v>
      </c>
      <c r="CR557" s="17">
        <f t="shared" si="1202"/>
        <v>1.5511585951184936</v>
      </c>
      <c r="CS557" s="17">
        <f t="shared" si="1203"/>
        <v>0.24945206681145238</v>
      </c>
      <c r="CT557" s="17">
        <f t="shared" si="1204"/>
        <v>1.0142208763894471</v>
      </c>
      <c r="CU557" s="17">
        <f t="shared" si="1205"/>
        <v>0.16310356311395963</v>
      </c>
      <c r="CV557" s="17">
        <f t="shared" si="1206"/>
        <v>0.1608166099820352</v>
      </c>
      <c r="CW557" s="13">
        <f t="shared" si="1207"/>
        <v>-1.5234157016964811</v>
      </c>
      <c r="CX557" s="13">
        <f t="shared" si="1208"/>
        <v>-1.0985342775305229</v>
      </c>
      <c r="CY557" s="13">
        <f t="shared" si="1209"/>
        <v>-2.9119042009320437</v>
      </c>
      <c r="CZ557" s="13">
        <f t="shared" si="1225"/>
        <v>0.42488142416595831</v>
      </c>
      <c r="DA557" s="13">
        <f t="shared" si="1226"/>
        <v>0.43900213242818414</v>
      </c>
      <c r="DB557" s="13">
        <f t="shared" si="1227"/>
        <v>-1.3884884992355631</v>
      </c>
      <c r="DC557" s="13">
        <f t="shared" si="1228"/>
        <v>1.4120708262226014E-2</v>
      </c>
      <c r="DD557" s="13">
        <f t="shared" si="1229"/>
        <v>-1.813369923401521</v>
      </c>
      <c r="DE557" s="13">
        <f t="shared" si="1230"/>
        <v>-1.8274906316637469</v>
      </c>
      <c r="DF557" s="15"/>
      <c r="DY557" s="124"/>
      <c r="EE557" t="str">
        <f>E557</f>
        <v>iRM6</v>
      </c>
      <c r="EF557" t="str">
        <f>A557</f>
        <v>Lab 3</v>
      </c>
      <c r="EG557" t="str">
        <f>B557</f>
        <v>Feb 4, 2020</v>
      </c>
      <c r="EH557" s="50">
        <f>C557</f>
        <v>1</v>
      </c>
      <c r="EI557" s="48">
        <f>BE557/AVERAGE(BE556,BE558)</f>
        <v>0.99120427260571975</v>
      </c>
      <c r="EJ557" s="46">
        <f>(CM557/AVERAGE(CM556,CM558)-1)*10^6</f>
        <v>-5.9113998451820748</v>
      </c>
      <c r="EK557" s="46">
        <f>(CN557/AVERAGE(CN556,CN558)-1)*10^6</f>
        <v>1.3511131331522819</v>
      </c>
      <c r="EL557" s="46">
        <f>(CP557/AVERAGE(CP556,CP558)-1)*10^6</f>
        <v>9.6822774862115324</v>
      </c>
      <c r="EN557" t="str">
        <f t="shared" ref="EN557:EU557" si="1253">EE648</f>
        <v>iRM6</v>
      </c>
      <c r="EO557" t="str">
        <f t="shared" si="1253"/>
        <v>Lab 3</v>
      </c>
      <c r="EP557" s="39" t="str">
        <f t="shared" si="1253"/>
        <v>Feb 5, 2020</v>
      </c>
      <c r="EQ557" s="124">
        <f t="shared" si="1253"/>
        <v>2</v>
      </c>
      <c r="ER557" s="117">
        <f t="shared" si="1253"/>
        <v>0.97616791433982442</v>
      </c>
      <c r="ES557" s="44">
        <f t="shared" si="1253"/>
        <v>2.6039918989972932</v>
      </c>
      <c r="ET557" s="44">
        <f t="shared" si="1253"/>
        <v>2.6373105550536735</v>
      </c>
      <c r="EU557" s="44">
        <f t="shared" si="1253"/>
        <v>24.793037516568361</v>
      </c>
      <c r="EV557" s="39" t="s">
        <v>275</v>
      </c>
      <c r="EY557" s="39"/>
      <c r="EZ557" s="39"/>
      <c r="FA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</row>
    <row r="558" spans="1:235">
      <c r="A558" t="s">
        <v>178</v>
      </c>
      <c r="B558" t="s">
        <v>168</v>
      </c>
      <c r="C558">
        <v>1</v>
      </c>
      <c r="D558" s="14">
        <v>20</v>
      </c>
      <c r="E558" t="s">
        <v>162</v>
      </c>
      <c r="F558" s="13">
        <v>1.4970852999999999E-4</v>
      </c>
      <c r="G558" s="13">
        <v>2.0489662000000001E-5</v>
      </c>
      <c r="H558" s="13">
        <v>6.3447630999999998E-4</v>
      </c>
      <c r="I558" s="13">
        <v>1.4658978E-4</v>
      </c>
      <c r="J558" s="13">
        <v>3.4320120999999998E-4</v>
      </c>
      <c r="K558" s="13"/>
      <c r="L558" s="13">
        <v>3.7491975000000002E-4</v>
      </c>
      <c r="M558" s="13"/>
      <c r="N558" s="13">
        <v>2.4974376999999998E-4</v>
      </c>
      <c r="O558" s="13"/>
      <c r="P558" s="13"/>
      <c r="Q558" s="13"/>
      <c r="R558" s="13"/>
      <c r="S558" s="13"/>
      <c r="T558" s="13">
        <v>9.7694591999999996E-6</v>
      </c>
      <c r="U558" s="13">
        <v>2.0632688E-5</v>
      </c>
      <c r="V558" s="13">
        <v>29.332694</v>
      </c>
      <c r="W558" s="13">
        <v>6.5258684000000002</v>
      </c>
      <c r="X558" s="13">
        <v>10.184704999999999</v>
      </c>
      <c r="Y558" s="13"/>
      <c r="Z558" s="13">
        <v>10.749518</v>
      </c>
      <c r="AA558" s="13"/>
      <c r="AB558" s="13">
        <v>1.7976540999999999</v>
      </c>
      <c r="AI558" s="68">
        <f t="shared" si="1173"/>
        <v>1</v>
      </c>
      <c r="AJ558" s="13">
        <f t="shared" si="1125"/>
        <v>-1.3993907079999998E-4</v>
      </c>
      <c r="AK558" s="13">
        <f t="shared" si="1126"/>
        <v>1.430259999999996E-7</v>
      </c>
      <c r="AL558" s="13">
        <f t="shared" si="1127"/>
        <v>29.332059523689999</v>
      </c>
      <c r="AM558" s="13">
        <f t="shared" si="1128"/>
        <v>6.5257218102200003</v>
      </c>
      <c r="AN558" s="13">
        <f t="shared" si="1129"/>
        <v>10.184361798789999</v>
      </c>
      <c r="AO558" s="13">
        <f t="shared" si="1130"/>
        <v>0</v>
      </c>
      <c r="AP558" s="13">
        <f t="shared" si="1131"/>
        <v>10.749143080250001</v>
      </c>
      <c r="AQ558" s="13">
        <f t="shared" si="1132"/>
        <v>0</v>
      </c>
      <c r="AR558" s="13">
        <f t="shared" si="1133"/>
        <v>1.7974043562299999</v>
      </c>
      <c r="AS558" s="13">
        <f t="shared" si="1134"/>
        <v>0</v>
      </c>
      <c r="AT558" s="13">
        <f t="shared" si="1135"/>
        <v>0</v>
      </c>
      <c r="AU558" s="13">
        <f t="shared" si="1136"/>
        <v>0</v>
      </c>
      <c r="AV558" s="13">
        <f t="shared" si="1137"/>
        <v>0</v>
      </c>
      <c r="AW558" s="13">
        <f t="shared" si="1138"/>
        <v>0</v>
      </c>
      <c r="AY558">
        <f t="shared" si="1174"/>
        <v>0</v>
      </c>
      <c r="AZ558">
        <f t="shared" si="1175"/>
        <v>1</v>
      </c>
      <c r="BB558">
        <f t="shared" si="1176"/>
        <v>1</v>
      </c>
      <c r="BC558">
        <f t="shared" si="1177"/>
        <v>1</v>
      </c>
      <c r="BD558" s="41">
        <f t="shared" si="1178"/>
        <v>1.8499047200094541</v>
      </c>
      <c r="BE558" s="13">
        <f t="shared" si="1179"/>
        <v>29.332059523689999</v>
      </c>
      <c r="BF558" s="13">
        <f t="shared" si="1180"/>
        <v>6.5257218102200003</v>
      </c>
      <c r="BG558" s="13">
        <f t="shared" si="1139"/>
        <v>10.184361798789999</v>
      </c>
      <c r="BH558" s="13">
        <f t="shared" si="1140"/>
        <v>10.749143080250001</v>
      </c>
      <c r="BI558" s="13">
        <f t="shared" si="1141"/>
        <v>1.7974043562299999</v>
      </c>
      <c r="BJ558" s="17">
        <f t="shared" si="1181"/>
        <v>0.22247745014118459</v>
      </c>
      <c r="BK558" s="17">
        <f t="shared" si="1182"/>
        <v>0.34720922990643094</v>
      </c>
      <c r="BL558" s="17">
        <f t="shared" si="1183"/>
        <v>0.36646397337249603</v>
      </c>
      <c r="BM558" s="17">
        <f t="shared" si="1184"/>
        <v>6.1277809516864262E-2</v>
      </c>
      <c r="BN558" s="17">
        <f t="shared" si="1219"/>
        <v>1.5606490890923612</v>
      </c>
      <c r="BO558" s="17">
        <f t="shared" si="1220"/>
        <v>1.6471960333055657</v>
      </c>
      <c r="BP558" s="17">
        <f t="shared" si="1221"/>
        <v>0.27543380004570012</v>
      </c>
      <c r="BQ558" s="17">
        <f t="shared" si="1222"/>
        <v>1.055455736217767</v>
      </c>
      <c r="BR558" s="17">
        <f t="shared" si="1223"/>
        <v>0.17648669516469348</v>
      </c>
      <c r="BS558" s="17">
        <f t="shared" si="1224"/>
        <v>0.16721373441688306</v>
      </c>
      <c r="BT558" s="96">
        <f t="shared" si="1191"/>
        <v>-1.5029295301919345</v>
      </c>
      <c r="BU558" s="96">
        <f t="shared" si="1192"/>
        <v>-1.0578277127173994</v>
      </c>
      <c r="BV558" s="96">
        <f t="shared" si="1193"/>
        <v>-1.0038550616071713</v>
      </c>
      <c r="BW558" s="96">
        <f t="shared" si="1194"/>
        <v>-2.792337499670666</v>
      </c>
      <c r="BX558" s="96"/>
      <c r="BY558" s="96"/>
      <c r="BZ558" s="96"/>
      <c r="CA558" s="96"/>
      <c r="CB558" s="96"/>
      <c r="CC558" s="96"/>
      <c r="CD558" s="96"/>
      <c r="CE558" s="96"/>
      <c r="CF558" s="96"/>
      <c r="CG558" s="96"/>
      <c r="CH558" s="96"/>
      <c r="CJ558" s="39"/>
      <c r="CK558" s="19">
        <f t="shared" si="1195"/>
        <v>0</v>
      </c>
      <c r="CL558" s="38">
        <f t="shared" si="1196"/>
        <v>1.8499047200094541</v>
      </c>
      <c r="CM558" s="39">
        <f t="shared" si="1197"/>
        <v>0.21796705073418896</v>
      </c>
      <c r="CN558" s="39">
        <f t="shared" si="1198"/>
        <v>0.33335876866765679</v>
      </c>
      <c r="CO558" s="41">
        <f t="shared" si="1199"/>
        <v>0.33809999999999996</v>
      </c>
      <c r="CP558" s="39">
        <f t="shared" si="1200"/>
        <v>5.4371287823470435E-2</v>
      </c>
      <c r="CQ558" s="17">
        <f t="shared" si="1201"/>
        <v>1.5293998223345608</v>
      </c>
      <c r="CR558" s="17">
        <f t="shared" si="1202"/>
        <v>1.5511518775941657</v>
      </c>
      <c r="CS558" s="17">
        <f t="shared" si="1203"/>
        <v>0.24944727948710127</v>
      </c>
      <c r="CT558" s="17">
        <f t="shared" si="1204"/>
        <v>1.0142226087266057</v>
      </c>
      <c r="CU558" s="17">
        <f t="shared" si="1205"/>
        <v>0.16310141785313612</v>
      </c>
      <c r="CV558" s="17">
        <f t="shared" si="1206"/>
        <v>0.16081422012265728</v>
      </c>
      <c r="CW558" s="13">
        <f t="shared" si="1207"/>
        <v>-1.5234113710375174</v>
      </c>
      <c r="CX558" s="13">
        <f t="shared" si="1208"/>
        <v>-1.0985359855762942</v>
      </c>
      <c r="CY558" s="13">
        <f t="shared" si="1209"/>
        <v>-2.911919061816973</v>
      </c>
      <c r="CZ558" s="13">
        <f t="shared" si="1225"/>
        <v>0.42487538546122333</v>
      </c>
      <c r="DA558" s="13">
        <f t="shared" si="1226"/>
        <v>0.43899780176922076</v>
      </c>
      <c r="DB558" s="13">
        <f t="shared" si="1227"/>
        <v>-1.3885076907794558</v>
      </c>
      <c r="DC558" s="13">
        <f t="shared" si="1228"/>
        <v>1.4122416307997387E-2</v>
      </c>
      <c r="DD558" s="13">
        <f t="shared" si="1229"/>
        <v>-1.8133830762406786</v>
      </c>
      <c r="DE558" s="13">
        <f t="shared" si="1230"/>
        <v>-1.8275054925486762</v>
      </c>
      <c r="DF558" s="15"/>
      <c r="DV558" s="39" t="str">
        <f>E558</f>
        <v>STD</v>
      </c>
      <c r="DW558" s="39" t="str">
        <f>A558</f>
        <v>Lab 3</v>
      </c>
      <c r="DX558" s="39" t="str">
        <f>B558</f>
        <v>Feb 4, 2020</v>
      </c>
      <c r="DY558" s="124">
        <f>C558</f>
        <v>1</v>
      </c>
      <c r="DZ558" s="48">
        <f>BE558/AVERAGE(BE556,BE560)</f>
        <v>1.0075392512915646</v>
      </c>
      <c r="EA558" s="46">
        <f>(CM558/AVERAGE(CM556,CM560)-1)*10^6</f>
        <v>-1.7720103546725596</v>
      </c>
      <c r="EB558" s="46">
        <f>(CN558/AVERAGE(CN556,CN560)-1)*10^6</f>
        <v>1.3650680577015351</v>
      </c>
      <c r="EC558" s="46">
        <f>(CP558/AVERAGE(CP556,CP560)-1)*10^6</f>
        <v>1.7535275671498596</v>
      </c>
      <c r="EH558" s="50"/>
      <c r="EK558" s="46"/>
      <c r="EL558" s="46"/>
      <c r="EP558" s="39"/>
      <c r="EQ558" s="124"/>
      <c r="ER558" s="117"/>
      <c r="ES558" s="44"/>
      <c r="ET558" s="44"/>
      <c r="EU558" s="44"/>
      <c r="EY558" s="39"/>
      <c r="EZ558" s="39"/>
      <c r="FA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</row>
    <row r="559" spans="1:235">
      <c r="A559" t="s">
        <v>178</v>
      </c>
      <c r="B559" t="s">
        <v>168</v>
      </c>
      <c r="C559">
        <v>1</v>
      </c>
      <c r="D559" s="14">
        <v>21</v>
      </c>
      <c r="E559" t="s">
        <v>163</v>
      </c>
      <c r="F559" s="13">
        <v>1.4970852999999999E-4</v>
      </c>
      <c r="G559" s="13">
        <v>2.0489662000000001E-5</v>
      </c>
      <c r="H559" s="13">
        <v>6.3447630999999998E-4</v>
      </c>
      <c r="I559" s="13">
        <v>1.4658978E-4</v>
      </c>
      <c r="J559" s="13">
        <v>3.4320120999999998E-4</v>
      </c>
      <c r="K559" s="13"/>
      <c r="L559" s="13">
        <v>3.7491975000000002E-4</v>
      </c>
      <c r="M559" s="13"/>
      <c r="N559" s="13">
        <v>2.4974376999999998E-4</v>
      </c>
      <c r="O559" s="13"/>
      <c r="P559" s="13"/>
      <c r="Q559" s="13"/>
      <c r="R559" s="13"/>
      <c r="S559" s="13"/>
      <c r="T559" s="13">
        <v>3.8799218000000002E-5</v>
      </c>
      <c r="U559" s="13">
        <v>-1.1780859E-5</v>
      </c>
      <c r="V559" s="13">
        <v>29.326381000000001</v>
      </c>
      <c r="W559" s="13">
        <v>6.5246401000000001</v>
      </c>
      <c r="X559" s="13">
        <v>10.182857</v>
      </c>
      <c r="Y559" s="13"/>
      <c r="Z559" s="13">
        <v>10.747928999999999</v>
      </c>
      <c r="AA559" s="13"/>
      <c r="AB559" s="13">
        <v>1.7973923000000001</v>
      </c>
      <c r="AI559" s="68">
        <f t="shared" si="1173"/>
        <v>1</v>
      </c>
      <c r="AJ559" s="13">
        <f t="shared" si="1125"/>
        <v>-1.1090931199999999E-4</v>
      </c>
      <c r="AK559" s="13">
        <f t="shared" si="1126"/>
        <v>-3.2270521E-5</v>
      </c>
      <c r="AL559" s="13">
        <f t="shared" si="1127"/>
        <v>29.32574652369</v>
      </c>
      <c r="AM559" s="13">
        <f t="shared" si="1128"/>
        <v>6.5244935102200001</v>
      </c>
      <c r="AN559" s="13">
        <f t="shared" si="1129"/>
        <v>10.18251379879</v>
      </c>
      <c r="AO559" s="13">
        <f t="shared" si="1130"/>
        <v>0</v>
      </c>
      <c r="AP559" s="13">
        <f t="shared" si="1131"/>
        <v>10.74755408025</v>
      </c>
      <c r="AQ559" s="13">
        <f t="shared" si="1132"/>
        <v>0</v>
      </c>
      <c r="AR559" s="13">
        <f t="shared" si="1133"/>
        <v>1.7971425562300001</v>
      </c>
      <c r="AS559" s="13">
        <f t="shared" si="1134"/>
        <v>0</v>
      </c>
      <c r="AT559" s="13">
        <f t="shared" si="1135"/>
        <v>0</v>
      </c>
      <c r="AU559" s="13">
        <f t="shared" si="1136"/>
        <v>0</v>
      </c>
      <c r="AV559" s="13">
        <f t="shared" si="1137"/>
        <v>0</v>
      </c>
      <c r="AW559" s="13">
        <f t="shared" si="1138"/>
        <v>0</v>
      </c>
      <c r="AY559">
        <f t="shared" si="1174"/>
        <v>0</v>
      </c>
      <c r="AZ559">
        <f t="shared" si="1175"/>
        <v>1</v>
      </c>
      <c r="BB559">
        <f t="shared" si="1176"/>
        <v>1</v>
      </c>
      <c r="BC559">
        <f t="shared" si="1177"/>
        <v>1</v>
      </c>
      <c r="BD559" s="41">
        <f t="shared" si="1178"/>
        <v>1.851452729370288</v>
      </c>
      <c r="BE559" s="13">
        <f t="shared" si="1179"/>
        <v>29.32574652369</v>
      </c>
      <c r="BF559" s="13">
        <f t="shared" si="1180"/>
        <v>6.5244935102200001</v>
      </c>
      <c r="BG559" s="13">
        <f t="shared" si="1139"/>
        <v>10.18251379879</v>
      </c>
      <c r="BH559" s="13">
        <f t="shared" si="1140"/>
        <v>10.74755408025</v>
      </c>
      <c r="BI559" s="13">
        <f t="shared" si="1141"/>
        <v>1.7971425562300001</v>
      </c>
      <c r="BJ559" s="17">
        <f t="shared" si="1181"/>
        <v>0.22248345851824666</v>
      </c>
      <c r="BK559" s="17">
        <f t="shared" si="1182"/>
        <v>0.34722095788983021</v>
      </c>
      <c r="BL559" s="17">
        <f t="shared" si="1183"/>
        <v>0.36648867818481218</v>
      </c>
      <c r="BM559" s="17">
        <f t="shared" si="1184"/>
        <v>6.1282073579208896E-2</v>
      </c>
      <c r="BN559" s="17">
        <f t="shared" si="1219"/>
        <v>1.5606596562384587</v>
      </c>
      <c r="BO559" s="17">
        <f t="shared" si="1220"/>
        <v>1.6472625903321041</v>
      </c>
      <c r="BP559" s="17">
        <f t="shared" si="1221"/>
        <v>0.27544552744438272</v>
      </c>
      <c r="BQ559" s="17">
        <f t="shared" si="1222"/>
        <v>1.0554912365085274</v>
      </c>
      <c r="BR559" s="17">
        <f t="shared" si="1223"/>
        <v>0.17649301456812724</v>
      </c>
      <c r="BS559" s="17">
        <f t="shared" si="1224"/>
        <v>0.16721409753429187</v>
      </c>
      <c r="BT559" s="96">
        <f t="shared" si="1191"/>
        <v>-1.5029025238776921</v>
      </c>
      <c r="BU559" s="96">
        <f t="shared" si="1192"/>
        <v>-1.0577939354317731</v>
      </c>
      <c r="BV559" s="96">
        <f t="shared" si="1193"/>
        <v>-1.0037876498520655</v>
      </c>
      <c r="BW559" s="96">
        <f t="shared" si="1194"/>
        <v>-2.7922679163414621</v>
      </c>
      <c r="BX559" s="96"/>
      <c r="BY559" s="96"/>
      <c r="BZ559" s="96"/>
      <c r="CA559" s="96"/>
      <c r="CB559" s="96"/>
      <c r="CC559" s="96"/>
      <c r="CD559" s="96"/>
      <c r="CE559" s="96"/>
      <c r="CF559" s="96"/>
      <c r="CG559" s="96"/>
      <c r="CH559" s="96"/>
      <c r="CJ559" s="39"/>
      <c r="CK559" s="19">
        <f t="shared" si="1195"/>
        <v>0</v>
      </c>
      <c r="CL559" s="38">
        <f t="shared" si="1196"/>
        <v>1.851452729370288</v>
      </c>
      <c r="CM559" s="39">
        <f t="shared" si="1197"/>
        <v>0.21796920142768719</v>
      </c>
      <c r="CN559" s="39">
        <f t="shared" si="1198"/>
        <v>0.33335867279463616</v>
      </c>
      <c r="CO559" s="41">
        <f t="shared" si="1199"/>
        <v>0.33810000000000001</v>
      </c>
      <c r="CP559" s="39">
        <f t="shared" si="1200"/>
        <v>5.4369630442802061E-2</v>
      </c>
      <c r="CQ559" s="17">
        <f t="shared" si="1201"/>
        <v>1.5293842919603036</v>
      </c>
      <c r="CR559" s="17">
        <f t="shared" si="1202"/>
        <v>1.5511365724398782</v>
      </c>
      <c r="CS559" s="17">
        <f t="shared" si="1203"/>
        <v>0.24943721446279449</v>
      </c>
      <c r="CT559" s="17">
        <f t="shared" si="1204"/>
        <v>1.0142229004141876</v>
      </c>
      <c r="CU559" s="17">
        <f t="shared" si="1205"/>
        <v>0.16309649299658743</v>
      </c>
      <c r="CV559" s="17">
        <f t="shared" si="1206"/>
        <v>0.16080931807986412</v>
      </c>
      <c r="CW559" s="13">
        <f t="shared" si="1207"/>
        <v>-1.5234015040283502</v>
      </c>
      <c r="CX559" s="13">
        <f t="shared" si="1208"/>
        <v>-1.098536273173452</v>
      </c>
      <c r="CY559" s="13">
        <f t="shared" si="1209"/>
        <v>-2.9119495449266419</v>
      </c>
      <c r="CZ559" s="13">
        <f t="shared" si="1225"/>
        <v>0.42486523085489797</v>
      </c>
      <c r="DA559" s="13">
        <f t="shared" si="1226"/>
        <v>0.43898793476005371</v>
      </c>
      <c r="DB559" s="13">
        <f t="shared" si="1227"/>
        <v>-1.3885480408982918</v>
      </c>
      <c r="DC559" s="13">
        <f t="shared" si="1228"/>
        <v>1.412270390515546E-2</v>
      </c>
      <c r="DD559" s="13">
        <f t="shared" si="1229"/>
        <v>-1.8134132717531897</v>
      </c>
      <c r="DE559" s="13">
        <f t="shared" si="1230"/>
        <v>-1.8275359756583451</v>
      </c>
      <c r="DF559" s="15"/>
      <c r="DY559" s="124"/>
      <c r="EE559" t="str">
        <f>E559</f>
        <v>iRM4</v>
      </c>
      <c r="EF559" t="str">
        <f>A559</f>
        <v>Lab 3</v>
      </c>
      <c r="EG559" t="str">
        <f>B559</f>
        <v>Feb 4, 2020</v>
      </c>
      <c r="EH559" s="50">
        <f>C559</f>
        <v>1</v>
      </c>
      <c r="EI559" s="48">
        <f>BE559/AVERAGE(BE558,BE560)</f>
        <v>1.0048333394798956</v>
      </c>
      <c r="EJ559" s="46">
        <f>(CM559/AVERAGE(CM558,CM560)-1)*10^6</f>
        <v>9.6758021050913356</v>
      </c>
      <c r="EK559" s="46">
        <f>(CN559/AVERAGE(CN558,CN560)-1)*10^6</f>
        <v>1.4344051626480336</v>
      </c>
      <c r="EL559" s="46">
        <f>(CP559/AVERAGE(CP558,CP560)-1)*10^6</f>
        <v>-23.550616103484856</v>
      </c>
      <c r="EN559" s="39" t="str">
        <f t="shared" ref="EN559:EU559" si="1254">EE694</f>
        <v>iRM6</v>
      </c>
      <c r="EO559" s="39" t="str">
        <f t="shared" si="1254"/>
        <v>Lab 3</v>
      </c>
      <c r="EP559" s="39" t="str">
        <f t="shared" si="1254"/>
        <v>Jul 21, 2020</v>
      </c>
      <c r="EQ559" s="124">
        <f t="shared" si="1254"/>
        <v>2</v>
      </c>
      <c r="ER559" s="117">
        <f t="shared" si="1254"/>
        <v>0.9804795407753637</v>
      </c>
      <c r="ES559" s="44">
        <f t="shared" si="1254"/>
        <v>-6.6903035992327275</v>
      </c>
      <c r="ET559" s="44">
        <f t="shared" si="1254"/>
        <v>-2.7174490985215627</v>
      </c>
      <c r="EU559" s="44">
        <f t="shared" si="1254"/>
        <v>10.762935501285043</v>
      </c>
      <c r="EV559" s="39" t="s">
        <v>275</v>
      </c>
      <c r="EW559" s="108" t="s">
        <v>257</v>
      </c>
      <c r="EX559" s="109">
        <f>AVERAGE(ES559:ES573)</f>
        <v>-5.4070074534691894</v>
      </c>
      <c r="EY559" s="109">
        <f>AVERAGE(ET559:ET573)</f>
        <v>2.0402572070847094</v>
      </c>
      <c r="EZ559" s="110">
        <f>AVERAGE(EU559:EU573)</f>
        <v>1.883954099043035</v>
      </c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</row>
    <row r="560" spans="1:235">
      <c r="A560" t="s">
        <v>178</v>
      </c>
      <c r="B560" t="s">
        <v>168</v>
      </c>
      <c r="C560">
        <v>1</v>
      </c>
      <c r="D560" s="14">
        <v>22</v>
      </c>
      <c r="E560" t="s">
        <v>162</v>
      </c>
      <c r="F560" s="13">
        <v>1.4970852999999999E-4</v>
      </c>
      <c r="G560" s="13">
        <v>2.0489662000000001E-5</v>
      </c>
      <c r="H560" s="13">
        <v>6.3447630999999998E-4</v>
      </c>
      <c r="I560" s="13">
        <v>1.4658978E-4</v>
      </c>
      <c r="J560" s="13">
        <v>3.4320120999999998E-4</v>
      </c>
      <c r="K560" s="13"/>
      <c r="L560" s="13">
        <v>3.7491975000000002E-4</v>
      </c>
      <c r="M560" s="13"/>
      <c r="N560" s="13">
        <v>2.4974376999999998E-4</v>
      </c>
      <c r="O560" s="13"/>
      <c r="P560" s="13"/>
      <c r="Q560" s="13"/>
      <c r="R560" s="13"/>
      <c r="S560" s="13"/>
      <c r="T560" s="13">
        <v>9.6741210000000002E-5</v>
      </c>
      <c r="U560" s="13">
        <v>-1.3222783E-5</v>
      </c>
      <c r="V560" s="13">
        <v>29.037949000000001</v>
      </c>
      <c r="W560" s="13">
        <v>6.4604879000000004</v>
      </c>
      <c r="X560" s="13">
        <v>10.082924999999999</v>
      </c>
      <c r="Y560" s="13"/>
      <c r="Z560" s="13">
        <v>10.642742999999999</v>
      </c>
      <c r="AA560" s="13"/>
      <c r="AB560" s="13">
        <v>1.7798754999999999</v>
      </c>
      <c r="AI560" s="68">
        <f t="shared" si="1173"/>
        <v>1</v>
      </c>
      <c r="AJ560" s="13">
        <f t="shared" si="1125"/>
        <v>-5.2967319999999991E-5</v>
      </c>
      <c r="AK560" s="13">
        <f t="shared" si="1126"/>
        <v>-3.3712445000000002E-5</v>
      </c>
      <c r="AL560" s="13">
        <f t="shared" si="1127"/>
        <v>29.03731452369</v>
      </c>
      <c r="AM560" s="13">
        <f t="shared" si="1128"/>
        <v>6.4603413102200005</v>
      </c>
      <c r="AN560" s="13">
        <f t="shared" si="1129"/>
        <v>10.082581798789999</v>
      </c>
      <c r="AO560" s="13">
        <f t="shared" si="1130"/>
        <v>0</v>
      </c>
      <c r="AP560" s="13">
        <f t="shared" si="1131"/>
        <v>10.64236808025</v>
      </c>
      <c r="AQ560" s="13">
        <f t="shared" si="1132"/>
        <v>0</v>
      </c>
      <c r="AR560" s="13">
        <f t="shared" si="1133"/>
        <v>1.77962575623</v>
      </c>
      <c r="AS560" s="13">
        <f t="shared" si="1134"/>
        <v>0</v>
      </c>
      <c r="AT560" s="13">
        <f t="shared" si="1135"/>
        <v>0</v>
      </c>
      <c r="AU560" s="13">
        <f t="shared" si="1136"/>
        <v>0</v>
      </c>
      <c r="AV560" s="13">
        <f t="shared" si="1137"/>
        <v>0</v>
      </c>
      <c r="AW560" s="13">
        <f t="shared" si="1138"/>
        <v>0</v>
      </c>
      <c r="AY560">
        <f t="shared" si="1174"/>
        <v>0</v>
      </c>
      <c r="AZ560">
        <f t="shared" si="1175"/>
        <v>1</v>
      </c>
      <c r="BB560">
        <f t="shared" si="1176"/>
        <v>1</v>
      </c>
      <c r="BC560">
        <f t="shared" si="1177"/>
        <v>1</v>
      </c>
      <c r="BD560" s="41">
        <f t="shared" si="1178"/>
        <v>1.8525770755846296</v>
      </c>
      <c r="BE560" s="13">
        <f t="shared" si="1179"/>
        <v>29.03731452369</v>
      </c>
      <c r="BF560" s="13">
        <f t="shared" si="1180"/>
        <v>6.4603413102200005</v>
      </c>
      <c r="BG560" s="13">
        <f t="shared" si="1139"/>
        <v>10.082581798789999</v>
      </c>
      <c r="BH560" s="13">
        <f t="shared" si="1140"/>
        <v>10.64236808025</v>
      </c>
      <c r="BI560" s="13">
        <f t="shared" si="1141"/>
        <v>1.77962575623</v>
      </c>
      <c r="BJ560" s="17">
        <f t="shared" si="1181"/>
        <v>0.22248411797686565</v>
      </c>
      <c r="BK560" s="17">
        <f t="shared" si="1182"/>
        <v>0.34722845291234344</v>
      </c>
      <c r="BL560" s="17">
        <f t="shared" si="1183"/>
        <v>0.36650662276525114</v>
      </c>
      <c r="BM560" s="17">
        <f t="shared" si="1184"/>
        <v>6.1287546228770501E-2</v>
      </c>
      <c r="BN560" s="17">
        <f t="shared" si="1219"/>
        <v>1.5606887182322333</v>
      </c>
      <c r="BO560" s="17">
        <f t="shared" si="1220"/>
        <v>1.6473383632865033</v>
      </c>
      <c r="BP560" s="17">
        <f t="shared" si="1221"/>
        <v>0.27546930893801286</v>
      </c>
      <c r="BQ560" s="17">
        <f t="shared" si="1222"/>
        <v>1.0555201329015929</v>
      </c>
      <c r="BR560" s="17">
        <f t="shared" si="1223"/>
        <v>0.17650496586534722</v>
      </c>
      <c r="BS560" s="17">
        <f t="shared" si="1224"/>
        <v>0.16722084246762819</v>
      </c>
      <c r="BT560" s="96">
        <f t="shared" si="1191"/>
        <v>-1.5028995598027624</v>
      </c>
      <c r="BU560" s="96">
        <f t="shared" si="1192"/>
        <v>-1.0577723499213041</v>
      </c>
      <c r="BV560" s="96">
        <f t="shared" si="1193"/>
        <v>-1.0037386875178751</v>
      </c>
      <c r="BW560" s="96">
        <f t="shared" si="1194"/>
        <v>-2.7921786177114454</v>
      </c>
      <c r="BX560" s="96"/>
      <c r="BY560" s="96"/>
      <c r="BZ560" s="96"/>
      <c r="CA560" s="96"/>
      <c r="CB560" s="96"/>
      <c r="CC560" s="96"/>
      <c r="CD560" s="96"/>
      <c r="CE560" s="96"/>
      <c r="CF560" s="96"/>
      <c r="CG560" s="96"/>
      <c r="CH560" s="96"/>
      <c r="CJ560" s="39"/>
      <c r="CK560" s="19">
        <f t="shared" si="1195"/>
        <v>0</v>
      </c>
      <c r="CL560" s="38">
        <f t="shared" si="1196"/>
        <v>1.8525770755846296</v>
      </c>
      <c r="CM560" s="39">
        <f t="shared" si="1197"/>
        <v>0.21796713410828211</v>
      </c>
      <c r="CN560" s="39">
        <f t="shared" si="1198"/>
        <v>0.3333576205801847</v>
      </c>
      <c r="CO560" s="41">
        <f t="shared" si="1199"/>
        <v>0.33809999999999996</v>
      </c>
      <c r="CP560" s="39">
        <f t="shared" si="1200"/>
        <v>5.4370533999033827E-2</v>
      </c>
      <c r="CQ560" s="17">
        <f t="shared" si="1201"/>
        <v>1.5293939700770609</v>
      </c>
      <c r="CR560" s="17">
        <f t="shared" si="1202"/>
        <v>1.5511512842667281</v>
      </c>
      <c r="CS560" s="17">
        <f t="shared" si="1203"/>
        <v>0.24944372563995601</v>
      </c>
      <c r="CT560" s="17">
        <f t="shared" si="1204"/>
        <v>1.0142261017209133</v>
      </c>
      <c r="CU560" s="17">
        <f t="shared" si="1205"/>
        <v>0.16309971826774458</v>
      </c>
      <c r="CV560" s="17">
        <f t="shared" si="1206"/>
        <v>0.16081199053248693</v>
      </c>
      <c r="CW560" s="13">
        <f t="shared" si="1207"/>
        <v>-1.5234109885298086</v>
      </c>
      <c r="CX560" s="13">
        <f t="shared" si="1208"/>
        <v>-1.0985394295818434</v>
      </c>
      <c r="CY560" s="13">
        <f t="shared" si="1209"/>
        <v>-2.9119329262975193</v>
      </c>
      <c r="CZ560" s="13">
        <f t="shared" si="1225"/>
        <v>0.42487155894796541</v>
      </c>
      <c r="DA560" s="13">
        <f t="shared" si="1226"/>
        <v>0.4389974192615117</v>
      </c>
      <c r="DB560" s="13">
        <f t="shared" si="1227"/>
        <v>-1.3885219377677109</v>
      </c>
      <c r="DC560" s="13">
        <f t="shared" si="1228"/>
        <v>1.4125860313546641E-2</v>
      </c>
      <c r="DD560" s="13">
        <f t="shared" si="1229"/>
        <v>-1.8133934967156762</v>
      </c>
      <c r="DE560" s="13">
        <f t="shared" si="1230"/>
        <v>-1.8275193570292225</v>
      </c>
      <c r="DF560" s="15"/>
      <c r="DV560" s="39" t="str">
        <f>E560</f>
        <v>STD</v>
      </c>
      <c r="DW560" s="39" t="str">
        <f>A560</f>
        <v>Lab 3</v>
      </c>
      <c r="DX560" s="39" t="str">
        <f>B560</f>
        <v>Feb 4, 2020</v>
      </c>
      <c r="DY560" s="124">
        <f>C560</f>
        <v>1</v>
      </c>
      <c r="DZ560" s="48">
        <f>BE560/AVERAGE(BE558,BE562)</f>
        <v>0.9924684026949453</v>
      </c>
      <c r="EA560" s="46">
        <f>(CM560/AVERAGE(CM558,CM562)-1)*10^6</f>
        <v>1.6554511854671716</v>
      </c>
      <c r="EB560" s="46">
        <f>(CN560/AVERAGE(CN558,CN562)-1)*10^6</f>
        <v>-6.0196469454654178</v>
      </c>
      <c r="EC560" s="46">
        <f>(CP560/AVERAGE(CP558,CP562)-1)*10^6</f>
        <v>-10.115986094572094</v>
      </c>
      <c r="EH560" s="50"/>
      <c r="EK560" s="46"/>
      <c r="EL560" s="46"/>
      <c r="EN560" s="39" t="str">
        <f t="shared" ref="EN560:EU560" si="1255">EE702</f>
        <v>iRM6</v>
      </c>
      <c r="EO560" s="39" t="str">
        <f t="shared" si="1255"/>
        <v>Lab 3</v>
      </c>
      <c r="EP560" s="39" t="str">
        <f t="shared" si="1255"/>
        <v>Jul 21, 2020</v>
      </c>
      <c r="EQ560" s="124">
        <f t="shared" si="1255"/>
        <v>2</v>
      </c>
      <c r="ER560" s="117">
        <f t="shared" si="1255"/>
        <v>0.97659721218696616</v>
      </c>
      <c r="ES560" s="44">
        <f t="shared" si="1255"/>
        <v>-1.9610177642848114</v>
      </c>
      <c r="ET560" s="44">
        <f t="shared" si="1255"/>
        <v>-12.6449044197674</v>
      </c>
      <c r="EU560" s="44">
        <f t="shared" si="1255"/>
        <v>25.164532712063092</v>
      </c>
      <c r="EV560" s="39" t="s">
        <v>275</v>
      </c>
      <c r="EW560" s="111" t="s">
        <v>258</v>
      </c>
      <c r="EX560" s="44">
        <f>2*STDEV(ES559:ES573)</f>
        <v>19.094590719927027</v>
      </c>
      <c r="EY560" s="44">
        <f>2*STDEV(ET559:ET573)</f>
        <v>17.977052788114783</v>
      </c>
      <c r="EZ560" s="112">
        <f>2*STDEV(EU559:EU573)</f>
        <v>50.382329686186822</v>
      </c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</row>
    <row r="561" spans="1:235">
      <c r="A561" t="s">
        <v>178</v>
      </c>
      <c r="B561" t="s">
        <v>168</v>
      </c>
      <c r="C561">
        <v>1</v>
      </c>
      <c r="D561" s="14">
        <v>23</v>
      </c>
      <c r="E561" t="s">
        <v>164</v>
      </c>
      <c r="F561" s="13">
        <v>1.4970852999999999E-4</v>
      </c>
      <c r="G561" s="13">
        <v>2.0489662000000001E-5</v>
      </c>
      <c r="H561" s="13">
        <v>6.3447630999999998E-4</v>
      </c>
      <c r="I561" s="13">
        <v>1.4658978E-4</v>
      </c>
      <c r="J561" s="13">
        <v>3.4320120999999998E-4</v>
      </c>
      <c r="K561" s="13"/>
      <c r="L561" s="13">
        <v>3.7491975000000002E-4</v>
      </c>
      <c r="M561" s="13"/>
      <c r="N561" s="13">
        <v>2.4974376999999998E-4</v>
      </c>
      <c r="O561" s="13"/>
      <c r="P561" s="13"/>
      <c r="Q561" s="13"/>
      <c r="R561" s="13"/>
      <c r="S561" s="13"/>
      <c r="T561" s="13">
        <v>1.0397123E-5</v>
      </c>
      <c r="U561" s="13">
        <v>-2.0392001999999999E-5</v>
      </c>
      <c r="V561" s="13">
        <v>28.911145000000001</v>
      </c>
      <c r="W561" s="13">
        <v>6.4324491999999998</v>
      </c>
      <c r="X561" s="13">
        <v>10.03928</v>
      </c>
      <c r="Y561" s="13"/>
      <c r="Z561" s="13">
        <v>10.596939000000001</v>
      </c>
      <c r="AA561" s="13"/>
      <c r="AB561" s="13">
        <v>1.7722875</v>
      </c>
      <c r="AI561" s="68">
        <f t="shared" si="1173"/>
        <v>1</v>
      </c>
      <c r="AJ561" s="13">
        <f t="shared" si="1125"/>
        <v>-1.3931140699999998E-4</v>
      </c>
      <c r="AK561" s="13">
        <f t="shared" si="1126"/>
        <v>-4.0881664E-5</v>
      </c>
      <c r="AL561" s="13">
        <f t="shared" si="1127"/>
        <v>28.91051052369</v>
      </c>
      <c r="AM561" s="13">
        <f t="shared" si="1128"/>
        <v>6.4323026102199998</v>
      </c>
      <c r="AN561" s="13">
        <f t="shared" si="1129"/>
        <v>10.038936798789999</v>
      </c>
      <c r="AO561" s="13">
        <f t="shared" si="1130"/>
        <v>0</v>
      </c>
      <c r="AP561" s="13">
        <f t="shared" si="1131"/>
        <v>10.596564080250001</v>
      </c>
      <c r="AQ561" s="13">
        <f t="shared" si="1132"/>
        <v>0</v>
      </c>
      <c r="AR561" s="13">
        <f t="shared" si="1133"/>
        <v>1.77203775623</v>
      </c>
      <c r="AS561" s="13">
        <f t="shared" si="1134"/>
        <v>0</v>
      </c>
      <c r="AT561" s="13">
        <f t="shared" si="1135"/>
        <v>0</v>
      </c>
      <c r="AU561" s="13">
        <f t="shared" si="1136"/>
        <v>0</v>
      </c>
      <c r="AV561" s="13">
        <f t="shared" si="1137"/>
        <v>0</v>
      </c>
      <c r="AW561" s="13">
        <f t="shared" si="1138"/>
        <v>0</v>
      </c>
      <c r="AY561">
        <f t="shared" si="1174"/>
        <v>0</v>
      </c>
      <c r="AZ561">
        <f t="shared" si="1175"/>
        <v>1</v>
      </c>
      <c r="BB561">
        <f t="shared" si="1176"/>
        <v>1</v>
      </c>
      <c r="BC561">
        <f t="shared" si="1177"/>
        <v>1</v>
      </c>
      <c r="BD561" s="41">
        <f t="shared" si="1178"/>
        <v>1.8540301543437472</v>
      </c>
      <c r="BE561" s="13">
        <f t="shared" si="1179"/>
        <v>28.91051052369</v>
      </c>
      <c r="BF561" s="13">
        <f t="shared" si="1180"/>
        <v>6.4323026102199998</v>
      </c>
      <c r="BG561" s="13">
        <f t="shared" si="1139"/>
        <v>10.038936798789999</v>
      </c>
      <c r="BH561" s="13">
        <f t="shared" si="1140"/>
        <v>10.596564080250001</v>
      </c>
      <c r="BI561" s="13">
        <f t="shared" si="1141"/>
        <v>1.77203775623</v>
      </c>
      <c r="BJ561" s="17">
        <f t="shared" si="1181"/>
        <v>0.22249010805081457</v>
      </c>
      <c r="BK561" s="17">
        <f t="shared" si="1182"/>
        <v>0.34724176837222714</v>
      </c>
      <c r="BL561" s="17">
        <f t="shared" si="1183"/>
        <v>0.36652981522297606</v>
      </c>
      <c r="BM561" s="17">
        <f t="shared" si="1184"/>
        <v>6.1293893609313733E-2</v>
      </c>
      <c r="BN561" s="17">
        <f t="shared" si="1219"/>
        <v>1.5607065474251132</v>
      </c>
      <c r="BO561" s="17">
        <f t="shared" si="1220"/>
        <v>1.6473982525967592</v>
      </c>
      <c r="BP561" s="17">
        <f t="shared" si="1221"/>
        <v>0.27549042133286578</v>
      </c>
      <c r="BQ561" s="17">
        <f t="shared" si="1222"/>
        <v>1.0555464480588437</v>
      </c>
      <c r="BR561" s="17">
        <f t="shared" si="1223"/>
        <v>0.17651647696831652</v>
      </c>
      <c r="BS561" s="17">
        <f t="shared" si="1224"/>
        <v>0.16722757894068177</v>
      </c>
      <c r="BT561" s="96">
        <f t="shared" si="1191"/>
        <v>-1.5028726365627234</v>
      </c>
      <c r="BU561" s="96">
        <f t="shared" si="1192"/>
        <v>-1.0577340028202269</v>
      </c>
      <c r="BV561" s="96">
        <f t="shared" si="1193"/>
        <v>-1.0036754097419536</v>
      </c>
      <c r="BW561" s="96">
        <f t="shared" si="1194"/>
        <v>-2.7920750558580805</v>
      </c>
      <c r="BX561" s="96"/>
      <c r="BY561" s="96"/>
      <c r="BZ561" s="96"/>
      <c r="CA561" s="96"/>
      <c r="CB561" s="96"/>
      <c r="CC561" s="96"/>
      <c r="CD561" s="96"/>
      <c r="CE561" s="96"/>
      <c r="CF561" s="96"/>
      <c r="CG561" s="96"/>
      <c r="CH561" s="96"/>
      <c r="CJ561" s="39"/>
      <c r="CK561" s="19">
        <f t="shared" si="1195"/>
        <v>0</v>
      </c>
      <c r="CL561" s="38">
        <f t="shared" si="1196"/>
        <v>1.8540301543437472</v>
      </c>
      <c r="CM561" s="39">
        <f t="shared" si="1197"/>
        <v>0.21796949579300742</v>
      </c>
      <c r="CN561" s="39">
        <f t="shared" si="1198"/>
        <v>0.3333597444829009</v>
      </c>
      <c r="CO561" s="41">
        <f t="shared" si="1199"/>
        <v>0.33810000000000001</v>
      </c>
      <c r="CP561" s="39">
        <f t="shared" si="1200"/>
        <v>5.4371057694164643E-2</v>
      </c>
      <c r="CQ561" s="17">
        <f t="shared" si="1201"/>
        <v>1.5293871432334403</v>
      </c>
      <c r="CR561" s="17">
        <f t="shared" si="1202"/>
        <v>1.5511344776476124</v>
      </c>
      <c r="CS561" s="17">
        <f t="shared" si="1203"/>
        <v>0.24944342554151511</v>
      </c>
      <c r="CT561" s="17">
        <f t="shared" si="1204"/>
        <v>1.0142196398801904</v>
      </c>
      <c r="CU561" s="17">
        <f t="shared" si="1205"/>
        <v>0.16310025008719523</v>
      </c>
      <c r="CV561" s="17">
        <f t="shared" si="1206"/>
        <v>0.16081353946810006</v>
      </c>
      <c r="CW561" s="13">
        <f t="shared" si="1207"/>
        <v>-1.5234001535388335</v>
      </c>
      <c r="CX561" s="13">
        <f t="shared" si="1208"/>
        <v>-1.0985330583582109</v>
      </c>
      <c r="CY561" s="13">
        <f t="shared" si="1209"/>
        <v>-2.9119232943779814</v>
      </c>
      <c r="CZ561" s="13">
        <f t="shared" si="1225"/>
        <v>0.42486709518062293</v>
      </c>
      <c r="DA561" s="13">
        <f t="shared" si="1226"/>
        <v>0.43898658427053683</v>
      </c>
      <c r="DB561" s="13">
        <f t="shared" si="1227"/>
        <v>-1.3885231408391476</v>
      </c>
      <c r="DC561" s="13">
        <f t="shared" si="1228"/>
        <v>1.4119489089914235E-2</v>
      </c>
      <c r="DD561" s="13">
        <f t="shared" si="1229"/>
        <v>-1.8133902360197705</v>
      </c>
      <c r="DE561" s="13">
        <f t="shared" si="1230"/>
        <v>-1.8275097251096846</v>
      </c>
      <c r="DF561" s="15"/>
      <c r="DY561" s="124"/>
      <c r="EE561" t="str">
        <f>E561</f>
        <v>iRM5</v>
      </c>
      <c r="EF561" t="str">
        <f>A561</f>
        <v>Lab 3</v>
      </c>
      <c r="EG561" t="str">
        <f>B561</f>
        <v>Feb 4, 2020</v>
      </c>
      <c r="EH561" s="50">
        <f>C561</f>
        <v>1</v>
      </c>
      <c r="EI561" s="48">
        <f>BE561/AVERAGE(BE560,BE562)</f>
        <v>0.9931368448040534</v>
      </c>
      <c r="EJ561" s="46">
        <f>(CM561/AVERAGE(CM560,CM562)-1)*10^6</f>
        <v>12.299262309278802</v>
      </c>
      <c r="EK561" s="46">
        <f>(CN561/AVERAGE(CN560,CN562)-1)*10^6</f>
        <v>2.0735575749775137</v>
      </c>
      <c r="EL561" s="46">
        <f>(CP561/AVERAGE(CP560,CP562)-1)*10^6</f>
        <v>6.4481452961562269</v>
      </c>
      <c r="EN561" s="39" t="str">
        <f t="shared" ref="EN561:EU561" si="1256">EE710</f>
        <v>iRM6</v>
      </c>
      <c r="EO561" s="39" t="str">
        <f t="shared" si="1256"/>
        <v>Lab 3</v>
      </c>
      <c r="EP561" s="39" t="str">
        <f t="shared" si="1256"/>
        <v>Jul 21, 2020</v>
      </c>
      <c r="EQ561" s="124">
        <f t="shared" si="1256"/>
        <v>2</v>
      </c>
      <c r="ER561" s="117">
        <f t="shared" si="1256"/>
        <v>0.97629748337662947</v>
      </c>
      <c r="ES561" s="44">
        <f t="shared" si="1256"/>
        <v>-4.8627257921429745</v>
      </c>
      <c r="ET561" s="44">
        <f t="shared" si="1256"/>
        <v>7.8350789813885768</v>
      </c>
      <c r="EU561" s="44">
        <f t="shared" si="1256"/>
        <v>25.074329915941718</v>
      </c>
      <c r="EV561" s="39" t="s">
        <v>275</v>
      </c>
      <c r="EW561" s="111" t="s">
        <v>233</v>
      </c>
      <c r="EX561">
        <f>COUNT(ES559:ES573)</f>
        <v>15</v>
      </c>
      <c r="EY561">
        <f>COUNT(ET559:ET573)</f>
        <v>15</v>
      </c>
      <c r="EZ561" s="113">
        <f>COUNT(EU559:EU573)</f>
        <v>15</v>
      </c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</row>
    <row r="562" spans="1:235">
      <c r="A562" t="s">
        <v>178</v>
      </c>
      <c r="B562" t="s">
        <v>168</v>
      </c>
      <c r="C562">
        <v>1</v>
      </c>
      <c r="D562" s="14">
        <v>24</v>
      </c>
      <c r="E562" t="s">
        <v>162</v>
      </c>
      <c r="F562" s="13">
        <v>1.4970852999999999E-4</v>
      </c>
      <c r="G562" s="13">
        <v>2.0489662000000001E-5</v>
      </c>
      <c r="H562" s="13">
        <v>6.3447630999999998E-4</v>
      </c>
      <c r="I562" s="13">
        <v>1.4658978E-4</v>
      </c>
      <c r="J562" s="13">
        <v>3.4320120999999998E-4</v>
      </c>
      <c r="K562" s="13"/>
      <c r="L562" s="13">
        <v>3.7491975000000002E-4</v>
      </c>
      <c r="M562" s="13"/>
      <c r="N562" s="13">
        <v>2.4974376999999998E-4</v>
      </c>
      <c r="O562" s="13"/>
      <c r="P562" s="13"/>
      <c r="Q562" s="13"/>
      <c r="R562" s="13"/>
      <c r="S562" s="13"/>
      <c r="T562" s="13">
        <v>4.7318536999999999E-5</v>
      </c>
      <c r="U562" s="13">
        <v>5.9361171000000004E-6</v>
      </c>
      <c r="V562" s="13">
        <v>29.183917999999998</v>
      </c>
      <c r="W562" s="13">
        <v>6.4931253</v>
      </c>
      <c r="X562" s="13">
        <v>10.134257</v>
      </c>
      <c r="Y562" s="13"/>
      <c r="Z562" s="13">
        <v>10.697412</v>
      </c>
      <c r="AA562" s="13"/>
      <c r="AB562" s="13">
        <v>1.7891235000000001</v>
      </c>
      <c r="AI562" s="68">
        <f t="shared" si="1173"/>
        <v>1</v>
      </c>
      <c r="AJ562" s="13">
        <f t="shared" si="1125"/>
        <v>-1.02389993E-4</v>
      </c>
      <c r="AK562" s="13">
        <f t="shared" si="1126"/>
        <v>-1.45535449E-5</v>
      </c>
      <c r="AL562" s="13">
        <f t="shared" si="1127"/>
        <v>29.183283523689997</v>
      </c>
      <c r="AM562" s="13">
        <f t="shared" si="1128"/>
        <v>6.4929787102200001</v>
      </c>
      <c r="AN562" s="13">
        <f t="shared" si="1129"/>
        <v>10.133913798789999</v>
      </c>
      <c r="AO562" s="13">
        <f t="shared" si="1130"/>
        <v>0</v>
      </c>
      <c r="AP562" s="13">
        <f t="shared" si="1131"/>
        <v>10.69703708025</v>
      </c>
      <c r="AQ562" s="13">
        <f t="shared" si="1132"/>
        <v>0</v>
      </c>
      <c r="AR562" s="13">
        <f t="shared" si="1133"/>
        <v>1.7888737562300001</v>
      </c>
      <c r="AS562" s="13">
        <f t="shared" si="1134"/>
        <v>0</v>
      </c>
      <c r="AT562" s="13">
        <f t="shared" si="1135"/>
        <v>0</v>
      </c>
      <c r="AU562" s="13">
        <f t="shared" si="1136"/>
        <v>0</v>
      </c>
      <c r="AV562" s="13">
        <f t="shared" si="1137"/>
        <v>0</v>
      </c>
      <c r="AW562" s="13">
        <f t="shared" si="1138"/>
        <v>0</v>
      </c>
      <c r="AY562">
        <f t="shared" si="1174"/>
        <v>0</v>
      </c>
      <c r="AZ562">
        <f t="shared" si="1175"/>
        <v>1</v>
      </c>
      <c r="BB562">
        <f t="shared" si="1176"/>
        <v>1</v>
      </c>
      <c r="BC562">
        <f t="shared" si="1177"/>
        <v>1</v>
      </c>
      <c r="BD562" s="41">
        <f t="shared" si="1178"/>
        <v>1.8550897174024068</v>
      </c>
      <c r="BE562" s="13">
        <f t="shared" si="1179"/>
        <v>29.183283523689997</v>
      </c>
      <c r="BF562" s="13">
        <f t="shared" si="1180"/>
        <v>6.4929787102200001</v>
      </c>
      <c r="BG562" s="13">
        <f t="shared" si="1139"/>
        <v>10.133913798789999</v>
      </c>
      <c r="BH562" s="13">
        <f t="shared" si="1140"/>
        <v>10.69703708025</v>
      </c>
      <c r="BI562" s="13">
        <f t="shared" si="1141"/>
        <v>1.7888737562300001</v>
      </c>
      <c r="BJ562" s="17">
        <f t="shared" si="1181"/>
        <v>0.22248965593433723</v>
      </c>
      <c r="BK562" s="17">
        <f t="shared" si="1182"/>
        <v>0.34725063718630678</v>
      </c>
      <c r="BL562" s="17">
        <f t="shared" si="1183"/>
        <v>0.36654672773769648</v>
      </c>
      <c r="BM562" s="17">
        <f t="shared" si="1184"/>
        <v>6.1297891814601782E-2</v>
      </c>
      <c r="BN562" s="17">
        <f t="shared" si="1219"/>
        <v>1.560749580595288</v>
      </c>
      <c r="BO562" s="17">
        <f t="shared" si="1220"/>
        <v>1.6474776150756167</v>
      </c>
      <c r="BP562" s="17">
        <f t="shared" si="1221"/>
        <v>0.27550895144847753</v>
      </c>
      <c r="BQ562" s="17">
        <f t="shared" si="1222"/>
        <v>1.0555681933595329</v>
      </c>
      <c r="BR562" s="17">
        <f t="shared" si="1223"/>
        <v>0.17652348260980805</v>
      </c>
      <c r="BS562" s="17">
        <f t="shared" si="1224"/>
        <v>0.16723077080220725</v>
      </c>
      <c r="BT562" s="96">
        <f t="shared" si="1191"/>
        <v>-1.5028746686392982</v>
      </c>
      <c r="BU562" s="96">
        <f t="shared" si="1192"/>
        <v>-1.0577084623995998</v>
      </c>
      <c r="BV562" s="96">
        <f t="shared" si="1193"/>
        <v>-1.0036292685445962</v>
      </c>
      <c r="BW562" s="96">
        <f t="shared" si="1194"/>
        <v>-2.7920098279102916</v>
      </c>
      <c r="BX562" s="96"/>
      <c r="BY562" s="96"/>
      <c r="BZ562" s="96"/>
      <c r="CA562" s="96"/>
      <c r="CB562" s="96"/>
      <c r="CC562" s="96"/>
      <c r="CD562" s="96"/>
      <c r="CE562" s="96"/>
      <c r="CF562" s="96"/>
      <c r="CG562" s="96"/>
      <c r="CH562" s="96"/>
      <c r="CJ562" s="39"/>
      <c r="CK562" s="19">
        <f t="shared" si="1195"/>
        <v>0</v>
      </c>
      <c r="CL562" s="38">
        <f t="shared" si="1196"/>
        <v>1.8550897174024068</v>
      </c>
      <c r="CM562" s="39">
        <f t="shared" si="1197"/>
        <v>0.2179664958156689</v>
      </c>
      <c r="CN562" s="39">
        <f t="shared" si="1198"/>
        <v>0.33336048590723694</v>
      </c>
      <c r="CO562" s="41">
        <f t="shared" si="1199"/>
        <v>0.33810000000000001</v>
      </c>
      <c r="CP562" s="39">
        <f t="shared" si="1200"/>
        <v>5.4370880208856935E-2</v>
      </c>
      <c r="CQ562" s="17">
        <f t="shared" si="1201"/>
        <v>1.5294115944734696</v>
      </c>
      <c r="CR562" s="17">
        <f t="shared" si="1202"/>
        <v>1.5511558266547818</v>
      </c>
      <c r="CS562" s="17">
        <f t="shared" si="1203"/>
        <v>0.24944604447298907</v>
      </c>
      <c r="CT562" s="17">
        <f t="shared" si="1204"/>
        <v>1.0142173841625663</v>
      </c>
      <c r="CU562" s="17">
        <f t="shared" si="1205"/>
        <v>0.16309935492470609</v>
      </c>
      <c r="CV562" s="17">
        <f t="shared" si="1206"/>
        <v>0.1608130145189498</v>
      </c>
      <c r="CW562" s="13">
        <f t="shared" si="1207"/>
        <v>-1.52341391692335</v>
      </c>
      <c r="CX562" s="13">
        <f t="shared" si="1208"/>
        <v>-1.0985308342638989</v>
      </c>
      <c r="CY562" s="13">
        <f t="shared" si="1209"/>
        <v>-2.9119265587175933</v>
      </c>
      <c r="CZ562" s="13">
        <f t="shared" si="1225"/>
        <v>0.42488308265945146</v>
      </c>
      <c r="DA562" s="13">
        <f t="shared" si="1226"/>
        <v>0.43900034765505319</v>
      </c>
      <c r="DB562" s="13">
        <f t="shared" si="1227"/>
        <v>-1.3885126417942435</v>
      </c>
      <c r="DC562" s="13">
        <f t="shared" si="1228"/>
        <v>1.4117264995601928E-2</v>
      </c>
      <c r="DD562" s="13">
        <f t="shared" si="1229"/>
        <v>-1.8133957244536947</v>
      </c>
      <c r="DE562" s="13">
        <f t="shared" si="1230"/>
        <v>-1.8275129894492967</v>
      </c>
      <c r="DF562" s="15"/>
      <c r="DV562" s="39" t="str">
        <f>E562</f>
        <v>STD</v>
      </c>
      <c r="DW562" s="39" t="str">
        <f>A562</f>
        <v>Lab 3</v>
      </c>
      <c r="DX562" s="39" t="str">
        <f>B562</f>
        <v>Feb 4, 2020</v>
      </c>
      <c r="DY562" s="124">
        <f>C562</f>
        <v>1</v>
      </c>
      <c r="DZ562" s="48">
        <f>BE562/AVERAGE(BE560,BE564)</f>
        <v>1.0075796821464638</v>
      </c>
      <c r="EA562" s="46">
        <f>(CM562/AVERAGE(CM560,CM564)-1)*10^6</f>
        <v>-4.3904919405646226</v>
      </c>
      <c r="EB562" s="46">
        <f>(CN562/AVERAGE(CN560,CN564)-1)*10^6</f>
        <v>4.1696833130711042</v>
      </c>
      <c r="EC562" s="46">
        <f>(CP562/AVERAGE(CP560,CP564)-1)*10^6</f>
        <v>-5.091731954065537</v>
      </c>
      <c r="EH562" s="50"/>
      <c r="EK562" s="46"/>
      <c r="EL562" s="46"/>
      <c r="EN562" s="39" t="str">
        <f t="shared" ref="EN562:EU562" si="1257">EE718</f>
        <v>iRM6</v>
      </c>
      <c r="EO562" s="39" t="str">
        <f t="shared" si="1257"/>
        <v>Lab 3</v>
      </c>
      <c r="EP562" s="39" t="str">
        <f t="shared" si="1257"/>
        <v>Jul 21, 2020</v>
      </c>
      <c r="EQ562" s="124">
        <f t="shared" si="1257"/>
        <v>2</v>
      </c>
      <c r="ER562" s="117">
        <f t="shared" si="1257"/>
        <v>0.97858369830528213</v>
      </c>
      <c r="ES562" s="44">
        <f t="shared" si="1257"/>
        <v>-9.7520134146877879</v>
      </c>
      <c r="ET562" s="44">
        <f t="shared" si="1257"/>
        <v>12.698532460220235</v>
      </c>
      <c r="EU562" s="44">
        <f t="shared" si="1257"/>
        <v>-22.161182735680462</v>
      </c>
      <c r="EV562" s="39" t="s">
        <v>275</v>
      </c>
      <c r="EW562" s="114" t="s">
        <v>274</v>
      </c>
      <c r="EX562" s="115">
        <f>EX560/SQRT(EX561)</f>
        <v>4.9302021240616041</v>
      </c>
      <c r="EY562" s="115">
        <f t="shared" ref="EY562" si="1258">EY560/SQRT(EY561)</f>
        <v>4.6416550708173441</v>
      </c>
      <c r="EZ562" s="116">
        <f t="shared" ref="EZ562" si="1259">EZ560/SQRT(EZ561)</f>
        <v>13.008661587848874</v>
      </c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</row>
    <row r="563" spans="1:235">
      <c r="A563" t="s">
        <v>178</v>
      </c>
      <c r="B563" t="s">
        <v>168</v>
      </c>
      <c r="C563">
        <v>1</v>
      </c>
      <c r="D563" s="14">
        <v>25</v>
      </c>
      <c r="E563" t="s">
        <v>165</v>
      </c>
      <c r="F563" s="13">
        <v>1.4970852999999999E-4</v>
      </c>
      <c r="G563" s="13">
        <v>2.0489662000000001E-5</v>
      </c>
      <c r="H563" s="13">
        <v>6.3447630999999998E-4</v>
      </c>
      <c r="I563" s="13">
        <v>1.4658978E-4</v>
      </c>
      <c r="J563" s="13">
        <v>3.4320120999999998E-4</v>
      </c>
      <c r="K563" s="13"/>
      <c r="L563" s="13">
        <v>3.7491975000000002E-4</v>
      </c>
      <c r="M563" s="13"/>
      <c r="N563" s="13">
        <v>2.4974376999999998E-4</v>
      </c>
      <c r="O563" s="13"/>
      <c r="P563" s="13"/>
      <c r="Q563" s="13"/>
      <c r="R563" s="13"/>
      <c r="S563" s="13"/>
      <c r="T563" s="13">
        <v>2.7108157000000001E-5</v>
      </c>
      <c r="U563" s="13">
        <v>-7.6925884000000001E-6</v>
      </c>
      <c r="V563" s="13">
        <v>28.531525999999999</v>
      </c>
      <c r="W563" s="13">
        <v>6.3480885999999996</v>
      </c>
      <c r="X563" s="13">
        <v>9.9079256999999998</v>
      </c>
      <c r="Y563" s="13"/>
      <c r="Z563" s="13">
        <v>10.458831</v>
      </c>
      <c r="AA563" s="13"/>
      <c r="AB563" s="13">
        <v>1.749279</v>
      </c>
      <c r="AI563" s="68">
        <f t="shared" si="1173"/>
        <v>1</v>
      </c>
      <c r="AJ563" s="13">
        <f t="shared" si="1125"/>
        <v>-1.22600373E-4</v>
      </c>
      <c r="AK563" s="13">
        <f t="shared" si="1126"/>
        <v>-2.8182250399999999E-5</v>
      </c>
      <c r="AL563" s="13">
        <f t="shared" si="1127"/>
        <v>28.530891523689998</v>
      </c>
      <c r="AM563" s="13">
        <f t="shared" si="1128"/>
        <v>6.3479420102199997</v>
      </c>
      <c r="AN563" s="13">
        <f t="shared" si="1129"/>
        <v>9.9075824987899992</v>
      </c>
      <c r="AO563" s="13">
        <f t="shared" si="1130"/>
        <v>0</v>
      </c>
      <c r="AP563" s="13">
        <f t="shared" si="1131"/>
        <v>10.45845608025</v>
      </c>
      <c r="AQ563" s="13">
        <f t="shared" si="1132"/>
        <v>0</v>
      </c>
      <c r="AR563" s="13">
        <f t="shared" si="1133"/>
        <v>1.7490292562300001</v>
      </c>
      <c r="AS563" s="13">
        <f t="shared" si="1134"/>
        <v>0</v>
      </c>
      <c r="AT563" s="13">
        <f t="shared" si="1135"/>
        <v>0</v>
      </c>
      <c r="AU563" s="13">
        <f t="shared" si="1136"/>
        <v>0</v>
      </c>
      <c r="AV563" s="13">
        <f t="shared" si="1137"/>
        <v>0</v>
      </c>
      <c r="AW563" s="13">
        <f t="shared" si="1138"/>
        <v>0</v>
      </c>
      <c r="AY563">
        <f t="shared" si="1174"/>
        <v>0</v>
      </c>
      <c r="AZ563">
        <f t="shared" si="1175"/>
        <v>1</v>
      </c>
      <c r="BB563">
        <f t="shared" si="1176"/>
        <v>1</v>
      </c>
      <c r="BC563">
        <f t="shared" si="1177"/>
        <v>1</v>
      </c>
      <c r="BD563" s="41">
        <f t="shared" si="1178"/>
        <v>1.8562999081682352</v>
      </c>
      <c r="BE563" s="13">
        <f t="shared" si="1179"/>
        <v>28.530891523689998</v>
      </c>
      <c r="BF563" s="13">
        <f t="shared" si="1180"/>
        <v>6.3479420102199997</v>
      </c>
      <c r="BG563" s="13">
        <f t="shared" si="1139"/>
        <v>9.9075824987899992</v>
      </c>
      <c r="BH563" s="13">
        <f t="shared" si="1140"/>
        <v>10.45845608025</v>
      </c>
      <c r="BI563" s="13">
        <f t="shared" si="1141"/>
        <v>1.7490292562300001</v>
      </c>
      <c r="BJ563" s="17">
        <f t="shared" si="1181"/>
        <v>0.22249364359852286</v>
      </c>
      <c r="BK563" s="17">
        <f t="shared" si="1182"/>
        <v>0.34725807605988956</v>
      </c>
      <c r="BL563" s="17">
        <f t="shared" si="1183"/>
        <v>0.36656604549374322</v>
      </c>
      <c r="BM563" s="17">
        <f t="shared" si="1184"/>
        <v>6.1303000461017214E-2</v>
      </c>
      <c r="BN563" s="17">
        <f t="shared" si="1219"/>
        <v>1.5607550420024447</v>
      </c>
      <c r="BO563" s="17">
        <f t="shared" si="1220"/>
        <v>1.6475349118520923</v>
      </c>
      <c r="BP563" s="17">
        <f t="shared" si="1221"/>
        <v>0.27552697447678548</v>
      </c>
      <c r="BQ563" s="17">
        <f t="shared" si="1222"/>
        <v>1.055601210641171</v>
      </c>
      <c r="BR563" s="17">
        <f t="shared" si="1223"/>
        <v>0.17653441255155905</v>
      </c>
      <c r="BS563" s="17">
        <f t="shared" si="1224"/>
        <v>0.16723589436235325</v>
      </c>
      <c r="BT563" s="96">
        <f t="shared" si="1191"/>
        <v>-1.5028567458804445</v>
      </c>
      <c r="BU563" s="96">
        <f t="shared" si="1192"/>
        <v>-1.0576870404262215</v>
      </c>
      <c r="BV563" s="96">
        <f t="shared" si="1193"/>
        <v>-1.0035765679049222</v>
      </c>
      <c r="BW563" s="96">
        <f t="shared" si="1194"/>
        <v>-2.791926490076063</v>
      </c>
      <c r="BX563" s="96"/>
      <c r="BY563" s="96"/>
      <c r="BZ563" s="96"/>
      <c r="CA563" s="96"/>
      <c r="CB563" s="96"/>
      <c r="CC563" s="96"/>
      <c r="CD563" s="96"/>
      <c r="CE563" s="96"/>
      <c r="CF563" s="96"/>
      <c r="CG563" s="96"/>
      <c r="CH563" s="96"/>
      <c r="CJ563" s="39"/>
      <c r="CK563" s="19">
        <f t="shared" si="1195"/>
        <v>0</v>
      </c>
      <c r="CL563" s="38">
        <f t="shared" si="1196"/>
        <v>1.8562999081682352</v>
      </c>
      <c r="CM563" s="39">
        <f t="shared" si="1197"/>
        <v>0.21796748183853989</v>
      </c>
      <c r="CN563" s="39">
        <f t="shared" si="1198"/>
        <v>0.33335874943472599</v>
      </c>
      <c r="CO563" s="41">
        <f t="shared" si="1199"/>
        <v>0.33810000000000001</v>
      </c>
      <c r="CP563" s="39">
        <f t="shared" si="1200"/>
        <v>5.4371157972388617E-2</v>
      </c>
      <c r="CQ563" s="17">
        <f t="shared" si="1201"/>
        <v>1.5293967091919813</v>
      </c>
      <c r="CR563" s="17">
        <f t="shared" si="1202"/>
        <v>1.551148809667162</v>
      </c>
      <c r="CS563" s="17">
        <f t="shared" si="1203"/>
        <v>0.24944619038478505</v>
      </c>
      <c r="CT563" s="17">
        <f t="shared" si="1204"/>
        <v>1.014222667241564</v>
      </c>
      <c r="CU563" s="17">
        <f t="shared" si="1205"/>
        <v>0.16310103773962853</v>
      </c>
      <c r="CV563" s="17">
        <f t="shared" si="1206"/>
        <v>0.16081383606148661</v>
      </c>
      <c r="CW563" s="13">
        <f t="shared" si="1207"/>
        <v>-1.5234093931976416</v>
      </c>
      <c r="CX563" s="13">
        <f t="shared" si="1208"/>
        <v>-1.0985360432706859</v>
      </c>
      <c r="CY563" s="13">
        <f t="shared" si="1209"/>
        <v>-2.9119214500487414</v>
      </c>
      <c r="CZ563" s="13">
        <f t="shared" si="1225"/>
        <v>0.42487334992695525</v>
      </c>
      <c r="DA563" s="13">
        <f t="shared" si="1226"/>
        <v>0.43899582392934444</v>
      </c>
      <c r="DB563" s="13">
        <f t="shared" si="1227"/>
        <v>-1.3885120568511002</v>
      </c>
      <c r="DC563" s="13">
        <f t="shared" si="1228"/>
        <v>1.4122474002389151E-2</v>
      </c>
      <c r="DD563" s="13">
        <f t="shared" si="1229"/>
        <v>-1.8133854067780555</v>
      </c>
      <c r="DE563" s="13">
        <f t="shared" si="1230"/>
        <v>-1.8275078807804446</v>
      </c>
      <c r="DF563" s="15"/>
      <c r="DY563" s="124"/>
      <c r="EE563" t="str">
        <f>E563</f>
        <v>iRM6</v>
      </c>
      <c r="EF563" t="str">
        <f>A563</f>
        <v>Lab 3</v>
      </c>
      <c r="EG563" t="str">
        <f>B563</f>
        <v>Feb 4, 2020</v>
      </c>
      <c r="EH563" s="50">
        <f>C563</f>
        <v>1</v>
      </c>
      <c r="EI563" s="48">
        <f>BE563/AVERAGE(BE562,BE564)</f>
        <v>0.98257928958440277</v>
      </c>
      <c r="EJ563" s="46">
        <f>(CM563/AVERAGE(CM562,CM564)-1)*10^6</f>
        <v>1.5974189637724123</v>
      </c>
      <c r="EK563" s="46">
        <f>(CN563/AVERAGE(CN562,CN564)-1)*10^6</f>
        <v>-5.3369671125791385</v>
      </c>
      <c r="EL563" s="46">
        <f>(CP563/AVERAGE(CP562,CP564)-1)*10^6</f>
        <v>-3.1668295977782535</v>
      </c>
      <c r="EN563" t="str">
        <f t="shared" ref="EN563:EU563" si="1260">EE726</f>
        <v>iRM6</v>
      </c>
      <c r="EO563" t="str">
        <f t="shared" si="1260"/>
        <v>Lab 3</v>
      </c>
      <c r="EP563" s="39" t="str">
        <f t="shared" si="1260"/>
        <v>Jul 21, 2020</v>
      </c>
      <c r="EQ563" s="124">
        <f t="shared" si="1260"/>
        <v>2</v>
      </c>
      <c r="ER563" s="117">
        <f t="shared" si="1260"/>
        <v>0.97918549745135708</v>
      </c>
      <c r="ES563" s="44">
        <f t="shared" si="1260"/>
        <v>-14.663054058838831</v>
      </c>
      <c r="ET563" s="44">
        <f t="shared" si="1260"/>
        <v>-9.8626674972512873</v>
      </c>
      <c r="EU563" s="44">
        <f t="shared" si="1260"/>
        <v>3.4382670626165179</v>
      </c>
      <c r="EV563" s="39" t="s">
        <v>275</v>
      </c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</row>
    <row r="564" spans="1:235">
      <c r="A564" t="s">
        <v>178</v>
      </c>
      <c r="B564" t="s">
        <v>168</v>
      </c>
      <c r="C564">
        <v>1</v>
      </c>
      <c r="D564" s="14">
        <v>26</v>
      </c>
      <c r="E564" t="s">
        <v>162</v>
      </c>
      <c r="F564" s="13">
        <v>1.4970852999999999E-4</v>
      </c>
      <c r="G564" s="13">
        <v>2.0489662000000001E-5</v>
      </c>
      <c r="H564" s="13">
        <v>6.3447630999999998E-4</v>
      </c>
      <c r="I564" s="13">
        <v>1.4658978E-4</v>
      </c>
      <c r="J564" s="13">
        <v>3.4320120999999998E-4</v>
      </c>
      <c r="K564" s="13"/>
      <c r="L564" s="13">
        <v>3.7491975000000002E-4</v>
      </c>
      <c r="M564" s="13"/>
      <c r="N564" s="13">
        <v>2.4974376999999998E-4</v>
      </c>
      <c r="O564" s="13"/>
      <c r="P564" s="13"/>
      <c r="Q564" s="13"/>
      <c r="R564" s="13"/>
      <c r="S564" s="13"/>
      <c r="T564" s="13">
        <v>1.5404862000000002E-5</v>
      </c>
      <c r="U564" s="13">
        <v>-5.8881686000000005E-7</v>
      </c>
      <c r="V564" s="13">
        <v>28.890815</v>
      </c>
      <c r="W564" s="13">
        <v>6.4280870999999999</v>
      </c>
      <c r="X564" s="13">
        <v>10.032902999999999</v>
      </c>
      <c r="Y564" s="13"/>
      <c r="Z564" s="13">
        <v>10.590861</v>
      </c>
      <c r="AA564" s="13"/>
      <c r="AB564" s="13">
        <v>1.7714059</v>
      </c>
      <c r="AI564" s="68">
        <f t="shared" si="1173"/>
        <v>1</v>
      </c>
      <c r="AJ564" s="13">
        <f t="shared" si="1125"/>
        <v>-1.3430366799999999E-4</v>
      </c>
      <c r="AK564" s="13">
        <f t="shared" si="1126"/>
        <v>-2.107847886E-5</v>
      </c>
      <c r="AL564" s="13">
        <f t="shared" si="1127"/>
        <v>28.890180523689999</v>
      </c>
      <c r="AM564" s="13">
        <f t="shared" si="1128"/>
        <v>6.42794051022</v>
      </c>
      <c r="AN564" s="13">
        <f t="shared" si="1129"/>
        <v>10.032559798789999</v>
      </c>
      <c r="AO564" s="13">
        <f t="shared" si="1130"/>
        <v>0</v>
      </c>
      <c r="AP564" s="13">
        <f t="shared" si="1131"/>
        <v>10.590486080250001</v>
      </c>
      <c r="AQ564" s="13">
        <f t="shared" si="1132"/>
        <v>0</v>
      </c>
      <c r="AR564" s="13">
        <f t="shared" si="1133"/>
        <v>1.77115615623</v>
      </c>
      <c r="AS564" s="13">
        <f t="shared" si="1134"/>
        <v>0</v>
      </c>
      <c r="AT564" s="13">
        <f t="shared" si="1135"/>
        <v>0</v>
      </c>
      <c r="AU564" s="13">
        <f t="shared" si="1136"/>
        <v>0</v>
      </c>
      <c r="AV564" s="13">
        <f t="shared" si="1137"/>
        <v>0</v>
      </c>
      <c r="AW564" s="13">
        <f t="shared" si="1138"/>
        <v>0</v>
      </c>
      <c r="AY564">
        <f t="shared" si="1174"/>
        <v>0</v>
      </c>
      <c r="AZ564">
        <f t="shared" si="1175"/>
        <v>1</v>
      </c>
      <c r="BB564">
        <f t="shared" si="1176"/>
        <v>1</v>
      </c>
      <c r="BC564">
        <f t="shared" si="1177"/>
        <v>1</v>
      </c>
      <c r="BD564" s="41">
        <f t="shared" si="1178"/>
        <v>1.8570086368522516</v>
      </c>
      <c r="BE564" s="13">
        <f t="shared" si="1179"/>
        <v>28.890180523689999</v>
      </c>
      <c r="BF564" s="13">
        <f t="shared" si="1180"/>
        <v>6.42794051022</v>
      </c>
      <c r="BG564" s="13">
        <f t="shared" si="1139"/>
        <v>10.032559798789999</v>
      </c>
      <c r="BH564" s="13">
        <f t="shared" si="1140"/>
        <v>10.590486080250001</v>
      </c>
      <c r="BI564" s="13">
        <f t="shared" si="1141"/>
        <v>1.77115615623</v>
      </c>
      <c r="BJ564" s="17">
        <f t="shared" si="1181"/>
        <v>0.22249568516711335</v>
      </c>
      <c r="BK564" s="17">
        <f t="shared" si="1182"/>
        <v>0.34726538972517951</v>
      </c>
      <c r="BL564" s="17">
        <f t="shared" si="1183"/>
        <v>0.36657735909838929</v>
      </c>
      <c r="BM564" s="17">
        <f t="shared" si="1184"/>
        <v>6.1306510521028028E-2</v>
      </c>
      <c r="BN564" s="17">
        <f t="shared" si="1219"/>
        <v>1.5607735919209103</v>
      </c>
      <c r="BO564" s="17">
        <f t="shared" si="1220"/>
        <v>1.6475706431028458</v>
      </c>
      <c r="BP564" s="17">
        <f t="shared" si="1221"/>
        <v>0.27554022216197849</v>
      </c>
      <c r="BQ564" s="17">
        <f t="shared" si="1222"/>
        <v>1.0556115580320082</v>
      </c>
      <c r="BR564" s="17">
        <f t="shared" si="1223"/>
        <v>0.17654080232281441</v>
      </c>
      <c r="BS564" s="17">
        <f t="shared" si="1224"/>
        <v>0.16724030821710781</v>
      </c>
      <c r="BT564" s="96">
        <f t="shared" si="1191"/>
        <v>-1.5028475700712349</v>
      </c>
      <c r="BU564" s="96">
        <f t="shared" si="1192"/>
        <v>-1.0576659794667278</v>
      </c>
      <c r="BV564" s="96">
        <f t="shared" si="1193"/>
        <v>-1.0035457046261256</v>
      </c>
      <c r="BW564" s="96">
        <f t="shared" si="1194"/>
        <v>-2.7918692341587419</v>
      </c>
      <c r="BX564" s="96"/>
      <c r="BY564" s="96"/>
      <c r="BZ564" s="96"/>
      <c r="CA564" s="96"/>
      <c r="CB564" s="96"/>
      <c r="CC564" s="96"/>
      <c r="CD564" s="96"/>
      <c r="CE564" s="96"/>
      <c r="CF564" s="96"/>
      <c r="CG564" s="96"/>
      <c r="CH564" s="96"/>
      <c r="CJ564" s="39"/>
      <c r="CK564" s="19">
        <f t="shared" si="1195"/>
        <v>0</v>
      </c>
      <c r="CL564" s="38">
        <f t="shared" si="1196"/>
        <v>1.8570086368522516</v>
      </c>
      <c r="CM564" s="39">
        <f t="shared" si="1197"/>
        <v>0.21796777149174534</v>
      </c>
      <c r="CN564" s="39">
        <f t="shared" si="1198"/>
        <v>0.33336057123057022</v>
      </c>
      <c r="CO564" s="41">
        <f t="shared" si="1199"/>
        <v>0.33810000000000001</v>
      </c>
      <c r="CP564" s="39">
        <f t="shared" si="1200"/>
        <v>5.4371780105395527E-2</v>
      </c>
      <c r="CQ564" s="17">
        <f t="shared" si="1201"/>
        <v>1.5294030349032357</v>
      </c>
      <c r="CR564" s="17">
        <f t="shared" si="1202"/>
        <v>1.5511467483751566</v>
      </c>
      <c r="CS564" s="17">
        <f t="shared" si="1203"/>
        <v>0.24944871314360634</v>
      </c>
      <c r="CT564" s="17">
        <f t="shared" si="1204"/>
        <v>1.0142171245745546</v>
      </c>
      <c r="CU564" s="17">
        <f t="shared" si="1205"/>
        <v>0.16310201264860757</v>
      </c>
      <c r="CV564" s="17">
        <f t="shared" si="1206"/>
        <v>0.16081567614728048</v>
      </c>
      <c r="CW564" s="13">
        <f t="shared" si="1207"/>
        <v>-1.5234080643158718</v>
      </c>
      <c r="CX564" s="13">
        <f t="shared" si="1208"/>
        <v>-1.098530578314781</v>
      </c>
      <c r="CY564" s="13">
        <f t="shared" si="1209"/>
        <v>-2.9119100077791482</v>
      </c>
      <c r="CZ564" s="13">
        <f t="shared" si="1225"/>
        <v>0.42487748600109121</v>
      </c>
      <c r="DA564" s="13">
        <f t="shared" si="1226"/>
        <v>0.43899449504757498</v>
      </c>
      <c r="DB564" s="13">
        <f t="shared" si="1227"/>
        <v>-1.3885019434632766</v>
      </c>
      <c r="DC564" s="13">
        <f t="shared" si="1228"/>
        <v>1.4117009046483891E-2</v>
      </c>
      <c r="DD564" s="13">
        <f t="shared" si="1229"/>
        <v>-1.8133794294643677</v>
      </c>
      <c r="DE564" s="13">
        <f t="shared" si="1230"/>
        <v>-1.8274964385108514</v>
      </c>
      <c r="DF564" s="15"/>
      <c r="DV564" s="39" t="str">
        <f>E564</f>
        <v>STD</v>
      </c>
      <c r="DW564" s="39" t="str">
        <f>A564</f>
        <v>Lab 3</v>
      </c>
      <c r="DX564" s="39" t="str">
        <f>B564</f>
        <v>Feb 4, 2020</v>
      </c>
      <c r="DY564" s="124">
        <f>C564</f>
        <v>1</v>
      </c>
      <c r="DZ564" s="48">
        <f>BE564/AVERAGE(BE562,BE566)</f>
        <v>0.99389969919135857</v>
      </c>
      <c r="EA564" s="46">
        <f>(CM564/AVERAGE(CM562,CM566)-1)*10^6</f>
        <v>5.3500695680330779</v>
      </c>
      <c r="EB564" s="46">
        <f>(CN564/AVERAGE(CN562,CN566)-1)*10^6</f>
        <v>4.4687679077171083</v>
      </c>
      <c r="EC564" s="46">
        <f>(CP564/AVERAGE(CP562,CP566)-1)*10^6</f>
        <v>20.700575026344481</v>
      </c>
      <c r="EH564" s="50"/>
      <c r="EK564" s="46"/>
      <c r="EL564" s="46"/>
      <c r="EN564" t="str">
        <f t="shared" ref="EN564:EU564" si="1261">EE734</f>
        <v>iRM6</v>
      </c>
      <c r="EO564" t="str">
        <f t="shared" si="1261"/>
        <v>Lab 3</v>
      </c>
      <c r="EP564" s="39" t="str">
        <f t="shared" si="1261"/>
        <v>Jul 21, 2020</v>
      </c>
      <c r="EQ564" s="124">
        <f t="shared" si="1261"/>
        <v>2</v>
      </c>
      <c r="ER564" s="117">
        <f t="shared" si="1261"/>
        <v>0.98194872514242648</v>
      </c>
      <c r="ES564" s="44">
        <f t="shared" si="1261"/>
        <v>-18.625447692932617</v>
      </c>
      <c r="ET564" s="44">
        <f t="shared" si="1261"/>
        <v>-1.0449263556644439</v>
      </c>
      <c r="EU564" s="44">
        <f t="shared" si="1261"/>
        <v>-10.432253038872297</v>
      </c>
      <c r="EV564" s="39" t="s">
        <v>275</v>
      </c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</row>
    <row r="565" spans="1:235">
      <c r="A565" t="s">
        <v>178</v>
      </c>
      <c r="B565" t="s">
        <v>168</v>
      </c>
      <c r="C565">
        <v>1</v>
      </c>
      <c r="D565" s="14">
        <v>27</v>
      </c>
      <c r="E565" t="s">
        <v>163</v>
      </c>
      <c r="F565" s="13">
        <v>1.4970852999999999E-4</v>
      </c>
      <c r="G565" s="13">
        <v>2.0489662000000001E-5</v>
      </c>
      <c r="H565" s="13">
        <v>6.3447630999999998E-4</v>
      </c>
      <c r="I565" s="13">
        <v>1.4658978E-4</v>
      </c>
      <c r="J565" s="13">
        <v>3.4320120999999998E-4</v>
      </c>
      <c r="K565" s="13"/>
      <c r="L565" s="13">
        <v>3.7491975000000002E-4</v>
      </c>
      <c r="M565" s="13"/>
      <c r="N565" s="13">
        <v>2.4974376999999998E-4</v>
      </c>
      <c r="O565" s="13"/>
      <c r="P565" s="13"/>
      <c r="Q565" s="13"/>
      <c r="R565" s="13"/>
      <c r="S565" s="13"/>
      <c r="T565" s="13">
        <v>4.9310235999999999E-5</v>
      </c>
      <c r="U565" s="13">
        <v>-2.7365427000000001E-5</v>
      </c>
      <c r="V565" s="13">
        <v>28.927596000000001</v>
      </c>
      <c r="W565" s="13">
        <v>6.4362751999999999</v>
      </c>
      <c r="X565" s="13">
        <v>10.045826999999999</v>
      </c>
      <c r="Y565" s="13"/>
      <c r="Z565" s="13">
        <v>10.604742</v>
      </c>
      <c r="AA565" s="13"/>
      <c r="AB565" s="13">
        <v>1.7737289000000001</v>
      </c>
      <c r="AI565" s="68">
        <f t="shared" si="1173"/>
        <v>1</v>
      </c>
      <c r="AJ565" s="13">
        <f t="shared" si="1125"/>
        <v>-1.0039829399999999E-4</v>
      </c>
      <c r="AK565" s="13">
        <f t="shared" si="1126"/>
        <v>-4.7855089000000005E-5</v>
      </c>
      <c r="AL565" s="13">
        <f t="shared" si="1127"/>
        <v>28.92696152369</v>
      </c>
      <c r="AM565" s="13">
        <f t="shared" si="1128"/>
        <v>6.4361286102199999</v>
      </c>
      <c r="AN565" s="13">
        <f t="shared" si="1129"/>
        <v>10.045483798789999</v>
      </c>
      <c r="AO565" s="13">
        <f t="shared" si="1130"/>
        <v>0</v>
      </c>
      <c r="AP565" s="13">
        <f t="shared" si="1131"/>
        <v>10.60436708025</v>
      </c>
      <c r="AQ565" s="13">
        <f t="shared" si="1132"/>
        <v>0</v>
      </c>
      <c r="AR565" s="13">
        <f t="shared" si="1133"/>
        <v>1.7734791562300001</v>
      </c>
      <c r="AS565" s="13">
        <f t="shared" si="1134"/>
        <v>0</v>
      </c>
      <c r="AT565" s="13">
        <f t="shared" si="1135"/>
        <v>0</v>
      </c>
      <c r="AU565" s="13">
        <f t="shared" si="1136"/>
        <v>0</v>
      </c>
      <c r="AV565" s="13">
        <f t="shared" si="1137"/>
        <v>0</v>
      </c>
      <c r="AW565" s="13">
        <f t="shared" si="1138"/>
        <v>0</v>
      </c>
      <c r="AY565">
        <f t="shared" si="1174"/>
        <v>0</v>
      </c>
      <c r="AZ565">
        <f t="shared" si="1175"/>
        <v>1</v>
      </c>
      <c r="BB565">
        <f t="shared" si="1176"/>
        <v>1</v>
      </c>
      <c r="BC565">
        <f t="shared" si="1177"/>
        <v>1</v>
      </c>
      <c r="BD565" s="41">
        <f t="shared" si="1178"/>
        <v>1.8578703348779912</v>
      </c>
      <c r="BE565" s="13">
        <f t="shared" si="1179"/>
        <v>28.92696152369</v>
      </c>
      <c r="BF565" s="13">
        <f t="shared" si="1180"/>
        <v>6.4361286102199999</v>
      </c>
      <c r="BG565" s="13">
        <f t="shared" si="1139"/>
        <v>10.045483798789999</v>
      </c>
      <c r="BH565" s="13">
        <f t="shared" si="1140"/>
        <v>10.60436708025</v>
      </c>
      <c r="BI565" s="13">
        <f t="shared" si="1141"/>
        <v>1.7734791562300001</v>
      </c>
      <c r="BJ565" s="17">
        <f t="shared" si="1181"/>
        <v>0.22249584025439634</v>
      </c>
      <c r="BK565" s="17">
        <f t="shared" si="1182"/>
        <v>0.34727061777861312</v>
      </c>
      <c r="BL565" s="17">
        <f t="shared" si="1183"/>
        <v>0.36659111505940423</v>
      </c>
      <c r="BM565" s="17">
        <f t="shared" si="1184"/>
        <v>6.1308864215745336E-2</v>
      </c>
      <c r="BN565" s="17">
        <f t="shared" si="1219"/>
        <v>1.5607960013164845</v>
      </c>
      <c r="BO565" s="17">
        <f t="shared" si="1220"/>
        <v>1.6476313203889692</v>
      </c>
      <c r="BP565" s="17">
        <f t="shared" si="1221"/>
        <v>0.27555060870192571</v>
      </c>
      <c r="BQ565" s="17">
        <f t="shared" si="1222"/>
        <v>1.0556352777680376</v>
      </c>
      <c r="BR565" s="17">
        <f t="shared" si="1223"/>
        <v>0.17654492225089444</v>
      </c>
      <c r="BS565" s="17">
        <f t="shared" si="1224"/>
        <v>0.16724045318395278</v>
      </c>
      <c r="BT565" s="96">
        <f t="shared" si="1191"/>
        <v>-1.5028468730364641</v>
      </c>
      <c r="BU565" s="96">
        <f t="shared" si="1192"/>
        <v>-1.0576509246578274</v>
      </c>
      <c r="BV565" s="96">
        <f t="shared" si="1193"/>
        <v>-1.0035081799329577</v>
      </c>
      <c r="BW565" s="96">
        <f t="shared" si="1194"/>
        <v>-2.7918308426483356</v>
      </c>
      <c r="BX565" s="96"/>
      <c r="BY565" s="96"/>
      <c r="BZ565" s="96"/>
      <c r="CA565" s="96"/>
      <c r="CB565" s="96"/>
      <c r="CC565" s="96"/>
      <c r="CD565" s="96"/>
      <c r="CE565" s="96"/>
      <c r="CF565" s="96"/>
      <c r="CG565" s="96"/>
      <c r="CH565" s="96"/>
      <c r="CJ565" s="39"/>
      <c r="CK565" s="19">
        <f t="shared" si="1195"/>
        <v>0</v>
      </c>
      <c r="CL565" s="38">
        <f t="shared" si="1196"/>
        <v>1.8578703348779912</v>
      </c>
      <c r="CM565" s="39">
        <f t="shared" si="1197"/>
        <v>0.21796584389267684</v>
      </c>
      <c r="CN565" s="39">
        <f t="shared" si="1198"/>
        <v>0.33335926866747817</v>
      </c>
      <c r="CO565" s="41">
        <f t="shared" si="1199"/>
        <v>0.33810000000000001</v>
      </c>
      <c r="CP565" s="39">
        <f t="shared" si="1200"/>
        <v>5.4370838917189281E-2</v>
      </c>
      <c r="CQ565" s="17">
        <f t="shared" si="1201"/>
        <v>1.5294105843098034</v>
      </c>
      <c r="CR565" s="17">
        <f t="shared" si="1202"/>
        <v>1.5511604660704337</v>
      </c>
      <c r="CS565" s="17">
        <f t="shared" si="1203"/>
        <v>0.24944660111040462</v>
      </c>
      <c r="CT565" s="17">
        <f t="shared" si="1204"/>
        <v>1.0142210875115958</v>
      </c>
      <c r="CU565" s="17">
        <f t="shared" si="1205"/>
        <v>0.16309982660606182</v>
      </c>
      <c r="CV565" s="17">
        <f t="shared" si="1206"/>
        <v>0.16081289239038535</v>
      </c>
      <c r="CW565" s="13">
        <f t="shared" si="1207"/>
        <v>-1.5234169078599367</v>
      </c>
      <c r="CX565" s="13">
        <f t="shared" si="1208"/>
        <v>-1.0985344856924051</v>
      </c>
      <c r="CY565" s="13">
        <f t="shared" si="1209"/>
        <v>-2.9119273181624137</v>
      </c>
      <c r="CZ565" s="13">
        <f t="shared" si="1225"/>
        <v>0.42488242216753186</v>
      </c>
      <c r="DA565" s="13">
        <f t="shared" si="1226"/>
        <v>0.43900333859163998</v>
      </c>
      <c r="DB565" s="13">
        <f t="shared" si="1227"/>
        <v>-1.3885104103024766</v>
      </c>
      <c r="DC565" s="13">
        <f t="shared" si="1228"/>
        <v>1.4120916424108296E-2</v>
      </c>
      <c r="DD565" s="13">
        <f t="shared" si="1229"/>
        <v>-1.8133928324700086</v>
      </c>
      <c r="DE565" s="13">
        <f t="shared" si="1230"/>
        <v>-1.8275137488941167</v>
      </c>
      <c r="DF565" s="15"/>
      <c r="DY565" s="124"/>
      <c r="EE565" t="str">
        <f>E565</f>
        <v>iRM4</v>
      </c>
      <c r="EF565" t="str">
        <f>A565</f>
        <v>Lab 3</v>
      </c>
      <c r="EG565" t="str">
        <f>B565</f>
        <v>Feb 4, 2020</v>
      </c>
      <c r="EH565" s="50">
        <f>C565</f>
        <v>1</v>
      </c>
      <c r="EI565" s="48">
        <f>BE565/AVERAGE(BE564,BE566)</f>
        <v>1.00020787699225</v>
      </c>
      <c r="EJ565" s="46">
        <f>(CM565/AVERAGE(CM564,CM566)-1)*10^6</f>
        <v>-6.4197747517980019</v>
      </c>
      <c r="EK565" s="46">
        <f>(CN565/AVERAGE(CN564,CN566)-1)*10^6</f>
        <v>0.43340528588231564</v>
      </c>
      <c r="EL565" s="46">
        <f>(CP565/AVERAGE(CP564,CP566)-1)*10^6</f>
        <v>-4.8855483611998096</v>
      </c>
      <c r="EN565" t="str">
        <f t="shared" ref="EN565:EU565" si="1262">EE742</f>
        <v>iRM6</v>
      </c>
      <c r="EO565" t="str">
        <f t="shared" si="1262"/>
        <v>Lab 3</v>
      </c>
      <c r="EP565" s="39" t="str">
        <f t="shared" si="1262"/>
        <v>Jul 21, 2020</v>
      </c>
      <c r="EQ565" s="124">
        <f t="shared" si="1262"/>
        <v>2</v>
      </c>
      <c r="ER565" s="117">
        <f t="shared" si="1262"/>
        <v>0.98013678810717308</v>
      </c>
      <c r="ES565" s="44">
        <f t="shared" si="1262"/>
        <v>-23.386335558317484</v>
      </c>
      <c r="ET565" s="44">
        <f t="shared" si="1262"/>
        <v>10.473801729249388</v>
      </c>
      <c r="EU565" s="44">
        <f t="shared" si="1262"/>
        <v>7.1893162461034166</v>
      </c>
      <c r="EV565" s="39" t="s">
        <v>275</v>
      </c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</row>
    <row r="566" spans="1:235">
      <c r="A566" t="s">
        <v>178</v>
      </c>
      <c r="B566" t="s">
        <v>168</v>
      </c>
      <c r="C566">
        <v>1</v>
      </c>
      <c r="D566" s="14">
        <v>28</v>
      </c>
      <c r="E566" t="s">
        <v>162</v>
      </c>
      <c r="F566" s="13">
        <v>1.4970852999999999E-4</v>
      </c>
      <c r="G566" s="13">
        <v>2.0489662000000001E-5</v>
      </c>
      <c r="H566" s="13">
        <v>6.3447630999999998E-4</v>
      </c>
      <c r="I566" s="13">
        <v>1.4658978E-4</v>
      </c>
      <c r="J566" s="13">
        <v>3.4320120999999998E-4</v>
      </c>
      <c r="K566" s="13"/>
      <c r="L566" s="13">
        <v>3.7491975000000002E-4</v>
      </c>
      <c r="M566" s="13"/>
      <c r="N566" s="13">
        <v>2.4974376999999998E-4</v>
      </c>
      <c r="O566" s="13"/>
      <c r="P566" s="13"/>
      <c r="Q566" s="13"/>
      <c r="R566" s="13"/>
      <c r="S566" s="13"/>
      <c r="T566" s="13">
        <v>8.0608344000000006E-5</v>
      </c>
      <c r="U566" s="13">
        <v>-1.2971023E-5</v>
      </c>
      <c r="V566" s="13">
        <v>28.952352999999999</v>
      </c>
      <c r="W566" s="13">
        <v>6.4419035999999998</v>
      </c>
      <c r="X566" s="13">
        <v>10.054669000000001</v>
      </c>
      <c r="Y566" s="13"/>
      <c r="Z566" s="13">
        <v>10.614428999999999</v>
      </c>
      <c r="AA566" s="13"/>
      <c r="AB566" s="13">
        <v>1.7753851</v>
      </c>
      <c r="AI566" s="68">
        <f t="shared" si="1173"/>
        <v>1</v>
      </c>
      <c r="AJ566" s="13">
        <f t="shared" si="1125"/>
        <v>-6.9100185999999988E-5</v>
      </c>
      <c r="AK566" s="13">
        <f t="shared" si="1126"/>
        <v>-3.3460685000000002E-5</v>
      </c>
      <c r="AL566" s="13">
        <f t="shared" si="1127"/>
        <v>28.951718523689998</v>
      </c>
      <c r="AM566" s="13">
        <f t="shared" si="1128"/>
        <v>6.4417570102199999</v>
      </c>
      <c r="AN566" s="13">
        <f t="shared" si="1129"/>
        <v>10.05432579879</v>
      </c>
      <c r="AO566" s="13">
        <f t="shared" si="1130"/>
        <v>0</v>
      </c>
      <c r="AP566" s="13">
        <f t="shared" si="1131"/>
        <v>10.61405408025</v>
      </c>
      <c r="AQ566" s="13">
        <f t="shared" si="1132"/>
        <v>0</v>
      </c>
      <c r="AR566" s="13">
        <f t="shared" si="1133"/>
        <v>1.7751353562300001</v>
      </c>
      <c r="AS566" s="13">
        <f t="shared" si="1134"/>
        <v>0</v>
      </c>
      <c r="AT566" s="13">
        <f t="shared" si="1135"/>
        <v>0</v>
      </c>
      <c r="AU566" s="13">
        <f t="shared" si="1136"/>
        <v>0</v>
      </c>
      <c r="AV566" s="13">
        <f t="shared" si="1137"/>
        <v>0</v>
      </c>
      <c r="AW566" s="13">
        <f t="shared" si="1138"/>
        <v>0</v>
      </c>
      <c r="AY566">
        <f t="shared" si="1174"/>
        <v>0</v>
      </c>
      <c r="AZ566">
        <f t="shared" si="1175"/>
        <v>1</v>
      </c>
      <c r="BB566">
        <f t="shared" si="1176"/>
        <v>1</v>
      </c>
      <c r="BC566">
        <f t="shared" si="1177"/>
        <v>1</v>
      </c>
      <c r="BD566" s="41">
        <f t="shared" si="1178"/>
        <v>1.8591929279056809</v>
      </c>
      <c r="BE566" s="13">
        <f t="shared" si="1179"/>
        <v>28.951718523689998</v>
      </c>
      <c r="BF566" s="13">
        <f t="shared" si="1180"/>
        <v>6.4417570102199999</v>
      </c>
      <c r="BG566" s="13">
        <f t="shared" si="1139"/>
        <v>10.05432579879</v>
      </c>
      <c r="BH566" s="13">
        <f t="shared" si="1140"/>
        <v>10.61405408025</v>
      </c>
      <c r="BI566" s="13">
        <f t="shared" si="1141"/>
        <v>1.7751353562300001</v>
      </c>
      <c r="BJ566" s="17">
        <f t="shared" si="1181"/>
        <v>0.22249998752056724</v>
      </c>
      <c r="BK566" s="17">
        <f t="shared" si="1182"/>
        <v>0.34727906706342698</v>
      </c>
      <c r="BL566" s="17">
        <f t="shared" si="1183"/>
        <v>0.366612229652791</v>
      </c>
      <c r="BM566" s="17">
        <f t="shared" si="1184"/>
        <v>6.1313643774806664E-2</v>
      </c>
      <c r="BN566" s="17">
        <f t="shared" si="1219"/>
        <v>1.5608048833320745</v>
      </c>
      <c r="BO566" s="17">
        <f t="shared" si="1220"/>
        <v>1.6476955065847023</v>
      </c>
      <c r="BP566" s="17">
        <f t="shared" si="1221"/>
        <v>0.27556695376955476</v>
      </c>
      <c r="BQ566" s="17">
        <f t="shared" si="1222"/>
        <v>1.0556703942821668</v>
      </c>
      <c r="BR566" s="17">
        <f t="shared" si="1223"/>
        <v>0.17655438979743732</v>
      </c>
      <c r="BS566" s="17">
        <f t="shared" si="1224"/>
        <v>0.16724385826647203</v>
      </c>
      <c r="BT566" s="96">
        <f t="shared" si="1191"/>
        <v>-1.502828233463182</v>
      </c>
      <c r="BU566" s="96">
        <f t="shared" si="1192"/>
        <v>-1.057626594404719</v>
      </c>
      <c r="BV566" s="96">
        <f t="shared" si="1193"/>
        <v>-1.0034505844690393</v>
      </c>
      <c r="BW566" s="96">
        <f t="shared" si="1194"/>
        <v>-2.7917528869917101</v>
      </c>
      <c r="BX566" s="96"/>
      <c r="BY566" s="96"/>
      <c r="BZ566" s="96"/>
      <c r="CA566" s="96"/>
      <c r="CB566" s="96"/>
      <c r="CC566" s="96"/>
      <c r="CD566" s="96"/>
      <c r="CE566" s="96"/>
      <c r="CF566" s="96"/>
      <c r="CG566" s="96"/>
      <c r="CH566" s="96"/>
      <c r="CJ566" s="39"/>
      <c r="CK566" s="19">
        <f t="shared" si="1195"/>
        <v>0</v>
      </c>
      <c r="CL566" s="38">
        <f t="shared" si="1196"/>
        <v>1.8591929279056809</v>
      </c>
      <c r="CM566" s="39">
        <f t="shared" si="1197"/>
        <v>0.21796671489481753</v>
      </c>
      <c r="CN566" s="39">
        <f t="shared" si="1198"/>
        <v>0.33335767714517295</v>
      </c>
      <c r="CO566" s="41">
        <f t="shared" si="1199"/>
        <v>0.33810000000000001</v>
      </c>
      <c r="CP566" s="39">
        <f t="shared" si="1200"/>
        <v>5.4370428994304491E-2</v>
      </c>
      <c r="CQ566" s="17">
        <f t="shared" si="1201"/>
        <v>1.529397171059071</v>
      </c>
      <c r="CR566" s="17">
        <f t="shared" si="1202"/>
        <v>1.5511542675823426</v>
      </c>
      <c r="CS566" s="17">
        <f t="shared" si="1203"/>
        <v>0.24944372364625295</v>
      </c>
      <c r="CT566" s="17">
        <f t="shared" si="1204"/>
        <v>1.0142259296244192</v>
      </c>
      <c r="CU566" s="17">
        <f t="shared" si="1205"/>
        <v>0.16309937560138105</v>
      </c>
      <c r="CV566" s="17">
        <f t="shared" si="1206"/>
        <v>0.16081167995949272</v>
      </c>
      <c r="CW566" s="13">
        <f t="shared" si="1207"/>
        <v>-1.5234129118191588</v>
      </c>
      <c r="CX566" s="13">
        <f t="shared" si="1208"/>
        <v>-1.0985392598992563</v>
      </c>
      <c r="CY566" s="13">
        <f t="shared" si="1209"/>
        <v>-2.9119348575794657</v>
      </c>
      <c r="CZ566" s="13">
        <f t="shared" si="1225"/>
        <v>0.42487365191990262</v>
      </c>
      <c r="DA566" s="13">
        <f t="shared" si="1226"/>
        <v>0.43899934255086193</v>
      </c>
      <c r="DB566" s="13">
        <f t="shared" si="1227"/>
        <v>-1.3885219457603075</v>
      </c>
      <c r="DC566" s="13">
        <f t="shared" si="1228"/>
        <v>1.4125690630959616E-2</v>
      </c>
      <c r="DD566" s="13">
        <f t="shared" si="1229"/>
        <v>-1.8133955976802096</v>
      </c>
      <c r="DE566" s="13">
        <f t="shared" si="1230"/>
        <v>-1.8275212883111691</v>
      </c>
      <c r="DF566" s="15"/>
      <c r="DV566" s="39" t="str">
        <f>E566</f>
        <v>STD</v>
      </c>
      <c r="DW566" s="39" t="str">
        <f>A566</f>
        <v>Lab 3</v>
      </c>
      <c r="DX566" s="39" t="str">
        <f>B566</f>
        <v>Feb 4, 2020</v>
      </c>
      <c r="DY566" s="124">
        <f>C566</f>
        <v>1</v>
      </c>
      <c r="DZ566" s="48">
        <f>BE566/AVERAGE(BE564,BE568)</f>
        <v>1.001660374080148</v>
      </c>
      <c r="EA566" s="46">
        <f>(CM566/AVERAGE(CM564,CM568)-1)*10^6</f>
        <v>-2.3191557232404847</v>
      </c>
      <c r="EB566" s="46">
        <f>(CN566/AVERAGE(CN564,CN568)-1)*10^6</f>
        <v>-8.0461917023599838</v>
      </c>
      <c r="EC566" s="46">
        <f>(CP566/AVERAGE(CP564,CP568)-1)*10^6</f>
        <v>-16.895813089723433</v>
      </c>
      <c r="EH566" s="50"/>
      <c r="EK566" s="46"/>
      <c r="EL566" s="46"/>
      <c r="EN566" t="str">
        <f t="shared" ref="EN566:EU566" si="1263">EE750</f>
        <v>iRM6</v>
      </c>
      <c r="EO566" t="str">
        <f t="shared" si="1263"/>
        <v>Lab 3</v>
      </c>
      <c r="EP566" s="39" t="str">
        <f t="shared" si="1263"/>
        <v>Jul 21, 2020</v>
      </c>
      <c r="EQ566" s="124">
        <f t="shared" si="1263"/>
        <v>2</v>
      </c>
      <c r="ER566" s="117">
        <f t="shared" si="1263"/>
        <v>0.9821917157236334</v>
      </c>
      <c r="ES566" s="44">
        <f t="shared" si="1263"/>
        <v>8.2655247726215464</v>
      </c>
      <c r="ET566" s="44">
        <f t="shared" si="1263"/>
        <v>9.9206203540980198</v>
      </c>
      <c r="EU566" s="44">
        <f t="shared" si="1263"/>
        <v>-1.7241033374304493</v>
      </c>
      <c r="EV566" s="39" t="s">
        <v>275</v>
      </c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</row>
    <row r="567" spans="1:235">
      <c r="A567" t="s">
        <v>178</v>
      </c>
      <c r="B567" t="s">
        <v>168</v>
      </c>
      <c r="C567">
        <v>1</v>
      </c>
      <c r="D567" s="14">
        <v>29</v>
      </c>
      <c r="E567" t="s">
        <v>164</v>
      </c>
      <c r="F567" s="13">
        <v>1.4970852999999999E-4</v>
      </c>
      <c r="G567" s="13">
        <v>2.0489662000000001E-5</v>
      </c>
      <c r="H567" s="13">
        <v>6.3447630999999998E-4</v>
      </c>
      <c r="I567" s="13">
        <v>1.4658978E-4</v>
      </c>
      <c r="J567" s="13">
        <v>3.4320120999999998E-4</v>
      </c>
      <c r="K567" s="13"/>
      <c r="L567" s="13">
        <v>3.7491975000000002E-4</v>
      </c>
      <c r="M567" s="13"/>
      <c r="N567" s="13">
        <v>2.4974376999999998E-4</v>
      </c>
      <c r="O567" s="13"/>
      <c r="P567" s="13"/>
      <c r="Q567" s="13"/>
      <c r="R567" s="13"/>
      <c r="S567" s="13"/>
      <c r="T567" s="13">
        <v>9.0006432999999996E-7</v>
      </c>
      <c r="U567" s="13">
        <v>2.0670609999999999E-5</v>
      </c>
      <c r="V567" s="13">
        <v>28.882895999999999</v>
      </c>
      <c r="W567" s="13">
        <v>6.4265068999999997</v>
      </c>
      <c r="X567" s="13">
        <v>10.030860000000001</v>
      </c>
      <c r="Y567" s="13"/>
      <c r="Z567" s="13">
        <v>10.58957</v>
      </c>
      <c r="AA567" s="13"/>
      <c r="AB567" s="13">
        <v>1.7712968</v>
      </c>
      <c r="AI567" s="68">
        <f t="shared" si="1173"/>
        <v>1</v>
      </c>
      <c r="AJ567" s="13">
        <f t="shared" si="1125"/>
        <v>-1.4880846566999999E-4</v>
      </c>
      <c r="AK567" s="13">
        <f t="shared" si="1126"/>
        <v>1.8094799999999819E-7</v>
      </c>
      <c r="AL567" s="13">
        <f t="shared" si="1127"/>
        <v>28.882261523689998</v>
      </c>
      <c r="AM567" s="13">
        <f t="shared" si="1128"/>
        <v>6.4263603102199998</v>
      </c>
      <c r="AN567" s="13">
        <f t="shared" si="1129"/>
        <v>10.03051679879</v>
      </c>
      <c r="AO567" s="13">
        <f t="shared" si="1130"/>
        <v>0</v>
      </c>
      <c r="AP567" s="13">
        <f t="shared" si="1131"/>
        <v>10.589195080250001</v>
      </c>
      <c r="AQ567" s="13">
        <f t="shared" si="1132"/>
        <v>0</v>
      </c>
      <c r="AR567" s="13">
        <f t="shared" si="1133"/>
        <v>1.77104705623</v>
      </c>
      <c r="AS567" s="13">
        <f t="shared" si="1134"/>
        <v>0</v>
      </c>
      <c r="AT567" s="13">
        <f t="shared" si="1135"/>
        <v>0</v>
      </c>
      <c r="AU567" s="13">
        <f t="shared" si="1136"/>
        <v>0</v>
      </c>
      <c r="AV567" s="13">
        <f t="shared" si="1137"/>
        <v>0</v>
      </c>
      <c r="AW567" s="13">
        <f t="shared" si="1138"/>
        <v>0</v>
      </c>
      <c r="AY567">
        <f t="shared" si="1174"/>
        <v>0</v>
      </c>
      <c r="AZ567">
        <f t="shared" si="1175"/>
        <v>1</v>
      </c>
      <c r="BB567">
        <f t="shared" si="1176"/>
        <v>1</v>
      </c>
      <c r="BC567">
        <f t="shared" si="1177"/>
        <v>1</v>
      </c>
      <c r="BD567" s="41">
        <f t="shared" si="1178"/>
        <v>1.8605044900358012</v>
      </c>
      <c r="BE567" s="13">
        <f t="shared" si="1179"/>
        <v>28.882261523689998</v>
      </c>
      <c r="BF567" s="13">
        <f t="shared" si="1180"/>
        <v>6.4263603102199998</v>
      </c>
      <c r="BG567" s="13">
        <f t="shared" si="1139"/>
        <v>10.03051679879</v>
      </c>
      <c r="BH567" s="13">
        <f t="shared" si="1140"/>
        <v>10.589195080250001</v>
      </c>
      <c r="BI567" s="13">
        <f t="shared" si="1141"/>
        <v>1.77104705623</v>
      </c>
      <c r="BJ567" s="17">
        <f t="shared" si="1181"/>
        <v>0.22250197772597996</v>
      </c>
      <c r="BK567" s="17">
        <f t="shared" si="1182"/>
        <v>0.34728986823149927</v>
      </c>
      <c r="BL567" s="17">
        <f t="shared" si="1183"/>
        <v>0.3666331693439055</v>
      </c>
      <c r="BM567" s="17">
        <f t="shared" si="1184"/>
        <v>6.1319542265668506E-2</v>
      </c>
      <c r="BN567" s="17">
        <f t="shared" si="1219"/>
        <v>1.560839466601059</v>
      </c>
      <c r="BO567" s="17">
        <f t="shared" si="1220"/>
        <v>1.6477748786369388</v>
      </c>
      <c r="BP567" s="17">
        <f t="shared" si="1221"/>
        <v>0.27559099875141768</v>
      </c>
      <c r="BQ567" s="17">
        <f t="shared" si="1222"/>
        <v>1.0556978561191777</v>
      </c>
      <c r="BR567" s="17">
        <f t="shared" si="1223"/>
        <v>0.17656588307031645</v>
      </c>
      <c r="BS567" s="17">
        <f t="shared" si="1224"/>
        <v>0.16725039465305491</v>
      </c>
      <c r="BT567" s="96">
        <f t="shared" si="1191"/>
        <v>-1.5028192887592564</v>
      </c>
      <c r="BU567" s="96">
        <f t="shared" si="1192"/>
        <v>-1.0575954926161872</v>
      </c>
      <c r="BV567" s="96">
        <f t="shared" si="1193"/>
        <v>-1.003393469371832</v>
      </c>
      <c r="BW567" s="96">
        <f t="shared" si="1194"/>
        <v>-2.7916566896888941</v>
      </c>
      <c r="BX567" s="96"/>
      <c r="BY567" s="96"/>
      <c r="BZ567" s="96"/>
      <c r="CA567" s="96"/>
      <c r="CB567" s="96"/>
      <c r="CC567" s="96"/>
      <c r="CD567" s="96"/>
      <c r="CE567" s="96"/>
      <c r="CF567" s="96"/>
      <c r="CG567" s="96"/>
      <c r="CH567" s="96"/>
      <c r="CJ567" s="39"/>
      <c r="CK567" s="19">
        <f t="shared" si="1195"/>
        <v>0</v>
      </c>
      <c r="CL567" s="38">
        <f t="shared" si="1196"/>
        <v>1.8605044900358012</v>
      </c>
      <c r="CM567" s="39">
        <f t="shared" si="1197"/>
        <v>0.21796549936403561</v>
      </c>
      <c r="CN567" s="39">
        <f t="shared" si="1198"/>
        <v>0.33335842389059078</v>
      </c>
      <c r="CO567" s="41">
        <f t="shared" si="1199"/>
        <v>0.33810000000000001</v>
      </c>
      <c r="CP567" s="39">
        <f t="shared" si="1200"/>
        <v>5.4371049651982244E-2</v>
      </c>
      <c r="CQ567" s="17">
        <f t="shared" si="1201"/>
        <v>1.5294091260462805</v>
      </c>
      <c r="CR567" s="17">
        <f t="shared" si="1202"/>
        <v>1.5511629179227187</v>
      </c>
      <c r="CS567" s="17">
        <f t="shared" si="1203"/>
        <v>0.24944796222623422</v>
      </c>
      <c r="CT567" s="17">
        <f t="shared" si="1204"/>
        <v>1.0142236576897343</v>
      </c>
      <c r="CU567" s="17">
        <f t="shared" si="1205"/>
        <v>0.16310087208063767</v>
      </c>
      <c r="CV567" s="17">
        <f t="shared" si="1206"/>
        <v>0.16081351568169844</v>
      </c>
      <c r="CW567" s="13">
        <f t="shared" si="1207"/>
        <v>-1.5234184885154531</v>
      </c>
      <c r="CX567" s="13">
        <f t="shared" si="1208"/>
        <v>-1.0985370198291076</v>
      </c>
      <c r="CY567" s="13">
        <f t="shared" si="1209"/>
        <v>-2.911923442290921</v>
      </c>
      <c r="CZ567" s="13">
        <f t="shared" si="1225"/>
        <v>0.42488146868634574</v>
      </c>
      <c r="DA567" s="13">
        <f t="shared" si="1226"/>
        <v>0.43900491924715623</v>
      </c>
      <c r="DB567" s="13">
        <f t="shared" si="1227"/>
        <v>-1.3885049537754681</v>
      </c>
      <c r="DC567" s="13">
        <f t="shared" si="1228"/>
        <v>1.4123450560810437E-2</v>
      </c>
      <c r="DD567" s="13">
        <f t="shared" si="1229"/>
        <v>-1.8133864224618137</v>
      </c>
      <c r="DE567" s="13">
        <f t="shared" si="1230"/>
        <v>-1.8275098730226245</v>
      </c>
      <c r="DF567" s="15"/>
      <c r="DY567" s="124"/>
      <c r="EE567" t="str">
        <f>E567</f>
        <v>iRM5</v>
      </c>
      <c r="EF567" t="str">
        <f>A567</f>
        <v>Lab 3</v>
      </c>
      <c r="EG567" t="str">
        <f>B567</f>
        <v>Feb 4, 2020</v>
      </c>
      <c r="EH567" s="50">
        <f>C567</f>
        <v>1</v>
      </c>
      <c r="EI567" s="48">
        <f>BE567/AVERAGE(BE566,BE568)</f>
        <v>0.9981947154339722</v>
      </c>
      <c r="EJ567" s="46">
        <f>(CM567/AVERAGE(CM566,CM568)-1)*10^6</f>
        <v>-5.4720849007594552</v>
      </c>
      <c r="EK567" s="46">
        <f>(CN567/AVERAGE(CN566,CN568)-1)*10^6</f>
        <v>-1.4653672760767122</v>
      </c>
      <c r="EL567" s="46">
        <f>(CP567/AVERAGE(CP566,CP568)-1)*10^6</f>
        <v>6.9442786263529399</v>
      </c>
      <c r="EN567" t="str">
        <f t="shared" ref="EN567:EU567" si="1264">EE763</f>
        <v>iRM6</v>
      </c>
      <c r="EO567" t="str">
        <f t="shared" si="1264"/>
        <v>Lab 3</v>
      </c>
      <c r="EP567" s="39" t="str">
        <f t="shared" si="1264"/>
        <v>Jul 22, 2020</v>
      </c>
      <c r="EQ567" s="124">
        <f t="shared" si="1264"/>
        <v>3</v>
      </c>
      <c r="ER567" s="117">
        <f t="shared" si="1264"/>
        <v>1.006116870346089</v>
      </c>
      <c r="ES567" s="44">
        <f t="shared" si="1264"/>
        <v>7.9492795281854711</v>
      </c>
      <c r="ET567" s="44">
        <f t="shared" si="1264"/>
        <v>10.581031132828045</v>
      </c>
      <c r="EU567" s="44">
        <f t="shared" si="1264"/>
        <v>39.476033422358725</v>
      </c>
      <c r="EV567" s="39" t="s">
        <v>275</v>
      </c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</row>
    <row r="568" spans="1:235">
      <c r="A568" t="s">
        <v>178</v>
      </c>
      <c r="B568" t="s">
        <v>168</v>
      </c>
      <c r="C568">
        <v>1</v>
      </c>
      <c r="D568" s="14">
        <v>30</v>
      </c>
      <c r="E568" t="s">
        <v>162</v>
      </c>
      <c r="F568" s="13">
        <v>1.4970852999999999E-4</v>
      </c>
      <c r="G568" s="13">
        <v>2.0489662000000001E-5</v>
      </c>
      <c r="H568" s="13">
        <v>6.3447630999999998E-4</v>
      </c>
      <c r="I568" s="13">
        <v>1.4658978E-4</v>
      </c>
      <c r="J568" s="13">
        <v>3.4320120999999998E-4</v>
      </c>
      <c r="K568" s="13"/>
      <c r="L568" s="13">
        <v>3.7491975000000002E-4</v>
      </c>
      <c r="M568" s="13"/>
      <c r="N568" s="13">
        <v>2.4974376999999998E-4</v>
      </c>
      <c r="O568" s="13"/>
      <c r="P568" s="13"/>
      <c r="Q568" s="13"/>
      <c r="R568" s="13"/>
      <c r="S568" s="13"/>
      <c r="T568" s="13">
        <v>3.8727241999999999E-5</v>
      </c>
      <c r="U568" s="13">
        <v>-7.1896456999999999E-6</v>
      </c>
      <c r="V568" s="13">
        <v>28.917909000000002</v>
      </c>
      <c r="W568" s="13">
        <v>6.4344267999999998</v>
      </c>
      <c r="X568" s="13">
        <v>10.043366000000001</v>
      </c>
      <c r="Y568" s="13"/>
      <c r="Z568" s="13">
        <v>10.603021999999999</v>
      </c>
      <c r="AA568" s="13"/>
      <c r="AB568" s="13">
        <v>1.7735920999999999</v>
      </c>
      <c r="AI568" s="68">
        <f t="shared" si="1173"/>
        <v>1</v>
      </c>
      <c r="AJ568" s="13">
        <f t="shared" si="1125"/>
        <v>-1.10981288E-4</v>
      </c>
      <c r="AK568" s="13">
        <f t="shared" si="1126"/>
        <v>-2.7679307700000002E-5</v>
      </c>
      <c r="AL568" s="13">
        <f t="shared" si="1127"/>
        <v>28.917274523690001</v>
      </c>
      <c r="AM568" s="13">
        <f t="shared" si="1128"/>
        <v>6.4342802102199999</v>
      </c>
      <c r="AN568" s="13">
        <f t="shared" si="1129"/>
        <v>10.04302279879</v>
      </c>
      <c r="AO568" s="13">
        <f t="shared" si="1130"/>
        <v>0</v>
      </c>
      <c r="AP568" s="13">
        <f t="shared" si="1131"/>
        <v>10.60264708025</v>
      </c>
      <c r="AQ568" s="13">
        <f t="shared" si="1132"/>
        <v>0</v>
      </c>
      <c r="AR568" s="13">
        <f t="shared" si="1133"/>
        <v>1.7733423562299999</v>
      </c>
      <c r="AS568" s="13">
        <f t="shared" si="1134"/>
        <v>0</v>
      </c>
      <c r="AT568" s="13">
        <f t="shared" si="1135"/>
        <v>0</v>
      </c>
      <c r="AU568" s="13">
        <f t="shared" si="1136"/>
        <v>0</v>
      </c>
      <c r="AV568" s="13">
        <f t="shared" si="1137"/>
        <v>0</v>
      </c>
      <c r="AW568" s="13">
        <f t="shared" si="1138"/>
        <v>0</v>
      </c>
      <c r="AY568">
        <f t="shared" si="1174"/>
        <v>0</v>
      </c>
      <c r="AZ568">
        <f t="shared" si="1175"/>
        <v>1</v>
      </c>
      <c r="BB568">
        <f t="shared" si="1176"/>
        <v>1</v>
      </c>
      <c r="BC568">
        <f t="shared" si="1177"/>
        <v>1</v>
      </c>
      <c r="BD568" s="41">
        <f t="shared" si="1178"/>
        <v>1.8618366696731532</v>
      </c>
      <c r="BE568" s="13">
        <f t="shared" si="1179"/>
        <v>28.917274523690001</v>
      </c>
      <c r="BF568" s="13">
        <f t="shared" si="1180"/>
        <v>6.4342802102199999</v>
      </c>
      <c r="BG568" s="13">
        <f t="shared" si="1139"/>
        <v>10.04302279879</v>
      </c>
      <c r="BH568" s="13">
        <f t="shared" si="1140"/>
        <v>10.60264708025</v>
      </c>
      <c r="BI568" s="13">
        <f t="shared" si="1141"/>
        <v>1.7733423562299999</v>
      </c>
      <c r="BJ568" s="17">
        <f t="shared" si="1181"/>
        <v>0.22250645388274132</v>
      </c>
      <c r="BK568" s="17">
        <f t="shared" si="1182"/>
        <v>0.34730184515011675</v>
      </c>
      <c r="BL568" s="17">
        <f t="shared" si="1183"/>
        <v>0.366654439427338</v>
      </c>
      <c r="BM568" s="17">
        <f t="shared" si="1184"/>
        <v>6.1324671340558683E-2</v>
      </c>
      <c r="BN568" s="17">
        <f t="shared" si="1219"/>
        <v>1.5608618945189847</v>
      </c>
      <c r="BO568" s="17">
        <f t="shared" si="1220"/>
        <v>1.6478373234987655</v>
      </c>
      <c r="BP568" s="17">
        <f t="shared" si="1221"/>
        <v>0.27560850604754222</v>
      </c>
      <c r="BQ568" s="17">
        <f t="shared" si="1222"/>
        <v>1.055722693522853</v>
      </c>
      <c r="BR568" s="17">
        <f t="shared" si="1223"/>
        <v>0.17657456243588884</v>
      </c>
      <c r="BS568" s="17">
        <f t="shared" si="1224"/>
        <v>0.16725468110065456</v>
      </c>
      <c r="BT568" s="96">
        <f t="shared" si="1191"/>
        <v>-1.5027991715819466</v>
      </c>
      <c r="BU568" s="96">
        <f t="shared" si="1192"/>
        <v>-1.0575610064039622</v>
      </c>
      <c r="BV568" s="96">
        <f t="shared" si="1193"/>
        <v>-1.0033354564361598</v>
      </c>
      <c r="BW568" s="96">
        <f t="shared" si="1194"/>
        <v>-2.7915730481579595</v>
      </c>
      <c r="BX568" s="96"/>
      <c r="BY568" s="96"/>
      <c r="BZ568" s="96"/>
      <c r="CA568" s="96"/>
      <c r="CB568" s="96"/>
      <c r="CC568" s="96"/>
      <c r="CD568" s="96"/>
      <c r="CE568" s="96"/>
      <c r="CF568" s="96"/>
      <c r="CG568" s="96"/>
      <c r="CH568" s="96"/>
      <c r="CJ568" s="39"/>
      <c r="CK568" s="19">
        <f t="shared" si="1195"/>
        <v>0</v>
      </c>
      <c r="CL568" s="38">
        <f t="shared" si="1196"/>
        <v>1.8618366696731532</v>
      </c>
      <c r="CM568" s="39">
        <f t="shared" si="1197"/>
        <v>0.21796666929774308</v>
      </c>
      <c r="CN568" s="39">
        <f t="shared" si="1198"/>
        <v>0.33336014762249144</v>
      </c>
      <c r="CO568" s="41">
        <f t="shared" si="1199"/>
        <v>0.33810000000000001</v>
      </c>
      <c r="CP568" s="39">
        <f t="shared" si="1200"/>
        <v>5.4370915179467856E-2</v>
      </c>
      <c r="CQ568" s="17">
        <f t="shared" si="1201"/>
        <v>1.5294088251957485</v>
      </c>
      <c r="CR568" s="17">
        <f t="shared" si="1202"/>
        <v>1.551154592072765</v>
      </c>
      <c r="CS568" s="17">
        <f t="shared" si="1203"/>
        <v>0.24944600637630984</v>
      </c>
      <c r="CT568" s="17">
        <f t="shared" si="1204"/>
        <v>1.0142184133625838</v>
      </c>
      <c r="CU568" s="17">
        <f t="shared" si="1205"/>
        <v>0.16309962533685746</v>
      </c>
      <c r="CV568" s="17">
        <f t="shared" si="1206"/>
        <v>0.16081311795169434</v>
      </c>
      <c r="CW568" s="13">
        <f t="shared" si="1207"/>
        <v>-1.523413121012013</v>
      </c>
      <c r="CX568" s="13">
        <f t="shared" si="1208"/>
        <v>-1.0985318490359892</v>
      </c>
      <c r="CY568" s="13">
        <f t="shared" si="1209"/>
        <v>-2.9119259155313966</v>
      </c>
      <c r="CZ568" s="13">
        <f t="shared" si="1225"/>
        <v>0.42488127197602371</v>
      </c>
      <c r="DA568" s="13">
        <f t="shared" si="1226"/>
        <v>0.43899955174371602</v>
      </c>
      <c r="DB568" s="13">
        <f t="shared" si="1227"/>
        <v>-1.3885127945193836</v>
      </c>
      <c r="DC568" s="13">
        <f t="shared" si="1228"/>
        <v>1.4118279767692509E-2</v>
      </c>
      <c r="DD568" s="13">
        <f t="shared" si="1229"/>
        <v>-1.8133940664954071</v>
      </c>
      <c r="DE568" s="13">
        <f t="shared" si="1230"/>
        <v>-1.8275123462630996</v>
      </c>
      <c r="DF568" s="15"/>
      <c r="DV568" s="39" t="str">
        <f>E568</f>
        <v>STD</v>
      </c>
      <c r="DW568" s="39" t="str">
        <f>A568</f>
        <v>Lab 3</v>
      </c>
      <c r="DX568" s="39" t="str">
        <f>B568</f>
        <v>Feb 4, 2020</v>
      </c>
      <c r="DY568" s="124">
        <f>C568</f>
        <v>1</v>
      </c>
      <c r="DZ568" s="48">
        <f>BE568/AVERAGE(BE566,BE570)</f>
        <v>0.99840490474443055</v>
      </c>
      <c r="EA568" s="46">
        <f>(CM568/AVERAGE(CM566,CM570)-1)*10^6</f>
        <v>-2.707460089346192</v>
      </c>
      <c r="EB568" s="46">
        <f>(CN568/AVERAGE(CN566,CN570)-1)*10^6</f>
        <v>1.5818807597156592</v>
      </c>
      <c r="EC568" s="46">
        <f>(CP568/AVERAGE(CP566,CP570)-1)*10^6</f>
        <v>1.1182670782705628</v>
      </c>
      <c r="EH568" s="50"/>
      <c r="EK568" s="46"/>
      <c r="EL568" s="46"/>
      <c r="EN568" t="str">
        <f t="shared" ref="EN568:EU568" si="1265">EE771</f>
        <v>iRM6</v>
      </c>
      <c r="EO568" t="str">
        <f t="shared" si="1265"/>
        <v>Lab 3</v>
      </c>
      <c r="EP568" s="39" t="str">
        <f t="shared" si="1265"/>
        <v>Jul 22, 2020</v>
      </c>
      <c r="EQ568" s="124">
        <f t="shared" si="1265"/>
        <v>3</v>
      </c>
      <c r="ER568" s="117">
        <f t="shared" si="1265"/>
        <v>1.0081126505203681</v>
      </c>
      <c r="ES568" s="44">
        <f t="shared" si="1265"/>
        <v>-15.476164094363476</v>
      </c>
      <c r="ET568" s="44">
        <f t="shared" si="1265"/>
        <v>-0.22743847427619812</v>
      </c>
      <c r="EU568" s="44">
        <f t="shared" si="1265"/>
        <v>-2.3321643127793834</v>
      </c>
      <c r="EV568" s="39" t="s">
        <v>275</v>
      </c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</row>
    <row r="569" spans="1:235">
      <c r="A569" t="s">
        <v>178</v>
      </c>
      <c r="B569" t="s">
        <v>168</v>
      </c>
      <c r="C569">
        <v>1</v>
      </c>
      <c r="D569" s="14">
        <v>31</v>
      </c>
      <c r="E569" t="s">
        <v>165</v>
      </c>
      <c r="F569" s="13">
        <v>1.4970852999999999E-4</v>
      </c>
      <c r="G569" s="13">
        <v>2.0489662000000001E-5</v>
      </c>
      <c r="H569" s="13">
        <v>6.3447630999999998E-4</v>
      </c>
      <c r="I569" s="13">
        <v>1.4658978E-4</v>
      </c>
      <c r="J569" s="13">
        <v>3.4320120999999998E-4</v>
      </c>
      <c r="K569" s="13"/>
      <c r="L569" s="13">
        <v>3.7491975000000002E-4</v>
      </c>
      <c r="M569" s="13"/>
      <c r="N569" s="13">
        <v>2.4974376999999998E-4</v>
      </c>
      <c r="O569" s="13"/>
      <c r="P569" s="13"/>
      <c r="Q569" s="13"/>
      <c r="R569" s="13"/>
      <c r="S569" s="13"/>
      <c r="T569" s="13">
        <v>-7.3941396999999997E-6</v>
      </c>
      <c r="U569" s="13">
        <v>-3.5091194999999999E-7</v>
      </c>
      <c r="V569" s="13">
        <v>28.656803</v>
      </c>
      <c r="W569" s="13">
        <v>6.3763869</v>
      </c>
      <c r="X569" s="13">
        <v>9.9528695999999997</v>
      </c>
      <c r="Y569" s="13"/>
      <c r="Z569" s="13">
        <v>10.507685</v>
      </c>
      <c r="AA569" s="13"/>
      <c r="AB569" s="13">
        <v>1.7576768</v>
      </c>
      <c r="AI569" s="68">
        <f t="shared" si="1173"/>
        <v>1</v>
      </c>
      <c r="AJ569" s="13">
        <f t="shared" si="1125"/>
        <v>-1.5710266969999999E-4</v>
      </c>
      <c r="AK569" s="13">
        <f t="shared" si="1126"/>
        <v>-2.0840573950000001E-5</v>
      </c>
      <c r="AL569" s="13">
        <f t="shared" si="1127"/>
        <v>28.656168523689999</v>
      </c>
      <c r="AM569" s="13">
        <f t="shared" si="1128"/>
        <v>6.37624031022</v>
      </c>
      <c r="AN569" s="13">
        <f t="shared" si="1129"/>
        <v>9.952526398789999</v>
      </c>
      <c r="AO569" s="13">
        <f t="shared" si="1130"/>
        <v>0</v>
      </c>
      <c r="AP569" s="13">
        <f t="shared" si="1131"/>
        <v>10.507310080250001</v>
      </c>
      <c r="AQ569" s="13">
        <f t="shared" si="1132"/>
        <v>0</v>
      </c>
      <c r="AR569" s="13">
        <f t="shared" si="1133"/>
        <v>1.7574270562300001</v>
      </c>
      <c r="AS569" s="13">
        <f t="shared" si="1134"/>
        <v>0</v>
      </c>
      <c r="AT569" s="13">
        <f t="shared" si="1135"/>
        <v>0</v>
      </c>
      <c r="AU569" s="13">
        <f t="shared" si="1136"/>
        <v>0</v>
      </c>
      <c r="AV569" s="13">
        <f t="shared" si="1137"/>
        <v>0</v>
      </c>
      <c r="AW569" s="13">
        <f t="shared" si="1138"/>
        <v>0</v>
      </c>
      <c r="AY569">
        <f t="shared" si="1174"/>
        <v>0</v>
      </c>
      <c r="AZ569">
        <f t="shared" si="1175"/>
        <v>1</v>
      </c>
      <c r="BB569">
        <f t="shared" si="1176"/>
        <v>1</v>
      </c>
      <c r="BC569">
        <f t="shared" si="1177"/>
        <v>1</v>
      </c>
      <c r="BD569" s="41">
        <f t="shared" si="1178"/>
        <v>1.862707979513045</v>
      </c>
      <c r="BE569" s="13">
        <f t="shared" si="1179"/>
        <v>28.656168523689999</v>
      </c>
      <c r="BF569" s="13">
        <f t="shared" si="1180"/>
        <v>6.37624031022</v>
      </c>
      <c r="BG569" s="13">
        <f t="shared" si="1139"/>
        <v>9.952526398789999</v>
      </c>
      <c r="BH569" s="13">
        <f t="shared" si="1140"/>
        <v>10.507310080250001</v>
      </c>
      <c r="BI569" s="13">
        <f t="shared" si="1141"/>
        <v>1.7574270562300001</v>
      </c>
      <c r="BJ569" s="17">
        <f t="shared" si="1181"/>
        <v>0.22250847334837434</v>
      </c>
      <c r="BK569" s="17">
        <f t="shared" si="1182"/>
        <v>0.34730834272426425</v>
      </c>
      <c r="BL569" s="17">
        <f t="shared" si="1183"/>
        <v>0.36666835175692203</v>
      </c>
      <c r="BM569" s="17">
        <f t="shared" si="1184"/>
        <v>6.1328054194584265E-2</v>
      </c>
      <c r="BN569" s="17">
        <f t="shared" si="1219"/>
        <v>1.5608769297540177</v>
      </c>
      <c r="BO569" s="17">
        <f t="shared" si="1220"/>
        <v>1.6478848928276146</v>
      </c>
      <c r="BP569" s="17">
        <f t="shared" si="1221"/>
        <v>0.27562120791042821</v>
      </c>
      <c r="BQ569" s="17">
        <f t="shared" si="1222"/>
        <v>1.0557430002423758</v>
      </c>
      <c r="BR569" s="17">
        <f t="shared" si="1223"/>
        <v>0.17658099921680823</v>
      </c>
      <c r="BS569" s="17">
        <f t="shared" si="1224"/>
        <v>0.16725756095590411</v>
      </c>
      <c r="BT569" s="96">
        <f t="shared" si="1191"/>
        <v>-1.5027900956363569</v>
      </c>
      <c r="BU569" s="96">
        <f t="shared" si="1192"/>
        <v>-1.0575422978555962</v>
      </c>
      <c r="BV569" s="96">
        <f t="shared" si="1193"/>
        <v>-1.0032975131736486</v>
      </c>
      <c r="BW569" s="96">
        <f t="shared" si="1194"/>
        <v>-2.791517886660134</v>
      </c>
      <c r="BX569" s="96"/>
      <c r="BY569" s="96"/>
      <c r="BZ569" s="96"/>
      <c r="CA569" s="96"/>
      <c r="CB569" s="96"/>
      <c r="CC569" s="96"/>
      <c r="CD569" s="96"/>
      <c r="CE569" s="96"/>
      <c r="CF569" s="96"/>
      <c r="CG569" s="96"/>
      <c r="CH569" s="96"/>
      <c r="CJ569" s="39"/>
      <c r="CK569" s="19">
        <f t="shared" si="1195"/>
        <v>0</v>
      </c>
      <c r="CL569" s="38">
        <f t="shared" si="1196"/>
        <v>1.862707979513045</v>
      </c>
      <c r="CM569" s="39">
        <f t="shared" si="1197"/>
        <v>0.21796654482711175</v>
      </c>
      <c r="CN569" s="39">
        <f t="shared" si="1198"/>
        <v>0.33335999255940624</v>
      </c>
      <c r="CO569" s="41">
        <f t="shared" si="1199"/>
        <v>0.33810000000000007</v>
      </c>
      <c r="CP569" s="39">
        <f t="shared" si="1200"/>
        <v>5.4370852015570174E-2</v>
      </c>
      <c r="CQ569" s="17">
        <f t="shared" si="1201"/>
        <v>1.5294089871627916</v>
      </c>
      <c r="CR569" s="17">
        <f t="shared" si="1202"/>
        <v>1.5511554778655436</v>
      </c>
      <c r="CS569" s="17">
        <f t="shared" si="1203"/>
        <v>0.24944585903628658</v>
      </c>
      <c r="CT569" s="17">
        <f t="shared" si="1204"/>
        <v>1.014218885128362</v>
      </c>
      <c r="CU569" s="17">
        <f t="shared" si="1205"/>
        <v>0.16309951172644405</v>
      </c>
      <c r="CV569" s="17">
        <f t="shared" si="1206"/>
        <v>0.16081293113152967</v>
      </c>
      <c r="CW569" s="13">
        <f t="shared" si="1207"/>
        <v>-1.5234136920656849</v>
      </c>
      <c r="CX569" s="13">
        <f t="shared" si="1208"/>
        <v>-1.0985323141879351</v>
      </c>
      <c r="CY569" s="13">
        <f t="shared" si="1209"/>
        <v>-2.9119270772542434</v>
      </c>
      <c r="CZ569" s="13">
        <f t="shared" si="1225"/>
        <v>0.42488137787774988</v>
      </c>
      <c r="DA569" s="13">
        <f t="shared" si="1226"/>
        <v>0.43900012279738809</v>
      </c>
      <c r="DB569" s="13">
        <f t="shared" si="1227"/>
        <v>-1.3885133851885587</v>
      </c>
      <c r="DC569" s="13">
        <f t="shared" si="1228"/>
        <v>1.4118744919638366E-2</v>
      </c>
      <c r="DD569" s="13">
        <f t="shared" si="1229"/>
        <v>-1.8133947630663083</v>
      </c>
      <c r="DE569" s="13">
        <f t="shared" si="1230"/>
        <v>-1.8275135079859464</v>
      </c>
      <c r="DF569" s="15"/>
      <c r="DY569" s="124"/>
      <c r="EE569" t="str">
        <f>E569</f>
        <v>iRM6</v>
      </c>
      <c r="EF569" t="str">
        <f>A569</f>
        <v>Lab 3</v>
      </c>
      <c r="EG569" t="str">
        <f>B569</f>
        <v>Feb 4, 2020</v>
      </c>
      <c r="EH569" s="50">
        <f>C569</f>
        <v>1</v>
      </c>
      <c r="EI569" s="48">
        <f>BE569/AVERAGE(BE568,BE570)</f>
        <v>0.98997854714445954</v>
      </c>
      <c r="EJ569" s="46">
        <f>(CM569/AVERAGE(CM568,CM570)-1)*10^6</f>
        <v>-3.1739162292820922</v>
      </c>
      <c r="EK569" s="46">
        <f>(CN569/AVERAGE(CN568,CN570)-1)*10^6</f>
        <v>-2.5886859861268263</v>
      </c>
      <c r="EL569" s="46">
        <f>(CP569/AVERAGE(CP568,CP570)-1)*10^6</f>
        <v>-4.5144452535117452</v>
      </c>
      <c r="EN569" t="str">
        <f t="shared" ref="EN569:EU569" si="1266">EE779</f>
        <v>iRM6</v>
      </c>
      <c r="EO569" t="str">
        <f t="shared" si="1266"/>
        <v>Lab 3</v>
      </c>
      <c r="EP569" s="39" t="str">
        <f t="shared" si="1266"/>
        <v>Jul 22, 2020</v>
      </c>
      <c r="EQ569" s="124">
        <f t="shared" si="1266"/>
        <v>3</v>
      </c>
      <c r="ER569" s="117">
        <f t="shared" si="1266"/>
        <v>1.0068229448424992</v>
      </c>
      <c r="ES569" s="44">
        <f t="shared" si="1266"/>
        <v>-4.3566608292078257</v>
      </c>
      <c r="ET569" s="44">
        <f t="shared" si="1266"/>
        <v>3.9378811289569882</v>
      </c>
      <c r="EU569" s="44">
        <f t="shared" si="1266"/>
        <v>22.027086208575852</v>
      </c>
      <c r="EV569" s="39" t="s">
        <v>275</v>
      </c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</row>
    <row r="570" spans="1:235">
      <c r="A570" t="s">
        <v>178</v>
      </c>
      <c r="B570" t="s">
        <v>168</v>
      </c>
      <c r="C570">
        <v>1</v>
      </c>
      <c r="D570" s="14">
        <v>32</v>
      </c>
      <c r="E570" t="s">
        <v>162</v>
      </c>
      <c r="F570" s="13">
        <v>1.4970852999999999E-4</v>
      </c>
      <c r="G570" s="13">
        <v>2.0489662000000001E-5</v>
      </c>
      <c r="H570" s="13">
        <v>6.3447630999999998E-4</v>
      </c>
      <c r="I570" s="13">
        <v>1.4658978E-4</v>
      </c>
      <c r="J570" s="13">
        <v>3.4320120999999998E-4</v>
      </c>
      <c r="K570" s="13"/>
      <c r="L570" s="13">
        <v>3.7491975000000002E-4</v>
      </c>
      <c r="M570" s="13"/>
      <c r="N570" s="13">
        <v>2.4974376999999998E-4</v>
      </c>
      <c r="O570" s="13"/>
      <c r="P570" s="13"/>
      <c r="Q570" s="13"/>
      <c r="R570" s="13"/>
      <c r="S570" s="13"/>
      <c r="T570" s="13">
        <v>3.0475538000000001E-7</v>
      </c>
      <c r="U570" s="13">
        <v>-8.7129153000000001E-7</v>
      </c>
      <c r="V570" s="13">
        <v>28.975864000000001</v>
      </c>
      <c r="W570" s="13">
        <v>6.4475283000000001</v>
      </c>
      <c r="X570" s="13">
        <v>10.064071999999999</v>
      </c>
      <c r="Y570" s="13"/>
      <c r="Z570" s="13">
        <v>10.625389999999999</v>
      </c>
      <c r="AA570" s="13"/>
      <c r="AB570" s="13">
        <v>1.7774357999999999</v>
      </c>
      <c r="AI570" s="68">
        <f t="shared" si="1173"/>
        <v>1</v>
      </c>
      <c r="AJ570" s="13">
        <f t="shared" si="1125"/>
        <v>-1.4940377462E-4</v>
      </c>
      <c r="AK570" s="13">
        <f t="shared" si="1126"/>
        <v>-2.136095353E-5</v>
      </c>
      <c r="AL570" s="13">
        <f t="shared" si="1127"/>
        <v>28.97522952369</v>
      </c>
      <c r="AM570" s="13">
        <f t="shared" si="1128"/>
        <v>6.4473817102200002</v>
      </c>
      <c r="AN570" s="13">
        <f t="shared" si="1129"/>
        <v>10.063728798789999</v>
      </c>
      <c r="AO570" s="13">
        <f t="shared" si="1130"/>
        <v>0</v>
      </c>
      <c r="AP570" s="13">
        <f t="shared" si="1131"/>
        <v>10.62501508025</v>
      </c>
      <c r="AQ570" s="13">
        <f t="shared" si="1132"/>
        <v>0</v>
      </c>
      <c r="AR570" s="13">
        <f t="shared" si="1133"/>
        <v>1.7771860562299999</v>
      </c>
      <c r="AS570" s="13">
        <f t="shared" si="1134"/>
        <v>0</v>
      </c>
      <c r="AT570" s="13">
        <f t="shared" si="1135"/>
        <v>0</v>
      </c>
      <c r="AU570" s="13">
        <f t="shared" si="1136"/>
        <v>0</v>
      </c>
      <c r="AV570" s="13">
        <f t="shared" si="1137"/>
        <v>0</v>
      </c>
      <c r="AW570" s="13">
        <f t="shared" si="1138"/>
        <v>0</v>
      </c>
      <c r="AY570">
        <f t="shared" si="1174"/>
        <v>0</v>
      </c>
      <c r="AZ570">
        <f t="shared" si="1175"/>
        <v>1</v>
      </c>
      <c r="BB570">
        <f t="shared" si="1176"/>
        <v>1</v>
      </c>
      <c r="BC570">
        <f t="shared" si="1177"/>
        <v>1</v>
      </c>
      <c r="BD570" s="41">
        <f t="shared" si="1178"/>
        <v>1.8642542646002112</v>
      </c>
      <c r="BE570" s="13">
        <f t="shared" si="1179"/>
        <v>28.97522952369</v>
      </c>
      <c r="BF570" s="13">
        <f t="shared" si="1180"/>
        <v>6.4473817102200002</v>
      </c>
      <c r="BG570" s="13">
        <f t="shared" si="1139"/>
        <v>10.063728798789999</v>
      </c>
      <c r="BH570" s="13">
        <f t="shared" si="1140"/>
        <v>10.62501508025</v>
      </c>
      <c r="BI570" s="13">
        <f t="shared" si="1141"/>
        <v>1.7771860562299999</v>
      </c>
      <c r="BJ570" s="17">
        <f t="shared" si="1181"/>
        <v>0.22251356818239018</v>
      </c>
      <c r="BK570" s="17">
        <f t="shared" si="1182"/>
        <v>0.34732179741878993</v>
      </c>
      <c r="BL570" s="17">
        <f t="shared" si="1183"/>
        <v>0.36669304281310494</v>
      </c>
      <c r="BM570" s="17">
        <f t="shared" si="1184"/>
        <v>6.133466707405999E-2</v>
      </c>
      <c r="BN570" s="17">
        <f t="shared" si="1219"/>
        <v>1.5609016576198029</v>
      </c>
      <c r="BO570" s="17">
        <f t="shared" si="1220"/>
        <v>1.6479581259176679</v>
      </c>
      <c r="BP570" s="17">
        <f t="shared" si="1221"/>
        <v>0.27564461607925461</v>
      </c>
      <c r="BQ570" s="17">
        <f t="shared" si="1222"/>
        <v>1.0557731922910607</v>
      </c>
      <c r="BR570" s="17">
        <f t="shared" si="1223"/>
        <v>0.17659319838226145</v>
      </c>
      <c r="BS570" s="17">
        <f t="shared" si="1224"/>
        <v>0.16726433259689866</v>
      </c>
      <c r="BT570" s="96">
        <f t="shared" si="1191"/>
        <v>-1.502767198640071</v>
      </c>
      <c r="BU570" s="96">
        <f t="shared" si="1192"/>
        <v>-1.0575035586942791</v>
      </c>
      <c r="BV570" s="96">
        <f t="shared" si="1193"/>
        <v>-1.0032301765061473</v>
      </c>
      <c r="BW570" s="96">
        <f t="shared" si="1194"/>
        <v>-2.79141006450498</v>
      </c>
      <c r="BX570" s="96"/>
      <c r="BY570" s="96"/>
      <c r="BZ570" s="96"/>
      <c r="CA570" s="96"/>
      <c r="CB570" s="96"/>
      <c r="CC570" s="96"/>
      <c r="CD570" s="96"/>
      <c r="CE570" s="96"/>
      <c r="CF570" s="96"/>
      <c r="CG570" s="96"/>
      <c r="CH570" s="96"/>
      <c r="CJ570" s="39"/>
      <c r="CK570" s="19">
        <f t="shared" si="1195"/>
        <v>0</v>
      </c>
      <c r="CL570" s="38">
        <f t="shared" si="1196"/>
        <v>1.8642542646002112</v>
      </c>
      <c r="CM570" s="39">
        <f t="shared" si="1197"/>
        <v>0.21796780397598003</v>
      </c>
      <c r="CN570" s="39">
        <f t="shared" si="1198"/>
        <v>0.33336156342947104</v>
      </c>
      <c r="CO570" s="41">
        <f t="shared" si="1199"/>
        <v>0.33809999999999996</v>
      </c>
      <c r="CP570" s="39">
        <f t="shared" si="1200"/>
        <v>5.4371279762358296E-2</v>
      </c>
      <c r="CQ570" s="17">
        <f t="shared" si="1201"/>
        <v>1.5294073590162303</v>
      </c>
      <c r="CR570" s="17">
        <f t="shared" si="1202"/>
        <v>1.5511465172042491</v>
      </c>
      <c r="CS570" s="17">
        <f t="shared" si="1203"/>
        <v>0.24944638047713677</v>
      </c>
      <c r="CT570" s="17">
        <f t="shared" si="1204"/>
        <v>1.0142141059148573</v>
      </c>
      <c r="CU570" s="17">
        <f t="shared" si="1205"/>
        <v>0.16310002629880743</v>
      </c>
      <c r="CV570" s="17">
        <f t="shared" si="1206"/>
        <v>0.16081419628026708</v>
      </c>
      <c r="CW570" s="13">
        <f t="shared" si="1207"/>
        <v>-1.5234079152835995</v>
      </c>
      <c r="CX570" s="13">
        <f t="shared" si="1208"/>
        <v>-1.0985276019657166</v>
      </c>
      <c r="CY570" s="13">
        <f t="shared" si="1209"/>
        <v>-2.9119192100774436</v>
      </c>
      <c r="CZ570" s="13">
        <f t="shared" si="1225"/>
        <v>0.42488031331788284</v>
      </c>
      <c r="DA570" s="13">
        <f t="shared" si="1226"/>
        <v>0.43899434601530257</v>
      </c>
      <c r="DB570" s="13">
        <f t="shared" si="1227"/>
        <v>-1.3885112947938445</v>
      </c>
      <c r="DC570" s="13">
        <f t="shared" si="1228"/>
        <v>1.4114032697419702E-2</v>
      </c>
      <c r="DD570" s="13">
        <f t="shared" si="1229"/>
        <v>-1.8133916081117274</v>
      </c>
      <c r="DE570" s="13">
        <f t="shared" si="1230"/>
        <v>-1.827505640809147</v>
      </c>
      <c r="DF570" s="15"/>
      <c r="DV570" s="39" t="str">
        <f>E570</f>
        <v>STD</v>
      </c>
      <c r="DW570" s="39" t="str">
        <f>A570</f>
        <v>Lab 3</v>
      </c>
      <c r="DX570" s="39" t="str">
        <f>B570</f>
        <v>Feb 4, 2020</v>
      </c>
      <c r="DY570" s="124">
        <f>C570</f>
        <v>1</v>
      </c>
      <c r="DZ570" s="48">
        <f>BE570/AVERAGE(BE568,BE572)</f>
        <v>1.0035943807373768</v>
      </c>
      <c r="EA570" s="46">
        <f>(CM570/AVERAGE(CM568,CM572)-1)*10^6</f>
        <v>1.5757961302487189</v>
      </c>
      <c r="EB570" s="46">
        <f>(CN570/AVERAGE(CN568,CN572)-1)*10^6</f>
        <v>6.3545542519083398</v>
      </c>
      <c r="EC570" s="46">
        <f>(CP570/AVERAGE(CP568,CP572)-1)*10^6</f>
        <v>-8.37330443370643</v>
      </c>
      <c r="EH570" s="50"/>
      <c r="EK570" s="46"/>
      <c r="EL570" s="46"/>
      <c r="EN570" t="str">
        <f t="shared" ref="EN570:EU570" si="1267">EE787</f>
        <v>iRM6</v>
      </c>
      <c r="EO570" t="str">
        <f t="shared" si="1267"/>
        <v>Lab 3</v>
      </c>
      <c r="EP570" s="39" t="str">
        <f t="shared" si="1267"/>
        <v>Jul 22, 2020</v>
      </c>
      <c r="EQ570" s="124">
        <f t="shared" si="1267"/>
        <v>3</v>
      </c>
      <c r="ER570" s="117">
        <f t="shared" si="1267"/>
        <v>1.0096221510565604</v>
      </c>
      <c r="ES570" s="44">
        <f t="shared" si="1267"/>
        <v>-1.4651016504441117</v>
      </c>
      <c r="ET570" s="44">
        <f t="shared" si="1267"/>
        <v>-8.9292663972839748</v>
      </c>
      <c r="EU570" s="44">
        <f t="shared" si="1267"/>
        <v>-15.61563281915479</v>
      </c>
      <c r="EV570" s="39" t="s">
        <v>275</v>
      </c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</row>
    <row r="571" spans="1:235">
      <c r="A571" t="s">
        <v>178</v>
      </c>
      <c r="B571" t="s">
        <v>168</v>
      </c>
      <c r="C571">
        <v>1</v>
      </c>
      <c r="D571" s="14">
        <v>33</v>
      </c>
      <c r="E571" t="s">
        <v>163</v>
      </c>
      <c r="F571" s="13">
        <v>1.4970852999999999E-4</v>
      </c>
      <c r="G571" s="13">
        <v>2.0489662000000001E-5</v>
      </c>
      <c r="H571" s="13">
        <v>6.3447630999999998E-4</v>
      </c>
      <c r="I571" s="13">
        <v>1.4658978E-4</v>
      </c>
      <c r="J571" s="13">
        <v>3.4320120999999998E-4</v>
      </c>
      <c r="K571" s="13"/>
      <c r="L571" s="13">
        <v>3.7491975000000002E-4</v>
      </c>
      <c r="M571" s="13"/>
      <c r="N571" s="13">
        <v>2.4974376999999998E-4</v>
      </c>
      <c r="O571" s="13"/>
      <c r="P571" s="13"/>
      <c r="Q571" s="13"/>
      <c r="R571" s="13"/>
      <c r="S571" s="13"/>
      <c r="T571" s="13">
        <v>5.3987679000000001E-5</v>
      </c>
      <c r="U571" s="13">
        <v>-1.2216269E-5</v>
      </c>
      <c r="V571" s="13">
        <v>29.023834999999998</v>
      </c>
      <c r="W571" s="13">
        <v>6.4583268</v>
      </c>
      <c r="X571" s="13">
        <v>10.081004999999999</v>
      </c>
      <c r="Y571" s="13"/>
      <c r="Z571" s="13">
        <v>10.643643000000001</v>
      </c>
      <c r="AA571" s="13"/>
      <c r="AB571" s="13">
        <v>1.7805628</v>
      </c>
      <c r="AI571" s="68">
        <f t="shared" si="1173"/>
        <v>1</v>
      </c>
      <c r="AJ571" s="13">
        <f t="shared" si="1125"/>
        <v>-9.5720851E-5</v>
      </c>
      <c r="AK571" s="13">
        <f t="shared" si="1126"/>
        <v>-3.2705931E-5</v>
      </c>
      <c r="AL571" s="13">
        <f t="shared" si="1127"/>
        <v>29.023200523689997</v>
      </c>
      <c r="AM571" s="13">
        <f t="shared" si="1128"/>
        <v>6.4581802102200001</v>
      </c>
      <c r="AN571" s="13">
        <f t="shared" si="1129"/>
        <v>10.080661798789999</v>
      </c>
      <c r="AO571" s="13">
        <f t="shared" si="1130"/>
        <v>0</v>
      </c>
      <c r="AP571" s="13">
        <f t="shared" si="1131"/>
        <v>10.643268080250001</v>
      </c>
      <c r="AQ571" s="13">
        <f t="shared" si="1132"/>
        <v>0</v>
      </c>
      <c r="AR571" s="13">
        <f t="shared" si="1133"/>
        <v>1.78031305623</v>
      </c>
      <c r="AS571" s="13">
        <f t="shared" si="1134"/>
        <v>0</v>
      </c>
      <c r="AT571" s="13">
        <f t="shared" si="1135"/>
        <v>0</v>
      </c>
      <c r="AU571" s="13">
        <f t="shared" si="1136"/>
        <v>0</v>
      </c>
      <c r="AV571" s="13">
        <f t="shared" si="1137"/>
        <v>0</v>
      </c>
      <c r="AW571" s="13">
        <f t="shared" si="1138"/>
        <v>0</v>
      </c>
      <c r="AY571">
        <f t="shared" si="1174"/>
        <v>0</v>
      </c>
      <c r="AZ571">
        <f t="shared" si="1175"/>
        <v>1</v>
      </c>
      <c r="BB571">
        <f t="shared" si="1176"/>
        <v>1</v>
      </c>
      <c r="BC571">
        <f t="shared" si="1177"/>
        <v>1</v>
      </c>
      <c r="BD571" s="41">
        <f t="shared" si="1178"/>
        <v>1.8656834080801983</v>
      </c>
      <c r="BE571" s="13">
        <f t="shared" si="1179"/>
        <v>29.023200523689997</v>
      </c>
      <c r="BF571" s="13">
        <f t="shared" si="1180"/>
        <v>6.4581802102200001</v>
      </c>
      <c r="BG571" s="13">
        <f t="shared" si="1139"/>
        <v>10.080661798789999</v>
      </c>
      <c r="BH571" s="13">
        <f t="shared" si="1140"/>
        <v>10.643268080250001</v>
      </c>
      <c r="BI571" s="13">
        <f t="shared" si="1141"/>
        <v>1.78031305623</v>
      </c>
      <c r="BJ571" s="17">
        <f t="shared" si="1181"/>
        <v>0.22251785101882726</v>
      </c>
      <c r="BK571" s="17">
        <f t="shared" si="1182"/>
        <v>0.34733115634720313</v>
      </c>
      <c r="BL571" s="17">
        <f t="shared" si="1183"/>
        <v>0.36671586483242963</v>
      </c>
      <c r="BM571" s="17">
        <f t="shared" si="1184"/>
        <v>6.1341031454364627E-2</v>
      </c>
      <c r="BN571" s="17">
        <f t="shared" si="1219"/>
        <v>1.5609136739227965</v>
      </c>
      <c r="BO571" s="17">
        <f t="shared" si="1220"/>
        <v>1.648028970050595</v>
      </c>
      <c r="BP571" s="17">
        <f t="shared" si="1221"/>
        <v>0.27566791236526256</v>
      </c>
      <c r="BQ571" s="17">
        <f t="shared" si="1222"/>
        <v>1.0558104510090334</v>
      </c>
      <c r="BR571" s="17">
        <f t="shared" si="1223"/>
        <v>0.1766067636991546</v>
      </c>
      <c r="BS571" s="17">
        <f t="shared" si="1224"/>
        <v>0.16727127822079457</v>
      </c>
      <c r="BT571" s="96">
        <f t="shared" si="1191"/>
        <v>-1.5027479512959401</v>
      </c>
      <c r="BU571" s="96">
        <f t="shared" si="1192"/>
        <v>-1.0574766130709632</v>
      </c>
      <c r="BV571" s="96">
        <f t="shared" si="1193"/>
        <v>-1.0031679410489716</v>
      </c>
      <c r="BW571" s="96">
        <f t="shared" si="1194"/>
        <v>-2.7913063050744373</v>
      </c>
      <c r="BX571" s="96"/>
      <c r="BY571" s="96"/>
      <c r="BZ571" s="96"/>
      <c r="CA571" s="96"/>
      <c r="CB571" s="96"/>
      <c r="CC571" s="96"/>
      <c r="CD571" s="96"/>
      <c r="CE571" s="96"/>
      <c r="CF571" s="96"/>
      <c r="CG571" s="96"/>
      <c r="CH571" s="96"/>
      <c r="CJ571" s="39"/>
      <c r="CK571" s="19">
        <f t="shared" si="1195"/>
        <v>0</v>
      </c>
      <c r="CL571" s="38">
        <f t="shared" si="1196"/>
        <v>1.8656834080801983</v>
      </c>
      <c r="CM571" s="39">
        <f t="shared" si="1197"/>
        <v>0.21796855032136933</v>
      </c>
      <c r="CN571" s="39">
        <f t="shared" si="1198"/>
        <v>0.33336006212444058</v>
      </c>
      <c r="CO571" s="41">
        <f t="shared" si="1199"/>
        <v>0.33810000000000001</v>
      </c>
      <c r="CP571" s="39">
        <f t="shared" si="1200"/>
        <v>5.437189833277372E-2</v>
      </c>
      <c r="CQ571" s="17">
        <f t="shared" si="1201"/>
        <v>1.5293952344635953</v>
      </c>
      <c r="CR571" s="17">
        <f t="shared" si="1202"/>
        <v>1.5511412059286109</v>
      </c>
      <c r="CS571" s="17">
        <f t="shared" si="1203"/>
        <v>0.24944836423699038</v>
      </c>
      <c r="CT571" s="17">
        <f t="shared" si="1204"/>
        <v>1.014218673482818</v>
      </c>
      <c r="CU571" s="17">
        <f t="shared" si="1205"/>
        <v>0.16310261639103343</v>
      </c>
      <c r="CV571" s="17">
        <f t="shared" si="1206"/>
        <v>0.16081602582896698</v>
      </c>
      <c r="CW571" s="13">
        <f t="shared" si="1207"/>
        <v>-1.5234044911810583</v>
      </c>
      <c r="CX571" s="13">
        <f t="shared" si="1208"/>
        <v>-1.0985321055095434</v>
      </c>
      <c r="CY571" s="13">
        <f t="shared" si="1209"/>
        <v>-2.9119078333561403</v>
      </c>
      <c r="CZ571" s="13">
        <f t="shared" si="1225"/>
        <v>0.42487238567151503</v>
      </c>
      <c r="DA571" s="13">
        <f t="shared" si="1226"/>
        <v>0.43899092191276134</v>
      </c>
      <c r="DB571" s="13">
        <f t="shared" si="1227"/>
        <v>-1.3885033421750823</v>
      </c>
      <c r="DC571" s="13">
        <f t="shared" si="1228"/>
        <v>1.4118536241246388E-2</v>
      </c>
      <c r="DD571" s="13">
        <f t="shared" si="1229"/>
        <v>-1.8133757278465972</v>
      </c>
      <c r="DE571" s="13">
        <f t="shared" si="1230"/>
        <v>-1.8274942640878431</v>
      </c>
      <c r="DF571" s="15"/>
      <c r="DY571" s="124"/>
      <c r="EE571" t="str">
        <f>E571</f>
        <v>iRM4</v>
      </c>
      <c r="EF571" t="str">
        <f>A571</f>
        <v>Lab 3</v>
      </c>
      <c r="EG571" t="str">
        <f>B571</f>
        <v>Feb 4, 2020</v>
      </c>
      <c r="EH571" s="50">
        <f>C571</f>
        <v>1</v>
      </c>
      <c r="EI571" s="48">
        <f>BE571/AVERAGE(BE570,BE572)</f>
        <v>1.0042479814799778</v>
      </c>
      <c r="EJ571" s="46">
        <f>(CM571/AVERAGE(CM570,CM572)-1)*10^6</f>
        <v>2.3970421569874389</v>
      </c>
      <c r="EK571" s="46">
        <f>(CN571/AVERAGE(CN570,CN572)-1)*10^6</f>
        <v>-0.27255159418260178</v>
      </c>
      <c r="EL571" s="46">
        <f>(CP571/AVERAGE(CP570,CP572)-1)*10^6</f>
        <v>-0.34930016723500046</v>
      </c>
      <c r="EN571" t="str">
        <f t="shared" ref="EN571:EU571" si="1268">EE795</f>
        <v>iRM6</v>
      </c>
      <c r="EO571" t="str">
        <f t="shared" si="1268"/>
        <v>Lab 3</v>
      </c>
      <c r="EP571" s="39" t="str">
        <f t="shared" si="1268"/>
        <v>Jul 22, 2020</v>
      </c>
      <c r="EQ571" s="124">
        <f t="shared" si="1268"/>
        <v>3</v>
      </c>
      <c r="ER571" s="117">
        <f t="shared" si="1268"/>
        <v>1.0084170920085522</v>
      </c>
      <c r="ES571" s="44">
        <f t="shared" si="1268"/>
        <v>-3.912250042370502</v>
      </c>
      <c r="ET571" s="44">
        <f t="shared" si="1268"/>
        <v>-7.9507262997768891</v>
      </c>
      <c r="EU571" s="44">
        <f t="shared" si="1268"/>
        <v>31.968766074585986</v>
      </c>
      <c r="EV571" s="39" t="s">
        <v>275</v>
      </c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</row>
    <row r="572" spans="1:235">
      <c r="A572" t="s">
        <v>178</v>
      </c>
      <c r="B572" t="s">
        <v>168</v>
      </c>
      <c r="C572">
        <v>1</v>
      </c>
      <c r="D572" s="14">
        <v>34</v>
      </c>
      <c r="E572" t="s">
        <v>162</v>
      </c>
      <c r="F572" s="13">
        <v>1.4970852999999999E-4</v>
      </c>
      <c r="G572" s="13">
        <v>2.0489662000000001E-5</v>
      </c>
      <c r="H572" s="13">
        <v>6.3447630999999998E-4</v>
      </c>
      <c r="I572" s="13">
        <v>1.4658978E-4</v>
      </c>
      <c r="J572" s="13">
        <v>3.4320120999999998E-4</v>
      </c>
      <c r="K572" s="13"/>
      <c r="L572" s="13">
        <v>3.7491975000000002E-4</v>
      </c>
      <c r="M572" s="13"/>
      <c r="N572" s="13">
        <v>2.4974376999999998E-4</v>
      </c>
      <c r="O572" s="13"/>
      <c r="P572" s="13"/>
      <c r="Q572" s="13"/>
      <c r="R572" s="13"/>
      <c r="S572" s="13"/>
      <c r="T572" s="13">
        <v>6.1343535999999998E-5</v>
      </c>
      <c r="U572" s="13">
        <v>-3.7026125000000003E-5</v>
      </c>
      <c r="V572" s="13">
        <v>28.826269</v>
      </c>
      <c r="W572" s="13">
        <v>6.4144557999999998</v>
      </c>
      <c r="X572" s="13">
        <v>10.012653999999999</v>
      </c>
      <c r="Y572" s="13"/>
      <c r="Z572" s="13">
        <v>10.571839000000001</v>
      </c>
      <c r="AA572" s="13"/>
      <c r="AB572" s="13">
        <v>1.7686257999999999</v>
      </c>
      <c r="AI572" s="68">
        <f t="shared" si="1173"/>
        <v>1</v>
      </c>
      <c r="AJ572" s="13">
        <f t="shared" si="1125"/>
        <v>-8.8364993999999995E-5</v>
      </c>
      <c r="AK572" s="13">
        <f t="shared" si="1126"/>
        <v>-5.7515787000000007E-5</v>
      </c>
      <c r="AL572" s="13">
        <f t="shared" si="1127"/>
        <v>28.825634523689999</v>
      </c>
      <c r="AM572" s="13">
        <f t="shared" si="1128"/>
        <v>6.4143092102199999</v>
      </c>
      <c r="AN572" s="13">
        <f t="shared" si="1129"/>
        <v>10.012310798789999</v>
      </c>
      <c r="AO572" s="13">
        <f t="shared" si="1130"/>
        <v>0</v>
      </c>
      <c r="AP572" s="13">
        <f t="shared" si="1131"/>
        <v>10.571464080250001</v>
      </c>
      <c r="AQ572" s="13">
        <f t="shared" si="1132"/>
        <v>0</v>
      </c>
      <c r="AR572" s="13">
        <f t="shared" si="1133"/>
        <v>1.7683760562299999</v>
      </c>
      <c r="AS572" s="13">
        <f t="shared" si="1134"/>
        <v>0</v>
      </c>
      <c r="AT572" s="13">
        <f t="shared" si="1135"/>
        <v>0</v>
      </c>
      <c r="AU572" s="13">
        <f t="shared" si="1136"/>
        <v>0</v>
      </c>
      <c r="AV572" s="13">
        <f t="shared" si="1137"/>
        <v>0</v>
      </c>
      <c r="AW572" s="13">
        <f t="shared" si="1138"/>
        <v>0</v>
      </c>
      <c r="AY572">
        <f t="shared" si="1174"/>
        <v>0</v>
      </c>
      <c r="AZ572">
        <f t="shared" si="1175"/>
        <v>1</v>
      </c>
      <c r="BB572">
        <f t="shared" si="1176"/>
        <v>1</v>
      </c>
      <c r="BC572">
        <f t="shared" si="1177"/>
        <v>1</v>
      </c>
      <c r="BD572" s="41">
        <f t="shared" si="1178"/>
        <v>1.8670879760448535</v>
      </c>
      <c r="BE572" s="13">
        <f t="shared" si="1179"/>
        <v>28.825634523689999</v>
      </c>
      <c r="BF572" s="13">
        <f t="shared" si="1180"/>
        <v>6.4143092102199999</v>
      </c>
      <c r="BG572" s="13">
        <f t="shared" si="1139"/>
        <v>10.012310798789999</v>
      </c>
      <c r="BH572" s="13">
        <f t="shared" si="1140"/>
        <v>10.571464080250001</v>
      </c>
      <c r="BI572" s="13">
        <f t="shared" si="1141"/>
        <v>1.7683760562299999</v>
      </c>
      <c r="BJ572" s="17">
        <f t="shared" ref="BJ572:BJ588" si="1269">BF572/$BE572</f>
        <v>0.22252100660432914</v>
      </c>
      <c r="BK572" s="17">
        <f t="shared" ref="BK572:BK588" si="1270">BG572/$BE572</f>
        <v>0.34734051701659863</v>
      </c>
      <c r="BL572" s="17">
        <f t="shared" ref="BL572:BL588" si="1271">BH572/$BE572</f>
        <v>0.36673829578883932</v>
      </c>
      <c r="BM572" s="17">
        <f t="shared" ref="BM572:BM588" si="1272">BI572/$BE572</f>
        <v>6.1347341886843168E-2</v>
      </c>
      <c r="BN572" s="17">
        <f t="shared" si="1219"/>
        <v>1.5609336049526983</v>
      </c>
      <c r="BO572" s="17">
        <f t="shared" si="1220"/>
        <v>1.6481064030100629</v>
      </c>
      <c r="BP572" s="17">
        <f t="shared" si="1221"/>
        <v>0.27569236191676322</v>
      </c>
      <c r="BQ572" s="17">
        <f t="shared" si="1222"/>
        <v>1.0558465765492993</v>
      </c>
      <c r="BR572" s="17">
        <f t="shared" si="1223"/>
        <v>0.17662017208292322</v>
      </c>
      <c r="BS572" s="17">
        <f t="shared" si="1224"/>
        <v>0.167278254251816</v>
      </c>
      <c r="BT572" s="96">
        <f t="shared" ref="BT572:BT588" si="1273">LN(BJ572)</f>
        <v>-1.5027337701274965</v>
      </c>
      <c r="BU572" s="96">
        <f t="shared" ref="BU572:BU588" si="1274">LN(BK572)</f>
        <v>-1.0574496631613728</v>
      </c>
      <c r="BV572" s="96">
        <f t="shared" ref="BV572:BV588" si="1275">LN(BL572)</f>
        <v>-1.0031067757911518</v>
      </c>
      <c r="BW572" s="96">
        <f t="shared" ref="BW572:BW588" si="1276">LN(BM572)</f>
        <v>-2.7912034357916804</v>
      </c>
      <c r="BX572" s="96"/>
      <c r="BY572" s="96"/>
      <c r="BZ572" s="96"/>
      <c r="CA572" s="96"/>
      <c r="CB572" s="96"/>
      <c r="CC572" s="96"/>
      <c r="CD572" s="96"/>
      <c r="CE572" s="96"/>
      <c r="CF572" s="96"/>
      <c r="CG572" s="96"/>
      <c r="CH572" s="96"/>
      <c r="CJ572" s="39"/>
      <c r="CK572" s="19">
        <f t="shared" si="1195"/>
        <v>0</v>
      </c>
      <c r="CL572" s="38">
        <f t="shared" si="1196"/>
        <v>1.8670879760448535</v>
      </c>
      <c r="CM572" s="39">
        <f t="shared" si="1197"/>
        <v>0.21796825170965539</v>
      </c>
      <c r="CN572" s="39">
        <f t="shared" si="1198"/>
        <v>0.3333587425350924</v>
      </c>
      <c r="CO572" s="41">
        <f t="shared" si="1199"/>
        <v>0.33810000000000001</v>
      </c>
      <c r="CP572" s="39">
        <f t="shared" si="1200"/>
        <v>5.4372554887428773E-2</v>
      </c>
      <c r="CQ572" s="17">
        <f t="shared" si="1201"/>
        <v>1.5293912756576267</v>
      </c>
      <c r="CR572" s="17">
        <f t="shared" si="1202"/>
        <v>1.5511433309579696</v>
      </c>
      <c r="CS572" s="17">
        <f t="shared" si="1203"/>
        <v>0.24945171813304134</v>
      </c>
      <c r="CT572" s="17">
        <f t="shared" si="1204"/>
        <v>1.0142226882332579</v>
      </c>
      <c r="CU572" s="17">
        <f t="shared" si="1205"/>
        <v>0.16310523154107773</v>
      </c>
      <c r="CV572" s="17">
        <f t="shared" si="1206"/>
        <v>0.16081796772383547</v>
      </c>
      <c r="CW572" s="13">
        <f t="shared" si="1207"/>
        <v>-1.52340586115814</v>
      </c>
      <c r="CX572" s="13">
        <f t="shared" si="1208"/>
        <v>-1.0985360639680088</v>
      </c>
      <c r="CY572" s="13">
        <f t="shared" si="1209"/>
        <v>-2.9118957581718781</v>
      </c>
      <c r="CZ572" s="13">
        <f t="shared" si="1225"/>
        <v>0.42486979719013163</v>
      </c>
      <c r="DA572" s="13">
        <f t="shared" si="1226"/>
        <v>0.43899229188984334</v>
      </c>
      <c r="DB572" s="13">
        <f t="shared" si="1227"/>
        <v>-1.388489897013738</v>
      </c>
      <c r="DC572" s="13">
        <f t="shared" si="1228"/>
        <v>1.4122494699711741E-2</v>
      </c>
      <c r="DD572" s="13">
        <f t="shared" si="1229"/>
        <v>-1.8133596942038694</v>
      </c>
      <c r="DE572" s="13">
        <f t="shared" si="1230"/>
        <v>-1.8274821889035813</v>
      </c>
      <c r="DF572" s="15"/>
      <c r="DV572" s="39" t="str">
        <f>E572</f>
        <v>STD</v>
      </c>
      <c r="DW572" s="39" t="str">
        <f>A572</f>
        <v>Lab 3</v>
      </c>
      <c r="DX572" s="39" t="str">
        <f>B572</f>
        <v>Feb 4, 2020</v>
      </c>
      <c r="DY572" s="124">
        <f>C572</f>
        <v>1</v>
      </c>
      <c r="DZ572" s="48">
        <f>BE572/AVERAGE(BE570,BE574)</f>
        <v>0.99432930868967551</v>
      </c>
      <c r="EA572" s="46">
        <f>(CM572/AVERAGE(CM570,CM574)-1)*10^6</f>
        <v>4.2846669756624323</v>
      </c>
      <c r="EB572" s="46">
        <f>(CN572/AVERAGE(CN570,CN574)-1)*10^6</f>
        <v>-5.4986411259783097</v>
      </c>
      <c r="EC572" s="46">
        <f>(CP572/AVERAGE(CP570,CP574)-1)*10^6</f>
        <v>19.41686853368374</v>
      </c>
      <c r="EH572" s="50"/>
      <c r="EK572" s="46"/>
      <c r="EL572" s="46"/>
      <c r="EN572" t="str">
        <f t="shared" ref="EN572:EU572" si="1277">EE803</f>
        <v>iRM6</v>
      </c>
      <c r="EO572" t="str">
        <f t="shared" si="1277"/>
        <v>Lab 3</v>
      </c>
      <c r="EP572" s="39" t="str">
        <f t="shared" si="1277"/>
        <v>Jul 22, 2020</v>
      </c>
      <c r="EQ572" s="124">
        <f t="shared" si="1277"/>
        <v>3</v>
      </c>
      <c r="ER572" s="117">
        <f t="shared" si="1277"/>
        <v>1.0080996505669624</v>
      </c>
      <c r="ES572" s="44">
        <f t="shared" si="1277"/>
        <v>4.3298378629152978</v>
      </c>
      <c r="ET572" s="44">
        <f t="shared" si="1277"/>
        <v>4.026681437618862</v>
      </c>
      <c r="EU572" s="44">
        <f t="shared" si="1277"/>
        <v>-43.257417277065002</v>
      </c>
      <c r="EV572" s="39" t="s">
        <v>275</v>
      </c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</row>
    <row r="573" spans="1:235">
      <c r="A573" t="s">
        <v>178</v>
      </c>
      <c r="B573" t="s">
        <v>168</v>
      </c>
      <c r="C573">
        <v>1</v>
      </c>
      <c r="D573" s="14">
        <v>35</v>
      </c>
      <c r="E573" t="s">
        <v>164</v>
      </c>
      <c r="F573" s="13">
        <v>1.4970852999999999E-4</v>
      </c>
      <c r="G573" s="13">
        <v>2.0489662000000001E-5</v>
      </c>
      <c r="H573" s="13">
        <v>6.3447630999999998E-4</v>
      </c>
      <c r="I573" s="13">
        <v>1.4658978E-4</v>
      </c>
      <c r="J573" s="13">
        <v>3.4320120999999998E-4</v>
      </c>
      <c r="K573" s="13"/>
      <c r="L573" s="13">
        <v>3.7491975000000002E-4</v>
      </c>
      <c r="M573" s="13"/>
      <c r="N573" s="13">
        <v>2.4974376999999998E-4</v>
      </c>
      <c r="O573" s="13"/>
      <c r="P573" s="13"/>
      <c r="Q573" s="13"/>
      <c r="R573" s="13"/>
      <c r="S573" s="13"/>
      <c r="T573" s="13">
        <v>2.3968811999999999E-5</v>
      </c>
      <c r="U573" s="13">
        <v>-4.4662283000000003E-6</v>
      </c>
      <c r="V573" s="13">
        <v>28.832142999999999</v>
      </c>
      <c r="W573" s="13">
        <v>6.4158021999999999</v>
      </c>
      <c r="X573" s="13">
        <v>10.014981000000001</v>
      </c>
      <c r="Y573" s="13"/>
      <c r="Z573" s="13">
        <v>10.574564000000001</v>
      </c>
      <c r="AA573" s="13"/>
      <c r="AB573" s="13">
        <v>1.7690911</v>
      </c>
      <c r="AI573" s="68">
        <f t="shared" si="1173"/>
        <v>1</v>
      </c>
      <c r="AJ573" s="13">
        <f t="shared" si="1125"/>
        <v>-1.2573971799999999E-4</v>
      </c>
      <c r="AK573" s="13">
        <f t="shared" si="1126"/>
        <v>-2.49558903E-5</v>
      </c>
      <c r="AL573" s="13">
        <f t="shared" si="1127"/>
        <v>28.831508523689998</v>
      </c>
      <c r="AM573" s="13">
        <f t="shared" si="1128"/>
        <v>6.41565561022</v>
      </c>
      <c r="AN573" s="13">
        <f t="shared" si="1129"/>
        <v>10.01463779879</v>
      </c>
      <c r="AO573" s="13">
        <f t="shared" si="1130"/>
        <v>0</v>
      </c>
      <c r="AP573" s="13">
        <f t="shared" si="1131"/>
        <v>10.574189080250001</v>
      </c>
      <c r="AQ573" s="13">
        <f t="shared" si="1132"/>
        <v>0</v>
      </c>
      <c r="AR573" s="13">
        <f t="shared" si="1133"/>
        <v>1.7688413562300001</v>
      </c>
      <c r="AS573" s="13">
        <f t="shared" si="1134"/>
        <v>0</v>
      </c>
      <c r="AT573" s="13">
        <f t="shared" si="1135"/>
        <v>0</v>
      </c>
      <c r="AU573" s="13">
        <f t="shared" si="1136"/>
        <v>0</v>
      </c>
      <c r="AV573" s="13">
        <f t="shared" si="1137"/>
        <v>0</v>
      </c>
      <c r="AW573" s="13">
        <f t="shared" si="1138"/>
        <v>0</v>
      </c>
      <c r="AY573">
        <f t="shared" si="1174"/>
        <v>0</v>
      </c>
      <c r="AZ573">
        <f t="shared" si="1175"/>
        <v>1</v>
      </c>
      <c r="BB573">
        <f t="shared" si="1176"/>
        <v>1</v>
      </c>
      <c r="BC573">
        <f t="shared" si="1177"/>
        <v>1</v>
      </c>
      <c r="BD573" s="41">
        <f t="shared" si="1178"/>
        <v>1.8683275452392638</v>
      </c>
      <c r="BE573" s="13">
        <f t="shared" si="1179"/>
        <v>28.831508523689998</v>
      </c>
      <c r="BF573" s="13">
        <f t="shared" si="1180"/>
        <v>6.41565561022</v>
      </c>
      <c r="BG573" s="13">
        <f t="shared" si="1139"/>
        <v>10.01463779879</v>
      </c>
      <c r="BH573" s="13">
        <f t="shared" si="1140"/>
        <v>10.574189080250001</v>
      </c>
      <c r="BI573" s="13">
        <f t="shared" si="1141"/>
        <v>1.7688413562300001</v>
      </c>
      <c r="BJ573" s="17">
        <f t="shared" si="1269"/>
        <v>0.22252237009896467</v>
      </c>
      <c r="BK573" s="17">
        <f t="shared" si="1270"/>
        <v>0.34735046175475931</v>
      </c>
      <c r="BL573" s="17">
        <f t="shared" si="1271"/>
        <v>0.36675809285391719</v>
      </c>
      <c r="BM573" s="17">
        <f t="shared" si="1272"/>
        <v>6.1350981852947288E-2</v>
      </c>
      <c r="BN573" s="17">
        <f t="shared" si="1219"/>
        <v>1.560968731369698</v>
      </c>
      <c r="BO573" s="17">
        <f t="shared" si="1220"/>
        <v>1.6481852709496356</v>
      </c>
      <c r="BP573" s="17">
        <f t="shared" si="1221"/>
        <v>0.2757070303792919</v>
      </c>
      <c r="BQ573" s="17">
        <f t="shared" si="1222"/>
        <v>1.0558733418723949</v>
      </c>
      <c r="BR573" s="17">
        <f t="shared" si="1223"/>
        <v>0.17662559463146207</v>
      </c>
      <c r="BS573" s="17">
        <f t="shared" si="1224"/>
        <v>0.16727914952209083</v>
      </c>
      <c r="BT573" s="96">
        <f t="shared" si="1273"/>
        <v>-1.5027276426589984</v>
      </c>
      <c r="BU573" s="96">
        <f t="shared" si="1274"/>
        <v>-1.05742103247963</v>
      </c>
      <c r="BV573" s="96">
        <f t="shared" si="1275"/>
        <v>-1.0030527957978232</v>
      </c>
      <c r="BW573" s="96">
        <f t="shared" si="1276"/>
        <v>-2.7911441038302609</v>
      </c>
      <c r="BX573" s="96"/>
      <c r="BY573" s="96"/>
      <c r="BZ573" s="96"/>
      <c r="CA573" s="96"/>
      <c r="CB573" s="96"/>
      <c r="CC573" s="96"/>
      <c r="CD573" s="96"/>
      <c r="CE573" s="96"/>
      <c r="CF573" s="96"/>
      <c r="CG573" s="96"/>
      <c r="CH573" s="96"/>
      <c r="CJ573" s="39"/>
      <c r="CK573" s="19">
        <f t="shared" si="1195"/>
        <v>0</v>
      </c>
      <c r="CL573" s="38">
        <f t="shared" si="1196"/>
        <v>1.8683275452392638</v>
      </c>
      <c r="CM573" s="39">
        <f t="shared" si="1197"/>
        <v>0.21796659584649633</v>
      </c>
      <c r="CN573" s="39">
        <f t="shared" si="1198"/>
        <v>0.33335919364027417</v>
      </c>
      <c r="CO573" s="41">
        <f t="shared" si="1199"/>
        <v>0.33810000000000001</v>
      </c>
      <c r="CP573" s="39">
        <f t="shared" si="1200"/>
        <v>5.4371424152056431E-2</v>
      </c>
      <c r="CQ573" s="17">
        <f t="shared" si="1201"/>
        <v>1.5294049638461278</v>
      </c>
      <c r="CR573" s="17">
        <f t="shared" si="1202"/>
        <v>1.5511551147869831</v>
      </c>
      <c r="CS573" s="17">
        <f t="shared" si="1203"/>
        <v>0.24944842553006458</v>
      </c>
      <c r="CT573" s="17">
        <f t="shared" si="1204"/>
        <v>1.0142213157764042</v>
      </c>
      <c r="CU573" s="17">
        <f t="shared" si="1205"/>
        <v>0.16310161888238872</v>
      </c>
      <c r="CV573" s="17">
        <f t="shared" si="1206"/>
        <v>0.16081462334237334</v>
      </c>
      <c r="CW573" s="13">
        <f t="shared" si="1207"/>
        <v>-1.5234134579959169</v>
      </c>
      <c r="CX573" s="13">
        <f t="shared" si="1208"/>
        <v>-1.0985347107565311</v>
      </c>
      <c r="CY573" s="13">
        <f t="shared" si="1209"/>
        <v>-2.9119165544565528</v>
      </c>
      <c r="CZ573" s="13">
        <f t="shared" si="1225"/>
        <v>0.4248787472393859</v>
      </c>
      <c r="DA573" s="13">
        <f t="shared" si="1226"/>
        <v>0.43899988872761997</v>
      </c>
      <c r="DB573" s="13">
        <f t="shared" si="1227"/>
        <v>-1.388503096460636</v>
      </c>
      <c r="DC573" s="13">
        <f t="shared" si="1228"/>
        <v>1.4121141488234365E-2</v>
      </c>
      <c r="DD573" s="13">
        <f t="shared" si="1229"/>
        <v>-1.8133818437000218</v>
      </c>
      <c r="DE573" s="13">
        <f t="shared" si="1230"/>
        <v>-1.827502985188256</v>
      </c>
      <c r="DF573" s="15"/>
      <c r="DY573" s="124"/>
      <c r="EE573" t="str">
        <f>E573</f>
        <v>iRM5</v>
      </c>
      <c r="EF573" t="str">
        <f>A573</f>
        <v>Lab 3</v>
      </c>
      <c r="EG573" t="str">
        <f>B573</f>
        <v>Feb 4, 2020</v>
      </c>
      <c r="EH573" s="50">
        <f>C573</f>
        <v>1</v>
      </c>
      <c r="EI573" s="48">
        <f>BE573/AVERAGE(BE572,BE574)</f>
        <v>0.9971045708962476</v>
      </c>
      <c r="EJ573" s="46">
        <f>(CM573/AVERAGE(CM572,CM574)-1)*10^6</f>
        <v>-4.3392361138705482</v>
      </c>
      <c r="EK573" s="46">
        <f>(CN573/AVERAGE(CN572,CN574)-1)*10^6</f>
        <v>8.5559971108040145E-2</v>
      </c>
      <c r="EL573" s="46">
        <f>(CP573/AVERAGE(CP572,CP574)-1)*10^6</f>
        <v>-13.105492983389588</v>
      </c>
      <c r="EN573" t="str">
        <f t="shared" ref="EN573:EU573" si="1278">EE811</f>
        <v>iRM6</v>
      </c>
      <c r="EO573" t="str">
        <f t="shared" si="1278"/>
        <v>Lab 3</v>
      </c>
      <c r="EP573" s="39" t="str">
        <f t="shared" si="1278"/>
        <v>Jul 22, 2020</v>
      </c>
      <c r="EQ573" s="124">
        <f t="shared" si="1278"/>
        <v>3</v>
      </c>
      <c r="ER573" s="117">
        <f t="shared" si="1278"/>
        <v>1.011563036422942</v>
      </c>
      <c r="ES573" s="44">
        <f t="shared" si="1278"/>
        <v>3.5013205310630013</v>
      </c>
      <c r="ET573" s="44">
        <f t="shared" si="1278"/>
        <v>14.507609424452284</v>
      </c>
      <c r="EU573" s="44">
        <f t="shared" si="1278"/>
        <v>-41.319202136902433</v>
      </c>
      <c r="EV573" s="39" t="s">
        <v>275</v>
      </c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</row>
    <row r="574" spans="1:235">
      <c r="A574" t="s">
        <v>178</v>
      </c>
      <c r="B574" t="s">
        <v>168</v>
      </c>
      <c r="C574">
        <v>1</v>
      </c>
      <c r="D574" s="14">
        <v>36</v>
      </c>
      <c r="E574" t="s">
        <v>162</v>
      </c>
      <c r="F574" s="13">
        <v>1.4970852999999999E-4</v>
      </c>
      <c r="G574" s="13">
        <v>2.0489662000000001E-5</v>
      </c>
      <c r="H574" s="13">
        <v>6.3447630999999998E-4</v>
      </c>
      <c r="I574" s="13">
        <v>1.4658978E-4</v>
      </c>
      <c r="J574" s="13">
        <v>3.4320120999999998E-4</v>
      </c>
      <c r="K574" s="13"/>
      <c r="L574" s="13">
        <v>3.7491975000000002E-4</v>
      </c>
      <c r="M574" s="13"/>
      <c r="N574" s="13">
        <v>2.4974376999999998E-4</v>
      </c>
      <c r="O574" s="13"/>
      <c r="P574" s="13"/>
      <c r="Q574" s="13"/>
      <c r="R574" s="13"/>
      <c r="S574" s="13"/>
      <c r="T574" s="13">
        <v>5.6949415000000002E-5</v>
      </c>
      <c r="U574" s="13">
        <v>-6.4571789999999998E-6</v>
      </c>
      <c r="V574" s="13">
        <v>29.005461</v>
      </c>
      <c r="W574" s="13">
        <v>6.4544743000000002</v>
      </c>
      <c r="X574" s="13">
        <v>10.075499000000001</v>
      </c>
      <c r="Y574" s="13"/>
      <c r="Z574" s="13">
        <v>10.638764999999999</v>
      </c>
      <c r="AA574" s="13"/>
      <c r="AB574" s="13">
        <v>1.7798917000000001</v>
      </c>
      <c r="AI574" s="68">
        <f t="shared" si="1173"/>
        <v>1</v>
      </c>
      <c r="AJ574" s="13">
        <f t="shared" si="1125"/>
        <v>-9.2759114999999985E-5</v>
      </c>
      <c r="AK574" s="13">
        <f t="shared" si="1126"/>
        <v>-2.6946841E-5</v>
      </c>
      <c r="AL574" s="13">
        <f t="shared" si="1127"/>
        <v>29.004826523689999</v>
      </c>
      <c r="AM574" s="13">
        <f t="shared" si="1128"/>
        <v>6.4543277102200003</v>
      </c>
      <c r="AN574" s="13">
        <f t="shared" si="1129"/>
        <v>10.07515579879</v>
      </c>
      <c r="AO574" s="13">
        <f t="shared" si="1130"/>
        <v>0</v>
      </c>
      <c r="AP574" s="13">
        <f t="shared" si="1131"/>
        <v>10.63839008025</v>
      </c>
      <c r="AQ574" s="13">
        <f t="shared" si="1132"/>
        <v>0</v>
      </c>
      <c r="AR574" s="13">
        <f t="shared" si="1133"/>
        <v>1.7796419562300001</v>
      </c>
      <c r="AS574" s="13">
        <f t="shared" si="1134"/>
        <v>0</v>
      </c>
      <c r="AT574" s="13">
        <f t="shared" si="1135"/>
        <v>0</v>
      </c>
      <c r="AU574" s="13">
        <f t="shared" si="1136"/>
        <v>0</v>
      </c>
      <c r="AV574" s="13">
        <f t="shared" si="1137"/>
        <v>0</v>
      </c>
      <c r="AW574" s="13">
        <f t="shared" si="1138"/>
        <v>0</v>
      </c>
      <c r="AY574">
        <f t="shared" si="1174"/>
        <v>0</v>
      </c>
      <c r="AZ574">
        <f t="shared" si="1175"/>
        <v>1</v>
      </c>
      <c r="BB574">
        <f t="shared" si="1176"/>
        <v>1</v>
      </c>
      <c r="BC574">
        <f t="shared" si="1177"/>
        <v>1</v>
      </c>
      <c r="BD574" s="41">
        <f t="shared" si="1178"/>
        <v>1.8696987419318496</v>
      </c>
      <c r="BE574" s="13">
        <f t="shared" si="1179"/>
        <v>29.004826523689999</v>
      </c>
      <c r="BF574" s="13">
        <f t="shared" si="1180"/>
        <v>6.4543277102200003</v>
      </c>
      <c r="BG574" s="13">
        <f t="shared" si="1139"/>
        <v>10.07515579879</v>
      </c>
      <c r="BH574" s="13">
        <f t="shared" si="1140"/>
        <v>10.63839008025</v>
      </c>
      <c r="BI574" s="13">
        <f t="shared" si="1141"/>
        <v>1.7796419562300001</v>
      </c>
      <c r="BJ574" s="17">
        <f t="shared" si="1269"/>
        <v>0.22252598907800258</v>
      </c>
      <c r="BK574" s="17">
        <f t="shared" si="1270"/>
        <v>0.34736135348235958</v>
      </c>
      <c r="BL574" s="17">
        <f t="shared" si="1271"/>
        <v>0.36677999337665346</v>
      </c>
      <c r="BM574" s="17">
        <f t="shared" si="1272"/>
        <v>6.1356752290052781E-2</v>
      </c>
      <c r="BN574" s="17">
        <f t="shared" si="1219"/>
        <v>1.5609922909301086</v>
      </c>
      <c r="BO574" s="17">
        <f t="shared" si="1220"/>
        <v>1.6482568840446099</v>
      </c>
      <c r="BP574" s="17">
        <f t="shared" si="1221"/>
        <v>0.27572847802754963</v>
      </c>
      <c r="BQ574" s="17">
        <f t="shared" si="1222"/>
        <v>1.0559032825604189</v>
      </c>
      <c r="BR574" s="17">
        <f t="shared" si="1223"/>
        <v>0.17663666863034819</v>
      </c>
      <c r="BS574" s="17">
        <f t="shared" si="1224"/>
        <v>0.16728489393652493</v>
      </c>
      <c r="BT574" s="96">
        <f t="shared" si="1273"/>
        <v>-1.5027113793520415</v>
      </c>
      <c r="BU574" s="96">
        <f t="shared" si="1274"/>
        <v>-1.0573896763766755</v>
      </c>
      <c r="BV574" s="96">
        <f t="shared" si="1275"/>
        <v>-1.0029930837715391</v>
      </c>
      <c r="BW574" s="96">
        <f t="shared" si="1276"/>
        <v>-2.7910500521040182</v>
      </c>
      <c r="BX574" s="96"/>
      <c r="BY574" s="96"/>
      <c r="BZ574" s="96"/>
      <c r="CA574" s="96"/>
      <c r="CB574" s="96"/>
      <c r="CC574" s="96"/>
      <c r="CD574" s="96"/>
      <c r="CE574" s="96"/>
      <c r="CF574" s="96"/>
      <c r="CG574" s="96"/>
      <c r="CH574" s="96"/>
      <c r="CJ574" s="39"/>
      <c r="CK574" s="19">
        <f t="shared" si="1195"/>
        <v>0</v>
      </c>
      <c r="CL574" s="38">
        <f t="shared" si="1196"/>
        <v>1.8696987419318496</v>
      </c>
      <c r="CM574" s="39">
        <f t="shared" si="1197"/>
        <v>0.21796683160859409</v>
      </c>
      <c r="CN574" s="39">
        <f t="shared" si="1198"/>
        <v>0.33335958770105489</v>
      </c>
      <c r="CO574" s="41">
        <f t="shared" si="1199"/>
        <v>0.33810000000000001</v>
      </c>
      <c r="CP574" s="39">
        <f t="shared" si="1200"/>
        <v>5.43717185639968E-2</v>
      </c>
      <c r="CQ574" s="17">
        <f t="shared" si="1201"/>
        <v>1.5294051174706851</v>
      </c>
      <c r="CR574" s="17">
        <f t="shared" si="1202"/>
        <v>1.5511534369923337</v>
      </c>
      <c r="CS574" s="17">
        <f t="shared" si="1203"/>
        <v>0.24944950643514791</v>
      </c>
      <c r="CT574" s="17">
        <f t="shared" si="1204"/>
        <v>1.0142201168763025</v>
      </c>
      <c r="CU574" s="17">
        <f t="shared" si="1205"/>
        <v>0.16310230924798072</v>
      </c>
      <c r="CV574" s="17">
        <f t="shared" si="1206"/>
        <v>0.16081549412598881</v>
      </c>
      <c r="CW574" s="13">
        <f t="shared" si="1207"/>
        <v>-1.5234123763532488</v>
      </c>
      <c r="CX574" s="13">
        <f t="shared" si="1208"/>
        <v>-1.0985335286665954</v>
      </c>
      <c r="CY574" s="13">
        <f t="shared" si="1209"/>
        <v>-2.9119111396426525</v>
      </c>
      <c r="CZ574" s="13">
        <f t="shared" si="1225"/>
        <v>0.42487884768665346</v>
      </c>
      <c r="DA574" s="13">
        <f t="shared" si="1226"/>
        <v>0.43899880708495198</v>
      </c>
      <c r="DB574" s="13">
        <f t="shared" si="1227"/>
        <v>-1.3884987632894037</v>
      </c>
      <c r="DC574" s="13">
        <f t="shared" si="1228"/>
        <v>1.4119959398298377E-2</v>
      </c>
      <c r="DD574" s="13">
        <f t="shared" si="1229"/>
        <v>-1.8133776109760569</v>
      </c>
      <c r="DE574" s="13">
        <f t="shared" si="1230"/>
        <v>-1.8274975703743555</v>
      </c>
      <c r="DF574" s="15"/>
      <c r="DV574" s="39" t="str">
        <f>E574</f>
        <v>STD</v>
      </c>
      <c r="DW574" s="39" t="str">
        <f>A574</f>
        <v>Lab 3</v>
      </c>
      <c r="DX574" s="39" t="str">
        <f>B574</f>
        <v>Feb 4, 2020</v>
      </c>
      <c r="DY574" s="124">
        <f>C574</f>
        <v>1</v>
      </c>
      <c r="DZ574" s="48">
        <f>BE574/AVERAGE(BE572,BE576)</f>
        <v>1.0034513674902277</v>
      </c>
      <c r="EA574" s="46">
        <f>(CM574/AVERAGE(CM572,CM576)-1)*10^6</f>
        <v>-2.8832677532175666</v>
      </c>
      <c r="EB574" s="46">
        <f>(CN574/AVERAGE(CN572,CN576)-1)*10^6</f>
        <v>1.727465025469499</v>
      </c>
      <c r="EC574" s="46">
        <f>(CP574/AVERAGE(CP572,CP576)-1)*10^6</f>
        <v>1.7652114048249956</v>
      </c>
      <c r="EH574" s="50"/>
      <c r="EK574" s="46"/>
      <c r="EL574" s="46"/>
      <c r="EP574" s="39"/>
      <c r="EQ574" s="124"/>
      <c r="ER574" s="117"/>
      <c r="ES574" s="44"/>
      <c r="ET574" s="44"/>
      <c r="EU574" s="44"/>
      <c r="EV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</row>
    <row r="575" spans="1:235">
      <c r="A575" t="s">
        <v>178</v>
      </c>
      <c r="B575" t="s">
        <v>168</v>
      </c>
      <c r="C575">
        <v>1</v>
      </c>
      <c r="D575" s="14">
        <v>37</v>
      </c>
      <c r="E575" t="s">
        <v>165</v>
      </c>
      <c r="F575" s="13">
        <v>1.4970852999999999E-4</v>
      </c>
      <c r="G575" s="13">
        <v>2.0489662000000001E-5</v>
      </c>
      <c r="H575" s="13">
        <v>6.3447630999999998E-4</v>
      </c>
      <c r="I575" s="13">
        <v>1.4658978E-4</v>
      </c>
      <c r="J575" s="13">
        <v>3.4320120999999998E-4</v>
      </c>
      <c r="K575" s="13"/>
      <c r="L575" s="13">
        <v>3.7491975000000002E-4</v>
      </c>
      <c r="M575" s="13"/>
      <c r="N575" s="13">
        <v>2.4974376999999998E-4</v>
      </c>
      <c r="O575" s="13"/>
      <c r="P575" s="13"/>
      <c r="Q575" s="13"/>
      <c r="R575" s="13"/>
      <c r="S575" s="13"/>
      <c r="T575" s="13">
        <v>-2.7070787000000001E-6</v>
      </c>
      <c r="U575" s="13">
        <v>2.9756682E-6</v>
      </c>
      <c r="V575" s="13">
        <v>28.778593000000001</v>
      </c>
      <c r="W575" s="13">
        <v>6.4041198000000001</v>
      </c>
      <c r="X575" s="13">
        <v>9.9970005000000004</v>
      </c>
      <c r="Y575" s="13"/>
      <c r="Z575" s="13">
        <v>10.5562</v>
      </c>
      <c r="AA575" s="13"/>
      <c r="AB575" s="13">
        <v>1.7661245999999999</v>
      </c>
      <c r="AI575" s="68">
        <f t="shared" si="1173"/>
        <v>1</v>
      </c>
      <c r="AJ575" s="13">
        <f t="shared" si="1125"/>
        <v>-1.524156087E-4</v>
      </c>
      <c r="AK575" s="13">
        <f t="shared" si="1126"/>
        <v>-1.7513993800000002E-5</v>
      </c>
      <c r="AL575" s="13">
        <f t="shared" si="1127"/>
        <v>28.77795852369</v>
      </c>
      <c r="AM575" s="13">
        <f t="shared" si="1128"/>
        <v>6.4039732102200002</v>
      </c>
      <c r="AN575" s="13">
        <f t="shared" si="1129"/>
        <v>9.9966572987899998</v>
      </c>
      <c r="AO575" s="13">
        <f t="shared" si="1130"/>
        <v>0</v>
      </c>
      <c r="AP575" s="13">
        <f t="shared" si="1131"/>
        <v>10.555825080250001</v>
      </c>
      <c r="AQ575" s="13">
        <f t="shared" si="1132"/>
        <v>0</v>
      </c>
      <c r="AR575" s="13">
        <f t="shared" si="1133"/>
        <v>1.76587485623</v>
      </c>
      <c r="AS575" s="13">
        <f t="shared" si="1134"/>
        <v>0</v>
      </c>
      <c r="AT575" s="13">
        <f t="shared" si="1135"/>
        <v>0</v>
      </c>
      <c r="AU575" s="13">
        <f t="shared" si="1136"/>
        <v>0</v>
      </c>
      <c r="AV575" s="13">
        <f t="shared" si="1137"/>
        <v>0</v>
      </c>
      <c r="AW575" s="13">
        <f t="shared" si="1138"/>
        <v>0</v>
      </c>
      <c r="AY575">
        <f t="shared" si="1174"/>
        <v>0</v>
      </c>
      <c r="AZ575">
        <f t="shared" si="1175"/>
        <v>1</v>
      </c>
      <c r="BB575">
        <f t="shared" si="1176"/>
        <v>1</v>
      </c>
      <c r="BC575">
        <f t="shared" si="1177"/>
        <v>1</v>
      </c>
      <c r="BD575" s="41">
        <f t="shared" si="1178"/>
        <v>1.8711033393103924</v>
      </c>
      <c r="BE575" s="13">
        <f t="shared" si="1179"/>
        <v>28.77795852369</v>
      </c>
      <c r="BF575" s="13">
        <f t="shared" si="1180"/>
        <v>6.4039732102200002</v>
      </c>
      <c r="BG575" s="13">
        <f t="shared" si="1139"/>
        <v>9.9966572987899998</v>
      </c>
      <c r="BH575" s="13">
        <f t="shared" si="1140"/>
        <v>10.555825080250001</v>
      </c>
      <c r="BI575" s="13">
        <f t="shared" si="1141"/>
        <v>1.76587485623</v>
      </c>
      <c r="BJ575" s="17">
        <f t="shared" si="1269"/>
        <v>0.22253048995634117</v>
      </c>
      <c r="BK575" s="17">
        <f t="shared" si="1270"/>
        <v>0.34737201009448798</v>
      </c>
      <c r="BL575" s="17">
        <f t="shared" si="1271"/>
        <v>0.36680242872545848</v>
      </c>
      <c r="BM575" s="17">
        <f t="shared" si="1272"/>
        <v>6.1362061342062631E-2</v>
      </c>
      <c r="BN575" s="17">
        <f t="shared" si="1219"/>
        <v>1.5610086067875004</v>
      </c>
      <c r="BO575" s="17">
        <f t="shared" si="1220"/>
        <v>1.6483243657865598</v>
      </c>
      <c r="BP575" s="17">
        <f t="shared" si="1221"/>
        <v>0.27574675881090011</v>
      </c>
      <c r="BQ575" s="17">
        <f t="shared" si="1222"/>
        <v>1.0559354757042319</v>
      </c>
      <c r="BR575" s="17">
        <f t="shared" si="1223"/>
        <v>0.17664653328105409</v>
      </c>
      <c r="BS575" s="17">
        <f t="shared" si="1224"/>
        <v>0.16728913588516736</v>
      </c>
      <c r="BT575" s="96">
        <f t="shared" si="1273"/>
        <v>-1.5026911532524305</v>
      </c>
      <c r="BU575" s="96">
        <f t="shared" si="1274"/>
        <v>-1.0573589980972435</v>
      </c>
      <c r="BV575" s="96">
        <f t="shared" si="1275"/>
        <v>-1.0029319172328215</v>
      </c>
      <c r="BW575" s="96">
        <f t="shared" si="1276"/>
        <v>-2.7909635282556198</v>
      </c>
      <c r="BX575" s="96"/>
      <c r="BY575" s="96"/>
      <c r="BZ575" s="96"/>
      <c r="CA575" s="96"/>
      <c r="CB575" s="96"/>
      <c r="CC575" s="96"/>
      <c r="CD575" s="96"/>
      <c r="CE575" s="96"/>
      <c r="CF575" s="96"/>
      <c r="CG575" s="96"/>
      <c r="CH575" s="96"/>
      <c r="CJ575" s="39"/>
      <c r="CK575" s="19">
        <f t="shared" si="1195"/>
        <v>0</v>
      </c>
      <c r="CL575" s="38">
        <f t="shared" si="1196"/>
        <v>1.8711033393103924</v>
      </c>
      <c r="CM575" s="39">
        <f t="shared" si="1197"/>
        <v>0.21796785052492129</v>
      </c>
      <c r="CN575" s="39">
        <f t="shared" si="1198"/>
        <v>0.33335951078304121</v>
      </c>
      <c r="CO575" s="41">
        <f t="shared" si="1199"/>
        <v>0.33810000000000007</v>
      </c>
      <c r="CP575" s="39">
        <f t="shared" si="1200"/>
        <v>5.437148628027564E-2</v>
      </c>
      <c r="CQ575" s="17">
        <f t="shared" si="1201"/>
        <v>1.529397615199801</v>
      </c>
      <c r="CR575" s="17">
        <f t="shared" si="1202"/>
        <v>1.5511461859433413</v>
      </c>
      <c r="CS575" s="17">
        <f t="shared" si="1203"/>
        <v>0.24944727467530398</v>
      </c>
      <c r="CT575" s="17">
        <f t="shared" si="1204"/>
        <v>1.0142203508933152</v>
      </c>
      <c r="CU575" s="17">
        <f t="shared" si="1205"/>
        <v>0.16310165008509975</v>
      </c>
      <c r="CV575" s="17">
        <f t="shared" si="1206"/>
        <v>0.16081480709930684</v>
      </c>
      <c r="CW575" s="13">
        <f t="shared" si="1207"/>
        <v>-1.5234077017248289</v>
      </c>
      <c r="CX575" s="13">
        <f t="shared" si="1208"/>
        <v>-1.0985337594024895</v>
      </c>
      <c r="CY575" s="13">
        <f t="shared" si="1209"/>
        <v>-2.9119154117941215</v>
      </c>
      <c r="CZ575" s="13">
        <f t="shared" si="1225"/>
        <v>0.42487394232233955</v>
      </c>
      <c r="DA575" s="13">
        <f t="shared" si="1226"/>
        <v>0.43899413245653196</v>
      </c>
      <c r="DB575" s="13">
        <f t="shared" si="1227"/>
        <v>-1.3885077100692926</v>
      </c>
      <c r="DC575" s="13">
        <f t="shared" si="1228"/>
        <v>1.4120190134192651E-2</v>
      </c>
      <c r="DD575" s="13">
        <f t="shared" si="1229"/>
        <v>-1.8133816523916322</v>
      </c>
      <c r="DE575" s="13">
        <f t="shared" si="1230"/>
        <v>-1.8275018425258247</v>
      </c>
      <c r="DF575" s="15"/>
      <c r="DY575" s="124"/>
      <c r="EE575" t="str">
        <f>E575</f>
        <v>iRM6</v>
      </c>
      <c r="EF575" t="str">
        <f>A575</f>
        <v>Lab 3</v>
      </c>
      <c r="EG575" t="str">
        <f>B575</f>
        <v>Feb 4, 2020</v>
      </c>
      <c r="EH575" s="50">
        <f>C575</f>
        <v>1</v>
      </c>
      <c r="EI575" s="48">
        <f>BE575/AVERAGE(BE574,BE576)</f>
        <v>0.9925261411554398</v>
      </c>
      <c r="EJ575" s="46">
        <f>(CM575/AVERAGE(CM574,CM576)-1)*10^6</f>
        <v>5.0489733360858935</v>
      </c>
      <c r="EK575" s="46">
        <f>(CN575/AVERAGE(CN574,CN576)-1)*10^6</f>
        <v>0.22907717944775641</v>
      </c>
      <c r="EL575" s="46">
        <f>(CP575/AVERAGE(CP574,CP576)-1)*10^6</f>
        <v>5.183909499661965</v>
      </c>
      <c r="EN575" t="str">
        <f t="shared" ref="EN575:EU575" si="1279">EE814</f>
        <v>iRM6</v>
      </c>
      <c r="EO575" t="str">
        <f t="shared" si="1279"/>
        <v>Lab 3</v>
      </c>
      <c r="EP575" s="39" t="str">
        <f t="shared" si="1279"/>
        <v>Jul 29, 2020</v>
      </c>
      <c r="EQ575" s="124">
        <f t="shared" si="1279"/>
        <v>4</v>
      </c>
      <c r="ER575" s="117">
        <f t="shared" si="1279"/>
        <v>0.98770076766940806</v>
      </c>
      <c r="ES575" s="44">
        <f t="shared" si="1279"/>
        <v>14.769757640920034</v>
      </c>
      <c r="ET575" s="44">
        <f t="shared" si="1279"/>
        <v>-3.8196710834270675</v>
      </c>
      <c r="EU575" s="44">
        <f t="shared" si="1279"/>
        <v>9.2462273733051603</v>
      </c>
      <c r="EV575" s="39" t="s">
        <v>275</v>
      </c>
      <c r="EW575" s="108" t="s">
        <v>257</v>
      </c>
      <c r="EX575" s="109">
        <f>AVERAGE(ES575:ES583)</f>
        <v>0.5831902710011031</v>
      </c>
      <c r="EY575" s="109">
        <f t="shared" ref="EY575:EZ575" si="1280">AVERAGE(ET575:ET583)</f>
        <v>-2.3577289085900213</v>
      </c>
      <c r="EZ575" s="110">
        <f t="shared" si="1280"/>
        <v>-3.7590910143424514</v>
      </c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</row>
    <row r="576" spans="1:235">
      <c r="A576" t="s">
        <v>178</v>
      </c>
      <c r="B576" t="s">
        <v>168</v>
      </c>
      <c r="C576">
        <v>1</v>
      </c>
      <c r="D576" s="14">
        <v>38</v>
      </c>
      <c r="E576" t="s">
        <v>162</v>
      </c>
      <c r="F576" s="13">
        <v>1.4970852999999999E-4</v>
      </c>
      <c r="G576" s="13">
        <v>2.0489662000000001E-5</v>
      </c>
      <c r="H576" s="13">
        <v>6.3447630999999998E-4</v>
      </c>
      <c r="I576" s="13">
        <v>1.4658978E-4</v>
      </c>
      <c r="J576" s="13">
        <v>3.4320120999999998E-4</v>
      </c>
      <c r="K576" s="13"/>
      <c r="L576" s="13">
        <v>3.7491975000000002E-4</v>
      </c>
      <c r="M576" s="13"/>
      <c r="N576" s="13">
        <v>2.4974376999999998E-4</v>
      </c>
      <c r="O576" s="13"/>
      <c r="P576" s="13"/>
      <c r="Q576" s="13"/>
      <c r="R576" s="13"/>
      <c r="S576" s="13"/>
      <c r="T576" s="13">
        <v>9.5490376000000004E-6</v>
      </c>
      <c r="U576" s="13">
        <v>2.0068136E-5</v>
      </c>
      <c r="V576" s="13">
        <v>28.985129000000001</v>
      </c>
      <c r="W576" s="13">
        <v>6.4501384000000002</v>
      </c>
      <c r="X576" s="13">
        <v>10.069027</v>
      </c>
      <c r="Y576" s="13"/>
      <c r="Z576" s="13">
        <v>10.632561000000001</v>
      </c>
      <c r="AA576" s="13"/>
      <c r="AB576" s="13">
        <v>1.7789218</v>
      </c>
      <c r="AI576" s="68">
        <f t="shared" si="1173"/>
        <v>1</v>
      </c>
      <c r="AJ576" s="13">
        <f t="shared" si="1125"/>
        <v>-1.401594924E-4</v>
      </c>
      <c r="AK576" s="13">
        <f t="shared" si="1126"/>
        <v>-4.2152600000000041E-7</v>
      </c>
      <c r="AL576" s="13">
        <f t="shared" si="1127"/>
        <v>28.98449452369</v>
      </c>
      <c r="AM576" s="13">
        <f t="shared" si="1128"/>
        <v>6.4499918102200002</v>
      </c>
      <c r="AN576" s="13">
        <f t="shared" si="1129"/>
        <v>10.06868379879</v>
      </c>
      <c r="AO576" s="13">
        <f t="shared" si="1130"/>
        <v>0</v>
      </c>
      <c r="AP576" s="13">
        <f t="shared" si="1131"/>
        <v>10.632186080250001</v>
      </c>
      <c r="AQ576" s="13">
        <f t="shared" si="1132"/>
        <v>0</v>
      </c>
      <c r="AR576" s="13">
        <f t="shared" si="1133"/>
        <v>1.77867205623</v>
      </c>
      <c r="AS576" s="13">
        <f t="shared" si="1134"/>
        <v>0</v>
      </c>
      <c r="AT576" s="13">
        <f t="shared" si="1135"/>
        <v>0</v>
      </c>
      <c r="AU576" s="13">
        <f t="shared" si="1136"/>
        <v>0</v>
      </c>
      <c r="AV576" s="13">
        <f t="shared" si="1137"/>
        <v>0</v>
      </c>
      <c r="AW576" s="13">
        <f t="shared" si="1138"/>
        <v>0</v>
      </c>
      <c r="AY576">
        <f t="shared" si="1174"/>
        <v>0</v>
      </c>
      <c r="AZ576">
        <f t="shared" si="1175"/>
        <v>1</v>
      </c>
      <c r="BB576">
        <f t="shared" si="1176"/>
        <v>1</v>
      </c>
      <c r="BC576">
        <f t="shared" si="1177"/>
        <v>1</v>
      </c>
      <c r="BD576" s="41">
        <f t="shared" si="1178"/>
        <v>1.8724059432965114</v>
      </c>
      <c r="BE576" s="13">
        <f t="shared" si="1179"/>
        <v>28.98449452369</v>
      </c>
      <c r="BF576" s="13">
        <f t="shared" si="1180"/>
        <v>6.4499918102200002</v>
      </c>
      <c r="BG576" s="13">
        <f t="shared" si="1139"/>
        <v>10.06868379879</v>
      </c>
      <c r="BH576" s="13">
        <f t="shared" si="1140"/>
        <v>10.632186080250001</v>
      </c>
      <c r="BI576" s="13">
        <f t="shared" si="1141"/>
        <v>1.77867205623</v>
      </c>
      <c r="BJ576" s="17">
        <f t="shared" si="1269"/>
        <v>0.22253249250036794</v>
      </c>
      <c r="BK576" s="17">
        <f t="shared" si="1270"/>
        <v>0.34738172820507623</v>
      </c>
      <c r="BL576" s="17">
        <f t="shared" si="1271"/>
        <v>0.36682323618098495</v>
      </c>
      <c r="BM576" s="17">
        <f t="shared" si="1272"/>
        <v>6.1366330014009103E-2</v>
      </c>
      <c r="BN576" s="17">
        <f t="shared" si="1219"/>
        <v>1.5610382299766936</v>
      </c>
      <c r="BO576" s="17">
        <f t="shared" si="1220"/>
        <v>1.6484030357066999</v>
      </c>
      <c r="BP576" s="17">
        <f t="shared" si="1221"/>
        <v>0.27576345963908006</v>
      </c>
      <c r="BQ576" s="17">
        <f t="shared" si="1222"/>
        <v>1.0559658335409958</v>
      </c>
      <c r="BR576" s="17">
        <f t="shared" si="1223"/>
        <v>0.17665387967032506</v>
      </c>
      <c r="BS576" s="17">
        <f t="shared" si="1224"/>
        <v>0.167291283542714</v>
      </c>
      <c r="BT576" s="96">
        <f t="shared" si="1273"/>
        <v>-1.5026821543282074</v>
      </c>
      <c r="BU576" s="96">
        <f t="shared" si="1274"/>
        <v>-1.0573310223986525</v>
      </c>
      <c r="BV576" s="96">
        <f t="shared" si="1275"/>
        <v>-1.002875192239334</v>
      </c>
      <c r="BW576" s="96">
        <f t="shared" si="1276"/>
        <v>-2.7908939653468092</v>
      </c>
      <c r="BX576" s="96"/>
      <c r="BY576" s="96"/>
      <c r="BZ576" s="96"/>
      <c r="CA576" s="96"/>
      <c r="CB576" s="96"/>
      <c r="CC576" s="96"/>
      <c r="CD576" s="96"/>
      <c r="CE576" s="96"/>
      <c r="CF576" s="96"/>
      <c r="CG576" s="96"/>
      <c r="CH576" s="96"/>
      <c r="CJ576" s="39"/>
      <c r="CK576" s="19">
        <f t="shared" si="1195"/>
        <v>0</v>
      </c>
      <c r="CL576" s="38">
        <f t="shared" si="1196"/>
        <v>1.8724059432965114</v>
      </c>
      <c r="CM576" s="39">
        <f t="shared" si="1197"/>
        <v>0.21796666842463053</v>
      </c>
      <c r="CN576" s="39">
        <f t="shared" si="1198"/>
        <v>0.33335928113494961</v>
      </c>
      <c r="CO576" s="41">
        <f t="shared" si="1199"/>
        <v>0.33810000000000001</v>
      </c>
      <c r="CP576" s="39">
        <f t="shared" si="1200"/>
        <v>5.4370690285748237E-2</v>
      </c>
      <c r="CQ576" s="17">
        <f t="shared" si="1201"/>
        <v>1.5294048560008155</v>
      </c>
      <c r="CR576" s="17">
        <f t="shared" si="1202"/>
        <v>1.5511545982862496</v>
      </c>
      <c r="CS576" s="17">
        <f t="shared" si="1203"/>
        <v>0.24944497559519635</v>
      </c>
      <c r="CT576" s="17">
        <f t="shared" si="1204"/>
        <v>1.0142210495802315</v>
      </c>
      <c r="CU576" s="17">
        <f t="shared" si="1205"/>
        <v>0.16309937464659352</v>
      </c>
      <c r="CV576" s="17">
        <f t="shared" si="1206"/>
        <v>0.16081245278245559</v>
      </c>
      <c r="CW576" s="13">
        <f t="shared" si="1207"/>
        <v>-1.523413125017729</v>
      </c>
      <c r="CX576" s="13">
        <f t="shared" si="1208"/>
        <v>-1.0985344482929014</v>
      </c>
      <c r="CY576" s="13">
        <f t="shared" si="1209"/>
        <v>-2.9119300518271345</v>
      </c>
      <c r="CZ576" s="13">
        <f t="shared" si="1225"/>
        <v>0.42487867672482726</v>
      </c>
      <c r="DA576" s="13">
        <f t="shared" si="1226"/>
        <v>0.43899955574943195</v>
      </c>
      <c r="DB576" s="13">
        <f t="shared" si="1227"/>
        <v>-1.388516926809406</v>
      </c>
      <c r="DC576" s="13">
        <f t="shared" si="1228"/>
        <v>1.4120879024604925E-2</v>
      </c>
      <c r="DD576" s="13">
        <f t="shared" si="1229"/>
        <v>-1.8133956035342329</v>
      </c>
      <c r="DE576" s="13">
        <f t="shared" si="1230"/>
        <v>-1.8275164825588377</v>
      </c>
      <c r="DF576" s="15"/>
      <c r="DV576" s="39" t="str">
        <f>E576</f>
        <v>STD</v>
      </c>
      <c r="DW576" s="39" t="str">
        <f>A576</f>
        <v>Lab 3</v>
      </c>
      <c r="DX576" s="39" t="str">
        <f>B576</f>
        <v>Feb 4, 2020</v>
      </c>
      <c r="DY576" s="124">
        <f>C576</f>
        <v>1</v>
      </c>
      <c r="DZ576" s="48">
        <f>BE576/AVERAGE(BE574,BE578)</f>
        <v>1.0011043770964958</v>
      </c>
      <c r="EA576" s="46">
        <f>(CM576/AVERAGE(CM574,CM578)-1)*10^6</f>
        <v>-3.253099368438761</v>
      </c>
      <c r="EB576" s="46">
        <f>(CN576/AVERAGE(CN574,CN578)-1)*10^6</f>
        <v>1.1434728939274663</v>
      </c>
      <c r="EC576" s="46">
        <f>(CP576/AVERAGE(CP574,CP578)-1)*10^6</f>
        <v>-5.9105688819949265</v>
      </c>
      <c r="EH576" s="50"/>
      <c r="EK576" s="46"/>
      <c r="EL576" s="46"/>
      <c r="EN576" t="str">
        <f t="shared" ref="EN576:EU576" si="1281">EE818</f>
        <v>iRM6</v>
      </c>
      <c r="EO576" t="str">
        <f t="shared" si="1281"/>
        <v>Lab 3</v>
      </c>
      <c r="EP576" s="39" t="str">
        <f t="shared" si="1281"/>
        <v>Jul 29, 2020</v>
      </c>
      <c r="EQ576" s="124">
        <f t="shared" si="1281"/>
        <v>4</v>
      </c>
      <c r="ER576" s="117">
        <f t="shared" si="1281"/>
        <v>1.0141187576708659</v>
      </c>
      <c r="ES576" s="44">
        <f t="shared" si="1281"/>
        <v>-2.3394953246880235</v>
      </c>
      <c r="ET576" s="44">
        <f t="shared" si="1281"/>
        <v>-4.4267641789996759</v>
      </c>
      <c r="EU576" s="44">
        <f t="shared" si="1281"/>
        <v>-20.594846292576463</v>
      </c>
      <c r="EV576" s="39" t="s">
        <v>275</v>
      </c>
      <c r="EW576" s="111" t="s">
        <v>258</v>
      </c>
      <c r="EX576" s="44">
        <f>2*STDEV(ES575:ES583)</f>
        <v>14.280755681365466</v>
      </c>
      <c r="EY576" s="44">
        <f t="shared" ref="EY576:EZ576" si="1282">2*STDEV(ET575:ET583)</f>
        <v>14.058902401343401</v>
      </c>
      <c r="EZ576" s="112">
        <f t="shared" si="1282"/>
        <v>33.486322646588583</v>
      </c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</row>
    <row r="577" spans="1:235">
      <c r="A577" t="s">
        <v>178</v>
      </c>
      <c r="B577" t="s">
        <v>168</v>
      </c>
      <c r="C577">
        <v>1</v>
      </c>
      <c r="D577" s="14">
        <v>39</v>
      </c>
      <c r="E577" t="s">
        <v>163</v>
      </c>
      <c r="F577" s="13">
        <v>1.4970852999999999E-4</v>
      </c>
      <c r="G577" s="13">
        <v>2.0489662000000001E-5</v>
      </c>
      <c r="H577" s="13">
        <v>6.3447630999999998E-4</v>
      </c>
      <c r="I577" s="13">
        <v>1.4658978E-4</v>
      </c>
      <c r="J577" s="13">
        <v>3.4320120999999998E-4</v>
      </c>
      <c r="K577" s="13"/>
      <c r="L577" s="13">
        <v>3.7491975000000002E-4</v>
      </c>
      <c r="M577" s="13"/>
      <c r="N577" s="13">
        <v>2.4974376999999998E-4</v>
      </c>
      <c r="O577" s="13"/>
      <c r="P577" s="13"/>
      <c r="Q577" s="13"/>
      <c r="R577" s="13"/>
      <c r="S577" s="13"/>
      <c r="T577" s="13">
        <v>5.6244520000000001E-5</v>
      </c>
      <c r="U577" s="13">
        <v>-1.2846335E-5</v>
      </c>
      <c r="V577" s="13">
        <v>29.070616000000001</v>
      </c>
      <c r="W577" s="13">
        <v>6.4693128</v>
      </c>
      <c r="X577" s="13">
        <v>10.099112</v>
      </c>
      <c r="Y577" s="13"/>
      <c r="Z577" s="13">
        <v>10.664826</v>
      </c>
      <c r="AA577" s="13"/>
      <c r="AB577" s="13">
        <v>1.7844021000000001</v>
      </c>
      <c r="AI577" s="68">
        <f t="shared" si="1173"/>
        <v>1</v>
      </c>
      <c r="AJ577" s="13">
        <f t="shared" si="1125"/>
        <v>-9.3464009999999985E-5</v>
      </c>
      <c r="AK577" s="13">
        <f t="shared" si="1126"/>
        <v>-3.3335996999999999E-5</v>
      </c>
      <c r="AL577" s="13">
        <f t="shared" si="1127"/>
        <v>29.06998152369</v>
      </c>
      <c r="AM577" s="13">
        <f t="shared" si="1128"/>
        <v>6.46916621022</v>
      </c>
      <c r="AN577" s="13">
        <f t="shared" si="1129"/>
        <v>10.098768798789999</v>
      </c>
      <c r="AO577" s="13">
        <f t="shared" si="1130"/>
        <v>0</v>
      </c>
      <c r="AP577" s="13">
        <f t="shared" si="1131"/>
        <v>10.66445108025</v>
      </c>
      <c r="AQ577" s="13">
        <f t="shared" si="1132"/>
        <v>0</v>
      </c>
      <c r="AR577" s="13">
        <f t="shared" si="1133"/>
        <v>1.7841523562300001</v>
      </c>
      <c r="AS577" s="13">
        <f t="shared" si="1134"/>
        <v>0</v>
      </c>
      <c r="AT577" s="13">
        <f t="shared" si="1135"/>
        <v>0</v>
      </c>
      <c r="AU577" s="13">
        <f t="shared" si="1136"/>
        <v>0</v>
      </c>
      <c r="AV577" s="13">
        <f t="shared" si="1137"/>
        <v>0</v>
      </c>
      <c r="AW577" s="13">
        <f t="shared" si="1138"/>
        <v>0</v>
      </c>
      <c r="AY577">
        <f t="shared" si="1174"/>
        <v>0</v>
      </c>
      <c r="AZ577">
        <f t="shared" si="1175"/>
        <v>1</v>
      </c>
      <c r="BB577">
        <f t="shared" si="1176"/>
        <v>1</v>
      </c>
      <c r="BC577">
        <f t="shared" si="1177"/>
        <v>1</v>
      </c>
      <c r="BD577" s="41">
        <f t="shared" si="1178"/>
        <v>1.8743577157051694</v>
      </c>
      <c r="BE577" s="13">
        <f t="shared" si="1179"/>
        <v>29.06998152369</v>
      </c>
      <c r="BF577" s="13">
        <f t="shared" si="1180"/>
        <v>6.46916621022</v>
      </c>
      <c r="BG577" s="13">
        <f t="shared" si="1139"/>
        <v>10.098768798789999</v>
      </c>
      <c r="BH577" s="13">
        <f t="shared" si="1140"/>
        <v>10.66445108025</v>
      </c>
      <c r="BI577" s="13">
        <f t="shared" si="1141"/>
        <v>1.7841523562300001</v>
      </c>
      <c r="BJ577" s="17">
        <f t="shared" si="1269"/>
        <v>0.22253767877176264</v>
      </c>
      <c r="BK577" s="17">
        <f t="shared" si="1270"/>
        <v>0.34739508831679888</v>
      </c>
      <c r="BL577" s="17">
        <f t="shared" si="1271"/>
        <v>0.36685441549246323</v>
      </c>
      <c r="BM577" s="17">
        <f t="shared" si="1272"/>
        <v>6.1374389067844468E-2</v>
      </c>
      <c r="BN577" s="17">
        <f t="shared" si="1219"/>
        <v>1.5610618850441571</v>
      </c>
      <c r="BO577" s="17">
        <f t="shared" si="1220"/>
        <v>1.6485047274565743</v>
      </c>
      <c r="BP577" s="17">
        <f t="shared" si="1221"/>
        <v>0.27579324726753707</v>
      </c>
      <c r="BQ577" s="17">
        <f t="shared" si="1222"/>
        <v>1.0560149749668275</v>
      </c>
      <c r="BR577" s="17">
        <f t="shared" si="1223"/>
        <v>0.17667028444534461</v>
      </c>
      <c r="BS577" s="17">
        <f t="shared" si="1224"/>
        <v>0.16729903328396864</v>
      </c>
      <c r="BT577" s="96">
        <f t="shared" si="1273"/>
        <v>-1.5026588489182757</v>
      </c>
      <c r="BU577" s="96">
        <f t="shared" si="1274"/>
        <v>-1.0572925636838346</v>
      </c>
      <c r="BV577" s="96">
        <f t="shared" si="1275"/>
        <v>-1.0027901976605134</v>
      </c>
      <c r="BW577" s="96">
        <f t="shared" si="1276"/>
        <v>-2.7907626470050686</v>
      </c>
      <c r="BX577" s="96"/>
      <c r="BY577" s="96"/>
      <c r="BZ577" s="96"/>
      <c r="CA577" s="96"/>
      <c r="CB577" s="96"/>
      <c r="CC577" s="96"/>
      <c r="CD577" s="96"/>
      <c r="CE577" s="96"/>
      <c r="CF577" s="96"/>
      <c r="CG577" s="96"/>
      <c r="CH577" s="96"/>
      <c r="CJ577" s="39"/>
      <c r="CK577" s="19">
        <f t="shared" si="1195"/>
        <v>0</v>
      </c>
      <c r="CL577" s="38">
        <f t="shared" si="1196"/>
        <v>1.8743577157051694</v>
      </c>
      <c r="CM577" s="39">
        <f t="shared" si="1197"/>
        <v>0.21796703803250345</v>
      </c>
      <c r="CN577" s="39">
        <f t="shared" si="1198"/>
        <v>0.33335778394904897</v>
      </c>
      <c r="CO577" s="41">
        <f t="shared" si="1199"/>
        <v>0.33810000000000001</v>
      </c>
      <c r="CP577" s="39">
        <f t="shared" si="1200"/>
        <v>5.4370970395963482E-2</v>
      </c>
      <c r="CQ577" s="17">
        <f t="shared" si="1201"/>
        <v>1.5293953937170004</v>
      </c>
      <c r="CR577" s="17">
        <f t="shared" si="1202"/>
        <v>1.5511519679850958</v>
      </c>
      <c r="CS577" s="17">
        <f t="shared" si="1203"/>
        <v>0.24944583771357037</v>
      </c>
      <c r="CT577" s="17">
        <f t="shared" si="1204"/>
        <v>1.014225604678473</v>
      </c>
      <c r="CU577" s="17">
        <f t="shared" si="1205"/>
        <v>0.16310094743212486</v>
      </c>
      <c r="CV577" s="17">
        <f t="shared" si="1206"/>
        <v>0.16081328126578967</v>
      </c>
      <c r="CW577" s="13">
        <f t="shared" si="1207"/>
        <v>-1.5234114293109393</v>
      </c>
      <c r="CX577" s="13">
        <f t="shared" si="1208"/>
        <v>-1.0985389395110781</v>
      </c>
      <c r="CY577" s="13">
        <f t="shared" si="1209"/>
        <v>-2.9119248999798391</v>
      </c>
      <c r="CZ577" s="13">
        <f t="shared" si="1225"/>
        <v>0.42487248979986147</v>
      </c>
      <c r="DA577" s="13">
        <f t="shared" si="1226"/>
        <v>0.43899786004264241</v>
      </c>
      <c r="DB577" s="13">
        <f t="shared" si="1227"/>
        <v>-1.3885134706688997</v>
      </c>
      <c r="DC577" s="13">
        <f t="shared" si="1228"/>
        <v>1.412537024278109E-2</v>
      </c>
      <c r="DD577" s="13">
        <f t="shared" si="1229"/>
        <v>-1.8133859604687612</v>
      </c>
      <c r="DE577" s="13">
        <f t="shared" si="1230"/>
        <v>-1.827511330711542</v>
      </c>
      <c r="DF577" s="15"/>
      <c r="DY577" s="124"/>
      <c r="EE577" t="str">
        <f>E577</f>
        <v>iRM4</v>
      </c>
      <c r="EF577" t="str">
        <f>A577</f>
        <v>Lab 3</v>
      </c>
      <c r="EG577" t="str">
        <f>B577</f>
        <v>Feb 4, 2020</v>
      </c>
      <c r="EH577" s="50">
        <f>C577</f>
        <v>1</v>
      </c>
      <c r="EI577" s="48">
        <f>BE577/AVERAGE(BE576,BE578)</f>
        <v>1.0044097138710808</v>
      </c>
      <c r="EJ577" s="46">
        <f>(CM577/AVERAGE(CM576,CM578)-1)*10^6</f>
        <v>-1.1830659378819774</v>
      </c>
      <c r="EK577" s="46">
        <f>(CN577/AVERAGE(CN576,CN578)-1)*10^6</f>
        <v>-2.8879277700344375</v>
      </c>
      <c r="EL577" s="46">
        <f>(CP577/AVERAGE(CP576,CP578)-1)*10^6</f>
        <v>8.6974692459218517</v>
      </c>
      <c r="EN577" t="str">
        <f t="shared" ref="EN577:EU577" si="1283">EE822</f>
        <v>iRM6</v>
      </c>
      <c r="EO577" t="str">
        <f t="shared" si="1283"/>
        <v>Lab 3</v>
      </c>
      <c r="EP577" s="39" t="str">
        <f t="shared" si="1283"/>
        <v>Jul 29, 2020</v>
      </c>
      <c r="EQ577" s="124">
        <f t="shared" si="1283"/>
        <v>4</v>
      </c>
      <c r="ER577" s="117">
        <f t="shared" si="1283"/>
        <v>0.99955826297964578</v>
      </c>
      <c r="ES577" s="44">
        <f t="shared" si="1283"/>
        <v>8.2101546354795829</v>
      </c>
      <c r="ET577" s="44">
        <f t="shared" si="1283"/>
        <v>7.1171150863857946</v>
      </c>
      <c r="EU577" s="44">
        <f t="shared" si="1283"/>
        <v>7.2745196137979917</v>
      </c>
      <c r="EV577" s="39" t="s">
        <v>275</v>
      </c>
      <c r="EW577" s="111" t="s">
        <v>233</v>
      </c>
      <c r="EX577">
        <f>COUNT(ES575:ES583)</f>
        <v>9</v>
      </c>
      <c r="EY577">
        <f t="shared" ref="EY577:EZ577" si="1284">COUNT(ET575:ET583)</f>
        <v>9</v>
      </c>
      <c r="EZ577" s="113">
        <f t="shared" si="1284"/>
        <v>9</v>
      </c>
      <c r="FA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</row>
    <row r="578" spans="1:235">
      <c r="A578" t="s">
        <v>178</v>
      </c>
      <c r="B578" t="s">
        <v>168</v>
      </c>
      <c r="C578">
        <v>1</v>
      </c>
      <c r="D578" s="14">
        <v>40</v>
      </c>
      <c r="E578" t="s">
        <v>162</v>
      </c>
      <c r="F578" s="13">
        <v>1.4970852999999999E-4</v>
      </c>
      <c r="G578" s="13">
        <v>2.0489662000000001E-5</v>
      </c>
      <c r="H578" s="13">
        <v>6.3447630999999998E-4</v>
      </c>
      <c r="I578" s="13">
        <v>1.4658978E-4</v>
      </c>
      <c r="J578" s="13">
        <v>3.4320120999999998E-4</v>
      </c>
      <c r="K578" s="13"/>
      <c r="L578" s="13">
        <v>3.7491975000000002E-4</v>
      </c>
      <c r="M578" s="13"/>
      <c r="N578" s="13">
        <v>2.4974376999999998E-4</v>
      </c>
      <c r="O578" s="13"/>
      <c r="P578" s="13"/>
      <c r="Q578" s="13"/>
      <c r="R578" s="13"/>
      <c r="S578" s="13"/>
      <c r="T578" s="13">
        <v>5.9378688000000002E-5</v>
      </c>
      <c r="U578" s="13">
        <v>-6.3975222000000002E-6</v>
      </c>
      <c r="V578" s="13">
        <v>28.900848</v>
      </c>
      <c r="W578" s="13">
        <v>6.4316624999999998</v>
      </c>
      <c r="X578" s="13">
        <v>10.040469</v>
      </c>
      <c r="Y578" s="13"/>
      <c r="Z578" s="13">
        <v>10.603216</v>
      </c>
      <c r="AA578" s="13"/>
      <c r="AB578" s="13">
        <v>1.7741274</v>
      </c>
      <c r="AI578" s="68">
        <f t="shared" si="1173"/>
        <v>1</v>
      </c>
      <c r="AJ578" s="13">
        <f t="shared" si="1125"/>
        <v>-9.0329841999999992E-5</v>
      </c>
      <c r="AK578" s="13">
        <f t="shared" si="1126"/>
        <v>-2.6887184200000002E-5</v>
      </c>
      <c r="AL578" s="13">
        <f t="shared" si="1127"/>
        <v>28.900213523689999</v>
      </c>
      <c r="AM578" s="13">
        <f t="shared" si="1128"/>
        <v>6.4315159102199999</v>
      </c>
      <c r="AN578" s="13">
        <f t="shared" si="1129"/>
        <v>10.040125798789999</v>
      </c>
      <c r="AO578" s="13">
        <f t="shared" si="1130"/>
        <v>0</v>
      </c>
      <c r="AP578" s="13">
        <f t="shared" si="1131"/>
        <v>10.60284108025</v>
      </c>
      <c r="AQ578" s="13">
        <f t="shared" si="1132"/>
        <v>0</v>
      </c>
      <c r="AR578" s="13">
        <f t="shared" si="1133"/>
        <v>1.77387765623</v>
      </c>
      <c r="AS578" s="13">
        <f t="shared" si="1134"/>
        <v>0</v>
      </c>
      <c r="AT578" s="13">
        <f t="shared" si="1135"/>
        <v>0</v>
      </c>
      <c r="AU578" s="13">
        <f t="shared" si="1136"/>
        <v>0</v>
      </c>
      <c r="AV578" s="13">
        <f t="shared" si="1137"/>
        <v>0</v>
      </c>
      <c r="AW578" s="13">
        <f t="shared" si="1138"/>
        <v>0</v>
      </c>
      <c r="AY578">
        <f t="shared" si="1174"/>
        <v>0</v>
      </c>
      <c r="AZ578">
        <f t="shared" si="1175"/>
        <v>1</v>
      </c>
      <c r="BB578">
        <f t="shared" si="1176"/>
        <v>1</v>
      </c>
      <c r="BC578">
        <f t="shared" si="1177"/>
        <v>1</v>
      </c>
      <c r="BD578" s="41">
        <f t="shared" si="1178"/>
        <v>1.875809142804846</v>
      </c>
      <c r="BE578" s="13">
        <f t="shared" si="1179"/>
        <v>28.900213523689999</v>
      </c>
      <c r="BF578" s="13">
        <f t="shared" si="1180"/>
        <v>6.4315159102199999</v>
      </c>
      <c r="BG578" s="13">
        <f t="shared" si="1139"/>
        <v>10.040125798789999</v>
      </c>
      <c r="BH578" s="13">
        <f t="shared" si="1140"/>
        <v>10.60284108025</v>
      </c>
      <c r="BI578" s="13">
        <f t="shared" si="1141"/>
        <v>1.77387765623</v>
      </c>
      <c r="BJ578" s="17">
        <f t="shared" si="1269"/>
        <v>0.22254215889955195</v>
      </c>
      <c r="BK578" s="17">
        <f t="shared" si="1270"/>
        <v>0.34740663042367964</v>
      </c>
      <c r="BL578" s="17">
        <f t="shared" si="1271"/>
        <v>0.3668776035705989</v>
      </c>
      <c r="BM578" s="17">
        <f t="shared" si="1272"/>
        <v>6.1379396203281415E-2</v>
      </c>
      <c r="BN578" s="17">
        <f t="shared" si="1219"/>
        <v>1.5610823231947133</v>
      </c>
      <c r="BO578" s="17">
        <f t="shared" si="1220"/>
        <v>1.6485757367717238</v>
      </c>
      <c r="BP578" s="17">
        <f t="shared" si="1221"/>
        <v>0.27581019482688673</v>
      </c>
      <c r="BQ578" s="17">
        <f t="shared" si="1222"/>
        <v>1.0560466365399344</v>
      </c>
      <c r="BR578" s="17">
        <f t="shared" si="1223"/>
        <v>0.17667882771387003</v>
      </c>
      <c r="BS578" s="17">
        <f t="shared" si="1224"/>
        <v>0.16730210731293677</v>
      </c>
      <c r="BT578" s="96">
        <f t="shared" si="1273"/>
        <v>-1.5026387171243356</v>
      </c>
      <c r="BU578" s="96">
        <f t="shared" si="1274"/>
        <v>-1.057259339509022</v>
      </c>
      <c r="BV578" s="96">
        <f t="shared" si="1275"/>
        <v>-1.0027269918100368</v>
      </c>
      <c r="BW578" s="96">
        <f t="shared" si="1276"/>
        <v>-2.7906810668659525</v>
      </c>
      <c r="BX578" s="96"/>
      <c r="BY578" s="96"/>
      <c r="BZ578" s="96"/>
      <c r="CA578" s="96"/>
      <c r="CB578" s="96"/>
      <c r="CC578" s="96"/>
      <c r="CD578" s="96"/>
      <c r="CE578" s="96"/>
      <c r="CF578" s="96"/>
      <c r="CG578" s="96"/>
      <c r="CH578" s="96"/>
      <c r="CJ578" s="39"/>
      <c r="CK578" s="19">
        <f t="shared" si="1195"/>
        <v>0</v>
      </c>
      <c r="CL578" s="38">
        <f t="shared" si="1196"/>
        <v>1.875809142804846</v>
      </c>
      <c r="CM578" s="39">
        <f t="shared" si="1197"/>
        <v>0.21796792337974308</v>
      </c>
      <c r="CN578" s="39">
        <f t="shared" si="1198"/>
        <v>0.33335821219511214</v>
      </c>
      <c r="CO578" s="41">
        <f t="shared" si="1199"/>
        <v>0.33810000000000001</v>
      </c>
      <c r="CP578" s="39">
        <f t="shared" si="1200"/>
        <v>5.4370304734718752E-2</v>
      </c>
      <c r="CQ578" s="17">
        <f t="shared" si="1201"/>
        <v>1.5293911463033778</v>
      </c>
      <c r="CR578" s="17">
        <f t="shared" si="1202"/>
        <v>1.5511456674795359</v>
      </c>
      <c r="CS578" s="17">
        <f t="shared" si="1203"/>
        <v>0.24944177056729092</v>
      </c>
      <c r="CT578" s="17">
        <f t="shared" si="1204"/>
        <v>1.014224301761351</v>
      </c>
      <c r="CU578" s="17">
        <f t="shared" si="1205"/>
        <v>0.16309874107104996</v>
      </c>
      <c r="CV578" s="17">
        <f t="shared" si="1206"/>
        <v>0.16081131243631691</v>
      </c>
      <c r="CW578" s="13">
        <f t="shared" si="1207"/>
        <v>-1.5234073674791617</v>
      </c>
      <c r="CX578" s="13">
        <f t="shared" si="1208"/>
        <v>-1.0985376548679446</v>
      </c>
      <c r="CY578" s="13">
        <f t="shared" si="1209"/>
        <v>-2.911937143007961</v>
      </c>
      <c r="CZ578" s="13">
        <f t="shared" si="1225"/>
        <v>0.42486971261121687</v>
      </c>
      <c r="DA578" s="13">
        <f t="shared" si="1226"/>
        <v>0.43899379821086465</v>
      </c>
      <c r="DB578" s="13">
        <f t="shared" si="1227"/>
        <v>-1.3885297755288002</v>
      </c>
      <c r="DC578" s="13">
        <f t="shared" si="1228"/>
        <v>1.4124085599647599E-2</v>
      </c>
      <c r="DD578" s="13">
        <f t="shared" si="1229"/>
        <v>-1.8133994881400171</v>
      </c>
      <c r="DE578" s="13">
        <f t="shared" si="1230"/>
        <v>-1.8275235737396645</v>
      </c>
      <c r="DF578" s="15"/>
      <c r="DV578" s="39" t="str">
        <f>E578</f>
        <v>STD</v>
      </c>
      <c r="DW578" s="39" t="str">
        <f>A578</f>
        <v>Lab 3</v>
      </c>
      <c r="DX578" s="39" t="str">
        <f>B578</f>
        <v>Feb 4, 2020</v>
      </c>
      <c r="DY578" s="124">
        <f>C578</f>
        <v>1</v>
      </c>
      <c r="DZ578" s="48">
        <f>BE578/AVERAGE(BE576,BE580)</f>
        <v>1.0002141099956376</v>
      </c>
      <c r="EA578" s="46">
        <f>(CM578/AVERAGE(CM576,CM580)-1)*10^6</f>
        <v>2.398742698694889</v>
      </c>
      <c r="EB578" s="46">
        <f>(CN578/AVERAGE(CN576,CN580)-1)*10^6</f>
        <v>-3.8894446600101773</v>
      </c>
      <c r="EC578" s="46">
        <f>(CP578/AVERAGE(CP576,CP580)-1)*10^6</f>
        <v>-5.4993092623023543</v>
      </c>
      <c r="EH578" s="50"/>
      <c r="EK578" s="46"/>
      <c r="EL578" s="46"/>
      <c r="EN578" t="str">
        <f t="shared" ref="EN578:EU578" si="1285">EE826</f>
        <v>iRM6</v>
      </c>
      <c r="EO578" t="str">
        <f t="shared" si="1285"/>
        <v>Lab 3</v>
      </c>
      <c r="EP578" s="39" t="str">
        <f t="shared" si="1285"/>
        <v>Jul 29, 2020</v>
      </c>
      <c r="EQ578" s="124">
        <f t="shared" si="1285"/>
        <v>4</v>
      </c>
      <c r="ER578" s="117">
        <f t="shared" si="1285"/>
        <v>0.9917378016681847</v>
      </c>
      <c r="ES578" s="44">
        <f t="shared" si="1285"/>
        <v>2.0473177062552139</v>
      </c>
      <c r="ET578" s="44">
        <f t="shared" si="1285"/>
        <v>5.6897476867767693</v>
      </c>
      <c r="EU578" s="44">
        <f t="shared" si="1285"/>
        <v>8.0355166012235912</v>
      </c>
      <c r="EV578" s="39" t="s">
        <v>275</v>
      </c>
      <c r="EW578" s="114" t="s">
        <v>274</v>
      </c>
      <c r="EX578" s="115">
        <f>EX576/SQRT(EX577)</f>
        <v>4.7602518937884888</v>
      </c>
      <c r="EY578" s="115">
        <f t="shared" ref="EY578:EZ578" si="1286">EY576/SQRT(EY577)</f>
        <v>4.6863008004478006</v>
      </c>
      <c r="EZ578" s="116">
        <f t="shared" si="1286"/>
        <v>11.162107548862862</v>
      </c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</row>
    <row r="579" spans="1:235">
      <c r="A579" t="s">
        <v>178</v>
      </c>
      <c r="B579" t="s">
        <v>168</v>
      </c>
      <c r="C579">
        <v>1</v>
      </c>
      <c r="D579" s="14">
        <v>41</v>
      </c>
      <c r="E579" t="s">
        <v>164</v>
      </c>
      <c r="F579" s="13">
        <v>1.4970852999999999E-4</v>
      </c>
      <c r="G579" s="13">
        <v>2.0489662000000001E-5</v>
      </c>
      <c r="H579" s="13">
        <v>6.3447630999999998E-4</v>
      </c>
      <c r="I579" s="13">
        <v>1.4658978E-4</v>
      </c>
      <c r="J579" s="13">
        <v>3.4320120999999998E-4</v>
      </c>
      <c r="K579" s="13"/>
      <c r="L579" s="13">
        <v>3.7491975000000002E-4</v>
      </c>
      <c r="M579" s="13"/>
      <c r="N579" s="13">
        <v>2.4974376999999998E-4</v>
      </c>
      <c r="O579" s="13"/>
      <c r="P579" s="13"/>
      <c r="Q579" s="13"/>
      <c r="R579" s="13"/>
      <c r="S579" s="13"/>
      <c r="T579" s="13">
        <v>3.7878262000000002E-5</v>
      </c>
      <c r="U579" s="13">
        <v>4.8263636000000002E-6</v>
      </c>
      <c r="V579" s="13">
        <v>28.742280999999998</v>
      </c>
      <c r="W579" s="13">
        <v>6.3964943999999999</v>
      </c>
      <c r="X579" s="13">
        <v>9.9858302999999999</v>
      </c>
      <c r="Y579" s="13"/>
      <c r="Z579" s="13">
        <v>10.545859</v>
      </c>
      <c r="AA579" s="13"/>
      <c r="AB579" s="13">
        <v>1.7646104</v>
      </c>
      <c r="AI579" s="68">
        <f t="shared" si="1173"/>
        <v>1</v>
      </c>
      <c r="AJ579" s="13">
        <f t="shared" si="1125"/>
        <v>-1.1183026799999999E-4</v>
      </c>
      <c r="AK579" s="13">
        <f t="shared" si="1126"/>
        <v>-1.5663298400000001E-5</v>
      </c>
      <c r="AL579" s="13">
        <f t="shared" si="1127"/>
        <v>28.741646523689997</v>
      </c>
      <c r="AM579" s="13">
        <f t="shared" si="1128"/>
        <v>6.39634781022</v>
      </c>
      <c r="AN579" s="13">
        <f t="shared" si="1129"/>
        <v>9.9854870987899993</v>
      </c>
      <c r="AO579" s="13">
        <f t="shared" si="1130"/>
        <v>0</v>
      </c>
      <c r="AP579" s="13">
        <f t="shared" si="1131"/>
        <v>10.545484080250001</v>
      </c>
      <c r="AQ579" s="13">
        <f t="shared" si="1132"/>
        <v>0</v>
      </c>
      <c r="AR579" s="13">
        <f t="shared" si="1133"/>
        <v>1.76436065623</v>
      </c>
      <c r="AS579" s="13">
        <f t="shared" si="1134"/>
        <v>0</v>
      </c>
      <c r="AT579" s="13">
        <f t="shared" si="1135"/>
        <v>0</v>
      </c>
      <c r="AU579" s="13">
        <f t="shared" si="1136"/>
        <v>0</v>
      </c>
      <c r="AV579" s="13">
        <f t="shared" si="1137"/>
        <v>0</v>
      </c>
      <c r="AW579" s="13">
        <f t="shared" si="1138"/>
        <v>0</v>
      </c>
      <c r="AY579">
        <f t="shared" si="1174"/>
        <v>0</v>
      </c>
      <c r="AZ579">
        <f t="shared" si="1175"/>
        <v>1</v>
      </c>
      <c r="BB579">
        <f t="shared" si="1176"/>
        <v>1</v>
      </c>
      <c r="BC579">
        <f t="shared" si="1177"/>
        <v>1</v>
      </c>
      <c r="BD579" s="41">
        <f t="shared" si="1178"/>
        <v>1.8775897665214685</v>
      </c>
      <c r="BE579" s="13">
        <f t="shared" si="1179"/>
        <v>28.741646523689997</v>
      </c>
      <c r="BF579" s="13">
        <f t="shared" si="1180"/>
        <v>6.39634781022</v>
      </c>
      <c r="BG579" s="13">
        <f t="shared" si="1139"/>
        <v>9.9854870987899993</v>
      </c>
      <c r="BH579" s="13">
        <f t="shared" si="1140"/>
        <v>10.545484080250001</v>
      </c>
      <c r="BI579" s="13">
        <f t="shared" si="1141"/>
        <v>1.76436065623</v>
      </c>
      <c r="BJ579" s="17">
        <f t="shared" si="1269"/>
        <v>0.22254632506693303</v>
      </c>
      <c r="BK579" s="17">
        <f t="shared" si="1270"/>
        <v>0.34742223590285848</v>
      </c>
      <c r="BL579" s="17">
        <f t="shared" si="1271"/>
        <v>0.36690605291377432</v>
      </c>
      <c r="BM579" s="17">
        <f t="shared" si="1272"/>
        <v>6.1386902617974394E-2</v>
      </c>
      <c r="BN579" s="17">
        <f t="shared" si="1219"/>
        <v>1.5611232214163402</v>
      </c>
      <c r="BO579" s="17">
        <f t="shared" si="1220"/>
        <v>1.6486727102926713</v>
      </c>
      <c r="BP579" s="17">
        <f t="shared" si="1221"/>
        <v>0.2758387612085334</v>
      </c>
      <c r="BQ579" s="17">
        <f t="shared" si="1222"/>
        <v>1.0560810880750984</v>
      </c>
      <c r="BR579" s="17">
        <f t="shared" si="1223"/>
        <v>0.17669249769936593</v>
      </c>
      <c r="BS579" s="17">
        <f t="shared" si="1224"/>
        <v>0.16730959364249237</v>
      </c>
      <c r="BT579" s="96">
        <f t="shared" si="1273"/>
        <v>-1.502619996498971</v>
      </c>
      <c r="BU579" s="96">
        <f t="shared" si="1274"/>
        <v>-1.057214420594631</v>
      </c>
      <c r="BV579" s="96">
        <f t="shared" si="1275"/>
        <v>-1.0026494503087011</v>
      </c>
      <c r="BW579" s="96">
        <f t="shared" si="1276"/>
        <v>-2.790558778994209</v>
      </c>
      <c r="BX579" s="96"/>
      <c r="BY579" s="96"/>
      <c r="BZ579" s="96"/>
      <c r="CA579" s="96"/>
      <c r="CB579" s="96"/>
      <c r="CC579" s="96"/>
      <c r="CD579" s="96"/>
      <c r="CE579" s="96"/>
      <c r="CF579" s="96"/>
      <c r="CG579" s="96"/>
      <c r="CH579" s="96"/>
      <c r="CJ579" s="39"/>
      <c r="CK579" s="19">
        <f t="shared" si="1195"/>
        <v>0</v>
      </c>
      <c r="CL579" s="38">
        <f t="shared" si="1196"/>
        <v>1.8775897665214685</v>
      </c>
      <c r="CM579" s="39">
        <f t="shared" si="1197"/>
        <v>0.21796770668756188</v>
      </c>
      <c r="CN579" s="39">
        <f t="shared" si="1198"/>
        <v>0.3333601240805929</v>
      </c>
      <c r="CO579" s="41">
        <f t="shared" si="1199"/>
        <v>0.33810000000000007</v>
      </c>
      <c r="CP579" s="39">
        <f t="shared" si="1200"/>
        <v>5.4370695374420255E-2</v>
      </c>
      <c r="CQ579" s="17">
        <f t="shared" si="1201"/>
        <v>1.529401438160912</v>
      </c>
      <c r="CR579" s="17">
        <f t="shared" si="1202"/>
        <v>1.5511472095480525</v>
      </c>
      <c r="CS579" s="17">
        <f t="shared" si="1203"/>
        <v>0.24944381074007443</v>
      </c>
      <c r="CT579" s="17">
        <f t="shared" si="1204"/>
        <v>1.014218484986708</v>
      </c>
      <c r="CU579" s="17">
        <f t="shared" si="1205"/>
        <v>0.16309897749280783</v>
      </c>
      <c r="CV579" s="17">
        <f t="shared" si="1206"/>
        <v>0.16081246783324535</v>
      </c>
      <c r="CW579" s="13">
        <f t="shared" si="1207"/>
        <v>-1.5234083616267662</v>
      </c>
      <c r="CX579" s="13">
        <f t="shared" si="1208"/>
        <v>-1.0985319196560066</v>
      </c>
      <c r="CY579" s="13">
        <f t="shared" si="1209"/>
        <v>-2.911929958234948</v>
      </c>
      <c r="CZ579" s="13">
        <f t="shared" si="1225"/>
        <v>0.42487644197075991</v>
      </c>
      <c r="DA579" s="13">
        <f t="shared" si="1226"/>
        <v>0.4389947923584695</v>
      </c>
      <c r="DB579" s="13">
        <f t="shared" si="1227"/>
        <v>-1.3885215966081821</v>
      </c>
      <c r="DC579" s="13">
        <f t="shared" si="1228"/>
        <v>1.4118350387709573E-2</v>
      </c>
      <c r="DD579" s="13">
        <f t="shared" si="1229"/>
        <v>-1.8133980385789417</v>
      </c>
      <c r="DE579" s="13">
        <f t="shared" si="1230"/>
        <v>-1.8275163889666513</v>
      </c>
      <c r="DF579" s="15"/>
      <c r="DY579" s="124"/>
      <c r="EE579" t="str">
        <f>E579</f>
        <v>iRM5</v>
      </c>
      <c r="EF579" t="str">
        <f>A579</f>
        <v>Lab 3</v>
      </c>
      <c r="EG579" t="str">
        <f>B579</f>
        <v>Feb 4, 2020</v>
      </c>
      <c r="EH579" s="50">
        <f>C579</f>
        <v>1</v>
      </c>
      <c r="EI579" s="48">
        <f>BE579/AVERAGE(BE578,BE580)</f>
        <v>0.99617910600371018</v>
      </c>
      <c r="EJ579" s="46">
        <f>(CM579/AVERAGE(CM578,CM580)-1)*10^6</f>
        <v>-1.474170454263124</v>
      </c>
      <c r="EK579" s="46">
        <f>(CN579/AVERAGE(CN578,CN580)-1)*10^6</f>
        <v>3.4490508034057399</v>
      </c>
      <c r="EL579" s="46">
        <f>(CP579/AVERAGE(CP578,CP580)-1)*10^6</f>
        <v>5.2310520832765661</v>
      </c>
      <c r="EN579" t="str">
        <f t="shared" ref="EN579:EU579" si="1287">EE830</f>
        <v>iRM6</v>
      </c>
      <c r="EO579" t="str">
        <f t="shared" si="1287"/>
        <v>Lab 3</v>
      </c>
      <c r="EP579" s="39" t="str">
        <f t="shared" si="1287"/>
        <v>Jul 29, 2020</v>
      </c>
      <c r="EQ579" s="124">
        <f t="shared" si="1287"/>
        <v>4</v>
      </c>
      <c r="ER579" s="117">
        <f t="shared" si="1287"/>
        <v>1.015938778393396</v>
      </c>
      <c r="ES579" s="44">
        <f t="shared" si="1287"/>
        <v>-5.0378660333416647</v>
      </c>
      <c r="ET579" s="44">
        <f t="shared" si="1287"/>
        <v>-0.87204506549198868</v>
      </c>
      <c r="EU579" s="44">
        <f t="shared" si="1287"/>
        <v>9.47067261547474</v>
      </c>
      <c r="EV579" s="39" t="s">
        <v>275</v>
      </c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</row>
    <row r="580" spans="1:235">
      <c r="A580" t="s">
        <v>178</v>
      </c>
      <c r="B580" t="s">
        <v>168</v>
      </c>
      <c r="C580">
        <v>1</v>
      </c>
      <c r="D580" s="14">
        <v>42</v>
      </c>
      <c r="E580" t="s">
        <v>162</v>
      </c>
      <c r="F580" s="13">
        <v>1.4970852999999999E-4</v>
      </c>
      <c r="G580" s="13">
        <v>2.0489662000000001E-5</v>
      </c>
      <c r="H580" s="13">
        <v>6.3447630999999998E-4</v>
      </c>
      <c r="I580" s="13">
        <v>1.4658978E-4</v>
      </c>
      <c r="J580" s="13">
        <v>3.4320120999999998E-4</v>
      </c>
      <c r="K580" s="13"/>
      <c r="L580" s="13">
        <v>3.7491975000000002E-4</v>
      </c>
      <c r="M580" s="13"/>
      <c r="N580" s="13">
        <v>2.4974376999999998E-4</v>
      </c>
      <c r="O580" s="13"/>
      <c r="P580" s="13"/>
      <c r="Q580" s="13"/>
      <c r="R580" s="13"/>
      <c r="S580" s="13"/>
      <c r="T580" s="13">
        <v>6.0120868000000001E-5</v>
      </c>
      <c r="U580" s="13">
        <v>5.0359995E-6</v>
      </c>
      <c r="V580" s="13">
        <v>28.804193999999999</v>
      </c>
      <c r="W580" s="13">
        <v>6.4103642000000001</v>
      </c>
      <c r="X580" s="13">
        <v>10.007573000000001</v>
      </c>
      <c r="Y580" s="13"/>
      <c r="Z580" s="13">
        <v>10.569086</v>
      </c>
      <c r="AA580" s="13"/>
      <c r="AB580" s="13">
        <v>1.7685321000000001</v>
      </c>
      <c r="AI580" s="68">
        <f t="shared" si="1173"/>
        <v>1</v>
      </c>
      <c r="AJ580" s="13">
        <f t="shared" si="1125"/>
        <v>-8.9587661999999992E-5</v>
      </c>
      <c r="AK580" s="13">
        <f t="shared" si="1126"/>
        <v>-1.5453662500000002E-5</v>
      </c>
      <c r="AL580" s="13">
        <f t="shared" si="1127"/>
        <v>28.803559523689998</v>
      </c>
      <c r="AM580" s="13">
        <f t="shared" si="1128"/>
        <v>6.4102176102200001</v>
      </c>
      <c r="AN580" s="13">
        <f t="shared" si="1129"/>
        <v>10.00722979879</v>
      </c>
      <c r="AO580" s="13">
        <f t="shared" si="1130"/>
        <v>0</v>
      </c>
      <c r="AP580" s="13">
        <f t="shared" si="1131"/>
        <v>10.568711080250001</v>
      </c>
      <c r="AQ580" s="13">
        <f t="shared" si="1132"/>
        <v>0</v>
      </c>
      <c r="AR580" s="13">
        <f t="shared" si="1133"/>
        <v>1.7682823562300001</v>
      </c>
      <c r="AS580" s="13">
        <f t="shared" si="1134"/>
        <v>0</v>
      </c>
      <c r="AT580" s="13">
        <f t="shared" si="1135"/>
        <v>0</v>
      </c>
      <c r="AU580" s="13">
        <f t="shared" si="1136"/>
        <v>0</v>
      </c>
      <c r="AV580" s="13">
        <f t="shared" si="1137"/>
        <v>0</v>
      </c>
      <c r="AW580" s="13">
        <f t="shared" si="1138"/>
        <v>0</v>
      </c>
      <c r="AY580">
        <f t="shared" si="1174"/>
        <v>0</v>
      </c>
      <c r="AZ580">
        <f t="shared" si="1175"/>
        <v>1</v>
      </c>
      <c r="BB580">
        <f t="shared" si="1176"/>
        <v>1</v>
      </c>
      <c r="BC580">
        <f t="shared" si="1177"/>
        <v>1</v>
      </c>
      <c r="BD580" s="41">
        <f t="shared" si="1178"/>
        <v>1.8786995314723101</v>
      </c>
      <c r="BE580" s="13">
        <f t="shared" si="1179"/>
        <v>28.803559523689998</v>
      </c>
      <c r="BF580" s="13">
        <f t="shared" si="1180"/>
        <v>6.4102176102200001</v>
      </c>
      <c r="BG580" s="13">
        <f t="shared" si="1139"/>
        <v>10.00722979879</v>
      </c>
      <c r="BH580" s="13">
        <f t="shared" si="1140"/>
        <v>10.568711080250001</v>
      </c>
      <c r="BI580" s="13">
        <f t="shared" si="1141"/>
        <v>1.7682823562300001</v>
      </c>
      <c r="BJ580" s="17">
        <f t="shared" si="1269"/>
        <v>0.22254949444521963</v>
      </c>
      <c r="BK580" s="17">
        <f t="shared" si="1270"/>
        <v>0.34743031640097732</v>
      </c>
      <c r="BL580" s="17">
        <f t="shared" si="1271"/>
        <v>0.3669237849425373</v>
      </c>
      <c r="BM580" s="17">
        <f t="shared" si="1272"/>
        <v>6.1391105317231534E-2</v>
      </c>
      <c r="BN580" s="17">
        <f t="shared" si="1219"/>
        <v>1.5611372978719438</v>
      </c>
      <c r="BO580" s="17">
        <f t="shared" si="1220"/>
        <v>1.648728907954699</v>
      </c>
      <c r="BP580" s="17">
        <f t="shared" si="1221"/>
        <v>0.27585371726082669</v>
      </c>
      <c r="BQ580" s="17">
        <f t="shared" si="1222"/>
        <v>1.0561075635065251</v>
      </c>
      <c r="BR580" s="17">
        <f t="shared" si="1223"/>
        <v>0.17670048472793218</v>
      </c>
      <c r="BS580" s="17">
        <f t="shared" si="1224"/>
        <v>0.16731296208242752</v>
      </c>
      <c r="BT580" s="96">
        <f t="shared" si="1273"/>
        <v>-1.502605755168688</v>
      </c>
      <c r="BU580" s="96">
        <f t="shared" si="1274"/>
        <v>-1.0571911624282979</v>
      </c>
      <c r="BV580" s="96">
        <f t="shared" si="1275"/>
        <v>-1.0026011229503635</v>
      </c>
      <c r="BW580" s="96">
        <f t="shared" si="1276"/>
        <v>-2.7904903188631245</v>
      </c>
      <c r="BX580" s="96"/>
      <c r="BY580" s="96"/>
      <c r="BZ580" s="96"/>
      <c r="CA580" s="96"/>
      <c r="CB580" s="96"/>
      <c r="CC580" s="96"/>
      <c r="CD580" s="96"/>
      <c r="CE580" s="96"/>
      <c r="CF580" s="96"/>
      <c r="CG580" s="96"/>
      <c r="CH580" s="96"/>
      <c r="CJ580" s="39"/>
      <c r="CK580" s="19">
        <f t="shared" si="1195"/>
        <v>0</v>
      </c>
      <c r="CL580" s="38">
        <f t="shared" si="1196"/>
        <v>1.8786995314723101</v>
      </c>
      <c r="CM580" s="39">
        <f t="shared" si="1197"/>
        <v>0.21796813263943443</v>
      </c>
      <c r="CN580" s="39">
        <f t="shared" si="1198"/>
        <v>0.33335973642199729</v>
      </c>
      <c r="CO580" s="41">
        <f t="shared" si="1199"/>
        <v>0.33810000000000001</v>
      </c>
      <c r="CP580" s="39">
        <f t="shared" si="1200"/>
        <v>5.4370517185218709E-2</v>
      </c>
      <c r="CQ580" s="17">
        <f t="shared" si="1201"/>
        <v>1.5293966709043889</v>
      </c>
      <c r="CR580" s="17">
        <f t="shared" si="1202"/>
        <v>1.5511441783065103</v>
      </c>
      <c r="CS580" s="17">
        <f t="shared" si="1203"/>
        <v>0.24944250577748023</v>
      </c>
      <c r="CT580" s="17">
        <f t="shared" si="1204"/>
        <v>1.0142196644048278</v>
      </c>
      <c r="CU580" s="17">
        <f t="shared" si="1205"/>
        <v>0.16309863263268101</v>
      </c>
      <c r="CV580" s="17">
        <f t="shared" si="1206"/>
        <v>0.16081194080218489</v>
      </c>
      <c r="CW580" s="13">
        <f t="shared" si="1207"/>
        <v>-1.5234064074315194</v>
      </c>
      <c r="CX580" s="13">
        <f t="shared" si="1208"/>
        <v>-1.0985330825390061</v>
      </c>
      <c r="CY580" s="13">
        <f t="shared" si="1209"/>
        <v>-2.9119332355425547</v>
      </c>
      <c r="CZ580" s="13">
        <f t="shared" si="1225"/>
        <v>0.42487332489251345</v>
      </c>
      <c r="DA580" s="13">
        <f t="shared" si="1226"/>
        <v>0.43899283816322265</v>
      </c>
      <c r="DB580" s="13">
        <f t="shared" si="1227"/>
        <v>-1.3885268281110354</v>
      </c>
      <c r="DC580" s="13">
        <f t="shared" si="1228"/>
        <v>1.4119513270709174E-2</v>
      </c>
      <c r="DD580" s="13">
        <f t="shared" si="1229"/>
        <v>-1.8134001530035488</v>
      </c>
      <c r="DE580" s="13">
        <f t="shared" si="1230"/>
        <v>-1.8275196662742581</v>
      </c>
      <c r="DF580" s="15"/>
      <c r="DV580" s="39" t="str">
        <f>E580</f>
        <v>STD</v>
      </c>
      <c r="DW580" s="39" t="str">
        <f>A580</f>
        <v>Lab 3</v>
      </c>
      <c r="DX580" s="39" t="str">
        <f>B580</f>
        <v>Feb 4, 2020</v>
      </c>
      <c r="DY580" s="124">
        <f>C580</f>
        <v>1</v>
      </c>
      <c r="DZ580" s="48">
        <f>BE580/AVERAGE(BE578,BE582)</f>
        <v>0.99659107633156196</v>
      </c>
      <c r="EA580" s="46">
        <f>(CM580/AVERAGE(CM578,CM582)-1)*10^6</f>
        <v>0.80296276183666748</v>
      </c>
      <c r="EB580" s="46">
        <f>(CN580/AVERAGE(CN578,CN582)-1)*10^6</f>
        <v>-2.4607888899907948</v>
      </c>
      <c r="EC580" s="46">
        <f>(CP580/AVERAGE(CP578,CP582)-1)*10^6</f>
        <v>-12.496543920104131</v>
      </c>
      <c r="EH580" s="50"/>
      <c r="EK580" s="46"/>
      <c r="EL580" s="46"/>
      <c r="EN580" t="str">
        <f t="shared" ref="EN580:EU580" si="1288">EE834</f>
        <v>iRM6</v>
      </c>
      <c r="EO580" t="str">
        <f t="shared" si="1288"/>
        <v>Lab 3</v>
      </c>
      <c r="EP580" s="39" t="str">
        <f t="shared" si="1288"/>
        <v>Jul 29, 2020</v>
      </c>
      <c r="EQ580" s="124">
        <f t="shared" si="1288"/>
        <v>4</v>
      </c>
      <c r="ER580" s="117">
        <f t="shared" si="1288"/>
        <v>0.9981474600806568</v>
      </c>
      <c r="ES580" s="44">
        <f t="shared" si="1288"/>
        <v>-2.9779709297406143</v>
      </c>
      <c r="ET580" s="44">
        <f t="shared" si="1288"/>
        <v>-4.8658925790867613</v>
      </c>
      <c r="EU580" s="44">
        <f t="shared" si="1288"/>
        <v>7.0344340203920552</v>
      </c>
      <c r="EV580" s="39" t="s">
        <v>275</v>
      </c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</row>
    <row r="581" spans="1:235">
      <c r="A581" t="s">
        <v>178</v>
      </c>
      <c r="B581" t="s">
        <v>168</v>
      </c>
      <c r="C581">
        <v>1</v>
      </c>
      <c r="D581" s="14">
        <v>43</v>
      </c>
      <c r="E581" t="s">
        <v>165</v>
      </c>
      <c r="F581" s="13">
        <v>1.4970852999999999E-4</v>
      </c>
      <c r="G581" s="13">
        <v>2.0489662000000001E-5</v>
      </c>
      <c r="H581" s="13">
        <v>6.3447630999999998E-4</v>
      </c>
      <c r="I581" s="13">
        <v>1.4658978E-4</v>
      </c>
      <c r="J581" s="13">
        <v>3.4320120999999998E-4</v>
      </c>
      <c r="K581" s="13"/>
      <c r="L581" s="13">
        <v>3.7491975000000002E-4</v>
      </c>
      <c r="M581" s="13"/>
      <c r="N581" s="13">
        <v>2.4974376999999998E-4</v>
      </c>
      <c r="O581" s="13"/>
      <c r="P581" s="13"/>
      <c r="Q581" s="13"/>
      <c r="R581" s="13"/>
      <c r="S581" s="13"/>
      <c r="T581" s="13">
        <v>2.6945465999999998E-5</v>
      </c>
      <c r="U581" s="13">
        <v>-2.8347832999999999E-6</v>
      </c>
      <c r="V581" s="13">
        <v>28.512981</v>
      </c>
      <c r="W581" s="13">
        <v>6.3456444999999997</v>
      </c>
      <c r="X581" s="13">
        <v>9.9067513999999992</v>
      </c>
      <c r="Y581" s="13"/>
      <c r="Z581" s="13">
        <v>10.463015</v>
      </c>
      <c r="AA581" s="13"/>
      <c r="AB581" s="13">
        <v>1.7508865</v>
      </c>
      <c r="AI581" s="68">
        <f t="shared" si="1173"/>
        <v>1</v>
      </c>
      <c r="AJ581" s="13">
        <f t="shared" si="1125"/>
        <v>-1.2276306400000001E-4</v>
      </c>
      <c r="AK581" s="13">
        <f t="shared" si="1126"/>
        <v>-2.3324445300000001E-5</v>
      </c>
      <c r="AL581" s="13">
        <f t="shared" si="1127"/>
        <v>28.512346523689999</v>
      </c>
      <c r="AM581" s="13">
        <f t="shared" si="1128"/>
        <v>6.3454979102199998</v>
      </c>
      <c r="AN581" s="13">
        <f t="shared" si="1129"/>
        <v>9.9064081987899986</v>
      </c>
      <c r="AO581" s="13">
        <f t="shared" si="1130"/>
        <v>0</v>
      </c>
      <c r="AP581" s="13">
        <f t="shared" si="1131"/>
        <v>10.462640080250001</v>
      </c>
      <c r="AQ581" s="13">
        <f t="shared" si="1132"/>
        <v>0</v>
      </c>
      <c r="AR581" s="13">
        <f t="shared" si="1133"/>
        <v>1.75063675623</v>
      </c>
      <c r="AS581" s="13">
        <f t="shared" si="1134"/>
        <v>0</v>
      </c>
      <c r="AT581" s="13">
        <f t="shared" si="1135"/>
        <v>0</v>
      </c>
      <c r="AU581" s="13">
        <f t="shared" si="1136"/>
        <v>0</v>
      </c>
      <c r="AV581" s="13">
        <f t="shared" si="1137"/>
        <v>0</v>
      </c>
      <c r="AW581" s="13">
        <f t="shared" si="1138"/>
        <v>0</v>
      </c>
      <c r="AY581">
        <f t="shared" si="1174"/>
        <v>0</v>
      </c>
      <c r="AZ581">
        <f t="shared" si="1175"/>
        <v>1</v>
      </c>
      <c r="BB581">
        <f t="shared" si="1176"/>
        <v>1</v>
      </c>
      <c r="BC581">
        <f t="shared" si="1177"/>
        <v>1</v>
      </c>
      <c r="BD581" s="41">
        <f t="shared" si="1178"/>
        <v>1.8804158837043023</v>
      </c>
      <c r="BE581" s="13">
        <f t="shared" si="1179"/>
        <v>28.512346523689999</v>
      </c>
      <c r="BF581" s="13">
        <f t="shared" si="1180"/>
        <v>6.3454979102199998</v>
      </c>
      <c r="BG581" s="13">
        <f t="shared" si="1139"/>
        <v>9.9064081987899986</v>
      </c>
      <c r="BH581" s="13">
        <f t="shared" si="1140"/>
        <v>10.462640080250001</v>
      </c>
      <c r="BI581" s="13">
        <f t="shared" si="1141"/>
        <v>1.75063675623</v>
      </c>
      <c r="BJ581" s="17">
        <f t="shared" si="1269"/>
        <v>0.22255263715133822</v>
      </c>
      <c r="BK581" s="17">
        <f t="shared" si="1270"/>
        <v>0.34744275398585944</v>
      </c>
      <c r="BL581" s="17">
        <f t="shared" si="1271"/>
        <v>0.36695121082219334</v>
      </c>
      <c r="BM581" s="17">
        <f t="shared" si="1272"/>
        <v>6.139925224237338E-2</v>
      </c>
      <c r="BN581" s="17">
        <f t="shared" si="1219"/>
        <v>1.561171138806118</v>
      </c>
      <c r="BO581" s="17">
        <f t="shared" si="1220"/>
        <v>1.6488288591820306</v>
      </c>
      <c r="BP581" s="17">
        <f t="shared" si="1221"/>
        <v>0.27588642861428425</v>
      </c>
      <c r="BQ581" s="17">
        <f t="shared" si="1222"/>
        <v>1.0561486938856348</v>
      </c>
      <c r="BR581" s="17">
        <f t="shared" si="1223"/>
        <v>0.17671760754254287</v>
      </c>
      <c r="BS581" s="17">
        <f t="shared" si="1224"/>
        <v>0.16732265879379932</v>
      </c>
      <c r="BT581" s="96">
        <f t="shared" si="1273"/>
        <v>-1.5025916338877705</v>
      </c>
      <c r="BU581" s="96">
        <f t="shared" si="1274"/>
        <v>-1.0571553642792157</v>
      </c>
      <c r="BV581" s="96">
        <f t="shared" si="1275"/>
        <v>-1.0025263803039262</v>
      </c>
      <c r="BW581" s="96">
        <f t="shared" si="1276"/>
        <v>-2.7903576223661726</v>
      </c>
      <c r="BX581" s="96"/>
      <c r="BY581" s="96"/>
      <c r="BZ581" s="96"/>
      <c r="CA581" s="96"/>
      <c r="CB581" s="96"/>
      <c r="CC581" s="96"/>
      <c r="CD581" s="96"/>
      <c r="CE581" s="96"/>
      <c r="CF581" s="96"/>
      <c r="CG581" s="96"/>
      <c r="CH581" s="96"/>
      <c r="CJ581" s="39"/>
      <c r="CK581" s="19">
        <f t="shared" si="1195"/>
        <v>0</v>
      </c>
      <c r="CL581" s="38">
        <f t="shared" si="1196"/>
        <v>1.8804158837043023</v>
      </c>
      <c r="CM581" s="39">
        <f t="shared" si="1197"/>
        <v>0.21796706854585868</v>
      </c>
      <c r="CN581" s="39">
        <f t="shared" si="1198"/>
        <v>0.33335907929711306</v>
      </c>
      <c r="CO581" s="41">
        <f t="shared" si="1199"/>
        <v>0.33810000000000007</v>
      </c>
      <c r="CP581" s="39">
        <f t="shared" si="1200"/>
        <v>5.4371699650056504E-2</v>
      </c>
      <c r="CQ581" s="17">
        <f t="shared" si="1201"/>
        <v>1.5294011224772546</v>
      </c>
      <c r="CR581" s="17">
        <f t="shared" si="1202"/>
        <v>1.5511517508382979</v>
      </c>
      <c r="CS581" s="17">
        <f t="shared" si="1203"/>
        <v>0.2494491485011511</v>
      </c>
      <c r="CT581" s="17">
        <f t="shared" si="1204"/>
        <v>1.0142216636573489</v>
      </c>
      <c r="CU581" s="17">
        <f t="shared" si="1205"/>
        <v>0.16310250125690029</v>
      </c>
      <c r="CV581" s="17">
        <f t="shared" si="1206"/>
        <v>0.16081543818413635</v>
      </c>
      <c r="CW581" s="13">
        <f t="shared" si="1207"/>
        <v>-1.5234112893202629</v>
      </c>
      <c r="CX581" s="13">
        <f t="shared" si="1208"/>
        <v>-1.0985350537594629</v>
      </c>
      <c r="CY581" s="13">
        <f t="shared" si="1209"/>
        <v>-2.9119114875062859</v>
      </c>
      <c r="CZ581" s="13">
        <f t="shared" si="1225"/>
        <v>0.42487623556079968</v>
      </c>
      <c r="DA581" s="13">
        <f t="shared" si="1226"/>
        <v>0.43899772005196608</v>
      </c>
      <c r="DB581" s="13">
        <f t="shared" si="1227"/>
        <v>-1.3885001981860234</v>
      </c>
      <c r="DC581" s="13">
        <f t="shared" si="1228"/>
        <v>1.4121484491166411E-2</v>
      </c>
      <c r="DD581" s="13">
        <f t="shared" si="1229"/>
        <v>-1.8133764337468232</v>
      </c>
      <c r="DE581" s="13">
        <f t="shared" si="1230"/>
        <v>-1.8274979182379893</v>
      </c>
      <c r="DF581" s="15"/>
      <c r="DY581" s="124"/>
      <c r="EE581" t="str">
        <f>E581</f>
        <v>iRM6</v>
      </c>
      <c r="EF581" t="str">
        <f>A581</f>
        <v>Lab 3</v>
      </c>
      <c r="EG581" t="str">
        <f>B581</f>
        <v>Feb 4, 2020</v>
      </c>
      <c r="EH581" s="50">
        <f>C581</f>
        <v>1</v>
      </c>
      <c r="EI581" s="48">
        <f>BE581/AVERAGE(BE580,BE582)</f>
        <v>0.98816753763458054</v>
      </c>
      <c r="EJ581" s="46">
        <f>(CM581/AVERAGE(CM580,CM582)-1)*10^6</f>
        <v>-4.5589397728029724</v>
      </c>
      <c r="EK581" s="46">
        <f>(CN581/AVERAGE(CN580,CN582)-1)*10^6</f>
        <v>-6.7181408114347363</v>
      </c>
      <c r="EL581" s="46">
        <f>(CP581/AVERAGE(CP580,CP582)-1)*10^6</f>
        <v>7.2977383318573175</v>
      </c>
      <c r="EN581" t="str">
        <f t="shared" ref="EN581:EU581" si="1289">EE838</f>
        <v>iRM6</v>
      </c>
      <c r="EO581" t="str">
        <f t="shared" si="1289"/>
        <v>Lab 3</v>
      </c>
      <c r="EP581" s="39" t="str">
        <f t="shared" si="1289"/>
        <v>Jul 29, 2020</v>
      </c>
      <c r="EQ581" s="124">
        <f t="shared" si="1289"/>
        <v>4</v>
      </c>
      <c r="ER581" s="117">
        <f t="shared" si="1289"/>
        <v>0.98804096814806264</v>
      </c>
      <c r="ES581" s="44">
        <f t="shared" si="1289"/>
        <v>-1.5099936095941402</v>
      </c>
      <c r="ET581" s="44">
        <f t="shared" si="1289"/>
        <v>-12.375815492071673</v>
      </c>
      <c r="EU581" s="44">
        <f t="shared" si="1289"/>
        <v>-3.3746693188785315</v>
      </c>
      <c r="EV581" s="39" t="s">
        <v>275</v>
      </c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</row>
    <row r="582" spans="1:235">
      <c r="A582" t="s">
        <v>178</v>
      </c>
      <c r="B582" t="s">
        <v>168</v>
      </c>
      <c r="C582">
        <v>1</v>
      </c>
      <c r="D582" s="14">
        <v>44</v>
      </c>
      <c r="E582" t="s">
        <v>162</v>
      </c>
      <c r="F582" s="13">
        <v>1.4970852999999999E-4</v>
      </c>
      <c r="G582" s="13">
        <v>2.0489662000000001E-5</v>
      </c>
      <c r="H582" s="13">
        <v>6.3447630999999998E-4</v>
      </c>
      <c r="I582" s="13">
        <v>1.4658978E-4</v>
      </c>
      <c r="J582" s="13">
        <v>3.4320120999999998E-4</v>
      </c>
      <c r="K582" s="13"/>
      <c r="L582" s="13">
        <v>3.7491975000000002E-4</v>
      </c>
      <c r="M582" s="13"/>
      <c r="N582" s="13">
        <v>2.4974376999999998E-4</v>
      </c>
      <c r="O582" s="13"/>
      <c r="P582" s="13"/>
      <c r="Q582" s="13"/>
      <c r="R582" s="13"/>
      <c r="S582" s="13"/>
      <c r="T582" s="13">
        <v>9.4976979000000001E-6</v>
      </c>
      <c r="U582" s="13">
        <v>6.1785505E-6</v>
      </c>
      <c r="V582" s="13">
        <v>28.904589999999999</v>
      </c>
      <c r="W582" s="13">
        <v>6.4329152000000001</v>
      </c>
      <c r="X582" s="13">
        <v>10.043207000000001</v>
      </c>
      <c r="Y582" s="13"/>
      <c r="Z582" s="13">
        <v>10.607298999999999</v>
      </c>
      <c r="AA582" s="13"/>
      <c r="AB582" s="13">
        <v>1.7750884</v>
      </c>
      <c r="AI582" s="68">
        <f t="shared" si="1173"/>
        <v>1</v>
      </c>
      <c r="AJ582" s="13">
        <f t="shared" si="1125"/>
        <v>-1.402108321E-4</v>
      </c>
      <c r="AK582" s="13">
        <f t="shared" si="1126"/>
        <v>-1.4311111500000001E-5</v>
      </c>
      <c r="AL582" s="13">
        <f t="shared" si="1127"/>
        <v>28.903955523689998</v>
      </c>
      <c r="AM582" s="13">
        <f t="shared" si="1128"/>
        <v>6.4327686102200001</v>
      </c>
      <c r="AN582" s="13">
        <f t="shared" si="1129"/>
        <v>10.04286379879</v>
      </c>
      <c r="AO582" s="13">
        <f t="shared" si="1130"/>
        <v>0</v>
      </c>
      <c r="AP582" s="13">
        <f t="shared" si="1131"/>
        <v>10.60692408025</v>
      </c>
      <c r="AQ582" s="13">
        <f t="shared" si="1132"/>
        <v>0</v>
      </c>
      <c r="AR582" s="13">
        <f t="shared" si="1133"/>
        <v>1.77483865623</v>
      </c>
      <c r="AS582" s="13">
        <f t="shared" si="1134"/>
        <v>0</v>
      </c>
      <c r="AT582" s="13">
        <f t="shared" si="1135"/>
        <v>0</v>
      </c>
      <c r="AU582" s="13">
        <f t="shared" si="1136"/>
        <v>0</v>
      </c>
      <c r="AV582" s="13">
        <f t="shared" si="1137"/>
        <v>0</v>
      </c>
      <c r="AW582" s="13">
        <f t="shared" si="1138"/>
        <v>0</v>
      </c>
      <c r="AY582">
        <f t="shared" si="1174"/>
        <v>0</v>
      </c>
      <c r="AZ582">
        <f t="shared" si="1175"/>
        <v>1</v>
      </c>
      <c r="BB582">
        <f t="shared" si="1176"/>
        <v>1</v>
      </c>
      <c r="BC582">
        <f t="shared" si="1177"/>
        <v>1</v>
      </c>
      <c r="BD582" s="41">
        <f t="shared" si="1178"/>
        <v>1.8816772271109996</v>
      </c>
      <c r="BE582" s="13">
        <f t="shared" si="1179"/>
        <v>28.903955523689998</v>
      </c>
      <c r="BF582" s="13">
        <f t="shared" si="1180"/>
        <v>6.4327686102200001</v>
      </c>
      <c r="BG582" s="13">
        <f t="shared" si="1139"/>
        <v>10.04286379879</v>
      </c>
      <c r="BH582" s="13">
        <f t="shared" si="1140"/>
        <v>10.60692408025</v>
      </c>
      <c r="BI582" s="13">
        <f t="shared" si="1141"/>
        <v>1.77483865623</v>
      </c>
      <c r="BJ582" s="17">
        <f t="shared" si="1269"/>
        <v>0.22255668795738467</v>
      </c>
      <c r="BK582" s="17">
        <f t="shared" si="1270"/>
        <v>0.34745638155161007</v>
      </c>
      <c r="BL582" s="17">
        <f t="shared" si="1271"/>
        <v>0.36697136734646746</v>
      </c>
      <c r="BM582" s="17">
        <f t="shared" si="1272"/>
        <v>6.1404697871726338E-2</v>
      </c>
      <c r="BN582" s="17">
        <f t="shared" si="1219"/>
        <v>1.5612039554530992</v>
      </c>
      <c r="BO582" s="17">
        <f t="shared" si="1220"/>
        <v>1.6488894165100778</v>
      </c>
      <c r="BP582" s="17">
        <f t="shared" si="1221"/>
        <v>0.2759058756458676</v>
      </c>
      <c r="BQ582" s="17">
        <f t="shared" si="1222"/>
        <v>1.0561652824095813</v>
      </c>
      <c r="BR582" s="17">
        <f t="shared" si="1223"/>
        <v>0.17672634935503545</v>
      </c>
      <c r="BS582" s="17">
        <f t="shared" si="1224"/>
        <v>0.16732830769805679</v>
      </c>
      <c r="BT582" s="96">
        <f t="shared" si="1273"/>
        <v>-1.5025734324895159</v>
      </c>
      <c r="BU582" s="96">
        <f t="shared" si="1274"/>
        <v>-1.0571161425704656</v>
      </c>
      <c r="BV582" s="96">
        <f t="shared" si="1275"/>
        <v>-1.0024714521006559</v>
      </c>
      <c r="BW582" s="96">
        <f t="shared" si="1276"/>
        <v>-2.7902689341871447</v>
      </c>
      <c r="BX582" s="96"/>
      <c r="BY582" s="96"/>
      <c r="BZ582" s="96"/>
      <c r="CA582" s="96"/>
      <c r="CB582" s="96"/>
      <c r="CC582" s="96"/>
      <c r="CD582" s="96"/>
      <c r="CE582" s="96"/>
      <c r="CF582" s="96"/>
      <c r="CG582" s="96"/>
      <c r="CH582" s="96"/>
      <c r="CJ582" s="39"/>
      <c r="CK582" s="19">
        <f t="shared" si="1195"/>
        <v>0</v>
      </c>
      <c r="CL582" s="38">
        <f t="shared" si="1196"/>
        <v>1.8816772271109996</v>
      </c>
      <c r="CM582" s="39">
        <f t="shared" si="1197"/>
        <v>0.21796799185881932</v>
      </c>
      <c r="CN582" s="39">
        <f t="shared" si="1198"/>
        <v>0.33336290130879126</v>
      </c>
      <c r="CO582" s="41">
        <f t="shared" si="1199"/>
        <v>0.33810000000000001</v>
      </c>
      <c r="CP582" s="39">
        <f t="shared" si="1200"/>
        <v>5.4372088539812194E-2</v>
      </c>
      <c r="CQ582" s="17">
        <f t="shared" si="1201"/>
        <v>1.5294121786684844</v>
      </c>
      <c r="CR582" s="17">
        <f t="shared" si="1202"/>
        <v>1.5511451801555876</v>
      </c>
      <c r="CS582" s="17">
        <f t="shared" si="1203"/>
        <v>0.24944987599385549</v>
      </c>
      <c r="CT582" s="17">
        <f t="shared" si="1204"/>
        <v>1.0142100355876755</v>
      </c>
      <c r="CU582" s="17">
        <f t="shared" si="1205"/>
        <v>0.16310179784956866</v>
      </c>
      <c r="CV582" s="17">
        <f t="shared" si="1206"/>
        <v>0.16081658840524166</v>
      </c>
      <c r="CW582" s="13">
        <f t="shared" si="1207"/>
        <v>-1.5234070533087809</v>
      </c>
      <c r="CX582" s="13">
        <f t="shared" si="1208"/>
        <v>-1.0985235886756965</v>
      </c>
      <c r="CY582" s="13">
        <f t="shared" si="1209"/>
        <v>-2.9119043351022329</v>
      </c>
      <c r="CZ582" s="13">
        <f t="shared" si="1225"/>
        <v>0.42488346463308457</v>
      </c>
      <c r="DA582" s="13">
        <f t="shared" si="1226"/>
        <v>0.43899348404048394</v>
      </c>
      <c r="DB582" s="13">
        <f t="shared" si="1227"/>
        <v>-1.3884972817934524</v>
      </c>
      <c r="DC582" s="13">
        <f t="shared" si="1228"/>
        <v>1.4110019407399657E-2</v>
      </c>
      <c r="DD582" s="13">
        <f t="shared" si="1229"/>
        <v>-1.8133807464265368</v>
      </c>
      <c r="DE582" s="13">
        <f t="shared" si="1230"/>
        <v>-1.8274907658339361</v>
      </c>
      <c r="DF582" s="15"/>
      <c r="DV582" s="39" t="str">
        <f>E582</f>
        <v>STD</v>
      </c>
      <c r="DW582" s="39" t="str">
        <f>A582</f>
        <v>Lab 3</v>
      </c>
      <c r="DX582" s="39" t="str">
        <f>B582</f>
        <v>Feb 4, 2020</v>
      </c>
      <c r="DY582" s="124">
        <f>C582</f>
        <v>1</v>
      </c>
      <c r="DZ582" s="48">
        <f>BE582/AVERAGE(BE580,BE584)</f>
        <v>1.0047024240530176</v>
      </c>
      <c r="EA582" s="46">
        <f>(CM582/AVERAGE(CM580,CM584)-1)*10^6</f>
        <v>-0.71756254427235433</v>
      </c>
      <c r="EB582" s="46">
        <f>(CN582/AVERAGE(CN580,CN584)-1)*10^6</f>
        <v>11.096166090407422</v>
      </c>
      <c r="EC582" s="46">
        <f>(CP582/AVERAGE(CP580,CP584)-1)*10^6</f>
        <v>15.235685134618038</v>
      </c>
      <c r="EH582" s="50"/>
      <c r="EK582" s="46"/>
      <c r="EL582" s="46"/>
      <c r="EN582" t="str">
        <f t="shared" ref="EN582:EU582" si="1290">EE842</f>
        <v>iRM6</v>
      </c>
      <c r="EO582" t="str">
        <f t="shared" si="1290"/>
        <v>Lab 3</v>
      </c>
      <c r="EP582" s="39" t="str">
        <f t="shared" si="1290"/>
        <v>Jul 29, 2020</v>
      </c>
      <c r="EQ582" s="124">
        <f t="shared" si="1290"/>
        <v>4</v>
      </c>
      <c r="ER582" s="117">
        <f t="shared" si="1290"/>
        <v>1.0180954776574984</v>
      </c>
      <c r="ES582" s="44">
        <f t="shared" si="1290"/>
        <v>0.93656516297890846</v>
      </c>
      <c r="ET582" s="44">
        <f t="shared" si="1290"/>
        <v>3.9495237080799939</v>
      </c>
      <c r="EU582" s="44">
        <f t="shared" si="1290"/>
        <v>-13.305761219495338</v>
      </c>
      <c r="EV582" s="39" t="s">
        <v>275</v>
      </c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</row>
    <row r="583" spans="1:235">
      <c r="A583" t="s">
        <v>178</v>
      </c>
      <c r="B583" t="s">
        <v>168</v>
      </c>
      <c r="C583">
        <v>1</v>
      </c>
      <c r="D583" s="14">
        <v>45</v>
      </c>
      <c r="E583" t="s">
        <v>163</v>
      </c>
      <c r="F583" s="13">
        <v>1.4970852999999999E-4</v>
      </c>
      <c r="G583" s="13">
        <v>2.0489662000000001E-5</v>
      </c>
      <c r="H583" s="13">
        <v>6.3447630999999998E-4</v>
      </c>
      <c r="I583" s="13">
        <v>1.4658978E-4</v>
      </c>
      <c r="J583" s="13">
        <v>3.4320120999999998E-4</v>
      </c>
      <c r="K583" s="13"/>
      <c r="L583" s="13">
        <v>3.7491975000000002E-4</v>
      </c>
      <c r="M583" s="13"/>
      <c r="N583" s="13">
        <v>2.4974376999999998E-4</v>
      </c>
      <c r="O583" s="13"/>
      <c r="P583" s="13"/>
      <c r="Q583" s="13"/>
      <c r="R583" s="13"/>
      <c r="S583" s="13"/>
      <c r="T583" s="13">
        <v>4.8305583000000001E-5</v>
      </c>
      <c r="U583" s="13">
        <v>1.2168846E-5</v>
      </c>
      <c r="V583" s="13">
        <v>28.815408999999999</v>
      </c>
      <c r="W583" s="13">
        <v>6.4131397000000003</v>
      </c>
      <c r="X583" s="13">
        <v>10.012499999999999</v>
      </c>
      <c r="Y583" s="13"/>
      <c r="Z583" s="13">
        <v>10.575467</v>
      </c>
      <c r="AA583" s="13"/>
      <c r="AB583" s="13">
        <v>1.7698399</v>
      </c>
      <c r="AI583" s="68">
        <f t="shared" si="1173"/>
        <v>1</v>
      </c>
      <c r="AJ583" s="13">
        <f t="shared" si="1125"/>
        <v>-1.0140294699999999E-4</v>
      </c>
      <c r="AK583" s="13">
        <f t="shared" si="1126"/>
        <v>-8.3208160000000005E-6</v>
      </c>
      <c r="AL583" s="13">
        <f t="shared" si="1127"/>
        <v>28.814774523689998</v>
      </c>
      <c r="AM583" s="13">
        <f t="shared" si="1128"/>
        <v>6.4129931102200004</v>
      </c>
      <c r="AN583" s="13">
        <f t="shared" si="1129"/>
        <v>10.012156798789999</v>
      </c>
      <c r="AO583" s="13">
        <f t="shared" si="1130"/>
        <v>0</v>
      </c>
      <c r="AP583" s="13">
        <f t="shared" si="1131"/>
        <v>10.57509208025</v>
      </c>
      <c r="AQ583" s="13">
        <f t="shared" si="1132"/>
        <v>0</v>
      </c>
      <c r="AR583" s="13">
        <f t="shared" si="1133"/>
        <v>1.76959015623</v>
      </c>
      <c r="AS583" s="13">
        <f t="shared" si="1134"/>
        <v>0</v>
      </c>
      <c r="AT583" s="13">
        <f t="shared" si="1135"/>
        <v>0</v>
      </c>
      <c r="AU583" s="13">
        <f t="shared" si="1136"/>
        <v>0</v>
      </c>
      <c r="AV583" s="13">
        <f t="shared" si="1137"/>
        <v>0</v>
      </c>
      <c r="AW583" s="13">
        <f t="shared" si="1138"/>
        <v>0</v>
      </c>
      <c r="AY583">
        <f t="shared" si="1174"/>
        <v>0</v>
      </c>
      <c r="AZ583">
        <f t="shared" si="1175"/>
        <v>1</v>
      </c>
      <c r="BB583">
        <f t="shared" si="1176"/>
        <v>1</v>
      </c>
      <c r="BC583">
        <f t="shared" si="1177"/>
        <v>1</v>
      </c>
      <c r="BD583" s="41">
        <f t="shared" si="1178"/>
        <v>1.8836205001233031</v>
      </c>
      <c r="BE583" s="13">
        <f t="shared" si="1179"/>
        <v>28.814774523689998</v>
      </c>
      <c r="BF583" s="13">
        <f t="shared" si="1180"/>
        <v>6.4129931102200004</v>
      </c>
      <c r="BG583" s="13">
        <f t="shared" si="1139"/>
        <v>10.012156798789999</v>
      </c>
      <c r="BH583" s="13">
        <f t="shared" si="1140"/>
        <v>10.57509208025</v>
      </c>
      <c r="BI583" s="13">
        <f t="shared" si="1141"/>
        <v>1.76959015623</v>
      </c>
      <c r="BJ583" s="17">
        <f t="shared" si="1269"/>
        <v>0.22255919805818969</v>
      </c>
      <c r="BK583" s="17">
        <f t="shared" si="1270"/>
        <v>0.34746608169911336</v>
      </c>
      <c r="BL583" s="17">
        <f t="shared" si="1271"/>
        <v>0.36700242341149375</v>
      </c>
      <c r="BM583" s="17">
        <f t="shared" si="1272"/>
        <v>6.1412597720490084E-2</v>
      </c>
      <c r="BN583" s="17">
        <f t="shared" si="1219"/>
        <v>1.5612299322190488</v>
      </c>
      <c r="BO583" s="17">
        <f t="shared" si="1220"/>
        <v>1.6490103604504289</v>
      </c>
      <c r="BP583" s="17">
        <f t="shared" si="1221"/>
        <v>0.27593825937687522</v>
      </c>
      <c r="BQ583" s="17">
        <f t="shared" si="1222"/>
        <v>1.056225176330442</v>
      </c>
      <c r="BR583" s="17">
        <f t="shared" si="1223"/>
        <v>0.17674415131451604</v>
      </c>
      <c r="BS583" s="17">
        <f t="shared" si="1224"/>
        <v>0.16733567356211296</v>
      </c>
      <c r="BT583" s="96">
        <f t="shared" si="1273"/>
        <v>-1.5025621540746854</v>
      </c>
      <c r="BU583" s="96">
        <f t="shared" si="1274"/>
        <v>-1.057088225362383</v>
      </c>
      <c r="BV583" s="96">
        <f t="shared" si="1275"/>
        <v>-1.0023868276482957</v>
      </c>
      <c r="BW583" s="96">
        <f t="shared" si="1276"/>
        <v>-2.7901402902736545</v>
      </c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J583" s="39"/>
      <c r="CK583" s="19">
        <f t="shared" si="1195"/>
        <v>0</v>
      </c>
      <c r="CL583" s="38">
        <f t="shared" si="1196"/>
        <v>1.8836205001233031</v>
      </c>
      <c r="CM583" s="39">
        <f t="shared" si="1197"/>
        <v>0.21796576049171634</v>
      </c>
      <c r="CN583" s="39">
        <f t="shared" si="1198"/>
        <v>0.33335795234305271</v>
      </c>
      <c r="CO583" s="41">
        <f t="shared" si="1199"/>
        <v>0.33810000000000001</v>
      </c>
      <c r="CP583" s="39">
        <f t="shared" si="1200"/>
        <v>5.4372253115517244E-2</v>
      </c>
      <c r="CQ583" s="17">
        <f t="shared" si="1201"/>
        <v>1.5294051303792815</v>
      </c>
      <c r="CR583" s="17">
        <f t="shared" si="1202"/>
        <v>1.5511610595960978</v>
      </c>
      <c r="CS583" s="17">
        <f t="shared" si="1203"/>
        <v>0.2494531847243211</v>
      </c>
      <c r="CT583" s="17">
        <f t="shared" si="1204"/>
        <v>1.0142250923477818</v>
      </c>
      <c r="CU583" s="17">
        <f t="shared" si="1205"/>
        <v>0.16310471291701398</v>
      </c>
      <c r="CV583" s="17">
        <f t="shared" si="1206"/>
        <v>0.16081707517159788</v>
      </c>
      <c r="CW583" s="13">
        <f t="shared" si="1207"/>
        <v>-1.523417290493174</v>
      </c>
      <c r="CX583" s="13">
        <f t="shared" si="1208"/>
        <v>-1.0985384343662477</v>
      </c>
      <c r="CY583" s="13">
        <f t="shared" si="1209"/>
        <v>-2.9119013082651115</v>
      </c>
      <c r="CZ583" s="13">
        <f t="shared" si="1225"/>
        <v>0.42487885612692622</v>
      </c>
      <c r="DA583" s="13">
        <f t="shared" si="1226"/>
        <v>0.43900372122487724</v>
      </c>
      <c r="DB583" s="13">
        <f t="shared" si="1227"/>
        <v>-1.3884840177719373</v>
      </c>
      <c r="DC583" s="13">
        <f t="shared" si="1228"/>
        <v>1.4124865097951142E-2</v>
      </c>
      <c r="DD583" s="13">
        <f t="shared" si="1229"/>
        <v>-1.8133628738988639</v>
      </c>
      <c r="DE583" s="13">
        <f t="shared" si="1230"/>
        <v>-1.8274877389968147</v>
      </c>
      <c r="DF583" s="15"/>
      <c r="DY583" s="124"/>
      <c r="EE583" t="str">
        <f>E583</f>
        <v>iRM4</v>
      </c>
      <c r="EF583" t="str">
        <f>A583</f>
        <v>Lab 3</v>
      </c>
      <c r="EG583" t="str">
        <f>B583</f>
        <v>Feb 4, 2020</v>
      </c>
      <c r="EH583" s="50">
        <f>C583</f>
        <v>1</v>
      </c>
      <c r="EI583" s="48">
        <f>BE583/AVERAGE(BE582,BE584)</f>
        <v>0.99985785355725298</v>
      </c>
      <c r="EJ583" s="46">
        <f>(CM583/AVERAGE(CM582,CM584)-1)*10^6</f>
        <v>-10.631752122014504</v>
      </c>
      <c r="EK583" s="46">
        <f>(CN583/AVERAGE(CN582,CN584)-1)*10^6</f>
        <v>-8.496500454424627</v>
      </c>
      <c r="EL583" s="46">
        <f>(CP583/AVERAGE(CP582,CP584)-1)*10^6</f>
        <v>3.8122863548206709</v>
      </c>
      <c r="EN583" t="str">
        <f t="shared" ref="EN583:EU583" si="1291">EE846</f>
        <v>iRM6</v>
      </c>
      <c r="EO583" t="str">
        <f t="shared" si="1291"/>
        <v>Lab 3</v>
      </c>
      <c r="EP583" s="39" t="str">
        <f t="shared" si="1291"/>
        <v>Jul 29, 2020</v>
      </c>
      <c r="EQ583" s="124">
        <f t="shared" si="1291"/>
        <v>4</v>
      </c>
      <c r="ER583" s="117">
        <f t="shared" si="1291"/>
        <v>0.99844067240881362</v>
      </c>
      <c r="ES583" s="44">
        <f t="shared" si="1291"/>
        <v>-8.8497568092593681</v>
      </c>
      <c r="ET583" s="44">
        <f t="shared" si="1291"/>
        <v>-11.615758259475584</v>
      </c>
      <c r="EU583" s="44">
        <f t="shared" si="1291"/>
        <v>-37.61791252232527</v>
      </c>
      <c r="EV583" s="39" t="s">
        <v>275</v>
      </c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</row>
    <row r="584" spans="1:235">
      <c r="A584" t="s">
        <v>178</v>
      </c>
      <c r="B584" t="s">
        <v>168</v>
      </c>
      <c r="C584">
        <v>1</v>
      </c>
      <c r="D584" s="14">
        <v>46</v>
      </c>
      <c r="E584" t="s">
        <v>162</v>
      </c>
      <c r="F584" s="13">
        <v>1.4970852999999999E-4</v>
      </c>
      <c r="G584" s="13">
        <v>2.0489662000000001E-5</v>
      </c>
      <c r="H584" s="13">
        <v>6.3447630999999998E-4</v>
      </c>
      <c r="I584" s="13">
        <v>1.4658978E-4</v>
      </c>
      <c r="J584" s="13">
        <v>3.4320120999999998E-4</v>
      </c>
      <c r="K584" s="13"/>
      <c r="L584" s="13">
        <v>3.7491975000000002E-4</v>
      </c>
      <c r="M584" s="13"/>
      <c r="N584" s="13">
        <v>2.4974376999999998E-4</v>
      </c>
      <c r="O584" s="13"/>
      <c r="P584" s="13"/>
      <c r="Q584" s="13"/>
      <c r="R584" s="13"/>
      <c r="S584" s="13"/>
      <c r="T584" s="13">
        <v>1.0892386000000001E-4</v>
      </c>
      <c r="U584" s="13">
        <v>2.6175041000000001E-5</v>
      </c>
      <c r="V584" s="13">
        <v>28.734421000000001</v>
      </c>
      <c r="W584" s="13">
        <v>6.3952866999999998</v>
      </c>
      <c r="X584" s="13">
        <v>9.9846945999999992</v>
      </c>
      <c r="Y584" s="13"/>
      <c r="Z584" s="13">
        <v>10.5464</v>
      </c>
      <c r="AA584" s="13"/>
      <c r="AB584" s="13">
        <v>1.765021</v>
      </c>
      <c r="AI584" s="68">
        <f t="shared" si="1173"/>
        <v>1</v>
      </c>
      <c r="AJ584" s="13">
        <f t="shared" si="1125"/>
        <v>-4.0784669999999987E-5</v>
      </c>
      <c r="AK584" s="13">
        <f t="shared" si="1126"/>
        <v>5.6853790000000007E-6</v>
      </c>
      <c r="AL584" s="13">
        <f t="shared" si="1127"/>
        <v>28.73378652369</v>
      </c>
      <c r="AM584" s="13">
        <f t="shared" si="1128"/>
        <v>6.3951401102199998</v>
      </c>
      <c r="AN584" s="13">
        <f t="shared" si="1129"/>
        <v>9.9843513987899986</v>
      </c>
      <c r="AO584" s="13">
        <f t="shared" si="1130"/>
        <v>0</v>
      </c>
      <c r="AP584" s="13">
        <f t="shared" si="1131"/>
        <v>10.546025080250001</v>
      </c>
      <c r="AQ584" s="13">
        <f t="shared" si="1132"/>
        <v>0</v>
      </c>
      <c r="AR584" s="13">
        <f t="shared" si="1133"/>
        <v>1.76477125623</v>
      </c>
      <c r="AS584" s="13">
        <f t="shared" si="1134"/>
        <v>0</v>
      </c>
      <c r="AT584" s="13">
        <f t="shared" si="1135"/>
        <v>0</v>
      </c>
      <c r="AU584" s="13">
        <f t="shared" si="1136"/>
        <v>0</v>
      </c>
      <c r="AV584" s="13">
        <f t="shared" si="1137"/>
        <v>0</v>
      </c>
      <c r="AW584" s="13">
        <f t="shared" si="1138"/>
        <v>0</v>
      </c>
      <c r="AY584">
        <f t="shared" si="1174"/>
        <v>0</v>
      </c>
      <c r="AZ584">
        <f t="shared" si="1175"/>
        <v>1</v>
      </c>
      <c r="BB584">
        <f t="shared" si="1176"/>
        <v>1</v>
      </c>
      <c r="BC584">
        <f t="shared" si="1177"/>
        <v>1</v>
      </c>
      <c r="BD584" s="41">
        <f t="shared" si="1178"/>
        <v>1.8850485025422414</v>
      </c>
      <c r="BE584" s="13">
        <f t="shared" si="1179"/>
        <v>28.73378652369</v>
      </c>
      <c r="BF584" s="13">
        <f t="shared" si="1180"/>
        <v>6.3951401102199998</v>
      </c>
      <c r="BG584" s="13">
        <f t="shared" si="1139"/>
        <v>9.9843513987899986</v>
      </c>
      <c r="BH584" s="13">
        <f t="shared" si="1140"/>
        <v>10.546025080250001</v>
      </c>
      <c r="BI584" s="13">
        <f t="shared" si="1141"/>
        <v>1.76477125623</v>
      </c>
      <c r="BJ584" s="17">
        <f t="shared" si="1269"/>
        <v>0.22256517096858888</v>
      </c>
      <c r="BK584" s="17">
        <f t="shared" si="1270"/>
        <v>0.34747774681760968</v>
      </c>
      <c r="BL584" s="17">
        <f t="shared" si="1271"/>
        <v>0.36702524644829432</v>
      </c>
      <c r="BM584" s="17">
        <f t="shared" si="1272"/>
        <v>6.1417984531033108E-2</v>
      </c>
      <c r="BN584" s="17">
        <f t="shared" si="1219"/>
        <v>1.5612404461372349</v>
      </c>
      <c r="BO584" s="17">
        <f t="shared" si="1220"/>
        <v>1.6490686518965423</v>
      </c>
      <c r="BP584" s="17">
        <f t="shared" si="1221"/>
        <v>0.27595505740519105</v>
      </c>
      <c r="BQ584" s="17">
        <f t="shared" si="1222"/>
        <v>1.0562553999780167</v>
      </c>
      <c r="BR584" s="17">
        <f t="shared" si="1223"/>
        <v>0.17675372047140411</v>
      </c>
      <c r="BS584" s="17">
        <f t="shared" si="1224"/>
        <v>0.16733994493669124</v>
      </c>
      <c r="BT584" s="96">
        <f t="shared" si="1273"/>
        <v>-1.5025353170340057</v>
      </c>
      <c r="BU584" s="96">
        <f t="shared" si="1274"/>
        <v>-1.0570546539627426</v>
      </c>
      <c r="BV584" s="96">
        <f t="shared" si="1275"/>
        <v>-1.0023246418813414</v>
      </c>
      <c r="BW584" s="96">
        <f t="shared" si="1276"/>
        <v>-2.7900525790465687</v>
      </c>
      <c r="BX584" s="96"/>
      <c r="BY584" s="96"/>
      <c r="BZ584" s="96"/>
      <c r="CA584" s="96"/>
      <c r="CB584" s="96"/>
      <c r="CC584" s="96"/>
      <c r="CD584" s="96"/>
      <c r="CE584" s="96"/>
      <c r="CF584" s="96"/>
      <c r="CG584" s="96"/>
      <c r="CH584" s="96"/>
      <c r="CJ584" s="39"/>
      <c r="CK584" s="19">
        <f t="shared" si="1195"/>
        <v>0</v>
      </c>
      <c r="CL584" s="38">
        <f t="shared" si="1196"/>
        <v>1.8850485025422414</v>
      </c>
      <c r="CM584" s="39">
        <f t="shared" si="1197"/>
        <v>0.21796816388976231</v>
      </c>
      <c r="CN584" s="39">
        <f t="shared" si="1198"/>
        <v>0.33335866817743226</v>
      </c>
      <c r="CO584" s="41">
        <f t="shared" si="1199"/>
        <v>0.33810000000000001</v>
      </c>
      <c r="CP584" s="39">
        <f t="shared" si="1200"/>
        <v>5.4372003127605456E-2</v>
      </c>
      <c r="CQ584" s="17">
        <f t="shared" si="1201"/>
        <v>1.5293915507130149</v>
      </c>
      <c r="CR584" s="17">
        <f t="shared" si="1202"/>
        <v>1.5511439559173164</v>
      </c>
      <c r="CS584" s="17">
        <f t="shared" si="1203"/>
        <v>0.24944928725969426</v>
      </c>
      <c r="CT584" s="17">
        <f t="shared" si="1204"/>
        <v>1.0142229144617416</v>
      </c>
      <c r="CU584" s="17">
        <f t="shared" si="1205"/>
        <v>0.16310361276901195</v>
      </c>
      <c r="CV584" s="17">
        <f t="shared" si="1206"/>
        <v>0.16081633578114599</v>
      </c>
      <c r="CW584" s="13">
        <f t="shared" si="1207"/>
        <v>-1.5234062640604438</v>
      </c>
      <c r="CX584" s="13">
        <f t="shared" si="1208"/>
        <v>-1.098536287024011</v>
      </c>
      <c r="CY584" s="13">
        <f t="shared" si="1209"/>
        <v>-2.9119059059867829</v>
      </c>
      <c r="CZ584" s="13">
        <f t="shared" si="1225"/>
        <v>0.42486997703643248</v>
      </c>
      <c r="DA584" s="13">
        <f t="shared" si="1226"/>
        <v>0.43899269479214664</v>
      </c>
      <c r="DB584" s="13">
        <f t="shared" si="1227"/>
        <v>-1.3884996419263393</v>
      </c>
      <c r="DC584" s="13">
        <f t="shared" si="1228"/>
        <v>1.4122717755714252E-2</v>
      </c>
      <c r="DD584" s="13">
        <f t="shared" si="1229"/>
        <v>-1.8133696189627717</v>
      </c>
      <c r="DE584" s="13">
        <f t="shared" si="1230"/>
        <v>-1.8274923367184861</v>
      </c>
      <c r="DF584" s="15"/>
      <c r="DV584" s="39" t="str">
        <f>E584</f>
        <v>STD</v>
      </c>
      <c r="DW584" s="39" t="str">
        <f>A584</f>
        <v>Lab 3</v>
      </c>
      <c r="DX584" s="39" t="str">
        <f>B584</f>
        <v>Feb 4, 2020</v>
      </c>
      <c r="DY584" s="124">
        <f>C584</f>
        <v>1</v>
      </c>
      <c r="DZ584" s="48">
        <f>BE584/AVERAGE(BE582,BE586)</f>
        <v>0.99979456981295156</v>
      </c>
      <c r="EA584" s="46">
        <f>(CM584/AVERAGE(CM582,CM586)-1)*10^6</f>
        <v>5.3237346293588672</v>
      </c>
      <c r="EB584" s="46">
        <f>(CN584/AVERAGE(CN582,CN586)-1)*10^6</f>
        <v>-7.3136821125974194</v>
      </c>
      <c r="EC584" s="46">
        <f>(CP584/AVERAGE(CP582,CP586)-1)*10^6</f>
        <v>4.3290120377292851E-3</v>
      </c>
      <c r="EH584" s="50"/>
      <c r="EK584" s="46"/>
      <c r="EL584" s="46"/>
      <c r="EQ584" s="124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</row>
    <row r="585" spans="1:235">
      <c r="A585" t="s">
        <v>178</v>
      </c>
      <c r="B585" t="s">
        <v>168</v>
      </c>
      <c r="C585">
        <v>1</v>
      </c>
      <c r="D585" s="14">
        <v>47</v>
      </c>
      <c r="E585" t="s">
        <v>164</v>
      </c>
      <c r="F585" s="13">
        <v>1.4970852999999999E-4</v>
      </c>
      <c r="G585" s="13">
        <v>2.0489662000000001E-5</v>
      </c>
      <c r="H585" s="13">
        <v>6.3447630999999998E-4</v>
      </c>
      <c r="I585" s="13">
        <v>1.4658978E-4</v>
      </c>
      <c r="J585" s="13">
        <v>3.4320120999999998E-4</v>
      </c>
      <c r="K585" s="13"/>
      <c r="L585" s="13">
        <v>3.7491975000000002E-4</v>
      </c>
      <c r="M585" s="13"/>
      <c r="N585" s="13">
        <v>2.4974376999999998E-4</v>
      </c>
      <c r="O585" s="13"/>
      <c r="P585" s="13"/>
      <c r="Q585" s="13"/>
      <c r="R585" s="13"/>
      <c r="S585" s="13"/>
      <c r="T585" s="13">
        <v>5.2474869999999996E-6</v>
      </c>
      <c r="U585" s="13">
        <v>-2.3151409000000002E-6</v>
      </c>
      <c r="V585" s="13">
        <v>28.297941999999999</v>
      </c>
      <c r="W585" s="13">
        <v>6.2982562</v>
      </c>
      <c r="X585" s="13">
        <v>9.8335298000000009</v>
      </c>
      <c r="Y585" s="13"/>
      <c r="Z585" s="13">
        <v>10.387249000000001</v>
      </c>
      <c r="AA585" s="13"/>
      <c r="AB585" s="13">
        <v>1.7384472</v>
      </c>
      <c r="AI585" s="68">
        <f t="shared" si="1173"/>
        <v>1</v>
      </c>
      <c r="AJ585" s="13">
        <f t="shared" si="1125"/>
        <v>-1.4446104299999999E-4</v>
      </c>
      <c r="AK585" s="13">
        <f t="shared" si="1126"/>
        <v>-2.2804802900000002E-5</v>
      </c>
      <c r="AL585" s="13">
        <f t="shared" si="1127"/>
        <v>28.297307523689998</v>
      </c>
      <c r="AM585" s="13">
        <f t="shared" si="1128"/>
        <v>6.29810961022</v>
      </c>
      <c r="AN585" s="13">
        <f t="shared" si="1129"/>
        <v>9.8331865987900002</v>
      </c>
      <c r="AO585" s="13">
        <f t="shared" si="1130"/>
        <v>0</v>
      </c>
      <c r="AP585" s="13">
        <f t="shared" si="1131"/>
        <v>10.386874080250001</v>
      </c>
      <c r="AQ585" s="13">
        <f t="shared" si="1132"/>
        <v>0</v>
      </c>
      <c r="AR585" s="13">
        <f t="shared" si="1133"/>
        <v>1.73819745623</v>
      </c>
      <c r="AS585" s="13">
        <f t="shared" si="1134"/>
        <v>0</v>
      </c>
      <c r="AT585" s="13">
        <f t="shared" si="1135"/>
        <v>0</v>
      </c>
      <c r="AU585" s="13">
        <f t="shared" si="1136"/>
        <v>0</v>
      </c>
      <c r="AV585" s="13">
        <f t="shared" si="1137"/>
        <v>0</v>
      </c>
      <c r="AW585" s="13">
        <f t="shared" si="1138"/>
        <v>0</v>
      </c>
      <c r="AY585">
        <f t="shared" si="1174"/>
        <v>0</v>
      </c>
      <c r="AZ585">
        <f t="shared" si="1175"/>
        <v>1</v>
      </c>
      <c r="BB585">
        <f t="shared" si="1176"/>
        <v>1</v>
      </c>
      <c r="BC585">
        <f t="shared" si="1177"/>
        <v>1</v>
      </c>
      <c r="BD585" s="41">
        <f t="shared" si="1178"/>
        <v>1.8873651427055818</v>
      </c>
      <c r="BE585" s="13">
        <f t="shared" si="1179"/>
        <v>28.297307523689998</v>
      </c>
      <c r="BF585" s="13">
        <f t="shared" si="1180"/>
        <v>6.29810961022</v>
      </c>
      <c r="BG585" s="13">
        <f t="shared" si="1139"/>
        <v>9.8331865987900002</v>
      </c>
      <c r="BH585" s="13">
        <f t="shared" si="1140"/>
        <v>10.386874080250001</v>
      </c>
      <c r="BI585" s="13">
        <f t="shared" si="1141"/>
        <v>1.73819745623</v>
      </c>
      <c r="BJ585" s="17">
        <f t="shared" si="1269"/>
        <v>0.22256921811191174</v>
      </c>
      <c r="BK585" s="17">
        <f t="shared" si="1270"/>
        <v>0.34749548488165644</v>
      </c>
      <c r="BL585" s="17">
        <f t="shared" si="1271"/>
        <v>0.36706227514947476</v>
      </c>
      <c r="BM585" s="17">
        <f t="shared" si="1272"/>
        <v>6.1426248938165312E-2</v>
      </c>
      <c r="BN585" s="17">
        <f t="shared" si="1219"/>
        <v>1.5612917537722111</v>
      </c>
      <c r="BO585" s="17">
        <f t="shared" si="1220"/>
        <v>1.6492050350148122</v>
      </c>
      <c r="BP585" s="17">
        <f t="shared" si="1221"/>
        <v>0.27598717135843603</v>
      </c>
      <c r="BQ585" s="17">
        <f t="shared" si="1222"/>
        <v>1.0563080417418433</v>
      </c>
      <c r="BR585" s="17">
        <f t="shared" si="1223"/>
        <v>0.17676848077345444</v>
      </c>
      <c r="BS585" s="17">
        <f t="shared" si="1224"/>
        <v>0.16734557892976434</v>
      </c>
      <c r="BT585" s="96">
        <f t="shared" si="1273"/>
        <v>-1.5025171331173179</v>
      </c>
      <c r="BU585" s="96">
        <f t="shared" si="1274"/>
        <v>-1.0570036072080142</v>
      </c>
      <c r="BV585" s="96">
        <f t="shared" si="1275"/>
        <v>-1.0022237582669973</v>
      </c>
      <c r="BW585" s="96">
        <f t="shared" si="1276"/>
        <v>-2.7899180280479374</v>
      </c>
      <c r="BX585" s="96"/>
      <c r="BY585" s="96"/>
      <c r="BZ585" s="96"/>
      <c r="CA585" s="96"/>
      <c r="CB585" s="96"/>
      <c r="CC585" s="96"/>
      <c r="CD585" s="96"/>
      <c r="CE585" s="96"/>
      <c r="CF585" s="96"/>
      <c r="CG585" s="96"/>
      <c r="CH585" s="96"/>
      <c r="CJ585" s="39"/>
      <c r="CK585" s="19">
        <f t="shared" si="1195"/>
        <v>0</v>
      </c>
      <c r="CL585" s="38">
        <f t="shared" si="1196"/>
        <v>1.8873651427055818</v>
      </c>
      <c r="CM585" s="39">
        <f t="shared" si="1197"/>
        <v>0.21796653664530366</v>
      </c>
      <c r="CN585" s="39">
        <f t="shared" si="1198"/>
        <v>0.33335869074114366</v>
      </c>
      <c r="CO585" s="41">
        <f t="shared" si="1199"/>
        <v>0.33810000000000007</v>
      </c>
      <c r="CP585" s="39">
        <f t="shared" si="1200"/>
        <v>5.4371176609767674E-2</v>
      </c>
      <c r="CQ585" s="17">
        <f t="shared" si="1201"/>
        <v>1.5294030720120004</v>
      </c>
      <c r="CR585" s="17">
        <f t="shared" si="1202"/>
        <v>1.5511555360912541</v>
      </c>
      <c r="CS585" s="17">
        <f t="shared" si="1203"/>
        <v>0.24944735759253597</v>
      </c>
      <c r="CT585" s="17">
        <f t="shared" si="1204"/>
        <v>1.0142228458130649</v>
      </c>
      <c r="CU585" s="17">
        <f t="shared" si="1205"/>
        <v>0.16310112236428065</v>
      </c>
      <c r="CV585" s="17">
        <f t="shared" si="1206"/>
        <v>0.16081389118535244</v>
      </c>
      <c r="CW585" s="13">
        <f t="shared" si="1207"/>
        <v>-1.523413729602676</v>
      </c>
      <c r="CX585" s="13">
        <f t="shared" si="1208"/>
        <v>-1.0985362193380235</v>
      </c>
      <c r="CY585" s="13">
        <f t="shared" si="1209"/>
        <v>-2.9119211072681837</v>
      </c>
      <c r="CZ585" s="13">
        <f t="shared" si="1225"/>
        <v>0.42487751026465254</v>
      </c>
      <c r="DA585" s="13">
        <f t="shared" si="1226"/>
        <v>0.43900016033437922</v>
      </c>
      <c r="DB585" s="13">
        <f t="shared" si="1227"/>
        <v>-1.3885073776655077</v>
      </c>
      <c r="DC585" s="13">
        <f t="shared" si="1228"/>
        <v>1.412265006972719E-2</v>
      </c>
      <c r="DD585" s="13">
        <f t="shared" si="1229"/>
        <v>-1.8133848879301602</v>
      </c>
      <c r="DE585" s="13">
        <f t="shared" si="1230"/>
        <v>-1.8275075379998871</v>
      </c>
      <c r="DF585" s="15"/>
      <c r="DY585" s="124"/>
      <c r="EE585" t="str">
        <f>E585</f>
        <v>iRM5</v>
      </c>
      <c r="EF585" t="str">
        <f>A585</f>
        <v>Lab 3</v>
      </c>
      <c r="EG585" t="str">
        <f>B585</f>
        <v>Feb 4, 2020</v>
      </c>
      <c r="EH585" s="50">
        <f>C585</f>
        <v>1</v>
      </c>
      <c r="EI585" s="48">
        <f>BE585/AVERAGE(BE584,BE586)</f>
        <v>0.98753085281631137</v>
      </c>
      <c r="EJ585" s="46">
        <f>(CM585/AVERAGE(CM584,CM586)-1)*10^6</f>
        <v>-2.5364445928044432</v>
      </c>
      <c r="EK585" s="46">
        <f>(CN585/AVERAGE(CN584,CN586)-1)*10^6</f>
        <v>-0.89683427872966348</v>
      </c>
      <c r="EL585" s="46">
        <f>(CP585/AVERAGE(CP584,CP586)-1)*10^6</f>
        <v>-14.411405339975758</v>
      </c>
      <c r="EN585" s="39" t="str">
        <f t="shared" ref="EN585:EU585" si="1292">EE688</f>
        <v>iRM10</v>
      </c>
      <c r="EO585" s="39" t="str">
        <f t="shared" si="1292"/>
        <v>Lab 3</v>
      </c>
      <c r="EP585" s="39" t="str">
        <f t="shared" si="1292"/>
        <v>Jul 21, 2020</v>
      </c>
      <c r="EQ585" s="124">
        <f t="shared" si="1292"/>
        <v>2</v>
      </c>
      <c r="ER585" s="117">
        <f t="shared" si="1292"/>
        <v>1.0013926298218756</v>
      </c>
      <c r="ES585" s="44">
        <f t="shared" si="1292"/>
        <v>-0.84304247316424608</v>
      </c>
      <c r="ET585" s="44">
        <f t="shared" si="1292"/>
        <v>1.1443206142658369</v>
      </c>
      <c r="EU585" s="44">
        <f t="shared" si="1292"/>
        <v>-8.3871695261139578</v>
      </c>
      <c r="EV585" s="39" t="s">
        <v>275</v>
      </c>
      <c r="EW585" s="108" t="s">
        <v>257</v>
      </c>
      <c r="EX585" s="109">
        <f>AVERAGE(ES585:ES598)</f>
        <v>-1.1465846986144104E-2</v>
      </c>
      <c r="EY585" s="109">
        <f t="shared" ref="EY585:EZ585" si="1293">AVERAGE(ET585:ET598)</f>
        <v>2.7420223993443065</v>
      </c>
      <c r="EZ585" s="110">
        <f t="shared" si="1293"/>
        <v>0.18722261311911378</v>
      </c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</row>
    <row r="586" spans="1:235">
      <c r="A586" t="s">
        <v>178</v>
      </c>
      <c r="B586" t="s">
        <v>168</v>
      </c>
      <c r="C586">
        <v>1</v>
      </c>
      <c r="D586" s="14">
        <v>48</v>
      </c>
      <c r="E586" t="s">
        <v>162</v>
      </c>
      <c r="F586" s="13">
        <v>1.4970852999999999E-4</v>
      </c>
      <c r="G586" s="13">
        <v>2.0489662000000001E-5</v>
      </c>
      <c r="H586" s="13">
        <v>6.3447630999999998E-4</v>
      </c>
      <c r="I586" s="13">
        <v>1.4658978E-4</v>
      </c>
      <c r="J586" s="13">
        <v>3.4320120999999998E-4</v>
      </c>
      <c r="K586" s="13"/>
      <c r="L586" s="13">
        <v>3.7491975000000002E-4</v>
      </c>
      <c r="M586" s="13"/>
      <c r="N586" s="13">
        <v>2.4974376999999998E-4</v>
      </c>
      <c r="O586" s="13"/>
      <c r="P586" s="13"/>
      <c r="Q586" s="13"/>
      <c r="R586" s="13"/>
      <c r="S586" s="13"/>
      <c r="T586" s="13">
        <v>4.2094883999999999E-5</v>
      </c>
      <c r="U586" s="13">
        <v>2.1567634999999999E-5</v>
      </c>
      <c r="V586" s="13">
        <v>28.576059999999998</v>
      </c>
      <c r="W586" s="13">
        <v>6.3602436000000004</v>
      </c>
      <c r="X586" s="13">
        <v>9.9305099000000006</v>
      </c>
      <c r="Y586" s="13"/>
      <c r="Z586" s="13">
        <v>10.489998</v>
      </c>
      <c r="AA586" s="13"/>
      <c r="AB586" s="13">
        <v>1.7557194</v>
      </c>
      <c r="AI586" s="68">
        <f t="shared" si="1173"/>
        <v>1</v>
      </c>
      <c r="AJ586" s="13">
        <f t="shared" si="1125"/>
        <v>-1.0761364599999999E-4</v>
      </c>
      <c r="AK586" s="13">
        <f t="shared" si="1126"/>
        <v>1.0779729999999983E-6</v>
      </c>
      <c r="AL586" s="13">
        <f t="shared" si="1127"/>
        <v>28.575425523689997</v>
      </c>
      <c r="AM586" s="13">
        <f t="shared" si="1128"/>
        <v>6.3600970102200005</v>
      </c>
      <c r="AN586" s="13">
        <f t="shared" si="1129"/>
        <v>9.9301666987899999</v>
      </c>
      <c r="AO586" s="13">
        <f t="shared" si="1130"/>
        <v>0</v>
      </c>
      <c r="AP586" s="13">
        <f t="shared" si="1131"/>
        <v>10.48962308025</v>
      </c>
      <c r="AQ586" s="13">
        <f t="shared" si="1132"/>
        <v>0</v>
      </c>
      <c r="AR586" s="13">
        <f t="shared" si="1133"/>
        <v>1.7554696562300001</v>
      </c>
      <c r="AS586" s="13">
        <f t="shared" si="1134"/>
        <v>0</v>
      </c>
      <c r="AT586" s="13">
        <f t="shared" si="1135"/>
        <v>0</v>
      </c>
      <c r="AU586" s="13">
        <f t="shared" si="1136"/>
        <v>0</v>
      </c>
      <c r="AV586" s="13">
        <f t="shared" si="1137"/>
        <v>0</v>
      </c>
      <c r="AW586" s="13">
        <f t="shared" si="1138"/>
        <v>0</v>
      </c>
      <c r="AY586">
        <f t="shared" si="1174"/>
        <v>0</v>
      </c>
      <c r="AZ586">
        <f t="shared" si="1175"/>
        <v>1</v>
      </c>
      <c r="BB586">
        <f t="shared" si="1176"/>
        <v>1</v>
      </c>
      <c r="BC586">
        <f t="shared" si="1177"/>
        <v>1</v>
      </c>
      <c r="BD586" s="41">
        <f t="shared" si="1178"/>
        <v>1.8888152333780941</v>
      </c>
      <c r="BE586" s="13">
        <f t="shared" si="1179"/>
        <v>28.575425523689997</v>
      </c>
      <c r="BF586" s="13">
        <f t="shared" si="1180"/>
        <v>6.3600970102200005</v>
      </c>
      <c r="BG586" s="13">
        <f t="shared" si="1139"/>
        <v>9.9301666987899999</v>
      </c>
      <c r="BH586" s="13">
        <f t="shared" si="1140"/>
        <v>10.48962308025</v>
      </c>
      <c r="BI586" s="13">
        <f t="shared" si="1141"/>
        <v>1.7554696562300001</v>
      </c>
      <c r="BJ586" s="17">
        <f t="shared" si="1269"/>
        <v>0.2225722589834144</v>
      </c>
      <c r="BK586" s="17">
        <f t="shared" si="1270"/>
        <v>0.34750722051566846</v>
      </c>
      <c r="BL586" s="17">
        <f t="shared" si="1271"/>
        <v>0.36708545500236722</v>
      </c>
      <c r="BM586" s="17">
        <f t="shared" si="1272"/>
        <v>6.1432843922994466E-2</v>
      </c>
      <c r="BN586" s="17">
        <f t="shared" si="1219"/>
        <v>1.5613231500766853</v>
      </c>
      <c r="BO586" s="17">
        <f t="shared" si="1220"/>
        <v>1.6492866482058828</v>
      </c>
      <c r="BP586" s="17">
        <f t="shared" si="1221"/>
        <v>0.27601303146935441</v>
      </c>
      <c r="BQ586" s="17">
        <f t="shared" si="1222"/>
        <v>1.056339072487894</v>
      </c>
      <c r="BR586" s="17">
        <f t="shared" si="1223"/>
        <v>0.17678148912081262</v>
      </c>
      <c r="BS586" s="17">
        <f t="shared" si="1224"/>
        <v>0.16735297758555512</v>
      </c>
      <c r="BT586" s="96">
        <f t="shared" si="1273"/>
        <v>-1.5025034706227665</v>
      </c>
      <c r="BU586" s="96">
        <f t="shared" si="1274"/>
        <v>-1.0569698357308042</v>
      </c>
      <c r="BV586" s="96">
        <f t="shared" si="1275"/>
        <v>-1.002160610614425</v>
      </c>
      <c r="BW586" s="96">
        <f t="shared" si="1276"/>
        <v>-2.7898106695336931</v>
      </c>
      <c r="BX586" s="96"/>
      <c r="BY586" s="96"/>
      <c r="BZ586" s="96"/>
      <c r="CA586" s="96"/>
      <c r="CB586" s="96"/>
      <c r="CC586" s="96"/>
      <c r="CD586" s="96"/>
      <c r="CE586" s="96"/>
      <c r="CF586" s="96"/>
      <c r="CG586" s="96"/>
      <c r="CH586" s="96"/>
      <c r="CJ586" s="39"/>
      <c r="CK586" s="19">
        <f t="shared" si="1195"/>
        <v>0</v>
      </c>
      <c r="CL586" s="38">
        <f t="shared" si="1196"/>
        <v>1.8888152333780941</v>
      </c>
      <c r="CM586" s="39">
        <f t="shared" si="1197"/>
        <v>0.2179660151237362</v>
      </c>
      <c r="CN586" s="39">
        <f t="shared" si="1198"/>
        <v>0.33335931124039331</v>
      </c>
      <c r="CO586" s="41">
        <f t="shared" si="1199"/>
        <v>0.33810000000000007</v>
      </c>
      <c r="CP586" s="39">
        <f t="shared" si="1200"/>
        <v>5.4371917244644623E-2</v>
      </c>
      <c r="CQ586" s="17">
        <f t="shared" si="1201"/>
        <v>1.5294095781452441</v>
      </c>
      <c r="CR586" s="17">
        <f t="shared" si="1202"/>
        <v>1.5511592475004212</v>
      </c>
      <c r="CS586" s="17">
        <f t="shared" si="1203"/>
        <v>0.24945135237609609</v>
      </c>
      <c r="CT586" s="17">
        <f t="shared" si="1204"/>
        <v>1.0142209579866455</v>
      </c>
      <c r="CU586" s="17">
        <f t="shared" si="1205"/>
        <v>0.16310304050705138</v>
      </c>
      <c r="CV586" s="17">
        <f t="shared" si="1206"/>
        <v>0.16081608176469864</v>
      </c>
      <c r="CW586" s="13">
        <f t="shared" si="1207"/>
        <v>-1.5234161222735851</v>
      </c>
      <c r="CX586" s="13">
        <f t="shared" si="1208"/>
        <v>-1.0985343579836044</v>
      </c>
      <c r="CY586" s="13">
        <f t="shared" si="1209"/>
        <v>-2.9119074855318376</v>
      </c>
      <c r="CZ586" s="13">
        <f t="shared" si="1225"/>
        <v>0.42488176428998053</v>
      </c>
      <c r="DA586" s="13">
        <f t="shared" si="1226"/>
        <v>0.43900255300528851</v>
      </c>
      <c r="DB586" s="13">
        <f t="shared" si="1227"/>
        <v>-1.388491363258253</v>
      </c>
      <c r="DC586" s="13">
        <f t="shared" si="1228"/>
        <v>1.4120788715307732E-2</v>
      </c>
      <c r="DD586" s="13">
        <f t="shared" si="1229"/>
        <v>-1.8133731275482332</v>
      </c>
      <c r="DE586" s="13">
        <f t="shared" si="1230"/>
        <v>-1.8274939162635411</v>
      </c>
      <c r="DF586" s="15"/>
      <c r="DV586" s="39" t="str">
        <f>E586</f>
        <v>STD</v>
      </c>
      <c r="DW586" s="39" t="str">
        <f>A586</f>
        <v>Lab 3</v>
      </c>
      <c r="DX586" s="39" t="str">
        <f>B586</f>
        <v>Feb 4, 2020</v>
      </c>
      <c r="DY586" s="124">
        <f>C586</f>
        <v>1</v>
      </c>
      <c r="DZ586" s="48">
        <f>BE586/AVERAGE(BE584,BE588)</f>
        <v>0.99539951136483673</v>
      </c>
      <c r="EA586" s="46">
        <f>(CM586/AVERAGE(CM584,CM588)-1)*10^6</f>
        <v>-6.6654027813806138</v>
      </c>
      <c r="EB586" s="46">
        <f>(CN586/AVERAGE(CN584,CN588)-1)*10^6</f>
        <v>0.60882136043716173</v>
      </c>
      <c r="EC586" s="46">
        <f>(CP586/AVERAGE(CP584,CP588)-1)*10^6</f>
        <v>10.355095390046642</v>
      </c>
      <c r="EH586" s="50"/>
      <c r="EK586" s="46"/>
      <c r="EL586" s="46"/>
      <c r="EN586" s="39" t="str">
        <f t="shared" ref="EN586:EU586" si="1294">EE696</f>
        <v>iRM10</v>
      </c>
      <c r="EO586" s="39" t="str">
        <f t="shared" si="1294"/>
        <v>Lab 3</v>
      </c>
      <c r="EP586" s="39" t="str">
        <f t="shared" si="1294"/>
        <v>Jul 21, 2020</v>
      </c>
      <c r="EQ586" s="124">
        <f t="shared" si="1294"/>
        <v>2</v>
      </c>
      <c r="ER586" s="117">
        <f t="shared" si="1294"/>
        <v>1.0088825356669522</v>
      </c>
      <c r="ES586" s="44">
        <f t="shared" si="1294"/>
        <v>0.4661213490742</v>
      </c>
      <c r="ET586" s="44">
        <f t="shared" si="1294"/>
        <v>4.4106129106769032</v>
      </c>
      <c r="EU586" s="44">
        <f t="shared" si="1294"/>
        <v>-23.916405254120754</v>
      </c>
      <c r="EV586" s="39" t="s">
        <v>275</v>
      </c>
      <c r="EW586" s="111" t="s">
        <v>258</v>
      </c>
      <c r="EX586" s="44">
        <f>2*STDEV(ES585:ES598)</f>
        <v>11.091550015134432</v>
      </c>
      <c r="EY586" s="44">
        <f t="shared" ref="EY586:EZ586" si="1295">2*STDEV(ET585:ET598)</f>
        <v>22.840555345992215</v>
      </c>
      <c r="EZ586" s="112">
        <f t="shared" si="1295"/>
        <v>36.477512539013432</v>
      </c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</row>
    <row r="587" spans="1:235">
      <c r="A587" t="s">
        <v>178</v>
      </c>
      <c r="B587" t="s">
        <v>168</v>
      </c>
      <c r="C587">
        <v>1</v>
      </c>
      <c r="D587" s="14">
        <v>49</v>
      </c>
      <c r="E587" t="s">
        <v>165</v>
      </c>
      <c r="F587" s="13">
        <v>1.4970852999999999E-4</v>
      </c>
      <c r="G587" s="13">
        <v>2.0489662000000001E-5</v>
      </c>
      <c r="H587" s="13">
        <v>6.3447630999999998E-4</v>
      </c>
      <c r="I587" s="13">
        <v>1.4658978E-4</v>
      </c>
      <c r="J587" s="13">
        <v>3.4320120999999998E-4</v>
      </c>
      <c r="K587" s="13"/>
      <c r="L587" s="13">
        <v>3.7491975000000002E-4</v>
      </c>
      <c r="M587" s="13"/>
      <c r="N587" s="13">
        <v>2.4974376999999998E-4</v>
      </c>
      <c r="O587" s="13"/>
      <c r="P587" s="13"/>
      <c r="Q587" s="13"/>
      <c r="R587" s="13"/>
      <c r="S587" s="13"/>
      <c r="T587" s="13">
        <v>2.3499832999999998E-5</v>
      </c>
      <c r="U587" s="13">
        <v>-6.9569460000000003E-6</v>
      </c>
      <c r="V587" s="13">
        <v>28.471226999999999</v>
      </c>
      <c r="W587" s="13">
        <v>6.3370730999999996</v>
      </c>
      <c r="X587" s="13">
        <v>9.8945196000000006</v>
      </c>
      <c r="Y587" s="13"/>
      <c r="Z587" s="13">
        <v>10.452456</v>
      </c>
      <c r="AA587" s="13"/>
      <c r="AB587" s="13">
        <v>1.7495133</v>
      </c>
      <c r="AI587" s="68">
        <f t="shared" si="1173"/>
        <v>1</v>
      </c>
      <c r="AJ587" s="13">
        <f t="shared" si="1125"/>
        <v>-1.26208697E-4</v>
      </c>
      <c r="AK587" s="13">
        <f t="shared" si="1126"/>
        <v>-2.7446608000000001E-5</v>
      </c>
      <c r="AL587" s="13">
        <f t="shared" si="1127"/>
        <v>28.470592523689998</v>
      </c>
      <c r="AM587" s="13">
        <f t="shared" si="1128"/>
        <v>6.3369265102199996</v>
      </c>
      <c r="AN587" s="13">
        <f t="shared" si="1129"/>
        <v>9.89417639879</v>
      </c>
      <c r="AO587" s="13">
        <f t="shared" si="1130"/>
        <v>0</v>
      </c>
      <c r="AP587" s="13">
        <f t="shared" si="1131"/>
        <v>10.45208108025</v>
      </c>
      <c r="AQ587" s="13">
        <f t="shared" si="1132"/>
        <v>0</v>
      </c>
      <c r="AR587" s="13">
        <f t="shared" si="1133"/>
        <v>1.7492635562300001</v>
      </c>
      <c r="AS587" s="13">
        <f t="shared" si="1134"/>
        <v>0</v>
      </c>
      <c r="AT587" s="13">
        <f t="shared" si="1135"/>
        <v>0</v>
      </c>
      <c r="AU587" s="13">
        <f t="shared" si="1136"/>
        <v>0</v>
      </c>
      <c r="AV587" s="13">
        <f t="shared" si="1137"/>
        <v>0</v>
      </c>
      <c r="AW587" s="13">
        <f t="shared" si="1138"/>
        <v>0</v>
      </c>
      <c r="AY587">
        <f t="shared" si="1174"/>
        <v>0</v>
      </c>
      <c r="AZ587">
        <f t="shared" si="1175"/>
        <v>1</v>
      </c>
      <c r="BB587">
        <f t="shared" si="1176"/>
        <v>1</v>
      </c>
      <c r="BC587">
        <f t="shared" si="1177"/>
        <v>1</v>
      </c>
      <c r="BD587" s="41">
        <f t="shared" si="1178"/>
        <v>1.8908820016531604</v>
      </c>
      <c r="BE587" s="13">
        <f t="shared" si="1179"/>
        <v>28.470592523689998</v>
      </c>
      <c r="BF587" s="13">
        <f t="shared" si="1180"/>
        <v>6.3369265102199996</v>
      </c>
      <c r="BG587" s="13">
        <f t="shared" si="1139"/>
        <v>9.89417639879</v>
      </c>
      <c r="BH587" s="13">
        <f t="shared" si="1140"/>
        <v>10.45208108025</v>
      </c>
      <c r="BI587" s="13">
        <f t="shared" si="1141"/>
        <v>1.7492635562300001</v>
      </c>
      <c r="BJ587" s="17">
        <f t="shared" si="1269"/>
        <v>0.22257796373388183</v>
      </c>
      <c r="BK587" s="17">
        <f t="shared" si="1270"/>
        <v>0.3475226724051208</v>
      </c>
      <c r="BL587" s="17">
        <f t="shared" si="1271"/>
        <v>0.36711849504196176</v>
      </c>
      <c r="BM587" s="17">
        <f t="shared" si="1272"/>
        <v>6.1441066067538332E-2</v>
      </c>
      <c r="BN587" s="17">
        <f t="shared" si="1219"/>
        <v>1.5613525551910659</v>
      </c>
      <c r="BO587" s="17">
        <f t="shared" si="1220"/>
        <v>1.649392818962506</v>
      </c>
      <c r="BP587" s="17">
        <f t="shared" si="1221"/>
        <v>0.27604289767426554</v>
      </c>
      <c r="BQ587" s="17">
        <f t="shared" si="1222"/>
        <v>1.0563871775652018</v>
      </c>
      <c r="BR587" s="17">
        <f t="shared" si="1223"/>
        <v>0.17679728819509674</v>
      </c>
      <c r="BS587" s="17">
        <f t="shared" si="1224"/>
        <v>0.16736031253482775</v>
      </c>
      <c r="BT587" s="96">
        <f t="shared" si="1273"/>
        <v>-1.502477839947203</v>
      </c>
      <c r="BU587" s="96">
        <f t="shared" si="1274"/>
        <v>-1.0569253717743261</v>
      </c>
      <c r="BV587" s="96">
        <f t="shared" si="1275"/>
        <v>-1.0020706082666717</v>
      </c>
      <c r="BW587" s="96">
        <f t="shared" si="1276"/>
        <v>-2.78967683893358</v>
      </c>
      <c r="BX587" s="96"/>
      <c r="BY587" s="96"/>
      <c r="BZ587" s="96"/>
      <c r="CA587" s="96"/>
      <c r="CB587" s="96"/>
      <c r="CC587" s="96"/>
      <c r="CD587" s="96"/>
      <c r="CE587" s="96"/>
      <c r="CF587" s="96"/>
      <c r="CG587" s="96"/>
      <c r="CH587" s="96"/>
      <c r="CJ587" s="39"/>
      <c r="CK587" s="19">
        <f t="shared" si="1195"/>
        <v>0</v>
      </c>
      <c r="CL587" s="38">
        <f t="shared" si="1196"/>
        <v>1.8908820016531604</v>
      </c>
      <c r="CM587" s="39">
        <f t="shared" si="1197"/>
        <v>0.2179666140422245</v>
      </c>
      <c r="CN587" s="39">
        <f t="shared" si="1198"/>
        <v>0.33335897237077566</v>
      </c>
      <c r="CO587" s="41">
        <f t="shared" si="1199"/>
        <v>0.33810000000000001</v>
      </c>
      <c r="CP587" s="39">
        <f t="shared" si="1200"/>
        <v>5.4371929779632212E-2</v>
      </c>
      <c r="CQ587" s="17">
        <f t="shared" si="1201"/>
        <v>1.5294038210191099</v>
      </c>
      <c r="CR587" s="17">
        <f t="shared" si="1202"/>
        <v>1.5511549852974424</v>
      </c>
      <c r="CS587" s="17">
        <f t="shared" si="1203"/>
        <v>0.24945072445406374</v>
      </c>
      <c r="CT587" s="17">
        <f t="shared" si="1204"/>
        <v>1.0142219889733499</v>
      </c>
      <c r="CU587" s="17">
        <f t="shared" si="1205"/>
        <v>0.16310324390836406</v>
      </c>
      <c r="CV587" s="17">
        <f t="shared" si="1206"/>
        <v>0.16081611883949193</v>
      </c>
      <c r="CW587" s="13">
        <f t="shared" si="1207"/>
        <v>-1.5234133745164857</v>
      </c>
      <c r="CX587" s="13">
        <f t="shared" si="1208"/>
        <v>-1.098535374513752</v>
      </c>
      <c r="CY587" s="13">
        <f t="shared" si="1209"/>
        <v>-2.9119072549902865</v>
      </c>
      <c r="CZ587" s="13">
        <f t="shared" si="1225"/>
        <v>0.42487800000273385</v>
      </c>
      <c r="DA587" s="13">
        <f t="shared" si="1226"/>
        <v>0.43899980524818916</v>
      </c>
      <c r="DB587" s="13">
        <f t="shared" si="1227"/>
        <v>-1.3884938804738007</v>
      </c>
      <c r="DC587" s="13">
        <f t="shared" si="1228"/>
        <v>1.4121805245455647E-2</v>
      </c>
      <c r="DD587" s="13">
        <f t="shared" si="1229"/>
        <v>-1.8133718804765342</v>
      </c>
      <c r="DE587" s="13">
        <f t="shared" si="1230"/>
        <v>-1.8274936857219894</v>
      </c>
      <c r="DF587" s="15"/>
      <c r="DY587" s="124"/>
      <c r="EE587" t="str">
        <f>E587</f>
        <v>iRM6</v>
      </c>
      <c r="EF587" t="str">
        <f>A587</f>
        <v>Lab 3</v>
      </c>
      <c r="EG587" t="str">
        <f>B587</f>
        <v>Feb 4, 2020</v>
      </c>
      <c r="EH587" s="50">
        <f>C587</f>
        <v>1</v>
      </c>
      <c r="EI587" s="48">
        <f>BE587/AVERAGE(BE586,BE588)</f>
        <v>0.99449073380206332</v>
      </c>
      <c r="EJ587" s="46">
        <f>(CM587/AVERAGE(CM586,CM588)-1)*10^6</f>
        <v>1.011442775755711</v>
      </c>
      <c r="EK587" s="46">
        <f>(CN587/AVERAGE(CN586,CN588)-1)*10^6</f>
        <v>-1.3722274260219436</v>
      </c>
      <c r="EL587" s="46">
        <f>(CP587/AVERAGE(CP586,CP588)-1)*10^6</f>
        <v>11.375429668669668</v>
      </c>
      <c r="EN587" s="39" t="str">
        <f t="shared" ref="EN587:EU587" si="1296">EE704</f>
        <v>iRM10</v>
      </c>
      <c r="EO587" s="39" t="str">
        <f t="shared" si="1296"/>
        <v>Lab 3</v>
      </c>
      <c r="EP587" s="39" t="str">
        <f t="shared" si="1296"/>
        <v>Jul 21, 2020</v>
      </c>
      <c r="EQ587" s="124">
        <f t="shared" si="1296"/>
        <v>2</v>
      </c>
      <c r="ER587" s="117">
        <f t="shared" si="1296"/>
        <v>1.0094567878612433</v>
      </c>
      <c r="ES587" s="44">
        <f t="shared" si="1296"/>
        <v>5.0183035300577217</v>
      </c>
      <c r="ET587" s="44">
        <f t="shared" si="1296"/>
        <v>-6.6713833798415223</v>
      </c>
      <c r="EU587" s="44">
        <f t="shared" si="1296"/>
        <v>-28.089736376468721</v>
      </c>
      <c r="EV587" s="39" t="s">
        <v>275</v>
      </c>
      <c r="EW587" s="111" t="s">
        <v>233</v>
      </c>
      <c r="EX587">
        <f>COUNT(ES585:ES598)</f>
        <v>14</v>
      </c>
      <c r="EY587">
        <f t="shared" ref="EY587:EZ587" si="1297">COUNT(ET585:ET598)</f>
        <v>14</v>
      </c>
      <c r="EZ587" s="113">
        <f t="shared" si="1297"/>
        <v>14</v>
      </c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</row>
    <row r="588" spans="1:235">
      <c r="A588" t="s">
        <v>178</v>
      </c>
      <c r="B588" t="s">
        <v>168</v>
      </c>
      <c r="C588">
        <v>1</v>
      </c>
      <c r="D588" s="14">
        <v>50</v>
      </c>
      <c r="E588" t="s">
        <v>162</v>
      </c>
      <c r="F588" s="13">
        <v>1.4970852999999999E-4</v>
      </c>
      <c r="G588" s="13">
        <v>2.0489662000000001E-5</v>
      </c>
      <c r="H588" s="13">
        <v>6.3447630999999998E-4</v>
      </c>
      <c r="I588" s="13">
        <v>1.4658978E-4</v>
      </c>
      <c r="J588" s="13">
        <v>3.4320120999999998E-4</v>
      </c>
      <c r="K588" s="13"/>
      <c r="L588" s="13">
        <v>3.7491975000000002E-4</v>
      </c>
      <c r="M588" s="13"/>
      <c r="N588" s="13">
        <v>2.4974376999999998E-4</v>
      </c>
      <c r="O588" s="13"/>
      <c r="P588" s="13"/>
      <c r="Q588" s="13"/>
      <c r="R588" s="13"/>
      <c r="S588" s="13"/>
      <c r="T588" s="13">
        <v>1.0891053E-5</v>
      </c>
      <c r="U588" s="13">
        <v>1.8043715E-6</v>
      </c>
      <c r="V588" s="13">
        <v>28.681836000000001</v>
      </c>
      <c r="W588" s="13">
        <v>6.3840371999999999</v>
      </c>
      <c r="X588" s="13">
        <v>9.9679844000000006</v>
      </c>
      <c r="Y588" s="13"/>
      <c r="Z588" s="13">
        <v>10.53031</v>
      </c>
      <c r="AA588" s="13"/>
      <c r="AB588" s="13">
        <v>1.7625466999999999</v>
      </c>
      <c r="AI588" s="68">
        <f t="shared" si="1173"/>
        <v>1</v>
      </c>
      <c r="AJ588" s="13">
        <f t="shared" si="1125"/>
        <v>-1.38817477E-4</v>
      </c>
      <c r="AK588" s="13">
        <f t="shared" si="1126"/>
        <v>-1.8685290499999999E-5</v>
      </c>
      <c r="AL588" s="13">
        <f t="shared" si="1127"/>
        <v>28.68120152369</v>
      </c>
      <c r="AM588" s="13">
        <f t="shared" si="1128"/>
        <v>6.3838906102199999</v>
      </c>
      <c r="AN588" s="13">
        <f t="shared" si="1129"/>
        <v>9.96764119879</v>
      </c>
      <c r="AO588" s="13">
        <f t="shared" si="1130"/>
        <v>0</v>
      </c>
      <c r="AP588" s="13">
        <f t="shared" si="1131"/>
        <v>10.52993508025</v>
      </c>
      <c r="AQ588" s="13">
        <f t="shared" si="1132"/>
        <v>0</v>
      </c>
      <c r="AR588" s="13">
        <f t="shared" si="1133"/>
        <v>1.7622969562299999</v>
      </c>
      <c r="AS588" s="13">
        <f t="shared" si="1134"/>
        <v>0</v>
      </c>
      <c r="AT588" s="13">
        <f t="shared" si="1135"/>
        <v>0</v>
      </c>
      <c r="AU588" s="13">
        <f t="shared" si="1136"/>
        <v>0</v>
      </c>
      <c r="AV588" s="13">
        <f t="shared" si="1137"/>
        <v>0</v>
      </c>
      <c r="AW588" s="13">
        <f t="shared" si="1138"/>
        <v>0</v>
      </c>
      <c r="AY588">
        <f t="shared" si="1174"/>
        <v>0</v>
      </c>
      <c r="AZ588">
        <f t="shared" si="1175"/>
        <v>1</v>
      </c>
      <c r="BB588">
        <f t="shared" si="1176"/>
        <v>1</v>
      </c>
      <c r="BC588">
        <f t="shared" si="1177"/>
        <v>1</v>
      </c>
      <c r="BD588" s="41">
        <f t="shared" si="1178"/>
        <v>1.8920499292611583</v>
      </c>
      <c r="BE588" s="13">
        <f t="shared" si="1179"/>
        <v>28.68120152369</v>
      </c>
      <c r="BF588" s="13">
        <f t="shared" si="1180"/>
        <v>6.3838906102199999</v>
      </c>
      <c r="BG588" s="13">
        <f t="shared" si="1139"/>
        <v>9.96764119879</v>
      </c>
      <c r="BH588" s="13">
        <f t="shared" si="1140"/>
        <v>10.52993508025</v>
      </c>
      <c r="BI588" s="13">
        <f t="shared" si="1141"/>
        <v>1.7622969562299999</v>
      </c>
      <c r="BJ588" s="17">
        <f t="shared" si="1269"/>
        <v>0.22258100327306915</v>
      </c>
      <c r="BK588" s="17">
        <f t="shared" si="1270"/>
        <v>0.34753220469362006</v>
      </c>
      <c r="BL588" s="17">
        <f t="shared" si="1271"/>
        <v>0.36713716723312728</v>
      </c>
      <c r="BM588" s="17">
        <f t="shared" si="1272"/>
        <v>6.1444321109573596E-2</v>
      </c>
      <c r="BN588" s="17">
        <f t="shared" si="1219"/>
        <v>1.5613740597047132</v>
      </c>
      <c r="BO588" s="17">
        <f t="shared" si="1220"/>
        <v>1.6494541844737407</v>
      </c>
      <c r="BP588" s="17">
        <f t="shared" si="1221"/>
        <v>0.27605375214430061</v>
      </c>
      <c r="BQ588" s="17">
        <f t="shared" si="1222"/>
        <v>1.0564119303901367</v>
      </c>
      <c r="BR588" s="17">
        <f t="shared" si="1223"/>
        <v>0.17680180506938092</v>
      </c>
      <c r="BS588" s="17">
        <f t="shared" si="1224"/>
        <v>0.16736066678467687</v>
      </c>
      <c r="BT588" s="96">
        <f t="shared" si="1273"/>
        <v>-1.5024641839752351</v>
      </c>
      <c r="BU588" s="96">
        <f t="shared" si="1274"/>
        <v>-1.0568979428940637</v>
      </c>
      <c r="BV588" s="96">
        <f t="shared" si="1275"/>
        <v>-1.00201974807688</v>
      </c>
      <c r="BW588" s="96">
        <f t="shared" si="1276"/>
        <v>-2.7896238620563323</v>
      </c>
      <c r="BX588" s="96"/>
      <c r="BY588" s="96"/>
      <c r="BZ588" s="96"/>
      <c r="CA588" s="96"/>
      <c r="CB588" s="96"/>
      <c r="CC588" s="96"/>
      <c r="CD588" s="96"/>
      <c r="CE588" s="96"/>
      <c r="CF588" s="96"/>
      <c r="CG588" s="96"/>
      <c r="CH588" s="96"/>
      <c r="CJ588" s="39"/>
      <c r="CK588" s="19">
        <f t="shared" si="1195"/>
        <v>0</v>
      </c>
      <c r="CL588" s="38">
        <f t="shared" si="1196"/>
        <v>1.8920499292611583</v>
      </c>
      <c r="CM588" s="39">
        <f t="shared" si="1197"/>
        <v>0.21796677203964454</v>
      </c>
      <c r="CN588" s="39">
        <f t="shared" si="1198"/>
        <v>0.33335954839106269</v>
      </c>
      <c r="CO588" s="41">
        <f t="shared" si="1199"/>
        <v>0.33810000000000007</v>
      </c>
      <c r="CP588" s="39">
        <f t="shared" si="1200"/>
        <v>5.437070532056483E-2</v>
      </c>
      <c r="CQ588" s="17">
        <f t="shared" si="1201"/>
        <v>1.5294053550989417</v>
      </c>
      <c r="CR588" s="17">
        <f t="shared" si="1202"/>
        <v>1.5511538609128241</v>
      </c>
      <c r="CS588" s="17">
        <f t="shared" si="1203"/>
        <v>0.2494449259939294</v>
      </c>
      <c r="CT588" s="17">
        <f t="shared" si="1204"/>
        <v>1.0142202364738517</v>
      </c>
      <c r="CU588" s="17">
        <f t="shared" si="1205"/>
        <v>0.163099288989865</v>
      </c>
      <c r="CV588" s="17">
        <f t="shared" si="1206"/>
        <v>0.1608124972510051</v>
      </c>
      <c r="CW588" s="13">
        <f t="shared" si="1207"/>
        <v>-1.5234126496469296</v>
      </c>
      <c r="CX588" s="13">
        <f t="shared" si="1208"/>
        <v>-1.098533646587291</v>
      </c>
      <c r="CY588" s="13">
        <f t="shared" si="1209"/>
        <v>-2.9119297753028817</v>
      </c>
      <c r="CZ588" s="13">
        <f t="shared" si="1225"/>
        <v>0.42487900305963833</v>
      </c>
      <c r="DA588" s="13">
        <f t="shared" si="1226"/>
        <v>0.43899908037863294</v>
      </c>
      <c r="DB588" s="13">
        <f t="shared" si="1227"/>
        <v>-1.3885171256559523</v>
      </c>
      <c r="DC588" s="13">
        <f t="shared" si="1228"/>
        <v>1.4120077318994442E-2</v>
      </c>
      <c r="DD588" s="13">
        <f t="shared" si="1229"/>
        <v>-1.8133961287155904</v>
      </c>
      <c r="DE588" s="13">
        <f t="shared" si="1230"/>
        <v>-1.8275162060345849</v>
      </c>
      <c r="DF588" s="15"/>
      <c r="DV588" s="39" t="str">
        <f>E588</f>
        <v>STD</v>
      </c>
      <c r="DW588" s="39" t="str">
        <f>A588</f>
        <v>Lab 3</v>
      </c>
      <c r="DX588" s="39" t="str">
        <f>B588</f>
        <v>Feb 4, 2020</v>
      </c>
      <c r="DY588" s="124">
        <f>C588</f>
        <v>1</v>
      </c>
      <c r="DZ588" s="48">
        <f>BE588/AVERAGE(BE586,BE590)</f>
        <v>1.0070317752908144</v>
      </c>
      <c r="EA588" s="46">
        <f>(CM588/AVERAGE(CM586,CM590)-1)*10^6</f>
        <v>1.2097412107614502</v>
      </c>
      <c r="EB588" s="46">
        <f>(CN588/AVERAGE(CN586,CN590)-1)*10^6</f>
        <v>2.2561510830687581</v>
      </c>
      <c r="EC588" s="46">
        <f>(CP588/AVERAGE(CP586,CP590)-1)*10^6</f>
        <v>-22.190405499111776</v>
      </c>
      <c r="EH588" s="50"/>
      <c r="EK588" s="46"/>
      <c r="EL588" s="46"/>
      <c r="EN588" s="39" t="str">
        <f t="shared" ref="EN588:EU588" si="1298">EE712</f>
        <v>iRM10</v>
      </c>
      <c r="EO588" s="39" t="str">
        <f t="shared" si="1298"/>
        <v>Lab 3</v>
      </c>
      <c r="EP588" s="39" t="str">
        <f t="shared" si="1298"/>
        <v>Jul 21, 2020</v>
      </c>
      <c r="EQ588" s="124">
        <f t="shared" si="1298"/>
        <v>2</v>
      </c>
      <c r="ER588" s="117">
        <f t="shared" si="1298"/>
        <v>1.002015008019566</v>
      </c>
      <c r="ES588" s="44">
        <f t="shared" si="1298"/>
        <v>-5.1418551290094427</v>
      </c>
      <c r="ET588" s="44">
        <f t="shared" si="1298"/>
        <v>5.6343703616068552</v>
      </c>
      <c r="EU588" s="44">
        <f t="shared" si="1298"/>
        <v>27.101710744936724</v>
      </c>
      <c r="EV588" s="39" t="s">
        <v>275</v>
      </c>
      <c r="EW588" s="114" t="s">
        <v>274</v>
      </c>
      <c r="EX588" s="115">
        <f>EX586/SQRT(EX587)</f>
        <v>2.9643414317785979</v>
      </c>
      <c r="EY588" s="115">
        <f t="shared" ref="EY588:EZ588" si="1299">EY586/SQRT(EY587)</f>
        <v>6.1043951877393434</v>
      </c>
      <c r="EZ588" s="116">
        <f t="shared" si="1299"/>
        <v>9.7490253030527629</v>
      </c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</row>
    <row r="589" spans="1:235">
      <c r="A589" t="s">
        <v>178</v>
      </c>
      <c r="B589" t="s">
        <v>168</v>
      </c>
      <c r="C589">
        <v>1</v>
      </c>
      <c r="D589" s="14">
        <v>51</v>
      </c>
      <c r="E589" t="s">
        <v>163</v>
      </c>
      <c r="F589" s="13">
        <v>1.4970852999999999E-4</v>
      </c>
      <c r="G589" s="13">
        <v>2.0489662000000001E-5</v>
      </c>
      <c r="H589" s="13">
        <v>6.3447630999999998E-4</v>
      </c>
      <c r="I589" s="13">
        <v>1.4658978E-4</v>
      </c>
      <c r="J589" s="13">
        <v>3.4320120999999998E-4</v>
      </c>
      <c r="K589" s="13"/>
      <c r="L589" s="13">
        <v>3.7491975000000002E-4</v>
      </c>
      <c r="M589" s="13"/>
      <c r="N589" s="13">
        <v>2.4974376999999998E-4</v>
      </c>
      <c r="O589" s="13"/>
      <c r="P589" s="13"/>
      <c r="Q589" s="13"/>
      <c r="R589" s="13"/>
      <c r="S589" s="13"/>
      <c r="T589" s="13">
        <v>1.7196831999999999E-5</v>
      </c>
      <c r="U589" s="13">
        <v>-1.8640583999999999E-5</v>
      </c>
      <c r="V589" s="13">
        <v>28.511343</v>
      </c>
      <c r="W589" s="13">
        <v>6.3462497000000004</v>
      </c>
      <c r="X589" s="13">
        <v>9.9091708000000001</v>
      </c>
      <c r="Y589" s="13"/>
      <c r="Z589" s="13">
        <v>10.46865</v>
      </c>
      <c r="AA589" s="13"/>
      <c r="AB589" s="13">
        <v>1.7522793000000001</v>
      </c>
      <c r="AI589" s="68">
        <f t="shared" si="1173"/>
        <v>1</v>
      </c>
      <c r="AJ589" s="13">
        <f t="shared" ref="AJ589:AJ652" si="1300">T589-F589*$AI589</f>
        <v>-1.3251169800000001E-4</v>
      </c>
      <c r="AK589" s="13">
        <f t="shared" ref="AK589:AK652" si="1301">U589-G589*$AI589</f>
        <v>-3.9130245999999999E-5</v>
      </c>
      <c r="AL589" s="13">
        <f t="shared" ref="AL589:AL652" si="1302">V589-H589*$AI589</f>
        <v>28.510708523689999</v>
      </c>
      <c r="AM589" s="13">
        <f t="shared" ref="AM589:AM652" si="1303">W589-I589*$AI589</f>
        <v>6.3461031102200005</v>
      </c>
      <c r="AN589" s="13">
        <f t="shared" ref="AN589:AN652" si="1304">X589-J589*$AI589</f>
        <v>9.9088275987899994</v>
      </c>
      <c r="AO589" s="13">
        <f t="shared" ref="AO589:AO652" si="1305">Y589-K589*$AI589</f>
        <v>0</v>
      </c>
      <c r="AP589" s="13">
        <f t="shared" ref="AP589:AP652" si="1306">Z589-L589*$AI589</f>
        <v>10.468275080250001</v>
      </c>
      <c r="AQ589" s="13">
        <f t="shared" ref="AQ589:AQ652" si="1307">AA589-M589*$AI589</f>
        <v>0</v>
      </c>
      <c r="AR589" s="13">
        <f t="shared" ref="AR589:AR652" si="1308">AB589-N589*$AI589</f>
        <v>1.7520295562300001</v>
      </c>
      <c r="AS589" s="13">
        <f t="shared" ref="AS589:AS652" si="1309">AC589-O589*$AI589</f>
        <v>0</v>
      </c>
      <c r="AT589" s="13">
        <f t="shared" ref="AT589:AT652" si="1310">AD589-P589*$AI589</f>
        <v>0</v>
      </c>
      <c r="AU589" s="13">
        <f t="shared" ref="AU589:AU652" si="1311">AE589-Q589*$AI589</f>
        <v>0</v>
      </c>
      <c r="AV589" s="13">
        <f t="shared" ref="AV589:AV652" si="1312">AF589-R589*$AI589</f>
        <v>0</v>
      </c>
      <c r="AW589" s="13">
        <f t="shared" ref="AW589:AW652" si="1313">AG589-S589*$AI589</f>
        <v>0</v>
      </c>
      <c r="AY589">
        <f t="shared" ref="AY589:AY652" si="1314">$BB$2</f>
        <v>0</v>
      </c>
      <c r="AZ589">
        <f t="shared" ref="AZ589:AZ652" si="1315">$BB$3</f>
        <v>1</v>
      </c>
      <c r="BB589">
        <f t="shared" si="1176"/>
        <v>1</v>
      </c>
      <c r="BC589">
        <f t="shared" si="1177"/>
        <v>1</v>
      </c>
      <c r="BD589" s="41">
        <f t="shared" si="1178"/>
        <v>1.8940995640275264</v>
      </c>
      <c r="BE589" s="13">
        <f t="shared" si="1179"/>
        <v>28.510708523689999</v>
      </c>
      <c r="BF589" s="13">
        <f t="shared" si="1180"/>
        <v>6.3461031102200005</v>
      </c>
      <c r="BG589" s="13">
        <f t="shared" ref="BG589:BG652" si="1316">IF(BC589=0,IF(OR(AND(AY589=1,AZ589=1),AND(AY589=1,BA589=1),AND(AZ589=1,BA589=1)),"Error",AN589-$AY589*($AQ589*$BD$6/$BF$6)-$AZ589*($AT589*$BD$6/$BI$6)-$BA589*($AV589*$BD$6/$BJ$6)),IF(OR(AND(AY589=1,AZ589=1),AND(AY589=1,BA589=1),AND(AZ589=1,BA589=1)),"Error",AN589-$AY589*($AQ589*$BD$6/$BF$6*($BD$7/$BF$7)^($BD589*$BB$9))-$AZ589*($AT589*$BD$6/$BI$6*($BD$7/$BI$7)^($BD589*$BB$9))-$BA589*($AV589*$BD$6/$BJ$6*($BD$7/$BJ$7)^($BD589*$BB$9))))</f>
        <v>9.9088275987899994</v>
      </c>
      <c r="BH589" s="13">
        <f t="shared" ref="BH589:BH652" si="1317">IF(BC589=0,IF(OR(AND(AY589=1,AZ589=1),AND(AY589=1,BA589=1),AND(AZ589=1,BA589=1)),"Error",AP589-$AY589*($AQ589*$BE$6/$BF$6)-$AZ589*($AT589*$BE$6/$BI$6)-$BA589*($AV589*$BE$6/$BJ$6)),IF(OR(AND(AY589=1,AZ589=1),AND(AY589=1,BA589=1),AND(AZ589=1,BA589=1)),"Error",AP589-$AY589*($AQ589*$BE$6/$BF$6*($BE$7/$BF$7)^($BD589*$BB$9))-$AZ589*($AT589*$BE$6/$BI$6*($BE$7/$BI$7)^($BD589*$BB$9))-$BA589*($AV589*$BE$6/$BJ$6*($BE$7/$BJ$7)^($BD589*$BB$9))))</f>
        <v>10.468275080250001</v>
      </c>
      <c r="BI589" s="13">
        <f t="shared" ref="BI589:BI652" si="1318">IF(BC589=0,IF(OR(AND(AY589=1,AZ589=1),AND(AY589=1,BA589=1),AND(AZ589=1,BA589=1)),"Error",AR589-$AY589*($AQ589*$BG$6/$BF$6)-$AZ589*($AT589*$BG$6/$BI$6)-$BA589*($AV589*$BG$6/$BJ$6)-$BB589*($AU589*$BK$6/$BL$6)),IF(OR(AND(AY589=1,AZ589=1),AND(AY589=1,BA589=1),AND(AZ589=1,BA589=1)),"Error",AR589-$AY589*($AQ589*$BG$6/$BF$6*($BG$7/$BF$7)^($BD589*$BB$9))-$AZ589*($AT589*$BG$6/$BI$6*($BG$7/$BI$7)^($BD589*$BB$9))-$BA589*($AV589*$BG$6/$BJ$6*($BG$7/$BJ$7)^($BD589*$BB$9))-$BB589*($AU589*$BK$6/$BL$6*($BK$7/$BL$7)^($BD589*$BB$9))))</f>
        <v>1.7520295562300001</v>
      </c>
      <c r="BJ589" s="17">
        <f t="shared" ref="BJ589:BJ652" si="1319">BF589/$BE589</f>
        <v>0.22258665037899436</v>
      </c>
      <c r="BK589" s="17">
        <f t="shared" ref="BK589:BK652" si="1320">BG589/$BE589</f>
        <v>0.34754757464398323</v>
      </c>
      <c r="BL589" s="17">
        <f t="shared" ref="BL589:BL652" si="1321">BH589/$BE589</f>
        <v>0.36716993797441916</v>
      </c>
      <c r="BM589" s="17">
        <f t="shared" ref="BM589:BM652" si="1322">BI589/$BE589</f>
        <v>6.1451631578156363E-2</v>
      </c>
      <c r="BN589" s="17">
        <f t="shared" si="1219"/>
        <v>1.5614034986025447</v>
      </c>
      <c r="BO589" s="17">
        <f t="shared" si="1220"/>
        <v>1.649559564103442</v>
      </c>
      <c r="BP589" s="17">
        <f t="shared" si="1221"/>
        <v>0.27607959180626401</v>
      </c>
      <c r="BQ589" s="17">
        <f t="shared" si="1222"/>
        <v>1.0564595029918895</v>
      </c>
      <c r="BR589" s="17">
        <f t="shared" si="1223"/>
        <v>0.17681502062301965</v>
      </c>
      <c r="BS589" s="17">
        <f t="shared" si="1224"/>
        <v>0.16736563978295443</v>
      </c>
      <c r="BT589" s="96">
        <f t="shared" ref="BT589:BT652" si="1323">LN(BJ589)</f>
        <v>-1.5024388132822875</v>
      </c>
      <c r="BU589" s="96">
        <f t="shared" ref="BU589:BU652" si="1324">LN(BK589)</f>
        <v>-1.0568537178976747</v>
      </c>
      <c r="BV589" s="96">
        <f t="shared" ref="BV589:BV652" si="1325">LN(BL589)</f>
        <v>-1.0019304918485765</v>
      </c>
      <c r="BW589" s="96">
        <f t="shared" ref="BW589:BW652" si="1326">LN(BM589)</f>
        <v>-2.7895048920100205</v>
      </c>
      <c r="BX589" s="96"/>
      <c r="BY589" s="96"/>
      <c r="BZ589" s="96"/>
      <c r="CA589" s="96"/>
      <c r="CB589" s="96"/>
      <c r="CC589" s="96"/>
      <c r="CD589" s="96"/>
      <c r="CE589" s="96"/>
      <c r="CF589" s="96"/>
      <c r="CG589" s="96"/>
      <c r="CH589" s="96"/>
      <c r="CJ589" s="39"/>
      <c r="CK589" s="19">
        <f t="shared" si="1195"/>
        <v>0</v>
      </c>
      <c r="CL589" s="38">
        <f t="shared" si="1196"/>
        <v>1.8940995640275264</v>
      </c>
      <c r="CM589" s="39">
        <f t="shared" si="1197"/>
        <v>0.21796735564076339</v>
      </c>
      <c r="CN589" s="39">
        <f t="shared" si="1198"/>
        <v>0.33335925554915941</v>
      </c>
      <c r="CO589" s="41">
        <f t="shared" si="1199"/>
        <v>0.33810000000000001</v>
      </c>
      <c r="CP589" s="39">
        <f t="shared" si="1200"/>
        <v>5.4369970099424743E-2</v>
      </c>
      <c r="CQ589" s="17">
        <f t="shared" si="1201"/>
        <v>1.5293999166488759</v>
      </c>
      <c r="CR589" s="17">
        <f t="shared" si="1202"/>
        <v>1.5511497077444465</v>
      </c>
      <c r="CS589" s="17">
        <f t="shared" si="1203"/>
        <v>0.24944088503341313</v>
      </c>
      <c r="CT589" s="17">
        <f t="shared" si="1204"/>
        <v>1.0142211274231185</v>
      </c>
      <c r="CU589" s="17">
        <f t="shared" si="1205"/>
        <v>0.163097226773735</v>
      </c>
      <c r="CV589" s="17">
        <f t="shared" si="1206"/>
        <v>0.16081032268389456</v>
      </c>
      <c r="CW589" s="13">
        <f t="shared" si="1207"/>
        <v>-1.5234099721730554</v>
      </c>
      <c r="CX589" s="13">
        <f t="shared" si="1208"/>
        <v>-1.0985345250443004</v>
      </c>
      <c r="CY589" s="13">
        <f t="shared" si="1209"/>
        <v>-2.9119432977706659</v>
      </c>
      <c r="CZ589" s="13">
        <f t="shared" si="1225"/>
        <v>0.42487544712875508</v>
      </c>
      <c r="DA589" s="13">
        <f t="shared" si="1226"/>
        <v>0.43899640290475866</v>
      </c>
      <c r="DB589" s="13">
        <f t="shared" si="1227"/>
        <v>-1.3885333255976102</v>
      </c>
      <c r="DC589" s="13">
        <f t="shared" si="1228"/>
        <v>1.4120955776003518E-2</v>
      </c>
      <c r="DD589" s="13">
        <f t="shared" si="1229"/>
        <v>-1.8134087727263655</v>
      </c>
      <c r="DE589" s="13">
        <f t="shared" si="1230"/>
        <v>-1.8275297285023688</v>
      </c>
      <c r="DF589" s="15"/>
      <c r="DY589" s="124"/>
      <c r="EE589" t="str">
        <f>E589</f>
        <v>iRM4</v>
      </c>
      <c r="EF589" t="str">
        <f>A589</f>
        <v>Lab 3</v>
      </c>
      <c r="EG589" t="str">
        <f>B589</f>
        <v>Feb 4, 2020</v>
      </c>
      <c r="EH589" s="50">
        <f>C589</f>
        <v>1</v>
      </c>
      <c r="EI589" s="48">
        <f>BE589/AVERAGE(BE588,BE590)</f>
        <v>0.99919010137441777</v>
      </c>
      <c r="EJ589" s="46">
        <f>(CM589/AVERAGE(CM588,CM590)-1)*10^6</f>
        <v>2.1509057601676318</v>
      </c>
      <c r="EK589" s="46">
        <f>(CN589/AVERAGE(CN588,CN590)-1)*10^6</f>
        <v>1.0219932813360089</v>
      </c>
      <c r="EL589" s="46">
        <f>(CP589/AVERAGE(CP588,CP590)-1)*10^6</f>
        <v>-24.567993173518765</v>
      </c>
      <c r="EN589" t="str">
        <f t="shared" ref="EN589:EU589" si="1327">EE720</f>
        <v>iRM10</v>
      </c>
      <c r="EO589" t="str">
        <f t="shared" si="1327"/>
        <v>Lab 3</v>
      </c>
      <c r="EP589" s="39" t="str">
        <f t="shared" si="1327"/>
        <v>Jul 21, 2020</v>
      </c>
      <c r="EQ589" s="124">
        <f t="shared" si="1327"/>
        <v>2</v>
      </c>
      <c r="ER589" s="117">
        <f t="shared" si="1327"/>
        <v>1.0052843398404772</v>
      </c>
      <c r="ES589" s="44">
        <f t="shared" si="1327"/>
        <v>-1.6576931221035096</v>
      </c>
      <c r="ET589" s="44">
        <f t="shared" si="1327"/>
        <v>10.211106349355958</v>
      </c>
      <c r="EU589" s="44">
        <f t="shared" si="1327"/>
        <v>-4.4935856156058662</v>
      </c>
      <c r="EV589" s="39" t="s">
        <v>275</v>
      </c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</row>
    <row r="590" spans="1:235">
      <c r="A590" t="s">
        <v>178</v>
      </c>
      <c r="B590" t="s">
        <v>168</v>
      </c>
      <c r="C590">
        <v>1</v>
      </c>
      <c r="D590" s="14">
        <v>52</v>
      </c>
      <c r="E590" t="s">
        <v>162</v>
      </c>
      <c r="F590" s="13">
        <v>1.4970852999999999E-4</v>
      </c>
      <c r="G590" s="13">
        <v>2.0489662000000001E-5</v>
      </c>
      <c r="H590" s="13">
        <v>6.3447630999999998E-4</v>
      </c>
      <c r="I590" s="13">
        <v>1.4658978E-4</v>
      </c>
      <c r="J590" s="13">
        <v>3.4320120999999998E-4</v>
      </c>
      <c r="K590" s="13"/>
      <c r="L590" s="13">
        <v>3.7491975000000002E-4</v>
      </c>
      <c r="M590" s="13"/>
      <c r="N590" s="13">
        <v>2.4974376999999998E-4</v>
      </c>
      <c r="O590" s="13"/>
      <c r="P590" s="13"/>
      <c r="Q590" s="13"/>
      <c r="R590" s="13"/>
      <c r="S590" s="13"/>
      <c r="T590" s="13">
        <v>6.1834109999999999E-5</v>
      </c>
      <c r="U590" s="13">
        <v>4.7968560000000002E-6</v>
      </c>
      <c r="V590" s="13">
        <v>28.387069</v>
      </c>
      <c r="W590" s="13">
        <v>6.3186876999999999</v>
      </c>
      <c r="X590" s="13">
        <v>9.8662922000000002</v>
      </c>
      <c r="Y590" s="13"/>
      <c r="Z590" s="13">
        <v>10.423734</v>
      </c>
      <c r="AA590" s="13"/>
      <c r="AB590" s="13">
        <v>1.7448819</v>
      </c>
      <c r="AI590" s="68">
        <f t="shared" si="1173"/>
        <v>1</v>
      </c>
      <c r="AJ590" s="13">
        <f t="shared" si="1300"/>
        <v>-8.7874419999999995E-5</v>
      </c>
      <c r="AK590" s="13">
        <f t="shared" si="1301"/>
        <v>-1.5692806E-5</v>
      </c>
      <c r="AL590" s="13">
        <f t="shared" si="1302"/>
        <v>28.386434523689999</v>
      </c>
      <c r="AM590" s="13">
        <f t="shared" si="1303"/>
        <v>6.31854111022</v>
      </c>
      <c r="AN590" s="13">
        <f t="shared" si="1304"/>
        <v>9.8659489987899995</v>
      </c>
      <c r="AO590" s="13">
        <f t="shared" si="1305"/>
        <v>0</v>
      </c>
      <c r="AP590" s="13">
        <f t="shared" si="1306"/>
        <v>10.42335908025</v>
      </c>
      <c r="AQ590" s="13">
        <f t="shared" si="1307"/>
        <v>0</v>
      </c>
      <c r="AR590" s="13">
        <f t="shared" si="1308"/>
        <v>1.74463215623</v>
      </c>
      <c r="AS590" s="13">
        <f t="shared" si="1309"/>
        <v>0</v>
      </c>
      <c r="AT590" s="13">
        <f t="shared" si="1310"/>
        <v>0</v>
      </c>
      <c r="AU590" s="13">
        <f t="shared" si="1311"/>
        <v>0</v>
      </c>
      <c r="AV590" s="13">
        <f t="shared" si="1312"/>
        <v>0</v>
      </c>
      <c r="AW590" s="13">
        <f t="shared" si="1313"/>
        <v>0</v>
      </c>
      <c r="AY590">
        <f t="shared" si="1314"/>
        <v>0</v>
      </c>
      <c r="AZ590">
        <f t="shared" si="1315"/>
        <v>1</v>
      </c>
      <c r="BB590">
        <f t="shared" si="1176"/>
        <v>1</v>
      </c>
      <c r="BC590">
        <f t="shared" si="1177"/>
        <v>1</v>
      </c>
      <c r="BD590" s="41">
        <f t="shared" si="1178"/>
        <v>1.8956719050303328</v>
      </c>
      <c r="BE590" s="13">
        <f t="shared" si="1179"/>
        <v>28.386434523689999</v>
      </c>
      <c r="BF590" s="13">
        <f t="shared" si="1180"/>
        <v>6.31854111022</v>
      </c>
      <c r="BG590" s="13">
        <f t="shared" si="1316"/>
        <v>9.8659489987899995</v>
      </c>
      <c r="BH590" s="13">
        <f t="shared" si="1317"/>
        <v>10.42335908025</v>
      </c>
      <c r="BI590" s="13">
        <f t="shared" si="1318"/>
        <v>1.74463215623</v>
      </c>
      <c r="BJ590" s="17">
        <f t="shared" si="1319"/>
        <v>0.22259016379626118</v>
      </c>
      <c r="BK590" s="17">
        <f t="shared" si="1320"/>
        <v>0.34755858438495812</v>
      </c>
      <c r="BL590" s="17">
        <f t="shared" si="1321"/>
        <v>0.36719507945075486</v>
      </c>
      <c r="BM590" s="17">
        <f t="shared" si="1322"/>
        <v>6.146006659533134E-2</v>
      </c>
      <c r="BN590" s="17">
        <f t="shared" si="1219"/>
        <v>1.5614283149684984</v>
      </c>
      <c r="BO590" s="17">
        <f t="shared" si="1220"/>
        <v>1.6496464766828236</v>
      </c>
      <c r="BP590" s="17">
        <f t="shared" si="1221"/>
        <v>0.27611312893226631</v>
      </c>
      <c r="BQ590" s="17">
        <f t="shared" si="1222"/>
        <v>1.0564983745130208</v>
      </c>
      <c r="BR590" s="17">
        <f t="shared" si="1223"/>
        <v>0.17683368892784351</v>
      </c>
      <c r="BS590" s="17">
        <f t="shared" si="1224"/>
        <v>0.16737715191407909</v>
      </c>
      <c r="BT590" s="96">
        <f t="shared" si="1323"/>
        <v>-1.502423028914571</v>
      </c>
      <c r="BU590" s="96">
        <f t="shared" si="1324"/>
        <v>-1.056822040028524</v>
      </c>
      <c r="BV590" s="96">
        <f t="shared" si="1325"/>
        <v>-1.0018620205141611</v>
      </c>
      <c r="BW590" s="96">
        <f t="shared" si="1326"/>
        <v>-2.7893676387247179</v>
      </c>
      <c r="BX590" s="96"/>
      <c r="BY590" s="96"/>
      <c r="BZ590" s="96"/>
      <c r="CA590" s="96"/>
      <c r="CB590" s="96"/>
      <c r="CC590" s="96"/>
      <c r="CD590" s="96"/>
      <c r="CE590" s="96"/>
      <c r="CF590" s="96"/>
      <c r="CG590" s="96"/>
      <c r="CH590" s="96"/>
      <c r="CJ590" s="39"/>
      <c r="CK590" s="19">
        <f t="shared" si="1195"/>
        <v>0</v>
      </c>
      <c r="CL590" s="38">
        <f t="shared" si="1196"/>
        <v>1.8956719050303328</v>
      </c>
      <c r="CM590" s="39">
        <f t="shared" si="1197"/>
        <v>0.21796700158941748</v>
      </c>
      <c r="CN590" s="39">
        <f t="shared" si="1198"/>
        <v>0.33335828132611356</v>
      </c>
      <c r="CO590" s="41">
        <f t="shared" si="1199"/>
        <v>0.33810000000000001</v>
      </c>
      <c r="CP590" s="39">
        <f t="shared" si="1200"/>
        <v>5.4371906466028706E-2</v>
      </c>
      <c r="CQ590" s="17">
        <f t="shared" si="1201"/>
        <v>1.5293979313164918</v>
      </c>
      <c r="CR590" s="17">
        <f t="shared" si="1202"/>
        <v>1.5511522273306118</v>
      </c>
      <c r="CS590" s="17">
        <f t="shared" si="1203"/>
        <v>0.24945017396921654</v>
      </c>
      <c r="CT590" s="17">
        <f t="shared" si="1204"/>
        <v>1.0142240914340681</v>
      </c>
      <c r="CU590" s="17">
        <f t="shared" si="1205"/>
        <v>0.16310351208236051</v>
      </c>
      <c r="CV590" s="17">
        <f t="shared" si="1206"/>
        <v>0.16081604988473444</v>
      </c>
      <c r="CW590" s="13">
        <f t="shared" si="1207"/>
        <v>-1.5234115965063526</v>
      </c>
      <c r="CX590" s="13">
        <f t="shared" si="1208"/>
        <v>-1.0985374474904399</v>
      </c>
      <c r="CY590" s="13">
        <f t="shared" si="1209"/>
        <v>-2.9119076837705156</v>
      </c>
      <c r="CZ590" s="13">
        <f t="shared" si="1225"/>
        <v>0.42487414901591286</v>
      </c>
      <c r="DA590" s="13">
        <f t="shared" si="1226"/>
        <v>0.43899802723805564</v>
      </c>
      <c r="DB590" s="13">
        <f t="shared" si="1227"/>
        <v>-1.3884960872641632</v>
      </c>
      <c r="DC590" s="13">
        <f t="shared" si="1228"/>
        <v>1.4123878222143069E-2</v>
      </c>
      <c r="DD590" s="13">
        <f t="shared" si="1229"/>
        <v>-1.8133702362800759</v>
      </c>
      <c r="DE590" s="13">
        <f t="shared" si="1230"/>
        <v>-1.8274941145022185</v>
      </c>
      <c r="DF590" s="15"/>
      <c r="DV590" s="39" t="str">
        <f>E590</f>
        <v>STD</v>
      </c>
      <c r="DW590" s="39" t="str">
        <f>A590</f>
        <v>Lab 3</v>
      </c>
      <c r="DX590" s="39" t="str">
        <f>B590</f>
        <v>Feb 4, 2020</v>
      </c>
      <c r="DY590" s="124">
        <f>C590</f>
        <v>1</v>
      </c>
      <c r="DZ590" s="48">
        <f>BE590/AVERAGE(BE588,BE592)</f>
        <v>0.99086926172106837</v>
      </c>
      <c r="EA590" s="46">
        <f>(CM590/AVERAGE(CM588,CM592)-1)*10^6</f>
        <v>-2.4930173361248364</v>
      </c>
      <c r="EB590" s="46">
        <f>(CN590/AVERAGE(CN588,CN592)-1)*10^6</f>
        <v>-2.5694472416404324</v>
      </c>
      <c r="EC590" s="46">
        <f>(CP590/AVERAGE(CP588,CP592)-1)*10^6</f>
        <v>-1.5905744105149111</v>
      </c>
      <c r="EH590" s="50"/>
      <c r="EK590" s="46"/>
      <c r="EL590" s="46"/>
      <c r="EN590" t="str">
        <f t="shared" ref="EN590:EU590" si="1328">EE728</f>
        <v>iRM10</v>
      </c>
      <c r="EO590" t="str">
        <f t="shared" si="1328"/>
        <v>Lab 3</v>
      </c>
      <c r="EP590" s="39" t="str">
        <f t="shared" si="1328"/>
        <v>Jul 21, 2020</v>
      </c>
      <c r="EQ590" s="124">
        <f t="shared" si="1328"/>
        <v>2</v>
      </c>
      <c r="ER590" s="117">
        <f t="shared" si="1328"/>
        <v>1.0038990386453297</v>
      </c>
      <c r="ES590" s="44">
        <f t="shared" si="1328"/>
        <v>7.7492712018401022</v>
      </c>
      <c r="ET590" s="44">
        <f t="shared" si="1328"/>
        <v>14.33496529634759</v>
      </c>
      <c r="EU590" s="44">
        <f t="shared" si="1328"/>
        <v>7.5430082286942479</v>
      </c>
      <c r="EV590" s="39" t="s">
        <v>275</v>
      </c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</row>
    <row r="591" spans="1:235">
      <c r="A591" t="s">
        <v>178</v>
      </c>
      <c r="B591" t="s">
        <v>168</v>
      </c>
      <c r="C591">
        <v>1</v>
      </c>
      <c r="D591" s="14">
        <v>53</v>
      </c>
      <c r="E591" t="s">
        <v>164</v>
      </c>
      <c r="F591" s="13">
        <v>1.4970852999999999E-4</v>
      </c>
      <c r="G591" s="13">
        <v>2.0489662000000001E-5</v>
      </c>
      <c r="H591" s="13">
        <v>6.3447630999999998E-4</v>
      </c>
      <c r="I591" s="13">
        <v>1.4658978E-4</v>
      </c>
      <c r="J591" s="13">
        <v>3.4320120999999998E-4</v>
      </c>
      <c r="K591" s="13"/>
      <c r="L591" s="13">
        <v>3.7491975000000002E-4</v>
      </c>
      <c r="M591" s="13"/>
      <c r="N591" s="13">
        <v>2.4974376999999998E-4</v>
      </c>
      <c r="O591" s="13"/>
      <c r="P591" s="13"/>
      <c r="Q591" s="13"/>
      <c r="R591" s="13"/>
      <c r="S591" s="13"/>
      <c r="T591" s="13">
        <v>4.2319562000000003E-5</v>
      </c>
      <c r="U591" s="13">
        <v>3.1742057999999999E-6</v>
      </c>
      <c r="V591" s="13">
        <v>28.275684999999999</v>
      </c>
      <c r="W591" s="13">
        <v>6.2940008000000001</v>
      </c>
      <c r="X591" s="13">
        <v>9.8280119999999993</v>
      </c>
      <c r="Y591" s="13"/>
      <c r="Z591" s="13">
        <v>10.383656</v>
      </c>
      <c r="AA591" s="13"/>
      <c r="AB591" s="13">
        <v>1.7382169999999999</v>
      </c>
      <c r="AI591" s="68">
        <f t="shared" si="1173"/>
        <v>1</v>
      </c>
      <c r="AJ591" s="13">
        <f t="shared" si="1300"/>
        <v>-1.0738896799999999E-4</v>
      </c>
      <c r="AK591" s="13">
        <f t="shared" si="1301"/>
        <v>-1.73154562E-5</v>
      </c>
      <c r="AL591" s="13">
        <f t="shared" si="1302"/>
        <v>28.275050523689998</v>
      </c>
      <c r="AM591" s="13">
        <f t="shared" si="1303"/>
        <v>6.2938542102200001</v>
      </c>
      <c r="AN591" s="13">
        <f t="shared" si="1304"/>
        <v>9.8276687987899987</v>
      </c>
      <c r="AO591" s="13">
        <f t="shared" si="1305"/>
        <v>0</v>
      </c>
      <c r="AP591" s="13">
        <f t="shared" si="1306"/>
        <v>10.383281080250001</v>
      </c>
      <c r="AQ591" s="13">
        <f t="shared" si="1307"/>
        <v>0</v>
      </c>
      <c r="AR591" s="13">
        <f t="shared" si="1308"/>
        <v>1.7379672562299999</v>
      </c>
      <c r="AS591" s="13">
        <f t="shared" si="1309"/>
        <v>0</v>
      </c>
      <c r="AT591" s="13">
        <f t="shared" si="1310"/>
        <v>0</v>
      </c>
      <c r="AU591" s="13">
        <f t="shared" si="1311"/>
        <v>0</v>
      </c>
      <c r="AV591" s="13">
        <f t="shared" si="1312"/>
        <v>0</v>
      </c>
      <c r="AW591" s="13">
        <f t="shared" si="1313"/>
        <v>0</v>
      </c>
      <c r="AY591">
        <f t="shared" si="1314"/>
        <v>0</v>
      </c>
      <c r="AZ591">
        <f t="shared" si="1315"/>
        <v>1</v>
      </c>
      <c r="BB591">
        <f t="shared" si="1176"/>
        <v>1</v>
      </c>
      <c r="BC591">
        <f t="shared" si="1177"/>
        <v>1</v>
      </c>
      <c r="BD591" s="41">
        <f t="shared" si="1178"/>
        <v>1.8974891393827287</v>
      </c>
      <c r="BE591" s="13">
        <f t="shared" si="1179"/>
        <v>28.275050523689998</v>
      </c>
      <c r="BF591" s="13">
        <f t="shared" si="1180"/>
        <v>6.2938542102200001</v>
      </c>
      <c r="BG591" s="13">
        <f t="shared" si="1316"/>
        <v>9.8276687987899987</v>
      </c>
      <c r="BH591" s="13">
        <f t="shared" si="1317"/>
        <v>10.383281080250001</v>
      </c>
      <c r="BI591" s="13">
        <f t="shared" si="1318"/>
        <v>1.7379672562299999</v>
      </c>
      <c r="BJ591" s="17">
        <f t="shared" si="1319"/>
        <v>0.222593915612874</v>
      </c>
      <c r="BK591" s="17">
        <f t="shared" si="1320"/>
        <v>0.34757387225730946</v>
      </c>
      <c r="BL591" s="17">
        <f t="shared" si="1321"/>
        <v>0.36722413887644378</v>
      </c>
      <c r="BM591" s="17">
        <f t="shared" si="1322"/>
        <v>6.1466459795495663E-2</v>
      </c>
      <c r="BN591" s="17">
        <f t="shared" si="1219"/>
        <v>1.5614706776702529</v>
      </c>
      <c r="BO591" s="17">
        <f t="shared" si="1220"/>
        <v>1.6497492209764826</v>
      </c>
      <c r="BP591" s="17">
        <f t="shared" si="1221"/>
        <v>0.27613719641104456</v>
      </c>
      <c r="BQ591" s="17">
        <f t="shared" si="1222"/>
        <v>1.0565355114051473</v>
      </c>
      <c r="BR591" s="17">
        <f t="shared" si="1223"/>
        <v>0.17684430476981294</v>
      </c>
      <c r="BS591" s="17">
        <f t="shared" si="1224"/>
        <v>0.16738131644493193</v>
      </c>
      <c r="BT591" s="96">
        <f t="shared" si="1323"/>
        <v>-1.5024061737897521</v>
      </c>
      <c r="BU591" s="96">
        <f t="shared" si="1324"/>
        <v>-1.0567780545342265</v>
      </c>
      <c r="BV591" s="96">
        <f t="shared" si="1325"/>
        <v>-1.0017828847154813</v>
      </c>
      <c r="BW591" s="96">
        <f t="shared" si="1326"/>
        <v>-2.7892636221164593</v>
      </c>
      <c r="BX591" s="96"/>
      <c r="BY591" s="96"/>
      <c r="BZ591" s="96"/>
      <c r="CA591" s="96"/>
      <c r="CB591" s="96"/>
      <c r="CC591" s="96"/>
      <c r="CD591" s="96"/>
      <c r="CE591" s="96"/>
      <c r="CF591" s="96"/>
      <c r="CG591" s="96"/>
      <c r="CH591" s="96"/>
      <c r="CJ591" s="39"/>
      <c r="CK591" s="19">
        <f t="shared" si="1195"/>
        <v>0</v>
      </c>
      <c r="CL591" s="38">
        <f t="shared" si="1196"/>
        <v>1.8974891393827287</v>
      </c>
      <c r="CM591" s="39">
        <f t="shared" si="1197"/>
        <v>0.21796628992938946</v>
      </c>
      <c r="CN591" s="39">
        <f t="shared" si="1198"/>
        <v>0.33335961347935422</v>
      </c>
      <c r="CO591" s="41">
        <f t="shared" si="1199"/>
        <v>0.33810000000000001</v>
      </c>
      <c r="CP591" s="39">
        <f t="shared" si="1200"/>
        <v>5.4371175001580216E-2</v>
      </c>
      <c r="CQ591" s="17">
        <f t="shared" si="1201"/>
        <v>1.5294090365411392</v>
      </c>
      <c r="CR591" s="17">
        <f t="shared" si="1202"/>
        <v>1.5511572918432845</v>
      </c>
      <c r="CS591" s="17">
        <f t="shared" si="1203"/>
        <v>0.24944763256370436</v>
      </c>
      <c r="CT591" s="17">
        <f t="shared" si="1204"/>
        <v>1.0142200384478768</v>
      </c>
      <c r="CU591" s="17">
        <f t="shared" si="1205"/>
        <v>0.16310066607677884</v>
      </c>
      <c r="CV591" s="17">
        <f t="shared" si="1206"/>
        <v>0.1608138864288087</v>
      </c>
      <c r="CW591" s="13">
        <f t="shared" si="1207"/>
        <v>-1.5234148615014418</v>
      </c>
      <c r="CX591" s="13">
        <f t="shared" si="1208"/>
        <v>-1.0985334513377911</v>
      </c>
      <c r="CY591" s="13">
        <f t="shared" si="1209"/>
        <v>-2.9119211368461251</v>
      </c>
      <c r="CZ591" s="13">
        <f t="shared" si="1225"/>
        <v>0.42488141016365066</v>
      </c>
      <c r="DA591" s="13">
        <f t="shared" si="1226"/>
        <v>0.43900129223314494</v>
      </c>
      <c r="DB591" s="13">
        <f t="shared" si="1227"/>
        <v>-1.3885062753446835</v>
      </c>
      <c r="DC591" s="13">
        <f t="shared" si="1228"/>
        <v>1.4119882069494223E-2</v>
      </c>
      <c r="DD591" s="13">
        <f t="shared" si="1229"/>
        <v>-1.813387685508334</v>
      </c>
      <c r="DE591" s="13">
        <f t="shared" si="1230"/>
        <v>-1.8275075675778283</v>
      </c>
      <c r="DF591" s="15"/>
      <c r="DY591" s="124"/>
      <c r="EE591" t="str">
        <f>E591</f>
        <v>iRM5</v>
      </c>
      <c r="EF591" t="str">
        <f>A591</f>
        <v>Lab 3</v>
      </c>
      <c r="EG591" t="str">
        <f>B591</f>
        <v>Feb 4, 2020</v>
      </c>
      <c r="EH591" s="50">
        <f>C591</f>
        <v>1</v>
      </c>
      <c r="EI591" s="48">
        <f>BE591/AVERAGE(BE590,BE592)</f>
        <v>0.99208515700583599</v>
      </c>
      <c r="EJ591" s="46">
        <f>(CM591/AVERAGE(CM590,CM592)-1)*10^6</f>
        <v>-6.2845643448161681</v>
      </c>
      <c r="EK591" s="46">
        <f>(CN591/AVERAGE(CN590,CN592)-1)*10^6</f>
        <v>3.3271597499329175</v>
      </c>
      <c r="EL591" s="46">
        <f>(CP591/AVERAGE(CP590,CP592)-1)*10^6</f>
        <v>-26.08887656807557</v>
      </c>
      <c r="EN591" t="str">
        <f t="shared" ref="EN591:EU591" si="1329">EE736</f>
        <v>iRM10</v>
      </c>
      <c r="EO591" t="str">
        <f t="shared" si="1329"/>
        <v>Lab 3</v>
      </c>
      <c r="EP591" s="39" t="str">
        <f t="shared" si="1329"/>
        <v>Jul 21, 2020</v>
      </c>
      <c r="EQ591" s="124">
        <f t="shared" si="1329"/>
        <v>2</v>
      </c>
      <c r="ER591" s="117">
        <f t="shared" si="1329"/>
        <v>1.0055489204141248</v>
      </c>
      <c r="ES591" s="44">
        <f t="shared" si="1329"/>
        <v>2.4593525937977034</v>
      </c>
      <c r="ET591" s="44">
        <f t="shared" si="1329"/>
        <v>4.8379621471195122</v>
      </c>
      <c r="EU591" s="44">
        <f t="shared" si="1329"/>
        <v>29.37409999481666</v>
      </c>
      <c r="EV591" s="39" t="s">
        <v>275</v>
      </c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</row>
    <row r="592" spans="1:235">
      <c r="A592" t="s">
        <v>178</v>
      </c>
      <c r="B592" t="s">
        <v>168</v>
      </c>
      <c r="C592">
        <v>1</v>
      </c>
      <c r="D592" s="14">
        <v>54</v>
      </c>
      <c r="E592" t="s">
        <v>162</v>
      </c>
      <c r="F592" s="13">
        <v>1.4970852999999999E-4</v>
      </c>
      <c r="G592" s="13">
        <v>2.0489662000000001E-5</v>
      </c>
      <c r="H592" s="13">
        <v>6.3447630999999998E-4</v>
      </c>
      <c r="I592" s="13">
        <v>1.4658978E-4</v>
      </c>
      <c r="J592" s="13">
        <v>3.4320120999999998E-4</v>
      </c>
      <c r="K592" s="13"/>
      <c r="L592" s="13">
        <v>3.7491975000000002E-4</v>
      </c>
      <c r="M592" s="13"/>
      <c r="N592" s="13">
        <v>2.4974376999999998E-4</v>
      </c>
      <c r="O592" s="13"/>
      <c r="P592" s="13"/>
      <c r="Q592" s="13"/>
      <c r="R592" s="13"/>
      <c r="S592" s="13"/>
      <c r="T592" s="13">
        <v>2.4227882E-5</v>
      </c>
      <c r="U592" s="13">
        <v>-3.3601263000000001E-7</v>
      </c>
      <c r="V592" s="13">
        <v>28.615456999999999</v>
      </c>
      <c r="W592" s="13">
        <v>6.3697898000000004</v>
      </c>
      <c r="X592" s="13">
        <v>9.9463872999999996</v>
      </c>
      <c r="Y592" s="13"/>
      <c r="Z592" s="13">
        <v>10.509067999999999</v>
      </c>
      <c r="AA592" s="13"/>
      <c r="AB592" s="13">
        <v>1.7593285999999999</v>
      </c>
      <c r="AI592" s="68">
        <f t="shared" si="1173"/>
        <v>1</v>
      </c>
      <c r="AJ592" s="13">
        <f t="shared" si="1300"/>
        <v>-1.2548064799999998E-4</v>
      </c>
      <c r="AK592" s="13">
        <f t="shared" si="1301"/>
        <v>-2.0825674630000001E-5</v>
      </c>
      <c r="AL592" s="13">
        <f t="shared" si="1302"/>
        <v>28.614822523689998</v>
      </c>
      <c r="AM592" s="13">
        <f t="shared" si="1303"/>
        <v>6.3696432102200005</v>
      </c>
      <c r="AN592" s="13">
        <f t="shared" si="1304"/>
        <v>9.946044098789999</v>
      </c>
      <c r="AO592" s="13">
        <f t="shared" si="1305"/>
        <v>0</v>
      </c>
      <c r="AP592" s="13">
        <f t="shared" si="1306"/>
        <v>10.50869308025</v>
      </c>
      <c r="AQ592" s="13">
        <f t="shared" si="1307"/>
        <v>0</v>
      </c>
      <c r="AR592" s="13">
        <f t="shared" si="1308"/>
        <v>1.7590788562299999</v>
      </c>
      <c r="AS592" s="13">
        <f t="shared" si="1309"/>
        <v>0</v>
      </c>
      <c r="AT592" s="13">
        <f t="shared" si="1310"/>
        <v>0</v>
      </c>
      <c r="AU592" s="13">
        <f t="shared" si="1311"/>
        <v>0</v>
      </c>
      <c r="AV592" s="13">
        <f t="shared" si="1312"/>
        <v>0</v>
      </c>
      <c r="AW592" s="13">
        <f t="shared" si="1313"/>
        <v>0</v>
      </c>
      <c r="AY592">
        <f t="shared" si="1314"/>
        <v>0</v>
      </c>
      <c r="AZ592">
        <f t="shared" si="1315"/>
        <v>1</v>
      </c>
      <c r="BB592">
        <f t="shared" si="1176"/>
        <v>1</v>
      </c>
      <c r="BC592">
        <f t="shared" si="1177"/>
        <v>1</v>
      </c>
      <c r="BD592" s="41">
        <f t="shared" si="1178"/>
        <v>1.8988866544805683</v>
      </c>
      <c r="BE592" s="13">
        <f t="shared" si="1179"/>
        <v>28.614822523689998</v>
      </c>
      <c r="BF592" s="13">
        <f t="shared" si="1180"/>
        <v>6.3696432102200005</v>
      </c>
      <c r="BG592" s="13">
        <f t="shared" si="1316"/>
        <v>9.946044098789999</v>
      </c>
      <c r="BH592" s="13">
        <f t="shared" si="1317"/>
        <v>10.50869308025</v>
      </c>
      <c r="BI592" s="13">
        <f t="shared" si="1318"/>
        <v>1.7590788562299999</v>
      </c>
      <c r="BJ592" s="17">
        <f t="shared" si="1319"/>
        <v>0.22259943093991305</v>
      </c>
      <c r="BK592" s="17">
        <f t="shared" si="1320"/>
        <v>0.34758363748563331</v>
      </c>
      <c r="BL592" s="17">
        <f t="shared" si="1321"/>
        <v>0.3672464881286589</v>
      </c>
      <c r="BM592" s="17">
        <f t="shared" si="1322"/>
        <v>6.1474393376847666E-2</v>
      </c>
      <c r="BN592" s="17">
        <f t="shared" si="1219"/>
        <v>1.561475858307372</v>
      </c>
      <c r="BO592" s="17">
        <f t="shared" si="1220"/>
        <v>1.6498087464913189</v>
      </c>
      <c r="BP592" s="17">
        <f t="shared" si="1221"/>
        <v>0.27616599520167523</v>
      </c>
      <c r="BQ592" s="17">
        <f t="shared" si="1222"/>
        <v>1.0565701273663617</v>
      </c>
      <c r="BR592" s="17">
        <f t="shared" si="1223"/>
        <v>0.17686216135357807</v>
      </c>
      <c r="BS592" s="17">
        <f t="shared" si="1224"/>
        <v>0.16739273312073472</v>
      </c>
      <c r="BT592" s="96">
        <f t="shared" si="1323"/>
        <v>-1.5023813965684298</v>
      </c>
      <c r="BU592" s="96">
        <f t="shared" si="1324"/>
        <v>-1.0567499595250016</v>
      </c>
      <c r="BV592" s="96">
        <f t="shared" si="1325"/>
        <v>-1.0017220265915474</v>
      </c>
      <c r="BW592" s="96">
        <f t="shared" si="1326"/>
        <v>-2.7891345587309644</v>
      </c>
      <c r="BX592" s="96"/>
      <c r="BY592" s="96"/>
      <c r="BZ592" s="96"/>
      <c r="CA592" s="96"/>
      <c r="CB592" s="96"/>
      <c r="CC592" s="96"/>
      <c r="CD592" s="96"/>
      <c r="CE592" s="96"/>
      <c r="CF592" s="96"/>
      <c r="CG592" s="96"/>
      <c r="CH592" s="96"/>
      <c r="CJ592" s="39"/>
      <c r="CK592" s="19">
        <f t="shared" si="1195"/>
        <v>0</v>
      </c>
      <c r="CL592" s="38">
        <f t="shared" si="1196"/>
        <v>1.8988866544805683</v>
      </c>
      <c r="CM592" s="39">
        <f t="shared" si="1197"/>
        <v>0.21796831793292717</v>
      </c>
      <c r="CN592" s="39">
        <f t="shared" si="1198"/>
        <v>0.33335872735859906</v>
      </c>
      <c r="CO592" s="41">
        <f t="shared" si="1199"/>
        <v>0.33810000000000007</v>
      </c>
      <c r="CP592" s="39">
        <f t="shared" si="1200"/>
        <v>5.4373280576893855E-2</v>
      </c>
      <c r="CQ592" s="17">
        <f t="shared" si="1201"/>
        <v>1.5293907413699437</v>
      </c>
      <c r="CR592" s="17">
        <f t="shared" si="1202"/>
        <v>1.5511428596886248</v>
      </c>
      <c r="CS592" s="17">
        <f t="shared" si="1203"/>
        <v>0.24945497167907449</v>
      </c>
      <c r="CT592" s="17">
        <f t="shared" si="1204"/>
        <v>1.0142227344067722</v>
      </c>
      <c r="CU592" s="17">
        <f t="shared" si="1205"/>
        <v>0.16310741586916275</v>
      </c>
      <c r="CV592" s="17">
        <f t="shared" si="1206"/>
        <v>0.16082011409906494</v>
      </c>
      <c r="CW592" s="13">
        <f t="shared" si="1207"/>
        <v>-1.5234055573374634</v>
      </c>
      <c r="CX592" s="13">
        <f t="shared" si="1208"/>
        <v>-1.0985361094940194</v>
      </c>
      <c r="CY592" s="13">
        <f t="shared" si="1209"/>
        <v>-2.9118824116476274</v>
      </c>
      <c r="CZ592" s="13">
        <f t="shared" si="1225"/>
        <v>0.42486944784344394</v>
      </c>
      <c r="DA592" s="13">
        <f t="shared" si="1226"/>
        <v>0.43899198806916662</v>
      </c>
      <c r="DB592" s="13">
        <f t="shared" si="1227"/>
        <v>-1.388476854310164</v>
      </c>
      <c r="DC592" s="13">
        <f t="shared" si="1228"/>
        <v>1.4122540225722773E-2</v>
      </c>
      <c r="DD592" s="13">
        <f t="shared" si="1229"/>
        <v>-1.8133463021536078</v>
      </c>
      <c r="DE592" s="13">
        <f t="shared" si="1230"/>
        <v>-1.8274688423793306</v>
      </c>
      <c r="DF592" s="15"/>
      <c r="DV592" s="39" t="str">
        <f>E592</f>
        <v>STD</v>
      </c>
      <c r="DW592" s="39" t="str">
        <f>A592</f>
        <v>Lab 3</v>
      </c>
      <c r="DX592" s="39" t="str">
        <f>B592</f>
        <v>Feb 4, 2020</v>
      </c>
      <c r="DY592" s="124">
        <f>C592</f>
        <v>1</v>
      </c>
      <c r="DZ592" s="48">
        <f>BE592/AVERAGE(BE590,BE594)</f>
        <v>1.0075578220764367</v>
      </c>
      <c r="EA592" s="46">
        <f>(CM592/AVERAGE(CM590,CM594)-1)*10^6</f>
        <v>2.9709061843963269</v>
      </c>
      <c r="EB592" s="46">
        <f>(CN592/AVERAGE(CN590,CN594)-1)*10^6</f>
        <v>4.104239633262452</v>
      </c>
      <c r="EC592" s="46">
        <f>(CP592/AVERAGE(CP590,CP594)-1)*10^6</f>
        <v>22.339817530081518</v>
      </c>
      <c r="EH592" s="50"/>
      <c r="EK592" s="46"/>
      <c r="EL592" s="46"/>
      <c r="EN592" t="str">
        <f t="shared" ref="EN592:EU592" si="1330">EE744</f>
        <v>iRM10</v>
      </c>
      <c r="EO592" t="str">
        <f t="shared" si="1330"/>
        <v>Lab 3</v>
      </c>
      <c r="EP592" s="39" t="str">
        <f t="shared" si="1330"/>
        <v>Jul 21, 2020</v>
      </c>
      <c r="EQ592" s="124">
        <f t="shared" si="1330"/>
        <v>2</v>
      </c>
      <c r="ER592" s="117">
        <f t="shared" si="1330"/>
        <v>1.0020105453633514</v>
      </c>
      <c r="ES592" s="44">
        <f t="shared" si="1330"/>
        <v>3.7215297237214173</v>
      </c>
      <c r="ET592" s="44">
        <f t="shared" si="1330"/>
        <v>28.225251792024508</v>
      </c>
      <c r="EU592" s="44">
        <f t="shared" si="1330"/>
        <v>-3.2706798124282344</v>
      </c>
      <c r="EV592" s="39" t="s">
        <v>275</v>
      </c>
      <c r="EY592" s="39"/>
      <c r="EZ592" s="39"/>
      <c r="FA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</row>
    <row r="593" spans="1:235">
      <c r="A593" t="s">
        <v>178</v>
      </c>
      <c r="B593" t="s">
        <v>168</v>
      </c>
      <c r="C593">
        <v>1</v>
      </c>
      <c r="D593" s="14">
        <v>55</v>
      </c>
      <c r="E593" t="s">
        <v>165</v>
      </c>
      <c r="F593" s="13">
        <v>1.4970852999999999E-4</v>
      </c>
      <c r="G593" s="13">
        <v>2.0489662000000001E-5</v>
      </c>
      <c r="H593" s="13">
        <v>6.3447630999999998E-4</v>
      </c>
      <c r="I593" s="13">
        <v>1.4658978E-4</v>
      </c>
      <c r="J593" s="13">
        <v>3.4320120999999998E-4</v>
      </c>
      <c r="K593" s="13"/>
      <c r="L593" s="13">
        <v>3.7491975000000002E-4</v>
      </c>
      <c r="M593" s="13"/>
      <c r="N593" s="13">
        <v>2.4974376999999998E-4</v>
      </c>
      <c r="O593" s="13"/>
      <c r="P593" s="13"/>
      <c r="Q593" s="13"/>
      <c r="R593" s="13"/>
      <c r="S593" s="13"/>
      <c r="T593" s="13">
        <v>1.5459143E-5</v>
      </c>
      <c r="U593" s="13">
        <v>-6.7786763999999999E-6</v>
      </c>
      <c r="V593" s="13">
        <v>28.442295999999999</v>
      </c>
      <c r="W593" s="13">
        <v>6.3313750999999998</v>
      </c>
      <c r="X593" s="13">
        <v>9.8865525000000005</v>
      </c>
      <c r="Y593" s="13"/>
      <c r="Z593" s="13">
        <v>10.44618</v>
      </c>
      <c r="AA593" s="13"/>
      <c r="AB593" s="13">
        <v>1.7488052999999999</v>
      </c>
      <c r="AI593" s="68">
        <f t="shared" si="1173"/>
        <v>1</v>
      </c>
      <c r="AJ593" s="13">
        <f t="shared" si="1300"/>
        <v>-1.3424938699999999E-4</v>
      </c>
      <c r="AK593" s="13">
        <f t="shared" si="1301"/>
        <v>-2.7268338400000002E-5</v>
      </c>
      <c r="AL593" s="13">
        <f t="shared" si="1302"/>
        <v>28.441661523689998</v>
      </c>
      <c r="AM593" s="13">
        <f t="shared" si="1303"/>
        <v>6.3312285102199999</v>
      </c>
      <c r="AN593" s="13">
        <f t="shared" si="1304"/>
        <v>9.8862092987899999</v>
      </c>
      <c r="AO593" s="13">
        <f t="shared" si="1305"/>
        <v>0</v>
      </c>
      <c r="AP593" s="13">
        <f t="shared" si="1306"/>
        <v>10.44580508025</v>
      </c>
      <c r="AQ593" s="13">
        <f t="shared" si="1307"/>
        <v>0</v>
      </c>
      <c r="AR593" s="13">
        <f t="shared" si="1308"/>
        <v>1.7485555562299999</v>
      </c>
      <c r="AS593" s="13">
        <f t="shared" si="1309"/>
        <v>0</v>
      </c>
      <c r="AT593" s="13">
        <f t="shared" si="1310"/>
        <v>0</v>
      </c>
      <c r="AU593" s="13">
        <f t="shared" si="1311"/>
        <v>0</v>
      </c>
      <c r="AV593" s="13">
        <f t="shared" si="1312"/>
        <v>0</v>
      </c>
      <c r="AW593" s="13">
        <f t="shared" si="1313"/>
        <v>0</v>
      </c>
      <c r="AY593">
        <f t="shared" si="1314"/>
        <v>0</v>
      </c>
      <c r="AZ593">
        <f t="shared" si="1315"/>
        <v>1</v>
      </c>
      <c r="BB593">
        <f t="shared" si="1176"/>
        <v>1</v>
      </c>
      <c r="BC593">
        <f t="shared" si="1177"/>
        <v>1</v>
      </c>
      <c r="BD593" s="41">
        <f t="shared" si="1178"/>
        <v>1.9004360330878325</v>
      </c>
      <c r="BE593" s="13">
        <f t="shared" si="1179"/>
        <v>28.441661523689998</v>
      </c>
      <c r="BF593" s="13">
        <f t="shared" si="1180"/>
        <v>6.3312285102199999</v>
      </c>
      <c r="BG593" s="13">
        <f t="shared" si="1316"/>
        <v>9.8862092987899999</v>
      </c>
      <c r="BH593" s="13">
        <f t="shared" si="1317"/>
        <v>10.44580508025</v>
      </c>
      <c r="BI593" s="13">
        <f t="shared" si="1318"/>
        <v>1.7485555562299999</v>
      </c>
      <c r="BJ593" s="17">
        <f t="shared" si="1319"/>
        <v>0.22260403123588651</v>
      </c>
      <c r="BK593" s="17">
        <f t="shared" si="1320"/>
        <v>0.34759605343574779</v>
      </c>
      <c r="BL593" s="17">
        <f t="shared" si="1321"/>
        <v>0.36727126759276513</v>
      </c>
      <c r="BM593" s="17">
        <f t="shared" si="1322"/>
        <v>6.1478671166013646E-2</v>
      </c>
      <c r="BN593" s="17">
        <f t="shared" si="1219"/>
        <v>1.5614993650650071</v>
      </c>
      <c r="BO593" s="17">
        <f t="shared" si="1220"/>
        <v>1.6498859681637088</v>
      </c>
      <c r="BP593" s="17">
        <f t="shared" si="1221"/>
        <v>0.27617950503720495</v>
      </c>
      <c r="BQ593" s="17">
        <f t="shared" si="1222"/>
        <v>1.0566036753367634</v>
      </c>
      <c r="BR593" s="17">
        <f t="shared" si="1223"/>
        <v>0.17686815071212486</v>
      </c>
      <c r="BS593" s="17">
        <f t="shared" si="1224"/>
        <v>0.16739308677471049</v>
      </c>
      <c r="BT593" s="96">
        <f t="shared" si="1323"/>
        <v>-1.5023607305298006</v>
      </c>
      <c r="BU593" s="96">
        <f t="shared" si="1324"/>
        <v>-1.0567142394075184</v>
      </c>
      <c r="BV593" s="96">
        <f t="shared" si="1325"/>
        <v>-1.0016545552093443</v>
      </c>
      <c r="BW593" s="96">
        <f t="shared" si="1326"/>
        <v>-2.7890649746309895</v>
      </c>
      <c r="BX593" s="96"/>
      <c r="BY593" s="96"/>
      <c r="BZ593" s="96"/>
      <c r="CA593" s="96"/>
      <c r="CB593" s="96"/>
      <c r="CC593" s="96"/>
      <c r="CD593" s="96"/>
      <c r="CE593" s="96"/>
      <c r="CF593" s="96"/>
      <c r="CG593" s="96"/>
      <c r="CH593" s="96"/>
      <c r="CJ593" s="39"/>
      <c r="CK593" s="19">
        <f t="shared" si="1195"/>
        <v>0</v>
      </c>
      <c r="CL593" s="38">
        <f t="shared" si="1196"/>
        <v>1.9004360330878325</v>
      </c>
      <c r="CM593" s="39">
        <f t="shared" si="1197"/>
        <v>0.21796908334603643</v>
      </c>
      <c r="CN593" s="39">
        <f t="shared" si="1198"/>
        <v>0.33335926910150804</v>
      </c>
      <c r="CO593" s="41">
        <f t="shared" si="1199"/>
        <v>0.33810000000000001</v>
      </c>
      <c r="CP593" s="39">
        <f t="shared" si="1200"/>
        <v>5.437161836491116E-2</v>
      </c>
      <c r="CQ593" s="17">
        <f t="shared" si="1201"/>
        <v>1.5293878562230963</v>
      </c>
      <c r="CR593" s="17">
        <f t="shared" si="1202"/>
        <v>1.5511374127460538</v>
      </c>
      <c r="CS593" s="17">
        <f t="shared" si="1203"/>
        <v>0.24944646979403762</v>
      </c>
      <c r="CT593" s="17">
        <f t="shared" si="1204"/>
        <v>1.0142210861910919</v>
      </c>
      <c r="CU593" s="17">
        <f t="shared" si="1205"/>
        <v>0.16310216455494736</v>
      </c>
      <c r="CV593" s="17">
        <f t="shared" si="1206"/>
        <v>0.16081519776667011</v>
      </c>
      <c r="CW593" s="13">
        <f t="shared" si="1207"/>
        <v>-1.5234020457639805</v>
      </c>
      <c r="CX593" s="13">
        <f t="shared" si="1208"/>
        <v>-1.0985344843904168</v>
      </c>
      <c r="CY593" s="13">
        <f t="shared" si="1209"/>
        <v>-2.9119129824973684</v>
      </c>
      <c r="CZ593" s="13">
        <f t="shared" si="1225"/>
        <v>0.42486756137356363</v>
      </c>
      <c r="DA593" s="13">
        <f t="shared" si="1226"/>
        <v>0.43898847649568351</v>
      </c>
      <c r="DB593" s="13">
        <f t="shared" si="1227"/>
        <v>-1.3885109367333881</v>
      </c>
      <c r="DC593" s="13">
        <f t="shared" si="1228"/>
        <v>1.4120915122120055E-2</v>
      </c>
      <c r="DD593" s="13">
        <f t="shared" si="1229"/>
        <v>-1.8133784981069516</v>
      </c>
      <c r="DE593" s="13">
        <f t="shared" si="1230"/>
        <v>-1.8274994132290714</v>
      </c>
      <c r="DF593" s="15"/>
      <c r="DY593" s="124"/>
      <c r="EE593" t="str">
        <f>E593</f>
        <v>iRM6</v>
      </c>
      <c r="EF593" t="str">
        <f>A593</f>
        <v>Lab 3</v>
      </c>
      <c r="EG593" t="str">
        <f>B593</f>
        <v>Feb 4, 2020</v>
      </c>
      <c r="EH593" s="50">
        <f>C593</f>
        <v>1</v>
      </c>
      <c r="EI593" s="48">
        <f>BE593/AVERAGE(BE592,BE594)</f>
        <v>0.99745000530295402</v>
      </c>
      <c r="EJ593" s="46">
        <f>(CM593/AVERAGE(CM592,CM594)-1)*10^6</f>
        <v>3.4629015110976269</v>
      </c>
      <c r="EK593" s="46">
        <f>(CN593/AVERAGE(CN592,CN594)-1)*10^6</f>
        <v>5.0603473322752279</v>
      </c>
      <c r="EL593" s="46">
        <f>(CP593/AVERAGE(CP592,CP594)-1)*10^6</f>
        <v>-20.867168241678336</v>
      </c>
      <c r="EN593" t="str">
        <f t="shared" ref="EN593:EU593" si="1331">EE752</f>
        <v>iRM10</v>
      </c>
      <c r="EO593" t="str">
        <f t="shared" si="1331"/>
        <v>Lab 3</v>
      </c>
      <c r="EP593" s="39" t="str">
        <f t="shared" si="1331"/>
        <v>Jul 21, 2020</v>
      </c>
      <c r="EQ593" s="124">
        <f t="shared" si="1331"/>
        <v>2</v>
      </c>
      <c r="ER593" s="117">
        <f t="shared" si="1331"/>
        <v>1.0052861690011488</v>
      </c>
      <c r="ES593" s="44">
        <f t="shared" si="1331"/>
        <v>3.9118027397311295</v>
      </c>
      <c r="ET593" s="44">
        <f t="shared" si="1331"/>
        <v>-3.7415548499453166</v>
      </c>
      <c r="EU593" s="44">
        <f t="shared" si="1331"/>
        <v>-9.8632968458245429</v>
      </c>
      <c r="EV593" s="39" t="s">
        <v>275</v>
      </c>
      <c r="EY593" s="39"/>
      <c r="EZ593" s="39"/>
      <c r="FA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</row>
    <row r="594" spans="1:235">
      <c r="A594" t="s">
        <v>178</v>
      </c>
      <c r="B594" t="s">
        <v>168</v>
      </c>
      <c r="C594">
        <v>1</v>
      </c>
      <c r="D594" s="14">
        <v>56</v>
      </c>
      <c r="E594" t="s">
        <v>162</v>
      </c>
      <c r="F594" s="13">
        <v>1.4970852999999999E-4</v>
      </c>
      <c r="G594" s="13">
        <v>2.0489662000000001E-5</v>
      </c>
      <c r="H594" s="13">
        <v>6.3447630999999998E-4</v>
      </c>
      <c r="I594" s="13">
        <v>1.4658978E-4</v>
      </c>
      <c r="J594" s="13">
        <v>3.4320120999999998E-4</v>
      </c>
      <c r="K594" s="13"/>
      <c r="L594" s="13">
        <v>3.7491975000000002E-4</v>
      </c>
      <c r="M594" s="13"/>
      <c r="N594" s="13">
        <v>2.4974376999999998E-4</v>
      </c>
      <c r="O594" s="13"/>
      <c r="P594" s="13"/>
      <c r="Q594" s="13"/>
      <c r="R594" s="13"/>
      <c r="S594" s="13"/>
      <c r="T594" s="13">
        <v>1.9521109999999999E-5</v>
      </c>
      <c r="U594" s="13">
        <v>-1.3470920999999999E-6</v>
      </c>
      <c r="V594" s="13">
        <v>28.414558</v>
      </c>
      <c r="W594" s="13">
        <v>6.3253060999999997</v>
      </c>
      <c r="X594" s="13">
        <v>9.8772216999999998</v>
      </c>
      <c r="Y594" s="13"/>
      <c r="Z594" s="13">
        <v>10.436818000000001</v>
      </c>
      <c r="AA594" s="13"/>
      <c r="AB594" s="13">
        <v>1.7473246</v>
      </c>
      <c r="AI594" s="68">
        <f t="shared" si="1173"/>
        <v>1</v>
      </c>
      <c r="AJ594" s="13">
        <f t="shared" si="1300"/>
        <v>-1.3018741999999998E-4</v>
      </c>
      <c r="AK594" s="13">
        <f t="shared" si="1301"/>
        <v>-2.18367541E-5</v>
      </c>
      <c r="AL594" s="13">
        <f t="shared" si="1302"/>
        <v>28.413923523689999</v>
      </c>
      <c r="AM594" s="13">
        <f t="shared" si="1303"/>
        <v>6.3251595102199998</v>
      </c>
      <c r="AN594" s="13">
        <f t="shared" si="1304"/>
        <v>9.8768784987899991</v>
      </c>
      <c r="AO594" s="13">
        <f t="shared" si="1305"/>
        <v>0</v>
      </c>
      <c r="AP594" s="13">
        <f t="shared" si="1306"/>
        <v>10.436443080250001</v>
      </c>
      <c r="AQ594" s="13">
        <f t="shared" si="1307"/>
        <v>0</v>
      </c>
      <c r="AR594" s="13">
        <f t="shared" si="1308"/>
        <v>1.74707485623</v>
      </c>
      <c r="AS594" s="13">
        <f t="shared" si="1309"/>
        <v>0</v>
      </c>
      <c r="AT594" s="13">
        <f t="shared" si="1310"/>
        <v>0</v>
      </c>
      <c r="AU594" s="13">
        <f t="shared" si="1311"/>
        <v>0</v>
      </c>
      <c r="AV594" s="13">
        <f t="shared" si="1312"/>
        <v>0</v>
      </c>
      <c r="AW594" s="13">
        <f t="shared" si="1313"/>
        <v>0</v>
      </c>
      <c r="AY594">
        <f t="shared" si="1314"/>
        <v>0</v>
      </c>
      <c r="AZ594">
        <f t="shared" si="1315"/>
        <v>1</v>
      </c>
      <c r="BB594">
        <f t="shared" si="1176"/>
        <v>1</v>
      </c>
      <c r="BC594">
        <f t="shared" si="1177"/>
        <v>1</v>
      </c>
      <c r="BD594" s="41">
        <f t="shared" si="1178"/>
        <v>1.9022521822457483</v>
      </c>
      <c r="BE594" s="13">
        <f t="shared" si="1179"/>
        <v>28.413923523689999</v>
      </c>
      <c r="BF594" s="13">
        <f t="shared" si="1180"/>
        <v>6.3251595102199998</v>
      </c>
      <c r="BG594" s="13">
        <f t="shared" si="1316"/>
        <v>9.8768784987899991</v>
      </c>
      <c r="BH594" s="13">
        <f t="shared" si="1317"/>
        <v>10.436443080250001</v>
      </c>
      <c r="BI594" s="13">
        <f t="shared" si="1318"/>
        <v>1.74707485623</v>
      </c>
      <c r="BJ594" s="17">
        <f t="shared" si="1319"/>
        <v>0.22260774739350667</v>
      </c>
      <c r="BK594" s="17">
        <f t="shared" si="1320"/>
        <v>0.34760699241536247</v>
      </c>
      <c r="BL594" s="17">
        <f t="shared" si="1321"/>
        <v>0.36730031569025157</v>
      </c>
      <c r="BM594" s="17">
        <f t="shared" si="1322"/>
        <v>6.1486575578813783E-2</v>
      </c>
      <c r="BN594" s="17">
        <f t="shared" si="1219"/>
        <v>1.5615224379450416</v>
      </c>
      <c r="BO594" s="17">
        <f t="shared" si="1220"/>
        <v>1.6499889154395417</v>
      </c>
      <c r="BP594" s="17">
        <f t="shared" si="1221"/>
        <v>0.27621040282179915</v>
      </c>
      <c r="BQ594" s="17">
        <f t="shared" si="1222"/>
        <v>1.0566539905830119</v>
      </c>
      <c r="BR594" s="17">
        <f t="shared" si="1223"/>
        <v>0.17688532428985854</v>
      </c>
      <c r="BS594" s="17">
        <f t="shared" si="1224"/>
        <v>0.16740136872266154</v>
      </c>
      <c r="BT594" s="96">
        <f t="shared" si="1323"/>
        <v>-1.5023440366425378</v>
      </c>
      <c r="BU594" s="96">
        <f t="shared" si="1324"/>
        <v>-1.0566827695234871</v>
      </c>
      <c r="BV594" s="96">
        <f t="shared" si="1325"/>
        <v>-1.001575466668043</v>
      </c>
      <c r="BW594" s="96">
        <f t="shared" si="1326"/>
        <v>-2.7889364112682462</v>
      </c>
      <c r="BX594" s="96"/>
      <c r="BY594" s="96"/>
      <c r="BZ594" s="96"/>
      <c r="CA594" s="96"/>
      <c r="CB594" s="96"/>
      <c r="CC594" s="96"/>
      <c r="CD594" s="96"/>
      <c r="CE594" s="96"/>
      <c r="CF594" s="96"/>
      <c r="CG594" s="96"/>
      <c r="CH594" s="96"/>
      <c r="CJ594" s="39"/>
      <c r="CK594" s="19">
        <f t="shared" si="1195"/>
        <v>0</v>
      </c>
      <c r="CL594" s="38">
        <f t="shared" si="1196"/>
        <v>1.9022521822457483</v>
      </c>
      <c r="CM594" s="39">
        <f t="shared" si="1197"/>
        <v>0.21796833915343708</v>
      </c>
      <c r="CN594" s="39">
        <f t="shared" si="1198"/>
        <v>0.33335643703411338</v>
      </c>
      <c r="CO594" s="41">
        <f t="shared" si="1199"/>
        <v>0.33810000000000001</v>
      </c>
      <c r="CP594" s="39">
        <f t="shared" si="1200"/>
        <v>5.4372225363696451E-2</v>
      </c>
      <c r="CQ594" s="17">
        <f t="shared" si="1201"/>
        <v>1.5293800848730141</v>
      </c>
      <c r="CR594" s="17">
        <f t="shared" si="1202"/>
        <v>1.5511427086756724</v>
      </c>
      <c r="CS594" s="17">
        <f t="shared" si="1203"/>
        <v>0.24945010626255018</v>
      </c>
      <c r="CT594" s="17">
        <f t="shared" si="1204"/>
        <v>1.014229702621285</v>
      </c>
      <c r="CU594" s="17">
        <f t="shared" si="1205"/>
        <v>0.16310537107802231</v>
      </c>
      <c r="CV594" s="17">
        <f t="shared" si="1206"/>
        <v>0.16081699308990374</v>
      </c>
      <c r="CW594" s="13">
        <f t="shared" si="1207"/>
        <v>-1.5234054599815308</v>
      </c>
      <c r="CX594" s="13">
        <f t="shared" si="1208"/>
        <v>-1.0985429799676729</v>
      </c>
      <c r="CY594" s="13">
        <f t="shared" si="1209"/>
        <v>-2.9119018186693393</v>
      </c>
      <c r="CZ594" s="13">
        <f t="shared" si="1225"/>
        <v>0.42486248001385818</v>
      </c>
      <c r="DA594" s="13">
        <f t="shared" si="1226"/>
        <v>0.43899189071323402</v>
      </c>
      <c r="DB594" s="13">
        <f t="shared" si="1227"/>
        <v>-1.3884963586878085</v>
      </c>
      <c r="DC594" s="13">
        <f t="shared" si="1228"/>
        <v>1.4129410699376052E-2</v>
      </c>
      <c r="DD594" s="13">
        <f t="shared" si="1229"/>
        <v>-1.8133588387016664</v>
      </c>
      <c r="DE594" s="13">
        <f t="shared" si="1230"/>
        <v>-1.8274882494010425</v>
      </c>
      <c r="DF594" s="15"/>
      <c r="DY594" s="124"/>
      <c r="EH594" s="50"/>
      <c r="EN594" t="str">
        <f t="shared" ref="EN594:EU594" si="1332">EE765</f>
        <v>iRM10</v>
      </c>
      <c r="EO594" t="str">
        <f t="shared" si="1332"/>
        <v>Lab 3</v>
      </c>
      <c r="EP594" s="39" t="str">
        <f t="shared" si="1332"/>
        <v>Jul 22, 2020</v>
      </c>
      <c r="EQ594" s="124">
        <f t="shared" si="1332"/>
        <v>3</v>
      </c>
      <c r="ER594" s="117">
        <f t="shared" si="1332"/>
        <v>1.0160232510485294</v>
      </c>
      <c r="ES594" s="44">
        <f t="shared" si="1332"/>
        <v>5.1132028968670085</v>
      </c>
      <c r="ET594" s="44">
        <f t="shared" si="1332"/>
        <v>-10.954690441211667</v>
      </c>
      <c r="EU594" s="44">
        <f t="shared" si="1332"/>
        <v>2.2026003176911502</v>
      </c>
      <c r="EV594" s="39" t="s">
        <v>275</v>
      </c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</row>
    <row r="595" spans="1:235">
      <c r="A595" s="4" t="s">
        <v>178</v>
      </c>
      <c r="B595" s="4" t="s">
        <v>169</v>
      </c>
      <c r="C595" s="4">
        <v>2</v>
      </c>
      <c r="D595" s="16">
        <v>2</v>
      </c>
      <c r="E595" s="4" t="s">
        <v>162</v>
      </c>
      <c r="F595" s="15">
        <v>9.7276127000000002E-5</v>
      </c>
      <c r="G595" s="15">
        <v>4.0390345E-6</v>
      </c>
      <c r="H595" s="15">
        <v>5.1238332999999997E-5</v>
      </c>
      <c r="I595" s="15">
        <v>3.0328481000000001E-5</v>
      </c>
      <c r="J595" s="15">
        <v>1.0461561E-4</v>
      </c>
      <c r="K595" s="15"/>
      <c r="L595" s="15">
        <v>1.7779908E-4</v>
      </c>
      <c r="M595" s="15"/>
      <c r="N595" s="15">
        <v>1.0600889E-4</v>
      </c>
      <c r="O595" s="15"/>
      <c r="P595" s="15"/>
      <c r="Q595" s="15"/>
      <c r="R595" s="15"/>
      <c r="S595" s="15"/>
      <c r="T595" s="15">
        <v>5.1001590000000002E-5</v>
      </c>
      <c r="U595" s="15">
        <v>4.4936228000000002E-6</v>
      </c>
      <c r="V595" s="15">
        <v>24.429649999999999</v>
      </c>
      <c r="W595" s="15">
        <v>5.4461456999999998</v>
      </c>
      <c r="X595" s="15">
        <v>8.5171294999999994</v>
      </c>
      <c r="Y595" s="15"/>
      <c r="Z595" s="15">
        <v>9.0257772999999997</v>
      </c>
      <c r="AA595" s="15"/>
      <c r="AB595" s="15">
        <v>1.5155308999999999</v>
      </c>
      <c r="AC595" s="4"/>
      <c r="AD595" s="4"/>
      <c r="AE595" s="4"/>
      <c r="AF595" s="4"/>
      <c r="AG595" s="4"/>
      <c r="AH595" s="4"/>
      <c r="AI595" s="69">
        <f t="shared" si="1173"/>
        <v>1</v>
      </c>
      <c r="AJ595" s="15">
        <f t="shared" si="1300"/>
        <v>-4.6274537E-5</v>
      </c>
      <c r="AK595" s="15">
        <f t="shared" si="1301"/>
        <v>4.5458830000000018E-7</v>
      </c>
      <c r="AL595" s="15">
        <f t="shared" si="1302"/>
        <v>24.429598761666998</v>
      </c>
      <c r="AM595" s="15">
        <f t="shared" si="1303"/>
        <v>5.4461153715189994</v>
      </c>
      <c r="AN595" s="15">
        <f t="shared" si="1304"/>
        <v>8.5170248843899987</v>
      </c>
      <c r="AO595" s="15">
        <f t="shared" si="1305"/>
        <v>0</v>
      </c>
      <c r="AP595" s="15">
        <f t="shared" si="1306"/>
        <v>9.0255995009200003</v>
      </c>
      <c r="AQ595" s="15">
        <f t="shared" si="1307"/>
        <v>0</v>
      </c>
      <c r="AR595" s="15">
        <f t="shared" si="1308"/>
        <v>1.5154248911099999</v>
      </c>
      <c r="AS595" s="15">
        <f t="shared" si="1309"/>
        <v>0</v>
      </c>
      <c r="AT595" s="15">
        <f t="shared" si="1310"/>
        <v>0</v>
      </c>
      <c r="AU595" s="15">
        <f t="shared" si="1311"/>
        <v>0</v>
      </c>
      <c r="AV595" s="15">
        <f t="shared" si="1312"/>
        <v>0</v>
      </c>
      <c r="AW595" s="15">
        <f t="shared" si="1313"/>
        <v>0</v>
      </c>
      <c r="AX595" s="4"/>
      <c r="AY595" s="4">
        <f t="shared" si="1314"/>
        <v>0</v>
      </c>
      <c r="AZ595" s="4">
        <f t="shared" si="1315"/>
        <v>1</v>
      </c>
      <c r="BA595" s="4"/>
      <c r="BB595" s="4">
        <f t="shared" si="1176"/>
        <v>1</v>
      </c>
      <c r="BC595" s="4">
        <f t="shared" si="1177"/>
        <v>1</v>
      </c>
      <c r="BD595" s="40">
        <f t="shared" si="1178"/>
        <v>2.0364722882916664</v>
      </c>
      <c r="BE595" s="15">
        <f t="shared" si="1179"/>
        <v>24.429598761666998</v>
      </c>
      <c r="BF595" s="15">
        <f t="shared" si="1180"/>
        <v>5.4461153715189994</v>
      </c>
      <c r="BG595" s="15">
        <f t="shared" si="1316"/>
        <v>8.5170248843899987</v>
      </c>
      <c r="BH595" s="15">
        <f t="shared" si="1317"/>
        <v>9.0255995009200003</v>
      </c>
      <c r="BI595" s="15">
        <f t="shared" si="1318"/>
        <v>1.5154248911099999</v>
      </c>
      <c r="BJ595" s="18">
        <f t="shared" si="1319"/>
        <v>0.22293102005689158</v>
      </c>
      <c r="BK595" s="18">
        <f t="shared" si="1320"/>
        <v>0.34863547975066389</v>
      </c>
      <c r="BL595" s="18">
        <f t="shared" si="1321"/>
        <v>0.36945344821144832</v>
      </c>
      <c r="BM595" s="18">
        <f t="shared" si="1322"/>
        <v>6.2032328320016671E-2</v>
      </c>
      <c r="BN595" s="18">
        <f t="shared" si="1219"/>
        <v>1.5638715494222957</v>
      </c>
      <c r="BO595" s="18">
        <f t="shared" si="1220"/>
        <v>1.6572545539744288</v>
      </c>
      <c r="BP595" s="18">
        <f t="shared" si="1221"/>
        <v>0.27825794859856712</v>
      </c>
      <c r="BQ595" s="18">
        <f t="shared" si="1222"/>
        <v>1.0597127075984147</v>
      </c>
      <c r="BR595" s="18">
        <f t="shared" si="1223"/>
        <v>0.17792890260159627</v>
      </c>
      <c r="BS595" s="18">
        <f t="shared" si="1224"/>
        <v>0.16790296211963859</v>
      </c>
      <c r="BT595" s="144">
        <f t="shared" si="1323"/>
        <v>-1.5008928824726544</v>
      </c>
      <c r="BU595" s="144">
        <f t="shared" si="1324"/>
        <v>-1.0537283732477356</v>
      </c>
      <c r="BV595" s="144">
        <f t="shared" si="1325"/>
        <v>-0.99573053242671516</v>
      </c>
      <c r="BW595" s="144">
        <f t="shared" si="1326"/>
        <v>-2.7800996053151734</v>
      </c>
      <c r="BX595" s="96"/>
      <c r="BY595" s="96"/>
      <c r="BZ595" s="96"/>
      <c r="CA595" s="96"/>
      <c r="CB595" s="96"/>
      <c r="CC595" s="96"/>
      <c r="CD595" s="96"/>
      <c r="CE595" s="96"/>
      <c r="CF595" s="96"/>
      <c r="CG595" s="96"/>
      <c r="CH595" s="96"/>
      <c r="CI595" s="4"/>
      <c r="CJ595" s="43" t="s">
        <v>220</v>
      </c>
      <c r="CK595" s="20">
        <f t="shared" si="1195"/>
        <v>0</v>
      </c>
      <c r="CL595" s="42">
        <f t="shared" si="1196"/>
        <v>2.0364722882916664</v>
      </c>
      <c r="CM595" s="43">
        <f t="shared" si="1197"/>
        <v>0.21796073027920448</v>
      </c>
      <c r="CN595" s="43">
        <f t="shared" si="1198"/>
        <v>0.33335670425843483</v>
      </c>
      <c r="CO595" s="40">
        <f t="shared" si="1199"/>
        <v>0.33810000000000007</v>
      </c>
      <c r="CP595" s="43">
        <f t="shared" si="1200"/>
        <v>5.4380955433767315E-2</v>
      </c>
      <c r="CQ595" s="18">
        <f t="shared" si="1201"/>
        <v>1.5294347006059759</v>
      </c>
      <c r="CR595" s="18">
        <f t="shared" si="1202"/>
        <v>1.551196858107875</v>
      </c>
      <c r="CS595" s="18">
        <f t="shared" si="1203"/>
        <v>0.2494988678194742</v>
      </c>
      <c r="CT595" s="18">
        <f t="shared" si="1204"/>
        <v>1.0142288895977563</v>
      </c>
      <c r="CU595" s="18">
        <f t="shared" si="1205"/>
        <v>0.16313142870409605</v>
      </c>
      <c r="CV595" s="18">
        <f t="shared" si="1206"/>
        <v>0.16084281406024048</v>
      </c>
      <c r="CW595" s="15">
        <f t="shared" si="1207"/>
        <v>-1.5234403687534706</v>
      </c>
      <c r="CX595" s="15">
        <f t="shared" si="1208"/>
        <v>-1.0985421783505909</v>
      </c>
      <c r="CY595" s="15">
        <f t="shared" si="1209"/>
        <v>-2.9117412703520285</v>
      </c>
      <c r="CZ595" s="15">
        <f t="shared" si="1225"/>
        <v>0.42489819040287996</v>
      </c>
      <c r="DA595" s="15">
        <f t="shared" si="1226"/>
        <v>0.4390267994851737</v>
      </c>
      <c r="DB595" s="15">
        <f t="shared" si="1227"/>
        <v>-1.3883009015985581</v>
      </c>
      <c r="DC595" s="15">
        <f t="shared" si="1228"/>
        <v>1.4128609082294154E-2</v>
      </c>
      <c r="DD595" s="15">
        <f t="shared" si="1229"/>
        <v>-1.813199092001438</v>
      </c>
      <c r="DE595" s="15">
        <f t="shared" si="1230"/>
        <v>-1.8273277010837319</v>
      </c>
      <c r="DF595" s="15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125"/>
      <c r="DZ595" s="4"/>
      <c r="EA595" s="20"/>
      <c r="EB595" s="20"/>
      <c r="EC595" s="20"/>
      <c r="ED595" s="4"/>
      <c r="EE595" s="4"/>
      <c r="EF595" s="4"/>
      <c r="EG595" s="4"/>
      <c r="EH595" s="130"/>
      <c r="EI595" s="20"/>
      <c r="EJ595" s="20"/>
      <c r="EK595" s="20"/>
      <c r="EL595" s="20"/>
      <c r="EN595" t="str">
        <f t="shared" ref="EN595:EU595" si="1333">EE773</f>
        <v>iRM10</v>
      </c>
      <c r="EO595" t="str">
        <f t="shared" si="1333"/>
        <v>Lab 3</v>
      </c>
      <c r="EP595" s="39" t="str">
        <f t="shared" si="1333"/>
        <v>Jul 22, 2020</v>
      </c>
      <c r="EQ595" s="124">
        <f t="shared" si="1333"/>
        <v>3</v>
      </c>
      <c r="ER595" s="117">
        <f t="shared" si="1333"/>
        <v>1.0164397621876329</v>
      </c>
      <c r="ES595" s="44">
        <f t="shared" si="1333"/>
        <v>-6.8493352322063217</v>
      </c>
      <c r="ET595" s="44">
        <f t="shared" si="1333"/>
        <v>14.034513763805379</v>
      </c>
      <c r="EU595" s="44">
        <f t="shared" si="1333"/>
        <v>-11.537607603862021</v>
      </c>
      <c r="EV595" s="39" t="s">
        <v>275</v>
      </c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</row>
    <row r="596" spans="1:235">
      <c r="A596" s="4" t="s">
        <v>178</v>
      </c>
      <c r="B596" s="4" t="s">
        <v>169</v>
      </c>
      <c r="C596" s="4">
        <v>2</v>
      </c>
      <c r="D596" s="16">
        <v>3</v>
      </c>
      <c r="E596" s="4" t="s">
        <v>163</v>
      </c>
      <c r="F596" s="15">
        <v>9.7276127000000002E-5</v>
      </c>
      <c r="G596" s="15">
        <v>4.0390345E-6</v>
      </c>
      <c r="H596" s="15">
        <v>5.1238332999999997E-5</v>
      </c>
      <c r="I596" s="15">
        <v>3.0328481000000001E-5</v>
      </c>
      <c r="J596" s="15">
        <v>1.0461561E-4</v>
      </c>
      <c r="K596" s="15"/>
      <c r="L596" s="15">
        <v>1.7779908E-4</v>
      </c>
      <c r="M596" s="15"/>
      <c r="N596" s="15">
        <v>1.0600889E-4</v>
      </c>
      <c r="O596" s="15"/>
      <c r="P596" s="15"/>
      <c r="Q596" s="15"/>
      <c r="R596" s="15"/>
      <c r="S596" s="15"/>
      <c r="T596" s="15">
        <v>6.2424009999999998E-5</v>
      </c>
      <c r="U596" s="15">
        <v>1.2372546E-5</v>
      </c>
      <c r="V596" s="15">
        <v>23.582232000000001</v>
      </c>
      <c r="W596" s="15">
        <v>5.2574059999999996</v>
      </c>
      <c r="X596" s="15">
        <v>8.2220002000000001</v>
      </c>
      <c r="Y596" s="15"/>
      <c r="Z596" s="15">
        <v>8.7134546000000004</v>
      </c>
      <c r="AA596" s="15"/>
      <c r="AB596" s="15">
        <v>1.4631495000000001</v>
      </c>
      <c r="AC596" s="4"/>
      <c r="AD596" s="4"/>
      <c r="AE596" s="4"/>
      <c r="AF596" s="4"/>
      <c r="AG596" s="4"/>
      <c r="AH596" s="4"/>
      <c r="AI596" s="69">
        <f t="shared" si="1173"/>
        <v>1</v>
      </c>
      <c r="AJ596" s="15">
        <f t="shared" si="1300"/>
        <v>-3.4852117000000005E-5</v>
      </c>
      <c r="AK596" s="15">
        <f t="shared" si="1301"/>
        <v>8.3335114999999989E-6</v>
      </c>
      <c r="AL596" s="15">
        <f t="shared" si="1302"/>
        <v>23.582180761667001</v>
      </c>
      <c r="AM596" s="15">
        <f t="shared" si="1303"/>
        <v>5.2573756715189992</v>
      </c>
      <c r="AN596" s="15">
        <f t="shared" si="1304"/>
        <v>8.2218955843899995</v>
      </c>
      <c r="AO596" s="15">
        <f t="shared" si="1305"/>
        <v>0</v>
      </c>
      <c r="AP596" s="15">
        <f t="shared" si="1306"/>
        <v>8.713276800920001</v>
      </c>
      <c r="AQ596" s="15">
        <f t="shared" si="1307"/>
        <v>0</v>
      </c>
      <c r="AR596" s="15">
        <f t="shared" si="1308"/>
        <v>1.4630434911100001</v>
      </c>
      <c r="AS596" s="15">
        <f t="shared" si="1309"/>
        <v>0</v>
      </c>
      <c r="AT596" s="15">
        <f t="shared" si="1310"/>
        <v>0</v>
      </c>
      <c r="AU596" s="15">
        <f t="shared" si="1311"/>
        <v>0</v>
      </c>
      <c r="AV596" s="15">
        <f t="shared" si="1312"/>
        <v>0</v>
      </c>
      <c r="AW596" s="15">
        <f t="shared" si="1313"/>
        <v>0</v>
      </c>
      <c r="AX596" s="4"/>
      <c r="AY596" s="4">
        <f t="shared" si="1314"/>
        <v>0</v>
      </c>
      <c r="AZ596" s="4">
        <f t="shared" si="1315"/>
        <v>1</v>
      </c>
      <c r="BA596" s="4"/>
      <c r="BB596" s="4">
        <f t="shared" si="1176"/>
        <v>1</v>
      </c>
      <c r="BC596" s="4">
        <f t="shared" si="1177"/>
        <v>1</v>
      </c>
      <c r="BD596" s="40">
        <f t="shared" si="1178"/>
        <v>2.0384721681955664</v>
      </c>
      <c r="BE596" s="15">
        <f t="shared" si="1179"/>
        <v>23.582180761667001</v>
      </c>
      <c r="BF596" s="15">
        <f t="shared" si="1180"/>
        <v>5.2573756715189992</v>
      </c>
      <c r="BG596" s="15">
        <f t="shared" si="1316"/>
        <v>8.2218955843899995</v>
      </c>
      <c r="BH596" s="15">
        <f t="shared" si="1317"/>
        <v>8.713276800920001</v>
      </c>
      <c r="BI596" s="15">
        <f t="shared" si="1318"/>
        <v>1.4630434911100001</v>
      </c>
      <c r="BJ596" s="18">
        <f t="shared" si="1319"/>
        <v>0.22293848582760845</v>
      </c>
      <c r="BK596" s="18">
        <f t="shared" si="1320"/>
        <v>0.34864865414630136</v>
      </c>
      <c r="BL596" s="18">
        <f t="shared" si="1321"/>
        <v>0.36948562514131406</v>
      </c>
      <c r="BM596" s="18">
        <f t="shared" si="1322"/>
        <v>6.204021188270202E-2</v>
      </c>
      <c r="BN596" s="18">
        <f t="shared" si="1219"/>
        <v>1.5638782727532328</v>
      </c>
      <c r="BO596" s="18">
        <f t="shared" si="1220"/>
        <v>1.6573433867628671</v>
      </c>
      <c r="BP596" s="18">
        <f t="shared" si="1221"/>
        <v>0.27828399234161766</v>
      </c>
      <c r="BQ596" s="18">
        <f t="shared" si="1222"/>
        <v>1.0597649546246892</v>
      </c>
      <c r="BR596" s="18">
        <f t="shared" si="1223"/>
        <v>0.17794479096617555</v>
      </c>
      <c r="BS596" s="18">
        <f t="shared" si="1224"/>
        <v>0.16790967675393062</v>
      </c>
      <c r="BT596" s="144">
        <f t="shared" si="1323"/>
        <v>-1.5008593938818491</v>
      </c>
      <c r="BU596" s="144">
        <f t="shared" si="1324"/>
        <v>-1.0536905855081369</v>
      </c>
      <c r="BV596" s="144">
        <f t="shared" si="1325"/>
        <v>-0.99564344289241824</v>
      </c>
      <c r="BW596" s="144">
        <f t="shared" si="1326"/>
        <v>-2.7799725254200882</v>
      </c>
      <c r="BX596" s="96"/>
      <c r="BY596" s="96"/>
      <c r="BZ596" s="96"/>
      <c r="CA596" s="96"/>
      <c r="CB596" s="96"/>
      <c r="CC596" s="96"/>
      <c r="CD596" s="96"/>
      <c r="CE596" s="96"/>
      <c r="CF596" s="96"/>
      <c r="CG596" s="96"/>
      <c r="CH596" s="96"/>
      <c r="CI596" s="4"/>
      <c r="CJ596" s="43"/>
      <c r="CK596" s="20">
        <f t="shared" si="1195"/>
        <v>0</v>
      </c>
      <c r="CL596" s="42">
        <f t="shared" si="1196"/>
        <v>2.0384721681955664</v>
      </c>
      <c r="CM596" s="43">
        <f t="shared" si="1197"/>
        <v>0.21796320333003669</v>
      </c>
      <c r="CN596" s="43">
        <f t="shared" si="1198"/>
        <v>0.33335463051018488</v>
      </c>
      <c r="CO596" s="40">
        <f t="shared" si="1199"/>
        <v>0.33810000000000001</v>
      </c>
      <c r="CP596" s="43">
        <f t="shared" si="1200"/>
        <v>5.4380835993491972E-2</v>
      </c>
      <c r="CQ596" s="18">
        <f t="shared" si="1201"/>
        <v>1.5294078331443139</v>
      </c>
      <c r="CR596" s="18">
        <f t="shared" si="1202"/>
        <v>1.5511792579413228</v>
      </c>
      <c r="CS596" s="18">
        <f t="shared" si="1203"/>
        <v>0.24949548897549151</v>
      </c>
      <c r="CT596" s="18">
        <f t="shared" si="1204"/>
        <v>1.0142351989607958</v>
      </c>
      <c r="CU596" s="18">
        <f t="shared" si="1205"/>
        <v>0.16313208522186856</v>
      </c>
      <c r="CV596" s="18">
        <f t="shared" si="1206"/>
        <v>0.16084246079116232</v>
      </c>
      <c r="CW596" s="15">
        <f t="shared" si="1207"/>
        <v>-1.5234290225040836</v>
      </c>
      <c r="CX596" s="15">
        <f t="shared" si="1208"/>
        <v>-1.0985483991785319</v>
      </c>
      <c r="CY596" s="15">
        <f t="shared" si="1209"/>
        <v>-2.9117434667166484</v>
      </c>
      <c r="CZ596" s="15">
        <f t="shared" si="1225"/>
        <v>0.42488062332555177</v>
      </c>
      <c r="DA596" s="15">
        <f t="shared" si="1226"/>
        <v>0.43901545323578678</v>
      </c>
      <c r="DB596" s="15">
        <f t="shared" si="1227"/>
        <v>-1.3883144442125646</v>
      </c>
      <c r="DC596" s="15">
        <f t="shared" si="1228"/>
        <v>1.4134829910235047E-2</v>
      </c>
      <c r="DD596" s="15">
        <f t="shared" si="1229"/>
        <v>-1.8131950675381161</v>
      </c>
      <c r="DE596" s="15">
        <f t="shared" si="1230"/>
        <v>-1.8273298974483514</v>
      </c>
      <c r="DF596" s="15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125"/>
      <c r="DZ596" s="4"/>
      <c r="EA596" s="20"/>
      <c r="EB596" s="20"/>
      <c r="EC596" s="20"/>
      <c r="ED596" s="4"/>
      <c r="EE596" s="4" t="str">
        <f>E596</f>
        <v>iRM4</v>
      </c>
      <c r="EF596" s="4" t="str">
        <f>A596</f>
        <v>Lab 3</v>
      </c>
      <c r="EG596" s="4" t="str">
        <f>B596</f>
        <v>Feb 5, 2020</v>
      </c>
      <c r="EH596" s="130">
        <f>C596</f>
        <v>2</v>
      </c>
      <c r="EI596" s="51">
        <f>BE596/AVERAGE(BE595,BE597)</f>
        <v>0.96971637464403238</v>
      </c>
      <c r="EJ596" s="52">
        <f>(CM596/AVERAGE(CM595,CM597)-1)*10^6</f>
        <v>10.99085201761163</v>
      </c>
      <c r="EK596" s="52">
        <f>(CN596/AVERAGE(CN595,CN597)-1)*10^6</f>
        <v>-6.2045912547770143</v>
      </c>
      <c r="EL596" s="52">
        <f>(CP596/AVERAGE(CP595,CP597)-1)*10^6</f>
        <v>-2.6193661907258914</v>
      </c>
      <c r="EN596" t="str">
        <f t="shared" ref="EN596:EU596" si="1334">EE781</f>
        <v>iRM10</v>
      </c>
      <c r="EO596" t="str">
        <f t="shared" si="1334"/>
        <v>Lab 3</v>
      </c>
      <c r="EP596" s="39" t="str">
        <f t="shared" si="1334"/>
        <v>Jul 22, 2020</v>
      </c>
      <c r="EQ596" s="124">
        <f t="shared" si="1334"/>
        <v>3</v>
      </c>
      <c r="ER596" s="117">
        <f t="shared" si="1334"/>
        <v>1.0150814393079746</v>
      </c>
      <c r="ES596" s="44">
        <f t="shared" si="1334"/>
        <v>-1.35832092773569</v>
      </c>
      <c r="ET596" s="44">
        <f t="shared" si="1334"/>
        <v>-7.9293983018535741</v>
      </c>
      <c r="EU596" s="44">
        <f t="shared" si="1334"/>
        <v>-7.6741810710601044</v>
      </c>
      <c r="EV596" s="39" t="s">
        <v>275</v>
      </c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</row>
    <row r="597" spans="1:235">
      <c r="A597" s="4" t="s">
        <v>178</v>
      </c>
      <c r="B597" s="4" t="s">
        <v>169</v>
      </c>
      <c r="C597" s="4">
        <v>2</v>
      </c>
      <c r="D597" s="16">
        <v>4</v>
      </c>
      <c r="E597" s="4" t="s">
        <v>162</v>
      </c>
      <c r="F597" s="15">
        <v>9.7276127000000002E-5</v>
      </c>
      <c r="G597" s="15">
        <v>4.0390345E-6</v>
      </c>
      <c r="H597" s="15">
        <v>5.1238332999999997E-5</v>
      </c>
      <c r="I597" s="15">
        <v>3.0328481000000001E-5</v>
      </c>
      <c r="J597" s="15">
        <v>1.0461561E-4</v>
      </c>
      <c r="K597" s="15"/>
      <c r="L597" s="15">
        <v>1.7779908E-4</v>
      </c>
      <c r="M597" s="15"/>
      <c r="N597" s="15">
        <v>1.0600889E-4</v>
      </c>
      <c r="O597" s="15"/>
      <c r="P597" s="15"/>
      <c r="Q597" s="15"/>
      <c r="R597" s="15"/>
      <c r="S597" s="15"/>
      <c r="T597" s="15">
        <v>4.4736817999999998E-5</v>
      </c>
      <c r="U597" s="15">
        <v>-1.0670607E-5</v>
      </c>
      <c r="V597" s="15">
        <v>24.207726999999998</v>
      </c>
      <c r="W597" s="15">
        <v>5.3969101000000004</v>
      </c>
      <c r="X597" s="15">
        <v>8.4404865999999998</v>
      </c>
      <c r="Y597" s="15"/>
      <c r="Z597" s="15">
        <v>8.9453130000000005</v>
      </c>
      <c r="AA597" s="15"/>
      <c r="AB597" s="15">
        <v>1.5021461</v>
      </c>
      <c r="AC597" s="4"/>
      <c r="AD597" s="4"/>
      <c r="AE597" s="4"/>
      <c r="AF597" s="4"/>
      <c r="AG597" s="4"/>
      <c r="AH597" s="4"/>
      <c r="AI597" s="69">
        <f t="shared" si="1173"/>
        <v>1</v>
      </c>
      <c r="AJ597" s="15">
        <f t="shared" si="1300"/>
        <v>-5.2539309000000005E-5</v>
      </c>
      <c r="AK597" s="15">
        <f t="shared" si="1301"/>
        <v>-1.4709641499999999E-5</v>
      </c>
      <c r="AL597" s="15">
        <f t="shared" si="1302"/>
        <v>24.207675761666998</v>
      </c>
      <c r="AM597" s="15">
        <f t="shared" si="1303"/>
        <v>5.396879771519</v>
      </c>
      <c r="AN597" s="15">
        <f t="shared" si="1304"/>
        <v>8.4403819843899992</v>
      </c>
      <c r="AO597" s="15">
        <f t="shared" si="1305"/>
        <v>0</v>
      </c>
      <c r="AP597" s="15">
        <f t="shared" si="1306"/>
        <v>8.9451352009200011</v>
      </c>
      <c r="AQ597" s="15">
        <f t="shared" si="1307"/>
        <v>0</v>
      </c>
      <c r="AR597" s="15">
        <f t="shared" si="1308"/>
        <v>1.50204009111</v>
      </c>
      <c r="AS597" s="15">
        <f t="shared" si="1309"/>
        <v>0</v>
      </c>
      <c r="AT597" s="15">
        <f t="shared" si="1310"/>
        <v>0</v>
      </c>
      <c r="AU597" s="15">
        <f t="shared" si="1311"/>
        <v>0</v>
      </c>
      <c r="AV597" s="15">
        <f t="shared" si="1312"/>
        <v>0</v>
      </c>
      <c r="AW597" s="15">
        <f t="shared" si="1313"/>
        <v>0</v>
      </c>
      <c r="AX597" s="4"/>
      <c r="AY597" s="4">
        <f t="shared" si="1314"/>
        <v>0</v>
      </c>
      <c r="AZ597" s="4">
        <f t="shared" si="1315"/>
        <v>1</v>
      </c>
      <c r="BA597" s="4"/>
      <c r="BB597" s="4">
        <f t="shared" si="1176"/>
        <v>1</v>
      </c>
      <c r="BC597" s="4">
        <f t="shared" si="1177"/>
        <v>1</v>
      </c>
      <c r="BD597" s="40">
        <f t="shared" si="1178"/>
        <v>2.0403898799175506</v>
      </c>
      <c r="BE597" s="15">
        <f t="shared" si="1179"/>
        <v>24.207675761666998</v>
      </c>
      <c r="BF597" s="15">
        <f t="shared" si="1180"/>
        <v>5.396879771519</v>
      </c>
      <c r="BG597" s="15">
        <f t="shared" si="1316"/>
        <v>8.4403819843899992</v>
      </c>
      <c r="BH597" s="15">
        <f t="shared" si="1317"/>
        <v>8.9451352009200011</v>
      </c>
      <c r="BI597" s="15">
        <f t="shared" si="1318"/>
        <v>1.50204009111</v>
      </c>
      <c r="BJ597" s="18">
        <f t="shared" si="1319"/>
        <v>0.2229408483760755</v>
      </c>
      <c r="BK597" s="18">
        <f t="shared" si="1320"/>
        <v>0.34866552524449274</v>
      </c>
      <c r="BL597" s="18">
        <f t="shared" si="1321"/>
        <v>0.3695164826639275</v>
      </c>
      <c r="BM597" s="18">
        <f t="shared" si="1322"/>
        <v>6.204809193158848E-2</v>
      </c>
      <c r="BN597" s="18">
        <f t="shared" si="1219"/>
        <v>1.5639373752464341</v>
      </c>
      <c r="BO597" s="18">
        <f t="shared" si="1220"/>
        <v>1.6574642348206903</v>
      </c>
      <c r="BP597" s="18">
        <f t="shared" si="1221"/>
        <v>0.27831638922859264</v>
      </c>
      <c r="BQ597" s="18">
        <f t="shared" si="1222"/>
        <v>1.0598021768995187</v>
      </c>
      <c r="BR597" s="18">
        <f t="shared" si="1223"/>
        <v>0.17795878123619721</v>
      </c>
      <c r="BS597" s="18">
        <f t="shared" si="1224"/>
        <v>0.16791698027722557</v>
      </c>
      <c r="BT597" s="144">
        <f t="shared" si="1323"/>
        <v>-1.5008487966270052</v>
      </c>
      <c r="BU597" s="144">
        <f t="shared" si="1324"/>
        <v>-1.0536421967081002</v>
      </c>
      <c r="BV597" s="144">
        <f t="shared" si="1325"/>
        <v>-0.99555993156733413</v>
      </c>
      <c r="BW597" s="144">
        <f t="shared" si="1326"/>
        <v>-2.7798455183024982</v>
      </c>
      <c r="BX597" s="96"/>
      <c r="BY597" s="96"/>
      <c r="BZ597" s="96"/>
      <c r="CA597" s="96"/>
      <c r="CB597" s="96"/>
      <c r="CC597" s="96"/>
      <c r="CD597" s="96"/>
      <c r="CE597" s="96"/>
      <c r="CF597" s="96"/>
      <c r="CG597" s="96"/>
      <c r="CH597" s="96"/>
      <c r="CI597" s="4"/>
      <c r="CJ597" s="43"/>
      <c r="CK597" s="20">
        <f t="shared" si="1195"/>
        <v>0</v>
      </c>
      <c r="CL597" s="42">
        <f t="shared" si="1196"/>
        <v>2.0403898799175506</v>
      </c>
      <c r="CM597" s="43">
        <f t="shared" si="1197"/>
        <v>0.21796088523090149</v>
      </c>
      <c r="CN597" s="43">
        <f t="shared" si="1198"/>
        <v>0.33335669344605168</v>
      </c>
      <c r="CO597" s="40">
        <f t="shared" si="1199"/>
        <v>0.33810000000000001</v>
      </c>
      <c r="CP597" s="43">
        <f t="shared" si="1200"/>
        <v>5.4381001440609311E-2</v>
      </c>
      <c r="CQ597" s="18">
        <f t="shared" si="1201"/>
        <v>1.529433563700676</v>
      </c>
      <c r="CR597" s="18">
        <f t="shared" si="1202"/>
        <v>1.5511957553385167</v>
      </c>
      <c r="CS597" s="18">
        <f t="shared" si="1203"/>
        <v>0.24949890152537985</v>
      </c>
      <c r="CT597" s="18">
        <f t="shared" si="1204"/>
        <v>1.014228922494145</v>
      </c>
      <c r="CU597" s="18">
        <f t="shared" si="1205"/>
        <v>0.16313157200609796</v>
      </c>
      <c r="CV597" s="18">
        <f t="shared" si="1206"/>
        <v>0.16084295013489888</v>
      </c>
      <c r="CW597" s="15">
        <f t="shared" si="1207"/>
        <v>-1.5234396578380605</v>
      </c>
      <c r="CX597" s="15">
        <f t="shared" si="1208"/>
        <v>-1.0985422107854668</v>
      </c>
      <c r="CY597" s="15">
        <f t="shared" si="1209"/>
        <v>-2.9117404243422045</v>
      </c>
      <c r="CZ597" s="15">
        <f t="shared" si="1225"/>
        <v>0.42489744705259375</v>
      </c>
      <c r="DA597" s="15">
        <f t="shared" si="1226"/>
        <v>0.43902608856976377</v>
      </c>
      <c r="DB597" s="15">
        <f t="shared" si="1227"/>
        <v>-1.388300766504144</v>
      </c>
      <c r="DC597" s="15">
        <f t="shared" si="1228"/>
        <v>1.4128641517170077E-2</v>
      </c>
      <c r="DD597" s="15">
        <f t="shared" si="1229"/>
        <v>-1.8131982135567379</v>
      </c>
      <c r="DE597" s="15">
        <f t="shared" si="1230"/>
        <v>-1.8273268550739077</v>
      </c>
      <c r="DF597" s="15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3" t="str">
        <f>E597</f>
        <v>STD</v>
      </c>
      <c r="DW597" s="43" t="str">
        <f>A597</f>
        <v>Lab 3</v>
      </c>
      <c r="DX597" s="43" t="str">
        <f>B597</f>
        <v>Feb 5, 2020</v>
      </c>
      <c r="DY597" s="125">
        <f>C597</f>
        <v>2</v>
      </c>
      <c r="DZ597" s="51">
        <f>BE597/AVERAGE(BE595,BE599)</f>
        <v>1.004774652822964</v>
      </c>
      <c r="EA597" s="52">
        <f>(CM597/AVERAGE(CM595,CM599)-1)*10^6</f>
        <v>-4.8882993421983656</v>
      </c>
      <c r="EB597" s="52">
        <f>(CN597/AVERAGE(CN595,CN599)-1)*10^6</f>
        <v>4.8246208299573823</v>
      </c>
      <c r="EC597" s="52">
        <f>(CP597/AVERAGE(CP595,CP599)-1)*10^6</f>
        <v>-8.6768598437370059</v>
      </c>
      <c r="ED597" s="4"/>
      <c r="EE597" s="4"/>
      <c r="EF597" s="4"/>
      <c r="EG597" s="4"/>
      <c r="EH597" s="130"/>
      <c r="EI597" s="20"/>
      <c r="EJ597" s="20"/>
      <c r="EK597" s="52"/>
      <c r="EL597" s="52"/>
      <c r="EN597" t="str">
        <f t="shared" ref="EN597:EU597" si="1335">EE789</f>
        <v>iRM10</v>
      </c>
      <c r="EO597" t="str">
        <f t="shared" si="1335"/>
        <v>Lab 3</v>
      </c>
      <c r="EP597" s="39" t="str">
        <f t="shared" si="1335"/>
        <v>Jul 22, 2020</v>
      </c>
      <c r="EQ597" s="124">
        <f t="shared" si="1335"/>
        <v>3</v>
      </c>
      <c r="ER597" s="117">
        <f t="shared" si="1335"/>
        <v>1.014832481396964</v>
      </c>
      <c r="ES597" s="44">
        <f t="shared" si="1335"/>
        <v>0.44755526551476521</v>
      </c>
      <c r="ET597" s="44">
        <f t="shared" si="1335"/>
        <v>-13.289535112148698</v>
      </c>
      <c r="EU597" s="44">
        <f t="shared" si="1335"/>
        <v>3.6109353023228152</v>
      </c>
      <c r="EV597" s="39" t="s">
        <v>275</v>
      </c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</row>
    <row r="598" spans="1:235">
      <c r="A598" s="4" t="s">
        <v>178</v>
      </c>
      <c r="B598" s="4" t="s">
        <v>169</v>
      </c>
      <c r="C598" s="4">
        <v>2</v>
      </c>
      <c r="D598" s="16">
        <v>5</v>
      </c>
      <c r="E598" s="4" t="s">
        <v>164</v>
      </c>
      <c r="F598" s="15">
        <v>9.7276127000000002E-5</v>
      </c>
      <c r="G598" s="15">
        <v>4.0390345E-6</v>
      </c>
      <c r="H598" s="15">
        <v>5.1238332999999997E-5</v>
      </c>
      <c r="I598" s="15">
        <v>3.0328481000000001E-5</v>
      </c>
      <c r="J598" s="15">
        <v>1.0461561E-4</v>
      </c>
      <c r="K598" s="15"/>
      <c r="L598" s="15">
        <v>1.7779908E-4</v>
      </c>
      <c r="M598" s="15"/>
      <c r="N598" s="15">
        <v>1.0600889E-4</v>
      </c>
      <c r="O598" s="15"/>
      <c r="P598" s="15"/>
      <c r="Q598" s="15"/>
      <c r="R598" s="15"/>
      <c r="S598" s="15"/>
      <c r="T598" s="15">
        <v>6.0663812E-5</v>
      </c>
      <c r="U598" s="15">
        <v>-4.1769832E-6</v>
      </c>
      <c r="V598" s="15">
        <v>23.531673000000001</v>
      </c>
      <c r="W598" s="15">
        <v>5.2462985</v>
      </c>
      <c r="X598" s="15">
        <v>8.2049769999999995</v>
      </c>
      <c r="Y598" s="15"/>
      <c r="Z598" s="15">
        <v>8.6960894</v>
      </c>
      <c r="AA598" s="15"/>
      <c r="AB598" s="15">
        <v>1.4603774</v>
      </c>
      <c r="AC598" s="4"/>
      <c r="AD598" s="4"/>
      <c r="AE598" s="4"/>
      <c r="AF598" s="4"/>
      <c r="AG598" s="4"/>
      <c r="AH598" s="4"/>
      <c r="AI598" s="69">
        <f t="shared" si="1173"/>
        <v>1</v>
      </c>
      <c r="AJ598" s="15">
        <f t="shared" si="1300"/>
        <v>-3.6612315000000003E-5</v>
      </c>
      <c r="AK598" s="15">
        <f t="shared" si="1301"/>
        <v>-8.2160177E-6</v>
      </c>
      <c r="AL598" s="15">
        <f t="shared" si="1302"/>
        <v>23.531621761667001</v>
      </c>
      <c r="AM598" s="15">
        <f t="shared" si="1303"/>
        <v>5.2462681715189996</v>
      </c>
      <c r="AN598" s="15">
        <f t="shared" si="1304"/>
        <v>8.2048723843899989</v>
      </c>
      <c r="AO598" s="15">
        <f t="shared" si="1305"/>
        <v>0</v>
      </c>
      <c r="AP598" s="15">
        <f t="shared" si="1306"/>
        <v>8.6959116009200006</v>
      </c>
      <c r="AQ598" s="15">
        <f t="shared" si="1307"/>
        <v>0</v>
      </c>
      <c r="AR598" s="15">
        <f t="shared" si="1308"/>
        <v>1.46027139111</v>
      </c>
      <c r="AS598" s="15">
        <f t="shared" si="1309"/>
        <v>0</v>
      </c>
      <c r="AT598" s="15">
        <f t="shared" si="1310"/>
        <v>0</v>
      </c>
      <c r="AU598" s="15">
        <f t="shared" si="1311"/>
        <v>0</v>
      </c>
      <c r="AV598" s="15">
        <f t="shared" si="1312"/>
        <v>0</v>
      </c>
      <c r="AW598" s="15">
        <f t="shared" si="1313"/>
        <v>0</v>
      </c>
      <c r="AX598" s="4"/>
      <c r="AY598" s="4">
        <f t="shared" si="1314"/>
        <v>0</v>
      </c>
      <c r="AZ598" s="4">
        <f t="shared" si="1315"/>
        <v>1</v>
      </c>
      <c r="BA598" s="4"/>
      <c r="BB598" s="4">
        <f t="shared" si="1176"/>
        <v>1</v>
      </c>
      <c r="BC598" s="4">
        <f t="shared" si="1177"/>
        <v>1</v>
      </c>
      <c r="BD598" s="40">
        <f t="shared" si="1178"/>
        <v>2.0419466287231063</v>
      </c>
      <c r="BE598" s="15">
        <f t="shared" si="1179"/>
        <v>23.531621761667001</v>
      </c>
      <c r="BF598" s="15">
        <f t="shared" si="1180"/>
        <v>5.2462681715189996</v>
      </c>
      <c r="BG598" s="15">
        <f t="shared" si="1316"/>
        <v>8.2048723843899989</v>
      </c>
      <c r="BH598" s="15">
        <f t="shared" si="1317"/>
        <v>8.6959116009200006</v>
      </c>
      <c r="BI598" s="15">
        <f t="shared" si="1318"/>
        <v>1.46027139111</v>
      </c>
      <c r="BJ598" s="18">
        <f t="shared" si="1319"/>
        <v>0.22294545716628708</v>
      </c>
      <c r="BK598" s="18">
        <f t="shared" si="1320"/>
        <v>0.34867432714542995</v>
      </c>
      <c r="BL598" s="18">
        <f t="shared" si="1321"/>
        <v>0.36954153389825584</v>
      </c>
      <c r="BM598" s="18">
        <f t="shared" si="1322"/>
        <v>6.2055705548046049E-2</v>
      </c>
      <c r="BN598" s="18">
        <f t="shared" si="1219"/>
        <v>1.5639445251641355</v>
      </c>
      <c r="BO598" s="18">
        <f t="shared" si="1220"/>
        <v>1.6575423361177883</v>
      </c>
      <c r="BP598" s="18">
        <f t="shared" si="1221"/>
        <v>0.27834478592564865</v>
      </c>
      <c r="BQ598" s="18">
        <f t="shared" si="1222"/>
        <v>1.0598472704419166</v>
      </c>
      <c r="BR598" s="18">
        <f t="shared" si="1223"/>
        <v>0.17797612475828478</v>
      </c>
      <c r="BS598" s="18">
        <f t="shared" si="1224"/>
        <v>0.16792620004963113</v>
      </c>
      <c r="BT598" s="144">
        <f t="shared" si="1323"/>
        <v>-1.5008281241364871</v>
      </c>
      <c r="BU598" s="144">
        <f t="shared" si="1324"/>
        <v>-1.0536169524863408</v>
      </c>
      <c r="BV598" s="144">
        <f t="shared" si="1325"/>
        <v>-0.99549213923228996</v>
      </c>
      <c r="BW598" s="144">
        <f t="shared" si="1326"/>
        <v>-2.7797228207441358</v>
      </c>
      <c r="BX598" s="96"/>
      <c r="BY598" s="96"/>
      <c r="BZ598" s="96"/>
      <c r="CA598" s="96"/>
      <c r="CB598" s="96"/>
      <c r="CC598" s="96"/>
      <c r="CD598" s="96"/>
      <c r="CE598" s="96"/>
      <c r="CF598" s="96"/>
      <c r="CG598" s="96"/>
      <c r="CH598" s="96"/>
      <c r="CI598" s="4"/>
      <c r="CJ598" s="43"/>
      <c r="CK598" s="20">
        <f t="shared" si="1195"/>
        <v>0</v>
      </c>
      <c r="CL598" s="42">
        <f t="shared" si="1196"/>
        <v>2.0419466287231063</v>
      </c>
      <c r="CM598" s="43">
        <f t="shared" si="1197"/>
        <v>0.21796163423815063</v>
      </c>
      <c r="CN598" s="43">
        <f t="shared" si="1198"/>
        <v>0.33335368892311579</v>
      </c>
      <c r="CO598" s="40">
        <f t="shared" si="1199"/>
        <v>0.33809999999999996</v>
      </c>
      <c r="CP598" s="43">
        <f t="shared" si="1200"/>
        <v>5.438220143504386E-2</v>
      </c>
      <c r="CQ598" s="18">
        <f t="shared" si="1201"/>
        <v>1.5294145232866292</v>
      </c>
      <c r="CR598" s="18">
        <f t="shared" si="1202"/>
        <v>1.5511904247817436</v>
      </c>
      <c r="CS598" s="18">
        <f t="shared" si="1203"/>
        <v>0.24950354967344585</v>
      </c>
      <c r="CT598" s="18">
        <f t="shared" si="1204"/>
        <v>1.014238063758097</v>
      </c>
      <c r="CU598" s="18">
        <f t="shared" si="1205"/>
        <v>0.16313664207743769</v>
      </c>
      <c r="CV598" s="18">
        <f t="shared" si="1206"/>
        <v>0.16084649936422321</v>
      </c>
      <c r="CW598" s="15">
        <f t="shared" si="1207"/>
        <v>-1.5234362214143122</v>
      </c>
      <c r="CX598" s="15">
        <f t="shared" si="1208"/>
        <v>-1.0985512237632615</v>
      </c>
      <c r="CY598" s="15">
        <f t="shared" si="1209"/>
        <v>-2.9117183581580011</v>
      </c>
      <c r="CZ598" s="15">
        <f t="shared" si="1225"/>
        <v>0.4248849976510507</v>
      </c>
      <c r="DA598" s="15">
        <f t="shared" si="1226"/>
        <v>0.43902265214601532</v>
      </c>
      <c r="DB598" s="15">
        <f t="shared" si="1227"/>
        <v>-1.3882821367436891</v>
      </c>
      <c r="DC598" s="15">
        <f t="shared" si="1228"/>
        <v>1.4137654494964669E-2</v>
      </c>
      <c r="DD598" s="15">
        <f t="shared" si="1229"/>
        <v>-1.81316713439474</v>
      </c>
      <c r="DE598" s="15">
        <f t="shared" si="1230"/>
        <v>-1.8273047888897043</v>
      </c>
      <c r="DF598" s="15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125"/>
      <c r="DZ598" s="4"/>
      <c r="EA598" s="20"/>
      <c r="EB598" s="20"/>
      <c r="EC598" s="20"/>
      <c r="ED598" s="4"/>
      <c r="EE598" s="4" t="str">
        <f>E598</f>
        <v>iRM5</v>
      </c>
      <c r="EF598" s="4" t="str">
        <f>A598</f>
        <v>Lab 3</v>
      </c>
      <c r="EG598" s="4" t="str">
        <f>B598</f>
        <v>Feb 5, 2020</v>
      </c>
      <c r="EH598" s="130">
        <f>C598</f>
        <v>2</v>
      </c>
      <c r="EI598" s="51">
        <f>BE598/AVERAGE(BE597,BE599)</f>
        <v>0.9812332374091659</v>
      </c>
      <c r="EJ598" s="52">
        <f>(CM598/AVERAGE(CM597,CM599)-1)*10^6</f>
        <v>-1.8073416864217151</v>
      </c>
      <c r="EK598" s="52">
        <f>(CN598/AVERAGE(CN597,CN599)-1)*10^6</f>
        <v>-4.1721423833518401</v>
      </c>
      <c r="EL598" s="52">
        <f>(CP598/AVERAGE(CP597,CP599)-1)*10^6</f>
        <v>12.966369804745526</v>
      </c>
      <c r="EN598" t="str">
        <f t="shared" ref="EN598:EU598" si="1336">EE797</f>
        <v>iRM10</v>
      </c>
      <c r="EO598" t="str">
        <f t="shared" si="1336"/>
        <v>Lab 3</v>
      </c>
      <c r="EP598" s="39" t="str">
        <f t="shared" si="1336"/>
        <v>Jul 22, 2020</v>
      </c>
      <c r="EQ598" s="124">
        <f t="shared" si="1336"/>
        <v>3</v>
      </c>
      <c r="ER598" s="117">
        <f t="shared" si="1336"/>
        <v>1.0141947953311492</v>
      </c>
      <c r="ES598" s="44">
        <f t="shared" si="1336"/>
        <v>-13.197414274190855</v>
      </c>
      <c r="ET598" s="44">
        <f t="shared" si="1336"/>
        <v>-1.8582275593814757</v>
      </c>
      <c r="EU598" s="44">
        <f t="shared" si="1336"/>
        <v>30.021424100690197</v>
      </c>
      <c r="EV598" s="39" t="s">
        <v>275</v>
      </c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</row>
    <row r="599" spans="1:235">
      <c r="A599" s="4" t="s">
        <v>178</v>
      </c>
      <c r="B599" s="4" t="s">
        <v>169</v>
      </c>
      <c r="C599" s="4">
        <v>2</v>
      </c>
      <c r="D599" s="16">
        <v>6</v>
      </c>
      <c r="E599" s="4" t="s">
        <v>162</v>
      </c>
      <c r="F599" s="15">
        <v>9.7276127000000002E-5</v>
      </c>
      <c r="G599" s="15">
        <v>4.0390345E-6</v>
      </c>
      <c r="H599" s="15">
        <v>5.1238332999999997E-5</v>
      </c>
      <c r="I599" s="15">
        <v>3.0328481000000001E-5</v>
      </c>
      <c r="J599" s="15">
        <v>1.0461561E-4</v>
      </c>
      <c r="K599" s="15"/>
      <c r="L599" s="15">
        <v>1.7779908E-4</v>
      </c>
      <c r="M599" s="15"/>
      <c r="N599" s="15">
        <v>1.0600889E-4</v>
      </c>
      <c r="O599" s="15"/>
      <c r="P599" s="15"/>
      <c r="Q599" s="15"/>
      <c r="R599" s="15"/>
      <c r="S599" s="15"/>
      <c r="T599" s="15">
        <v>-1.0339377999999999E-5</v>
      </c>
      <c r="U599" s="15">
        <v>-2.4332156000000001E-6</v>
      </c>
      <c r="V599" s="15">
        <v>23.755735999999999</v>
      </c>
      <c r="W599" s="15">
        <v>5.2963988999999998</v>
      </c>
      <c r="X599" s="15">
        <v>8.283436</v>
      </c>
      <c r="Y599" s="15"/>
      <c r="Z599" s="15">
        <v>8.7796021</v>
      </c>
      <c r="AA599" s="15"/>
      <c r="AB599" s="15">
        <v>1.4744535999999999</v>
      </c>
      <c r="AC599" s="4"/>
      <c r="AD599" s="4"/>
      <c r="AE599" s="4"/>
      <c r="AF599" s="4"/>
      <c r="AG599" s="4"/>
      <c r="AH599" s="4"/>
      <c r="AI599" s="69">
        <f t="shared" si="1173"/>
        <v>1</v>
      </c>
      <c r="AJ599" s="15">
        <f t="shared" si="1300"/>
        <v>-1.0761550500000001E-4</v>
      </c>
      <c r="AK599" s="15">
        <f t="shared" si="1301"/>
        <v>-6.4722501000000005E-6</v>
      </c>
      <c r="AL599" s="15">
        <f t="shared" si="1302"/>
        <v>23.755684761666998</v>
      </c>
      <c r="AM599" s="15">
        <f t="shared" si="1303"/>
        <v>5.2963685715189994</v>
      </c>
      <c r="AN599" s="15">
        <f t="shared" si="1304"/>
        <v>8.2833313843899994</v>
      </c>
      <c r="AO599" s="15">
        <f t="shared" si="1305"/>
        <v>0</v>
      </c>
      <c r="AP599" s="15">
        <f t="shared" si="1306"/>
        <v>8.7794243009200006</v>
      </c>
      <c r="AQ599" s="15">
        <f t="shared" si="1307"/>
        <v>0</v>
      </c>
      <c r="AR599" s="15">
        <f t="shared" si="1308"/>
        <v>1.4743475911099999</v>
      </c>
      <c r="AS599" s="15">
        <f t="shared" si="1309"/>
        <v>0</v>
      </c>
      <c r="AT599" s="15">
        <f t="shared" si="1310"/>
        <v>0</v>
      </c>
      <c r="AU599" s="15">
        <f t="shared" si="1311"/>
        <v>0</v>
      </c>
      <c r="AV599" s="15">
        <f t="shared" si="1312"/>
        <v>0</v>
      </c>
      <c r="AW599" s="15">
        <f t="shared" si="1313"/>
        <v>0</v>
      </c>
      <c r="AX599" s="4"/>
      <c r="AY599" s="4">
        <f t="shared" si="1314"/>
        <v>0</v>
      </c>
      <c r="AZ599" s="4">
        <f t="shared" si="1315"/>
        <v>1</v>
      </c>
      <c r="BA599" s="4"/>
      <c r="BB599" s="4">
        <f t="shared" si="1176"/>
        <v>1</v>
      </c>
      <c r="BC599" s="4">
        <f t="shared" si="1177"/>
        <v>1</v>
      </c>
      <c r="BD599" s="40">
        <f t="shared" si="1178"/>
        <v>2.0438093155113553</v>
      </c>
      <c r="BE599" s="15">
        <f t="shared" si="1179"/>
        <v>23.755684761666998</v>
      </c>
      <c r="BF599" s="15">
        <f t="shared" si="1180"/>
        <v>5.2963685715189994</v>
      </c>
      <c r="BG599" s="15">
        <f t="shared" si="1316"/>
        <v>8.2833313843899994</v>
      </c>
      <c r="BH599" s="15">
        <f t="shared" si="1317"/>
        <v>8.7794243009200006</v>
      </c>
      <c r="BI599" s="15">
        <f t="shared" si="1318"/>
        <v>1.4743475911099999</v>
      </c>
      <c r="BJ599" s="18">
        <f t="shared" si="1319"/>
        <v>0.22295162714338609</v>
      </c>
      <c r="BK599" s="18">
        <f t="shared" si="1320"/>
        <v>0.34868838627444121</v>
      </c>
      <c r="BL599" s="18">
        <f t="shared" si="1321"/>
        <v>0.36957151052478965</v>
      </c>
      <c r="BM599" s="18">
        <f t="shared" si="1322"/>
        <v>6.2062938025219908E-2</v>
      </c>
      <c r="BN599" s="18">
        <f t="shared" si="1219"/>
        <v>1.5639643035670265</v>
      </c>
      <c r="BO599" s="18">
        <f t="shared" si="1220"/>
        <v>1.6576309186885119</v>
      </c>
      <c r="BP599" s="18">
        <f t="shared" si="1221"/>
        <v>0.27836952266468812</v>
      </c>
      <c r="BQ599" s="18">
        <f t="shared" si="1222"/>
        <v>1.0598905070325801</v>
      </c>
      <c r="BR599" s="18">
        <f t="shared" si="1223"/>
        <v>0.1779896907044452</v>
      </c>
      <c r="BS599" s="18">
        <f t="shared" si="1224"/>
        <v>0.16793214914507576</v>
      </c>
      <c r="BT599" s="144">
        <f t="shared" si="1323"/>
        <v>-1.5008004496917935</v>
      </c>
      <c r="BU599" s="144">
        <f t="shared" si="1324"/>
        <v>-1.0535766316353901</v>
      </c>
      <c r="BV599" s="144">
        <f t="shared" si="1325"/>
        <v>-0.99541102409901927</v>
      </c>
      <c r="BW599" s="144">
        <f t="shared" si="1326"/>
        <v>-2.7796062793934762</v>
      </c>
      <c r="BX599" s="96"/>
      <c r="BY599" s="96"/>
      <c r="BZ599" s="96"/>
      <c r="CA599" s="96"/>
      <c r="CB599" s="96"/>
      <c r="CC599" s="96"/>
      <c r="CD599" s="96"/>
      <c r="CE599" s="96"/>
      <c r="CF599" s="96"/>
      <c r="CG599" s="96"/>
      <c r="CH599" s="96"/>
      <c r="CI599" s="4"/>
      <c r="CJ599" s="43"/>
      <c r="CK599" s="20">
        <f t="shared" si="1195"/>
        <v>0</v>
      </c>
      <c r="CL599" s="42">
        <f t="shared" si="1196"/>
        <v>2.0438093155113553</v>
      </c>
      <c r="CM599" s="43">
        <f t="shared" si="1197"/>
        <v>0.21796317110911892</v>
      </c>
      <c r="CN599" s="43">
        <f t="shared" si="1198"/>
        <v>0.33335346600989352</v>
      </c>
      <c r="CO599" s="40">
        <f t="shared" si="1199"/>
        <v>0.33810000000000001</v>
      </c>
      <c r="CP599" s="43">
        <f t="shared" si="1200"/>
        <v>5.4381991168295167E-2</v>
      </c>
      <c r="CQ599" s="18">
        <f t="shared" si="1201"/>
        <v>1.5294027165855777</v>
      </c>
      <c r="CR599" s="18">
        <f t="shared" si="1202"/>
        <v>1.5511794872480404</v>
      </c>
      <c r="CS599" s="18">
        <f t="shared" si="1203"/>
        <v>0.24950082572009333</v>
      </c>
      <c r="CT599" s="18">
        <f t="shared" si="1204"/>
        <v>1.0142387419783587</v>
      </c>
      <c r="CU599" s="18">
        <f t="shared" si="1205"/>
        <v>0.16313612040464331</v>
      </c>
      <c r="CV599" s="18">
        <f t="shared" si="1206"/>
        <v>0.16084587745724691</v>
      </c>
      <c r="CW599" s="15">
        <f t="shared" si="1207"/>
        <v>-1.5234291703314218</v>
      </c>
      <c r="CX599" s="15">
        <f t="shared" si="1208"/>
        <v>-1.0985518924623168</v>
      </c>
      <c r="CY599" s="15">
        <f t="shared" si="1209"/>
        <v>-2.9117222246280896</v>
      </c>
      <c r="CZ599" s="15">
        <f t="shared" si="1225"/>
        <v>0.42487727786910517</v>
      </c>
      <c r="DA599" s="15">
        <f t="shared" si="1226"/>
        <v>0.43901560106312487</v>
      </c>
      <c r="DB599" s="15">
        <f t="shared" si="1227"/>
        <v>-1.388293054296668</v>
      </c>
      <c r="DC599" s="15">
        <f t="shared" si="1228"/>
        <v>1.4138323194019854E-2</v>
      </c>
      <c r="DD599" s="15">
        <f t="shared" si="1229"/>
        <v>-1.8131703321657731</v>
      </c>
      <c r="DE599" s="15">
        <f t="shared" si="1230"/>
        <v>-1.8273086553597926</v>
      </c>
      <c r="DF599" s="15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3" t="str">
        <f>E599</f>
        <v>STD</v>
      </c>
      <c r="DW599" s="43" t="str">
        <f>A599</f>
        <v>Lab 3</v>
      </c>
      <c r="DX599" s="43" t="str">
        <f>B599</f>
        <v>Feb 5, 2020</v>
      </c>
      <c r="DY599" s="125">
        <f>C599</f>
        <v>2</v>
      </c>
      <c r="DZ599" s="51">
        <f>BE599/AVERAGE(BE597,BE601)</f>
        <v>0.99030349697488851</v>
      </c>
      <c r="EA599" s="52">
        <f>(CM599/AVERAGE(CM597,CM601)-1)*10^6</f>
        <v>7.8547756805491531</v>
      </c>
      <c r="EB599" s="52">
        <f>(CN599/AVERAGE(CN597,CN601)-1)*10^6</f>
        <v>-10.940135100612203</v>
      </c>
      <c r="EC599" s="52">
        <f>(CP599/AVERAGE(CP597,CP601)-1)*10^6</f>
        <v>21.661944945794431</v>
      </c>
      <c r="ED599" s="4"/>
      <c r="EE599" s="4"/>
      <c r="EF599" s="4"/>
      <c r="EG599" s="4"/>
      <c r="EH599" s="130"/>
      <c r="EI599" s="20"/>
      <c r="EJ599" s="20"/>
      <c r="EK599" s="52"/>
      <c r="EL599" s="52"/>
      <c r="EN599" s="21" t="str">
        <f t="shared" ref="EN599:EU599" si="1337">EE805</f>
        <v>iRM10</v>
      </c>
      <c r="EO599" s="21" t="str">
        <f t="shared" si="1337"/>
        <v>Lab 3</v>
      </c>
      <c r="EP599" s="62" t="str">
        <f t="shared" si="1337"/>
        <v>Jul 22, 2020</v>
      </c>
      <c r="EQ599" s="128">
        <f t="shared" si="1337"/>
        <v>3</v>
      </c>
      <c r="ER599" s="119">
        <f t="shared" si="1337"/>
        <v>0.84892127645137916</v>
      </c>
      <c r="ES599" s="118">
        <f t="shared" si="1337"/>
        <v>-11.622534972111076</v>
      </c>
      <c r="ET599" s="118">
        <f t="shared" si="1337"/>
        <v>6.741923504582914</v>
      </c>
      <c r="EU599" s="118">
        <f t="shared" si="1337"/>
        <v>-53.754356139523729</v>
      </c>
      <c r="EV599" s="62" t="s">
        <v>275</v>
      </c>
      <c r="EW599" s="121" t="s">
        <v>321</v>
      </c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</row>
    <row r="600" spans="1:235">
      <c r="A600" s="4" t="s">
        <v>178</v>
      </c>
      <c r="B600" s="4" t="s">
        <v>169</v>
      </c>
      <c r="C600" s="4">
        <v>2</v>
      </c>
      <c r="D600" s="16">
        <v>7</v>
      </c>
      <c r="E600" s="4" t="s">
        <v>165</v>
      </c>
      <c r="F600" s="15">
        <v>9.7276127000000002E-5</v>
      </c>
      <c r="G600" s="15">
        <v>4.0390345E-6</v>
      </c>
      <c r="H600" s="15">
        <v>5.1238332999999997E-5</v>
      </c>
      <c r="I600" s="15">
        <v>3.0328481000000001E-5</v>
      </c>
      <c r="J600" s="15">
        <v>1.0461561E-4</v>
      </c>
      <c r="K600" s="15"/>
      <c r="L600" s="15">
        <v>1.7779908E-4</v>
      </c>
      <c r="M600" s="15"/>
      <c r="N600" s="15">
        <v>1.0600889E-4</v>
      </c>
      <c r="O600" s="15"/>
      <c r="P600" s="15"/>
      <c r="Q600" s="15"/>
      <c r="R600" s="15"/>
      <c r="S600" s="15"/>
      <c r="T600" s="15">
        <v>-1.9308040999999998E-6</v>
      </c>
      <c r="U600" s="15">
        <v>1.1490207E-5</v>
      </c>
      <c r="V600" s="15">
        <v>23.142795</v>
      </c>
      <c r="W600" s="15">
        <v>5.1598027000000002</v>
      </c>
      <c r="X600" s="15">
        <v>8.0699497999999998</v>
      </c>
      <c r="Y600" s="15"/>
      <c r="Z600" s="15">
        <v>8.5536098000000003</v>
      </c>
      <c r="AA600" s="15"/>
      <c r="AB600" s="15">
        <v>1.436501</v>
      </c>
      <c r="AC600" s="4"/>
      <c r="AD600" s="4"/>
      <c r="AE600" s="4"/>
      <c r="AF600" s="4"/>
      <c r="AG600" s="4"/>
      <c r="AH600" s="4"/>
      <c r="AI600" s="69">
        <f t="shared" si="1173"/>
        <v>1</v>
      </c>
      <c r="AJ600" s="15">
        <f t="shared" si="1300"/>
        <v>-9.9206931099999997E-5</v>
      </c>
      <c r="AK600" s="15">
        <f t="shared" si="1301"/>
        <v>7.4511724999999997E-6</v>
      </c>
      <c r="AL600" s="15">
        <f t="shared" si="1302"/>
        <v>23.142743761666999</v>
      </c>
      <c r="AM600" s="15">
        <f t="shared" si="1303"/>
        <v>5.1597723715189998</v>
      </c>
      <c r="AN600" s="15">
        <f t="shared" si="1304"/>
        <v>8.0698451843899992</v>
      </c>
      <c r="AO600" s="15">
        <f t="shared" si="1305"/>
        <v>0</v>
      </c>
      <c r="AP600" s="15">
        <f t="shared" si="1306"/>
        <v>8.5534320009200009</v>
      </c>
      <c r="AQ600" s="15">
        <f t="shared" si="1307"/>
        <v>0</v>
      </c>
      <c r="AR600" s="15">
        <f t="shared" si="1308"/>
        <v>1.43639499111</v>
      </c>
      <c r="AS600" s="15">
        <f t="shared" si="1309"/>
        <v>0</v>
      </c>
      <c r="AT600" s="15">
        <f t="shared" si="1310"/>
        <v>0</v>
      </c>
      <c r="AU600" s="15">
        <f t="shared" si="1311"/>
        <v>0</v>
      </c>
      <c r="AV600" s="15">
        <f t="shared" si="1312"/>
        <v>0</v>
      </c>
      <c r="AW600" s="15">
        <f t="shared" si="1313"/>
        <v>0</v>
      </c>
      <c r="AX600" s="4"/>
      <c r="AY600" s="4">
        <f t="shared" si="1314"/>
        <v>0</v>
      </c>
      <c r="AZ600" s="4">
        <f t="shared" si="1315"/>
        <v>1</v>
      </c>
      <c r="BA600" s="4"/>
      <c r="BB600" s="4">
        <f t="shared" si="1176"/>
        <v>1</v>
      </c>
      <c r="BC600" s="4">
        <f t="shared" si="1177"/>
        <v>1</v>
      </c>
      <c r="BD600" s="40">
        <f t="shared" si="1178"/>
        <v>2.0452409318877822</v>
      </c>
      <c r="BE600" s="15">
        <f t="shared" si="1179"/>
        <v>23.142743761666999</v>
      </c>
      <c r="BF600" s="15">
        <f t="shared" si="1180"/>
        <v>5.1597723715189998</v>
      </c>
      <c r="BG600" s="15">
        <f t="shared" si="1316"/>
        <v>8.0698451843899992</v>
      </c>
      <c r="BH600" s="15">
        <f t="shared" si="1317"/>
        <v>8.5534320009200009</v>
      </c>
      <c r="BI600" s="15">
        <f t="shared" si="1318"/>
        <v>1.43639499111</v>
      </c>
      <c r="BJ600" s="18">
        <f t="shared" si="1319"/>
        <v>0.22295421945886573</v>
      </c>
      <c r="BK600" s="18">
        <f t="shared" si="1320"/>
        <v>0.34869872248063638</v>
      </c>
      <c r="BL600" s="18">
        <f t="shared" si="1321"/>
        <v>0.36959455149340026</v>
      </c>
      <c r="BM600" s="18">
        <f t="shared" si="1322"/>
        <v>6.2066754309798175E-2</v>
      </c>
      <c r="BN600" s="18">
        <f t="shared" si="1219"/>
        <v>1.5639924793841815</v>
      </c>
      <c r="BO600" s="18">
        <f t="shared" si="1220"/>
        <v>1.6577149891598673</v>
      </c>
      <c r="BP600" s="18">
        <f t="shared" si="1221"/>
        <v>0.27838340292657826</v>
      </c>
      <c r="BQ600" s="18">
        <f t="shared" si="1222"/>
        <v>1.0599251665280311</v>
      </c>
      <c r="BR600" s="18">
        <f t="shared" si="1223"/>
        <v>0.17799535905453401</v>
      </c>
      <c r="BS600" s="18">
        <f t="shared" si="1224"/>
        <v>0.16793200565053915</v>
      </c>
      <c r="BT600" s="144">
        <f t="shared" si="1323"/>
        <v>-1.5007888225041286</v>
      </c>
      <c r="BU600" s="144">
        <f t="shared" si="1324"/>
        <v>-1.0535469889704594</v>
      </c>
      <c r="BV600" s="144">
        <f t="shared" si="1325"/>
        <v>-0.99534868095367746</v>
      </c>
      <c r="BW600" s="144">
        <f t="shared" si="1326"/>
        <v>-2.7795447907277477</v>
      </c>
      <c r="BX600" s="96"/>
      <c r="BY600" s="96"/>
      <c r="BZ600" s="96"/>
      <c r="CA600" s="96"/>
      <c r="CB600" s="96"/>
      <c r="CC600" s="96"/>
      <c r="CD600" s="96"/>
      <c r="CE600" s="96"/>
      <c r="CF600" s="96"/>
      <c r="CG600" s="96"/>
      <c r="CH600" s="96"/>
      <c r="CI600" s="4"/>
      <c r="CJ600" s="43"/>
      <c r="CK600" s="20">
        <f t="shared" si="1195"/>
        <v>0</v>
      </c>
      <c r="CL600" s="42">
        <f t="shared" si="1196"/>
        <v>2.0452409318877822</v>
      </c>
      <c r="CM600" s="43">
        <f t="shared" si="1197"/>
        <v>0.21796225055812002</v>
      </c>
      <c r="CN600" s="43">
        <f t="shared" si="1198"/>
        <v>0.33335284566640716</v>
      </c>
      <c r="CO600" s="40">
        <f t="shared" si="1199"/>
        <v>0.33810000000000001</v>
      </c>
      <c r="CP600" s="43">
        <f t="shared" si="1200"/>
        <v>5.4380302421790608E-2</v>
      </c>
      <c r="CQ600" s="18">
        <f t="shared" si="1201"/>
        <v>1.5294063298246132</v>
      </c>
      <c r="CR600" s="18">
        <f t="shared" si="1202"/>
        <v>1.5511860385651732</v>
      </c>
      <c r="CS600" s="18">
        <f t="shared" si="1203"/>
        <v>0.2494941315872034</v>
      </c>
      <c r="CT600" s="18">
        <f t="shared" si="1204"/>
        <v>1.0142406293970665</v>
      </c>
      <c r="CU600" s="18">
        <f t="shared" si="1205"/>
        <v>0.16313135804519291</v>
      </c>
      <c r="CV600" s="18">
        <f t="shared" si="1206"/>
        <v>0.1608408826435688</v>
      </c>
      <c r="CW600" s="15">
        <f t="shared" si="1207"/>
        <v>-1.5234333937648492</v>
      </c>
      <c r="CX600" s="15">
        <f t="shared" si="1208"/>
        <v>-1.0985537533821115</v>
      </c>
      <c r="CY600" s="15">
        <f t="shared" si="1209"/>
        <v>-2.9117532785245999</v>
      </c>
      <c r="CZ600" s="15">
        <f t="shared" si="1225"/>
        <v>0.42487964038273757</v>
      </c>
      <c r="DA600" s="15">
        <f t="shared" si="1226"/>
        <v>0.43901982449655225</v>
      </c>
      <c r="DB600" s="15">
        <f t="shared" si="1227"/>
        <v>-1.3883198847597511</v>
      </c>
      <c r="DC600" s="15">
        <f t="shared" si="1228"/>
        <v>1.4140184113814656E-2</v>
      </c>
      <c r="DD600" s="15">
        <f t="shared" si="1229"/>
        <v>-1.8131995251424886</v>
      </c>
      <c r="DE600" s="15">
        <f t="shared" si="1230"/>
        <v>-1.8273397092563033</v>
      </c>
      <c r="DF600" s="15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125"/>
      <c r="DZ600" s="4"/>
      <c r="EA600" s="20"/>
      <c r="EB600" s="20"/>
      <c r="EC600" s="20"/>
      <c r="ED600" s="4"/>
      <c r="EE600" s="4" t="str">
        <f>E600</f>
        <v>iRM6</v>
      </c>
      <c r="EF600" s="4" t="str">
        <f>A600</f>
        <v>Lab 3</v>
      </c>
      <c r="EG600" s="4" t="str">
        <f>B600</f>
        <v>Feb 5, 2020</v>
      </c>
      <c r="EH600" s="130">
        <f>C600</f>
        <v>2</v>
      </c>
      <c r="EI600" s="51">
        <f>BE600/AVERAGE(BE599,BE601)</f>
        <v>0.9739272623106392</v>
      </c>
      <c r="EJ600" s="52">
        <f>(CM600/AVERAGE(CM599,CM601)-1)*10^6</f>
        <v>-1.612440558185213</v>
      </c>
      <c r="EK600" s="52">
        <f>(CN600/AVERAGE(CN599,CN601)-1)*10^6</f>
        <v>-7.9602624404317979</v>
      </c>
      <c r="EL600" s="52">
        <f>(CP600/AVERAGE(CP599,CP601)-1)*10^6</f>
        <v>-18.491945168119805</v>
      </c>
      <c r="EP600" s="39"/>
      <c r="EQ600" s="124"/>
      <c r="ER600" s="117"/>
      <c r="ES600" s="44"/>
      <c r="ET600" s="44"/>
      <c r="EU600" s="44"/>
      <c r="EV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</row>
    <row r="601" spans="1:235">
      <c r="A601" s="4" t="s">
        <v>178</v>
      </c>
      <c r="B601" s="4" t="s">
        <v>169</v>
      </c>
      <c r="C601" s="4">
        <v>2</v>
      </c>
      <c r="D601" s="16">
        <v>8</v>
      </c>
      <c r="E601" s="4" t="s">
        <v>162</v>
      </c>
      <c r="F601" s="15">
        <v>9.7276127000000002E-5</v>
      </c>
      <c r="G601" s="15">
        <v>4.0390345E-6</v>
      </c>
      <c r="H601" s="15">
        <v>5.1238332999999997E-5</v>
      </c>
      <c r="I601" s="15">
        <v>3.0328481000000001E-5</v>
      </c>
      <c r="J601" s="15">
        <v>1.0461561E-4</v>
      </c>
      <c r="K601" s="15"/>
      <c r="L601" s="15">
        <v>1.7779908E-4</v>
      </c>
      <c r="M601" s="15"/>
      <c r="N601" s="15">
        <v>1.0600889E-4</v>
      </c>
      <c r="O601" s="15"/>
      <c r="P601" s="15"/>
      <c r="Q601" s="15"/>
      <c r="R601" s="15"/>
      <c r="S601" s="15"/>
      <c r="T601" s="15">
        <v>2.5773971000000002E-5</v>
      </c>
      <c r="U601" s="15">
        <v>1.3054824E-5</v>
      </c>
      <c r="V601" s="15">
        <v>23.76895</v>
      </c>
      <c r="W601" s="15">
        <v>5.2994791000000001</v>
      </c>
      <c r="X601" s="15">
        <v>8.2886475999999991</v>
      </c>
      <c r="Y601" s="15"/>
      <c r="Z601" s="15">
        <v>8.7855404999999998</v>
      </c>
      <c r="AA601" s="15"/>
      <c r="AB601" s="15">
        <v>1.4754996</v>
      </c>
      <c r="AC601" s="4"/>
      <c r="AD601" s="4"/>
      <c r="AE601" s="4"/>
      <c r="AF601" s="4"/>
      <c r="AG601" s="4"/>
      <c r="AH601" s="4"/>
      <c r="AI601" s="69">
        <f t="shared" si="1173"/>
        <v>1</v>
      </c>
      <c r="AJ601" s="15">
        <f t="shared" si="1300"/>
        <v>-7.1502156000000008E-5</v>
      </c>
      <c r="AK601" s="15">
        <f t="shared" si="1301"/>
        <v>9.0157895000000006E-6</v>
      </c>
      <c r="AL601" s="15">
        <f t="shared" si="1302"/>
        <v>23.768898761667</v>
      </c>
      <c r="AM601" s="15">
        <f t="shared" si="1303"/>
        <v>5.2994487715189997</v>
      </c>
      <c r="AN601" s="15">
        <f t="shared" si="1304"/>
        <v>8.2885429843899985</v>
      </c>
      <c r="AO601" s="15">
        <f t="shared" si="1305"/>
        <v>0</v>
      </c>
      <c r="AP601" s="15">
        <f t="shared" si="1306"/>
        <v>8.7853627009200004</v>
      </c>
      <c r="AQ601" s="15">
        <f t="shared" si="1307"/>
        <v>0</v>
      </c>
      <c r="AR601" s="15">
        <f t="shared" si="1308"/>
        <v>1.47539359111</v>
      </c>
      <c r="AS601" s="15">
        <f t="shared" si="1309"/>
        <v>0</v>
      </c>
      <c r="AT601" s="15">
        <f t="shared" si="1310"/>
        <v>0</v>
      </c>
      <c r="AU601" s="15">
        <f t="shared" si="1311"/>
        <v>0</v>
      </c>
      <c r="AV601" s="15">
        <f t="shared" si="1312"/>
        <v>0</v>
      </c>
      <c r="AW601" s="15">
        <f t="shared" si="1313"/>
        <v>0</v>
      </c>
      <c r="AX601" s="4"/>
      <c r="AY601" s="4">
        <f t="shared" si="1314"/>
        <v>0</v>
      </c>
      <c r="AZ601" s="4">
        <f t="shared" si="1315"/>
        <v>1</v>
      </c>
      <c r="BA601" s="4"/>
      <c r="BB601" s="4">
        <f t="shared" si="1176"/>
        <v>1</v>
      </c>
      <c r="BC601" s="4">
        <f t="shared" si="1177"/>
        <v>1</v>
      </c>
      <c r="BD601" s="40">
        <f t="shared" si="1178"/>
        <v>2.0465667692396168</v>
      </c>
      <c r="BE601" s="15">
        <f t="shared" si="1179"/>
        <v>23.768898761667</v>
      </c>
      <c r="BF601" s="15">
        <f t="shared" si="1180"/>
        <v>5.2994487715189997</v>
      </c>
      <c r="BG601" s="15">
        <f t="shared" si="1316"/>
        <v>8.2885429843899985</v>
      </c>
      <c r="BH601" s="15">
        <f t="shared" si="1317"/>
        <v>8.7853627009200004</v>
      </c>
      <c r="BI601" s="15">
        <f t="shared" si="1318"/>
        <v>1.47539359111</v>
      </c>
      <c r="BJ601" s="18">
        <f t="shared" si="1319"/>
        <v>0.22295726969335328</v>
      </c>
      <c r="BK601" s="18">
        <f t="shared" si="1320"/>
        <v>0.34871379896477345</v>
      </c>
      <c r="BL601" s="18">
        <f t="shared" si="1321"/>
        <v>0.36961589129608674</v>
      </c>
      <c r="BM601" s="18">
        <f t="shared" si="1322"/>
        <v>6.2072442055642177E-2</v>
      </c>
      <c r="BN601" s="18">
        <f t="shared" si="1219"/>
        <v>1.5640387032204905</v>
      </c>
      <c r="BO601" s="18">
        <f t="shared" si="1220"/>
        <v>1.6577880228101196</v>
      </c>
      <c r="BP601" s="18">
        <f t="shared" si="1221"/>
        <v>0.27840510489303261</v>
      </c>
      <c r="BQ601" s="18">
        <f t="shared" si="1222"/>
        <v>1.0599405368911852</v>
      </c>
      <c r="BR601" s="18">
        <f t="shared" si="1223"/>
        <v>0.17800397414704155</v>
      </c>
      <c r="BS601" s="18">
        <f t="shared" si="1224"/>
        <v>0.16793769834403049</v>
      </c>
      <c r="BT601" s="144">
        <f t="shared" si="1323"/>
        <v>-1.5007751416075299</v>
      </c>
      <c r="BU601" s="144">
        <f t="shared" si="1324"/>
        <v>-1.0535037534859339</v>
      </c>
      <c r="BV601" s="144">
        <f t="shared" si="1325"/>
        <v>-0.99529094420793585</v>
      </c>
      <c r="BW601" s="144">
        <f t="shared" si="1326"/>
        <v>-2.7794531557564492</v>
      </c>
      <c r="BX601" s="96"/>
      <c r="BY601" s="96"/>
      <c r="BZ601" s="96"/>
      <c r="CA601" s="96"/>
      <c r="CB601" s="96"/>
      <c r="CC601" s="96"/>
      <c r="CD601" s="96"/>
      <c r="CE601" s="96"/>
      <c r="CF601" s="96"/>
      <c r="CG601" s="96"/>
      <c r="CH601" s="96"/>
      <c r="CI601" s="4"/>
      <c r="CJ601" s="43"/>
      <c r="CK601" s="20">
        <f t="shared" si="1195"/>
        <v>0</v>
      </c>
      <c r="CL601" s="42">
        <f t="shared" si="1196"/>
        <v>2.0465667692396168</v>
      </c>
      <c r="CM601" s="43">
        <f t="shared" si="1197"/>
        <v>0.2179620329106004</v>
      </c>
      <c r="CN601" s="43">
        <f t="shared" si="1198"/>
        <v>0.33335753251744094</v>
      </c>
      <c r="CO601" s="40">
        <f t="shared" si="1199"/>
        <v>0.33810000000000001</v>
      </c>
      <c r="CP601" s="43">
        <f t="shared" si="1200"/>
        <v>5.4380624907618864E-2</v>
      </c>
      <c r="CQ601" s="18">
        <f t="shared" si="1201"/>
        <v>1.5294293600857143</v>
      </c>
      <c r="CR601" s="18">
        <f t="shared" si="1202"/>
        <v>1.5511875875128931</v>
      </c>
      <c r="CS601" s="18">
        <f t="shared" si="1203"/>
        <v>0.24949586027179188</v>
      </c>
      <c r="CT601" s="18">
        <f t="shared" si="1204"/>
        <v>1.0142263696480622</v>
      </c>
      <c r="CU601" s="18">
        <f t="shared" si="1205"/>
        <v>0.16313003188183159</v>
      </c>
      <c r="CV601" s="18">
        <f t="shared" si="1206"/>
        <v>0.16084183646145778</v>
      </c>
      <c r="CW601" s="15">
        <f t="shared" si="1207"/>
        <v>-1.5234343923213778</v>
      </c>
      <c r="CX601" s="15">
        <f t="shared" si="1208"/>
        <v>-1.0985396937508616</v>
      </c>
      <c r="CY601" s="15">
        <f t="shared" si="1209"/>
        <v>-2.9117473483466183</v>
      </c>
      <c r="CZ601" s="15">
        <f t="shared" si="1225"/>
        <v>0.42489469857051632</v>
      </c>
      <c r="DA601" s="15">
        <f t="shared" si="1226"/>
        <v>0.43902082305308127</v>
      </c>
      <c r="DB601" s="15">
        <f t="shared" si="1227"/>
        <v>-1.3883129560252405</v>
      </c>
      <c r="DC601" s="15">
        <f t="shared" si="1228"/>
        <v>1.4126124482564837E-2</v>
      </c>
      <c r="DD601" s="15">
        <f t="shared" si="1229"/>
        <v>-1.8132076545957569</v>
      </c>
      <c r="DE601" s="15">
        <f t="shared" si="1230"/>
        <v>-1.8273337790783215</v>
      </c>
      <c r="DF601" s="15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3" t="str">
        <f>E601</f>
        <v>STD</v>
      </c>
      <c r="DW601" s="43" t="str">
        <f>A601</f>
        <v>Lab 3</v>
      </c>
      <c r="DX601" s="43" t="str">
        <f>B601</f>
        <v>Feb 5, 2020</v>
      </c>
      <c r="DY601" s="125">
        <f>C601</f>
        <v>2</v>
      </c>
      <c r="DZ601" s="51">
        <f>BE601/AVERAGE(BE599,BE603)</f>
        <v>1.0029291571866847</v>
      </c>
      <c r="EA601" s="52">
        <f>(CM601/AVERAGE(CM599,CM603)-1)*10^6</f>
        <v>-3.0578956059512663</v>
      </c>
      <c r="EB601" s="52">
        <f>(CN601/AVERAGE(CN599,CN603)-1)*10^6</f>
        <v>14.06744879628441</v>
      </c>
      <c r="EC601" s="52">
        <f>(CP601/AVERAGE(CP599,CP603)-1)*10^6</f>
        <v>-14.426656127164428</v>
      </c>
      <c r="ED601" s="4"/>
      <c r="EE601" s="4"/>
      <c r="EF601" s="4"/>
      <c r="EG601" s="4"/>
      <c r="EH601" s="130"/>
      <c r="EI601" s="20"/>
      <c r="EJ601" s="20"/>
      <c r="EK601" s="52"/>
      <c r="EL601" s="52"/>
      <c r="EN601" s="39" t="str">
        <f t="shared" ref="EN601:EU601" si="1338">EE855</f>
        <v>iRM10</v>
      </c>
      <c r="EO601" s="39" t="str">
        <f t="shared" si="1338"/>
        <v>Lab 3</v>
      </c>
      <c r="EP601" s="39" t="str">
        <f t="shared" si="1338"/>
        <v>Jul 30, 2020</v>
      </c>
      <c r="EQ601" s="124">
        <f t="shared" si="1338"/>
        <v>5</v>
      </c>
      <c r="ER601" s="117">
        <f t="shared" si="1338"/>
        <v>1.0153186003624899</v>
      </c>
      <c r="ES601" s="44">
        <f t="shared" si="1338"/>
        <v>9.4989155643432355</v>
      </c>
      <c r="ET601" s="44">
        <f t="shared" si="1338"/>
        <v>0.20130321121136774</v>
      </c>
      <c r="EU601" s="44">
        <f t="shared" si="1338"/>
        <v>-14.699345235902328</v>
      </c>
      <c r="EV601" s="39" t="s">
        <v>275</v>
      </c>
      <c r="EW601" s="108" t="s">
        <v>257</v>
      </c>
      <c r="EX601" s="109">
        <f>AVERAGE(ES601:ES609)</f>
        <v>-0.13568526604748302</v>
      </c>
      <c r="EY601" s="109">
        <f t="shared" ref="EY601:EZ601" si="1339">AVERAGE(ET601:ET609)</f>
        <v>0.6946728156166494</v>
      </c>
      <c r="EZ601" s="110">
        <f t="shared" si="1339"/>
        <v>-4.7362771974368556</v>
      </c>
      <c r="FA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</row>
    <row r="602" spans="1:235">
      <c r="A602" s="4" t="s">
        <v>178</v>
      </c>
      <c r="B602" s="4" t="s">
        <v>169</v>
      </c>
      <c r="C602" s="4">
        <v>2</v>
      </c>
      <c r="D602" s="16">
        <v>9</v>
      </c>
      <c r="E602" s="4" t="s">
        <v>163</v>
      </c>
      <c r="F602" s="15">
        <v>9.7276127000000002E-5</v>
      </c>
      <c r="G602" s="15">
        <v>4.0390345E-6</v>
      </c>
      <c r="H602" s="15">
        <v>5.1238332999999997E-5</v>
      </c>
      <c r="I602" s="15">
        <v>3.0328481000000001E-5</v>
      </c>
      <c r="J602" s="15">
        <v>1.0461561E-4</v>
      </c>
      <c r="K602" s="15"/>
      <c r="L602" s="15">
        <v>1.7779908E-4</v>
      </c>
      <c r="M602" s="15"/>
      <c r="N602" s="15">
        <v>1.0600889E-4</v>
      </c>
      <c r="O602" s="15"/>
      <c r="P602" s="15"/>
      <c r="Q602" s="15"/>
      <c r="R602" s="15"/>
      <c r="S602" s="15"/>
      <c r="T602" s="15">
        <v>5.5924799000000001E-5</v>
      </c>
      <c r="U602" s="15">
        <v>1.9599544000000001E-5</v>
      </c>
      <c r="V602" s="15">
        <v>23.168569999999999</v>
      </c>
      <c r="W602" s="15">
        <v>5.1656610000000001</v>
      </c>
      <c r="X602" s="15">
        <v>8.0795446999999996</v>
      </c>
      <c r="Y602" s="15"/>
      <c r="Z602" s="15">
        <v>8.5642700000000005</v>
      </c>
      <c r="AA602" s="15"/>
      <c r="AB602" s="15">
        <v>1.4383911</v>
      </c>
      <c r="AC602" s="4"/>
      <c r="AD602" s="4"/>
      <c r="AE602" s="4"/>
      <c r="AF602" s="4"/>
      <c r="AG602" s="4"/>
      <c r="AH602" s="4"/>
      <c r="AI602" s="69">
        <f t="shared" si="1173"/>
        <v>1</v>
      </c>
      <c r="AJ602" s="15">
        <f t="shared" si="1300"/>
        <v>-4.1351328000000002E-5</v>
      </c>
      <c r="AK602" s="15">
        <f t="shared" si="1301"/>
        <v>1.5560509500000001E-5</v>
      </c>
      <c r="AL602" s="15">
        <f t="shared" si="1302"/>
        <v>23.168518761666999</v>
      </c>
      <c r="AM602" s="15">
        <f t="shared" si="1303"/>
        <v>5.1656306715189997</v>
      </c>
      <c r="AN602" s="15">
        <f t="shared" si="1304"/>
        <v>8.0794400843899989</v>
      </c>
      <c r="AO602" s="15">
        <f t="shared" si="1305"/>
        <v>0</v>
      </c>
      <c r="AP602" s="15">
        <f t="shared" si="1306"/>
        <v>8.5640922009200011</v>
      </c>
      <c r="AQ602" s="15">
        <f t="shared" si="1307"/>
        <v>0</v>
      </c>
      <c r="AR602" s="15">
        <f t="shared" si="1308"/>
        <v>1.43828509111</v>
      </c>
      <c r="AS602" s="15">
        <f t="shared" si="1309"/>
        <v>0</v>
      </c>
      <c r="AT602" s="15">
        <f t="shared" si="1310"/>
        <v>0</v>
      </c>
      <c r="AU602" s="15">
        <f t="shared" si="1311"/>
        <v>0</v>
      </c>
      <c r="AV602" s="15">
        <f t="shared" si="1312"/>
        <v>0</v>
      </c>
      <c r="AW602" s="15">
        <f t="shared" si="1313"/>
        <v>0</v>
      </c>
      <c r="AX602" s="4"/>
      <c r="AY602" s="4">
        <f t="shared" si="1314"/>
        <v>0</v>
      </c>
      <c r="AZ602" s="4">
        <f t="shared" si="1315"/>
        <v>1</v>
      </c>
      <c r="BA602" s="4"/>
      <c r="BB602" s="4">
        <f t="shared" si="1176"/>
        <v>1</v>
      </c>
      <c r="BC602" s="4">
        <f t="shared" si="1177"/>
        <v>1</v>
      </c>
      <c r="BD602" s="40">
        <f t="shared" si="1178"/>
        <v>2.0482815388677782</v>
      </c>
      <c r="BE602" s="15">
        <f t="shared" si="1179"/>
        <v>23.168518761666999</v>
      </c>
      <c r="BF602" s="15">
        <f t="shared" si="1180"/>
        <v>5.1656306715189997</v>
      </c>
      <c r="BG602" s="15">
        <f t="shared" si="1316"/>
        <v>8.0794400843899989</v>
      </c>
      <c r="BH602" s="15">
        <f t="shared" si="1317"/>
        <v>8.5640922009200011</v>
      </c>
      <c r="BI602" s="15">
        <f t="shared" si="1318"/>
        <v>1.43828509111</v>
      </c>
      <c r="BJ602" s="18">
        <f t="shared" si="1319"/>
        <v>0.22295903871358788</v>
      </c>
      <c r="BK602" s="18">
        <f t="shared" si="1320"/>
        <v>0.34872493004419741</v>
      </c>
      <c r="BL602" s="18">
        <f t="shared" si="1321"/>
        <v>0.36964349292323107</v>
      </c>
      <c r="BM602" s="18">
        <f t="shared" si="1322"/>
        <v>6.2079285512619188E-2</v>
      </c>
      <c r="BN602" s="18">
        <f t="shared" si="1219"/>
        <v>1.5640762180185381</v>
      </c>
      <c r="BO602" s="18">
        <f t="shared" si="1220"/>
        <v>1.6578986663019897</v>
      </c>
      <c r="BP602" s="18">
        <f t="shared" si="1221"/>
        <v>0.27843358973378934</v>
      </c>
      <c r="BQ602" s="18">
        <f t="shared" si="1222"/>
        <v>1.0599858543992895</v>
      </c>
      <c r="BR602" s="18">
        <f t="shared" si="1223"/>
        <v>0.17801791659905492</v>
      </c>
      <c r="BS602" s="18">
        <f t="shared" si="1224"/>
        <v>0.16794367194639634</v>
      </c>
      <c r="BT602" s="144">
        <f t="shared" si="1323"/>
        <v>-1.5007672072924971</v>
      </c>
      <c r="BU602" s="144">
        <f t="shared" si="1324"/>
        <v>-1.0534718336083535</v>
      </c>
      <c r="BV602" s="144">
        <f t="shared" si="1325"/>
        <v>-0.99521627047975236</v>
      </c>
      <c r="BW602" s="144">
        <f t="shared" si="1326"/>
        <v>-2.7793429123129147</v>
      </c>
      <c r="BX602" s="96"/>
      <c r="BY602" s="96"/>
      <c r="BZ602" s="96"/>
      <c r="CA602" s="96"/>
      <c r="CB602" s="96"/>
      <c r="CC602" s="96"/>
      <c r="CD602" s="96"/>
      <c r="CE602" s="96"/>
      <c r="CF602" s="96"/>
      <c r="CG602" s="96"/>
      <c r="CH602" s="96"/>
      <c r="CI602" s="4"/>
      <c r="CJ602" s="43"/>
      <c r="CK602" s="20">
        <f t="shared" si="1195"/>
        <v>0</v>
      </c>
      <c r="CL602" s="42">
        <f t="shared" si="1196"/>
        <v>2.0482815388677782</v>
      </c>
      <c r="CM602" s="43">
        <f t="shared" si="1197"/>
        <v>0.21795962415305625</v>
      </c>
      <c r="CN602" s="43">
        <f t="shared" si="1198"/>
        <v>0.3333555941604317</v>
      </c>
      <c r="CO602" s="40">
        <f t="shared" si="1199"/>
        <v>0.33810000000000001</v>
      </c>
      <c r="CP602" s="43">
        <f t="shared" si="1200"/>
        <v>5.4380592131640128E-2</v>
      </c>
      <c r="CQ602" s="18">
        <f t="shared" si="1201"/>
        <v>1.5294373692181713</v>
      </c>
      <c r="CR602" s="18">
        <f t="shared" si="1202"/>
        <v>1.5512047302971048</v>
      </c>
      <c r="CS602" s="18">
        <f t="shared" si="1203"/>
        <v>0.24949846717230897</v>
      </c>
      <c r="CT602" s="18">
        <f t="shared" si="1204"/>
        <v>1.0142322670525965</v>
      </c>
      <c r="CU602" s="18">
        <f t="shared" si="1205"/>
        <v>0.16313088210983723</v>
      </c>
      <c r="CV602" s="18">
        <f t="shared" si="1206"/>
        <v>0.16084173951978745</v>
      </c>
      <c r="CW602" s="15">
        <f t="shared" si="1207"/>
        <v>-1.5234454436536764</v>
      </c>
      <c r="CX602" s="15">
        <f t="shared" si="1208"/>
        <v>-1.0985455084166653</v>
      </c>
      <c r="CY602" s="15">
        <f t="shared" si="1209"/>
        <v>-2.9117479510610718</v>
      </c>
      <c r="CZ602" s="15">
        <f t="shared" si="1225"/>
        <v>0.42489993523701131</v>
      </c>
      <c r="DA602" s="15">
        <f t="shared" si="1226"/>
        <v>0.43903187438537955</v>
      </c>
      <c r="DB602" s="15">
        <f t="shared" si="1227"/>
        <v>-1.3883025074073958</v>
      </c>
      <c r="DC602" s="15">
        <f t="shared" si="1228"/>
        <v>1.4131939148368309E-2</v>
      </c>
      <c r="DD602" s="15">
        <f t="shared" si="1229"/>
        <v>-1.8132024426444064</v>
      </c>
      <c r="DE602" s="15">
        <f t="shared" si="1230"/>
        <v>-1.827334381792775</v>
      </c>
      <c r="DF602" s="15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125"/>
      <c r="DZ602" s="4"/>
      <c r="EA602" s="20"/>
      <c r="EB602" s="20"/>
      <c r="EC602" s="20"/>
      <c r="ED602" s="4"/>
      <c r="EE602" s="4" t="str">
        <f>E602</f>
        <v>iRM4</v>
      </c>
      <c r="EF602" s="4" t="str">
        <f>A602</f>
        <v>Lab 3</v>
      </c>
      <c r="EG602" s="4" t="str">
        <f>B602</f>
        <v>Feb 5, 2020</v>
      </c>
      <c r="EH602" s="130">
        <f>C602</f>
        <v>2</v>
      </c>
      <c r="EI602" s="51">
        <f>BE602/AVERAGE(BE601,BE603)</f>
        <v>0.97732365038807545</v>
      </c>
      <c r="EJ602" s="52">
        <f>(CM602/AVERAGE(CM601,CM603)-1)*10^6</f>
        <v>-11.498169255608204</v>
      </c>
      <c r="EK602" s="52">
        <f>(CN602/AVERAGE(CN601,CN603)-1)*10^6</f>
        <v>2.1533006391294407</v>
      </c>
      <c r="EL602" s="52">
        <f>(CP602/AVERAGE(CP601,CP603)-1)*10^6</f>
        <v>-2.4675568626175703</v>
      </c>
      <c r="EN602" s="39" t="str">
        <f t="shared" ref="EN602:EU602" si="1340">EE863</f>
        <v>iRM10</v>
      </c>
      <c r="EO602" s="39" t="str">
        <f t="shared" si="1340"/>
        <v>Lab 3</v>
      </c>
      <c r="EP602" s="39" t="str">
        <f t="shared" si="1340"/>
        <v>Jul 30, 2020</v>
      </c>
      <c r="EQ602" s="124">
        <f t="shared" si="1340"/>
        <v>5</v>
      </c>
      <c r="ER602" s="117">
        <f t="shared" si="1340"/>
        <v>1.0141969894253287</v>
      </c>
      <c r="ES602" s="44">
        <f t="shared" si="1340"/>
        <v>6.866735638100252</v>
      </c>
      <c r="ET602" s="44">
        <f t="shared" si="1340"/>
        <v>-4.311296644465834</v>
      </c>
      <c r="EU602" s="44">
        <f t="shared" si="1340"/>
        <v>8.0067424317320501</v>
      </c>
      <c r="EV602" s="39" t="s">
        <v>275</v>
      </c>
      <c r="EW602" s="111" t="s">
        <v>258</v>
      </c>
      <c r="EX602" s="44">
        <f>2*STDEV(ES601:ES609)</f>
        <v>15.653287448838437</v>
      </c>
      <c r="EY602" s="44">
        <f>2*STDEV(ET601:ET609)</f>
        <v>11.491564423967469</v>
      </c>
      <c r="EZ602" s="112">
        <f>2*STDEV(EU601:EU609)</f>
        <v>48.149714899195871</v>
      </c>
      <c r="FA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</row>
    <row r="603" spans="1:235">
      <c r="A603" s="4" t="s">
        <v>178</v>
      </c>
      <c r="B603" s="4" t="s">
        <v>169</v>
      </c>
      <c r="C603" s="4">
        <v>2</v>
      </c>
      <c r="D603" s="16">
        <v>10</v>
      </c>
      <c r="E603" s="4" t="s">
        <v>162</v>
      </c>
      <c r="F603" s="15">
        <v>9.7276127000000002E-5</v>
      </c>
      <c r="G603" s="15">
        <v>4.0390345E-6</v>
      </c>
      <c r="H603" s="15">
        <v>5.1238332999999997E-5</v>
      </c>
      <c r="I603" s="15">
        <v>3.0328481000000001E-5</v>
      </c>
      <c r="J603" s="15">
        <v>1.0461561E-4</v>
      </c>
      <c r="K603" s="15"/>
      <c r="L603" s="15">
        <v>1.7779908E-4</v>
      </c>
      <c r="M603" s="15"/>
      <c r="N603" s="15">
        <v>1.0600889E-4</v>
      </c>
      <c r="O603" s="15"/>
      <c r="P603" s="15"/>
      <c r="Q603" s="15"/>
      <c r="R603" s="15"/>
      <c r="S603" s="15"/>
      <c r="T603" s="15">
        <v>3.2335259000000003E-5</v>
      </c>
      <c r="U603" s="15">
        <v>-5.1236380000000002E-6</v>
      </c>
      <c r="V603" s="15">
        <v>23.643325000000001</v>
      </c>
      <c r="W603" s="15">
        <v>5.2716431000000004</v>
      </c>
      <c r="X603" s="15">
        <v>8.2452322000000002</v>
      </c>
      <c r="Y603" s="15"/>
      <c r="Z603" s="15">
        <v>8.7402049000000002</v>
      </c>
      <c r="AA603" s="15"/>
      <c r="AB603" s="15">
        <v>1.4679808000000001</v>
      </c>
      <c r="AC603" s="4"/>
      <c r="AD603" s="4"/>
      <c r="AE603" s="4"/>
      <c r="AF603" s="4"/>
      <c r="AG603" s="4"/>
      <c r="AH603" s="4"/>
      <c r="AI603" s="69">
        <f t="shared" si="1173"/>
        <v>1</v>
      </c>
      <c r="AJ603" s="15">
        <f t="shared" si="1300"/>
        <v>-6.4940867999999999E-5</v>
      </c>
      <c r="AK603" s="15">
        <f t="shared" si="1301"/>
        <v>-9.162672500000001E-6</v>
      </c>
      <c r="AL603" s="15">
        <f t="shared" si="1302"/>
        <v>23.643273761667</v>
      </c>
      <c r="AM603" s="15">
        <f t="shared" si="1303"/>
        <v>5.271612771519</v>
      </c>
      <c r="AN603" s="15">
        <f t="shared" si="1304"/>
        <v>8.2451275843899996</v>
      </c>
      <c r="AO603" s="15">
        <f t="shared" si="1305"/>
        <v>0</v>
      </c>
      <c r="AP603" s="15">
        <f t="shared" si="1306"/>
        <v>8.7400271009200008</v>
      </c>
      <c r="AQ603" s="15">
        <f t="shared" si="1307"/>
        <v>0</v>
      </c>
      <c r="AR603" s="15">
        <f t="shared" si="1308"/>
        <v>1.4678747911100001</v>
      </c>
      <c r="AS603" s="15">
        <f t="shared" si="1309"/>
        <v>0</v>
      </c>
      <c r="AT603" s="15">
        <f t="shared" si="1310"/>
        <v>0</v>
      </c>
      <c r="AU603" s="15">
        <f t="shared" si="1311"/>
        <v>0</v>
      </c>
      <c r="AV603" s="15">
        <f t="shared" si="1312"/>
        <v>0</v>
      </c>
      <c r="AW603" s="15">
        <f t="shared" si="1313"/>
        <v>0</v>
      </c>
      <c r="AX603" s="4"/>
      <c r="AY603" s="4">
        <f t="shared" si="1314"/>
        <v>0</v>
      </c>
      <c r="AZ603" s="4">
        <f t="shared" si="1315"/>
        <v>1</v>
      </c>
      <c r="BA603" s="4"/>
      <c r="BB603" s="4">
        <f t="shared" si="1176"/>
        <v>1</v>
      </c>
      <c r="BC603" s="4">
        <f t="shared" si="1177"/>
        <v>1</v>
      </c>
      <c r="BD603" s="40">
        <f t="shared" si="1178"/>
        <v>2.0494502426055363</v>
      </c>
      <c r="BE603" s="15">
        <f t="shared" si="1179"/>
        <v>23.643273761667</v>
      </c>
      <c r="BF603" s="15">
        <f t="shared" si="1180"/>
        <v>5.271612771519</v>
      </c>
      <c r="BG603" s="15">
        <f t="shared" si="1316"/>
        <v>8.2451275843899996</v>
      </c>
      <c r="BH603" s="15">
        <f t="shared" si="1317"/>
        <v>8.7400271009200008</v>
      </c>
      <c r="BI603" s="15">
        <f t="shared" si="1318"/>
        <v>1.4678747911100001</v>
      </c>
      <c r="BJ603" s="18">
        <f t="shared" si="1319"/>
        <v>0.2229645870812485</v>
      </c>
      <c r="BK603" s="18">
        <f t="shared" si="1320"/>
        <v>0.34873036904719518</v>
      </c>
      <c r="BL603" s="18">
        <f t="shared" si="1321"/>
        <v>0.36966230603353523</v>
      </c>
      <c r="BM603" s="18">
        <f t="shared" si="1322"/>
        <v>6.2084244589252921E-2</v>
      </c>
      <c r="BN603" s="18">
        <f t="shared" si="1219"/>
        <v>1.5640616907478562</v>
      </c>
      <c r="BO603" s="18">
        <f t="shared" si="1220"/>
        <v>1.657941787405145</v>
      </c>
      <c r="BP603" s="18">
        <f t="shared" si="1221"/>
        <v>0.27844890259020982</v>
      </c>
      <c r="BQ603" s="18">
        <f t="shared" si="1222"/>
        <v>1.0600232696783207</v>
      </c>
      <c r="BR603" s="18">
        <f t="shared" si="1223"/>
        <v>0.1780293605024425</v>
      </c>
      <c r="BS603" s="18">
        <f t="shared" si="1224"/>
        <v>0.1679485399942853</v>
      </c>
      <c r="BT603" s="144">
        <f t="shared" si="1323"/>
        <v>-1.5007423224586827</v>
      </c>
      <c r="BU603" s="144">
        <f t="shared" si="1324"/>
        <v>-1.0534562369012814</v>
      </c>
      <c r="BV603" s="144">
        <f t="shared" si="1325"/>
        <v>-0.99516537649154135</v>
      </c>
      <c r="BW603" s="144">
        <f t="shared" si="1326"/>
        <v>-2.7792630325505998</v>
      </c>
      <c r="BX603" s="96"/>
      <c r="BY603" s="96"/>
      <c r="BZ603" s="96"/>
      <c r="CA603" s="96"/>
      <c r="CB603" s="96"/>
      <c r="CC603" s="96"/>
      <c r="CD603" s="96"/>
      <c r="CE603" s="96"/>
      <c r="CF603" s="96"/>
      <c r="CG603" s="96"/>
      <c r="CH603" s="96"/>
      <c r="CI603" s="4"/>
      <c r="CJ603" s="43"/>
      <c r="CK603" s="20">
        <f t="shared" si="1195"/>
        <v>0</v>
      </c>
      <c r="CL603" s="42">
        <f t="shared" si="1196"/>
        <v>2.0494502426055363</v>
      </c>
      <c r="CM603" s="43">
        <f t="shared" si="1197"/>
        <v>0.2179622277264435</v>
      </c>
      <c r="CN603" s="43">
        <f t="shared" si="1198"/>
        <v>0.33335222017688582</v>
      </c>
      <c r="CO603" s="40">
        <f t="shared" si="1199"/>
        <v>0.33810000000000001</v>
      </c>
      <c r="CP603" s="43">
        <f t="shared" si="1200"/>
        <v>5.438082773073024E-2</v>
      </c>
      <c r="CQ603" s="18">
        <f t="shared" si="1201"/>
        <v>1.5294036203156454</v>
      </c>
      <c r="CR603" s="18">
        <f t="shared" si="1202"/>
        <v>1.551186201052859</v>
      </c>
      <c r="CS603" s="18">
        <f t="shared" si="1203"/>
        <v>0.24949656781349125</v>
      </c>
      <c r="CT603" s="18">
        <f t="shared" si="1204"/>
        <v>1.0142425324798945</v>
      </c>
      <c r="CU603" s="18">
        <f t="shared" si="1205"/>
        <v>0.16313323997624579</v>
      </c>
      <c r="CV603" s="18">
        <f t="shared" si="1206"/>
        <v>0.1608424363523521</v>
      </c>
      <c r="CW603" s="15">
        <f t="shared" si="1207"/>
        <v>-1.5234334985154547</v>
      </c>
      <c r="CX603" s="15">
        <f t="shared" si="1208"/>
        <v>-1.0985556297425996</v>
      </c>
      <c r="CY603" s="15">
        <f t="shared" si="1209"/>
        <v>-2.9117436186591887</v>
      </c>
      <c r="CZ603" s="15">
        <f t="shared" si="1225"/>
        <v>0.42487786877285527</v>
      </c>
      <c r="DA603" s="15">
        <f t="shared" si="1226"/>
        <v>0.43901992924715805</v>
      </c>
      <c r="DB603" s="15">
        <f t="shared" si="1227"/>
        <v>-1.388310120143734</v>
      </c>
      <c r="DC603" s="15">
        <f t="shared" si="1228"/>
        <v>1.4142060474302885E-2</v>
      </c>
      <c r="DD603" s="15">
        <f t="shared" si="1229"/>
        <v>-1.8131879889165892</v>
      </c>
      <c r="DE603" s="15">
        <f t="shared" si="1230"/>
        <v>-1.8273300493908917</v>
      </c>
      <c r="DF603" s="15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3" t="str">
        <f>E603</f>
        <v>STD</v>
      </c>
      <c r="DW603" s="43" t="str">
        <f>A603</f>
        <v>Lab 3</v>
      </c>
      <c r="DX603" s="43" t="str">
        <f>B603</f>
        <v>Feb 5, 2020</v>
      </c>
      <c r="DY603" s="125">
        <f>C603</f>
        <v>2</v>
      </c>
      <c r="DZ603" s="51">
        <f>BE603/AVERAGE(BE601,BE605)</f>
        <v>1.0034953856887066</v>
      </c>
      <c r="EA603" s="52">
        <f>(CM603/AVERAGE(CM601,CM605)-1)*10^6</f>
        <v>1.4512538852873291</v>
      </c>
      <c r="EB603" s="52">
        <f>(CN603/AVERAGE(CN601,CN605)-1)*10^6</f>
        <v>-10.949768250667624</v>
      </c>
      <c r="EC603" s="52">
        <f>(CP603/AVERAGE(CP601,CP605)-1)*10^6</f>
        <v>0.53962991541922634</v>
      </c>
      <c r="ED603" s="4"/>
      <c r="EE603" s="4"/>
      <c r="EF603" s="4"/>
      <c r="EG603" s="4"/>
      <c r="EH603" s="130"/>
      <c r="EI603" s="20"/>
      <c r="EJ603" s="20"/>
      <c r="EK603" s="52"/>
      <c r="EL603" s="52"/>
      <c r="EN603" s="39" t="str">
        <f t="shared" ref="EN603:EU603" si="1341">EE871</f>
        <v>iRM10</v>
      </c>
      <c r="EO603" s="39" t="str">
        <f t="shared" si="1341"/>
        <v>Lab 3</v>
      </c>
      <c r="EP603" s="39" t="str">
        <f t="shared" si="1341"/>
        <v>Jul 30, 2020</v>
      </c>
      <c r="EQ603" s="124">
        <f t="shared" si="1341"/>
        <v>5</v>
      </c>
      <c r="ER603" s="117">
        <f t="shared" si="1341"/>
        <v>1.0147447501114881</v>
      </c>
      <c r="ES603" s="44">
        <f t="shared" si="1341"/>
        <v>9.2558875048887046</v>
      </c>
      <c r="ET603" s="44">
        <f t="shared" si="1341"/>
        <v>3.9725749627628204</v>
      </c>
      <c r="EU603" s="44">
        <f t="shared" si="1341"/>
        <v>39.440712078064877</v>
      </c>
      <c r="EV603" s="39" t="s">
        <v>275</v>
      </c>
      <c r="EW603" s="111" t="s">
        <v>233</v>
      </c>
      <c r="EX603">
        <f>COUNT(ES601:ES609)</f>
        <v>9</v>
      </c>
      <c r="EY603">
        <f t="shared" ref="EY603:EZ603" si="1342">COUNT(ET601:ET609)</f>
        <v>9</v>
      </c>
      <c r="EZ603" s="113">
        <f t="shared" si="1342"/>
        <v>9</v>
      </c>
      <c r="FA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</row>
    <row r="604" spans="1:235">
      <c r="A604" s="4" t="s">
        <v>178</v>
      </c>
      <c r="B604" s="4" t="s">
        <v>169</v>
      </c>
      <c r="C604" s="4">
        <v>2</v>
      </c>
      <c r="D604" s="16">
        <v>11</v>
      </c>
      <c r="E604" s="4" t="s">
        <v>164</v>
      </c>
      <c r="F604" s="15">
        <v>9.7276127000000002E-5</v>
      </c>
      <c r="G604" s="15">
        <v>4.0390345E-6</v>
      </c>
      <c r="H604" s="15">
        <v>5.1238332999999997E-5</v>
      </c>
      <c r="I604" s="15">
        <v>3.0328481000000001E-5</v>
      </c>
      <c r="J604" s="15">
        <v>1.0461561E-4</v>
      </c>
      <c r="K604" s="15"/>
      <c r="L604" s="15">
        <v>1.7779908E-4</v>
      </c>
      <c r="M604" s="15"/>
      <c r="N604" s="15">
        <v>1.0600889E-4</v>
      </c>
      <c r="O604" s="15"/>
      <c r="P604" s="15"/>
      <c r="Q604" s="15"/>
      <c r="R604" s="15"/>
      <c r="S604" s="15"/>
      <c r="T604" s="15">
        <v>4.9279497E-5</v>
      </c>
      <c r="U604" s="15">
        <v>2.0714951E-5</v>
      </c>
      <c r="V604" s="15">
        <v>23.147639000000002</v>
      </c>
      <c r="W604" s="15">
        <v>5.1611528</v>
      </c>
      <c r="X604" s="15">
        <v>8.0726312</v>
      </c>
      <c r="Y604" s="15"/>
      <c r="Z604" s="15">
        <v>8.5574399999999997</v>
      </c>
      <c r="AA604" s="15"/>
      <c r="AB604" s="15">
        <v>1.4373070999999999</v>
      </c>
      <c r="AC604" s="4"/>
      <c r="AD604" s="4"/>
      <c r="AE604" s="4"/>
      <c r="AF604" s="4"/>
      <c r="AG604" s="4"/>
      <c r="AH604" s="4"/>
      <c r="AI604" s="69">
        <f t="shared" ref="AI604:AI667" si="1343">$AJ$5</f>
        <v>1</v>
      </c>
      <c r="AJ604" s="15">
        <f t="shared" si="1300"/>
        <v>-4.7996630000000003E-5</v>
      </c>
      <c r="AK604" s="15">
        <f t="shared" si="1301"/>
        <v>1.6675916499999999E-5</v>
      </c>
      <c r="AL604" s="15">
        <f t="shared" si="1302"/>
        <v>23.147587761667001</v>
      </c>
      <c r="AM604" s="15">
        <f t="shared" si="1303"/>
        <v>5.1611224715189996</v>
      </c>
      <c r="AN604" s="15">
        <f t="shared" si="1304"/>
        <v>8.0725265843899994</v>
      </c>
      <c r="AO604" s="15">
        <f t="shared" si="1305"/>
        <v>0</v>
      </c>
      <c r="AP604" s="15">
        <f t="shared" si="1306"/>
        <v>8.5572622009200003</v>
      </c>
      <c r="AQ604" s="15">
        <f t="shared" si="1307"/>
        <v>0</v>
      </c>
      <c r="AR604" s="15">
        <f t="shared" si="1308"/>
        <v>1.4372010911099999</v>
      </c>
      <c r="AS604" s="15">
        <f t="shared" si="1309"/>
        <v>0</v>
      </c>
      <c r="AT604" s="15">
        <f t="shared" si="1310"/>
        <v>0</v>
      </c>
      <c r="AU604" s="15">
        <f t="shared" si="1311"/>
        <v>0</v>
      </c>
      <c r="AV604" s="15">
        <f t="shared" si="1312"/>
        <v>0</v>
      </c>
      <c r="AW604" s="15">
        <f t="shared" si="1313"/>
        <v>0</v>
      </c>
      <c r="AX604" s="4"/>
      <c r="AY604" s="4">
        <f t="shared" si="1314"/>
        <v>0</v>
      </c>
      <c r="AZ604" s="4">
        <f t="shared" si="1315"/>
        <v>1</v>
      </c>
      <c r="BA604" s="4"/>
      <c r="BB604" s="4">
        <f t="shared" ref="BB604:BB667" si="1344">$BB$7</f>
        <v>1</v>
      </c>
      <c r="BC604" s="4">
        <f t="shared" ref="BC604:BC667" si="1345">$BB$8</f>
        <v>1</v>
      </c>
      <c r="BD604" s="40">
        <f t="shared" ref="BD604:BD667" si="1346">LN(AP604/AL604/$CM$7)/LN($BG$4/$BD$4)</f>
        <v>2.0507156321612525</v>
      </c>
      <c r="BE604" s="15">
        <f t="shared" ref="BE604:BE667" si="1347">AL604</f>
        <v>23.147587761667001</v>
      </c>
      <c r="BF604" s="15">
        <f t="shared" ref="BF604:BF667" si="1348">AM604</f>
        <v>5.1611224715189996</v>
      </c>
      <c r="BG604" s="15">
        <f t="shared" si="1316"/>
        <v>8.0725265843899994</v>
      </c>
      <c r="BH604" s="15">
        <f t="shared" si="1317"/>
        <v>8.5572622009200003</v>
      </c>
      <c r="BI604" s="15">
        <f t="shared" si="1318"/>
        <v>1.4372010911099999</v>
      </c>
      <c r="BJ604" s="18">
        <f t="shared" si="1319"/>
        <v>0.22296588848303023</v>
      </c>
      <c r="BK604" s="18">
        <f t="shared" si="1320"/>
        <v>0.34874159102480262</v>
      </c>
      <c r="BL604" s="18">
        <f t="shared" si="1321"/>
        <v>0.36968267661527332</v>
      </c>
      <c r="BM604" s="18">
        <f t="shared" si="1322"/>
        <v>6.2088590219756802E-2</v>
      </c>
      <c r="BN604" s="18">
        <f t="shared" si="1219"/>
        <v>1.5641028921396876</v>
      </c>
      <c r="BO604" s="18">
        <f t="shared" si="1220"/>
        <v>1.6580234722470097</v>
      </c>
      <c r="BP604" s="18">
        <f t="shared" si="1221"/>
        <v>0.27846676746018179</v>
      </c>
      <c r="BQ604" s="18">
        <f t="shared" si="1222"/>
        <v>1.0600475714093458</v>
      </c>
      <c r="BR604" s="18">
        <f t="shared" si="1223"/>
        <v>0.17803609267625622</v>
      </c>
      <c r="BS604" s="18">
        <f t="shared" si="1224"/>
        <v>0.16795104057410851</v>
      </c>
      <c r="BT604" s="144">
        <f t="shared" si="1323"/>
        <v>-1.5007364856663885</v>
      </c>
      <c r="BU604" s="144">
        <f t="shared" si="1324"/>
        <v>-1.0534240578940932</v>
      </c>
      <c r="BV604" s="144">
        <f t="shared" si="1325"/>
        <v>-0.99511027208907343</v>
      </c>
      <c r="BW604" s="144">
        <f t="shared" si="1326"/>
        <v>-2.7791930392946296</v>
      </c>
      <c r="BX604" s="96"/>
      <c r="BY604" s="96"/>
      <c r="BZ604" s="96"/>
      <c r="CA604" s="96"/>
      <c r="CB604" s="96"/>
      <c r="CC604" s="96"/>
      <c r="CD604" s="96"/>
      <c r="CE604" s="96"/>
      <c r="CF604" s="96"/>
      <c r="CG604" s="96"/>
      <c r="CH604" s="96"/>
      <c r="CI604" s="4"/>
      <c r="CJ604" s="43"/>
      <c r="CK604" s="20">
        <f t="shared" ref="CK604:CK667" si="1349">$CM$6</f>
        <v>0</v>
      </c>
      <c r="CL604" s="42">
        <f t="shared" ref="CL604:CL667" si="1350">IF(CK604=0,LN(BL604/$CM$7)/LN($BG$4/$BD$4),(BL604/$CM$7)^(1/($BG$4^(CK604)-$BD$4^(CK604))))</f>
        <v>2.0507156321612525</v>
      </c>
      <c r="CM604" s="43">
        <f t="shared" ref="CM604:CM667" si="1351">IF($CK604=0,BJ604/((BE$4/$BD$4)^(LN($BL604/$CM$7)/LN($BG$4/$BD$4))),BJ604/(($BL604/$CM$7)^((BE$4^$CK604-$BD$4^$CK604)/($BG$4^$CK604-$BD$4^$CK604))))</f>
        <v>0.21796044624282654</v>
      </c>
      <c r="CN604" s="43">
        <f t="shared" ref="CN604:CN667" si="1352">IF($CK604=0,BK604/((BF$4/$BD$4)^(LN($BL604/$CM$7)/LN($BG$4/$BD$4))),BK604/(($BL604/$CM$7)^((BF$4^$CK604-$BD$4^$CK604)/($BG$4^$CK604-$BD$4^$CK604))))</f>
        <v>0.33335366470994121</v>
      </c>
      <c r="CO604" s="40">
        <f t="shared" ref="CO604:CO667" si="1353">IF($CK604=0,BL604/((BG$4/$BD$4)^(LN($BL604/$CM$7)/LN($BG$4/$BD$4))),BL604/(($BL604/$CM$7)^((BG$4^$CK604-$BD$4^$CK604)/($BG$4^$CK604-$BD$4^$CK604))))</f>
        <v>0.33810000000000007</v>
      </c>
      <c r="CP604" s="43">
        <f t="shared" ref="CP604:CP667" si="1354">IF($CK604=0,BM604/((BH$4/$BD$4)^(LN($BL604/$CM$7)/LN($BG$4/$BD$4))),BM604/(($BL604/$CM$7)^((BH$4^$CK604-$BD$4^$CK604)/($BG$4^$CK604-$BD$4^$CK604))))</f>
        <v>5.4380185819409878E-2</v>
      </c>
      <c r="CQ604" s="18">
        <f t="shared" ref="CQ604:CQ667" si="1355">IF($CK604=0,BN604/((BF$4/$BE$4)^(LN($BL604/$CM$7)/LN($BG$4/$BD$4))),BN604/(($BL604/$CM$7)^((BF$4^$CK604-$BE$4^$CK604)/($BG$4^$CK604-$BD$4^$CK604))))</f>
        <v>1.5294227482841398</v>
      </c>
      <c r="CR604" s="18">
        <f t="shared" ref="CR604:CR667" si="1356">IF($CK604=0,BO604/((BG$4/$BE$4)^(LN($BL604/$CM$7)/LN($BG$4/$BD$4))),BO604/(($BL604/$CM$7)^((BG$4^$CK604-$BE$4^$CK604)/($BG$4^$CK604-$BD$4^$CK604))))</f>
        <v>1.551198879558761</v>
      </c>
      <c r="CS604" s="18">
        <f t="shared" ref="CS604:CS667" si="1357">IF($CK604=0,BP604/((BH$4/$BE$4)^(LN($BL604/$CM$7)/LN($BG$4/$BD$4))),BP604/(($BL604/$CM$7)^((BH$4^$CK604-$BE$4^$CK604)/($BG$4^$CK604-$BD$4^$CK604))))</f>
        <v>0.24949566197357526</v>
      </c>
      <c r="CT604" s="18">
        <f t="shared" ref="CT604:CT667" si="1358">IF($CK604=0,BQ604/((BG$4/$BF$4)^(LN($BL604/$CM$7)/LN($BG$4/$BD$4))),BQ604/(($BL604/$CM$7)^((BG$4^$CK604-$BF$4^$CK604)/($BG$4^$CK604-$BD$4^$CK604))))</f>
        <v>1.0142381374273737</v>
      </c>
      <c r="CU604" s="18">
        <f t="shared" ref="CU604:CU667" si="1359">IF($CK604=0,BR604/((BH$4/$BF$4)^(LN($BL604/$CM$7)/LN($BG$4/$BD$4))),BR604/(($BL604/$CM$7)^((BH$4^$CK604-$BF$4^$CK604)/($BG$4^$CK604-$BD$4^$CK604))))</f>
        <v>0.16313060744878069</v>
      </c>
      <c r="CV604" s="18">
        <f t="shared" ref="CV604:CV667" si="1360">IF($CK604=0,BS604/((BH$4/$BG$4)^(LN($BL604/$CM$7)/LN($BG$4/$BD$4))),BS604/(($BL604/$CM$7)^((BH$4^$CK604-$BG$4^$CK604)/($BG$4^$CK604-$BD$4^$CK604))))</f>
        <v>0.16084053776814514</v>
      </c>
      <c r="CW604" s="15">
        <f t="shared" ref="CW604:CW667" si="1361">LN(CM604)</f>
        <v>-1.5234416719082298</v>
      </c>
      <c r="CX604" s="15">
        <f t="shared" ref="CX604:CX667" si="1362">LN(CN604)</f>
        <v>-1.0985512963983524</v>
      </c>
      <c r="CY604" s="15">
        <f t="shared" ref="CY604:CY667" si="1363">LN(CP604)</f>
        <v>-2.9117554227294047</v>
      </c>
      <c r="CZ604" s="15">
        <f t="shared" si="1225"/>
        <v>0.42489037550987774</v>
      </c>
      <c r="DA604" s="15">
        <f t="shared" si="1226"/>
        <v>0.43902810263993342</v>
      </c>
      <c r="DB604" s="15">
        <f t="shared" si="1227"/>
        <v>-1.3883137508211751</v>
      </c>
      <c r="DC604" s="15">
        <f t="shared" si="1228"/>
        <v>1.4137727130055617E-2</v>
      </c>
      <c r="DD604" s="15">
        <f t="shared" si="1229"/>
        <v>-1.8132041263310525</v>
      </c>
      <c r="DE604" s="15">
        <f t="shared" si="1230"/>
        <v>-1.8273418534611083</v>
      </c>
      <c r="DF604" s="15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125"/>
      <c r="DZ604" s="4"/>
      <c r="EA604" s="20"/>
      <c r="EB604" s="20"/>
      <c r="EC604" s="20"/>
      <c r="ED604" s="4"/>
      <c r="EE604" s="4" t="str">
        <f>E604</f>
        <v>iRM5</v>
      </c>
      <c r="EF604" s="4" t="str">
        <f>A604</f>
        <v>Lab 3</v>
      </c>
      <c r="EG604" s="4" t="str">
        <f>B604</f>
        <v>Feb 5, 2020</v>
      </c>
      <c r="EH604" s="130">
        <f>C604</f>
        <v>2</v>
      </c>
      <c r="EI604" s="51">
        <f>BE604/AVERAGE(BE603,BE605)</f>
        <v>0.98508309611684086</v>
      </c>
      <c r="EJ604" s="52">
        <f>(CM604/AVERAGE(CM603,CM605)-1)*10^6</f>
        <v>-7.1690175560412683</v>
      </c>
      <c r="EK604" s="52">
        <f>(CN604/AVERAGE(CN603,CN605)-1)*10^6</f>
        <v>1.35152081504053</v>
      </c>
      <c r="EL604" s="52">
        <f>(CP604/AVERAGE(CP603,CP605)-1)*10^6</f>
        <v>-13.129193762506652</v>
      </c>
      <c r="EN604" s="39" t="str">
        <f t="shared" ref="EN604:EU604" si="1364">EE879</f>
        <v>iRM10</v>
      </c>
      <c r="EO604" s="39" t="str">
        <f t="shared" si="1364"/>
        <v>Lab 3</v>
      </c>
      <c r="EP604" s="39" t="str">
        <f t="shared" si="1364"/>
        <v>Jul 30, 2020</v>
      </c>
      <c r="EQ604" s="124">
        <f t="shared" si="1364"/>
        <v>5</v>
      </c>
      <c r="ER604" s="117">
        <f t="shared" si="1364"/>
        <v>1.0151942798586628</v>
      </c>
      <c r="ES604" s="44">
        <f t="shared" si="1364"/>
        <v>-9.0929791131122428</v>
      </c>
      <c r="ET604" s="44">
        <f t="shared" si="1364"/>
        <v>-3.5470821250216389</v>
      </c>
      <c r="EU604" s="44">
        <f t="shared" si="1364"/>
        <v>-3.1531935379414122</v>
      </c>
      <c r="EV604" s="39" t="s">
        <v>275</v>
      </c>
      <c r="EW604" s="114" t="s">
        <v>274</v>
      </c>
      <c r="EX604" s="115">
        <f>EX602/SQRT(EX603)</f>
        <v>5.2177624829461458</v>
      </c>
      <c r="EY604" s="115">
        <f t="shared" ref="EY604:EZ604" si="1365">EY602/SQRT(EY603)</f>
        <v>3.8305214746558232</v>
      </c>
      <c r="EZ604" s="116">
        <f t="shared" si="1365"/>
        <v>16.049904966398625</v>
      </c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</row>
    <row r="605" spans="1:235">
      <c r="A605" s="4" t="s">
        <v>178</v>
      </c>
      <c r="B605" s="4" t="s">
        <v>169</v>
      </c>
      <c r="C605" s="4">
        <v>2</v>
      </c>
      <c r="D605" s="16">
        <v>12</v>
      </c>
      <c r="E605" s="4" t="s">
        <v>162</v>
      </c>
      <c r="F605" s="15">
        <v>9.7276127000000002E-5</v>
      </c>
      <c r="G605" s="15">
        <v>4.0390345E-6</v>
      </c>
      <c r="H605" s="15">
        <v>5.1238332999999997E-5</v>
      </c>
      <c r="I605" s="15">
        <v>3.0328481000000001E-5</v>
      </c>
      <c r="J605" s="15">
        <v>1.0461561E-4</v>
      </c>
      <c r="K605" s="15"/>
      <c r="L605" s="15">
        <v>1.7779908E-4</v>
      </c>
      <c r="M605" s="15"/>
      <c r="N605" s="15">
        <v>1.0600889E-4</v>
      </c>
      <c r="O605" s="15"/>
      <c r="P605" s="15"/>
      <c r="Q605" s="15"/>
      <c r="R605" s="15"/>
      <c r="S605" s="15"/>
      <c r="T605" s="15">
        <v>3.3023864000000002E-5</v>
      </c>
      <c r="U605" s="15">
        <v>1.8153007999999999E-6</v>
      </c>
      <c r="V605" s="15">
        <v>23.352990999999999</v>
      </c>
      <c r="W605" s="15">
        <v>5.2070790999999996</v>
      </c>
      <c r="X605" s="15">
        <v>8.1445941000000008</v>
      </c>
      <c r="Y605" s="15"/>
      <c r="Z605" s="15">
        <v>8.6340575000000008</v>
      </c>
      <c r="AA605" s="15"/>
      <c r="AB605" s="15">
        <v>1.4502531999999999</v>
      </c>
      <c r="AC605" s="4"/>
      <c r="AD605" s="4"/>
      <c r="AE605" s="4"/>
      <c r="AF605" s="4"/>
      <c r="AG605" s="4"/>
      <c r="AH605" s="4"/>
      <c r="AI605" s="69">
        <f t="shared" si="1343"/>
        <v>1</v>
      </c>
      <c r="AJ605" s="15">
        <f t="shared" si="1300"/>
        <v>-6.4252263E-5</v>
      </c>
      <c r="AK605" s="15">
        <f t="shared" si="1301"/>
        <v>-2.2237337000000003E-6</v>
      </c>
      <c r="AL605" s="15">
        <f t="shared" si="1302"/>
        <v>23.352939761666999</v>
      </c>
      <c r="AM605" s="15">
        <f t="shared" si="1303"/>
        <v>5.2070487715189993</v>
      </c>
      <c r="AN605" s="15">
        <f t="shared" si="1304"/>
        <v>8.1444894843900002</v>
      </c>
      <c r="AO605" s="15">
        <f t="shared" si="1305"/>
        <v>0</v>
      </c>
      <c r="AP605" s="15">
        <f t="shared" si="1306"/>
        <v>8.6338797009200015</v>
      </c>
      <c r="AQ605" s="15">
        <f t="shared" si="1307"/>
        <v>0</v>
      </c>
      <c r="AR605" s="15">
        <f t="shared" si="1308"/>
        <v>1.4501471911099999</v>
      </c>
      <c r="AS605" s="15">
        <f t="shared" si="1309"/>
        <v>0</v>
      </c>
      <c r="AT605" s="15">
        <f t="shared" si="1310"/>
        <v>0</v>
      </c>
      <c r="AU605" s="15">
        <f t="shared" si="1311"/>
        <v>0</v>
      </c>
      <c r="AV605" s="15">
        <f t="shared" si="1312"/>
        <v>0</v>
      </c>
      <c r="AW605" s="15">
        <f t="shared" si="1313"/>
        <v>0</v>
      </c>
      <c r="AX605" s="4"/>
      <c r="AY605" s="4">
        <f t="shared" si="1314"/>
        <v>0</v>
      </c>
      <c r="AZ605" s="4">
        <f t="shared" si="1315"/>
        <v>1</v>
      </c>
      <c r="BA605" s="4"/>
      <c r="BB605" s="4">
        <f t="shared" si="1344"/>
        <v>1</v>
      </c>
      <c r="BC605" s="4">
        <f t="shared" si="1345"/>
        <v>1</v>
      </c>
      <c r="BD605" s="40">
        <f t="shared" si="1346"/>
        <v>2.0525839395888297</v>
      </c>
      <c r="BE605" s="15">
        <f t="shared" si="1347"/>
        <v>23.352939761666999</v>
      </c>
      <c r="BF605" s="15">
        <f t="shared" si="1348"/>
        <v>5.2070487715189993</v>
      </c>
      <c r="BG605" s="15">
        <f t="shared" si="1316"/>
        <v>8.1444894843900002</v>
      </c>
      <c r="BH605" s="15">
        <f t="shared" si="1317"/>
        <v>8.6338797009200015</v>
      </c>
      <c r="BI605" s="15">
        <f t="shared" si="1318"/>
        <v>1.4501471911099999</v>
      </c>
      <c r="BJ605" s="18">
        <f t="shared" si="1319"/>
        <v>0.2229718752611258</v>
      </c>
      <c r="BK605" s="18">
        <f t="shared" si="1320"/>
        <v>0.34875649779043594</v>
      </c>
      <c r="BL605" s="18">
        <f t="shared" si="1321"/>
        <v>0.36971275518349089</v>
      </c>
      <c r="BM605" s="18">
        <f t="shared" si="1322"/>
        <v>6.2096986756689357E-2</v>
      </c>
      <c r="BN605" s="18">
        <f t="shared" ref="BN605:BN668" si="1366">BG605/BF605</f>
        <v>1.5641277510089637</v>
      </c>
      <c r="BO605" s="18">
        <f t="shared" ref="BO605:BO668" si="1367">BH605/BF605</f>
        <v>1.6581138529265835</v>
      </c>
      <c r="BP605" s="18">
        <f t="shared" ref="BP605:BP668" si="1368">BI605/BF605</f>
        <v>0.27849694802973074</v>
      </c>
      <c r="BQ605" s="18">
        <f t="shared" ref="BQ605:BQ668" si="1369">BH605/BG605</f>
        <v>1.0600885073850219</v>
      </c>
      <c r="BR605" s="18">
        <f t="shared" ref="BR605:BR668" si="1370">BI605/BG605</f>
        <v>0.1780525585906152</v>
      </c>
      <c r="BS605" s="18">
        <f t="shared" ref="BS605:BS668" si="1371">BI605/BH605</f>
        <v>0.16796008762497308</v>
      </c>
      <c r="BT605" s="144">
        <f t="shared" si="1323"/>
        <v>-1.5007096353810678</v>
      </c>
      <c r="BU605" s="144">
        <f t="shared" si="1324"/>
        <v>-1.0533813143629649</v>
      </c>
      <c r="BV605" s="144">
        <f t="shared" si="1325"/>
        <v>-0.99502891219167466</v>
      </c>
      <c r="BW605" s="144">
        <f t="shared" si="1326"/>
        <v>-2.7790578136565198</v>
      </c>
      <c r="BX605" s="96"/>
      <c r="BY605" s="96"/>
      <c r="BZ605" s="96"/>
      <c r="CA605" s="96"/>
      <c r="CB605" s="96"/>
      <c r="CC605" s="96"/>
      <c r="CD605" s="96"/>
      <c r="CE605" s="96"/>
      <c r="CF605" s="96"/>
      <c r="CG605" s="96"/>
      <c r="CH605" s="96"/>
      <c r="CI605" s="4"/>
      <c r="CJ605" s="43"/>
      <c r="CK605" s="20">
        <f t="shared" si="1349"/>
        <v>0</v>
      </c>
      <c r="CL605" s="42">
        <f t="shared" si="1350"/>
        <v>2.0525839395888297</v>
      </c>
      <c r="CM605" s="43">
        <f t="shared" si="1351"/>
        <v>0.21796178990614506</v>
      </c>
      <c r="CN605" s="43">
        <f t="shared" si="1352"/>
        <v>0.33335420817538125</v>
      </c>
      <c r="CO605" s="40">
        <f t="shared" si="1353"/>
        <v>0.33810000000000001</v>
      </c>
      <c r="CP605" s="43">
        <f t="shared" si="1354"/>
        <v>5.4380971862830342E-2</v>
      </c>
      <c r="CQ605" s="18">
        <f t="shared" si="1355"/>
        <v>1.52941581328968</v>
      </c>
      <c r="CR605" s="18">
        <f t="shared" si="1356"/>
        <v>1.5511893169237905</v>
      </c>
      <c r="CS605" s="18">
        <f t="shared" si="1357"/>
        <v>0.24949773025009073</v>
      </c>
      <c r="CT605" s="18">
        <f t="shared" si="1358"/>
        <v>1.0142364839207969</v>
      </c>
      <c r="CU605" s="18">
        <f t="shared" si="1359"/>
        <v>0.16313269948048748</v>
      </c>
      <c r="CV605" s="18">
        <f t="shared" si="1360"/>
        <v>0.1608428626525594</v>
      </c>
      <c r="CW605" s="15">
        <f t="shared" si="1361"/>
        <v>-1.5234355072155066</v>
      </c>
      <c r="CX605" s="15">
        <f t="shared" si="1362"/>
        <v>-1.0985496661027998</v>
      </c>
      <c r="CY605" s="15">
        <f t="shared" si="1363"/>
        <v>-2.911740968241475</v>
      </c>
      <c r="CZ605" s="15">
        <f t="shared" ref="CZ605:CZ668" si="1372">LN(CQ605)</f>
        <v>0.42488584111270689</v>
      </c>
      <c r="DA605" s="15">
        <f t="shared" ref="DA605:DA668" si="1373">LN(CR605)</f>
        <v>0.43902193794720962</v>
      </c>
      <c r="DB605" s="15">
        <f t="shared" ref="DB605:DB668" si="1374">LN(CS605)</f>
        <v>-1.3883054610259686</v>
      </c>
      <c r="DC605" s="15">
        <f t="shared" ref="DC605:DC668" si="1375">LN(CT605)</f>
        <v>1.4136096834503117E-2</v>
      </c>
      <c r="DD605" s="15">
        <f t="shared" ref="DD605:DD668" si="1376">LN(CU605)</f>
        <v>-1.8131913021386754</v>
      </c>
      <c r="DE605" s="15">
        <f t="shared" ref="DE605:DE668" si="1377">LN(CV605)</f>
        <v>-1.8273273989731784</v>
      </c>
      <c r="DF605" s="15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3" t="str">
        <f>E605</f>
        <v>STD</v>
      </c>
      <c r="DW605" s="43" t="str">
        <f>A605</f>
        <v>Lab 3</v>
      </c>
      <c r="DX605" s="43" t="str">
        <f>B605</f>
        <v>Feb 5, 2020</v>
      </c>
      <c r="DY605" s="125">
        <f>C605</f>
        <v>2</v>
      </c>
      <c r="DZ605" s="51">
        <f>BE605/AVERAGE(BE603,BE607)</f>
        <v>0.99871914890309654</v>
      </c>
      <c r="EA605" s="52">
        <f>(CM605/AVERAGE(CM603,CM607)-1)*10^6</f>
        <v>0.80179572847782765</v>
      </c>
      <c r="EB605" s="52">
        <f>(CN605/AVERAGE(CN603,CN607)-1)*10^6</f>
        <v>0.45953467764370259</v>
      </c>
      <c r="EC605" s="52">
        <f>(CP605/AVERAGE(CP603,CP607)-1)*10^6</f>
        <v>1.9173370731095929</v>
      </c>
      <c r="ED605" s="4"/>
      <c r="EE605" s="4"/>
      <c r="EF605" s="4"/>
      <c r="EG605" s="4"/>
      <c r="EH605" s="130"/>
      <c r="EI605" s="20"/>
      <c r="EJ605" s="20"/>
      <c r="EK605" s="52"/>
      <c r="EL605" s="52"/>
      <c r="EN605" s="39" t="str">
        <f t="shared" ref="EN605:EU605" si="1378">EE887</f>
        <v>iRM10</v>
      </c>
      <c r="EO605" s="39" t="str">
        <f t="shared" si="1378"/>
        <v>Lab 3</v>
      </c>
      <c r="EP605" s="39" t="str">
        <f t="shared" si="1378"/>
        <v>Jul 30, 2020</v>
      </c>
      <c r="EQ605" s="124">
        <f t="shared" si="1378"/>
        <v>5</v>
      </c>
      <c r="ER605" s="117">
        <f t="shared" si="1378"/>
        <v>1.0218134521953333</v>
      </c>
      <c r="ES605" s="44">
        <f t="shared" si="1378"/>
        <v>0.21775451686245617</v>
      </c>
      <c r="ET605" s="44">
        <f t="shared" si="1378"/>
        <v>2.5404412098417595</v>
      </c>
      <c r="EU605" s="44">
        <f t="shared" si="1378"/>
        <v>-15.993640159583933</v>
      </c>
      <c r="EV605" s="39" t="s">
        <v>275</v>
      </c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</row>
    <row r="606" spans="1:235">
      <c r="A606" s="4" t="s">
        <v>178</v>
      </c>
      <c r="B606" s="4" t="s">
        <v>169</v>
      </c>
      <c r="C606" s="4">
        <v>2</v>
      </c>
      <c r="D606" s="16">
        <v>13</v>
      </c>
      <c r="E606" s="4" t="s">
        <v>165</v>
      </c>
      <c r="F606" s="15">
        <v>9.7276127000000002E-5</v>
      </c>
      <c r="G606" s="15">
        <v>4.0390345E-6</v>
      </c>
      <c r="H606" s="15">
        <v>5.1238332999999997E-5</v>
      </c>
      <c r="I606" s="15">
        <v>3.0328481000000001E-5</v>
      </c>
      <c r="J606" s="15">
        <v>1.0461561E-4</v>
      </c>
      <c r="K606" s="15"/>
      <c r="L606" s="15">
        <v>1.7779908E-4</v>
      </c>
      <c r="M606" s="15"/>
      <c r="N606" s="15">
        <v>1.0600889E-4</v>
      </c>
      <c r="O606" s="15"/>
      <c r="P606" s="15"/>
      <c r="Q606" s="15"/>
      <c r="R606" s="15"/>
      <c r="S606" s="15"/>
      <c r="T606" s="15">
        <v>9.8958414999999995E-6</v>
      </c>
      <c r="U606" s="15">
        <v>1.3993016E-5</v>
      </c>
      <c r="V606" s="15">
        <v>22.632688999999999</v>
      </c>
      <c r="W606" s="15">
        <v>5.0465701000000003</v>
      </c>
      <c r="X606" s="15">
        <v>7.8936646000000001</v>
      </c>
      <c r="Y606" s="15"/>
      <c r="Z606" s="15">
        <v>8.3682966000000008</v>
      </c>
      <c r="AA606" s="15"/>
      <c r="AB606" s="15">
        <v>1.4056493999999999</v>
      </c>
      <c r="AC606" s="4"/>
      <c r="AD606" s="4"/>
      <c r="AE606" s="4"/>
      <c r="AF606" s="4"/>
      <c r="AG606" s="4"/>
      <c r="AH606" s="4"/>
      <c r="AI606" s="69">
        <f t="shared" si="1343"/>
        <v>1</v>
      </c>
      <c r="AJ606" s="15">
        <f t="shared" si="1300"/>
        <v>-8.7380285500000005E-5</v>
      </c>
      <c r="AK606" s="15">
        <f t="shared" si="1301"/>
        <v>9.9539814999999993E-6</v>
      </c>
      <c r="AL606" s="15">
        <f t="shared" si="1302"/>
        <v>22.632637761666999</v>
      </c>
      <c r="AM606" s="15">
        <f t="shared" si="1303"/>
        <v>5.0465397715189999</v>
      </c>
      <c r="AN606" s="15">
        <f t="shared" si="1304"/>
        <v>7.8935599843900004</v>
      </c>
      <c r="AO606" s="15">
        <f t="shared" si="1305"/>
        <v>0</v>
      </c>
      <c r="AP606" s="15">
        <f t="shared" si="1306"/>
        <v>8.3681188009200014</v>
      </c>
      <c r="AQ606" s="15">
        <f t="shared" si="1307"/>
        <v>0</v>
      </c>
      <c r="AR606" s="15">
        <f t="shared" si="1308"/>
        <v>1.4055433911099999</v>
      </c>
      <c r="AS606" s="15">
        <f t="shared" si="1309"/>
        <v>0</v>
      </c>
      <c r="AT606" s="15">
        <f t="shared" si="1310"/>
        <v>0</v>
      </c>
      <c r="AU606" s="15">
        <f t="shared" si="1311"/>
        <v>0</v>
      </c>
      <c r="AV606" s="15">
        <f t="shared" si="1312"/>
        <v>0</v>
      </c>
      <c r="AW606" s="15">
        <f t="shared" si="1313"/>
        <v>0</v>
      </c>
      <c r="AX606" s="4"/>
      <c r="AY606" s="4">
        <f t="shared" si="1314"/>
        <v>0</v>
      </c>
      <c r="AZ606" s="4">
        <f t="shared" si="1315"/>
        <v>1</v>
      </c>
      <c r="BA606" s="4"/>
      <c r="BB606" s="4">
        <f t="shared" si="1344"/>
        <v>1</v>
      </c>
      <c r="BC606" s="4">
        <f t="shared" si="1345"/>
        <v>1</v>
      </c>
      <c r="BD606" s="40">
        <f t="shared" si="1346"/>
        <v>2.0540766405592858</v>
      </c>
      <c r="BE606" s="15">
        <f t="shared" si="1347"/>
        <v>22.632637761666999</v>
      </c>
      <c r="BF606" s="15">
        <f t="shared" si="1348"/>
        <v>5.0465397715189999</v>
      </c>
      <c r="BG606" s="15">
        <f t="shared" si="1316"/>
        <v>7.8935599843900004</v>
      </c>
      <c r="BH606" s="15">
        <f t="shared" si="1317"/>
        <v>8.3681188009200014</v>
      </c>
      <c r="BI606" s="15">
        <f t="shared" si="1318"/>
        <v>1.4055433911099999</v>
      </c>
      <c r="BJ606" s="18">
        <f t="shared" si="1319"/>
        <v>0.2229762091657892</v>
      </c>
      <c r="BK606" s="18">
        <f t="shared" si="1320"/>
        <v>0.34876889152352181</v>
      </c>
      <c r="BL606" s="18">
        <f t="shared" si="1321"/>
        <v>0.36973678848397962</v>
      </c>
      <c r="BM606" s="18">
        <f t="shared" si="1322"/>
        <v>6.2102500199538169E-2</v>
      </c>
      <c r="BN606" s="18">
        <f t="shared" si="1366"/>
        <v>1.5641529328548325</v>
      </c>
      <c r="BO606" s="18">
        <f t="shared" si="1367"/>
        <v>1.6581894089385552</v>
      </c>
      <c r="BP606" s="18">
        <f t="shared" si="1368"/>
        <v>0.27851626158628962</v>
      </c>
      <c r="BQ606" s="18">
        <f t="shared" si="1369"/>
        <v>1.0601197453960534</v>
      </c>
      <c r="BR606" s="18">
        <f t="shared" si="1370"/>
        <v>0.17806203967405687</v>
      </c>
      <c r="BS606" s="18">
        <f t="shared" si="1371"/>
        <v>0.16796408183825889</v>
      </c>
      <c r="BT606" s="144">
        <f t="shared" si="1323"/>
        <v>-1.500690198568511</v>
      </c>
      <c r="BU606" s="144">
        <f t="shared" si="1324"/>
        <v>-1.0533457780705888</v>
      </c>
      <c r="BV606" s="144">
        <f t="shared" si="1325"/>
        <v>-0.99496390897217712</v>
      </c>
      <c r="BW606" s="144">
        <f t="shared" si="1326"/>
        <v>-2.7789690299910226</v>
      </c>
      <c r="BX606" s="96"/>
      <c r="BY606" s="96"/>
      <c r="BZ606" s="96"/>
      <c r="CA606" s="96"/>
      <c r="CB606" s="96"/>
      <c r="CC606" s="96"/>
      <c r="CD606" s="96"/>
      <c r="CE606" s="96"/>
      <c r="CF606" s="96"/>
      <c r="CG606" s="96"/>
      <c r="CH606" s="96"/>
      <c r="CI606" s="4"/>
      <c r="CJ606" s="43"/>
      <c r="CK606" s="20">
        <f t="shared" si="1349"/>
        <v>0</v>
      </c>
      <c r="CL606" s="42">
        <f t="shared" si="1350"/>
        <v>2.0540766405592858</v>
      </c>
      <c r="CM606" s="43">
        <f t="shared" si="1351"/>
        <v>0.21796242414817021</v>
      </c>
      <c r="CN606" s="43">
        <f t="shared" si="1352"/>
        <v>0.33335510440077237</v>
      </c>
      <c r="CO606" s="40">
        <f t="shared" si="1353"/>
        <v>0.33810000000000001</v>
      </c>
      <c r="CP606" s="43">
        <f t="shared" si="1354"/>
        <v>5.4380552721594824E-2</v>
      </c>
      <c r="CQ606" s="18">
        <f t="shared" si="1355"/>
        <v>1.5294154747249393</v>
      </c>
      <c r="CR606" s="18">
        <f t="shared" si="1356"/>
        <v>1.551184803166626</v>
      </c>
      <c r="CS606" s="18">
        <f t="shared" si="1357"/>
        <v>0.24949508124678907</v>
      </c>
      <c r="CT606" s="18">
        <f t="shared" si="1358"/>
        <v>1.014233757145423</v>
      </c>
      <c r="CU606" s="18">
        <f t="shared" si="1359"/>
        <v>0.16313100355654503</v>
      </c>
      <c r="CV606" s="18">
        <f t="shared" si="1360"/>
        <v>0.16084162295650645</v>
      </c>
      <c r="CW606" s="15">
        <f t="shared" si="1361"/>
        <v>-1.5234325973426219</v>
      </c>
      <c r="CX606" s="15">
        <f t="shared" si="1362"/>
        <v>-1.098546977598607</v>
      </c>
      <c r="CY606" s="15">
        <f t="shared" si="1363"/>
        <v>-2.9117486757692448</v>
      </c>
      <c r="CZ606" s="15">
        <f t="shared" si="1372"/>
        <v>0.42488561974401484</v>
      </c>
      <c r="DA606" s="15">
        <f t="shared" si="1373"/>
        <v>0.43901902807432536</v>
      </c>
      <c r="DB606" s="15">
        <f t="shared" si="1374"/>
        <v>-1.3883160784266231</v>
      </c>
      <c r="DC606" s="15">
        <f t="shared" si="1375"/>
        <v>1.4133408330310413E-2</v>
      </c>
      <c r="DD606" s="15">
        <f t="shared" si="1376"/>
        <v>-1.8132016981706378</v>
      </c>
      <c r="DE606" s="15">
        <f t="shared" si="1377"/>
        <v>-1.8273351065009482</v>
      </c>
      <c r="DF606" s="15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125"/>
      <c r="DZ606" s="4"/>
      <c r="EA606" s="20"/>
      <c r="EB606" s="20"/>
      <c r="EC606" s="20"/>
      <c r="ED606" s="4"/>
      <c r="EE606" s="4" t="str">
        <f>E606</f>
        <v>iRM6</v>
      </c>
      <c r="EF606" s="4" t="str">
        <f>A606</f>
        <v>Lab 3</v>
      </c>
      <c r="EG606" s="4" t="str">
        <f>B606</f>
        <v>Feb 5, 2020</v>
      </c>
      <c r="EH606" s="130">
        <f>C606</f>
        <v>2</v>
      </c>
      <c r="EI606" s="51">
        <f>BE606/AVERAGE(BE605,BE607)</f>
        <v>0.97396108877767695</v>
      </c>
      <c r="EJ606" s="52">
        <f>(CM606/AVERAGE(CM605,CM607)-1)*10^6</f>
        <v>4.7160317566685706</v>
      </c>
      <c r="EK606" s="52">
        <f>(CN606/AVERAGE(CN605,CN607)-1)*10^6</f>
        <v>0.16623084553302192</v>
      </c>
      <c r="EL606" s="52">
        <f>(CP606/AVERAGE(CP605,CP607)-1)*10^6</f>
        <v>-7.1153759838571418</v>
      </c>
      <c r="EN606" s="39" t="str">
        <f t="shared" ref="EN606:EU606" si="1379">EE857</f>
        <v>iRM10#2</v>
      </c>
      <c r="EO606" s="39" t="str">
        <f t="shared" si="1379"/>
        <v>Lab 3</v>
      </c>
      <c r="EP606" s="39" t="str">
        <f t="shared" si="1379"/>
        <v>Jul 30, 2020</v>
      </c>
      <c r="EQ606" s="124">
        <f t="shared" si="1379"/>
        <v>5</v>
      </c>
      <c r="ER606" s="117">
        <f t="shared" si="1379"/>
        <v>1.0147210892753391</v>
      </c>
      <c r="ES606" s="44">
        <f t="shared" si="1379"/>
        <v>-2.7850375736715449</v>
      </c>
      <c r="ET606" s="44">
        <f t="shared" si="1379"/>
        <v>-2.1439089983310566</v>
      </c>
      <c r="EU606" s="44">
        <f t="shared" si="1379"/>
        <v>-44.270140889257625</v>
      </c>
      <c r="EV606" s="39" t="s">
        <v>275</v>
      </c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</row>
    <row r="607" spans="1:235">
      <c r="A607" s="4" t="s">
        <v>178</v>
      </c>
      <c r="B607" s="4" t="s">
        <v>169</v>
      </c>
      <c r="C607" s="4">
        <v>2</v>
      </c>
      <c r="D607" s="16">
        <v>14</v>
      </c>
      <c r="E607" s="4" t="s">
        <v>162</v>
      </c>
      <c r="F607" s="15">
        <v>9.7276127000000002E-5</v>
      </c>
      <c r="G607" s="15">
        <v>4.0390345E-6</v>
      </c>
      <c r="H607" s="15">
        <v>5.1238332999999997E-5</v>
      </c>
      <c r="I607" s="15">
        <v>3.0328481000000001E-5</v>
      </c>
      <c r="J607" s="15">
        <v>1.0461561E-4</v>
      </c>
      <c r="K607" s="15"/>
      <c r="L607" s="15">
        <v>1.7779908E-4</v>
      </c>
      <c r="M607" s="15"/>
      <c r="N607" s="15">
        <v>1.0600889E-4</v>
      </c>
      <c r="O607" s="15"/>
      <c r="P607" s="15"/>
      <c r="Q607" s="15"/>
      <c r="R607" s="15"/>
      <c r="S607" s="15"/>
      <c r="T607" s="15">
        <v>3.3609463000000003E-5</v>
      </c>
      <c r="U607" s="15">
        <v>-2.1202214000000002E-6</v>
      </c>
      <c r="V607" s="15">
        <v>23.122557</v>
      </c>
      <c r="W607" s="15">
        <v>5.1558317999999996</v>
      </c>
      <c r="X607" s="15">
        <v>8.0647407999999992</v>
      </c>
      <c r="Y607" s="15"/>
      <c r="Z607" s="15">
        <v>8.5498519999999996</v>
      </c>
      <c r="AA607" s="15"/>
      <c r="AB607" s="15">
        <v>1.4361888</v>
      </c>
      <c r="AC607" s="4"/>
      <c r="AD607" s="4"/>
      <c r="AE607" s="4"/>
      <c r="AF607" s="4"/>
      <c r="AG607" s="4"/>
      <c r="AH607" s="4"/>
      <c r="AI607" s="69">
        <f t="shared" si="1343"/>
        <v>1</v>
      </c>
      <c r="AJ607" s="15">
        <f t="shared" si="1300"/>
        <v>-6.3666664E-5</v>
      </c>
      <c r="AK607" s="15">
        <f t="shared" si="1301"/>
        <v>-6.1592559000000002E-6</v>
      </c>
      <c r="AL607" s="15">
        <f t="shared" si="1302"/>
        <v>23.122505761667</v>
      </c>
      <c r="AM607" s="15">
        <f t="shared" si="1303"/>
        <v>5.1558014715189993</v>
      </c>
      <c r="AN607" s="15">
        <f t="shared" si="1304"/>
        <v>8.0646361843899985</v>
      </c>
      <c r="AO607" s="15">
        <f t="shared" si="1305"/>
        <v>0</v>
      </c>
      <c r="AP607" s="15">
        <f t="shared" si="1306"/>
        <v>8.5496742009200002</v>
      </c>
      <c r="AQ607" s="15">
        <f t="shared" si="1307"/>
        <v>0</v>
      </c>
      <c r="AR607" s="15">
        <f t="shared" si="1308"/>
        <v>1.43608279111</v>
      </c>
      <c r="AS607" s="15">
        <f t="shared" si="1309"/>
        <v>0</v>
      </c>
      <c r="AT607" s="15">
        <f t="shared" si="1310"/>
        <v>0</v>
      </c>
      <c r="AU607" s="15">
        <f t="shared" si="1311"/>
        <v>0</v>
      </c>
      <c r="AV607" s="15">
        <f t="shared" si="1312"/>
        <v>0</v>
      </c>
      <c r="AW607" s="15">
        <f t="shared" si="1313"/>
        <v>0</v>
      </c>
      <c r="AX607" s="4"/>
      <c r="AY607" s="4">
        <f t="shared" si="1314"/>
        <v>0</v>
      </c>
      <c r="AZ607" s="4">
        <f t="shared" si="1315"/>
        <v>1</v>
      </c>
      <c r="BA607" s="4"/>
      <c r="BB607" s="4">
        <f t="shared" si="1344"/>
        <v>1</v>
      </c>
      <c r="BC607" s="4">
        <f t="shared" si="1345"/>
        <v>1</v>
      </c>
      <c r="BD607" s="40">
        <f t="shared" si="1346"/>
        <v>2.0552401413368981</v>
      </c>
      <c r="BE607" s="15">
        <f t="shared" si="1347"/>
        <v>23.122505761667</v>
      </c>
      <c r="BF607" s="15">
        <f t="shared" si="1348"/>
        <v>5.1558014715189993</v>
      </c>
      <c r="BG607" s="15">
        <f t="shared" si="1316"/>
        <v>8.0646361843899985</v>
      </c>
      <c r="BH607" s="15">
        <f t="shared" si="1317"/>
        <v>8.5496742009200002</v>
      </c>
      <c r="BI607" s="15">
        <f t="shared" si="1318"/>
        <v>1.43608279111</v>
      </c>
      <c r="BJ607" s="18">
        <f t="shared" si="1319"/>
        <v>0.22297762728062115</v>
      </c>
      <c r="BK607" s="18">
        <f t="shared" si="1320"/>
        <v>0.34877864308978701</v>
      </c>
      <c r="BL607" s="18">
        <f t="shared" si="1321"/>
        <v>0.36975552256511224</v>
      </c>
      <c r="BM607" s="18">
        <f t="shared" si="1322"/>
        <v>6.2107576311680276E-2</v>
      </c>
      <c r="BN607" s="18">
        <f t="shared" si="1366"/>
        <v>1.5641867183869669</v>
      </c>
      <c r="BO607" s="18">
        <f t="shared" si="1367"/>
        <v>1.6582628807856521</v>
      </c>
      <c r="BP607" s="18">
        <f t="shared" si="1368"/>
        <v>0.27853725537009516</v>
      </c>
      <c r="BQ607" s="18">
        <f t="shared" si="1369"/>
        <v>1.0601438186968493</v>
      </c>
      <c r="BR607" s="18">
        <f t="shared" si="1370"/>
        <v>0.17807161516965864</v>
      </c>
      <c r="BS607" s="18">
        <f t="shared" si="1371"/>
        <v>0.16796930004133587</v>
      </c>
      <c r="BT607" s="144">
        <f t="shared" si="1323"/>
        <v>-1.5006838386508869</v>
      </c>
      <c r="BU607" s="144">
        <f t="shared" si="1324"/>
        <v>-1.0533178184957013</v>
      </c>
      <c r="BV607" s="144">
        <f t="shared" si="1325"/>
        <v>-0.99491324155925953</v>
      </c>
      <c r="BW607" s="144">
        <f t="shared" si="1326"/>
        <v>-2.7788872956859239</v>
      </c>
      <c r="BX607" s="96"/>
      <c r="BY607" s="96"/>
      <c r="BZ607" s="96"/>
      <c r="CA607" s="96"/>
      <c r="CB607" s="96"/>
      <c r="CC607" s="96"/>
      <c r="CD607" s="96"/>
      <c r="CE607" s="96"/>
      <c r="CF607" s="96"/>
      <c r="CG607" s="96"/>
      <c r="CH607" s="96"/>
      <c r="CI607" s="4"/>
      <c r="CJ607" s="43"/>
      <c r="CK607" s="20">
        <f t="shared" si="1349"/>
        <v>0</v>
      </c>
      <c r="CL607" s="42">
        <f t="shared" si="1350"/>
        <v>2.0552401413368981</v>
      </c>
      <c r="CM607" s="43">
        <f t="shared" si="1351"/>
        <v>0.21796100256446263</v>
      </c>
      <c r="CN607" s="43">
        <f t="shared" si="1352"/>
        <v>0.33335588979838027</v>
      </c>
      <c r="CO607" s="40">
        <f t="shared" si="1353"/>
        <v>0.33809999999999996</v>
      </c>
      <c r="CP607" s="43">
        <f t="shared" si="1354"/>
        <v>5.4380907462023419E-2</v>
      </c>
      <c r="CQ607" s="18">
        <f t="shared" si="1355"/>
        <v>1.5294290532536399</v>
      </c>
      <c r="CR607" s="18">
        <f t="shared" si="1356"/>
        <v>1.5511949202931647</v>
      </c>
      <c r="CS607" s="18">
        <f t="shared" si="1357"/>
        <v>0.24949833604266008</v>
      </c>
      <c r="CT607" s="18">
        <f t="shared" si="1358"/>
        <v>1.0142313675768231</v>
      </c>
      <c r="CU607" s="18">
        <f t="shared" si="1359"/>
        <v>0.16313168336372869</v>
      </c>
      <c r="CV607" s="18">
        <f t="shared" si="1360"/>
        <v>0.16084267217398232</v>
      </c>
      <c r="CW607" s="15">
        <f t="shared" si="1361"/>
        <v>-1.5234391195142716</v>
      </c>
      <c r="CX607" s="15">
        <f t="shared" si="1362"/>
        <v>-1.098544621562439</v>
      </c>
      <c r="CY607" s="15">
        <f t="shared" si="1363"/>
        <v>-2.9117421524947691</v>
      </c>
      <c r="CZ607" s="15">
        <f t="shared" si="1372"/>
        <v>0.42489449795183248</v>
      </c>
      <c r="DA607" s="15">
        <f t="shared" si="1373"/>
        <v>0.43902555024597462</v>
      </c>
      <c r="DB607" s="15">
        <f t="shared" si="1374"/>
        <v>-1.3883030329804977</v>
      </c>
      <c r="DC607" s="15">
        <f t="shared" si="1375"/>
        <v>1.4131052294142219E-2</v>
      </c>
      <c r="DD607" s="15">
        <f t="shared" si="1376"/>
        <v>-1.81319753093233</v>
      </c>
      <c r="DE607" s="15">
        <f t="shared" si="1377"/>
        <v>-1.8273285832264721</v>
      </c>
      <c r="DF607" s="15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3" t="str">
        <f>E607</f>
        <v>STD</v>
      </c>
      <c r="DW607" s="43" t="str">
        <f>A607</f>
        <v>Lab 3</v>
      </c>
      <c r="DX607" s="43" t="str">
        <f>B607</f>
        <v>Feb 5, 2020</v>
      </c>
      <c r="DY607" s="125">
        <f>C607</f>
        <v>2</v>
      </c>
      <c r="DZ607" s="51">
        <f>BE607/AVERAGE(BE605,BE609)</f>
        <v>0.99914861194958038</v>
      </c>
      <c r="EA607" s="52">
        <f>(CM607/AVERAGE(CM605,CM609)-1)*10^6</f>
        <v>0.99418086896285729</v>
      </c>
      <c r="EB607" s="52">
        <f>(CN607/AVERAGE(CN605,CN609)-1)*10^6</f>
        <v>7.3861896185967169</v>
      </c>
      <c r="EC607" s="52">
        <f>(CP607/AVERAGE(CP605,CP609)-1)*10^6</f>
        <v>-25.467784810606631</v>
      </c>
      <c r="ED607" s="4"/>
      <c r="EE607" s="4"/>
      <c r="EF607" s="4"/>
      <c r="EG607" s="4"/>
      <c r="EH607" s="130"/>
      <c r="EI607" s="20"/>
      <c r="EJ607" s="20"/>
      <c r="EK607" s="52"/>
      <c r="EL607" s="52"/>
      <c r="EN607" s="39" t="str">
        <f t="shared" ref="EN607:EU607" si="1380">EE865</f>
        <v>iRM10#2</v>
      </c>
      <c r="EO607" s="39" t="str">
        <f t="shared" si="1380"/>
        <v>Lab 3</v>
      </c>
      <c r="EP607" s="39" t="str">
        <f t="shared" si="1380"/>
        <v>Jul 30, 2020</v>
      </c>
      <c r="EQ607" s="124">
        <f t="shared" si="1380"/>
        <v>5</v>
      </c>
      <c r="ER607" s="117">
        <f t="shared" si="1380"/>
        <v>1.0122691180930874</v>
      </c>
      <c r="ES607" s="44">
        <f t="shared" si="1380"/>
        <v>-3.7304574780350208</v>
      </c>
      <c r="ET607" s="44">
        <f t="shared" si="1380"/>
        <v>-5.5204914259920912</v>
      </c>
      <c r="EU607" s="44">
        <f t="shared" si="1380"/>
        <v>-0.38314891903645787</v>
      </c>
      <c r="EV607" s="39" t="s">
        <v>275</v>
      </c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</row>
    <row r="608" spans="1:235">
      <c r="A608" s="4" t="s">
        <v>178</v>
      </c>
      <c r="B608" s="4" t="s">
        <v>169</v>
      </c>
      <c r="C608" s="4">
        <v>2</v>
      </c>
      <c r="D608" s="16">
        <v>15</v>
      </c>
      <c r="E608" s="4" t="s">
        <v>163</v>
      </c>
      <c r="F608" s="15">
        <v>9.7276127000000002E-5</v>
      </c>
      <c r="G608" s="15">
        <v>4.0390345E-6</v>
      </c>
      <c r="H608" s="15">
        <v>5.1238332999999997E-5</v>
      </c>
      <c r="I608" s="15">
        <v>3.0328481000000001E-5</v>
      </c>
      <c r="J608" s="15">
        <v>1.0461561E-4</v>
      </c>
      <c r="K608" s="15"/>
      <c r="L608" s="15">
        <v>1.7779908E-4</v>
      </c>
      <c r="M608" s="15"/>
      <c r="N608" s="15">
        <v>1.0600889E-4</v>
      </c>
      <c r="O608" s="15"/>
      <c r="P608" s="15"/>
      <c r="Q608" s="15"/>
      <c r="R608" s="15"/>
      <c r="S608" s="15"/>
      <c r="T608" s="15">
        <v>7.2954547999999999E-5</v>
      </c>
      <c r="U608" s="15">
        <v>2.6765578999999999E-5</v>
      </c>
      <c r="V608" s="15">
        <v>22.44745</v>
      </c>
      <c r="W608" s="15">
        <v>5.0053894999999997</v>
      </c>
      <c r="X608" s="15">
        <v>7.8294794000000003</v>
      </c>
      <c r="Y608" s="15"/>
      <c r="Z608" s="15">
        <v>8.3007361</v>
      </c>
      <c r="AA608" s="15"/>
      <c r="AB608" s="15">
        <v>1.394425</v>
      </c>
      <c r="AC608" s="4"/>
      <c r="AD608" s="4"/>
      <c r="AE608" s="4"/>
      <c r="AF608" s="4"/>
      <c r="AG608" s="4"/>
      <c r="AH608" s="4"/>
      <c r="AI608" s="69">
        <f t="shared" si="1343"/>
        <v>1</v>
      </c>
      <c r="AJ608" s="15">
        <f t="shared" si="1300"/>
        <v>-2.4321579000000004E-5</v>
      </c>
      <c r="AK608" s="15">
        <f t="shared" si="1301"/>
        <v>2.2726544499999998E-5</v>
      </c>
      <c r="AL608" s="15">
        <f t="shared" si="1302"/>
        <v>22.447398761666999</v>
      </c>
      <c r="AM608" s="15">
        <f t="shared" si="1303"/>
        <v>5.0053591715189993</v>
      </c>
      <c r="AN608" s="15">
        <f t="shared" si="1304"/>
        <v>7.8293747843900006</v>
      </c>
      <c r="AO608" s="15">
        <f t="shared" si="1305"/>
        <v>0</v>
      </c>
      <c r="AP608" s="15">
        <f t="shared" si="1306"/>
        <v>8.3005583009200006</v>
      </c>
      <c r="AQ608" s="15">
        <f t="shared" si="1307"/>
        <v>0</v>
      </c>
      <c r="AR608" s="15">
        <f t="shared" si="1308"/>
        <v>1.39431899111</v>
      </c>
      <c r="AS608" s="15">
        <f t="shared" si="1309"/>
        <v>0</v>
      </c>
      <c r="AT608" s="15">
        <f t="shared" si="1310"/>
        <v>0</v>
      </c>
      <c r="AU608" s="15">
        <f t="shared" si="1311"/>
        <v>0</v>
      </c>
      <c r="AV608" s="15">
        <f t="shared" si="1312"/>
        <v>0</v>
      </c>
      <c r="AW608" s="15">
        <f t="shared" si="1313"/>
        <v>0</v>
      </c>
      <c r="AX608" s="4"/>
      <c r="AY608" s="4">
        <f t="shared" si="1314"/>
        <v>0</v>
      </c>
      <c r="AZ608" s="4">
        <f t="shared" si="1315"/>
        <v>1</v>
      </c>
      <c r="BA608" s="4"/>
      <c r="BB608" s="4">
        <f t="shared" si="1344"/>
        <v>1</v>
      </c>
      <c r="BC608" s="4">
        <f t="shared" si="1345"/>
        <v>1</v>
      </c>
      <c r="BD608" s="40">
        <f t="shared" si="1346"/>
        <v>2.0566473412630035</v>
      </c>
      <c r="BE608" s="15">
        <f t="shared" si="1347"/>
        <v>22.447398761666999</v>
      </c>
      <c r="BF608" s="15">
        <f t="shared" si="1348"/>
        <v>5.0053591715189993</v>
      </c>
      <c r="BG608" s="15">
        <f t="shared" si="1316"/>
        <v>7.8293747843900006</v>
      </c>
      <c r="BH608" s="15">
        <f t="shared" si="1317"/>
        <v>8.3005583009200006</v>
      </c>
      <c r="BI608" s="15">
        <f t="shared" si="1318"/>
        <v>1.39431899111</v>
      </c>
      <c r="BJ608" s="18">
        <f t="shared" si="1319"/>
        <v>0.22298170156207842</v>
      </c>
      <c r="BK608" s="18">
        <f t="shared" si="1320"/>
        <v>0.34878761978247907</v>
      </c>
      <c r="BL608" s="18">
        <f t="shared" si="1321"/>
        <v>0.36977818183079225</v>
      </c>
      <c r="BM608" s="18">
        <f t="shared" si="1322"/>
        <v>6.2114947300310461E-2</v>
      </c>
      <c r="BN608" s="18">
        <f t="shared" si="1366"/>
        <v>1.5641983953798833</v>
      </c>
      <c r="BO608" s="18">
        <f t="shared" si="1367"/>
        <v>1.6583342007005248</v>
      </c>
      <c r="BP608" s="18">
        <f t="shared" si="1368"/>
        <v>0.27856522246072096</v>
      </c>
      <c r="BQ608" s="18">
        <f t="shared" si="1369"/>
        <v>1.0601814997373014</v>
      </c>
      <c r="BR608" s="18">
        <f t="shared" si="1370"/>
        <v>0.17808816533983737</v>
      </c>
      <c r="BS608" s="18">
        <f t="shared" si="1371"/>
        <v>0.16797894076058226</v>
      </c>
      <c r="BT608" s="144">
        <f t="shared" si="1323"/>
        <v>-1.5006655666642108</v>
      </c>
      <c r="BU608" s="144">
        <f t="shared" si="1324"/>
        <v>-1.0532920813201228</v>
      </c>
      <c r="BV608" s="144">
        <f t="shared" si="1325"/>
        <v>-0.99485196168640877</v>
      </c>
      <c r="BW608" s="144">
        <f t="shared" si="1326"/>
        <v>-2.7787686217381644</v>
      </c>
      <c r="BX608" s="96"/>
      <c r="BY608" s="96"/>
      <c r="BZ608" s="96"/>
      <c r="CA608" s="96"/>
      <c r="CB608" s="96"/>
      <c r="CC608" s="96"/>
      <c r="CD608" s="96"/>
      <c r="CE608" s="96"/>
      <c r="CF608" s="96"/>
      <c r="CG608" s="96"/>
      <c r="CH608" s="96"/>
      <c r="CI608" s="4"/>
      <c r="CJ608" s="43"/>
      <c r="CK608" s="20">
        <f t="shared" si="1349"/>
        <v>0</v>
      </c>
      <c r="CL608" s="42">
        <f t="shared" si="1350"/>
        <v>2.0566473412630035</v>
      </c>
      <c r="CM608" s="43">
        <f t="shared" si="1351"/>
        <v>0.21796158925099327</v>
      </c>
      <c r="CN608" s="43">
        <f t="shared" si="1352"/>
        <v>0.33335414664819368</v>
      </c>
      <c r="CO608" s="40">
        <f t="shared" si="1353"/>
        <v>0.33810000000000001</v>
      </c>
      <c r="CP608" s="43">
        <f t="shared" si="1354"/>
        <v>5.4382414362293095E-2</v>
      </c>
      <c r="CQ608" s="18">
        <f t="shared" si="1355"/>
        <v>1.5294169389833194</v>
      </c>
      <c r="CR608" s="18">
        <f t="shared" si="1356"/>
        <v>1.551190744946632</v>
      </c>
      <c r="CS608" s="18">
        <f t="shared" si="1357"/>
        <v>0.24950457807347476</v>
      </c>
      <c r="CT608" s="18">
        <f t="shared" si="1358"/>
        <v>1.0142366711184636</v>
      </c>
      <c r="CU608" s="18">
        <f t="shared" si="1359"/>
        <v>0.16313705681809246</v>
      </c>
      <c r="CV608" s="18">
        <f t="shared" si="1360"/>
        <v>0.16084712914017479</v>
      </c>
      <c r="CW608" s="15">
        <f t="shared" si="1361"/>
        <v>-1.5234364278137649</v>
      </c>
      <c r="CX608" s="15">
        <f t="shared" si="1362"/>
        <v>-1.0985498506728208</v>
      </c>
      <c r="CY608" s="15">
        <f t="shared" si="1363"/>
        <v>-2.9117144427807862</v>
      </c>
      <c r="CZ608" s="15">
        <f t="shared" si="1372"/>
        <v>0.42488657714094419</v>
      </c>
      <c r="DA608" s="15">
        <f t="shared" si="1373"/>
        <v>0.43902285854546841</v>
      </c>
      <c r="DB608" s="15">
        <f t="shared" si="1374"/>
        <v>-1.3882780149670215</v>
      </c>
      <c r="DC608" s="15">
        <f t="shared" si="1375"/>
        <v>1.4136281404524402E-2</v>
      </c>
      <c r="DD608" s="15">
        <f t="shared" si="1376"/>
        <v>-1.8131645921079655</v>
      </c>
      <c r="DE608" s="15">
        <f t="shared" si="1377"/>
        <v>-1.8273008735124896</v>
      </c>
      <c r="DF608" s="15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125"/>
      <c r="DZ608" s="4"/>
      <c r="EA608" s="20"/>
      <c r="EB608" s="20"/>
      <c r="EC608" s="20"/>
      <c r="ED608" s="4"/>
      <c r="EE608" s="4" t="str">
        <f>E608</f>
        <v>iRM4</v>
      </c>
      <c r="EF608" s="4" t="str">
        <f>A608</f>
        <v>Lab 3</v>
      </c>
      <c r="EG608" s="4" t="str">
        <f>B608</f>
        <v>Feb 5, 2020</v>
      </c>
      <c r="EH608" s="130">
        <f>C608</f>
        <v>2</v>
      </c>
      <c r="EI608" s="51">
        <f>BE608/AVERAGE(BE607,BE609)</f>
        <v>0.97482984290788488</v>
      </c>
      <c r="EJ608" s="52">
        <f>(CM608/AVERAGE(CM607,CM609)-1)*10^6</f>
        <v>5.4920520342616186</v>
      </c>
      <c r="EK608" s="52">
        <f>(CN608/AVERAGE(CN607,CN609)-1)*10^6</f>
        <v>-0.36522724178311705</v>
      </c>
      <c r="EL608" s="52">
        <f>(CP608/AVERAGE(CP607,CP609)-1)*10^6</f>
        <v>2.8337209700968202</v>
      </c>
      <c r="EN608" s="39" t="str">
        <f t="shared" ref="EN608:EU608" si="1381">EE873</f>
        <v>iRM10#2</v>
      </c>
      <c r="EO608" s="39" t="str">
        <f t="shared" si="1381"/>
        <v>Lab 3</v>
      </c>
      <c r="EP608" s="39" t="str">
        <f t="shared" si="1381"/>
        <v>Jul 30, 2020</v>
      </c>
      <c r="EQ608" s="124">
        <f t="shared" si="1381"/>
        <v>5</v>
      </c>
      <c r="ER608" s="117">
        <f t="shared" si="1381"/>
        <v>1.0148609931338135</v>
      </c>
      <c r="ES608" s="44">
        <f t="shared" si="1381"/>
        <v>-12.696903184616914</v>
      </c>
      <c r="ET608" s="44">
        <f t="shared" si="1381"/>
        <v>13.297784008381441</v>
      </c>
      <c r="EU608" s="44">
        <f t="shared" si="1381"/>
        <v>13.057081267087156</v>
      </c>
      <c r="EV608" s="39" t="s">
        <v>275</v>
      </c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</row>
    <row r="609" spans="1:235">
      <c r="A609" s="4" t="s">
        <v>178</v>
      </c>
      <c r="B609" s="4" t="s">
        <v>169</v>
      </c>
      <c r="C609" s="4">
        <v>2</v>
      </c>
      <c r="D609" s="16">
        <v>16</v>
      </c>
      <c r="E609" s="4" t="s">
        <v>162</v>
      </c>
      <c r="F609" s="15">
        <v>9.7276127000000002E-5</v>
      </c>
      <c r="G609" s="15">
        <v>4.0390345E-6</v>
      </c>
      <c r="H609" s="15">
        <v>5.1238332999999997E-5</v>
      </c>
      <c r="I609" s="15">
        <v>3.0328481000000001E-5</v>
      </c>
      <c r="J609" s="15">
        <v>1.0461561E-4</v>
      </c>
      <c r="K609" s="15"/>
      <c r="L609" s="15">
        <v>1.7779908E-4</v>
      </c>
      <c r="M609" s="15"/>
      <c r="N609" s="15">
        <v>1.0600889E-4</v>
      </c>
      <c r="O609" s="15"/>
      <c r="P609" s="15"/>
      <c r="Q609" s="15"/>
      <c r="R609" s="15"/>
      <c r="S609" s="15"/>
      <c r="T609" s="15">
        <v>4.4515397999999999E-5</v>
      </c>
      <c r="U609" s="15">
        <v>1.6246062E-5</v>
      </c>
      <c r="V609" s="15">
        <v>22.931529000000001</v>
      </c>
      <c r="W609" s="15">
        <v>5.1133594000000002</v>
      </c>
      <c r="X609" s="15">
        <v>7.9985065999999998</v>
      </c>
      <c r="Y609" s="15"/>
      <c r="Z609" s="15">
        <v>8.4802046000000004</v>
      </c>
      <c r="AA609" s="15"/>
      <c r="AB609" s="15">
        <v>1.4246413</v>
      </c>
      <c r="AC609" s="4"/>
      <c r="AD609" s="4"/>
      <c r="AE609" s="4"/>
      <c r="AF609" s="4"/>
      <c r="AG609" s="4"/>
      <c r="AH609" s="4"/>
      <c r="AI609" s="69">
        <f t="shared" si="1343"/>
        <v>1</v>
      </c>
      <c r="AJ609" s="15">
        <f t="shared" si="1300"/>
        <v>-5.2760729000000004E-5</v>
      </c>
      <c r="AK609" s="15">
        <f t="shared" si="1301"/>
        <v>1.2207027499999999E-5</v>
      </c>
      <c r="AL609" s="15">
        <f t="shared" si="1302"/>
        <v>22.931477761667001</v>
      </c>
      <c r="AM609" s="15">
        <f t="shared" si="1303"/>
        <v>5.1133290715189998</v>
      </c>
      <c r="AN609" s="15">
        <f t="shared" si="1304"/>
        <v>7.9984019843900001</v>
      </c>
      <c r="AO609" s="15">
        <f t="shared" si="1305"/>
        <v>0</v>
      </c>
      <c r="AP609" s="15">
        <f t="shared" si="1306"/>
        <v>8.4800268009200011</v>
      </c>
      <c r="AQ609" s="15">
        <f t="shared" si="1307"/>
        <v>0</v>
      </c>
      <c r="AR609" s="15">
        <f t="shared" si="1308"/>
        <v>1.42453529111</v>
      </c>
      <c r="AS609" s="15">
        <f t="shared" si="1309"/>
        <v>0</v>
      </c>
      <c r="AT609" s="15">
        <f t="shared" si="1310"/>
        <v>0</v>
      </c>
      <c r="AU609" s="15">
        <f t="shared" si="1311"/>
        <v>0</v>
      </c>
      <c r="AV609" s="15">
        <f t="shared" si="1312"/>
        <v>0</v>
      </c>
      <c r="AW609" s="15">
        <f t="shared" si="1313"/>
        <v>0</v>
      </c>
      <c r="AX609" s="4"/>
      <c r="AY609" s="4">
        <f t="shared" si="1314"/>
        <v>0</v>
      </c>
      <c r="AZ609" s="4">
        <f t="shared" si="1315"/>
        <v>1</v>
      </c>
      <c r="BA609" s="4"/>
      <c r="BB609" s="4">
        <f t="shared" si="1344"/>
        <v>1</v>
      </c>
      <c r="BC609" s="4">
        <f t="shared" si="1345"/>
        <v>1</v>
      </c>
      <c r="BD609" s="40">
        <f t="shared" si="1346"/>
        <v>2.0579110344171787</v>
      </c>
      <c r="BE609" s="15">
        <f t="shared" si="1347"/>
        <v>22.931477761667001</v>
      </c>
      <c r="BF609" s="15">
        <f t="shared" si="1348"/>
        <v>5.1133290715189998</v>
      </c>
      <c r="BG609" s="15">
        <f t="shared" si="1316"/>
        <v>7.9984019843900001</v>
      </c>
      <c r="BH609" s="15">
        <f t="shared" si="1317"/>
        <v>8.4800268009200011</v>
      </c>
      <c r="BI609" s="15">
        <f t="shared" si="1318"/>
        <v>1.42453529111</v>
      </c>
      <c r="BJ609" s="18">
        <f t="shared" si="1319"/>
        <v>0.22298297234322187</v>
      </c>
      <c r="BK609" s="18">
        <f t="shared" si="1320"/>
        <v>0.34879574999568441</v>
      </c>
      <c r="BL609" s="18">
        <f t="shared" si="1321"/>
        <v>0.36979853147953196</v>
      </c>
      <c r="BM609" s="18">
        <f t="shared" si="1322"/>
        <v>6.2121390776276056E-2</v>
      </c>
      <c r="BN609" s="18">
        <f t="shared" si="1366"/>
        <v>1.5642259421441735</v>
      </c>
      <c r="BO609" s="18">
        <f t="shared" si="1367"/>
        <v>1.6584160108437667</v>
      </c>
      <c r="BP609" s="18">
        <f t="shared" si="1368"/>
        <v>0.27859253163356801</v>
      </c>
      <c r="BQ609" s="18">
        <f t="shared" si="1369"/>
        <v>1.0602151301559934</v>
      </c>
      <c r="BR609" s="18">
        <f t="shared" si="1370"/>
        <v>0.17810248770819218</v>
      </c>
      <c r="BS609" s="18">
        <f t="shared" si="1371"/>
        <v>0.16798712133261792</v>
      </c>
      <c r="BT609" s="144">
        <f t="shared" si="1323"/>
        <v>-1.5006598676426612</v>
      </c>
      <c r="BU609" s="144">
        <f t="shared" si="1324"/>
        <v>-1.053268771666946</v>
      </c>
      <c r="BV609" s="144">
        <f t="shared" si="1325"/>
        <v>-0.99479693115778722</v>
      </c>
      <c r="BW609" s="144">
        <f t="shared" si="1326"/>
        <v>-2.7786648924095134</v>
      </c>
      <c r="BX609" s="96"/>
      <c r="BY609" s="96"/>
      <c r="BZ609" s="96"/>
      <c r="CA609" s="96"/>
      <c r="CB609" s="96"/>
      <c r="CC609" s="96"/>
      <c r="CD609" s="96"/>
      <c r="CE609" s="96"/>
      <c r="CF609" s="96"/>
      <c r="CG609" s="96"/>
      <c r="CH609" s="96"/>
      <c r="CI609" s="4"/>
      <c r="CJ609" s="43"/>
      <c r="CK609" s="20">
        <f t="shared" si="1349"/>
        <v>0</v>
      </c>
      <c r="CL609" s="42">
        <f t="shared" si="1350"/>
        <v>2.0579110344171787</v>
      </c>
      <c r="CM609" s="43">
        <f t="shared" si="1351"/>
        <v>0.21795978183789322</v>
      </c>
      <c r="CN609" s="43">
        <f t="shared" si="1352"/>
        <v>0.33335264699812706</v>
      </c>
      <c r="CO609" s="40">
        <f t="shared" si="1353"/>
        <v>0.33810000000000001</v>
      </c>
      <c r="CP609" s="43">
        <f t="shared" si="1354"/>
        <v>5.4383613054260184E-2</v>
      </c>
      <c r="CQ609" s="18">
        <f t="shared" si="1355"/>
        <v>1.5294227411461483</v>
      </c>
      <c r="CR609" s="18">
        <f t="shared" si="1356"/>
        <v>1.5512036080649987</v>
      </c>
      <c r="CS609" s="18">
        <f t="shared" si="1357"/>
        <v>0.24951214667074587</v>
      </c>
      <c r="CT609" s="18">
        <f t="shared" si="1358"/>
        <v>1.0142412338543676</v>
      </c>
      <c r="CU609" s="18">
        <f t="shared" si="1359"/>
        <v>0.16314138658861682</v>
      </c>
      <c r="CV609" s="18">
        <f t="shared" si="1360"/>
        <v>0.16085067451718485</v>
      </c>
      <c r="CW609" s="15">
        <f t="shared" si="1361"/>
        <v>-1.5234447201950059</v>
      </c>
      <c r="CX609" s="15">
        <f t="shared" si="1362"/>
        <v>-1.0985543493522432</v>
      </c>
      <c r="CY609" s="15">
        <f t="shared" si="1363"/>
        <v>-2.911692401119514</v>
      </c>
      <c r="CZ609" s="15">
        <f t="shared" si="1372"/>
        <v>0.42489037084276293</v>
      </c>
      <c r="DA609" s="15">
        <f t="shared" si="1373"/>
        <v>0.43903115092670891</v>
      </c>
      <c r="DB609" s="15">
        <f t="shared" si="1374"/>
        <v>-1.3882476809245081</v>
      </c>
      <c r="DC609" s="15">
        <f t="shared" si="1375"/>
        <v>1.4140780083945866E-2</v>
      </c>
      <c r="DD609" s="15">
        <f t="shared" si="1376"/>
        <v>-1.8131380517672711</v>
      </c>
      <c r="DE609" s="15">
        <f t="shared" si="1377"/>
        <v>-1.827278831851217</v>
      </c>
      <c r="DF609" s="15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3" t="str">
        <f>E609</f>
        <v>STD</v>
      </c>
      <c r="DW609" s="43" t="str">
        <f>A609</f>
        <v>Lab 3</v>
      </c>
      <c r="DX609" s="43" t="str">
        <f>B609</f>
        <v>Feb 5, 2020</v>
      </c>
      <c r="DY609" s="125">
        <f>C609</f>
        <v>2</v>
      </c>
      <c r="DZ609" s="51">
        <f>BE609/AVERAGE(BE607,BE611)</f>
        <v>1.0030451590870455</v>
      </c>
      <c r="EA609" s="52">
        <f>(CM609/AVERAGE(CM607,CM611)-1)*10^6</f>
        <v>-6.4906330947689383</v>
      </c>
      <c r="EB609" s="52">
        <f>(CN609/AVERAGE(CN607,CN611)-1)*10^6</f>
        <v>-7.3738439259063426</v>
      </c>
      <c r="EC609" s="52">
        <f>(CP609/AVERAGE(CP607,CP611)-1)*10^6</f>
        <v>54.270893154129141</v>
      </c>
      <c r="ED609" s="4"/>
      <c r="EE609" s="4"/>
      <c r="EF609" s="4"/>
      <c r="EG609" s="4"/>
      <c r="EH609" s="130"/>
      <c r="EI609" s="20"/>
      <c r="EJ609" s="20"/>
      <c r="EK609" s="52"/>
      <c r="EL609" s="52"/>
      <c r="EN609" s="39" t="str">
        <f t="shared" ref="EN609:EU609" si="1382">EE881</f>
        <v>iRM10#2</v>
      </c>
      <c r="EO609" s="39" t="str">
        <f t="shared" si="1382"/>
        <v>Lab 3</v>
      </c>
      <c r="EP609" s="39" t="str">
        <f t="shared" si="1382"/>
        <v>Jul 30, 2020</v>
      </c>
      <c r="EQ609" s="124">
        <f t="shared" si="1382"/>
        <v>5</v>
      </c>
      <c r="ER609" s="117">
        <f t="shared" si="1382"/>
        <v>1.0136177184185959</v>
      </c>
      <c r="ES609" s="44">
        <f t="shared" si="1382"/>
        <v>1.2449167308137277</v>
      </c>
      <c r="ET609" s="44">
        <f t="shared" si="1382"/>
        <v>1.7627311421630765</v>
      </c>
      <c r="EU609" s="44">
        <f t="shared" si="1382"/>
        <v>-24.631561812094027</v>
      </c>
      <c r="EV609" s="39" t="s">
        <v>275</v>
      </c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</row>
    <row r="610" spans="1:235">
      <c r="A610" s="4" t="s">
        <v>178</v>
      </c>
      <c r="B610" s="4" t="s">
        <v>169</v>
      </c>
      <c r="C610" s="4">
        <v>2</v>
      </c>
      <c r="D610" s="16">
        <v>17</v>
      </c>
      <c r="E610" s="4" t="s">
        <v>164</v>
      </c>
      <c r="F610" s="15">
        <v>9.7276127000000002E-5</v>
      </c>
      <c r="G610" s="15">
        <v>4.0390345E-6</v>
      </c>
      <c r="H610" s="15">
        <v>5.1238332999999997E-5</v>
      </c>
      <c r="I610" s="15">
        <v>3.0328481000000001E-5</v>
      </c>
      <c r="J610" s="15">
        <v>1.0461561E-4</v>
      </c>
      <c r="K610" s="15"/>
      <c r="L610" s="15">
        <v>1.7779908E-4</v>
      </c>
      <c r="M610" s="15"/>
      <c r="N610" s="15">
        <v>1.0600889E-4</v>
      </c>
      <c r="O610" s="15"/>
      <c r="P610" s="15"/>
      <c r="Q610" s="15"/>
      <c r="R610" s="15"/>
      <c r="S610" s="15"/>
      <c r="T610" s="15">
        <v>5.2396065999999998E-5</v>
      </c>
      <c r="U610" s="15">
        <v>-2.8547774E-5</v>
      </c>
      <c r="V610" s="15">
        <v>22.205454</v>
      </c>
      <c r="W610" s="15">
        <v>4.9515386000000001</v>
      </c>
      <c r="X610" s="15">
        <v>7.7455387</v>
      </c>
      <c r="Y610" s="15"/>
      <c r="Z610" s="15">
        <v>8.2122220000000006</v>
      </c>
      <c r="AA610" s="15"/>
      <c r="AB610" s="15">
        <v>1.3796200999999999</v>
      </c>
      <c r="AC610" s="4"/>
      <c r="AD610" s="4"/>
      <c r="AE610" s="4"/>
      <c r="AF610" s="4"/>
      <c r="AG610" s="4"/>
      <c r="AH610" s="4"/>
      <c r="AI610" s="69">
        <f t="shared" si="1343"/>
        <v>1</v>
      </c>
      <c r="AJ610" s="15">
        <f t="shared" si="1300"/>
        <v>-4.4880061000000004E-5</v>
      </c>
      <c r="AK610" s="15">
        <f t="shared" si="1301"/>
        <v>-3.2586808499999998E-5</v>
      </c>
      <c r="AL610" s="15">
        <f t="shared" si="1302"/>
        <v>22.205402761666999</v>
      </c>
      <c r="AM610" s="15">
        <f t="shared" si="1303"/>
        <v>4.9515082715189997</v>
      </c>
      <c r="AN610" s="15">
        <f t="shared" si="1304"/>
        <v>7.7454340843900003</v>
      </c>
      <c r="AO610" s="15">
        <f t="shared" si="1305"/>
        <v>0</v>
      </c>
      <c r="AP610" s="15">
        <f t="shared" si="1306"/>
        <v>8.2120442009200012</v>
      </c>
      <c r="AQ610" s="15">
        <f t="shared" si="1307"/>
        <v>0</v>
      </c>
      <c r="AR610" s="15">
        <f t="shared" si="1308"/>
        <v>1.3795140911099999</v>
      </c>
      <c r="AS610" s="15">
        <f t="shared" si="1309"/>
        <v>0</v>
      </c>
      <c r="AT610" s="15">
        <f t="shared" si="1310"/>
        <v>0</v>
      </c>
      <c r="AU610" s="15">
        <f t="shared" si="1311"/>
        <v>0</v>
      </c>
      <c r="AV610" s="15">
        <f t="shared" si="1312"/>
        <v>0</v>
      </c>
      <c r="AW610" s="15">
        <f t="shared" si="1313"/>
        <v>0</v>
      </c>
      <c r="AX610" s="4"/>
      <c r="AY610" s="4">
        <f t="shared" si="1314"/>
        <v>0</v>
      </c>
      <c r="AZ610" s="4">
        <f t="shared" si="1315"/>
        <v>1</v>
      </c>
      <c r="BA610" s="4"/>
      <c r="BB610" s="4">
        <f t="shared" si="1344"/>
        <v>1</v>
      </c>
      <c r="BC610" s="4">
        <f t="shared" si="1345"/>
        <v>1</v>
      </c>
      <c r="BD610" s="40">
        <f t="shared" si="1346"/>
        <v>2.0593620026378474</v>
      </c>
      <c r="BE610" s="15">
        <f t="shared" si="1347"/>
        <v>22.205402761666999</v>
      </c>
      <c r="BF610" s="15">
        <f t="shared" si="1348"/>
        <v>4.9515082715189997</v>
      </c>
      <c r="BG610" s="15">
        <f t="shared" si="1316"/>
        <v>7.7454340843900003</v>
      </c>
      <c r="BH610" s="15">
        <f t="shared" si="1317"/>
        <v>8.2120442009200012</v>
      </c>
      <c r="BI610" s="15">
        <f t="shared" si="1318"/>
        <v>1.3795140911099999</v>
      </c>
      <c r="BJ610" s="18">
        <f t="shared" si="1319"/>
        <v>0.22298664539725202</v>
      </c>
      <c r="BK610" s="18">
        <f t="shared" si="1320"/>
        <v>0.34880853851301802</v>
      </c>
      <c r="BL610" s="18">
        <f t="shared" si="1321"/>
        <v>0.36982189825876</v>
      </c>
      <c r="BM610" s="18">
        <f t="shared" si="1322"/>
        <v>6.2125155121772593E-2</v>
      </c>
      <c r="BN610" s="18">
        <f t="shared" si="1366"/>
        <v>1.5642575271340289</v>
      </c>
      <c r="BO610" s="18">
        <f t="shared" si="1367"/>
        <v>1.6584934833201339</v>
      </c>
      <c r="BP610" s="18">
        <f t="shared" si="1368"/>
        <v>0.27860482411893439</v>
      </c>
      <c r="BQ610" s="18">
        <f t="shared" si="1369"/>
        <v>1.0602432493061167</v>
      </c>
      <c r="BR610" s="18">
        <f t="shared" si="1370"/>
        <v>0.17810674987090086</v>
      </c>
      <c r="BS610" s="18">
        <f t="shared" si="1371"/>
        <v>0.16798668606233902</v>
      </c>
      <c r="BT610" s="144">
        <f t="shared" si="1323"/>
        <v>-1.5006433954262406</v>
      </c>
      <c r="BU610" s="144">
        <f t="shared" si="1324"/>
        <v>-1.0532321075651172</v>
      </c>
      <c r="BV610" s="144">
        <f t="shared" si="1325"/>
        <v>-0.99473374529029013</v>
      </c>
      <c r="BW610" s="144">
        <f t="shared" si="1326"/>
        <v>-2.7786042976385206</v>
      </c>
      <c r="BX610" s="96"/>
      <c r="BY610" s="96"/>
      <c r="BZ610" s="96"/>
      <c r="CA610" s="96"/>
      <c r="CB610" s="96"/>
      <c r="CC610" s="96"/>
      <c r="CD610" s="96"/>
      <c r="CE610" s="96"/>
      <c r="CF610" s="96"/>
      <c r="CG610" s="96"/>
      <c r="CH610" s="96"/>
      <c r="CI610" s="4"/>
      <c r="CJ610" s="43"/>
      <c r="CK610" s="20">
        <f t="shared" si="1349"/>
        <v>0</v>
      </c>
      <c r="CL610" s="42">
        <f t="shared" si="1350"/>
        <v>2.0593620026378474</v>
      </c>
      <c r="CM610" s="43">
        <f t="shared" si="1351"/>
        <v>0.21795987062053532</v>
      </c>
      <c r="CN610" s="43">
        <f t="shared" si="1352"/>
        <v>0.3333542253159939</v>
      </c>
      <c r="CO610" s="40">
        <f t="shared" si="1353"/>
        <v>0.33810000000000001</v>
      </c>
      <c r="CP610" s="43">
        <f t="shared" si="1354"/>
        <v>5.4381807617159258E-2</v>
      </c>
      <c r="CQ610" s="18">
        <f t="shared" si="1355"/>
        <v>1.5294293594822248</v>
      </c>
      <c r="CR610" s="18">
        <f t="shared" si="1356"/>
        <v>1.5512029762057746</v>
      </c>
      <c r="CS610" s="18">
        <f t="shared" si="1357"/>
        <v>0.24950376168940339</v>
      </c>
      <c r="CT610" s="18">
        <f t="shared" si="1358"/>
        <v>1.0142364317701609</v>
      </c>
      <c r="CU610" s="18">
        <f t="shared" si="1359"/>
        <v>0.16313519819828148</v>
      </c>
      <c r="CV610" s="18">
        <f t="shared" si="1360"/>
        <v>0.16084533456716729</v>
      </c>
      <c r="CW610" s="15">
        <f t="shared" si="1361"/>
        <v>-1.5234443128601147</v>
      </c>
      <c r="CX610" s="15">
        <f t="shared" si="1362"/>
        <v>-1.0985496146841831</v>
      </c>
      <c r="CY610" s="15">
        <f t="shared" si="1363"/>
        <v>-2.9117255998528973</v>
      </c>
      <c r="CZ610" s="15">
        <f t="shared" si="1372"/>
        <v>0.42489469817593156</v>
      </c>
      <c r="DA610" s="15">
        <f t="shared" si="1373"/>
        <v>0.43903074359181782</v>
      </c>
      <c r="DB610" s="15">
        <f t="shared" si="1374"/>
        <v>-1.3882812869927827</v>
      </c>
      <c r="DC610" s="15">
        <f t="shared" si="1375"/>
        <v>1.413604541588606E-2</v>
      </c>
      <c r="DD610" s="15">
        <f t="shared" si="1376"/>
        <v>-1.8131759851687141</v>
      </c>
      <c r="DE610" s="15">
        <f t="shared" si="1377"/>
        <v>-1.8273120305846002</v>
      </c>
      <c r="DF610" s="15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125"/>
      <c r="DZ610" s="4"/>
      <c r="EA610" s="20"/>
      <c r="EB610" s="20"/>
      <c r="EC610" s="20"/>
      <c r="ED610" s="4"/>
      <c r="EE610" s="4" t="str">
        <f>E610</f>
        <v>iRM5</v>
      </c>
      <c r="EF610" s="4" t="str">
        <f>A610</f>
        <v>Lab 3</v>
      </c>
      <c r="EG610" s="4" t="str">
        <f>B610</f>
        <v>Feb 5, 2020</v>
      </c>
      <c r="EH610" s="130">
        <f>C610</f>
        <v>2</v>
      </c>
      <c r="EI610" s="51">
        <f>BE610/AVERAGE(BE609,BE611)</f>
        <v>0.97536086792881382</v>
      </c>
      <c r="EJ610" s="52">
        <f>(CM610/AVERAGE(CM609,CM611)-1)*10^6</f>
        <v>-3.2829799250233549</v>
      </c>
      <c r="EK610" s="52">
        <f>(CN610/AVERAGE(CN609,CN611)-1)*10^6</f>
        <v>2.2246939441750158</v>
      </c>
      <c r="EL610" s="52">
        <f>(CP610/AVERAGE(CP609,CP611)-1)*10^6</f>
        <v>-3.805415017210656</v>
      </c>
      <c r="EQ610" s="124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</row>
    <row r="611" spans="1:235">
      <c r="A611" s="4" t="s">
        <v>178</v>
      </c>
      <c r="B611" s="4" t="s">
        <v>169</v>
      </c>
      <c r="C611" s="4">
        <v>2</v>
      </c>
      <c r="D611" s="16">
        <v>18</v>
      </c>
      <c r="E611" s="4" t="s">
        <v>162</v>
      </c>
      <c r="F611" s="15">
        <v>9.7276127000000002E-5</v>
      </c>
      <c r="G611" s="15">
        <v>4.0390345E-6</v>
      </c>
      <c r="H611" s="15">
        <v>5.1238332999999997E-5</v>
      </c>
      <c r="I611" s="15">
        <v>3.0328481000000001E-5</v>
      </c>
      <c r="J611" s="15">
        <v>1.0461561E-4</v>
      </c>
      <c r="K611" s="15"/>
      <c r="L611" s="15">
        <v>1.7779908E-4</v>
      </c>
      <c r="M611" s="15"/>
      <c r="N611" s="15">
        <v>1.0600889E-4</v>
      </c>
      <c r="O611" s="15"/>
      <c r="P611" s="15"/>
      <c r="Q611" s="15"/>
      <c r="R611" s="15"/>
      <c r="S611" s="15"/>
      <c r="T611" s="15">
        <v>5.0977292000000002E-5</v>
      </c>
      <c r="U611" s="15">
        <v>1.7803428999999999E-5</v>
      </c>
      <c r="V611" s="15">
        <v>22.601265000000001</v>
      </c>
      <c r="W611" s="15">
        <v>5.0399051999999998</v>
      </c>
      <c r="X611" s="15">
        <v>7.8838236000000004</v>
      </c>
      <c r="Y611" s="15"/>
      <c r="Z611" s="15">
        <v>8.359064</v>
      </c>
      <c r="AA611" s="15"/>
      <c r="AB611" s="15">
        <v>1.4042893000000001</v>
      </c>
      <c r="AC611" s="4"/>
      <c r="AD611" s="4"/>
      <c r="AE611" s="4"/>
      <c r="AF611" s="4"/>
      <c r="AG611" s="4"/>
      <c r="AH611" s="4"/>
      <c r="AI611" s="69">
        <f t="shared" si="1343"/>
        <v>1</v>
      </c>
      <c r="AJ611" s="15">
        <f t="shared" si="1300"/>
        <v>-4.6298835E-5</v>
      </c>
      <c r="AK611" s="15">
        <f t="shared" si="1301"/>
        <v>1.3764394499999998E-5</v>
      </c>
      <c r="AL611" s="15">
        <f t="shared" si="1302"/>
        <v>22.601213761667001</v>
      </c>
      <c r="AM611" s="15">
        <f t="shared" si="1303"/>
        <v>5.0398748715189994</v>
      </c>
      <c r="AN611" s="15">
        <f t="shared" si="1304"/>
        <v>7.8837189843900006</v>
      </c>
      <c r="AO611" s="15">
        <f t="shared" si="1305"/>
        <v>0</v>
      </c>
      <c r="AP611" s="15">
        <f t="shared" si="1306"/>
        <v>8.3588862009200007</v>
      </c>
      <c r="AQ611" s="15">
        <f t="shared" si="1307"/>
        <v>0</v>
      </c>
      <c r="AR611" s="15">
        <f t="shared" si="1308"/>
        <v>1.4041832911100001</v>
      </c>
      <c r="AS611" s="15">
        <f t="shared" si="1309"/>
        <v>0</v>
      </c>
      <c r="AT611" s="15">
        <f t="shared" si="1310"/>
        <v>0</v>
      </c>
      <c r="AU611" s="15">
        <f t="shared" si="1311"/>
        <v>0</v>
      </c>
      <c r="AV611" s="15">
        <f t="shared" si="1312"/>
        <v>0</v>
      </c>
      <c r="AW611" s="15">
        <f t="shared" si="1313"/>
        <v>0</v>
      </c>
      <c r="AX611" s="4"/>
      <c r="AY611" s="4">
        <f t="shared" si="1314"/>
        <v>0</v>
      </c>
      <c r="AZ611" s="4">
        <f t="shared" si="1315"/>
        <v>1</v>
      </c>
      <c r="BA611" s="4"/>
      <c r="BB611" s="4">
        <f t="shared" si="1344"/>
        <v>1</v>
      </c>
      <c r="BC611" s="4">
        <f t="shared" si="1345"/>
        <v>1</v>
      </c>
      <c r="BD611" s="40">
        <f t="shared" si="1346"/>
        <v>2.0606324085456644</v>
      </c>
      <c r="BE611" s="15">
        <f t="shared" si="1347"/>
        <v>22.601213761667001</v>
      </c>
      <c r="BF611" s="15">
        <f t="shared" si="1348"/>
        <v>5.0398748715189994</v>
      </c>
      <c r="BG611" s="15">
        <f t="shared" si="1316"/>
        <v>7.8837189843900006</v>
      </c>
      <c r="BH611" s="15">
        <f t="shared" si="1317"/>
        <v>8.3588862009200007</v>
      </c>
      <c r="BI611" s="15">
        <f t="shared" si="1318"/>
        <v>1.4041832911100001</v>
      </c>
      <c r="BJ611" s="18">
        <f t="shared" si="1319"/>
        <v>0.22299133686647069</v>
      </c>
      <c r="BK611" s="18">
        <f t="shared" si="1320"/>
        <v>0.34881838946903176</v>
      </c>
      <c r="BL611" s="18">
        <f t="shared" si="1321"/>
        <v>0.36984235842665969</v>
      </c>
      <c r="BM611" s="18">
        <f t="shared" si="1322"/>
        <v>6.2128667332529648E-2</v>
      </c>
      <c r="BN611" s="18">
        <f t="shared" si="1366"/>
        <v>1.564268793446032</v>
      </c>
      <c r="BO611" s="18">
        <f t="shared" si="1367"/>
        <v>1.6585503438105524</v>
      </c>
      <c r="BP611" s="18">
        <f t="shared" si="1368"/>
        <v>0.27861471304480712</v>
      </c>
      <c r="BQ611" s="18">
        <f t="shared" si="1369"/>
        <v>1.0602719626956321</v>
      </c>
      <c r="BR611" s="18">
        <f t="shared" si="1370"/>
        <v>0.17811178885121667</v>
      </c>
      <c r="BS611" s="18">
        <f t="shared" si="1371"/>
        <v>0.1679868893244954</v>
      </c>
      <c r="BT611" s="144">
        <f t="shared" si="1323"/>
        <v>-1.5006223564090451</v>
      </c>
      <c r="BU611" s="144">
        <f t="shared" si="1324"/>
        <v>-1.0532038662354917</v>
      </c>
      <c r="BV611" s="144">
        <f t="shared" si="1325"/>
        <v>-0.99467842243882065</v>
      </c>
      <c r="BW611" s="144">
        <f t="shared" si="1326"/>
        <v>-2.7785477647981036</v>
      </c>
      <c r="BX611" s="96"/>
      <c r="BY611" s="96"/>
      <c r="BZ611" s="96"/>
      <c r="CA611" s="96"/>
      <c r="CB611" s="96"/>
      <c r="CC611" s="96"/>
      <c r="CD611" s="96"/>
      <c r="CE611" s="96"/>
      <c r="CF611" s="96"/>
      <c r="CG611" s="96"/>
      <c r="CH611" s="96"/>
      <c r="CI611" s="4"/>
      <c r="CJ611" s="43"/>
      <c r="CK611" s="20">
        <f t="shared" si="1349"/>
        <v>0</v>
      </c>
      <c r="CL611" s="42">
        <f t="shared" si="1350"/>
        <v>2.0606324085456644</v>
      </c>
      <c r="CM611" s="43">
        <f t="shared" si="1351"/>
        <v>0.21796139052363517</v>
      </c>
      <c r="CN611" s="43">
        <f t="shared" si="1352"/>
        <v>0.3333543204149077</v>
      </c>
      <c r="CO611" s="40">
        <f t="shared" si="1353"/>
        <v>0.33810000000000001</v>
      </c>
      <c r="CP611" s="43">
        <f t="shared" si="1354"/>
        <v>5.438041607232811E-2</v>
      </c>
      <c r="CQ611" s="18">
        <f t="shared" si="1355"/>
        <v>1.5294191306728688</v>
      </c>
      <c r="CR611" s="18">
        <f t="shared" si="1356"/>
        <v>1.551192159252339</v>
      </c>
      <c r="CS611" s="18">
        <f t="shared" si="1357"/>
        <v>0.24949563746901873</v>
      </c>
      <c r="CT611" s="18">
        <f t="shared" si="1358"/>
        <v>1.0142361424300292</v>
      </c>
      <c r="CU611" s="18">
        <f t="shared" si="1359"/>
        <v>0.16313097728760137</v>
      </c>
      <c r="CV611" s="18">
        <f t="shared" si="1360"/>
        <v>0.16084121878831145</v>
      </c>
      <c r="CW611" s="15">
        <f t="shared" si="1361"/>
        <v>-1.5234373395682139</v>
      </c>
      <c r="CX611" s="15">
        <f t="shared" si="1362"/>
        <v>-1.0985493294053625</v>
      </c>
      <c r="CY611" s="15">
        <f t="shared" si="1363"/>
        <v>-2.9117511886057565</v>
      </c>
      <c r="CZ611" s="15">
        <f t="shared" si="1372"/>
        <v>0.42488801016285155</v>
      </c>
      <c r="DA611" s="15">
        <f t="shared" si="1373"/>
        <v>0.43902377029991696</v>
      </c>
      <c r="DB611" s="15">
        <f t="shared" si="1374"/>
        <v>-1.3883138490375431</v>
      </c>
      <c r="DC611" s="15">
        <f t="shared" si="1375"/>
        <v>1.413576013706562E-2</v>
      </c>
      <c r="DD611" s="15">
        <f t="shared" si="1376"/>
        <v>-1.8132018592003942</v>
      </c>
      <c r="DE611" s="15">
        <f t="shared" si="1377"/>
        <v>-1.82733761933746</v>
      </c>
      <c r="DF611" s="15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3" t="str">
        <f>E611</f>
        <v>STD</v>
      </c>
      <c r="DW611" s="43" t="str">
        <f>A611</f>
        <v>Lab 3</v>
      </c>
      <c r="DX611" s="43" t="str">
        <f>B611</f>
        <v>Feb 5, 2020</v>
      </c>
      <c r="DY611" s="125">
        <f>C611</f>
        <v>2</v>
      </c>
      <c r="DZ611" s="51">
        <f>BE611/AVERAGE(BE609,BE613)</f>
        <v>0.99341849439872443</v>
      </c>
      <c r="EA611" s="52">
        <f>(CM611/AVERAGE(CM609,CM613)-1)*10^6</f>
        <v>6.8506886090613506</v>
      </c>
      <c r="EB611" s="52">
        <f>(CN611/AVERAGE(CN609,CN613)-1)*10^6</f>
        <v>4.4189562118379655</v>
      </c>
      <c r="EC611" s="52">
        <f>(CP611/AVERAGE(CP609,CP613)-1)*10^6</f>
        <v>-33.977720846900539</v>
      </c>
      <c r="ED611" s="4"/>
      <c r="EE611" s="4"/>
      <c r="EF611" s="4"/>
      <c r="EG611" s="4"/>
      <c r="EH611" s="130"/>
      <c r="EI611" s="20"/>
      <c r="EJ611" s="20"/>
      <c r="EK611" s="52"/>
      <c r="EL611" s="52"/>
      <c r="EN611" s="39" t="str">
        <f t="shared" ref="EN611:EU611" si="1383">EE692</f>
        <v>iRM11</v>
      </c>
      <c r="EO611" s="39" t="str">
        <f t="shared" si="1383"/>
        <v>Lab 3</v>
      </c>
      <c r="EP611" s="39" t="str">
        <f t="shared" si="1383"/>
        <v>Jul 21, 2020</v>
      </c>
      <c r="EQ611" s="124">
        <f t="shared" si="1383"/>
        <v>2</v>
      </c>
      <c r="ER611" s="117">
        <f t="shared" si="1383"/>
        <v>1.0142748933974863</v>
      </c>
      <c r="ES611" s="44">
        <f t="shared" si="1383"/>
        <v>-1.8940385431154283</v>
      </c>
      <c r="ET611" s="44">
        <f t="shared" si="1383"/>
        <v>13.442972546018339</v>
      </c>
      <c r="EU611" s="44">
        <f t="shared" si="1383"/>
        <v>-2.5636103004877953</v>
      </c>
      <c r="EV611" s="39" t="s">
        <v>275</v>
      </c>
      <c r="EW611" s="108" t="s">
        <v>257</v>
      </c>
      <c r="EX611" s="109">
        <f>AVERAGE(ES611:ES626)</f>
        <v>-3.1856573279379075</v>
      </c>
      <c r="EY611" s="109">
        <f>AVERAGE(ET611:ET626)</f>
        <v>1.8390425134129362</v>
      </c>
      <c r="EZ611" s="110">
        <f>AVERAGE(EU611:EU626)</f>
        <v>-7.5664188915400272</v>
      </c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</row>
    <row r="612" spans="1:235">
      <c r="A612" s="4" t="s">
        <v>178</v>
      </c>
      <c r="B612" s="4" t="s">
        <v>169</v>
      </c>
      <c r="C612" s="4">
        <v>2</v>
      </c>
      <c r="D612" s="16">
        <v>19</v>
      </c>
      <c r="E612" s="4" t="s">
        <v>165</v>
      </c>
      <c r="F612" s="15">
        <v>9.7276127000000002E-5</v>
      </c>
      <c r="G612" s="15">
        <v>4.0390345E-6</v>
      </c>
      <c r="H612" s="15">
        <v>5.1238332999999997E-5</v>
      </c>
      <c r="I612" s="15">
        <v>3.0328481000000001E-5</v>
      </c>
      <c r="J612" s="15">
        <v>1.0461561E-4</v>
      </c>
      <c r="K612" s="15"/>
      <c r="L612" s="15">
        <v>1.7779908E-4</v>
      </c>
      <c r="M612" s="15"/>
      <c r="N612" s="15">
        <v>1.0600889E-4</v>
      </c>
      <c r="O612" s="15"/>
      <c r="P612" s="15"/>
      <c r="Q612" s="15"/>
      <c r="R612" s="15"/>
      <c r="S612" s="15"/>
      <c r="T612" s="15">
        <v>-3.2368150999999998E-6</v>
      </c>
      <c r="U612" s="15">
        <v>-4.9401564E-6</v>
      </c>
      <c r="V612" s="15">
        <v>21.978324000000001</v>
      </c>
      <c r="W612" s="15">
        <v>4.9010867999999999</v>
      </c>
      <c r="X612" s="15">
        <v>7.6667924000000003</v>
      </c>
      <c r="Y612" s="15"/>
      <c r="Z612" s="15">
        <v>8.1292431000000001</v>
      </c>
      <c r="AA612" s="15"/>
      <c r="AB612" s="15">
        <v>1.3657311999999999</v>
      </c>
      <c r="AC612" s="4"/>
      <c r="AD612" s="4"/>
      <c r="AE612" s="4"/>
      <c r="AF612" s="4"/>
      <c r="AG612" s="4"/>
      <c r="AH612" s="4"/>
      <c r="AI612" s="69">
        <f t="shared" si="1343"/>
        <v>1</v>
      </c>
      <c r="AJ612" s="15">
        <f t="shared" si="1300"/>
        <v>-1.005129421E-4</v>
      </c>
      <c r="AK612" s="15">
        <f t="shared" si="1301"/>
        <v>-8.9791909000000008E-6</v>
      </c>
      <c r="AL612" s="15">
        <f t="shared" si="1302"/>
        <v>21.978272761667</v>
      </c>
      <c r="AM612" s="15">
        <f t="shared" si="1303"/>
        <v>4.9010564715189995</v>
      </c>
      <c r="AN612" s="15">
        <f t="shared" si="1304"/>
        <v>7.6666877843900005</v>
      </c>
      <c r="AO612" s="15">
        <f t="shared" si="1305"/>
        <v>0</v>
      </c>
      <c r="AP612" s="15">
        <f t="shared" si="1306"/>
        <v>8.1290653009200007</v>
      </c>
      <c r="AQ612" s="15">
        <f t="shared" si="1307"/>
        <v>0</v>
      </c>
      <c r="AR612" s="15">
        <f t="shared" si="1308"/>
        <v>1.3656251911099999</v>
      </c>
      <c r="AS612" s="15">
        <f t="shared" si="1309"/>
        <v>0</v>
      </c>
      <c r="AT612" s="15">
        <f t="shared" si="1310"/>
        <v>0</v>
      </c>
      <c r="AU612" s="15">
        <f t="shared" si="1311"/>
        <v>0</v>
      </c>
      <c r="AV612" s="15">
        <f t="shared" si="1312"/>
        <v>0</v>
      </c>
      <c r="AW612" s="15">
        <f t="shared" si="1313"/>
        <v>0</v>
      </c>
      <c r="AX612" s="4"/>
      <c r="AY612" s="4">
        <f t="shared" si="1314"/>
        <v>0</v>
      </c>
      <c r="AZ612" s="4">
        <f t="shared" si="1315"/>
        <v>1</v>
      </c>
      <c r="BA612" s="4"/>
      <c r="BB612" s="4">
        <f t="shared" si="1344"/>
        <v>1</v>
      </c>
      <c r="BC612" s="4">
        <f t="shared" si="1345"/>
        <v>1</v>
      </c>
      <c r="BD612" s="40">
        <f t="shared" si="1346"/>
        <v>2.0622400054486438</v>
      </c>
      <c r="BE612" s="15">
        <f t="shared" si="1347"/>
        <v>21.978272761667</v>
      </c>
      <c r="BF612" s="15">
        <f t="shared" si="1348"/>
        <v>4.9010564715189995</v>
      </c>
      <c r="BG612" s="15">
        <f t="shared" si="1316"/>
        <v>7.6666877843900005</v>
      </c>
      <c r="BH612" s="15">
        <f t="shared" si="1317"/>
        <v>8.1290653009200007</v>
      </c>
      <c r="BI612" s="15">
        <f t="shared" si="1318"/>
        <v>1.3656251911099999</v>
      </c>
      <c r="BJ612" s="18">
        <f t="shared" si="1319"/>
        <v>0.22299552492892374</v>
      </c>
      <c r="BK612" s="18">
        <f t="shared" si="1320"/>
        <v>0.34883031380708462</v>
      </c>
      <c r="BL612" s="18">
        <f t="shared" si="1321"/>
        <v>0.36986825075254143</v>
      </c>
      <c r="BM612" s="18">
        <f t="shared" si="1322"/>
        <v>6.2135237191697335E-2</v>
      </c>
      <c r="BN612" s="18">
        <f t="shared" si="1366"/>
        <v>1.5642928884706035</v>
      </c>
      <c r="BO612" s="18">
        <f t="shared" si="1367"/>
        <v>1.6586353061140171</v>
      </c>
      <c r="BP612" s="18">
        <f t="shared" si="1368"/>
        <v>0.27863894224559865</v>
      </c>
      <c r="BQ612" s="18">
        <f t="shared" si="1369"/>
        <v>1.0603099447288618</v>
      </c>
      <c r="BR612" s="18">
        <f t="shared" si="1370"/>
        <v>0.17812453428591729</v>
      </c>
      <c r="BS612" s="18">
        <f t="shared" si="1371"/>
        <v>0.16799289224007666</v>
      </c>
      <c r="BT612" s="144">
        <f t="shared" si="1323"/>
        <v>-1.5006035753066764</v>
      </c>
      <c r="BU612" s="144">
        <f t="shared" si="1324"/>
        <v>-1.0531696818730811</v>
      </c>
      <c r="BV612" s="144">
        <f t="shared" si="1325"/>
        <v>-0.99460841580224957</v>
      </c>
      <c r="BW612" s="144">
        <f t="shared" si="1326"/>
        <v>-2.7784420243709222</v>
      </c>
      <c r="BX612" s="96"/>
      <c r="BY612" s="96"/>
      <c r="BZ612" s="96"/>
      <c r="CA612" s="96"/>
      <c r="CB612" s="96"/>
      <c r="CC612" s="96"/>
      <c r="CD612" s="96"/>
      <c r="CE612" s="96"/>
      <c r="CF612" s="96"/>
      <c r="CG612" s="96"/>
      <c r="CH612" s="96"/>
      <c r="CI612" s="4"/>
      <c r="CJ612" s="43"/>
      <c r="CK612" s="20">
        <f t="shared" si="1349"/>
        <v>0</v>
      </c>
      <c r="CL612" s="42">
        <f t="shared" si="1350"/>
        <v>2.0622400054486438</v>
      </c>
      <c r="CM612" s="43">
        <f t="shared" si="1351"/>
        <v>0.2179616045735577</v>
      </c>
      <c r="CN612" s="43">
        <f t="shared" si="1352"/>
        <v>0.33335392313003287</v>
      </c>
      <c r="CO612" s="40">
        <f t="shared" si="1353"/>
        <v>0.33810000000000007</v>
      </c>
      <c r="CP612" s="43">
        <f t="shared" si="1354"/>
        <v>5.4380515160590968E-2</v>
      </c>
      <c r="CQ612" s="18">
        <f t="shared" si="1355"/>
        <v>1.529415805972985</v>
      </c>
      <c r="CR612" s="18">
        <f t="shared" si="1356"/>
        <v>1.5511906358988923</v>
      </c>
      <c r="CS612" s="18">
        <f t="shared" si="1357"/>
        <v>0.24949584706437877</v>
      </c>
      <c r="CT612" s="18">
        <f t="shared" si="1358"/>
        <v>1.0142373511774025</v>
      </c>
      <c r="CU612" s="18">
        <f t="shared" si="1359"/>
        <v>0.1631314689504299</v>
      </c>
      <c r="CV612" s="18">
        <f t="shared" si="1360"/>
        <v>0.16084151186214424</v>
      </c>
      <c r="CW612" s="15">
        <f t="shared" si="1361"/>
        <v>-1.5234363575143881</v>
      </c>
      <c r="CX612" s="15">
        <f t="shared" si="1362"/>
        <v>-1.0985505211856612</v>
      </c>
      <c r="CY612" s="15">
        <f t="shared" si="1363"/>
        <v>-2.9117493664760317</v>
      </c>
      <c r="CZ612" s="15">
        <f t="shared" si="1372"/>
        <v>0.42488583632872662</v>
      </c>
      <c r="DA612" s="15">
        <f t="shared" si="1373"/>
        <v>0.43902278824609103</v>
      </c>
      <c r="DB612" s="15">
        <f t="shared" si="1374"/>
        <v>-1.3883130089616438</v>
      </c>
      <c r="DC612" s="15">
        <f t="shared" si="1375"/>
        <v>1.4136951917364563E-2</v>
      </c>
      <c r="DD612" s="15">
        <f t="shared" si="1376"/>
        <v>-1.8131988452903707</v>
      </c>
      <c r="DE612" s="15">
        <f t="shared" si="1377"/>
        <v>-1.8273357972077349</v>
      </c>
      <c r="DF612" s="15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125"/>
      <c r="DZ612" s="4"/>
      <c r="EA612" s="20"/>
      <c r="EB612" s="20"/>
      <c r="EC612" s="20"/>
      <c r="ED612" s="4"/>
      <c r="EE612" s="4" t="str">
        <f>E612</f>
        <v>iRM6</v>
      </c>
      <c r="EF612" s="4" t="str">
        <f>A612</f>
        <v>Lab 3</v>
      </c>
      <c r="EG612" s="4" t="str">
        <f>B612</f>
        <v>Feb 5, 2020</v>
      </c>
      <c r="EH612" s="130">
        <f>C612</f>
        <v>2</v>
      </c>
      <c r="EI612" s="51">
        <f>BE612/AVERAGE(BE611,BE613)</f>
        <v>0.97310061916461477</v>
      </c>
      <c r="EJ612" s="52">
        <f>(CM612/AVERAGE(CM611,CM613)-1)*10^6</f>
        <v>4.1424092993569417</v>
      </c>
      <c r="EK612" s="52">
        <f>(CN612/AVERAGE(CN611,CN613)-1)*10^6</f>
        <v>0.71719132499481475</v>
      </c>
      <c r="EL612" s="52">
        <f>(CP612/AVERAGE(CP611,CP613)-1)*10^6</f>
        <v>-2.7621241938113883</v>
      </c>
      <c r="EN612" s="39" t="str">
        <f t="shared" ref="EN612:EU612" si="1384">EE700</f>
        <v>iRM11</v>
      </c>
      <c r="EO612" s="39" t="str">
        <f t="shared" si="1384"/>
        <v>Lab 3</v>
      </c>
      <c r="EP612" s="39" t="str">
        <f t="shared" si="1384"/>
        <v>Jul 21, 2020</v>
      </c>
      <c r="EQ612" s="124">
        <f t="shared" si="1384"/>
        <v>2</v>
      </c>
      <c r="ER612" s="117">
        <f t="shared" si="1384"/>
        <v>1.0151075890362904</v>
      </c>
      <c r="ES612" s="44">
        <f t="shared" si="1384"/>
        <v>11.016459203316842</v>
      </c>
      <c r="ET612" s="44">
        <f t="shared" si="1384"/>
        <v>6.385589776725098</v>
      </c>
      <c r="EU612" s="44">
        <f t="shared" si="1384"/>
        <v>-17.257962586780806</v>
      </c>
      <c r="EV612" s="39" t="s">
        <v>275</v>
      </c>
      <c r="EW612" s="111" t="s">
        <v>258</v>
      </c>
      <c r="EX612" s="44">
        <f>2*STDEV(ES611:ES626)</f>
        <v>14.520799133706854</v>
      </c>
      <c r="EY612" s="44">
        <f>2*STDEV(ET611:ET626)</f>
        <v>18.481427032806746</v>
      </c>
      <c r="EZ612" s="112">
        <f>2*STDEV(EU611:EU626)</f>
        <v>44.615184012207131</v>
      </c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</row>
    <row r="613" spans="1:235">
      <c r="A613" s="4" t="s">
        <v>178</v>
      </c>
      <c r="B613" s="4" t="s">
        <v>169</v>
      </c>
      <c r="C613" s="4">
        <v>2</v>
      </c>
      <c r="D613" s="16">
        <v>20</v>
      </c>
      <c r="E613" s="4" t="s">
        <v>162</v>
      </c>
      <c r="F613" s="15">
        <v>9.7276127000000002E-5</v>
      </c>
      <c r="G613" s="15">
        <v>4.0390345E-6</v>
      </c>
      <c r="H613" s="15">
        <v>5.1238332999999997E-5</v>
      </c>
      <c r="I613" s="15">
        <v>3.0328481000000001E-5</v>
      </c>
      <c r="J613" s="15">
        <v>1.0461561E-4</v>
      </c>
      <c r="K613" s="15"/>
      <c r="L613" s="15">
        <v>1.7779908E-4</v>
      </c>
      <c r="M613" s="15"/>
      <c r="N613" s="15">
        <v>1.0600889E-4</v>
      </c>
      <c r="O613" s="15"/>
      <c r="P613" s="15"/>
      <c r="Q613" s="15"/>
      <c r="R613" s="15"/>
      <c r="S613" s="15"/>
      <c r="T613" s="15">
        <v>1.6821474E-5</v>
      </c>
      <c r="U613" s="15">
        <v>3.4975925000000001E-6</v>
      </c>
      <c r="V613" s="15">
        <v>22.570471999999999</v>
      </c>
      <c r="W613" s="15">
        <v>5.0331633</v>
      </c>
      <c r="X613" s="15">
        <v>7.8735388999999998</v>
      </c>
      <c r="Y613" s="15"/>
      <c r="Z613" s="15">
        <v>8.3486963000000003</v>
      </c>
      <c r="AA613" s="15"/>
      <c r="AB613" s="15">
        <v>1.4026436</v>
      </c>
      <c r="AC613" s="4"/>
      <c r="AD613" s="4"/>
      <c r="AE613" s="4"/>
      <c r="AF613" s="4"/>
      <c r="AG613" s="4"/>
      <c r="AH613" s="4"/>
      <c r="AI613" s="69">
        <f t="shared" si="1343"/>
        <v>1</v>
      </c>
      <c r="AJ613" s="15">
        <f t="shared" si="1300"/>
        <v>-8.0454653000000006E-5</v>
      </c>
      <c r="AK613" s="15">
        <f t="shared" si="1301"/>
        <v>-5.4144199999999991E-7</v>
      </c>
      <c r="AL613" s="15">
        <f t="shared" si="1302"/>
        <v>22.570420761666998</v>
      </c>
      <c r="AM613" s="15">
        <f t="shared" si="1303"/>
        <v>5.0331329715189996</v>
      </c>
      <c r="AN613" s="15">
        <f t="shared" si="1304"/>
        <v>7.87343428439</v>
      </c>
      <c r="AO613" s="15">
        <f t="shared" si="1305"/>
        <v>0</v>
      </c>
      <c r="AP613" s="15">
        <f t="shared" si="1306"/>
        <v>8.3485185009200009</v>
      </c>
      <c r="AQ613" s="15">
        <f t="shared" si="1307"/>
        <v>0</v>
      </c>
      <c r="AR613" s="15">
        <f t="shared" si="1308"/>
        <v>1.40253759111</v>
      </c>
      <c r="AS613" s="15">
        <f t="shared" si="1309"/>
        <v>0</v>
      </c>
      <c r="AT613" s="15">
        <f t="shared" si="1310"/>
        <v>0</v>
      </c>
      <c r="AU613" s="15">
        <f t="shared" si="1311"/>
        <v>0</v>
      </c>
      <c r="AV613" s="15">
        <f t="shared" si="1312"/>
        <v>0</v>
      </c>
      <c r="AW613" s="15">
        <f t="shared" si="1313"/>
        <v>0</v>
      </c>
      <c r="AX613" s="4"/>
      <c r="AY613" s="4">
        <f t="shared" si="1314"/>
        <v>0</v>
      </c>
      <c r="AZ613" s="4">
        <f t="shared" si="1315"/>
        <v>1</v>
      </c>
      <c r="BA613" s="4"/>
      <c r="BB613" s="4">
        <f t="shared" si="1344"/>
        <v>1</v>
      </c>
      <c r="BC613" s="4">
        <f t="shared" si="1345"/>
        <v>1</v>
      </c>
      <c r="BD613" s="40">
        <f t="shared" si="1346"/>
        <v>2.0634405531290931</v>
      </c>
      <c r="BE613" s="15">
        <f t="shared" si="1347"/>
        <v>22.570420761666998</v>
      </c>
      <c r="BF613" s="15">
        <f t="shared" si="1348"/>
        <v>5.0331329715189996</v>
      </c>
      <c r="BG613" s="15">
        <f t="shared" si="1316"/>
        <v>7.87343428439</v>
      </c>
      <c r="BH613" s="15">
        <f t="shared" si="1317"/>
        <v>8.3485185009200009</v>
      </c>
      <c r="BI613" s="15">
        <f t="shared" si="1318"/>
        <v>1.40253759111</v>
      </c>
      <c r="BJ613" s="18">
        <f t="shared" si="1319"/>
        <v>0.22299686056660223</v>
      </c>
      <c r="BK613" s="18">
        <f t="shared" si="1320"/>
        <v>0.34883861349018497</v>
      </c>
      <c r="BL613" s="18">
        <f t="shared" si="1321"/>
        <v>0.36988758823224521</v>
      </c>
      <c r="BM613" s="18">
        <f t="shared" si="1322"/>
        <v>6.2140515939872618E-2</v>
      </c>
      <c r="BN613" s="18">
        <f t="shared" si="1366"/>
        <v>1.5643207379863435</v>
      </c>
      <c r="BO613" s="18">
        <f t="shared" si="1367"/>
        <v>1.6587120881092912</v>
      </c>
      <c r="BP613" s="18">
        <f t="shared" si="1368"/>
        <v>0.27866094518991302</v>
      </c>
      <c r="BQ613" s="18">
        <f t="shared" si="1369"/>
        <v>1.0603401513710364</v>
      </c>
      <c r="BR613" s="18">
        <f t="shared" si="1370"/>
        <v>0.178135428638897</v>
      </c>
      <c r="BS613" s="18">
        <f t="shared" si="1371"/>
        <v>0.16799838090500024</v>
      </c>
      <c r="BT613" s="144">
        <f t="shared" si="1323"/>
        <v>-1.5005975857977885</v>
      </c>
      <c r="BU613" s="144">
        <f t="shared" si="1324"/>
        <v>-1.0531458892609238</v>
      </c>
      <c r="BV613" s="144">
        <f t="shared" si="1325"/>
        <v>-0.99455613509369922</v>
      </c>
      <c r="BW613" s="144">
        <f t="shared" si="1326"/>
        <v>-2.7783570721892548</v>
      </c>
      <c r="BX613" s="96"/>
      <c r="BY613" s="96"/>
      <c r="BZ613" s="96"/>
      <c r="CA613" s="96"/>
      <c r="CB613" s="96"/>
      <c r="CC613" s="96"/>
      <c r="CD613" s="96"/>
      <c r="CE613" s="96"/>
      <c r="CF613" s="96"/>
      <c r="CG613" s="96"/>
      <c r="CH613" s="96"/>
      <c r="CI613" s="4"/>
      <c r="CJ613" s="43"/>
      <c r="CK613" s="20">
        <f t="shared" si="1349"/>
        <v>0</v>
      </c>
      <c r="CL613" s="42">
        <f t="shared" si="1350"/>
        <v>2.0634405531290931</v>
      </c>
      <c r="CM613" s="43">
        <f t="shared" si="1351"/>
        <v>0.21796001285860508</v>
      </c>
      <c r="CN613" s="43">
        <f t="shared" si="1352"/>
        <v>0.33335304768841728</v>
      </c>
      <c r="CO613" s="40">
        <f t="shared" si="1353"/>
        <v>0.33810000000000001</v>
      </c>
      <c r="CP613" s="43">
        <f t="shared" si="1354"/>
        <v>5.4380914661156798E-2</v>
      </c>
      <c r="CQ613" s="18">
        <f t="shared" si="1355"/>
        <v>1.5294229584427026</v>
      </c>
      <c r="CR613" s="18">
        <f t="shared" si="1356"/>
        <v>1.5512019639094627</v>
      </c>
      <c r="CS613" s="18">
        <f t="shared" si="1357"/>
        <v>0.24949950198633339</v>
      </c>
      <c r="CT613" s="18">
        <f t="shared" si="1358"/>
        <v>1.0142400147366273</v>
      </c>
      <c r="CU613" s="18">
        <f t="shared" si="1359"/>
        <v>0.16313309579214119</v>
      </c>
      <c r="CV613" s="18">
        <f t="shared" si="1360"/>
        <v>0.16084269346689381</v>
      </c>
      <c r="CW613" s="15">
        <f t="shared" si="1361"/>
        <v>-1.5234436602719894</v>
      </c>
      <c r="CX613" s="15">
        <f t="shared" si="1362"/>
        <v>-1.09855314735174</v>
      </c>
      <c r="CY613" s="15">
        <f t="shared" si="1363"/>
        <v>-2.9117420201113049</v>
      </c>
      <c r="CZ613" s="15">
        <f t="shared" si="1372"/>
        <v>0.42489051292024943</v>
      </c>
      <c r="DA613" s="15">
        <f t="shared" si="1373"/>
        <v>0.4390300910036925</v>
      </c>
      <c r="DB613" s="15">
        <f t="shared" si="1374"/>
        <v>-1.3882983598393157</v>
      </c>
      <c r="DC613" s="15">
        <f t="shared" si="1375"/>
        <v>1.4139578083443115E-2</v>
      </c>
      <c r="DD613" s="15">
        <f t="shared" si="1376"/>
        <v>-1.8131888727595653</v>
      </c>
      <c r="DE613" s="15">
        <f t="shared" si="1377"/>
        <v>-1.8273284508430083</v>
      </c>
      <c r="DF613" s="15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3" t="str">
        <f>E613</f>
        <v>STD</v>
      </c>
      <c r="DW613" s="43" t="str">
        <f>A613</f>
        <v>Lab 3</v>
      </c>
      <c r="DX613" s="43" t="str">
        <f>B613</f>
        <v>Feb 5, 2020</v>
      </c>
      <c r="DY613" s="125">
        <f>C613</f>
        <v>2</v>
      </c>
      <c r="DZ613" s="51">
        <f>BE613/AVERAGE(BE611,BE615)</f>
        <v>0.99925037696189278</v>
      </c>
      <c r="EA613" s="52">
        <f>(CM613/AVERAGE(CM611,CM615)-1)*10^6</f>
        <v>-4.535356656565348</v>
      </c>
      <c r="EB613" s="52">
        <f>(CN613/AVERAGE(CN611,CN615)-1)*10^6</f>
        <v>-7.4392976744386274</v>
      </c>
      <c r="EC613" s="52">
        <f>(CP613/AVERAGE(CP611,CP615)-1)*10^6</f>
        <v>-10.030093966273412</v>
      </c>
      <c r="ED613" s="4"/>
      <c r="EE613" s="4"/>
      <c r="EF613" s="4"/>
      <c r="EG613" s="4"/>
      <c r="EH613" s="130"/>
      <c r="EI613" s="20"/>
      <c r="EJ613" s="20"/>
      <c r="EK613" s="52"/>
      <c r="EL613" s="52"/>
      <c r="EN613" s="39" t="str">
        <f t="shared" ref="EN613:EU613" si="1385">EE708</f>
        <v>iRM11</v>
      </c>
      <c r="EO613" s="39" t="str">
        <f t="shared" si="1385"/>
        <v>Lab 3</v>
      </c>
      <c r="EP613" s="39" t="str">
        <f t="shared" si="1385"/>
        <v>Jul 21, 2020</v>
      </c>
      <c r="EQ613" s="124">
        <f t="shared" si="1385"/>
        <v>2</v>
      </c>
      <c r="ER613" s="117">
        <f t="shared" si="1385"/>
        <v>1.0159421969485691</v>
      </c>
      <c r="ES613" s="44">
        <f t="shared" si="1385"/>
        <v>-9.7713283890854541</v>
      </c>
      <c r="ET613" s="44">
        <f t="shared" si="1385"/>
        <v>8.7516093527639782</v>
      </c>
      <c r="EU613" s="44">
        <f t="shared" si="1385"/>
        <v>-6.3122650059144192</v>
      </c>
      <c r="EV613" s="39" t="s">
        <v>275</v>
      </c>
      <c r="EW613" s="111" t="s">
        <v>233</v>
      </c>
      <c r="EX613">
        <f>COUNT(ES611:ES626)</f>
        <v>16</v>
      </c>
      <c r="EY613">
        <f>COUNT(ET611:ET626)</f>
        <v>16</v>
      </c>
      <c r="EZ613" s="113">
        <f>COUNT(EU611:EU626)</f>
        <v>16</v>
      </c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</row>
    <row r="614" spans="1:235">
      <c r="A614" s="4" t="s">
        <v>178</v>
      </c>
      <c r="B614" s="4" t="s">
        <v>169</v>
      </c>
      <c r="C614" s="4">
        <v>2</v>
      </c>
      <c r="D614" s="16">
        <v>21</v>
      </c>
      <c r="E614" s="4" t="s">
        <v>163</v>
      </c>
      <c r="F614" s="15">
        <v>9.7276127000000002E-5</v>
      </c>
      <c r="G614" s="15">
        <v>4.0390345E-6</v>
      </c>
      <c r="H614" s="15">
        <v>5.1238332999999997E-5</v>
      </c>
      <c r="I614" s="15">
        <v>3.0328481000000001E-5</v>
      </c>
      <c r="J614" s="15">
        <v>1.0461561E-4</v>
      </c>
      <c r="K614" s="15"/>
      <c r="L614" s="15">
        <v>1.7779908E-4</v>
      </c>
      <c r="M614" s="15"/>
      <c r="N614" s="15">
        <v>1.0600889E-4</v>
      </c>
      <c r="O614" s="15"/>
      <c r="P614" s="15"/>
      <c r="Q614" s="15"/>
      <c r="R614" s="15"/>
      <c r="S614" s="15"/>
      <c r="T614" s="15">
        <v>4.6711086999999998E-5</v>
      </c>
      <c r="U614" s="15">
        <v>1.5620372E-5</v>
      </c>
      <c r="V614" s="15">
        <v>21.831983000000001</v>
      </c>
      <c r="W614" s="15">
        <v>4.8685209</v>
      </c>
      <c r="X614" s="15">
        <v>7.6161574999999999</v>
      </c>
      <c r="Y614" s="15"/>
      <c r="Z614" s="15">
        <v>8.0759044000000006</v>
      </c>
      <c r="AA614" s="15"/>
      <c r="AB614" s="15">
        <v>1.3568731999999999</v>
      </c>
      <c r="AC614" s="4"/>
      <c r="AD614" s="4"/>
      <c r="AE614" s="4"/>
      <c r="AF614" s="4"/>
      <c r="AG614" s="4"/>
      <c r="AH614" s="4"/>
      <c r="AI614" s="69">
        <f t="shared" si="1343"/>
        <v>1</v>
      </c>
      <c r="AJ614" s="15">
        <f t="shared" si="1300"/>
        <v>-5.0565040000000004E-5</v>
      </c>
      <c r="AK614" s="15">
        <f t="shared" si="1301"/>
        <v>1.15813375E-5</v>
      </c>
      <c r="AL614" s="15">
        <f t="shared" si="1302"/>
        <v>21.831931761667001</v>
      </c>
      <c r="AM614" s="15">
        <f t="shared" si="1303"/>
        <v>4.8684905715189997</v>
      </c>
      <c r="AN614" s="15">
        <f t="shared" si="1304"/>
        <v>7.6160528843900002</v>
      </c>
      <c r="AO614" s="15">
        <f t="shared" si="1305"/>
        <v>0</v>
      </c>
      <c r="AP614" s="15">
        <f t="shared" si="1306"/>
        <v>8.0757266009200013</v>
      </c>
      <c r="AQ614" s="15">
        <f t="shared" si="1307"/>
        <v>0</v>
      </c>
      <c r="AR614" s="15">
        <f t="shared" si="1308"/>
        <v>1.3567671911099999</v>
      </c>
      <c r="AS614" s="15">
        <f t="shared" si="1309"/>
        <v>0</v>
      </c>
      <c r="AT614" s="15">
        <f t="shared" si="1310"/>
        <v>0</v>
      </c>
      <c r="AU614" s="15">
        <f t="shared" si="1311"/>
        <v>0</v>
      </c>
      <c r="AV614" s="15">
        <f t="shared" si="1312"/>
        <v>0</v>
      </c>
      <c r="AW614" s="15">
        <f t="shared" si="1313"/>
        <v>0</v>
      </c>
      <c r="AX614" s="4"/>
      <c r="AY614" s="4">
        <f t="shared" si="1314"/>
        <v>0</v>
      </c>
      <c r="AZ614" s="4">
        <f t="shared" si="1315"/>
        <v>1</v>
      </c>
      <c r="BA614" s="4"/>
      <c r="BB614" s="4">
        <f t="shared" si="1344"/>
        <v>1</v>
      </c>
      <c r="BC614" s="4">
        <f t="shared" si="1345"/>
        <v>1</v>
      </c>
      <c r="BD614" s="40">
        <f t="shared" si="1346"/>
        <v>2.0644813482306952</v>
      </c>
      <c r="BE614" s="15">
        <f t="shared" si="1347"/>
        <v>21.831931761667001</v>
      </c>
      <c r="BF614" s="15">
        <f t="shared" si="1348"/>
        <v>4.8684905715189997</v>
      </c>
      <c r="BG614" s="15">
        <f t="shared" si="1316"/>
        <v>7.6160528843900002</v>
      </c>
      <c r="BH614" s="15">
        <f t="shared" si="1317"/>
        <v>8.0757266009200013</v>
      </c>
      <c r="BI614" s="15">
        <f t="shared" si="1318"/>
        <v>1.3567671911099999</v>
      </c>
      <c r="BJ614" s="18">
        <f t="shared" si="1319"/>
        <v>0.22299861618600356</v>
      </c>
      <c r="BK614" s="18">
        <f t="shared" si="1320"/>
        <v>0.34884924373767229</v>
      </c>
      <c r="BL614" s="18">
        <f t="shared" si="1321"/>
        <v>0.36990435336095839</v>
      </c>
      <c r="BM614" s="18">
        <f t="shared" si="1322"/>
        <v>6.2145998160925107E-2</v>
      </c>
      <c r="BN614" s="18">
        <f t="shared" si="1366"/>
        <v>1.5643560919978825</v>
      </c>
      <c r="BO614" s="18">
        <f t="shared" si="1367"/>
        <v>1.658774209847206</v>
      </c>
      <c r="BP614" s="18">
        <f t="shared" si="1368"/>
        <v>0.27868333545661567</v>
      </c>
      <c r="BQ614" s="18">
        <f t="shared" si="1369"/>
        <v>1.060355898719159</v>
      </c>
      <c r="BR614" s="18">
        <f t="shared" si="1370"/>
        <v>0.17814571559644163</v>
      </c>
      <c r="BS614" s="18">
        <f t="shared" si="1371"/>
        <v>0.16800558738026553</v>
      </c>
      <c r="BT614" s="144">
        <f t="shared" si="1323"/>
        <v>-1.5005897129852024</v>
      </c>
      <c r="BU614" s="144">
        <f t="shared" si="1324"/>
        <v>-1.0531154164717589</v>
      </c>
      <c r="BV614" s="144">
        <f t="shared" si="1325"/>
        <v>-0.99451081119173845</v>
      </c>
      <c r="BW614" s="144">
        <f t="shared" si="1326"/>
        <v>-2.7782688531077926</v>
      </c>
      <c r="BX614" s="96"/>
      <c r="BY614" s="96"/>
      <c r="BZ614" s="96"/>
      <c r="CA614" s="96"/>
      <c r="CB614" s="96"/>
      <c r="CC614" s="96"/>
      <c r="CD614" s="96"/>
      <c r="CE614" s="96"/>
      <c r="CF614" s="96"/>
      <c r="CG614" s="96"/>
      <c r="CH614" s="96"/>
      <c r="CI614" s="4"/>
      <c r="CJ614" s="43"/>
      <c r="CK614" s="20">
        <f t="shared" si="1349"/>
        <v>0</v>
      </c>
      <c r="CL614" s="42">
        <f t="shared" si="1350"/>
        <v>2.0644813482306952</v>
      </c>
      <c r="CM614" s="43">
        <f t="shared" si="1351"/>
        <v>0.21795921715352104</v>
      </c>
      <c r="CN614" s="43">
        <f t="shared" si="1352"/>
        <v>0.33335557100156199</v>
      </c>
      <c r="CO614" s="40">
        <f t="shared" si="1353"/>
        <v>0.33810000000000007</v>
      </c>
      <c r="CP614" s="43">
        <f t="shared" si="1354"/>
        <v>5.4382053409027672E-2</v>
      </c>
      <c r="CQ614" s="18">
        <f t="shared" si="1355"/>
        <v>1.5294401189134423</v>
      </c>
      <c r="CR614" s="18">
        <f t="shared" si="1356"/>
        <v>1.5512076268922226</v>
      </c>
      <c r="CS614" s="18">
        <f t="shared" si="1357"/>
        <v>0.24950563742722245</v>
      </c>
      <c r="CT614" s="18">
        <f t="shared" si="1358"/>
        <v>1.0142323375133149</v>
      </c>
      <c r="CU614" s="18">
        <f t="shared" si="1359"/>
        <v>0.1631352769825852</v>
      </c>
      <c r="CV614" s="18">
        <f t="shared" si="1360"/>
        <v>0.16084606154696149</v>
      </c>
      <c r="CW614" s="15">
        <f t="shared" si="1361"/>
        <v>-1.5234473109716111</v>
      </c>
      <c r="CX614" s="15">
        <f t="shared" si="1362"/>
        <v>-1.0985455778886373</v>
      </c>
      <c r="CY614" s="15">
        <f t="shared" si="1363"/>
        <v>-2.9117210801187485</v>
      </c>
      <c r="CZ614" s="15">
        <f t="shared" si="1372"/>
        <v>0.42490173308297391</v>
      </c>
      <c r="DA614" s="15">
        <f t="shared" si="1373"/>
        <v>0.43903374170331427</v>
      </c>
      <c r="DB614" s="15">
        <f t="shared" si="1374"/>
        <v>-1.3882737691471374</v>
      </c>
      <c r="DC614" s="15">
        <f t="shared" si="1375"/>
        <v>1.413200862034057E-2</v>
      </c>
      <c r="DD614" s="15">
        <f t="shared" si="1376"/>
        <v>-1.8131755022301113</v>
      </c>
      <c r="DE614" s="15">
        <f t="shared" si="1377"/>
        <v>-1.8273075108504515</v>
      </c>
      <c r="DF614" s="15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125"/>
      <c r="DZ614" s="4"/>
      <c r="EA614" s="20"/>
      <c r="EB614" s="20"/>
      <c r="EC614" s="20"/>
      <c r="ED614" s="4"/>
      <c r="EE614" s="4" t="str">
        <f>E614</f>
        <v>iRM4</v>
      </c>
      <c r="EF614" s="4" t="str">
        <f>A614</f>
        <v>Lab 3</v>
      </c>
      <c r="EG614" s="4" t="str">
        <f>B614</f>
        <v>Feb 5, 2020</v>
      </c>
      <c r="EH614" s="130">
        <f>C614</f>
        <v>2</v>
      </c>
      <c r="EI614" s="51">
        <f>BE614/AVERAGE(BE613,BE615)</f>
        <v>0.96721487090346925</v>
      </c>
      <c r="EJ614" s="52">
        <f>(CM614/AVERAGE(CM613,CM615)-1)*10^6</f>
        <v>-5.0257013980425924</v>
      </c>
      <c r="EK614" s="52">
        <f>(CN614/AVERAGE(CN613,CN615)-1)*10^6</f>
        <v>2.0391042889755795</v>
      </c>
      <c r="EL614" s="52">
        <f>(CP614/AVERAGE(CP613,CP615)-1)*10^6</f>
        <v>6.3256985727289106</v>
      </c>
      <c r="EN614" s="39" t="str">
        <f t="shared" ref="EN614:EU614" si="1386">EE716</f>
        <v>iRM11</v>
      </c>
      <c r="EO614" s="39" t="str">
        <f t="shared" si="1386"/>
        <v>Lab 3</v>
      </c>
      <c r="EP614" s="39" t="str">
        <f t="shared" si="1386"/>
        <v>Jul 21, 2020</v>
      </c>
      <c r="EQ614" s="124">
        <f t="shared" si="1386"/>
        <v>2</v>
      </c>
      <c r="ER614" s="117">
        <f t="shared" si="1386"/>
        <v>1.0115252917698789</v>
      </c>
      <c r="ES614" s="44">
        <f t="shared" si="1386"/>
        <v>-18.645555024066063</v>
      </c>
      <c r="ET614" s="44">
        <f t="shared" si="1386"/>
        <v>-6.5614389691548425</v>
      </c>
      <c r="EU614" s="44">
        <f t="shared" si="1386"/>
        <v>-22.954652299289613</v>
      </c>
      <c r="EV614" s="39" t="s">
        <v>275</v>
      </c>
      <c r="EW614" s="114" t="s">
        <v>274</v>
      </c>
      <c r="EX614" s="115">
        <f>EX612/SQRT(EX613)</f>
        <v>3.6301997834267135</v>
      </c>
      <c r="EY614" s="115">
        <f t="shared" ref="EY614:EZ614" si="1387">EY612/SQRT(EY613)</f>
        <v>4.6203567582016865</v>
      </c>
      <c r="EZ614" s="116">
        <f t="shared" si="1387"/>
        <v>11.153796003051783</v>
      </c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</row>
    <row r="615" spans="1:235">
      <c r="A615" s="4" t="s">
        <v>178</v>
      </c>
      <c r="B615" s="4" t="s">
        <v>169</v>
      </c>
      <c r="C615" s="4">
        <v>2</v>
      </c>
      <c r="D615" s="16">
        <v>22</v>
      </c>
      <c r="E615" s="4" t="s">
        <v>162</v>
      </c>
      <c r="F615" s="15">
        <v>9.7276127000000002E-5</v>
      </c>
      <c r="G615" s="15">
        <v>4.0390345E-6</v>
      </c>
      <c r="H615" s="15">
        <v>5.1238332999999997E-5</v>
      </c>
      <c r="I615" s="15">
        <v>3.0328481000000001E-5</v>
      </c>
      <c r="J615" s="15">
        <v>1.0461561E-4</v>
      </c>
      <c r="K615" s="15"/>
      <c r="L615" s="15">
        <v>1.7779908E-4</v>
      </c>
      <c r="M615" s="15"/>
      <c r="N615" s="15">
        <v>1.0600889E-4</v>
      </c>
      <c r="O615" s="15"/>
      <c r="P615" s="15"/>
      <c r="Q615" s="15"/>
      <c r="R615" s="15"/>
      <c r="S615" s="15"/>
      <c r="T615" s="15">
        <v>3.7086263000000003E-5</v>
      </c>
      <c r="U615" s="15">
        <v>-9.4587939000000003E-6</v>
      </c>
      <c r="V615" s="15">
        <v>22.573543000000001</v>
      </c>
      <c r="W615" s="15">
        <v>5.0339821000000002</v>
      </c>
      <c r="X615" s="15">
        <v>7.8750707999999996</v>
      </c>
      <c r="Y615" s="15"/>
      <c r="Z615" s="15">
        <v>8.3506160000000005</v>
      </c>
      <c r="AA615" s="15"/>
      <c r="AB615" s="15">
        <v>1.4030708999999999</v>
      </c>
      <c r="AC615" s="4"/>
      <c r="AD615" s="4"/>
      <c r="AE615" s="4"/>
      <c r="AF615" s="4"/>
      <c r="AG615" s="4"/>
      <c r="AH615" s="4"/>
      <c r="AI615" s="69">
        <f t="shared" si="1343"/>
        <v>1</v>
      </c>
      <c r="AJ615" s="15">
        <f t="shared" si="1300"/>
        <v>-6.0189863999999999E-5</v>
      </c>
      <c r="AK615" s="15">
        <f t="shared" si="1301"/>
        <v>-1.3497828400000001E-5</v>
      </c>
      <c r="AL615" s="15">
        <f t="shared" si="1302"/>
        <v>22.573491761667</v>
      </c>
      <c r="AM615" s="15">
        <f t="shared" si="1303"/>
        <v>5.0339517715189999</v>
      </c>
      <c r="AN615" s="15">
        <f t="shared" si="1304"/>
        <v>7.8749661843899998</v>
      </c>
      <c r="AO615" s="15">
        <f t="shared" si="1305"/>
        <v>0</v>
      </c>
      <c r="AP615" s="15">
        <f t="shared" si="1306"/>
        <v>8.3504382009200011</v>
      </c>
      <c r="AQ615" s="15">
        <f t="shared" si="1307"/>
        <v>0</v>
      </c>
      <c r="AR615" s="15">
        <f t="shared" si="1308"/>
        <v>1.4029648911099999</v>
      </c>
      <c r="AS615" s="15">
        <f t="shared" si="1309"/>
        <v>0</v>
      </c>
      <c r="AT615" s="15">
        <f t="shared" si="1310"/>
        <v>0</v>
      </c>
      <c r="AU615" s="15">
        <f t="shared" si="1311"/>
        <v>0</v>
      </c>
      <c r="AV615" s="15">
        <f t="shared" si="1312"/>
        <v>0</v>
      </c>
      <c r="AW615" s="15">
        <f t="shared" si="1313"/>
        <v>0</v>
      </c>
      <c r="AX615" s="4"/>
      <c r="AY615" s="4">
        <f t="shared" si="1314"/>
        <v>0</v>
      </c>
      <c r="AZ615" s="4">
        <f t="shared" si="1315"/>
        <v>1</v>
      </c>
      <c r="BA615" s="4"/>
      <c r="BB615" s="4">
        <f t="shared" si="1344"/>
        <v>1</v>
      </c>
      <c r="BC615" s="4">
        <f t="shared" si="1345"/>
        <v>1</v>
      </c>
      <c r="BD615" s="40">
        <f t="shared" si="1346"/>
        <v>2.0655960162212343</v>
      </c>
      <c r="BE615" s="15">
        <f t="shared" si="1347"/>
        <v>22.573491761667</v>
      </c>
      <c r="BF615" s="15">
        <f t="shared" si="1348"/>
        <v>5.0339517715189999</v>
      </c>
      <c r="BG615" s="15">
        <f t="shared" si="1316"/>
        <v>7.8749661843899998</v>
      </c>
      <c r="BH615" s="15">
        <f t="shared" si="1317"/>
        <v>8.3504382009200011</v>
      </c>
      <c r="BI615" s="15">
        <f t="shared" si="1318"/>
        <v>1.4029648911099999</v>
      </c>
      <c r="BJ615" s="18">
        <f t="shared" si="1319"/>
        <v>0.22300279569806591</v>
      </c>
      <c r="BK615" s="18">
        <f t="shared" si="1320"/>
        <v>0.34885901869035663</v>
      </c>
      <c r="BL615" s="18">
        <f t="shared" si="1321"/>
        <v>0.36992230927694725</v>
      </c>
      <c r="BM615" s="18">
        <f t="shared" si="1322"/>
        <v>6.2150991345186299E-2</v>
      </c>
      <c r="BN615" s="18">
        <f t="shared" si="1366"/>
        <v>1.5643706061994553</v>
      </c>
      <c r="BO615" s="18">
        <f t="shared" si="1367"/>
        <v>1.6588236399412799</v>
      </c>
      <c r="BP615" s="18">
        <f t="shared" si="1368"/>
        <v>0.27870050306156469</v>
      </c>
      <c r="BQ615" s="18">
        <f t="shared" si="1369"/>
        <v>1.0603776581888691</v>
      </c>
      <c r="BR615" s="18">
        <f t="shared" si="1370"/>
        <v>0.17815503689285678</v>
      </c>
      <c r="BS615" s="18">
        <f t="shared" si="1371"/>
        <v>0.16801093036715481</v>
      </c>
      <c r="BT615" s="144">
        <f t="shared" si="1323"/>
        <v>-1.5005709708379755</v>
      </c>
      <c r="BU615" s="144">
        <f t="shared" si="1324"/>
        <v>-1.0530873962999725</v>
      </c>
      <c r="BV615" s="144">
        <f t="shared" si="1325"/>
        <v>-0.99446227031885792</v>
      </c>
      <c r="BW615" s="144">
        <f t="shared" si="1326"/>
        <v>-2.7781885103049024</v>
      </c>
      <c r="BX615" s="96"/>
      <c r="BY615" s="96"/>
      <c r="BZ615" s="96"/>
      <c r="CA615" s="96"/>
      <c r="CB615" s="96"/>
      <c r="CC615" s="96"/>
      <c r="CD615" s="96"/>
      <c r="CE615" s="96"/>
      <c r="CF615" s="96"/>
      <c r="CG615" s="96"/>
      <c r="CH615" s="96"/>
      <c r="CI615" s="4"/>
      <c r="CJ615" s="43"/>
      <c r="CK615" s="20">
        <f t="shared" si="1349"/>
        <v>0</v>
      </c>
      <c r="CL615" s="42">
        <f t="shared" si="1350"/>
        <v>2.0655960162212343</v>
      </c>
      <c r="CM615" s="43">
        <f t="shared" si="1351"/>
        <v>0.21796061225533203</v>
      </c>
      <c r="CN615" s="43">
        <f t="shared" si="1352"/>
        <v>0.33335673482392969</v>
      </c>
      <c r="CO615" s="40">
        <f t="shared" si="1353"/>
        <v>0.33810000000000001</v>
      </c>
      <c r="CP615" s="43">
        <f t="shared" si="1354"/>
        <v>5.438250415229539E-2</v>
      </c>
      <c r="CQ615" s="18">
        <f t="shared" si="1355"/>
        <v>1.5294356690162707</v>
      </c>
      <c r="CR615" s="18">
        <f t="shared" si="1356"/>
        <v>1.5511976980681699</v>
      </c>
      <c r="CS615" s="18">
        <f t="shared" si="1357"/>
        <v>0.24950610841828832</v>
      </c>
      <c r="CT615" s="18">
        <f t="shared" si="1358"/>
        <v>1.0142287966030612</v>
      </c>
      <c r="CU615" s="18">
        <f t="shared" si="1359"/>
        <v>0.16313605957599384</v>
      </c>
      <c r="CV615" s="18">
        <f t="shared" si="1360"/>
        <v>0.16084739471249748</v>
      </c>
      <c r="CW615" s="15">
        <f t="shared" si="1361"/>
        <v>-1.5234409102450697</v>
      </c>
      <c r="CX615" s="15">
        <f t="shared" si="1362"/>
        <v>-1.0985420866605393</v>
      </c>
      <c r="CY615" s="15">
        <f t="shared" si="1363"/>
        <v>-2.9117127916968979</v>
      </c>
      <c r="CZ615" s="15">
        <f t="shared" si="1372"/>
        <v>0.42489882358453057</v>
      </c>
      <c r="DA615" s="15">
        <f t="shared" si="1373"/>
        <v>0.43902734097677293</v>
      </c>
      <c r="DB615" s="15">
        <f t="shared" si="1374"/>
        <v>-1.3882718814518284</v>
      </c>
      <c r="DC615" s="15">
        <f t="shared" si="1375"/>
        <v>1.4128517392242457E-2</v>
      </c>
      <c r="DD615" s="15">
        <f t="shared" si="1376"/>
        <v>-1.813170705036359</v>
      </c>
      <c r="DE615" s="15">
        <f t="shared" si="1377"/>
        <v>-1.8272992224286011</v>
      </c>
      <c r="DF615" s="15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3" t="str">
        <f>E615</f>
        <v>STD</v>
      </c>
      <c r="DW615" s="43" t="str">
        <f>A615</f>
        <v>Lab 3</v>
      </c>
      <c r="DX615" s="43" t="str">
        <f>B615</f>
        <v>Feb 5, 2020</v>
      </c>
      <c r="DY615" s="125">
        <f>C615</f>
        <v>2</v>
      </c>
      <c r="DZ615" s="51">
        <f>BE615/AVERAGE(BE613,BE617)</f>
        <v>1.0060107980550574</v>
      </c>
      <c r="EA615" s="52">
        <f>(CM615/AVERAGE(CM613,CM617)-1)*10^6</f>
        <v>3.8093839032082855</v>
      </c>
      <c r="EB615" s="52">
        <f>(CN615/AVERAGE(CN613,CN617)-1)*10^6</f>
        <v>13.250747722182155</v>
      </c>
      <c r="EC615" s="52">
        <f>(CP615/AVERAGE(CP613,CP617)-1)*10^6</f>
        <v>28.973865517922803</v>
      </c>
      <c r="ED615" s="4"/>
      <c r="EE615" s="4"/>
      <c r="EF615" s="4"/>
      <c r="EG615" s="4"/>
      <c r="EH615" s="130"/>
      <c r="EI615" s="20"/>
      <c r="EJ615" s="20"/>
      <c r="EK615" s="52"/>
      <c r="EL615" s="52"/>
      <c r="EN615" t="str">
        <f t="shared" ref="EN615:EU615" si="1388">EE724</f>
        <v>iRM11</v>
      </c>
      <c r="EO615" t="str">
        <f t="shared" si="1388"/>
        <v>Lab 3</v>
      </c>
      <c r="EP615" s="39" t="str">
        <f t="shared" si="1388"/>
        <v>Jul 21, 2020</v>
      </c>
      <c r="EQ615" s="124">
        <f t="shared" si="1388"/>
        <v>2</v>
      </c>
      <c r="ER615" s="117">
        <f t="shared" si="1388"/>
        <v>1.011013862531039</v>
      </c>
      <c r="ES615" s="44">
        <f t="shared" si="1388"/>
        <v>-5.5717571612046157</v>
      </c>
      <c r="ET615" s="44">
        <f t="shared" si="1388"/>
        <v>6.7613698455648574</v>
      </c>
      <c r="EU615" s="44">
        <f t="shared" si="1388"/>
        <v>-5.7333726978248123</v>
      </c>
      <c r="EV615" s="39" t="s">
        <v>275</v>
      </c>
      <c r="EY615" s="39"/>
      <c r="EZ615" s="39"/>
      <c r="FA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</row>
    <row r="616" spans="1:235">
      <c r="A616" s="4" t="s">
        <v>178</v>
      </c>
      <c r="B616" s="4" t="s">
        <v>169</v>
      </c>
      <c r="C616" s="4">
        <v>2</v>
      </c>
      <c r="D616" s="16">
        <v>23</v>
      </c>
      <c r="E616" s="4" t="s">
        <v>164</v>
      </c>
      <c r="F616" s="15">
        <v>9.7276127000000002E-5</v>
      </c>
      <c r="G616" s="15">
        <v>4.0390345E-6</v>
      </c>
      <c r="H616" s="15">
        <v>5.1238332999999997E-5</v>
      </c>
      <c r="I616" s="15">
        <v>3.0328481000000001E-5</v>
      </c>
      <c r="J616" s="15">
        <v>1.0461561E-4</v>
      </c>
      <c r="K616" s="15"/>
      <c r="L616" s="15">
        <v>1.7779908E-4</v>
      </c>
      <c r="M616" s="15"/>
      <c r="N616" s="15">
        <v>1.0600889E-4</v>
      </c>
      <c r="O616" s="15"/>
      <c r="P616" s="15"/>
      <c r="Q616" s="15"/>
      <c r="R616" s="15"/>
      <c r="S616" s="15"/>
      <c r="T616" s="15">
        <v>3.4391719999999999E-5</v>
      </c>
      <c r="U616" s="15">
        <v>1.2385639E-5</v>
      </c>
      <c r="V616" s="15">
        <v>21.878829</v>
      </c>
      <c r="W616" s="15">
        <v>4.8791535000000001</v>
      </c>
      <c r="X616" s="15">
        <v>7.6329377000000003</v>
      </c>
      <c r="Y616" s="15"/>
      <c r="Z616" s="15">
        <v>8.0940963999999997</v>
      </c>
      <c r="AA616" s="15"/>
      <c r="AB616" s="15">
        <v>1.3599772999999999</v>
      </c>
      <c r="AC616" s="4"/>
      <c r="AD616" s="4"/>
      <c r="AE616" s="4"/>
      <c r="AF616" s="4"/>
      <c r="AG616" s="4"/>
      <c r="AH616" s="4"/>
      <c r="AI616" s="69">
        <f t="shared" si="1343"/>
        <v>1</v>
      </c>
      <c r="AJ616" s="15">
        <f t="shared" si="1300"/>
        <v>-6.2884407000000003E-5</v>
      </c>
      <c r="AK616" s="15">
        <f t="shared" si="1301"/>
        <v>8.3466045000000013E-6</v>
      </c>
      <c r="AL616" s="15">
        <f t="shared" si="1302"/>
        <v>21.878777761666999</v>
      </c>
      <c r="AM616" s="15">
        <f t="shared" si="1303"/>
        <v>4.8791231715189998</v>
      </c>
      <c r="AN616" s="15">
        <f t="shared" si="1304"/>
        <v>7.6328330843900005</v>
      </c>
      <c r="AO616" s="15">
        <f t="shared" si="1305"/>
        <v>0</v>
      </c>
      <c r="AP616" s="15">
        <f t="shared" si="1306"/>
        <v>8.0939186009200004</v>
      </c>
      <c r="AQ616" s="15">
        <f t="shared" si="1307"/>
        <v>0</v>
      </c>
      <c r="AR616" s="15">
        <f t="shared" si="1308"/>
        <v>1.3598712911099999</v>
      </c>
      <c r="AS616" s="15">
        <f t="shared" si="1309"/>
        <v>0</v>
      </c>
      <c r="AT616" s="15">
        <f t="shared" si="1310"/>
        <v>0</v>
      </c>
      <c r="AU616" s="15">
        <f t="shared" si="1311"/>
        <v>0</v>
      </c>
      <c r="AV616" s="15">
        <f t="shared" si="1312"/>
        <v>0</v>
      </c>
      <c r="AW616" s="15">
        <f t="shared" si="1313"/>
        <v>0</v>
      </c>
      <c r="AX616" s="4"/>
      <c r="AY616" s="4">
        <f t="shared" si="1314"/>
        <v>0</v>
      </c>
      <c r="AZ616" s="4">
        <f t="shared" si="1315"/>
        <v>1</v>
      </c>
      <c r="BA616" s="4"/>
      <c r="BB616" s="4">
        <f t="shared" si="1344"/>
        <v>1</v>
      </c>
      <c r="BC616" s="4">
        <f t="shared" si="1345"/>
        <v>1</v>
      </c>
      <c r="BD616" s="40">
        <f t="shared" si="1346"/>
        <v>2.0669312283801835</v>
      </c>
      <c r="BE616" s="15">
        <f t="shared" si="1347"/>
        <v>21.878777761666999</v>
      </c>
      <c r="BF616" s="15">
        <f t="shared" si="1348"/>
        <v>4.8791231715189998</v>
      </c>
      <c r="BG616" s="15">
        <f t="shared" si="1316"/>
        <v>7.6328330843900005</v>
      </c>
      <c r="BH616" s="15">
        <f t="shared" si="1317"/>
        <v>8.0939186009200004</v>
      </c>
      <c r="BI616" s="15">
        <f t="shared" si="1318"/>
        <v>1.3598712911099999</v>
      </c>
      <c r="BJ616" s="18">
        <f t="shared" si="1319"/>
        <v>0.22300711788697503</v>
      </c>
      <c r="BK616" s="18">
        <f t="shared" si="1320"/>
        <v>0.34886926351814801</v>
      </c>
      <c r="BL616" s="18">
        <f t="shared" si="1321"/>
        <v>0.36994381903275497</v>
      </c>
      <c r="BM616" s="18">
        <f t="shared" si="1322"/>
        <v>6.2154810745076464E-2</v>
      </c>
      <c r="BN616" s="18">
        <f t="shared" si="1366"/>
        <v>1.5643862259811938</v>
      </c>
      <c r="BO616" s="18">
        <f t="shared" si="1367"/>
        <v>1.6588879428514509</v>
      </c>
      <c r="BP616" s="18">
        <f t="shared" si="1368"/>
        <v>0.27871222826429204</v>
      </c>
      <c r="BQ616" s="18">
        <f t="shared" si="1369"/>
        <v>1.0604081749767293</v>
      </c>
      <c r="BR616" s="18">
        <f t="shared" si="1370"/>
        <v>0.17816075316661767</v>
      </c>
      <c r="BS616" s="18">
        <f t="shared" si="1371"/>
        <v>0.16801148592665971</v>
      </c>
      <c r="BT616" s="144">
        <f t="shared" si="1323"/>
        <v>-1.5005515892557388</v>
      </c>
      <c r="BU616" s="144">
        <f t="shared" si="1324"/>
        <v>-1.0530580300608408</v>
      </c>
      <c r="BV616" s="144">
        <f t="shared" si="1325"/>
        <v>-0.99440412532480904</v>
      </c>
      <c r="BW616" s="144">
        <f t="shared" si="1326"/>
        <v>-2.7781270586296443</v>
      </c>
      <c r="BX616" s="96"/>
      <c r="BY616" s="96"/>
      <c r="BZ616" s="96"/>
      <c r="CA616" s="96"/>
      <c r="CB616" s="96"/>
      <c r="CC616" s="96"/>
      <c r="CD616" s="96"/>
      <c r="CE616" s="96"/>
      <c r="CF616" s="96"/>
      <c r="CG616" s="96"/>
      <c r="CH616" s="96"/>
      <c r="CI616" s="4"/>
      <c r="CJ616" s="43"/>
      <c r="CK616" s="20">
        <f t="shared" si="1349"/>
        <v>0</v>
      </c>
      <c r="CL616" s="42">
        <f t="shared" si="1350"/>
        <v>2.0669312283801835</v>
      </c>
      <c r="CM616" s="43">
        <f t="shared" si="1351"/>
        <v>0.21796161451306592</v>
      </c>
      <c r="CN616" s="43">
        <f t="shared" si="1352"/>
        <v>0.33335672951940809</v>
      </c>
      <c r="CO616" s="40">
        <f t="shared" si="1353"/>
        <v>0.33810000000000001</v>
      </c>
      <c r="CP616" s="43">
        <f t="shared" si="1354"/>
        <v>5.4381152267660285E-2</v>
      </c>
      <c r="CQ616" s="18">
        <f t="shared" si="1355"/>
        <v>1.5294286118413052</v>
      </c>
      <c r="CR616" s="18">
        <f t="shared" si="1356"/>
        <v>1.551190565161336</v>
      </c>
      <c r="CS616" s="18">
        <f t="shared" si="1357"/>
        <v>0.2494987587110222</v>
      </c>
      <c r="CT616" s="18">
        <f t="shared" si="1358"/>
        <v>1.0142288127419241</v>
      </c>
      <c r="CU616" s="18">
        <f t="shared" si="1359"/>
        <v>0.16313200680262313</v>
      </c>
      <c r="CV616" s="18">
        <f t="shared" si="1360"/>
        <v>0.16084339623679469</v>
      </c>
      <c r="CW616" s="15">
        <f t="shared" si="1361"/>
        <v>-1.5234363119122831</v>
      </c>
      <c r="CX616" s="15">
        <f t="shared" si="1362"/>
        <v>-1.0985421025729871</v>
      </c>
      <c r="CY616" s="15">
        <f t="shared" si="1363"/>
        <v>-2.9117376508213457</v>
      </c>
      <c r="CZ616" s="15">
        <f t="shared" si="1372"/>
        <v>0.42489420933929606</v>
      </c>
      <c r="DA616" s="15">
        <f t="shared" si="1373"/>
        <v>0.43902274264398627</v>
      </c>
      <c r="DB616" s="15">
        <f t="shared" si="1374"/>
        <v>-1.388301338909063</v>
      </c>
      <c r="DC616" s="15">
        <f t="shared" si="1375"/>
        <v>1.412853330469026E-2</v>
      </c>
      <c r="DD616" s="15">
        <f t="shared" si="1376"/>
        <v>-1.8131955482483588</v>
      </c>
      <c r="DE616" s="15">
        <f t="shared" si="1377"/>
        <v>-1.8273240815530489</v>
      </c>
      <c r="DF616" s="15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125"/>
      <c r="DZ616" s="4"/>
      <c r="EA616" s="20"/>
      <c r="EB616" s="20"/>
      <c r="EC616" s="20"/>
      <c r="ED616" s="4"/>
      <c r="EE616" s="4" t="str">
        <f>E616</f>
        <v>iRM5</v>
      </c>
      <c r="EF616" s="4" t="str">
        <f>A616</f>
        <v>Lab 3</v>
      </c>
      <c r="EG616" s="4" t="str">
        <f>B616</f>
        <v>Feb 5, 2020</v>
      </c>
      <c r="EH616" s="130">
        <f>C616</f>
        <v>2</v>
      </c>
      <c r="EI616" s="51">
        <f>BE616/AVERAGE(BE615,BE617)</f>
        <v>0.97498343734759774</v>
      </c>
      <c r="EJ616" s="52">
        <f>(CM616/AVERAGE(CM615,CM617)-1)*10^6</f>
        <v>7.032718301713814</v>
      </c>
      <c r="EK616" s="52">
        <f>(CN616/AVERAGE(CN615,CN617)-1)*10^6</f>
        <v>7.7044041588703038</v>
      </c>
      <c r="EL616" s="52">
        <f>(CP616/AVERAGE(CP615,CP617)-1)*10^6</f>
        <v>-10.499933804419825</v>
      </c>
      <c r="EN616" t="str">
        <f t="shared" ref="EN616:EU616" si="1389">EE732</f>
        <v>iRM11</v>
      </c>
      <c r="EO616" t="str">
        <f t="shared" si="1389"/>
        <v>Lab 3</v>
      </c>
      <c r="EP616" s="39" t="str">
        <f t="shared" si="1389"/>
        <v>Jul 21, 2020</v>
      </c>
      <c r="EQ616" s="124">
        <f t="shared" si="1389"/>
        <v>2</v>
      </c>
      <c r="ER616" s="117">
        <f t="shared" si="1389"/>
        <v>1.0085291439903041</v>
      </c>
      <c r="ES616" s="44">
        <f t="shared" si="1389"/>
        <v>-3.6031844549144765</v>
      </c>
      <c r="ET616" s="44">
        <f t="shared" si="1389"/>
        <v>16.460905344573007</v>
      </c>
      <c r="EU616" s="44">
        <f t="shared" si="1389"/>
        <v>-9.2216109303100424</v>
      </c>
      <c r="EV616" s="39" t="s">
        <v>275</v>
      </c>
      <c r="EY616" s="39"/>
      <c r="EZ616" s="39"/>
      <c r="FA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</row>
    <row r="617" spans="1:235">
      <c r="A617" s="4" t="s">
        <v>178</v>
      </c>
      <c r="B617" s="4" t="s">
        <v>169</v>
      </c>
      <c r="C617" s="4">
        <v>2</v>
      </c>
      <c r="D617" s="16">
        <v>24</v>
      </c>
      <c r="E617" s="4" t="s">
        <v>162</v>
      </c>
      <c r="F617" s="15">
        <v>9.7276127000000002E-5</v>
      </c>
      <c r="G617" s="15">
        <v>4.0390345E-6</v>
      </c>
      <c r="H617" s="15">
        <v>5.1238332999999997E-5</v>
      </c>
      <c r="I617" s="15">
        <v>3.0328481000000001E-5</v>
      </c>
      <c r="J617" s="15">
        <v>1.0461561E-4</v>
      </c>
      <c r="K617" s="15"/>
      <c r="L617" s="15">
        <v>1.7779908E-4</v>
      </c>
      <c r="M617" s="15"/>
      <c r="N617" s="15">
        <v>1.0600889E-4</v>
      </c>
      <c r="O617" s="15"/>
      <c r="P617" s="15"/>
      <c r="Q617" s="15"/>
      <c r="R617" s="15"/>
      <c r="S617" s="15"/>
      <c r="T617" s="15">
        <v>1.2463820000000001E-5</v>
      </c>
      <c r="U617" s="15">
        <v>2.1044316000000002E-5</v>
      </c>
      <c r="V617" s="15">
        <v>22.306865999999999</v>
      </c>
      <c r="W617" s="15">
        <v>4.9746312000000001</v>
      </c>
      <c r="X617" s="15">
        <v>7.7823627000000002</v>
      </c>
      <c r="Y617" s="15"/>
      <c r="Z617" s="15">
        <v>8.2528994999999998</v>
      </c>
      <c r="AA617" s="15"/>
      <c r="AB617" s="15">
        <v>1.3866896</v>
      </c>
      <c r="AC617" s="4"/>
      <c r="AD617" s="4"/>
      <c r="AE617" s="4"/>
      <c r="AF617" s="4"/>
      <c r="AG617" s="4"/>
      <c r="AH617" s="4"/>
      <c r="AI617" s="69">
        <f t="shared" si="1343"/>
        <v>1</v>
      </c>
      <c r="AJ617" s="15">
        <f t="shared" si="1300"/>
        <v>-8.4812307000000007E-5</v>
      </c>
      <c r="AK617" s="15">
        <f t="shared" si="1301"/>
        <v>1.7005281500000001E-5</v>
      </c>
      <c r="AL617" s="15">
        <f t="shared" si="1302"/>
        <v>22.306814761666999</v>
      </c>
      <c r="AM617" s="15">
        <f t="shared" si="1303"/>
        <v>4.9746008715189998</v>
      </c>
      <c r="AN617" s="15">
        <f t="shared" si="1304"/>
        <v>7.7822580843900004</v>
      </c>
      <c r="AO617" s="15">
        <f t="shared" si="1305"/>
        <v>0</v>
      </c>
      <c r="AP617" s="15">
        <f t="shared" si="1306"/>
        <v>8.2527217009200005</v>
      </c>
      <c r="AQ617" s="15">
        <f t="shared" si="1307"/>
        <v>0</v>
      </c>
      <c r="AR617" s="15">
        <f t="shared" si="1308"/>
        <v>1.38658359111</v>
      </c>
      <c r="AS617" s="15">
        <f t="shared" si="1309"/>
        <v>0</v>
      </c>
      <c r="AT617" s="15">
        <f t="shared" si="1310"/>
        <v>0</v>
      </c>
      <c r="AU617" s="15">
        <f t="shared" si="1311"/>
        <v>0</v>
      </c>
      <c r="AV617" s="15">
        <f t="shared" si="1312"/>
        <v>0</v>
      </c>
      <c r="AW617" s="15">
        <f t="shared" si="1313"/>
        <v>0</v>
      </c>
      <c r="AX617" s="4"/>
      <c r="AY617" s="4">
        <f t="shared" si="1314"/>
        <v>0</v>
      </c>
      <c r="AZ617" s="4">
        <f t="shared" si="1315"/>
        <v>1</v>
      </c>
      <c r="BA617" s="4"/>
      <c r="BB617" s="4">
        <f t="shared" si="1344"/>
        <v>1</v>
      </c>
      <c r="BC617" s="4">
        <f t="shared" si="1345"/>
        <v>1</v>
      </c>
      <c r="BD617" s="40">
        <f t="shared" si="1346"/>
        <v>2.0681930248280613</v>
      </c>
      <c r="BE617" s="15">
        <f t="shared" si="1347"/>
        <v>22.306814761666999</v>
      </c>
      <c r="BF617" s="15">
        <f t="shared" si="1348"/>
        <v>4.9746008715189998</v>
      </c>
      <c r="BG617" s="15">
        <f t="shared" si="1316"/>
        <v>7.7822580843900004</v>
      </c>
      <c r="BH617" s="15">
        <f t="shared" si="1317"/>
        <v>8.2527217009200005</v>
      </c>
      <c r="BI617" s="15">
        <f t="shared" si="1318"/>
        <v>1.38658359111</v>
      </c>
      <c r="BJ617" s="18">
        <f t="shared" si="1319"/>
        <v>0.22300812216666496</v>
      </c>
      <c r="BK617" s="18">
        <f t="shared" si="1320"/>
        <v>0.34887356924500812</v>
      </c>
      <c r="BL617" s="18">
        <f t="shared" si="1321"/>
        <v>0.36996414723906867</v>
      </c>
      <c r="BM617" s="18">
        <f t="shared" si="1322"/>
        <v>6.2159640716287538E-2</v>
      </c>
      <c r="BN617" s="18">
        <f t="shared" si="1366"/>
        <v>1.5643984885190758</v>
      </c>
      <c r="BO617" s="18">
        <f t="shared" si="1367"/>
        <v>1.6589716268835097</v>
      </c>
      <c r="BP617" s="18">
        <f t="shared" si="1368"/>
        <v>0.27873263140538251</v>
      </c>
      <c r="BQ617" s="18">
        <f t="shared" si="1369"/>
        <v>1.0604533557520635</v>
      </c>
      <c r="BR617" s="18">
        <f t="shared" si="1370"/>
        <v>0.17817239881715963</v>
      </c>
      <c r="BS617" s="18">
        <f t="shared" si="1371"/>
        <v>0.16801530953787353</v>
      </c>
      <c r="BT617" s="144">
        <f t="shared" si="1323"/>
        <v>-1.500547085913253</v>
      </c>
      <c r="BU617" s="144">
        <f t="shared" si="1324"/>
        <v>-1.0530456881874228</v>
      </c>
      <c r="BV617" s="144">
        <f t="shared" si="1325"/>
        <v>-0.99434917739278106</v>
      </c>
      <c r="BW617" s="144">
        <f t="shared" si="1326"/>
        <v>-2.7780493529219532</v>
      </c>
      <c r="BX617" s="96"/>
      <c r="BY617" s="96"/>
      <c r="BZ617" s="96"/>
      <c r="CA617" s="96"/>
      <c r="CB617" s="96"/>
      <c r="CC617" s="96"/>
      <c r="CD617" s="96"/>
      <c r="CE617" s="96"/>
      <c r="CF617" s="96"/>
      <c r="CG617" s="96"/>
      <c r="CH617" s="96"/>
      <c r="CI617" s="4"/>
      <c r="CJ617" s="43"/>
      <c r="CK617" s="20">
        <f t="shared" si="1349"/>
        <v>0</v>
      </c>
      <c r="CL617" s="42">
        <f t="shared" si="1350"/>
        <v>2.0681930248280613</v>
      </c>
      <c r="CM617" s="43">
        <f t="shared" si="1351"/>
        <v>0.21795955106708909</v>
      </c>
      <c r="CN617" s="43">
        <f t="shared" si="1352"/>
        <v>0.33335158762451439</v>
      </c>
      <c r="CO617" s="40">
        <f t="shared" si="1353"/>
        <v>0.33810000000000001</v>
      </c>
      <c r="CP617" s="43">
        <f t="shared" si="1354"/>
        <v>5.4380942392014235E-2</v>
      </c>
      <c r="CQ617" s="18">
        <f t="shared" si="1355"/>
        <v>1.5294195000516726</v>
      </c>
      <c r="CR617" s="18">
        <f t="shared" si="1356"/>
        <v>1.5512052504454419</v>
      </c>
      <c r="CS617" s="18">
        <f t="shared" si="1357"/>
        <v>0.24950015783100735</v>
      </c>
      <c r="CT617" s="18">
        <f t="shared" si="1358"/>
        <v>1.0142444570590563</v>
      </c>
      <c r="CU617" s="18">
        <f t="shared" si="1359"/>
        <v>0.16313389349526261</v>
      </c>
      <c r="CV617" s="18">
        <f t="shared" si="1360"/>
        <v>0.16084277548658454</v>
      </c>
      <c r="CW617" s="15">
        <f t="shared" si="1361"/>
        <v>-1.5234457789725673</v>
      </c>
      <c r="CX617" s="15">
        <f t="shared" si="1362"/>
        <v>-1.098557527293998</v>
      </c>
      <c r="CY617" s="15">
        <f t="shared" si="1363"/>
        <v>-2.9117415101741231</v>
      </c>
      <c r="CZ617" s="15">
        <f t="shared" si="1372"/>
        <v>0.42488825167856931</v>
      </c>
      <c r="DA617" s="15">
        <f t="shared" si="1373"/>
        <v>0.43903220970427054</v>
      </c>
      <c r="DB617" s="15">
        <f t="shared" si="1374"/>
        <v>-1.388295731201556</v>
      </c>
      <c r="DC617" s="15">
        <f t="shared" si="1375"/>
        <v>1.4143958025701283E-2</v>
      </c>
      <c r="DD617" s="15">
        <f t="shared" si="1376"/>
        <v>-1.8131839828801253</v>
      </c>
      <c r="DE617" s="15">
        <f t="shared" si="1377"/>
        <v>-1.8273279409058265</v>
      </c>
      <c r="DF617" s="15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3" t="str">
        <f>E617</f>
        <v>STD</v>
      </c>
      <c r="DW617" s="43" t="str">
        <f>A617</f>
        <v>Lab 3</v>
      </c>
      <c r="DX617" s="43" t="str">
        <f>B617</f>
        <v>Feb 5, 2020</v>
      </c>
      <c r="DY617" s="125">
        <f>C617</f>
        <v>2</v>
      </c>
      <c r="DZ617" s="51">
        <f>BE617/AVERAGE(BE615,BE619)</f>
        <v>0.99873233322556754</v>
      </c>
      <c r="EA617" s="52">
        <f>(CM617/AVERAGE(CM615,CM619)-1)*10^6</f>
        <v>-1.3110555515671862</v>
      </c>
      <c r="EB617" s="52">
        <f>(CN617/AVERAGE(CN615,CN619)-1)*10^6</f>
        <v>-9.0457232364560269</v>
      </c>
      <c r="EC617" s="52">
        <f>(CP617/AVERAGE(CP615,CP619)-1)*10^6</f>
        <v>-36.699384345584285</v>
      </c>
      <c r="ED617" s="4"/>
      <c r="EE617" s="4"/>
      <c r="EF617" s="4"/>
      <c r="EG617" s="4"/>
      <c r="EH617" s="130"/>
      <c r="EI617" s="20"/>
      <c r="EJ617" s="20"/>
      <c r="EK617" s="52"/>
      <c r="EL617" s="52"/>
      <c r="EN617" t="str">
        <f t="shared" ref="EN617:EU617" si="1390">EE740</f>
        <v>iRM11</v>
      </c>
      <c r="EO617" t="str">
        <f t="shared" si="1390"/>
        <v>Lab 3</v>
      </c>
      <c r="EP617" s="39" t="str">
        <f t="shared" si="1390"/>
        <v>Jul 21, 2020</v>
      </c>
      <c r="EQ617" s="124">
        <f t="shared" si="1390"/>
        <v>2</v>
      </c>
      <c r="ER617" s="117">
        <f t="shared" si="1390"/>
        <v>1.0077118287271802</v>
      </c>
      <c r="ES617" s="44">
        <f t="shared" si="1390"/>
        <v>0.73282934365259678</v>
      </c>
      <c r="ET617" s="44">
        <f t="shared" si="1390"/>
        <v>3.33637798521913</v>
      </c>
      <c r="EU617" s="44">
        <f t="shared" si="1390"/>
        <v>-30.896432422156117</v>
      </c>
      <c r="EV617" s="39" t="s">
        <v>275</v>
      </c>
      <c r="EY617" s="39"/>
      <c r="EZ617" s="39"/>
      <c r="FA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</row>
    <row r="618" spans="1:235">
      <c r="A618" s="4" t="s">
        <v>178</v>
      </c>
      <c r="B618" s="4" t="s">
        <v>169</v>
      </c>
      <c r="C618" s="4">
        <v>2</v>
      </c>
      <c r="D618" s="16">
        <v>25</v>
      </c>
      <c r="E618" s="4" t="s">
        <v>165</v>
      </c>
      <c r="F618" s="15">
        <v>9.7276127000000002E-5</v>
      </c>
      <c r="G618" s="15">
        <v>4.0390345E-6</v>
      </c>
      <c r="H618" s="15">
        <v>5.1238332999999997E-5</v>
      </c>
      <c r="I618" s="15">
        <v>3.0328481000000001E-5</v>
      </c>
      <c r="J618" s="15">
        <v>1.0461561E-4</v>
      </c>
      <c r="K618" s="15"/>
      <c r="L618" s="15">
        <v>1.7779908E-4</v>
      </c>
      <c r="M618" s="15"/>
      <c r="N618" s="15">
        <v>1.0600889E-4</v>
      </c>
      <c r="O618" s="15"/>
      <c r="P618" s="15"/>
      <c r="Q618" s="15"/>
      <c r="R618" s="15"/>
      <c r="S618" s="15"/>
      <c r="T618" s="15">
        <v>2.0174177000000001E-5</v>
      </c>
      <c r="U618" s="15">
        <v>1.0777264000000001E-5</v>
      </c>
      <c r="V618" s="15">
        <v>21.540486999999999</v>
      </c>
      <c r="W618" s="15">
        <v>4.8037713999999996</v>
      </c>
      <c r="X618" s="15">
        <v>7.5152257999999996</v>
      </c>
      <c r="Y618" s="15"/>
      <c r="Z618" s="15">
        <v>7.9697813000000002</v>
      </c>
      <c r="AA618" s="15"/>
      <c r="AB618" s="15">
        <v>1.3391854999999999</v>
      </c>
      <c r="AC618" s="4"/>
      <c r="AD618" s="4"/>
      <c r="AE618" s="4"/>
      <c r="AF618" s="4"/>
      <c r="AG618" s="4"/>
      <c r="AH618" s="4"/>
      <c r="AI618" s="69">
        <f t="shared" si="1343"/>
        <v>1</v>
      </c>
      <c r="AJ618" s="15">
        <f t="shared" si="1300"/>
        <v>-7.7101950000000005E-5</v>
      </c>
      <c r="AK618" s="15">
        <f t="shared" si="1301"/>
        <v>6.7382295000000008E-6</v>
      </c>
      <c r="AL618" s="15">
        <f t="shared" si="1302"/>
        <v>21.540435761666998</v>
      </c>
      <c r="AM618" s="15">
        <f t="shared" si="1303"/>
        <v>4.8037410715189992</v>
      </c>
      <c r="AN618" s="15">
        <f t="shared" si="1304"/>
        <v>7.5151211843899999</v>
      </c>
      <c r="AO618" s="15">
        <f t="shared" si="1305"/>
        <v>0</v>
      </c>
      <c r="AP618" s="15">
        <f t="shared" si="1306"/>
        <v>7.9696035009199999</v>
      </c>
      <c r="AQ618" s="15">
        <f t="shared" si="1307"/>
        <v>0</v>
      </c>
      <c r="AR618" s="15">
        <f t="shared" si="1308"/>
        <v>1.3390794911099999</v>
      </c>
      <c r="AS618" s="15">
        <f t="shared" si="1309"/>
        <v>0</v>
      </c>
      <c r="AT618" s="15">
        <f t="shared" si="1310"/>
        <v>0</v>
      </c>
      <c r="AU618" s="15">
        <f t="shared" si="1311"/>
        <v>0</v>
      </c>
      <c r="AV618" s="15">
        <f t="shared" si="1312"/>
        <v>0</v>
      </c>
      <c r="AW618" s="15">
        <f t="shared" si="1313"/>
        <v>0</v>
      </c>
      <c r="AX618" s="4"/>
      <c r="AY618" s="4">
        <f t="shared" si="1314"/>
        <v>0</v>
      </c>
      <c r="AZ618" s="4">
        <f t="shared" si="1315"/>
        <v>1</v>
      </c>
      <c r="BA618" s="4"/>
      <c r="BB618" s="4">
        <f t="shared" si="1344"/>
        <v>1</v>
      </c>
      <c r="BC618" s="4">
        <f t="shared" si="1345"/>
        <v>1</v>
      </c>
      <c r="BD618" s="40">
        <f t="shared" si="1346"/>
        <v>2.0693875430996176</v>
      </c>
      <c r="BE618" s="15">
        <f t="shared" si="1347"/>
        <v>21.540435761666998</v>
      </c>
      <c r="BF618" s="15">
        <f t="shared" si="1348"/>
        <v>4.8037410715189992</v>
      </c>
      <c r="BG618" s="15">
        <f t="shared" si="1316"/>
        <v>7.5151211843899999</v>
      </c>
      <c r="BH618" s="15">
        <f t="shared" si="1317"/>
        <v>7.9696035009199999</v>
      </c>
      <c r="BI618" s="15">
        <f t="shared" si="1318"/>
        <v>1.3390794911099999</v>
      </c>
      <c r="BJ618" s="18">
        <f t="shared" si="1319"/>
        <v>0.22301039424966773</v>
      </c>
      <c r="BK618" s="18">
        <f t="shared" si="1320"/>
        <v>0.34888436183653188</v>
      </c>
      <c r="BL618" s="18">
        <f t="shared" si="1321"/>
        <v>0.36998339258774765</v>
      </c>
      <c r="BM618" s="18">
        <f t="shared" si="1322"/>
        <v>6.2165849657183053E-2</v>
      </c>
      <c r="BN618" s="18">
        <f t="shared" si="1366"/>
        <v>1.5644309450704075</v>
      </c>
      <c r="BO618" s="18">
        <f t="shared" si="1367"/>
        <v>1.659041022875098</v>
      </c>
      <c r="BP618" s="18">
        <f t="shared" si="1368"/>
        <v>0.27875763309752399</v>
      </c>
      <c r="BQ618" s="18">
        <f t="shared" si="1369"/>
        <v>1.060475713615108</v>
      </c>
      <c r="BR618" s="18">
        <f t="shared" si="1370"/>
        <v>0.17818468368699933</v>
      </c>
      <c r="BS618" s="18">
        <f t="shared" si="1371"/>
        <v>0.16802335159527301</v>
      </c>
      <c r="BT618" s="144">
        <f t="shared" si="1323"/>
        <v>-1.5005368976232194</v>
      </c>
      <c r="BU618" s="144">
        <f t="shared" si="1324"/>
        <v>-1.0530147531280165</v>
      </c>
      <c r="BV618" s="144">
        <f t="shared" si="1325"/>
        <v>-0.99429715924920348</v>
      </c>
      <c r="BW618" s="144">
        <f t="shared" si="1326"/>
        <v>-2.777949470896441</v>
      </c>
      <c r="BX618" s="96"/>
      <c r="BY618" s="96"/>
      <c r="BZ618" s="96"/>
      <c r="CA618" s="96"/>
      <c r="CB618" s="96"/>
      <c r="CC618" s="96"/>
      <c r="CD618" s="96"/>
      <c r="CE618" s="96"/>
      <c r="CF618" s="96"/>
      <c r="CG618" s="96"/>
      <c r="CH618" s="96"/>
      <c r="CI618" s="4"/>
      <c r="CJ618" s="43"/>
      <c r="CK618" s="20">
        <f t="shared" si="1349"/>
        <v>0</v>
      </c>
      <c r="CL618" s="42">
        <f t="shared" si="1350"/>
        <v>2.0693875430996176</v>
      </c>
      <c r="CM618" s="43">
        <f t="shared" si="1351"/>
        <v>0.21795888907702327</v>
      </c>
      <c r="CN618" s="43">
        <f t="shared" si="1352"/>
        <v>0.33335313736696748</v>
      </c>
      <c r="CO618" s="40">
        <f t="shared" si="1353"/>
        <v>0.33810000000000001</v>
      </c>
      <c r="CP618" s="43">
        <f t="shared" si="1354"/>
        <v>5.4382175002340293E-2</v>
      </c>
      <c r="CQ618" s="18">
        <f t="shared" si="1355"/>
        <v>1.5294312554931666</v>
      </c>
      <c r="CR618" s="18">
        <f t="shared" si="1356"/>
        <v>1.5512099618039468</v>
      </c>
      <c r="CS618" s="18">
        <f t="shared" si="1357"/>
        <v>0.24950657086127129</v>
      </c>
      <c r="CT618" s="18">
        <f t="shared" si="1358"/>
        <v>1.0142397418861158</v>
      </c>
      <c r="CU618" s="18">
        <f t="shared" si="1359"/>
        <v>0.16313683270505527</v>
      </c>
      <c r="CV618" s="18">
        <f t="shared" si="1360"/>
        <v>0.16084642118408843</v>
      </c>
      <c r="CW618" s="15">
        <f t="shared" si="1361"/>
        <v>-1.5234488161923996</v>
      </c>
      <c r="CX618" s="15">
        <f t="shared" si="1362"/>
        <v>-1.0985528783320362</v>
      </c>
      <c r="CY618" s="15">
        <f t="shared" si="1363"/>
        <v>-2.9117188442124324</v>
      </c>
      <c r="CZ618" s="15">
        <f t="shared" si="1372"/>
        <v>0.42489593786036345</v>
      </c>
      <c r="DA618" s="15">
        <f t="shared" si="1373"/>
        <v>0.43903524692410256</v>
      </c>
      <c r="DB618" s="15">
        <f t="shared" si="1374"/>
        <v>-1.3882700280200333</v>
      </c>
      <c r="DC618" s="15">
        <f t="shared" si="1375"/>
        <v>1.413930906373944E-2</v>
      </c>
      <c r="DD618" s="15">
        <f t="shared" si="1376"/>
        <v>-1.8131659658803965</v>
      </c>
      <c r="DE618" s="15">
        <f t="shared" si="1377"/>
        <v>-1.8273052749441356</v>
      </c>
      <c r="DF618" s="15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125"/>
      <c r="DZ618" s="4"/>
      <c r="EA618" s="20"/>
      <c r="EB618" s="20"/>
      <c r="EC618" s="20"/>
      <c r="ED618" s="4"/>
      <c r="EE618" s="4" t="str">
        <f>E618</f>
        <v>iRM6</v>
      </c>
      <c r="EF618" s="4" t="str">
        <f>A618</f>
        <v>Lab 3</v>
      </c>
      <c r="EG618" s="4" t="str">
        <f>B618</f>
        <v>Feb 5, 2020</v>
      </c>
      <c r="EH618" s="130">
        <f>C618</f>
        <v>2</v>
      </c>
      <c r="EI618" s="51">
        <f>BE618/AVERAGE(BE617,BE619)</f>
        <v>0.97021168081044173</v>
      </c>
      <c r="EJ618" s="52">
        <f>(CM618/AVERAGE(CM617,CM619)-1)*10^6</f>
        <v>-1.9139049652894258</v>
      </c>
      <c r="EK618" s="52">
        <f>(CN618/AVERAGE(CN617,CN619)-1)*10^6</f>
        <v>3.3235396337261136</v>
      </c>
      <c r="EL618" s="52">
        <f>(CP618/AVERAGE(CP617,CP619)-1)*10^6</f>
        <v>0.32492486878865634</v>
      </c>
      <c r="EN618" t="str">
        <f t="shared" ref="EN618:EU618" si="1391">EE748</f>
        <v>iRM11</v>
      </c>
      <c r="EO618" t="str">
        <f t="shared" si="1391"/>
        <v>Lab 3</v>
      </c>
      <c r="EP618" s="39" t="str">
        <f t="shared" si="1391"/>
        <v>Jul 21, 2020</v>
      </c>
      <c r="EQ618" s="124">
        <f t="shared" si="1391"/>
        <v>2</v>
      </c>
      <c r="ER618" s="117">
        <f t="shared" si="1391"/>
        <v>1.007149002307024</v>
      </c>
      <c r="ES618" s="44">
        <f t="shared" si="1391"/>
        <v>-5.4566590480531474</v>
      </c>
      <c r="ET618" s="44">
        <f t="shared" si="1391"/>
        <v>-0.41162048480813951</v>
      </c>
      <c r="EU618" s="44">
        <f t="shared" si="1391"/>
        <v>-10.598226441893566</v>
      </c>
      <c r="EV618" s="39" t="s">
        <v>275</v>
      </c>
      <c r="EY618" s="39"/>
      <c r="EZ618" s="39"/>
      <c r="FA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</row>
    <row r="619" spans="1:235">
      <c r="A619" s="4" t="s">
        <v>178</v>
      </c>
      <c r="B619" s="4" t="s">
        <v>169</v>
      </c>
      <c r="C619" s="4">
        <v>2</v>
      </c>
      <c r="D619" s="16">
        <v>26</v>
      </c>
      <c r="E619" s="4" t="s">
        <v>162</v>
      </c>
      <c r="F619" s="15">
        <v>9.7276127000000002E-5</v>
      </c>
      <c r="G619" s="15">
        <v>4.0390345E-6</v>
      </c>
      <c r="H619" s="15">
        <v>5.1238332999999997E-5</v>
      </c>
      <c r="I619" s="15">
        <v>3.0328481000000001E-5</v>
      </c>
      <c r="J619" s="15">
        <v>1.0461561E-4</v>
      </c>
      <c r="K619" s="15"/>
      <c r="L619" s="15">
        <v>1.7779908E-4</v>
      </c>
      <c r="M619" s="15"/>
      <c r="N619" s="15">
        <v>1.0600889E-4</v>
      </c>
      <c r="O619" s="15"/>
      <c r="P619" s="15"/>
      <c r="Q619" s="15"/>
      <c r="R619" s="15"/>
      <c r="S619" s="15"/>
      <c r="T619" s="15">
        <v>3.6711241000000001E-5</v>
      </c>
      <c r="U619" s="15">
        <v>2.6145938E-5</v>
      </c>
      <c r="V619" s="15">
        <v>22.096816</v>
      </c>
      <c r="W619" s="15">
        <v>4.9279114999999996</v>
      </c>
      <c r="X619" s="15">
        <v>7.7095196000000001</v>
      </c>
      <c r="Y619" s="15"/>
      <c r="Z619" s="15">
        <v>8.1760643999999996</v>
      </c>
      <c r="AA619" s="15"/>
      <c r="AB619" s="15">
        <v>1.3739128</v>
      </c>
      <c r="AC619" s="4"/>
      <c r="AD619" s="4"/>
      <c r="AE619" s="4"/>
      <c r="AF619" s="4"/>
      <c r="AG619" s="4"/>
      <c r="AH619" s="4"/>
      <c r="AI619" s="69">
        <f t="shared" si="1343"/>
        <v>1</v>
      </c>
      <c r="AJ619" s="15">
        <f t="shared" si="1300"/>
        <v>-6.0564886000000002E-5</v>
      </c>
      <c r="AK619" s="15">
        <f t="shared" si="1301"/>
        <v>2.21069035E-5</v>
      </c>
      <c r="AL619" s="15">
        <f t="shared" si="1302"/>
        <v>22.096764761667</v>
      </c>
      <c r="AM619" s="15">
        <f t="shared" si="1303"/>
        <v>4.9278811715189992</v>
      </c>
      <c r="AN619" s="15">
        <f t="shared" si="1304"/>
        <v>7.7094149843900004</v>
      </c>
      <c r="AO619" s="15">
        <f t="shared" si="1305"/>
        <v>0</v>
      </c>
      <c r="AP619" s="15">
        <f t="shared" si="1306"/>
        <v>8.1758866009200002</v>
      </c>
      <c r="AQ619" s="15">
        <f t="shared" si="1307"/>
        <v>0</v>
      </c>
      <c r="AR619" s="15">
        <f t="shared" si="1308"/>
        <v>1.37380679111</v>
      </c>
      <c r="AS619" s="15">
        <f t="shared" si="1309"/>
        <v>0</v>
      </c>
      <c r="AT619" s="15">
        <f t="shared" si="1310"/>
        <v>0</v>
      </c>
      <c r="AU619" s="15">
        <f t="shared" si="1311"/>
        <v>0</v>
      </c>
      <c r="AV619" s="15">
        <f t="shared" si="1312"/>
        <v>0</v>
      </c>
      <c r="AW619" s="15">
        <f t="shared" si="1313"/>
        <v>0</v>
      </c>
      <c r="AX619" s="4"/>
      <c r="AY619" s="4">
        <f t="shared" si="1314"/>
        <v>0</v>
      </c>
      <c r="AZ619" s="4">
        <f t="shared" si="1315"/>
        <v>1</v>
      </c>
      <c r="BA619" s="4"/>
      <c r="BB619" s="4">
        <f t="shared" si="1344"/>
        <v>1</v>
      </c>
      <c r="BC619" s="4">
        <f t="shared" si="1345"/>
        <v>1</v>
      </c>
      <c r="BD619" s="40">
        <f t="shared" si="1346"/>
        <v>2.0706531973942863</v>
      </c>
      <c r="BE619" s="15">
        <f t="shared" si="1347"/>
        <v>22.096764761667</v>
      </c>
      <c r="BF619" s="15">
        <f t="shared" si="1348"/>
        <v>4.9278811715189992</v>
      </c>
      <c r="BG619" s="15">
        <f t="shared" si="1316"/>
        <v>7.7094149843900004</v>
      </c>
      <c r="BH619" s="15">
        <f t="shared" si="1317"/>
        <v>8.1758866009200002</v>
      </c>
      <c r="BI619" s="15">
        <f t="shared" si="1318"/>
        <v>1.37380679111</v>
      </c>
      <c r="BJ619" s="18">
        <f t="shared" si="1319"/>
        <v>0.2230136956550211</v>
      </c>
      <c r="BK619" s="18">
        <f t="shared" si="1320"/>
        <v>0.34889338179334428</v>
      </c>
      <c r="BL619" s="18">
        <f t="shared" si="1321"/>
        <v>0.37000378512891424</v>
      </c>
      <c r="BM619" s="18">
        <f t="shared" si="1322"/>
        <v>6.2172304675716647E-2</v>
      </c>
      <c r="BN619" s="18">
        <f t="shared" si="1366"/>
        <v>1.5644482316146444</v>
      </c>
      <c r="BO619" s="18">
        <f t="shared" si="1367"/>
        <v>1.6591079038539025</v>
      </c>
      <c r="BP619" s="18">
        <f t="shared" si="1368"/>
        <v>0.27878245097507692</v>
      </c>
      <c r="BQ619" s="18">
        <f t="shared" si="1369"/>
        <v>1.0605067462932674</v>
      </c>
      <c r="BR619" s="18">
        <f t="shared" si="1370"/>
        <v>0.17819857847731374</v>
      </c>
      <c r="BS619" s="18">
        <f t="shared" si="1371"/>
        <v>0.16803153690456163</v>
      </c>
      <c r="BT619" s="144">
        <f t="shared" si="1323"/>
        <v>-1.5005220939145043</v>
      </c>
      <c r="BU619" s="144">
        <f t="shared" si="1324"/>
        <v>-1.0529888997473511</v>
      </c>
      <c r="BV619" s="144">
        <f t="shared" si="1325"/>
        <v>-0.99424204331804722</v>
      </c>
      <c r="BW619" s="144">
        <f t="shared" si="1326"/>
        <v>-2.7778456408440482</v>
      </c>
      <c r="BX619" s="96"/>
      <c r="BY619" s="96"/>
      <c r="BZ619" s="96"/>
      <c r="CA619" s="96"/>
      <c r="CB619" s="96"/>
      <c r="CC619" s="96"/>
      <c r="CD619" s="96"/>
      <c r="CE619" s="96"/>
      <c r="CF619" s="96"/>
      <c r="CG619" s="96"/>
      <c r="CH619" s="96"/>
      <c r="CI619" s="4"/>
      <c r="CJ619" s="43"/>
      <c r="CK619" s="20">
        <f t="shared" si="1349"/>
        <v>0</v>
      </c>
      <c r="CL619" s="42">
        <f t="shared" si="1350"/>
        <v>2.0706531973942863</v>
      </c>
      <c r="CM619" s="43">
        <f t="shared" si="1351"/>
        <v>0.21795906139375432</v>
      </c>
      <c r="CN619" s="43">
        <f t="shared" si="1352"/>
        <v>0.33335247129205675</v>
      </c>
      <c r="CO619" s="40">
        <f t="shared" si="1353"/>
        <v>0.33810000000000001</v>
      </c>
      <c r="CP619" s="43">
        <f t="shared" si="1354"/>
        <v>5.4383372272435671E-2</v>
      </c>
      <c r="CQ619" s="18">
        <f t="shared" si="1355"/>
        <v>1.5294269903733813</v>
      </c>
      <c r="CR619" s="18">
        <f t="shared" si="1356"/>
        <v>1.5512087354294704</v>
      </c>
      <c r="CS619" s="18">
        <f t="shared" si="1357"/>
        <v>0.24951186669954173</v>
      </c>
      <c r="CT619" s="18">
        <f t="shared" si="1358"/>
        <v>1.0142417684486997</v>
      </c>
      <c r="CU619" s="18">
        <f t="shared" si="1359"/>
        <v>0.16314075027447245</v>
      </c>
      <c r="CV619" s="18">
        <f t="shared" si="1360"/>
        <v>0.16084996235562163</v>
      </c>
      <c r="CW619" s="15">
        <f t="shared" si="1361"/>
        <v>-1.5234480255998999</v>
      </c>
      <c r="CX619" s="15">
        <f t="shared" si="1362"/>
        <v>-1.098554876440053</v>
      </c>
      <c r="CY619" s="15">
        <f t="shared" si="1363"/>
        <v>-2.9116968285994846</v>
      </c>
      <c r="CZ619" s="15">
        <f t="shared" si="1372"/>
        <v>0.42489314915984677</v>
      </c>
      <c r="DA619" s="15">
        <f t="shared" si="1373"/>
        <v>0.43903445633160287</v>
      </c>
      <c r="DB619" s="15">
        <f t="shared" si="1374"/>
        <v>-1.3882488029995852</v>
      </c>
      <c r="DC619" s="15">
        <f t="shared" si="1375"/>
        <v>1.4141307171756342E-2</v>
      </c>
      <c r="DD619" s="15">
        <f t="shared" si="1376"/>
        <v>-1.8131419521594316</v>
      </c>
      <c r="DE619" s="15">
        <f t="shared" si="1377"/>
        <v>-1.8272832593311881</v>
      </c>
      <c r="DF619" s="15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3" t="str">
        <f>E619</f>
        <v>STD</v>
      </c>
      <c r="DW619" s="43" t="str">
        <f>A619</f>
        <v>Lab 3</v>
      </c>
      <c r="DX619" s="43" t="str">
        <f>B619</f>
        <v>Feb 5, 2020</v>
      </c>
      <c r="DY619" s="125">
        <f>C619</f>
        <v>2</v>
      </c>
      <c r="DZ619" s="51">
        <f>BE619/AVERAGE(BE617,BE621)</f>
        <v>0.9932302571254723</v>
      </c>
      <c r="EA619" s="52">
        <f>(CM619/AVERAGE(CM617,CM621)-1)*10^6</f>
        <v>-3.6178706130929328</v>
      </c>
      <c r="EB619" s="52">
        <f>(CN619/AVERAGE(CN617,CN621)-1)*10^6</f>
        <v>-1.2146767052190199</v>
      </c>
      <c r="EC619" s="52">
        <f>(CP619/AVERAGE(CP617,CP621)-1)*10^6</f>
        <v>39.292064059059939</v>
      </c>
      <c r="ED619" s="4"/>
      <c r="EE619" s="4"/>
      <c r="EF619" s="4"/>
      <c r="EG619" s="4"/>
      <c r="EH619" s="130"/>
      <c r="EI619" s="20"/>
      <c r="EJ619" s="20"/>
      <c r="EK619" s="52"/>
      <c r="EL619" s="52"/>
      <c r="EN619" t="str">
        <f t="shared" ref="EN619:EU619" si="1392">EE756</f>
        <v>iRM11</v>
      </c>
      <c r="EO619" t="str">
        <f t="shared" si="1392"/>
        <v>Lab 3</v>
      </c>
      <c r="EP619" s="39" t="str">
        <f t="shared" si="1392"/>
        <v>Jul 21, 2020</v>
      </c>
      <c r="EQ619" s="124">
        <f t="shared" si="1392"/>
        <v>2</v>
      </c>
      <c r="ER619" s="117">
        <f t="shared" si="1392"/>
        <v>1.012542082607915</v>
      </c>
      <c r="ES619" s="44">
        <f t="shared" si="1392"/>
        <v>-13.227223766176799</v>
      </c>
      <c r="ET619" s="44">
        <f t="shared" si="1392"/>
        <v>4.6326921987471792</v>
      </c>
      <c r="EU619" s="44">
        <f t="shared" si="1392"/>
        <v>-21.82986076493254</v>
      </c>
      <c r="EV619" s="39" t="s">
        <v>275</v>
      </c>
      <c r="EY619" s="39"/>
      <c r="EZ619" s="39"/>
      <c r="FA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</row>
    <row r="620" spans="1:235">
      <c r="A620" s="4" t="s">
        <v>178</v>
      </c>
      <c r="B620" s="4" t="s">
        <v>169</v>
      </c>
      <c r="C620" s="4">
        <v>2</v>
      </c>
      <c r="D620" s="16">
        <v>27</v>
      </c>
      <c r="E620" s="4" t="s">
        <v>163</v>
      </c>
      <c r="F620" s="15">
        <v>9.7276127000000002E-5</v>
      </c>
      <c r="G620" s="15">
        <v>4.0390345E-6</v>
      </c>
      <c r="H620" s="15">
        <v>5.1238332999999997E-5</v>
      </c>
      <c r="I620" s="15">
        <v>3.0328481000000001E-5</v>
      </c>
      <c r="J620" s="15">
        <v>1.0461561E-4</v>
      </c>
      <c r="K620" s="15"/>
      <c r="L620" s="15">
        <v>1.7779908E-4</v>
      </c>
      <c r="M620" s="15"/>
      <c r="N620" s="15">
        <v>1.0600889E-4</v>
      </c>
      <c r="O620" s="15"/>
      <c r="P620" s="15"/>
      <c r="Q620" s="15"/>
      <c r="R620" s="15"/>
      <c r="S620" s="15"/>
      <c r="T620" s="15">
        <v>2.5590515999999999E-5</v>
      </c>
      <c r="U620" s="15">
        <v>1.0752601E-5</v>
      </c>
      <c r="V620" s="15">
        <v>21.488084000000001</v>
      </c>
      <c r="W620" s="15">
        <v>4.7922514999999999</v>
      </c>
      <c r="X620" s="15">
        <v>7.4973669000000003</v>
      </c>
      <c r="Y620" s="15"/>
      <c r="Z620" s="15">
        <v>7.9512672000000002</v>
      </c>
      <c r="AA620" s="15"/>
      <c r="AB620" s="15">
        <v>1.3361433</v>
      </c>
      <c r="AC620" s="4"/>
      <c r="AD620" s="4"/>
      <c r="AE620" s="4"/>
      <c r="AF620" s="4"/>
      <c r="AG620" s="4"/>
      <c r="AH620" s="4"/>
      <c r="AI620" s="69">
        <f t="shared" si="1343"/>
        <v>1</v>
      </c>
      <c r="AJ620" s="15">
        <f t="shared" si="1300"/>
        <v>-7.1685611E-5</v>
      </c>
      <c r="AK620" s="15">
        <f t="shared" si="1301"/>
        <v>6.7135665000000004E-6</v>
      </c>
      <c r="AL620" s="15">
        <f t="shared" si="1302"/>
        <v>21.488032761667</v>
      </c>
      <c r="AM620" s="15">
        <f t="shared" si="1303"/>
        <v>4.7922211715189995</v>
      </c>
      <c r="AN620" s="15">
        <f t="shared" si="1304"/>
        <v>7.4972622843900005</v>
      </c>
      <c r="AO620" s="15">
        <f t="shared" si="1305"/>
        <v>0</v>
      </c>
      <c r="AP620" s="15">
        <f t="shared" si="1306"/>
        <v>7.9510894009199999</v>
      </c>
      <c r="AQ620" s="15">
        <f t="shared" si="1307"/>
        <v>0</v>
      </c>
      <c r="AR620" s="15">
        <f t="shared" si="1308"/>
        <v>1.33603729111</v>
      </c>
      <c r="AS620" s="15">
        <f t="shared" si="1309"/>
        <v>0</v>
      </c>
      <c r="AT620" s="15">
        <f t="shared" si="1310"/>
        <v>0</v>
      </c>
      <c r="AU620" s="15">
        <f t="shared" si="1311"/>
        <v>0</v>
      </c>
      <c r="AV620" s="15">
        <f t="shared" si="1312"/>
        <v>0</v>
      </c>
      <c r="AW620" s="15">
        <f t="shared" si="1313"/>
        <v>0</v>
      </c>
      <c r="AX620" s="4"/>
      <c r="AY620" s="4">
        <f t="shared" si="1314"/>
        <v>0</v>
      </c>
      <c r="AZ620" s="4">
        <f t="shared" si="1315"/>
        <v>1</v>
      </c>
      <c r="BA620" s="4"/>
      <c r="BB620" s="4">
        <f t="shared" si="1344"/>
        <v>1</v>
      </c>
      <c r="BC620" s="4">
        <f t="shared" si="1345"/>
        <v>1</v>
      </c>
      <c r="BD620" s="40">
        <f t="shared" si="1346"/>
        <v>2.0719122794977243</v>
      </c>
      <c r="BE620" s="15">
        <f t="shared" si="1347"/>
        <v>21.488032761667</v>
      </c>
      <c r="BF620" s="15">
        <f t="shared" si="1348"/>
        <v>4.7922211715189995</v>
      </c>
      <c r="BG620" s="15">
        <f t="shared" si="1316"/>
        <v>7.4972622843900005</v>
      </c>
      <c r="BH620" s="15">
        <f t="shared" si="1317"/>
        <v>7.9510894009199999</v>
      </c>
      <c r="BI620" s="15">
        <f t="shared" si="1318"/>
        <v>1.33603729111</v>
      </c>
      <c r="BJ620" s="18">
        <f t="shared" si="1319"/>
        <v>0.22301814338574324</v>
      </c>
      <c r="BK620" s="18">
        <f t="shared" si="1320"/>
        <v>0.34890407919353794</v>
      </c>
      <c r="BL620" s="18">
        <f t="shared" si="1321"/>
        <v>0.37002407289252337</v>
      </c>
      <c r="BM620" s="18">
        <f t="shared" si="1322"/>
        <v>6.2175877425754297E-2</v>
      </c>
      <c r="BN620" s="18">
        <f t="shared" si="1366"/>
        <v>1.56446499776503</v>
      </c>
      <c r="BO620" s="18">
        <f t="shared" si="1367"/>
        <v>1.6591657847877934</v>
      </c>
      <c r="BP620" s="18">
        <f t="shared" si="1368"/>
        <v>0.27879291111401555</v>
      </c>
      <c r="BQ620" s="18">
        <f t="shared" si="1369"/>
        <v>1.0605323782622504</v>
      </c>
      <c r="BR620" s="18">
        <f t="shared" si="1370"/>
        <v>0.1782033548288359</v>
      </c>
      <c r="BS620" s="18">
        <f t="shared" si="1371"/>
        <v>0.16803197948640983</v>
      </c>
      <c r="BT620" s="144">
        <f t="shared" si="1323"/>
        <v>-1.5005021503574172</v>
      </c>
      <c r="BU620" s="144">
        <f t="shared" si="1324"/>
        <v>-1.0529582392740977</v>
      </c>
      <c r="BV620" s="144">
        <f t="shared" si="1325"/>
        <v>-0.99418721358861395</v>
      </c>
      <c r="BW620" s="144">
        <f t="shared" si="1326"/>
        <v>-2.7777881771967596</v>
      </c>
      <c r="BX620" s="96"/>
      <c r="BY620" s="96"/>
      <c r="BZ620" s="96"/>
      <c r="CA620" s="96"/>
      <c r="CB620" s="96"/>
      <c r="CC620" s="96"/>
      <c r="CD620" s="96"/>
      <c r="CE620" s="96"/>
      <c r="CF620" s="96"/>
      <c r="CG620" s="96"/>
      <c r="CH620" s="96"/>
      <c r="CI620" s="4"/>
      <c r="CJ620" s="43"/>
      <c r="CK620" s="20">
        <f t="shared" si="1349"/>
        <v>0</v>
      </c>
      <c r="CL620" s="42">
        <f t="shared" si="1350"/>
        <v>2.0719122794977243</v>
      </c>
      <c r="CM620" s="43">
        <f t="shared" si="1351"/>
        <v>0.21796036985106496</v>
      </c>
      <c r="CN620" s="43">
        <f t="shared" si="1352"/>
        <v>0.33335345588657572</v>
      </c>
      <c r="CO620" s="40">
        <f t="shared" si="1353"/>
        <v>0.33809999999999996</v>
      </c>
      <c r="CP620" s="43">
        <f t="shared" si="1354"/>
        <v>5.4382071114019957E-2</v>
      </c>
      <c r="CQ620" s="18">
        <f t="shared" si="1355"/>
        <v>1.5294223262438045</v>
      </c>
      <c r="CR620" s="18">
        <f t="shared" si="1356"/>
        <v>1.5511994232301398</v>
      </c>
      <c r="CS620" s="18">
        <f t="shared" si="1357"/>
        <v>0.24950439913081396</v>
      </c>
      <c r="CT620" s="18">
        <f t="shared" si="1358"/>
        <v>1.0142387727788826</v>
      </c>
      <c r="CU620" s="18">
        <f t="shared" si="1359"/>
        <v>0.16313636518147745</v>
      </c>
      <c r="CV620" s="18">
        <f t="shared" si="1360"/>
        <v>0.16084611391310252</v>
      </c>
      <c r="CW620" s="15">
        <f t="shared" si="1361"/>
        <v>-1.5234420223928076</v>
      </c>
      <c r="CX620" s="15">
        <f t="shared" si="1362"/>
        <v>-1.0985519228304363</v>
      </c>
      <c r="CY620" s="15">
        <f t="shared" si="1363"/>
        <v>-2.9117207545519794</v>
      </c>
      <c r="CZ620" s="15">
        <f t="shared" si="1372"/>
        <v>0.42489009956237134</v>
      </c>
      <c r="DA620" s="15">
        <f t="shared" si="1373"/>
        <v>0.43902845312451066</v>
      </c>
      <c r="DB620" s="15">
        <f t="shared" si="1374"/>
        <v>-1.3882787321591723</v>
      </c>
      <c r="DC620" s="15">
        <f t="shared" si="1375"/>
        <v>1.4138353562139475E-2</v>
      </c>
      <c r="DD620" s="15">
        <f t="shared" si="1376"/>
        <v>-1.8131688317215433</v>
      </c>
      <c r="DE620" s="15">
        <f t="shared" si="1377"/>
        <v>-1.8273071852836829</v>
      </c>
      <c r="DF620" s="15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125"/>
      <c r="DZ620" s="4"/>
      <c r="EA620" s="20"/>
      <c r="EB620" s="20"/>
      <c r="EC620" s="20"/>
      <c r="ED620" s="4"/>
      <c r="EE620" s="4" t="str">
        <f>E620</f>
        <v>iRM4</v>
      </c>
      <c r="EF620" s="4" t="str">
        <f>A620</f>
        <v>Lab 3</v>
      </c>
      <c r="EG620" s="4" t="str">
        <f>B620</f>
        <v>Feb 5, 2020</v>
      </c>
      <c r="EH620" s="130">
        <f>C620</f>
        <v>2</v>
      </c>
      <c r="EI620" s="51">
        <f>BE620/AVERAGE(BE619,BE621)</f>
        <v>0.97044956670844429</v>
      </c>
      <c r="EJ620" s="52">
        <f>(CM620/AVERAGE(CM619,CM621)-1)*10^6</f>
        <v>3.5086475849155363</v>
      </c>
      <c r="EK620" s="52">
        <f>(CN620/AVERAGE(CN619,CN621)-1)*10^6</f>
        <v>0.41350953172702987</v>
      </c>
      <c r="EL620" s="52">
        <f>(CP620/AVERAGE(CP619,CP621)-1)*10^6</f>
        <v>-6.9755524713110972</v>
      </c>
      <c r="EN620" t="str">
        <f t="shared" ref="EN620:EU620" si="1393">EE759</f>
        <v>iRM11</v>
      </c>
      <c r="EO620" t="str">
        <f t="shared" si="1393"/>
        <v>Lab 3</v>
      </c>
      <c r="EP620" s="39" t="str">
        <f t="shared" si="1393"/>
        <v>Jul 22, 2020</v>
      </c>
      <c r="EQ620" s="124">
        <f t="shared" si="1393"/>
        <v>3</v>
      </c>
      <c r="ER620" s="117">
        <f t="shared" si="1393"/>
        <v>0.99984186618661908</v>
      </c>
      <c r="ES620" s="44">
        <f t="shared" si="1393"/>
        <v>6.0862656201532417</v>
      </c>
      <c r="ET620" s="44">
        <f t="shared" si="1393"/>
        <v>-0.85960530737949625</v>
      </c>
      <c r="EU620" s="44">
        <f t="shared" si="1393"/>
        <v>46.41899961521645</v>
      </c>
      <c r="EV620" s="39" t="s">
        <v>275</v>
      </c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</row>
    <row r="621" spans="1:235">
      <c r="A621" s="4" t="s">
        <v>178</v>
      </c>
      <c r="B621" s="4" t="s">
        <v>169</v>
      </c>
      <c r="C621" s="4">
        <v>2</v>
      </c>
      <c r="D621" s="16">
        <v>28</v>
      </c>
      <c r="E621" s="4" t="s">
        <v>162</v>
      </c>
      <c r="F621" s="15">
        <v>9.7276127000000002E-5</v>
      </c>
      <c r="G621" s="15">
        <v>4.0390345E-6</v>
      </c>
      <c r="H621" s="15">
        <v>5.1238332999999997E-5</v>
      </c>
      <c r="I621" s="15">
        <v>3.0328481000000001E-5</v>
      </c>
      <c r="J621" s="15">
        <v>1.0461561E-4</v>
      </c>
      <c r="K621" s="15"/>
      <c r="L621" s="15">
        <v>1.7779908E-4</v>
      </c>
      <c r="M621" s="15"/>
      <c r="N621" s="15">
        <v>1.0600889E-4</v>
      </c>
      <c r="O621" s="15"/>
      <c r="P621" s="15"/>
      <c r="Q621" s="15"/>
      <c r="R621" s="15"/>
      <c r="S621" s="15"/>
      <c r="T621" s="15">
        <v>2.1476438000000001E-5</v>
      </c>
      <c r="U621" s="15">
        <v>4.3480051999999999E-6</v>
      </c>
      <c r="V621" s="15">
        <v>22.187984</v>
      </c>
      <c r="W621" s="15">
        <v>4.9483899999999998</v>
      </c>
      <c r="X621" s="15">
        <v>7.7417464999999996</v>
      </c>
      <c r="Y621" s="15"/>
      <c r="Z621" s="15">
        <v>8.2105937000000004</v>
      </c>
      <c r="AA621" s="15"/>
      <c r="AB621" s="15">
        <v>1.3797329</v>
      </c>
      <c r="AC621" s="4"/>
      <c r="AD621" s="4"/>
      <c r="AE621" s="4"/>
      <c r="AF621" s="4"/>
      <c r="AG621" s="4"/>
      <c r="AH621" s="4"/>
      <c r="AI621" s="69">
        <f t="shared" si="1343"/>
        <v>1</v>
      </c>
      <c r="AJ621" s="15">
        <f t="shared" si="1300"/>
        <v>-7.5799688999999995E-5</v>
      </c>
      <c r="AK621" s="15">
        <f t="shared" si="1301"/>
        <v>3.0897069999999994E-7</v>
      </c>
      <c r="AL621" s="15">
        <f t="shared" si="1302"/>
        <v>22.187932761667</v>
      </c>
      <c r="AM621" s="15">
        <f t="shared" si="1303"/>
        <v>4.9483596715189995</v>
      </c>
      <c r="AN621" s="15">
        <f t="shared" si="1304"/>
        <v>7.7416418843899999</v>
      </c>
      <c r="AO621" s="15">
        <f t="shared" si="1305"/>
        <v>0</v>
      </c>
      <c r="AP621" s="15">
        <f t="shared" si="1306"/>
        <v>8.2104159009200011</v>
      </c>
      <c r="AQ621" s="15">
        <f t="shared" si="1307"/>
        <v>0</v>
      </c>
      <c r="AR621" s="15">
        <f t="shared" si="1308"/>
        <v>1.37962689111</v>
      </c>
      <c r="AS621" s="15">
        <f t="shared" si="1309"/>
        <v>0</v>
      </c>
      <c r="AT621" s="15">
        <f t="shared" si="1310"/>
        <v>0</v>
      </c>
      <c r="AU621" s="15">
        <f t="shared" si="1311"/>
        <v>0</v>
      </c>
      <c r="AV621" s="15">
        <f t="shared" si="1312"/>
        <v>0</v>
      </c>
      <c r="AW621" s="15">
        <f t="shared" si="1313"/>
        <v>0</v>
      </c>
      <c r="AX621" s="4"/>
      <c r="AY621" s="4">
        <f t="shared" si="1314"/>
        <v>0</v>
      </c>
      <c r="AZ621" s="4">
        <f t="shared" si="1315"/>
        <v>1</v>
      </c>
      <c r="BA621" s="4"/>
      <c r="BB621" s="4">
        <f t="shared" si="1344"/>
        <v>1</v>
      </c>
      <c r="BC621" s="4">
        <f t="shared" si="1345"/>
        <v>1</v>
      </c>
      <c r="BD621" s="40">
        <f t="shared" si="1346"/>
        <v>2.0728818399577431</v>
      </c>
      <c r="BE621" s="15">
        <f t="shared" si="1347"/>
        <v>22.187932761667</v>
      </c>
      <c r="BF621" s="15">
        <f t="shared" si="1348"/>
        <v>4.9483596715189995</v>
      </c>
      <c r="BG621" s="15">
        <f t="shared" si="1316"/>
        <v>7.7416418843899999</v>
      </c>
      <c r="BH621" s="15">
        <f t="shared" si="1317"/>
        <v>8.2104159009200011</v>
      </c>
      <c r="BI621" s="15">
        <f t="shared" si="1318"/>
        <v>1.37962689111</v>
      </c>
      <c r="BJ621" s="18">
        <f t="shared" si="1319"/>
        <v>0.22302031129587868</v>
      </c>
      <c r="BK621" s="18">
        <f t="shared" si="1320"/>
        <v>0.3489122653988232</v>
      </c>
      <c r="BL621" s="18">
        <f t="shared" si="1321"/>
        <v>0.37003969631207523</v>
      </c>
      <c r="BM621" s="18">
        <f t="shared" si="1322"/>
        <v>6.217915413433709E-2</v>
      </c>
      <c r="BN621" s="18">
        <f t="shared" si="1366"/>
        <v>1.5644864961914835</v>
      </c>
      <c r="BO621" s="18">
        <f t="shared" si="1367"/>
        <v>1.6592197103569974</v>
      </c>
      <c r="BP621" s="18">
        <f t="shared" si="1368"/>
        <v>0.27880489347826559</v>
      </c>
      <c r="BQ621" s="18">
        <f t="shared" si="1369"/>
        <v>1.0605522734751167</v>
      </c>
      <c r="BR621" s="18">
        <f t="shared" si="1370"/>
        <v>0.17820856501924168</v>
      </c>
      <c r="BS621" s="18">
        <f t="shared" si="1371"/>
        <v>0.1680337400393333</v>
      </c>
      <c r="BT621" s="144">
        <f t="shared" si="1323"/>
        <v>-1.5004924296254367</v>
      </c>
      <c r="BU621" s="144">
        <f t="shared" si="1324"/>
        <v>-1.0529347769251598</v>
      </c>
      <c r="BV621" s="144">
        <f t="shared" si="1325"/>
        <v>-0.99414499176880788</v>
      </c>
      <c r="BW621" s="144">
        <f t="shared" si="1326"/>
        <v>-2.7777354779445869</v>
      </c>
      <c r="BX621" s="96"/>
      <c r="BY621" s="96"/>
      <c r="BZ621" s="96"/>
      <c r="CA621" s="96"/>
      <c r="CB621" s="96"/>
      <c r="CC621" s="96"/>
      <c r="CD621" s="96"/>
      <c r="CE621" s="96"/>
      <c r="CF621" s="96"/>
      <c r="CG621" s="96"/>
      <c r="CH621" s="96"/>
      <c r="CI621" s="4"/>
      <c r="CJ621" s="43"/>
      <c r="CK621" s="20">
        <f t="shared" si="1349"/>
        <v>0</v>
      </c>
      <c r="CL621" s="42">
        <f t="shared" si="1350"/>
        <v>2.0728818399577431</v>
      </c>
      <c r="CM621" s="43">
        <f t="shared" si="1351"/>
        <v>0.21796014882149145</v>
      </c>
      <c r="CN621" s="43">
        <f t="shared" si="1352"/>
        <v>0.33335416479154584</v>
      </c>
      <c r="CO621" s="40">
        <f t="shared" si="1353"/>
        <v>0.33810000000000001</v>
      </c>
      <c r="CP621" s="43">
        <f t="shared" si="1354"/>
        <v>5.4381528650877663E-2</v>
      </c>
      <c r="CQ621" s="18">
        <f t="shared" si="1355"/>
        <v>1.5294271296564481</v>
      </c>
      <c r="CR621" s="18">
        <f t="shared" si="1356"/>
        <v>1.5512009962743356</v>
      </c>
      <c r="CS621" s="18">
        <f t="shared" si="1357"/>
        <v>0.24950216333085704</v>
      </c>
      <c r="CT621" s="18">
        <f t="shared" si="1358"/>
        <v>1.0142366159169538</v>
      </c>
      <c r="CU621" s="18">
        <f t="shared" si="1359"/>
        <v>0.16313439097088739</v>
      </c>
      <c r="CV621" s="18">
        <f t="shared" si="1360"/>
        <v>0.16084450946725129</v>
      </c>
      <c r="CW621" s="15">
        <f t="shared" si="1361"/>
        <v>-1.5234430364747975</v>
      </c>
      <c r="CX621" s="15">
        <f t="shared" si="1362"/>
        <v>-1.0985497962461643</v>
      </c>
      <c r="CY621" s="15">
        <f t="shared" si="1363"/>
        <v>-2.9117307296381938</v>
      </c>
      <c r="CZ621" s="15">
        <f t="shared" si="1372"/>
        <v>0.42489324022863356</v>
      </c>
      <c r="DA621" s="15">
        <f t="shared" si="1373"/>
        <v>0.43902946720650077</v>
      </c>
      <c r="DB621" s="15">
        <f t="shared" si="1374"/>
        <v>-1.3882876931633961</v>
      </c>
      <c r="DC621" s="15">
        <f t="shared" si="1375"/>
        <v>1.4136226977867507E-2</v>
      </c>
      <c r="DD621" s="15">
        <f t="shared" si="1376"/>
        <v>-1.8131809333920295</v>
      </c>
      <c r="DE621" s="15">
        <f t="shared" si="1377"/>
        <v>-1.827317160369897</v>
      </c>
      <c r="DF621" s="15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3" t="str">
        <f>E621</f>
        <v>STD</v>
      </c>
      <c r="DW621" s="43" t="str">
        <f>A621</f>
        <v>Lab 3</v>
      </c>
      <c r="DX621" s="43" t="str">
        <f>B621</f>
        <v>Feb 5, 2020</v>
      </c>
      <c r="DY621" s="125">
        <f>C621</f>
        <v>2</v>
      </c>
      <c r="DZ621" s="51">
        <f>BE621/AVERAGE(BE619,BE623)</f>
        <v>1.0126245057380443</v>
      </c>
      <c r="EA621" s="52">
        <f>(CM621/AVERAGE(CM619,CM623)-1)*10^6</f>
        <v>3.7659451868066185</v>
      </c>
      <c r="EB621" s="52">
        <f>(CN621/AVERAGE(CN619,CN623)-1)*10^6</f>
        <v>4.6149463039935057</v>
      </c>
      <c r="EC621" s="52">
        <f>(CP621/AVERAGE(CP619,CP623)-1)*10^6</f>
        <v>-13.562655224896858</v>
      </c>
      <c r="ED621" s="4"/>
      <c r="EE621" s="4"/>
      <c r="EF621" s="4"/>
      <c r="EG621" s="4"/>
      <c r="EH621" s="130"/>
      <c r="EI621" s="20"/>
      <c r="EJ621" s="20"/>
      <c r="EK621" s="52"/>
      <c r="EL621" s="52"/>
      <c r="EN621" t="str">
        <f t="shared" ref="EN621:EU621" si="1394">EE767</f>
        <v>iRM11</v>
      </c>
      <c r="EO621" t="str">
        <f t="shared" si="1394"/>
        <v>Lab 3</v>
      </c>
      <c r="EP621" s="39" t="str">
        <f t="shared" si="1394"/>
        <v>Jul 22, 2020</v>
      </c>
      <c r="EQ621" s="124">
        <f t="shared" si="1394"/>
        <v>3</v>
      </c>
      <c r="ER621" s="117">
        <f t="shared" si="1394"/>
        <v>1.0003670821835526</v>
      </c>
      <c r="ES621" s="44">
        <f t="shared" si="1394"/>
        <v>-0.89466489838763152</v>
      </c>
      <c r="ET621" s="44">
        <f t="shared" si="1394"/>
        <v>-11.422041462760824</v>
      </c>
      <c r="EU621" s="44">
        <f t="shared" si="1394"/>
        <v>-34.021911221371326</v>
      </c>
      <c r="EV621" s="39" t="s">
        <v>275</v>
      </c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</row>
    <row r="622" spans="1:235">
      <c r="A622" s="4" t="s">
        <v>178</v>
      </c>
      <c r="B622" s="4" t="s">
        <v>169</v>
      </c>
      <c r="C622" s="4">
        <v>2</v>
      </c>
      <c r="D622" s="16">
        <v>29</v>
      </c>
      <c r="E622" s="4" t="s">
        <v>164</v>
      </c>
      <c r="F622" s="15">
        <v>9.7276127000000002E-5</v>
      </c>
      <c r="G622" s="15">
        <v>4.0390345E-6</v>
      </c>
      <c r="H622" s="15">
        <v>5.1238332999999997E-5</v>
      </c>
      <c r="I622" s="15">
        <v>3.0328481000000001E-5</v>
      </c>
      <c r="J622" s="15">
        <v>1.0461561E-4</v>
      </c>
      <c r="K622" s="15"/>
      <c r="L622" s="15">
        <v>1.7779908E-4</v>
      </c>
      <c r="M622" s="15"/>
      <c r="N622" s="15">
        <v>1.0600889E-4</v>
      </c>
      <c r="O622" s="15"/>
      <c r="P622" s="15"/>
      <c r="Q622" s="15"/>
      <c r="R622" s="15"/>
      <c r="S622" s="15"/>
      <c r="T622" s="15">
        <v>2.8142650000000001E-5</v>
      </c>
      <c r="U622" s="15">
        <v>2.6611237000000002E-5</v>
      </c>
      <c r="V622" s="15">
        <v>21.488209000000001</v>
      </c>
      <c r="W622" s="15">
        <v>4.7923581999999998</v>
      </c>
      <c r="X622" s="15">
        <v>7.4977862999999996</v>
      </c>
      <c r="Y622" s="15"/>
      <c r="Z622" s="15">
        <v>7.9521307999999999</v>
      </c>
      <c r="AA622" s="15"/>
      <c r="AB622" s="15">
        <v>1.3363706</v>
      </c>
      <c r="AC622" s="4"/>
      <c r="AD622" s="4"/>
      <c r="AE622" s="4"/>
      <c r="AF622" s="4"/>
      <c r="AG622" s="4"/>
      <c r="AH622" s="4"/>
      <c r="AI622" s="69">
        <f t="shared" si="1343"/>
        <v>1</v>
      </c>
      <c r="AJ622" s="15">
        <f t="shared" si="1300"/>
        <v>-6.9133476999999995E-5</v>
      </c>
      <c r="AK622" s="15">
        <f t="shared" si="1301"/>
        <v>2.2572202500000001E-5</v>
      </c>
      <c r="AL622" s="15">
        <f t="shared" si="1302"/>
        <v>21.488157761667001</v>
      </c>
      <c r="AM622" s="15">
        <f t="shared" si="1303"/>
        <v>4.7923278715189994</v>
      </c>
      <c r="AN622" s="15">
        <f t="shared" si="1304"/>
        <v>7.4976816843899998</v>
      </c>
      <c r="AO622" s="15">
        <f t="shared" si="1305"/>
        <v>0</v>
      </c>
      <c r="AP622" s="15">
        <f t="shared" si="1306"/>
        <v>7.9519530009199997</v>
      </c>
      <c r="AQ622" s="15">
        <f t="shared" si="1307"/>
        <v>0</v>
      </c>
      <c r="AR622" s="15">
        <f t="shared" si="1308"/>
        <v>1.33626459111</v>
      </c>
      <c r="AS622" s="15">
        <f t="shared" si="1309"/>
        <v>0</v>
      </c>
      <c r="AT622" s="15">
        <f t="shared" si="1310"/>
        <v>0</v>
      </c>
      <c r="AU622" s="15">
        <f t="shared" si="1311"/>
        <v>0</v>
      </c>
      <c r="AV622" s="15">
        <f t="shared" si="1312"/>
        <v>0</v>
      </c>
      <c r="AW622" s="15">
        <f t="shared" si="1313"/>
        <v>0</v>
      </c>
      <c r="AX622" s="4"/>
      <c r="AY622" s="4">
        <f t="shared" si="1314"/>
        <v>0</v>
      </c>
      <c r="AZ622" s="4">
        <f t="shared" si="1315"/>
        <v>1</v>
      </c>
      <c r="BA622" s="4"/>
      <c r="BB622" s="4">
        <f t="shared" si="1344"/>
        <v>1</v>
      </c>
      <c r="BC622" s="4">
        <f t="shared" si="1345"/>
        <v>1</v>
      </c>
      <c r="BD622" s="40">
        <f t="shared" si="1346"/>
        <v>2.0742727193165686</v>
      </c>
      <c r="BE622" s="15">
        <f t="shared" si="1347"/>
        <v>21.488157761667001</v>
      </c>
      <c r="BF622" s="15">
        <f t="shared" si="1348"/>
        <v>4.7923278715189994</v>
      </c>
      <c r="BG622" s="15">
        <f t="shared" si="1316"/>
        <v>7.4976816843899998</v>
      </c>
      <c r="BH622" s="15">
        <f t="shared" si="1317"/>
        <v>7.9519530009199997</v>
      </c>
      <c r="BI622" s="15">
        <f t="shared" si="1318"/>
        <v>1.33626459111</v>
      </c>
      <c r="BJ622" s="18">
        <f t="shared" si="1319"/>
        <v>0.22302181157977602</v>
      </c>
      <c r="BK622" s="18">
        <f t="shared" si="1320"/>
        <v>0.34892156729066881</v>
      </c>
      <c r="BL622" s="18">
        <f t="shared" si="1321"/>
        <v>0.37006210998253142</v>
      </c>
      <c r="BM622" s="18">
        <f t="shared" si="1322"/>
        <v>6.2186093658237164E-2</v>
      </c>
      <c r="BN622" s="18">
        <f t="shared" si="1366"/>
        <v>1.5645176802173801</v>
      </c>
      <c r="BO622" s="18">
        <f t="shared" si="1367"/>
        <v>1.6593090485688138</v>
      </c>
      <c r="BP622" s="18">
        <f t="shared" si="1368"/>
        <v>0.27883413383534861</v>
      </c>
      <c r="BQ622" s="18">
        <f t="shared" si="1369"/>
        <v>1.0605882372248188</v>
      </c>
      <c r="BR622" s="18">
        <f t="shared" si="1370"/>
        <v>0.17822370265359117</v>
      </c>
      <c r="BS622" s="18">
        <f t="shared" si="1371"/>
        <v>0.16804231500807426</v>
      </c>
      <c r="BT622" s="144">
        <f t="shared" si="1323"/>
        <v>-1.500485702530302</v>
      </c>
      <c r="BU622" s="144">
        <f t="shared" si="1324"/>
        <v>-1.0529081175933521</v>
      </c>
      <c r="BV622" s="144">
        <f t="shared" si="1325"/>
        <v>-0.99408442261393637</v>
      </c>
      <c r="BW622" s="144">
        <f t="shared" si="1326"/>
        <v>-2.7776238788599481</v>
      </c>
      <c r="BX622" s="96"/>
      <c r="BY622" s="96"/>
      <c r="BZ622" s="96"/>
      <c r="CA622" s="96"/>
      <c r="CB622" s="96"/>
      <c r="CC622" s="96"/>
      <c r="CD622" s="96"/>
      <c r="CE622" s="96"/>
      <c r="CF622" s="96"/>
      <c r="CG622" s="96"/>
      <c r="CH622" s="96"/>
      <c r="CI622" s="4"/>
      <c r="CJ622" s="43"/>
      <c r="CK622" s="20">
        <f t="shared" si="1349"/>
        <v>0</v>
      </c>
      <c r="CL622" s="42">
        <f t="shared" si="1350"/>
        <v>2.0742727193165686</v>
      </c>
      <c r="CM622" s="43">
        <f t="shared" si="1351"/>
        <v>0.21795825857195433</v>
      </c>
      <c r="CN622" s="43">
        <f t="shared" si="1352"/>
        <v>0.33335284877517396</v>
      </c>
      <c r="CO622" s="40">
        <f t="shared" si="1353"/>
        <v>0.33810000000000001</v>
      </c>
      <c r="CP622" s="43">
        <f t="shared" si="1354"/>
        <v>5.4382708190605616E-2</v>
      </c>
      <c r="CQ622" s="18">
        <f t="shared" si="1355"/>
        <v>1.529434355730662</v>
      </c>
      <c r="CR622" s="18">
        <f t="shared" si="1356"/>
        <v>1.5512144491115181</v>
      </c>
      <c r="CS622" s="18">
        <f t="shared" si="1357"/>
        <v>0.24950973891476702</v>
      </c>
      <c r="CT622" s="18">
        <f t="shared" si="1358"/>
        <v>1.0142406199385074</v>
      </c>
      <c r="CU622" s="18">
        <f t="shared" si="1359"/>
        <v>0.16313857340779292</v>
      </c>
      <c r="CV622" s="18">
        <f t="shared" si="1360"/>
        <v>0.16084799819759127</v>
      </c>
      <c r="CW622" s="15">
        <f t="shared" si="1361"/>
        <v>-1.5234517089671955</v>
      </c>
      <c r="CX622" s="15">
        <f t="shared" si="1362"/>
        <v>-1.0985537440563571</v>
      </c>
      <c r="CY622" s="15">
        <f t="shared" si="1363"/>
        <v>-2.9117090397930339</v>
      </c>
      <c r="CZ622" s="15">
        <f t="shared" si="1372"/>
        <v>0.42489796491083864</v>
      </c>
      <c r="DA622" s="15">
        <f t="shared" si="1373"/>
        <v>0.4390381396988986</v>
      </c>
      <c r="DB622" s="15">
        <f t="shared" si="1374"/>
        <v>-1.3882573308258386</v>
      </c>
      <c r="DC622" s="15">
        <f t="shared" si="1375"/>
        <v>1.4140174788060178E-2</v>
      </c>
      <c r="DD622" s="15">
        <f t="shared" si="1376"/>
        <v>-1.813155295736677</v>
      </c>
      <c r="DE622" s="15">
        <f t="shared" si="1377"/>
        <v>-1.8272954705247373</v>
      </c>
      <c r="DF622" s="15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125"/>
      <c r="DZ622" s="4"/>
      <c r="EA622" s="20"/>
      <c r="EB622" s="20"/>
      <c r="EC622" s="20"/>
      <c r="ED622" s="4"/>
      <c r="EE622" s="4" t="str">
        <f>E622</f>
        <v>iRM5</v>
      </c>
      <c r="EF622" s="4" t="str">
        <f>A622</f>
        <v>Lab 3</v>
      </c>
      <c r="EG622" s="4" t="str">
        <f>B622</f>
        <v>Feb 5, 2020</v>
      </c>
      <c r="EH622" s="130">
        <f>C622</f>
        <v>2</v>
      </c>
      <c r="EI622" s="51">
        <f>BE622/AVERAGE(BE621,BE623)</f>
        <v>0.97865183343466577</v>
      </c>
      <c r="EJ622" s="52">
        <f>(CM622/AVERAGE(CM621,CM623)-1)*10^6</f>
        <v>-7.4010895251275244</v>
      </c>
      <c r="EK622" s="52">
        <f>(CN622/AVERAGE(CN621,CN623)-1)*10^6</f>
        <v>-1.8729717721210903</v>
      </c>
      <c r="EL622" s="52">
        <f>(CP622/AVERAGE(CP621,CP623)-1)*10^6</f>
        <v>25.078132854572388</v>
      </c>
      <c r="EN622" t="str">
        <f t="shared" ref="EN622:EU622" si="1395">EE775</f>
        <v>iRM11</v>
      </c>
      <c r="EO622" t="str">
        <f t="shared" si="1395"/>
        <v>Lab 3</v>
      </c>
      <c r="EP622" s="39" t="str">
        <f t="shared" si="1395"/>
        <v>Jul 22, 2020</v>
      </c>
      <c r="EQ622" s="124">
        <f t="shared" si="1395"/>
        <v>3</v>
      </c>
      <c r="ER622" s="117">
        <f t="shared" si="1395"/>
        <v>1.0007369527025971</v>
      </c>
      <c r="ES622" s="44">
        <f t="shared" si="1395"/>
        <v>-6.1345635126164311</v>
      </c>
      <c r="ET622" s="44">
        <f t="shared" si="1395"/>
        <v>-7.9868544552441634</v>
      </c>
      <c r="EU622" s="44">
        <f t="shared" si="1395"/>
        <v>-14.861361242846094</v>
      </c>
      <c r="EV622" s="39" t="s">
        <v>275</v>
      </c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</row>
    <row r="623" spans="1:235">
      <c r="A623" s="4" t="s">
        <v>178</v>
      </c>
      <c r="B623" s="4" t="s">
        <v>169</v>
      </c>
      <c r="C623" s="4">
        <v>2</v>
      </c>
      <c r="D623" s="16">
        <v>30</v>
      </c>
      <c r="E623" s="4" t="s">
        <v>162</v>
      </c>
      <c r="F623" s="15">
        <v>9.7276127000000002E-5</v>
      </c>
      <c r="G623" s="15">
        <v>4.0390345E-6</v>
      </c>
      <c r="H623" s="15">
        <v>5.1238332999999997E-5</v>
      </c>
      <c r="I623" s="15">
        <v>3.0328481000000001E-5</v>
      </c>
      <c r="J623" s="15">
        <v>1.0461561E-4</v>
      </c>
      <c r="K623" s="15"/>
      <c r="L623" s="15">
        <v>1.7779908E-4</v>
      </c>
      <c r="M623" s="15"/>
      <c r="N623" s="15">
        <v>1.0600889E-4</v>
      </c>
      <c r="O623" s="15"/>
      <c r="P623" s="15"/>
      <c r="Q623" s="15"/>
      <c r="R623" s="15"/>
      <c r="S623" s="15"/>
      <c r="T623" s="15">
        <v>5.0870591000000003E-6</v>
      </c>
      <c r="U623" s="15">
        <v>2.0528526999999999E-5</v>
      </c>
      <c r="V623" s="15">
        <v>21.725912999999998</v>
      </c>
      <c r="W623" s="15">
        <v>4.8454733000000001</v>
      </c>
      <c r="X623" s="15">
        <v>7.5809493999999997</v>
      </c>
      <c r="Y623" s="15"/>
      <c r="Z623" s="15">
        <v>8.0405674000000005</v>
      </c>
      <c r="AA623" s="15"/>
      <c r="AB623" s="15">
        <v>1.3512316</v>
      </c>
      <c r="AC623" s="4"/>
      <c r="AD623" s="4"/>
      <c r="AE623" s="4"/>
      <c r="AF623" s="4"/>
      <c r="AG623" s="4"/>
      <c r="AH623" s="4"/>
      <c r="AI623" s="69">
        <f t="shared" si="1343"/>
        <v>1</v>
      </c>
      <c r="AJ623" s="15">
        <f t="shared" si="1300"/>
        <v>-9.2189067900000002E-5</v>
      </c>
      <c r="AK623" s="15">
        <f t="shared" si="1301"/>
        <v>1.6489492499999998E-5</v>
      </c>
      <c r="AL623" s="15">
        <f t="shared" si="1302"/>
        <v>21.725861761666998</v>
      </c>
      <c r="AM623" s="15">
        <f t="shared" si="1303"/>
        <v>4.8454429715189997</v>
      </c>
      <c r="AN623" s="15">
        <f t="shared" si="1304"/>
        <v>7.58084478439</v>
      </c>
      <c r="AO623" s="15">
        <f t="shared" si="1305"/>
        <v>0</v>
      </c>
      <c r="AP623" s="15">
        <f t="shared" si="1306"/>
        <v>8.0403896009200011</v>
      </c>
      <c r="AQ623" s="15">
        <f t="shared" si="1307"/>
        <v>0</v>
      </c>
      <c r="AR623" s="15">
        <f t="shared" si="1308"/>
        <v>1.35112559111</v>
      </c>
      <c r="AS623" s="15">
        <f t="shared" si="1309"/>
        <v>0</v>
      </c>
      <c r="AT623" s="15">
        <f t="shared" si="1310"/>
        <v>0</v>
      </c>
      <c r="AU623" s="15">
        <f t="shared" si="1311"/>
        <v>0</v>
      </c>
      <c r="AV623" s="15">
        <f t="shared" si="1312"/>
        <v>0</v>
      </c>
      <c r="AW623" s="15">
        <f t="shared" si="1313"/>
        <v>0</v>
      </c>
      <c r="AX623" s="4"/>
      <c r="AY623" s="4">
        <f t="shared" si="1314"/>
        <v>0</v>
      </c>
      <c r="AZ623" s="4">
        <f t="shared" si="1315"/>
        <v>1</v>
      </c>
      <c r="BA623" s="4"/>
      <c r="BB623" s="4">
        <f t="shared" si="1344"/>
        <v>1</v>
      </c>
      <c r="BC623" s="4">
        <f t="shared" si="1345"/>
        <v>1</v>
      </c>
      <c r="BD623" s="40">
        <f t="shared" si="1346"/>
        <v>2.0756189603297113</v>
      </c>
      <c r="BE623" s="15">
        <f t="shared" si="1347"/>
        <v>21.725861761666998</v>
      </c>
      <c r="BF623" s="15">
        <f t="shared" si="1348"/>
        <v>4.8454429715189997</v>
      </c>
      <c r="BG623" s="15">
        <f t="shared" si="1316"/>
        <v>7.58084478439</v>
      </c>
      <c r="BH623" s="15">
        <f t="shared" si="1317"/>
        <v>8.0403896009200011</v>
      </c>
      <c r="BI623" s="15">
        <f t="shared" si="1318"/>
        <v>1.35112559111</v>
      </c>
      <c r="BJ623" s="18">
        <f t="shared" si="1319"/>
        <v>0.22302650291498563</v>
      </c>
      <c r="BK623" s="18">
        <f t="shared" si="1320"/>
        <v>0.3489318337542589</v>
      </c>
      <c r="BL623" s="18">
        <f t="shared" si="1321"/>
        <v>0.37008380561025311</v>
      </c>
      <c r="BM623" s="18">
        <f t="shared" si="1322"/>
        <v>6.2189735253398291E-2</v>
      </c>
      <c r="BN623" s="18">
        <f t="shared" si="1366"/>
        <v>1.5645308032618281</v>
      </c>
      <c r="BO623" s="18">
        <f t="shared" si="1367"/>
        <v>1.6593714234551018</v>
      </c>
      <c r="BP623" s="18">
        <f t="shared" si="1368"/>
        <v>0.27884459667604655</v>
      </c>
      <c r="BQ623" s="18">
        <f t="shared" si="1369"/>
        <v>1.0606192092834121</v>
      </c>
      <c r="BR623" s="18">
        <f t="shared" si="1370"/>
        <v>0.17822889526667965</v>
      </c>
      <c r="BS623" s="18">
        <f t="shared" si="1371"/>
        <v>0.16804230369078146</v>
      </c>
      <c r="BT623" s="144">
        <f t="shared" si="1323"/>
        <v>-1.5004646674313797</v>
      </c>
      <c r="BU623" s="144">
        <f t="shared" si="1324"/>
        <v>-1.0528786946126074</v>
      </c>
      <c r="BV623" s="144">
        <f t="shared" si="1325"/>
        <v>-0.99402579734216001</v>
      </c>
      <c r="BW623" s="144">
        <f t="shared" si="1326"/>
        <v>-2.7775653209360485</v>
      </c>
      <c r="BX623" s="96"/>
      <c r="BY623" s="96"/>
      <c r="BZ623" s="96"/>
      <c r="CA623" s="96"/>
      <c r="CB623" s="96"/>
      <c r="CC623" s="96"/>
      <c r="CD623" s="96"/>
      <c r="CE623" s="96"/>
      <c r="CF623" s="96"/>
      <c r="CG623" s="96"/>
      <c r="CH623" s="96"/>
      <c r="CI623" s="4"/>
      <c r="CJ623" s="43"/>
      <c r="CK623" s="20">
        <f t="shared" si="1349"/>
        <v>0</v>
      </c>
      <c r="CL623" s="42">
        <f t="shared" si="1350"/>
        <v>2.0756189603297113</v>
      </c>
      <c r="CM623" s="43">
        <f t="shared" si="1351"/>
        <v>0.21795959460346412</v>
      </c>
      <c r="CN623" s="43">
        <f t="shared" si="1352"/>
        <v>0.33335278148209274</v>
      </c>
      <c r="CO623" s="40">
        <f t="shared" si="1353"/>
        <v>0.33810000000000001</v>
      </c>
      <c r="CP623" s="43">
        <f t="shared" si="1354"/>
        <v>5.438116016517381E-2</v>
      </c>
      <c r="CQ623" s="18">
        <f t="shared" si="1355"/>
        <v>1.5294246719836517</v>
      </c>
      <c r="CR623" s="18">
        <f t="shared" si="1356"/>
        <v>1.5512049405996946</v>
      </c>
      <c r="CS623" s="18">
        <f t="shared" si="1357"/>
        <v>0.24950110713919219</v>
      </c>
      <c r="CT623" s="18">
        <f t="shared" si="1358"/>
        <v>1.0142408246806911</v>
      </c>
      <c r="CU623" s="18">
        <f t="shared" si="1359"/>
        <v>0.16313396253480814</v>
      </c>
      <c r="CV623" s="18">
        <f t="shared" si="1360"/>
        <v>0.16084341959530846</v>
      </c>
      <c r="CW623" s="15">
        <f t="shared" si="1361"/>
        <v>-1.5234455792273831</v>
      </c>
      <c r="CX623" s="15">
        <f t="shared" si="1362"/>
        <v>-1.0985539459238025</v>
      </c>
      <c r="CY623" s="15">
        <f t="shared" si="1363"/>
        <v>-2.9117375055961596</v>
      </c>
      <c r="CZ623" s="15">
        <f t="shared" si="1372"/>
        <v>0.42489163330358076</v>
      </c>
      <c r="DA623" s="15">
        <f t="shared" si="1373"/>
        <v>0.43903200995908648</v>
      </c>
      <c r="DB623" s="15">
        <f t="shared" si="1374"/>
        <v>-1.388291926368777</v>
      </c>
      <c r="DC623" s="15">
        <f t="shared" si="1375"/>
        <v>1.4140376655505596E-2</v>
      </c>
      <c r="DD623" s="15">
        <f t="shared" si="1376"/>
        <v>-1.8131835596723576</v>
      </c>
      <c r="DE623" s="15">
        <f t="shared" si="1377"/>
        <v>-1.8273239363278635</v>
      </c>
      <c r="DF623" s="15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3" t="str">
        <f>E623</f>
        <v>STD</v>
      </c>
      <c r="DW623" s="43" t="str">
        <f>A623</f>
        <v>Lab 3</v>
      </c>
      <c r="DX623" s="43" t="str">
        <f>B623</f>
        <v>Feb 5, 2020</v>
      </c>
      <c r="DY623" s="125">
        <f>C623</f>
        <v>2</v>
      </c>
      <c r="DZ623" s="51">
        <f>BE623/AVERAGE(BE621,BE625)</f>
        <v>0.99035525688665438</v>
      </c>
      <c r="EA623" s="52">
        <f>(CM623/AVERAGE(CM621,CM625)-1)*10^6</f>
        <v>-4.2095567509559118</v>
      </c>
      <c r="EB623" s="52">
        <f>(CN623/AVERAGE(CN621,CN625)-1)*10^6</f>
        <v>-2.2918871224186788</v>
      </c>
      <c r="EC623" s="52">
        <f>(CP623/AVERAGE(CP621,CP625)-1)*10^6</f>
        <v>-11.129069440896089</v>
      </c>
      <c r="ED623" s="4"/>
      <c r="EE623" s="4"/>
      <c r="EF623" s="4"/>
      <c r="EG623" s="4"/>
      <c r="EH623" s="130"/>
      <c r="EI623" s="20"/>
      <c r="EJ623" s="20"/>
      <c r="EK623" s="52"/>
      <c r="EL623" s="52"/>
      <c r="EN623" t="str">
        <f t="shared" ref="EN623:EU623" si="1396">EE783</f>
        <v>iRM11</v>
      </c>
      <c r="EO623" t="str">
        <f t="shared" si="1396"/>
        <v>Lab 3</v>
      </c>
      <c r="EP623" s="39" t="str">
        <f t="shared" si="1396"/>
        <v>Jul 22, 2020</v>
      </c>
      <c r="EQ623" s="124">
        <f t="shared" si="1396"/>
        <v>3</v>
      </c>
      <c r="ER623" s="117">
        <f t="shared" si="1396"/>
        <v>0.99577644714132763</v>
      </c>
      <c r="ES623" s="44">
        <f t="shared" si="1396"/>
        <v>0.62147423784963962</v>
      </c>
      <c r="ET623" s="44">
        <f t="shared" si="1396"/>
        <v>-10.350386053015193</v>
      </c>
      <c r="EU623" s="44">
        <f t="shared" si="1396"/>
        <v>-20.227167497610665</v>
      </c>
      <c r="EV623" s="39" t="s">
        <v>275</v>
      </c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</row>
    <row r="624" spans="1:235">
      <c r="A624" s="4" t="s">
        <v>178</v>
      </c>
      <c r="B624" s="4" t="s">
        <v>169</v>
      </c>
      <c r="C624" s="4">
        <v>2</v>
      </c>
      <c r="D624" s="16">
        <v>31</v>
      </c>
      <c r="E624" s="4" t="s">
        <v>165</v>
      </c>
      <c r="F624" s="15">
        <v>9.7276127000000002E-5</v>
      </c>
      <c r="G624" s="15">
        <v>4.0390345E-6</v>
      </c>
      <c r="H624" s="15">
        <v>5.1238332999999997E-5</v>
      </c>
      <c r="I624" s="15">
        <v>3.0328481000000001E-5</v>
      </c>
      <c r="J624" s="15">
        <v>1.0461561E-4</v>
      </c>
      <c r="K624" s="15"/>
      <c r="L624" s="15">
        <v>1.7779908E-4</v>
      </c>
      <c r="M624" s="15"/>
      <c r="N624" s="15">
        <v>1.0600889E-4</v>
      </c>
      <c r="O624" s="15"/>
      <c r="P624" s="15"/>
      <c r="Q624" s="15"/>
      <c r="R624" s="15"/>
      <c r="S624" s="15"/>
      <c r="T624" s="15">
        <v>5.5529887999999999E-5</v>
      </c>
      <c r="U624" s="15">
        <v>1.5916276E-5</v>
      </c>
      <c r="V624" s="15">
        <v>21.292860000000001</v>
      </c>
      <c r="W624" s="15">
        <v>4.7489828000000003</v>
      </c>
      <c r="X624" s="15">
        <v>7.4300427999999998</v>
      </c>
      <c r="Y624" s="15"/>
      <c r="Z624" s="15">
        <v>7.8806624000000003</v>
      </c>
      <c r="AA624" s="15"/>
      <c r="AB624" s="15">
        <v>1.3244201</v>
      </c>
      <c r="AC624" s="4"/>
      <c r="AD624" s="4"/>
      <c r="AE624" s="4"/>
      <c r="AF624" s="4"/>
      <c r="AG624" s="4"/>
      <c r="AH624" s="4"/>
      <c r="AI624" s="69">
        <f t="shared" si="1343"/>
        <v>1</v>
      </c>
      <c r="AJ624" s="15">
        <f t="shared" si="1300"/>
        <v>-4.1746239000000004E-5</v>
      </c>
      <c r="AK624" s="15">
        <f t="shared" si="1301"/>
        <v>1.1877241499999999E-5</v>
      </c>
      <c r="AL624" s="15">
        <f t="shared" si="1302"/>
        <v>21.292808761667001</v>
      </c>
      <c r="AM624" s="15">
        <f t="shared" si="1303"/>
        <v>4.7489524715189999</v>
      </c>
      <c r="AN624" s="15">
        <f t="shared" si="1304"/>
        <v>7.4299381843900001</v>
      </c>
      <c r="AO624" s="15">
        <f t="shared" si="1305"/>
        <v>0</v>
      </c>
      <c r="AP624" s="15">
        <f t="shared" si="1306"/>
        <v>7.88048460092</v>
      </c>
      <c r="AQ624" s="15">
        <f t="shared" si="1307"/>
        <v>0</v>
      </c>
      <c r="AR624" s="15">
        <f t="shared" si="1308"/>
        <v>1.32431409111</v>
      </c>
      <c r="AS624" s="15">
        <f t="shared" si="1309"/>
        <v>0</v>
      </c>
      <c r="AT624" s="15">
        <f t="shared" si="1310"/>
        <v>0</v>
      </c>
      <c r="AU624" s="15">
        <f t="shared" si="1311"/>
        <v>0</v>
      </c>
      <c r="AV624" s="15">
        <f t="shared" si="1312"/>
        <v>0</v>
      </c>
      <c r="AW624" s="15">
        <f t="shared" si="1313"/>
        <v>0</v>
      </c>
      <c r="AX624" s="4"/>
      <c r="AY624" s="4">
        <f t="shared" si="1314"/>
        <v>0</v>
      </c>
      <c r="AZ624" s="4">
        <f t="shared" si="1315"/>
        <v>1</v>
      </c>
      <c r="BA624" s="4"/>
      <c r="BB624" s="4">
        <f t="shared" si="1344"/>
        <v>1</v>
      </c>
      <c r="BC624" s="4">
        <f t="shared" si="1345"/>
        <v>1</v>
      </c>
      <c r="BD624" s="40">
        <f t="shared" si="1346"/>
        <v>2.0766706426741939</v>
      </c>
      <c r="BE624" s="15">
        <f t="shared" si="1347"/>
        <v>21.292808761667001</v>
      </c>
      <c r="BF624" s="15">
        <f t="shared" si="1348"/>
        <v>4.7489524715189999</v>
      </c>
      <c r="BG624" s="15">
        <f t="shared" si="1316"/>
        <v>7.4299381843900001</v>
      </c>
      <c r="BH624" s="15">
        <f t="shared" si="1317"/>
        <v>7.88048460092</v>
      </c>
      <c r="BI624" s="15">
        <f t="shared" si="1318"/>
        <v>1.32431409111</v>
      </c>
      <c r="BJ624" s="18">
        <f t="shared" si="1319"/>
        <v>0.22303081404969174</v>
      </c>
      <c r="BK624" s="18">
        <f t="shared" si="1320"/>
        <v>0.3489411973570139</v>
      </c>
      <c r="BL624" s="18">
        <f t="shared" si="1321"/>
        <v>0.37010075510127494</v>
      </c>
      <c r="BM624" s="18">
        <f t="shared" si="1322"/>
        <v>6.2195368677435123E-2</v>
      </c>
      <c r="BN624" s="18">
        <f t="shared" si="1366"/>
        <v>1.5645425446874308</v>
      </c>
      <c r="BO624" s="18">
        <f t="shared" si="1367"/>
        <v>1.6594153443694812</v>
      </c>
      <c r="BP624" s="18">
        <f t="shared" si="1368"/>
        <v>0.27886446517465457</v>
      </c>
      <c r="BQ624" s="18">
        <f t="shared" si="1369"/>
        <v>1.0606393223400674</v>
      </c>
      <c r="BR624" s="18">
        <f t="shared" si="1370"/>
        <v>0.17824025695023013</v>
      </c>
      <c r="BS624" s="18">
        <f t="shared" si="1371"/>
        <v>0.16804982918885397</v>
      </c>
      <c r="BT624" s="144">
        <f t="shared" si="1323"/>
        <v>-1.500445337472909</v>
      </c>
      <c r="BU624" s="144">
        <f t="shared" si="1324"/>
        <v>-1.0528518599239516</v>
      </c>
      <c r="BV624" s="144">
        <f t="shared" si="1325"/>
        <v>-0.99397999932927394</v>
      </c>
      <c r="BW624" s="144">
        <f t="shared" si="1326"/>
        <v>-2.777474740571316</v>
      </c>
      <c r="BX624" s="96"/>
      <c r="BY624" s="96"/>
      <c r="BZ624" s="96"/>
      <c r="CA624" s="96"/>
      <c r="CB624" s="96"/>
      <c r="CC624" s="96"/>
      <c r="CD624" s="96"/>
      <c r="CE624" s="96"/>
      <c r="CF624" s="96"/>
      <c r="CG624" s="96"/>
      <c r="CH624" s="96"/>
      <c r="CI624" s="4"/>
      <c r="CJ624" s="43"/>
      <c r="CK624" s="20">
        <f t="shared" si="1349"/>
        <v>0</v>
      </c>
      <c r="CL624" s="42">
        <f t="shared" si="1350"/>
        <v>2.0766706426741939</v>
      </c>
      <c r="CM624" s="43">
        <f t="shared" si="1351"/>
        <v>0.21796126982653097</v>
      </c>
      <c r="CN624" s="43">
        <f t="shared" si="1352"/>
        <v>0.33335401215023791</v>
      </c>
      <c r="CO624" s="40">
        <f t="shared" si="1353"/>
        <v>0.33810000000000001</v>
      </c>
      <c r="CP624" s="43">
        <f t="shared" si="1354"/>
        <v>5.4382389057464106E-2</v>
      </c>
      <c r="CQ624" s="18">
        <f t="shared" si="1355"/>
        <v>1.529418563286701</v>
      </c>
      <c r="CR624" s="18">
        <f t="shared" si="1356"/>
        <v>1.5511930182324778</v>
      </c>
      <c r="CS624" s="18">
        <f t="shared" si="1357"/>
        <v>0.24950482762715348</v>
      </c>
      <c r="CT624" s="18">
        <f t="shared" si="1358"/>
        <v>1.0142370803313541</v>
      </c>
      <c r="CU624" s="18">
        <f t="shared" si="1359"/>
        <v>0.16313704672903331</v>
      </c>
      <c r="CV624" s="18">
        <f t="shared" si="1360"/>
        <v>0.16084705429596008</v>
      </c>
      <c r="CW624" s="15">
        <f t="shared" si="1361"/>
        <v>-1.5234378933228827</v>
      </c>
      <c r="CX624" s="15">
        <f t="shared" si="1362"/>
        <v>-1.098550254141577</v>
      </c>
      <c r="CY624" s="15">
        <f t="shared" si="1363"/>
        <v>-2.9117149080936118</v>
      </c>
      <c r="CZ624" s="15">
        <f t="shared" si="1372"/>
        <v>0.42488763918130584</v>
      </c>
      <c r="DA624" s="15">
        <f t="shared" si="1373"/>
        <v>0.43902432405458613</v>
      </c>
      <c r="DB624" s="15">
        <f t="shared" si="1374"/>
        <v>-1.3882770147707293</v>
      </c>
      <c r="DC624" s="15">
        <f t="shared" si="1375"/>
        <v>1.4136684873280328E-2</v>
      </c>
      <c r="DD624" s="15">
        <f t="shared" si="1376"/>
        <v>-1.8131646539520347</v>
      </c>
      <c r="DE624" s="15">
        <f t="shared" si="1377"/>
        <v>-1.827301338825315</v>
      </c>
      <c r="DF624" s="15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125"/>
      <c r="DZ624" s="4"/>
      <c r="EA624" s="20"/>
      <c r="EB624" s="20"/>
      <c r="EC624" s="20"/>
      <c r="ED624" s="4"/>
      <c r="EE624" s="4" t="str">
        <f>E624</f>
        <v>iRM6</v>
      </c>
      <c r="EF624" s="4" t="str">
        <f>A624</f>
        <v>Lab 3</v>
      </c>
      <c r="EG624" s="4" t="str">
        <f>B624</f>
        <v>Feb 5, 2020</v>
      </c>
      <c r="EH624" s="130">
        <f>C624</f>
        <v>2</v>
      </c>
      <c r="EI624" s="51">
        <f>BE624/AVERAGE(BE623,BE625)</f>
        <v>0.98094578734222848</v>
      </c>
      <c r="EJ624" s="52">
        <f>(CM624/AVERAGE(CM623,CM625)-1)*10^6</f>
        <v>4.7477235249893113</v>
      </c>
      <c r="EK624" s="52">
        <f>(CN624/AVERAGE(CN623,CN625)-1)*10^6</f>
        <v>3.4747390345035711</v>
      </c>
      <c r="EL624" s="52">
        <f>(CP624/AVERAGE(CP623,CP625)-1)*10^6</f>
        <v>14.856440029742402</v>
      </c>
      <c r="EN624" t="str">
        <f t="shared" ref="EN624:EU624" si="1397">EE791</f>
        <v>iRM11</v>
      </c>
      <c r="EO624" t="str">
        <f t="shared" si="1397"/>
        <v>Lab 3</v>
      </c>
      <c r="EP624" s="39" t="str">
        <f t="shared" si="1397"/>
        <v>Jul 22, 2020</v>
      </c>
      <c r="EQ624" s="124">
        <f t="shared" si="1397"/>
        <v>3</v>
      </c>
      <c r="ER624" s="117">
        <f t="shared" si="1397"/>
        <v>1.0010675838201473</v>
      </c>
      <c r="ES624" s="44">
        <f t="shared" si="1397"/>
        <v>-7.3496224648472719</v>
      </c>
      <c r="ET624" s="44">
        <f t="shared" si="1397"/>
        <v>-9.4811002004924205</v>
      </c>
      <c r="EU624" s="44">
        <f t="shared" si="1397"/>
        <v>16.383167065647797</v>
      </c>
      <c r="EV624" s="39" t="s">
        <v>275</v>
      </c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</row>
    <row r="625" spans="1:235">
      <c r="A625" s="4" t="s">
        <v>178</v>
      </c>
      <c r="B625" s="4" t="s">
        <v>169</v>
      </c>
      <c r="C625" s="4">
        <v>2</v>
      </c>
      <c r="D625" s="16">
        <v>32</v>
      </c>
      <c r="E625" s="4" t="s">
        <v>162</v>
      </c>
      <c r="F625" s="15">
        <v>9.7276127000000002E-5</v>
      </c>
      <c r="G625" s="15">
        <v>4.0390345E-6</v>
      </c>
      <c r="H625" s="15">
        <v>5.1238332999999997E-5</v>
      </c>
      <c r="I625" s="15">
        <v>3.0328481000000001E-5</v>
      </c>
      <c r="J625" s="15">
        <v>1.0461561E-4</v>
      </c>
      <c r="K625" s="15"/>
      <c r="L625" s="15">
        <v>1.7779908E-4</v>
      </c>
      <c r="M625" s="15"/>
      <c r="N625" s="15">
        <v>1.0600889E-4</v>
      </c>
      <c r="O625" s="15"/>
      <c r="P625" s="15"/>
      <c r="Q625" s="15"/>
      <c r="R625" s="15"/>
      <c r="S625" s="15"/>
      <c r="T625" s="15">
        <v>3.165809E-5</v>
      </c>
      <c r="U625" s="15">
        <v>1.1917116E-5</v>
      </c>
      <c r="V625" s="15">
        <v>21.687004000000002</v>
      </c>
      <c r="W625" s="15">
        <v>4.8369467999999998</v>
      </c>
      <c r="X625" s="15">
        <v>7.5677580000000004</v>
      </c>
      <c r="Y625" s="15"/>
      <c r="Z625" s="15">
        <v>8.0269694000000005</v>
      </c>
      <c r="AA625" s="15"/>
      <c r="AB625" s="15">
        <v>1.3490327</v>
      </c>
      <c r="AC625" s="4"/>
      <c r="AD625" s="4"/>
      <c r="AE625" s="4"/>
      <c r="AF625" s="4"/>
      <c r="AG625" s="4"/>
      <c r="AH625" s="4"/>
      <c r="AI625" s="69">
        <f t="shared" si="1343"/>
        <v>1</v>
      </c>
      <c r="AJ625" s="15">
        <f t="shared" si="1300"/>
        <v>-6.5618036999999995E-5</v>
      </c>
      <c r="AK625" s="15">
        <f t="shared" si="1301"/>
        <v>7.8780815000000011E-6</v>
      </c>
      <c r="AL625" s="15">
        <f t="shared" si="1302"/>
        <v>21.686952761667001</v>
      </c>
      <c r="AM625" s="15">
        <f t="shared" si="1303"/>
        <v>4.8369164715189994</v>
      </c>
      <c r="AN625" s="15">
        <f t="shared" si="1304"/>
        <v>7.5676533843900007</v>
      </c>
      <c r="AO625" s="15">
        <f t="shared" si="1305"/>
        <v>0</v>
      </c>
      <c r="AP625" s="15">
        <f t="shared" si="1306"/>
        <v>8.0267916009200011</v>
      </c>
      <c r="AQ625" s="15">
        <f t="shared" si="1307"/>
        <v>0</v>
      </c>
      <c r="AR625" s="15">
        <f t="shared" si="1308"/>
        <v>1.34892669111</v>
      </c>
      <c r="AS625" s="15">
        <f t="shared" si="1309"/>
        <v>0</v>
      </c>
      <c r="AT625" s="15">
        <f t="shared" si="1310"/>
        <v>0</v>
      </c>
      <c r="AU625" s="15">
        <f t="shared" si="1311"/>
        <v>0</v>
      </c>
      <c r="AV625" s="15">
        <f t="shared" si="1312"/>
        <v>0</v>
      </c>
      <c r="AW625" s="15">
        <f t="shared" si="1313"/>
        <v>0</v>
      </c>
      <c r="AX625" s="4"/>
      <c r="AY625" s="4">
        <f t="shared" si="1314"/>
        <v>0</v>
      </c>
      <c r="AZ625" s="4">
        <f t="shared" si="1315"/>
        <v>1</v>
      </c>
      <c r="BA625" s="4"/>
      <c r="BB625" s="4">
        <f t="shared" si="1344"/>
        <v>1</v>
      </c>
      <c r="BC625" s="4">
        <f t="shared" si="1345"/>
        <v>1</v>
      </c>
      <c r="BD625" s="40">
        <f t="shared" si="1346"/>
        <v>2.0779123104725414</v>
      </c>
      <c r="BE625" s="15">
        <f t="shared" si="1347"/>
        <v>21.686952761667001</v>
      </c>
      <c r="BF625" s="15">
        <f t="shared" si="1348"/>
        <v>4.8369164715189994</v>
      </c>
      <c r="BG625" s="15">
        <f t="shared" si="1316"/>
        <v>7.5676533843900007</v>
      </c>
      <c r="BH625" s="15">
        <f t="shared" si="1317"/>
        <v>8.0267916009200011</v>
      </c>
      <c r="BI625" s="15">
        <f t="shared" si="1318"/>
        <v>1.34892669111</v>
      </c>
      <c r="BJ625" s="18">
        <f t="shared" si="1319"/>
        <v>0.22303347661034895</v>
      </c>
      <c r="BK625" s="18">
        <f t="shared" si="1320"/>
        <v>0.34894959506557716</v>
      </c>
      <c r="BL625" s="18">
        <f t="shared" si="1321"/>
        <v>0.37012076750163997</v>
      </c>
      <c r="BM625" s="18">
        <f t="shared" si="1322"/>
        <v>6.2199918353412445E-2</v>
      </c>
      <c r="BN625" s="18">
        <f t="shared" si="1366"/>
        <v>1.564561519503237</v>
      </c>
      <c r="BO625" s="18">
        <f t="shared" si="1367"/>
        <v>1.6594852626014531</v>
      </c>
      <c r="BP625" s="18">
        <f t="shared" si="1368"/>
        <v>0.27888153517903919</v>
      </c>
      <c r="BQ625" s="18">
        <f t="shared" si="1369"/>
        <v>1.0606711477400745</v>
      </c>
      <c r="BR625" s="18">
        <f t="shared" si="1370"/>
        <v>0.17824900568153224</v>
      </c>
      <c r="BS625" s="18">
        <f t="shared" si="1371"/>
        <v>0.16805303515733372</v>
      </c>
      <c r="BT625" s="144">
        <f t="shared" si="1323"/>
        <v>-1.5004333994598782</v>
      </c>
      <c r="BU625" s="144">
        <f t="shared" si="1324"/>
        <v>-1.0528277939564539</v>
      </c>
      <c r="BV625" s="144">
        <f t="shared" si="1325"/>
        <v>-0.993925927947238</v>
      </c>
      <c r="BW625" s="144">
        <f t="shared" si="1326"/>
        <v>-2.777401591883967</v>
      </c>
      <c r="BX625" s="96"/>
      <c r="BY625" s="96"/>
      <c r="BZ625" s="96"/>
      <c r="CA625" s="96"/>
      <c r="CB625" s="96"/>
      <c r="CC625" s="96"/>
      <c r="CD625" s="96"/>
      <c r="CE625" s="96"/>
      <c r="CF625" s="96"/>
      <c r="CG625" s="96"/>
      <c r="CH625" s="96"/>
      <c r="CI625" s="4"/>
      <c r="CJ625" s="43"/>
      <c r="CK625" s="20">
        <f t="shared" si="1349"/>
        <v>0</v>
      </c>
      <c r="CL625" s="42">
        <f t="shared" si="1350"/>
        <v>2.0779123104725414</v>
      </c>
      <c r="CM625" s="43">
        <f t="shared" si="1351"/>
        <v>0.21796087541972722</v>
      </c>
      <c r="CN625" s="43">
        <f t="shared" si="1352"/>
        <v>0.33335292619003598</v>
      </c>
      <c r="CO625" s="40">
        <f t="shared" si="1353"/>
        <v>0.33810000000000001</v>
      </c>
      <c r="CP625" s="43">
        <f t="shared" si="1354"/>
        <v>5.4382002116356506E-2</v>
      </c>
      <c r="CQ625" s="18">
        <f t="shared" si="1355"/>
        <v>1.5294163484528971</v>
      </c>
      <c r="CR625" s="18">
        <f t="shared" si="1356"/>
        <v>1.5511958251632125</v>
      </c>
      <c r="CS625" s="18">
        <f t="shared" si="1357"/>
        <v>0.24950350383587461</v>
      </c>
      <c r="CT625" s="18">
        <f t="shared" si="1358"/>
        <v>1.014240384400459</v>
      </c>
      <c r="CU625" s="18">
        <f t="shared" si="1359"/>
        <v>0.16313641742372081</v>
      </c>
      <c r="CV625" s="18">
        <f t="shared" si="1360"/>
        <v>0.16084590983838071</v>
      </c>
      <c r="CW625" s="15">
        <f t="shared" si="1361"/>
        <v>-1.5234397028515247</v>
      </c>
      <c r="CX625" s="15">
        <f t="shared" si="1362"/>
        <v>-1.0985535118253942</v>
      </c>
      <c r="CY625" s="15">
        <f t="shared" si="1363"/>
        <v>-2.9117220233103369</v>
      </c>
      <c r="CZ625" s="15">
        <f t="shared" si="1372"/>
        <v>0.42488619102613057</v>
      </c>
      <c r="DA625" s="15">
        <f t="shared" si="1373"/>
        <v>0.43902613358322773</v>
      </c>
      <c r="DB625" s="15">
        <f t="shared" si="1374"/>
        <v>-1.3882823204588126</v>
      </c>
      <c r="DC625" s="15">
        <f t="shared" si="1375"/>
        <v>1.413994255709731E-2</v>
      </c>
      <c r="DD625" s="15">
        <f t="shared" si="1376"/>
        <v>-1.813168511484943</v>
      </c>
      <c r="DE625" s="15">
        <f t="shared" si="1377"/>
        <v>-1.8273084540420401</v>
      </c>
      <c r="DF625" s="15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3" t="str">
        <f>E625</f>
        <v>STD</v>
      </c>
      <c r="DW625" s="43" t="str">
        <f>A625</f>
        <v>Lab 3</v>
      </c>
      <c r="DX625" s="43" t="str">
        <f>B625</f>
        <v>Feb 5, 2020</v>
      </c>
      <c r="DY625" s="125">
        <f>C625</f>
        <v>2</v>
      </c>
      <c r="DZ625" s="51">
        <f>BE625/AVERAGE(BE623,BE627)</f>
        <v>1.0037699426184807</v>
      </c>
      <c r="EA625" s="52">
        <f>(CM625/AVERAGE(CM623,CM627)-1)*10^6</f>
        <v>6.4009234523876302</v>
      </c>
      <c r="EB625" s="52">
        <f>(CN625/AVERAGE(CN623,CN627)-1)*10^6</f>
        <v>-0.93341021301096561</v>
      </c>
      <c r="EC625" s="52">
        <f>(CP625/AVERAGE(CP623,CP627)-1)*10^6</f>
        <v>10.824376499574129</v>
      </c>
      <c r="ED625" s="4"/>
      <c r="EE625" s="4"/>
      <c r="EF625" s="4"/>
      <c r="EG625" s="4"/>
      <c r="EH625" s="130"/>
      <c r="EI625" s="20"/>
      <c r="EJ625" s="20"/>
      <c r="EK625" s="52"/>
      <c r="EL625" s="52"/>
      <c r="EN625" t="str">
        <f t="shared" ref="EN625:EU625" si="1398">EE799</f>
        <v>iRM11</v>
      </c>
      <c r="EO625" t="str">
        <f t="shared" si="1398"/>
        <v>Lab 3</v>
      </c>
      <c r="EP625" s="39" t="str">
        <f t="shared" si="1398"/>
        <v>Jul 22, 2020</v>
      </c>
      <c r="EQ625" s="124">
        <f t="shared" si="1398"/>
        <v>3</v>
      </c>
      <c r="ER625" s="117">
        <f t="shared" si="1398"/>
        <v>1.0023006338544309</v>
      </c>
      <c r="ES625" s="44">
        <f t="shared" si="1398"/>
        <v>2.2467022413596993</v>
      </c>
      <c r="ET625" s="44">
        <f t="shared" si="1398"/>
        <v>0.86291163836627049</v>
      </c>
      <c r="EU625" s="44">
        <f t="shared" si="1398"/>
        <v>-21.601415321481632</v>
      </c>
      <c r="EV625" s="39" t="s">
        <v>275</v>
      </c>
      <c r="EY625" s="39"/>
      <c r="EZ625" s="39"/>
      <c r="FA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</row>
    <row r="626" spans="1:235">
      <c r="A626" s="4" t="s">
        <v>178</v>
      </c>
      <c r="B626" s="4" t="s">
        <v>169</v>
      </c>
      <c r="C626" s="4">
        <v>2</v>
      </c>
      <c r="D626" s="16">
        <v>33</v>
      </c>
      <c r="E626" s="4" t="s">
        <v>163</v>
      </c>
      <c r="F626" s="15">
        <v>9.7276127000000002E-5</v>
      </c>
      <c r="G626" s="15">
        <v>4.0390345E-6</v>
      </c>
      <c r="H626" s="15">
        <v>5.1238332999999997E-5</v>
      </c>
      <c r="I626" s="15">
        <v>3.0328481000000001E-5</v>
      </c>
      <c r="J626" s="15">
        <v>1.0461561E-4</v>
      </c>
      <c r="K626" s="15"/>
      <c r="L626" s="15">
        <v>1.7779908E-4</v>
      </c>
      <c r="M626" s="15"/>
      <c r="N626" s="15">
        <v>1.0600889E-4</v>
      </c>
      <c r="O626" s="15"/>
      <c r="P626" s="15"/>
      <c r="Q626" s="15"/>
      <c r="R626" s="15"/>
      <c r="S626" s="15"/>
      <c r="T626" s="15">
        <v>1.6361387E-5</v>
      </c>
      <c r="U626" s="15">
        <v>2.4240601999999998E-5</v>
      </c>
      <c r="V626" s="15">
        <v>21.088353000000001</v>
      </c>
      <c r="W626" s="15">
        <v>4.7034349000000004</v>
      </c>
      <c r="X626" s="15">
        <v>7.3591147000000001</v>
      </c>
      <c r="Y626" s="15"/>
      <c r="Z626" s="15">
        <v>7.8058472999999999</v>
      </c>
      <c r="AA626" s="15"/>
      <c r="AB626" s="15">
        <v>1.3119417</v>
      </c>
      <c r="AC626" s="4"/>
      <c r="AD626" s="4"/>
      <c r="AE626" s="4"/>
      <c r="AF626" s="4"/>
      <c r="AG626" s="4"/>
      <c r="AH626" s="4"/>
      <c r="AI626" s="69">
        <f t="shared" si="1343"/>
        <v>1</v>
      </c>
      <c r="AJ626" s="15">
        <f t="shared" si="1300"/>
        <v>-8.0914740000000002E-5</v>
      </c>
      <c r="AK626" s="15">
        <f t="shared" si="1301"/>
        <v>2.0201567499999998E-5</v>
      </c>
      <c r="AL626" s="15">
        <f t="shared" si="1302"/>
        <v>21.088301761667001</v>
      </c>
      <c r="AM626" s="15">
        <f t="shared" si="1303"/>
        <v>4.703404571519</v>
      </c>
      <c r="AN626" s="15">
        <f t="shared" si="1304"/>
        <v>7.3590100843900004</v>
      </c>
      <c r="AO626" s="15">
        <f t="shared" si="1305"/>
        <v>0</v>
      </c>
      <c r="AP626" s="15">
        <f t="shared" si="1306"/>
        <v>7.8056695009199997</v>
      </c>
      <c r="AQ626" s="15">
        <f t="shared" si="1307"/>
        <v>0</v>
      </c>
      <c r="AR626" s="15">
        <f t="shared" si="1308"/>
        <v>1.31183569111</v>
      </c>
      <c r="AS626" s="15">
        <f t="shared" si="1309"/>
        <v>0</v>
      </c>
      <c r="AT626" s="15">
        <f t="shared" si="1310"/>
        <v>0</v>
      </c>
      <c r="AU626" s="15">
        <f t="shared" si="1311"/>
        <v>0</v>
      </c>
      <c r="AV626" s="15">
        <f t="shared" si="1312"/>
        <v>0</v>
      </c>
      <c r="AW626" s="15">
        <f t="shared" si="1313"/>
        <v>0</v>
      </c>
      <c r="AX626" s="4"/>
      <c r="AY626" s="4">
        <f t="shared" si="1314"/>
        <v>0</v>
      </c>
      <c r="AZ626" s="4">
        <f t="shared" si="1315"/>
        <v>1</v>
      </c>
      <c r="BA626" s="4"/>
      <c r="BB626" s="4">
        <f t="shared" si="1344"/>
        <v>1</v>
      </c>
      <c r="BC626" s="4">
        <f t="shared" si="1345"/>
        <v>1</v>
      </c>
      <c r="BD626" s="40">
        <f t="shared" si="1346"/>
        <v>2.0792393441881933</v>
      </c>
      <c r="BE626" s="15">
        <f t="shared" si="1347"/>
        <v>21.088301761667001</v>
      </c>
      <c r="BF626" s="15">
        <f t="shared" si="1348"/>
        <v>4.703404571519</v>
      </c>
      <c r="BG626" s="15">
        <f t="shared" si="1316"/>
        <v>7.3590100843900004</v>
      </c>
      <c r="BH626" s="15">
        <f t="shared" si="1317"/>
        <v>7.8056695009199997</v>
      </c>
      <c r="BI626" s="15">
        <f t="shared" si="1318"/>
        <v>1.31183569111</v>
      </c>
      <c r="BJ626" s="18">
        <f t="shared" si="1319"/>
        <v>0.22303382342852071</v>
      </c>
      <c r="BK626" s="18">
        <f t="shared" si="1320"/>
        <v>0.34896172141119253</v>
      </c>
      <c r="BL626" s="18">
        <f t="shared" si="1321"/>
        <v>0.37014215697105862</v>
      </c>
      <c r="BM626" s="18">
        <f t="shared" si="1322"/>
        <v>6.2206796257751447E-2</v>
      </c>
      <c r="BN626" s="18">
        <f t="shared" si="1366"/>
        <v>1.5646134565909462</v>
      </c>
      <c r="BO626" s="18">
        <f t="shared" si="1367"/>
        <v>1.6595785844548558</v>
      </c>
      <c r="BP626" s="18">
        <f t="shared" si="1368"/>
        <v>0.27891193946055393</v>
      </c>
      <c r="BQ626" s="18">
        <f t="shared" si="1369"/>
        <v>1.0606955842440626</v>
      </c>
      <c r="BR626" s="18">
        <f t="shared" si="1370"/>
        <v>0.17826252119054409</v>
      </c>
      <c r="BS626" s="18">
        <f t="shared" si="1371"/>
        <v>0.16806190563863652</v>
      </c>
      <c r="BT626" s="144">
        <f t="shared" si="1323"/>
        <v>-1.5004318444560851</v>
      </c>
      <c r="BU626" s="144">
        <f t="shared" si="1324"/>
        <v>-1.0527930435653075</v>
      </c>
      <c r="BV626" s="144">
        <f t="shared" si="1325"/>
        <v>-0.99386813910298422</v>
      </c>
      <c r="BW626" s="144">
        <f t="shared" si="1326"/>
        <v>-2.7772910206118695</v>
      </c>
      <c r="BX626" s="96"/>
      <c r="BY626" s="96"/>
      <c r="BZ626" s="96"/>
      <c r="CA626" s="96"/>
      <c r="CB626" s="96"/>
      <c r="CC626" s="96"/>
      <c r="CD626" s="96"/>
      <c r="CE626" s="96"/>
      <c r="CF626" s="96"/>
      <c r="CG626" s="96"/>
      <c r="CH626" s="96"/>
      <c r="CI626" s="4"/>
      <c r="CJ626" s="43"/>
      <c r="CK626" s="20">
        <f t="shared" si="1349"/>
        <v>0</v>
      </c>
      <c r="CL626" s="42">
        <f t="shared" si="1350"/>
        <v>2.0792393441881933</v>
      </c>
      <c r="CM626" s="43">
        <f t="shared" si="1351"/>
        <v>0.21795801193497333</v>
      </c>
      <c r="CN626" s="43">
        <f t="shared" si="1352"/>
        <v>0.33335477570759242</v>
      </c>
      <c r="CO626" s="40">
        <f t="shared" si="1353"/>
        <v>0.33810000000000001</v>
      </c>
      <c r="CP626" s="43">
        <f t="shared" si="1354"/>
        <v>5.4383350216315331E-2</v>
      </c>
      <c r="CQ626" s="18">
        <f t="shared" si="1355"/>
        <v>1.5294449272506998</v>
      </c>
      <c r="CR626" s="18">
        <f t="shared" si="1356"/>
        <v>1.5512162044351478</v>
      </c>
      <c r="CS626" s="18">
        <f t="shared" si="1357"/>
        <v>0.24951296689446917</v>
      </c>
      <c r="CT626" s="18">
        <f t="shared" si="1358"/>
        <v>1.0142347571962491</v>
      </c>
      <c r="CU626" s="18">
        <f t="shared" si="1359"/>
        <v>0.16313955635067479</v>
      </c>
      <c r="CV626" s="18">
        <f t="shared" si="1360"/>
        <v>0.16084989712012815</v>
      </c>
      <c r="CW626" s="15">
        <f t="shared" si="1361"/>
        <v>-1.5234528405468024</v>
      </c>
      <c r="CX626" s="15">
        <f t="shared" si="1362"/>
        <v>-1.098547963614233</v>
      </c>
      <c r="CY626" s="15">
        <f t="shared" si="1363"/>
        <v>-2.9116972341669198</v>
      </c>
      <c r="CZ626" s="15">
        <f t="shared" si="1372"/>
        <v>0.4249048769325694</v>
      </c>
      <c r="DA626" s="15">
        <f t="shared" si="1373"/>
        <v>0.43903927127850556</v>
      </c>
      <c r="DB626" s="15">
        <f t="shared" si="1374"/>
        <v>-1.3882443936201179</v>
      </c>
      <c r="DC626" s="15">
        <f t="shared" si="1375"/>
        <v>1.4134394345936566E-2</v>
      </c>
      <c r="DD626" s="15">
        <f t="shared" si="1376"/>
        <v>-1.813149270552687</v>
      </c>
      <c r="DE626" s="15">
        <f t="shared" si="1377"/>
        <v>-1.8272836648986233</v>
      </c>
      <c r="DF626" s="15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125"/>
      <c r="DZ626" s="4"/>
      <c r="EA626" s="20"/>
      <c r="EB626" s="20"/>
      <c r="EC626" s="20"/>
      <c r="ED626" s="4"/>
      <c r="EE626" s="4" t="str">
        <f>E626</f>
        <v>iRM4</v>
      </c>
      <c r="EF626" s="4" t="str">
        <f>A626</f>
        <v>Lab 3</v>
      </c>
      <c r="EG626" s="4" t="str">
        <f>B626</f>
        <v>Feb 5, 2020</v>
      </c>
      <c r="EH626" s="130">
        <f>C626</f>
        <v>2</v>
      </c>
      <c r="EI626" s="51">
        <f>BE626/AVERAGE(BE625,BE627)</f>
        <v>0.97694135450109809</v>
      </c>
      <c r="EJ626" s="52">
        <f>(CM626/AVERAGE(CM625,CM627)-1)*10^6</f>
        <v>-9.6749392954897928</v>
      </c>
      <c r="EK626" s="52">
        <f>(CN626/AVERAGE(CN625,CN627)-1)*10^6</f>
        <v>4.3977612518286691</v>
      </c>
      <c r="EL626" s="52">
        <f>(CP626/AVERAGE(CP625,CP627)-1)*10^6</f>
        <v>27.872712954346568</v>
      </c>
      <c r="EN626" t="str">
        <f t="shared" ref="EN626:EU626" si="1399">EE807</f>
        <v>iRM11</v>
      </c>
      <c r="EO626" t="str">
        <f t="shared" si="1399"/>
        <v>Lab 3</v>
      </c>
      <c r="EP626" s="39" t="str">
        <f t="shared" si="1399"/>
        <v>Jul 22, 2020</v>
      </c>
      <c r="EQ626" s="124">
        <f t="shared" si="1399"/>
        <v>3</v>
      </c>
      <c r="ER626" s="117">
        <f t="shared" si="1399"/>
        <v>1.0020217877591555</v>
      </c>
      <c r="ES626" s="44">
        <f t="shared" si="1399"/>
        <v>0.87434936912877959</v>
      </c>
      <c r="ET626" s="44">
        <f t="shared" si="1399"/>
        <v>15.863298459484199</v>
      </c>
      <c r="EU626" s="44">
        <f t="shared" si="1399"/>
        <v>34.214979787394739</v>
      </c>
      <c r="EV626" s="39" t="s">
        <v>275</v>
      </c>
      <c r="EY626" s="39"/>
      <c r="EZ626" s="39"/>
      <c r="FA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</row>
    <row r="627" spans="1:235">
      <c r="A627" s="4" t="s">
        <v>178</v>
      </c>
      <c r="B627" s="4" t="s">
        <v>169</v>
      </c>
      <c r="C627" s="4">
        <v>2</v>
      </c>
      <c r="D627" s="16">
        <v>34</v>
      </c>
      <c r="E627" s="4" t="s">
        <v>162</v>
      </c>
      <c r="F627" s="15">
        <v>9.7276127000000002E-5</v>
      </c>
      <c r="G627" s="15">
        <v>4.0390345E-6</v>
      </c>
      <c r="H627" s="15">
        <v>5.1238332999999997E-5</v>
      </c>
      <c r="I627" s="15">
        <v>3.0328481000000001E-5</v>
      </c>
      <c r="J627" s="15">
        <v>1.0461561E-4</v>
      </c>
      <c r="K627" s="15"/>
      <c r="L627" s="15">
        <v>1.7779908E-4</v>
      </c>
      <c r="M627" s="15"/>
      <c r="N627" s="15">
        <v>1.0600889E-4</v>
      </c>
      <c r="O627" s="15"/>
      <c r="P627" s="15"/>
      <c r="Q627" s="15"/>
      <c r="R627" s="15"/>
      <c r="S627" s="15"/>
      <c r="T627" s="15">
        <v>3.0714106999999997E-5</v>
      </c>
      <c r="U627" s="15">
        <v>9.2471688000000005E-6</v>
      </c>
      <c r="V627" s="15">
        <v>21.485192000000001</v>
      </c>
      <c r="W627" s="15">
        <v>4.7920524000000002</v>
      </c>
      <c r="X627" s="15">
        <v>7.4978182999999996</v>
      </c>
      <c r="Y627" s="15"/>
      <c r="Z627" s="15">
        <v>7.9532512000000004</v>
      </c>
      <c r="AA627" s="15"/>
      <c r="AB627" s="15">
        <v>1.3367154000000001</v>
      </c>
      <c r="AC627" s="4"/>
      <c r="AD627" s="4"/>
      <c r="AE627" s="4"/>
      <c r="AF627" s="4"/>
      <c r="AG627" s="4"/>
      <c r="AH627" s="4"/>
      <c r="AI627" s="69">
        <f t="shared" si="1343"/>
        <v>1</v>
      </c>
      <c r="AJ627" s="15">
        <f t="shared" si="1300"/>
        <v>-6.6562020000000005E-5</v>
      </c>
      <c r="AK627" s="15">
        <f t="shared" si="1301"/>
        <v>5.2081343000000005E-6</v>
      </c>
      <c r="AL627" s="15">
        <f t="shared" si="1302"/>
        <v>21.485140761667001</v>
      </c>
      <c r="AM627" s="15">
        <f t="shared" si="1303"/>
        <v>4.7920220715189998</v>
      </c>
      <c r="AN627" s="15">
        <f t="shared" si="1304"/>
        <v>7.4977136843899999</v>
      </c>
      <c r="AO627" s="15">
        <f t="shared" si="1305"/>
        <v>0</v>
      </c>
      <c r="AP627" s="15">
        <f t="shared" si="1306"/>
        <v>7.9530734009200001</v>
      </c>
      <c r="AQ627" s="15">
        <f t="shared" si="1307"/>
        <v>0</v>
      </c>
      <c r="AR627" s="15">
        <f t="shared" si="1308"/>
        <v>1.3366093911100001</v>
      </c>
      <c r="AS627" s="15">
        <f t="shared" si="1309"/>
        <v>0</v>
      </c>
      <c r="AT627" s="15">
        <f t="shared" si="1310"/>
        <v>0</v>
      </c>
      <c r="AU627" s="15">
        <f t="shared" si="1311"/>
        <v>0</v>
      </c>
      <c r="AV627" s="15">
        <f t="shared" si="1312"/>
        <v>0</v>
      </c>
      <c r="AW627" s="15">
        <f t="shared" si="1313"/>
        <v>0</v>
      </c>
      <c r="AX627" s="4"/>
      <c r="AY627" s="4">
        <f t="shared" si="1314"/>
        <v>0</v>
      </c>
      <c r="AZ627" s="4">
        <f t="shared" si="1315"/>
        <v>1</v>
      </c>
      <c r="BA627" s="4"/>
      <c r="BB627" s="4">
        <f t="shared" si="1344"/>
        <v>1</v>
      </c>
      <c r="BC627" s="4">
        <f t="shared" si="1345"/>
        <v>1</v>
      </c>
      <c r="BD627" s="40">
        <f t="shared" si="1346"/>
        <v>2.0807323281280068</v>
      </c>
      <c r="BE627" s="15">
        <f t="shared" si="1347"/>
        <v>21.485140761667001</v>
      </c>
      <c r="BF627" s="15">
        <f t="shared" si="1348"/>
        <v>4.7920220715189998</v>
      </c>
      <c r="BG627" s="15">
        <f t="shared" si="1316"/>
        <v>7.4977136843899999</v>
      </c>
      <c r="BH627" s="15">
        <f t="shared" si="1317"/>
        <v>7.9530734009200001</v>
      </c>
      <c r="BI627" s="15">
        <f t="shared" si="1318"/>
        <v>1.3366093911100001</v>
      </c>
      <c r="BJ627" s="18">
        <f t="shared" si="1319"/>
        <v>0.22303889579670569</v>
      </c>
      <c r="BK627" s="18">
        <f t="shared" si="1320"/>
        <v>0.34897205317673063</v>
      </c>
      <c r="BL627" s="18">
        <f t="shared" si="1321"/>
        <v>0.37016622274635413</v>
      </c>
      <c r="BM627" s="18">
        <f t="shared" si="1322"/>
        <v>6.2210874293862177E-2</v>
      </c>
      <c r="BN627" s="18">
        <f t="shared" si="1366"/>
        <v>1.5646241967356664</v>
      </c>
      <c r="BO627" s="18">
        <f t="shared" si="1367"/>
        <v>1.6596487416425847</v>
      </c>
      <c r="BP627" s="18">
        <f t="shared" si="1368"/>
        <v>0.27892388039154309</v>
      </c>
      <c r="BQ627" s="18">
        <f t="shared" si="1369"/>
        <v>1.0607331428883506</v>
      </c>
      <c r="BR627" s="18">
        <f t="shared" si="1370"/>
        <v>0.17826892935279431</v>
      </c>
      <c r="BS627" s="18">
        <f t="shared" si="1371"/>
        <v>0.16806199612785958</v>
      </c>
      <c r="BT627" s="144">
        <f t="shared" si="1323"/>
        <v>-1.5004091021184949</v>
      </c>
      <c r="BU627" s="144">
        <f t="shared" si="1324"/>
        <v>-1.0527634368435379</v>
      </c>
      <c r="BV627" s="144">
        <f t="shared" si="1325"/>
        <v>-0.99380312356091194</v>
      </c>
      <c r="BW627" s="144">
        <f t="shared" si="1326"/>
        <v>-2.7772254666420175</v>
      </c>
      <c r="BX627" s="96"/>
      <c r="BY627" s="96"/>
      <c r="BZ627" s="96"/>
      <c r="CA627" s="96"/>
      <c r="CB627" s="96"/>
      <c r="CC627" s="96"/>
      <c r="CD627" s="96"/>
      <c r="CE627" s="96"/>
      <c r="CF627" s="96"/>
      <c r="CG627" s="96"/>
      <c r="CH627" s="96"/>
      <c r="CI627" s="4"/>
      <c r="CJ627" s="43"/>
      <c r="CK627" s="20">
        <f t="shared" si="1349"/>
        <v>0</v>
      </c>
      <c r="CL627" s="42">
        <f t="shared" si="1350"/>
        <v>2.0807323281280068</v>
      </c>
      <c r="CM627" s="43">
        <f t="shared" si="1351"/>
        <v>0.21795936595209237</v>
      </c>
      <c r="CN627" s="43">
        <f t="shared" si="1352"/>
        <v>0.33335369320861175</v>
      </c>
      <c r="CO627" s="40">
        <f t="shared" si="1353"/>
        <v>0.33810000000000001</v>
      </c>
      <c r="CP627" s="43">
        <f t="shared" si="1354"/>
        <v>5.4381666777751213E-2</v>
      </c>
      <c r="CQ627" s="18">
        <f t="shared" si="1355"/>
        <v>1.5294304594457444</v>
      </c>
      <c r="CR627" s="18">
        <f t="shared" si="1356"/>
        <v>1.5512065678990581</v>
      </c>
      <c r="CS627" s="18">
        <f t="shared" si="1357"/>
        <v>0.24950369322373755</v>
      </c>
      <c r="CT627" s="18">
        <f t="shared" si="1358"/>
        <v>1.014238050719354</v>
      </c>
      <c r="CU627" s="18">
        <f t="shared" si="1359"/>
        <v>0.16313503610628763</v>
      </c>
      <c r="CV627" s="18">
        <f t="shared" si="1360"/>
        <v>0.16084491800577111</v>
      </c>
      <c r="CW627" s="15">
        <f t="shared" si="1361"/>
        <v>-1.5234466282818746</v>
      </c>
      <c r="CX627" s="15">
        <f t="shared" si="1362"/>
        <v>-1.0985512109075588</v>
      </c>
      <c r="CY627" s="15">
        <f t="shared" si="1363"/>
        <v>-2.9117281896820439</v>
      </c>
      <c r="CZ627" s="15">
        <f t="shared" si="1372"/>
        <v>0.42489541737431574</v>
      </c>
      <c r="DA627" s="15">
        <f t="shared" si="1373"/>
        <v>0.43903305901357786</v>
      </c>
      <c r="DB627" s="15">
        <f t="shared" si="1374"/>
        <v>-1.3882815614001696</v>
      </c>
      <c r="DC627" s="15">
        <f t="shared" si="1375"/>
        <v>1.4137641639261928E-2</v>
      </c>
      <c r="DD627" s="15">
        <f t="shared" si="1376"/>
        <v>-1.8131769787744851</v>
      </c>
      <c r="DE627" s="15">
        <f t="shared" si="1377"/>
        <v>-1.8273146204137471</v>
      </c>
      <c r="DF627" s="15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3" t="str">
        <f>E627</f>
        <v>STD</v>
      </c>
      <c r="DW627" s="43" t="str">
        <f>A627</f>
        <v>Lab 3</v>
      </c>
      <c r="DX627" s="43" t="str">
        <f>B627</f>
        <v>Feb 5, 2020</v>
      </c>
      <c r="DY627" s="125">
        <f>C627</f>
        <v>2</v>
      </c>
      <c r="DZ627" s="51">
        <f>BE627/AVERAGE(BE625,BE629)</f>
        <v>0.99775086092140652</v>
      </c>
      <c r="EA627" s="52">
        <f>(CM627/AVERAGE(CM625,CM629)-1)*10^6</f>
        <v>-4.7842598100977796</v>
      </c>
      <c r="EB627" s="52">
        <f>(CN627/AVERAGE(CN625,CN629)-1)*10^6</f>
        <v>-2.6450104181341416</v>
      </c>
      <c r="EC627" s="52">
        <f>(CP627/AVERAGE(CP625,CP629)-1)*10^6</f>
        <v>-6.0441397619070969</v>
      </c>
      <c r="ED627" s="4"/>
      <c r="EE627" s="4"/>
      <c r="EF627" s="4"/>
      <c r="EG627" s="4"/>
      <c r="EH627" s="130"/>
      <c r="EI627" s="20"/>
      <c r="EJ627" s="20"/>
      <c r="EK627" s="52"/>
      <c r="EL627" s="52"/>
      <c r="EP627" s="39"/>
      <c r="EQ627" s="124"/>
      <c r="ER627" s="117"/>
      <c r="ES627" s="44"/>
      <c r="ET627" s="44"/>
      <c r="EU627" s="44"/>
      <c r="EV627" s="39"/>
      <c r="EY627" s="39"/>
      <c r="EZ627" s="39"/>
      <c r="FA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</row>
    <row r="628" spans="1:235">
      <c r="A628" s="4" t="s">
        <v>178</v>
      </c>
      <c r="B628" s="4" t="s">
        <v>169</v>
      </c>
      <c r="C628" s="4">
        <v>2</v>
      </c>
      <c r="D628" s="16">
        <v>35</v>
      </c>
      <c r="E628" s="4" t="s">
        <v>164</v>
      </c>
      <c r="F628" s="15">
        <v>9.7276127000000002E-5</v>
      </c>
      <c r="G628" s="15">
        <v>4.0390345E-6</v>
      </c>
      <c r="H628" s="15">
        <v>5.1238332999999997E-5</v>
      </c>
      <c r="I628" s="15">
        <v>3.0328481000000001E-5</v>
      </c>
      <c r="J628" s="15">
        <v>1.0461561E-4</v>
      </c>
      <c r="K628" s="15"/>
      <c r="L628" s="15">
        <v>1.7779908E-4</v>
      </c>
      <c r="M628" s="15"/>
      <c r="N628" s="15">
        <v>1.0600889E-4</v>
      </c>
      <c r="O628" s="15"/>
      <c r="P628" s="15"/>
      <c r="Q628" s="15"/>
      <c r="R628" s="15"/>
      <c r="S628" s="15"/>
      <c r="T628" s="15">
        <v>4.0124609999999999E-5</v>
      </c>
      <c r="U628" s="15">
        <v>-3.3330962000000001E-6</v>
      </c>
      <c r="V628" s="15">
        <v>21.002651</v>
      </c>
      <c r="W628" s="15">
        <v>4.6844960000000002</v>
      </c>
      <c r="X628" s="15">
        <v>7.3296334999999999</v>
      </c>
      <c r="Y628" s="15"/>
      <c r="Z628" s="15">
        <v>7.7749766999999999</v>
      </c>
      <c r="AA628" s="15"/>
      <c r="AB628" s="15">
        <v>1.3068308</v>
      </c>
      <c r="AC628" s="4"/>
      <c r="AD628" s="4"/>
      <c r="AE628" s="4"/>
      <c r="AF628" s="4"/>
      <c r="AG628" s="4"/>
      <c r="AH628" s="4"/>
      <c r="AI628" s="69">
        <f t="shared" si="1343"/>
        <v>1</v>
      </c>
      <c r="AJ628" s="15">
        <f t="shared" si="1300"/>
        <v>-5.7151517000000003E-5</v>
      </c>
      <c r="AK628" s="15">
        <f t="shared" si="1301"/>
        <v>-7.3721307000000001E-6</v>
      </c>
      <c r="AL628" s="15">
        <f t="shared" si="1302"/>
        <v>21.002599761667</v>
      </c>
      <c r="AM628" s="15">
        <f t="shared" si="1303"/>
        <v>4.6844656715189998</v>
      </c>
      <c r="AN628" s="15">
        <f t="shared" si="1304"/>
        <v>7.3295288843900002</v>
      </c>
      <c r="AO628" s="15">
        <f t="shared" si="1305"/>
        <v>0</v>
      </c>
      <c r="AP628" s="15">
        <f t="shared" si="1306"/>
        <v>7.7747989009199996</v>
      </c>
      <c r="AQ628" s="15">
        <f t="shared" si="1307"/>
        <v>0</v>
      </c>
      <c r="AR628" s="15">
        <f t="shared" si="1308"/>
        <v>1.30672479111</v>
      </c>
      <c r="AS628" s="15">
        <f t="shared" si="1309"/>
        <v>0</v>
      </c>
      <c r="AT628" s="15">
        <f t="shared" si="1310"/>
        <v>0</v>
      </c>
      <c r="AU628" s="15">
        <f t="shared" si="1311"/>
        <v>0</v>
      </c>
      <c r="AV628" s="15">
        <f t="shared" si="1312"/>
        <v>0</v>
      </c>
      <c r="AW628" s="15">
        <f t="shared" si="1313"/>
        <v>0</v>
      </c>
      <c r="AX628" s="4"/>
      <c r="AY628" s="4">
        <f t="shared" si="1314"/>
        <v>0</v>
      </c>
      <c r="AZ628" s="4">
        <f t="shared" si="1315"/>
        <v>1</v>
      </c>
      <c r="BA628" s="4"/>
      <c r="BB628" s="4">
        <f t="shared" si="1344"/>
        <v>1</v>
      </c>
      <c r="BC628" s="4">
        <f t="shared" si="1345"/>
        <v>1</v>
      </c>
      <c r="BD628" s="40">
        <f t="shared" si="1346"/>
        <v>2.081753933112267</v>
      </c>
      <c r="BE628" s="15">
        <f t="shared" si="1347"/>
        <v>21.002599761667</v>
      </c>
      <c r="BF628" s="15">
        <f t="shared" si="1348"/>
        <v>4.6844656715189998</v>
      </c>
      <c r="BG628" s="15">
        <f t="shared" si="1316"/>
        <v>7.3295288843900002</v>
      </c>
      <c r="BH628" s="15">
        <f t="shared" si="1317"/>
        <v>7.7747989009199996</v>
      </c>
      <c r="BI628" s="15">
        <f t="shared" si="1318"/>
        <v>1.30672479111</v>
      </c>
      <c r="BJ628" s="18">
        <f t="shared" si="1319"/>
        <v>0.22304218166690373</v>
      </c>
      <c r="BK628" s="18">
        <f t="shared" si="1320"/>
        <v>0.34898198163865057</v>
      </c>
      <c r="BL628" s="18">
        <f t="shared" si="1321"/>
        <v>0.37018269114998864</v>
      </c>
      <c r="BM628" s="18">
        <f t="shared" si="1322"/>
        <v>6.2217287666214316E-2</v>
      </c>
      <c r="BN628" s="18">
        <f t="shared" si="1366"/>
        <v>1.5646456604330934</v>
      </c>
      <c r="BO628" s="18">
        <f t="shared" si="1367"/>
        <v>1.6596981269795319</v>
      </c>
      <c r="BP628" s="18">
        <f t="shared" si="1368"/>
        <v>0.27894852534724141</v>
      </c>
      <c r="BQ628" s="18">
        <f t="shared" si="1369"/>
        <v>1.0607501550990963</v>
      </c>
      <c r="BR628" s="18">
        <f t="shared" si="1370"/>
        <v>0.17828223501417473</v>
      </c>
      <c r="BS628" s="18">
        <f t="shared" si="1371"/>
        <v>0.16807184439913603</v>
      </c>
      <c r="BT628" s="144">
        <f t="shared" si="1323"/>
        <v>-1.5003943699526887</v>
      </c>
      <c r="BU628" s="144">
        <f t="shared" si="1324"/>
        <v>-1.0527349866550575</v>
      </c>
      <c r="BV628" s="144">
        <f t="shared" si="1325"/>
        <v>-0.99375863533832365</v>
      </c>
      <c r="BW628" s="144">
        <f t="shared" si="1326"/>
        <v>-2.7771223810984109</v>
      </c>
      <c r="BX628" s="96"/>
      <c r="BY628" s="96"/>
      <c r="BZ628" s="96"/>
      <c r="CA628" s="96"/>
      <c r="CB628" s="96"/>
      <c r="CC628" s="96"/>
      <c r="CD628" s="96"/>
      <c r="CE628" s="96"/>
      <c r="CF628" s="96"/>
      <c r="CG628" s="96"/>
      <c r="CH628" s="96"/>
      <c r="CI628" s="4"/>
      <c r="CJ628" s="43"/>
      <c r="CK628" s="20">
        <f t="shared" si="1349"/>
        <v>0</v>
      </c>
      <c r="CL628" s="42">
        <f t="shared" si="1350"/>
        <v>2.081753933112267</v>
      </c>
      <c r="CM628" s="43">
        <f t="shared" si="1351"/>
        <v>0.21796011161925979</v>
      </c>
      <c r="CN628" s="43">
        <f t="shared" si="1352"/>
        <v>0.33335568305360297</v>
      </c>
      <c r="CO628" s="40">
        <f t="shared" si="1353"/>
        <v>0.33810000000000001</v>
      </c>
      <c r="CP628" s="43">
        <f t="shared" si="1354"/>
        <v>5.4383681489551902E-2</v>
      </c>
      <c r="CQ628" s="18">
        <f t="shared" si="1355"/>
        <v>1.5294343564840898</v>
      </c>
      <c r="CR628" s="18">
        <f t="shared" si="1356"/>
        <v>1.5512012610390136</v>
      </c>
      <c r="CS628" s="18">
        <f t="shared" si="1357"/>
        <v>0.24951208313083989</v>
      </c>
      <c r="CT628" s="18">
        <f t="shared" si="1358"/>
        <v>1.0142319965957622</v>
      </c>
      <c r="CU628" s="18">
        <f t="shared" si="1359"/>
        <v>0.16314010606144996</v>
      </c>
      <c r="CV628" s="18">
        <f t="shared" si="1360"/>
        <v>0.16085087692857708</v>
      </c>
      <c r="CW628" s="15">
        <f t="shared" si="1361"/>
        <v>-1.5234432071584525</v>
      </c>
      <c r="CX628" s="15">
        <f t="shared" si="1362"/>
        <v>-1.0985452417549952</v>
      </c>
      <c r="CY628" s="15">
        <f t="shared" si="1363"/>
        <v>-2.9116911427395569</v>
      </c>
      <c r="CZ628" s="15">
        <f t="shared" si="1372"/>
        <v>0.4248979654034572</v>
      </c>
      <c r="DA628" s="15">
        <f t="shared" si="1373"/>
        <v>0.43902963789015553</v>
      </c>
      <c r="DB628" s="15">
        <f t="shared" si="1374"/>
        <v>-1.3882479355811046</v>
      </c>
      <c r="DC628" s="15">
        <f t="shared" si="1375"/>
        <v>1.4131672486698089E-2</v>
      </c>
      <c r="DD628" s="15">
        <f t="shared" si="1376"/>
        <v>-1.8131459009845619</v>
      </c>
      <c r="DE628" s="15">
        <f t="shared" si="1377"/>
        <v>-1.8272775734712599</v>
      </c>
      <c r="DF628" s="15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125"/>
      <c r="DZ628" s="4"/>
      <c r="EA628" s="20"/>
      <c r="EB628" s="20"/>
      <c r="EC628" s="20"/>
      <c r="ED628" s="4"/>
      <c r="EE628" s="4" t="str">
        <f>E628</f>
        <v>iRM5</v>
      </c>
      <c r="EF628" s="4" t="str">
        <f>A628</f>
        <v>Lab 3</v>
      </c>
      <c r="EG628" s="4" t="str">
        <f>B628</f>
        <v>Feb 5, 2020</v>
      </c>
      <c r="EH628" s="130">
        <f>C628</f>
        <v>2</v>
      </c>
      <c r="EI628" s="51">
        <f>BE628/AVERAGE(BE627,BE629)</f>
        <v>0.97993404158323449</v>
      </c>
      <c r="EJ628" s="52">
        <f>(CM628/AVERAGE(CM627,CM629)-1)*10^6</f>
        <v>2.0995709655302619</v>
      </c>
      <c r="EK628" s="52">
        <f>(CN628/AVERAGE(CN627,CN629)-1)*10^6</f>
        <v>2.1736871205213504</v>
      </c>
      <c r="EL628" s="52">
        <f>(CP628/AVERAGE(CP627,CP629)-1)*10^6</f>
        <v>34.086546869538381</v>
      </c>
      <c r="EN628" t="str">
        <f t="shared" ref="EN628:EU628" si="1400">EE816</f>
        <v>iRM11</v>
      </c>
      <c r="EO628" t="str">
        <f t="shared" si="1400"/>
        <v>Lab 3</v>
      </c>
      <c r="EP628" s="39" t="str">
        <f t="shared" si="1400"/>
        <v>Jul 29, 2020</v>
      </c>
      <c r="EQ628" s="124">
        <f t="shared" si="1400"/>
        <v>4</v>
      </c>
      <c r="ER628" s="117">
        <f t="shared" si="1400"/>
        <v>0.99940557240362193</v>
      </c>
      <c r="ES628" s="44">
        <f t="shared" si="1400"/>
        <v>-1.9240113271479231</v>
      </c>
      <c r="ET628" s="44">
        <f t="shared" si="1400"/>
        <v>3.1763735073297994</v>
      </c>
      <c r="EU628" s="44">
        <f t="shared" si="1400"/>
        <v>15.113498227359301</v>
      </c>
      <c r="EV628" s="39" t="s">
        <v>275</v>
      </c>
      <c r="EW628" s="108" t="s">
        <v>257</v>
      </c>
      <c r="EX628" s="109">
        <f>AVERAGE(ES628:ES636)</f>
        <v>2.5994362379760321</v>
      </c>
      <c r="EY628" s="109">
        <f t="shared" ref="EY628" si="1401">AVERAGE(ET628:ET636)</f>
        <v>-0.82938248717005314</v>
      </c>
      <c r="EZ628" s="110">
        <f t="shared" ref="EZ628" si="1402">AVERAGE(EU628:EU636)</f>
        <v>3.5410849582707806</v>
      </c>
      <c r="FA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</row>
    <row r="629" spans="1:235">
      <c r="A629" s="4" t="s">
        <v>178</v>
      </c>
      <c r="B629" s="4" t="s">
        <v>169</v>
      </c>
      <c r="C629" s="4">
        <v>2</v>
      </c>
      <c r="D629" s="16">
        <v>36</v>
      </c>
      <c r="E629" s="4" t="s">
        <v>162</v>
      </c>
      <c r="F629" s="15">
        <v>9.7276127000000002E-5</v>
      </c>
      <c r="G629" s="15">
        <v>4.0390345E-6</v>
      </c>
      <c r="H629" s="15">
        <v>5.1238332999999997E-5</v>
      </c>
      <c r="I629" s="15">
        <v>3.0328481000000001E-5</v>
      </c>
      <c r="J629" s="15">
        <v>1.0461561E-4</v>
      </c>
      <c r="K629" s="15"/>
      <c r="L629" s="15">
        <v>1.7779908E-4</v>
      </c>
      <c r="M629" s="15"/>
      <c r="N629" s="15">
        <v>1.0600889E-4</v>
      </c>
      <c r="O629" s="15"/>
      <c r="P629" s="15"/>
      <c r="Q629" s="15"/>
      <c r="R629" s="15"/>
      <c r="S629" s="15"/>
      <c r="T629" s="15">
        <v>4.541949E-5</v>
      </c>
      <c r="U629" s="15">
        <v>1.8564472000000002E-5</v>
      </c>
      <c r="V629" s="15">
        <v>21.380244000000001</v>
      </c>
      <c r="W629" s="15">
        <v>4.7687889999999999</v>
      </c>
      <c r="X629" s="15">
        <v>7.4616598999999999</v>
      </c>
      <c r="Y629" s="15"/>
      <c r="Z629" s="15">
        <v>7.9152613000000001</v>
      </c>
      <c r="AA629" s="15"/>
      <c r="AB629" s="15">
        <v>1.3304085000000001</v>
      </c>
      <c r="AC629" s="4"/>
      <c r="AD629" s="4"/>
      <c r="AE629" s="4"/>
      <c r="AF629" s="4"/>
      <c r="AG629" s="4"/>
      <c r="AH629" s="4"/>
      <c r="AI629" s="69">
        <f t="shared" si="1343"/>
        <v>1</v>
      </c>
      <c r="AJ629" s="15">
        <f t="shared" si="1300"/>
        <v>-5.1856637000000002E-5</v>
      </c>
      <c r="AK629" s="15">
        <f t="shared" si="1301"/>
        <v>1.4525437500000001E-5</v>
      </c>
      <c r="AL629" s="15">
        <f t="shared" si="1302"/>
        <v>21.380192761667001</v>
      </c>
      <c r="AM629" s="15">
        <f t="shared" si="1303"/>
        <v>4.7687586715189996</v>
      </c>
      <c r="AN629" s="15">
        <f t="shared" si="1304"/>
        <v>7.4615552843900002</v>
      </c>
      <c r="AO629" s="15">
        <f t="shared" si="1305"/>
        <v>0</v>
      </c>
      <c r="AP629" s="15">
        <f t="shared" si="1306"/>
        <v>7.9150835009199998</v>
      </c>
      <c r="AQ629" s="15">
        <f t="shared" si="1307"/>
        <v>0</v>
      </c>
      <c r="AR629" s="15">
        <f t="shared" si="1308"/>
        <v>1.3303024911100001</v>
      </c>
      <c r="AS629" s="15">
        <f t="shared" si="1309"/>
        <v>0</v>
      </c>
      <c r="AT629" s="15">
        <f t="shared" si="1310"/>
        <v>0</v>
      </c>
      <c r="AU629" s="15">
        <f t="shared" si="1311"/>
        <v>0</v>
      </c>
      <c r="AV629" s="15">
        <f t="shared" si="1312"/>
        <v>0</v>
      </c>
      <c r="AW629" s="15">
        <f t="shared" si="1313"/>
        <v>0</v>
      </c>
      <c r="AX629" s="4"/>
      <c r="AY629" s="4">
        <f t="shared" si="1314"/>
        <v>0</v>
      </c>
      <c r="AZ629" s="4">
        <f t="shared" si="1315"/>
        <v>1</v>
      </c>
      <c r="BA629" s="4"/>
      <c r="BB629" s="4">
        <f t="shared" si="1344"/>
        <v>1</v>
      </c>
      <c r="BC629" s="4">
        <f t="shared" si="1345"/>
        <v>1</v>
      </c>
      <c r="BD629" s="40">
        <f t="shared" si="1346"/>
        <v>2.0832226042762834</v>
      </c>
      <c r="BE629" s="15">
        <f t="shared" si="1347"/>
        <v>21.380192761667001</v>
      </c>
      <c r="BF629" s="15">
        <f t="shared" si="1348"/>
        <v>4.7687586715189996</v>
      </c>
      <c r="BG629" s="15">
        <f t="shared" si="1316"/>
        <v>7.4615552843900002</v>
      </c>
      <c r="BH629" s="15">
        <f t="shared" si="1317"/>
        <v>7.9150835009199998</v>
      </c>
      <c r="BI629" s="15">
        <f t="shared" si="1318"/>
        <v>1.3303024911100001</v>
      </c>
      <c r="BJ629" s="18">
        <f t="shared" si="1319"/>
        <v>0.22304563502668731</v>
      </c>
      <c r="BK629" s="18">
        <f t="shared" si="1320"/>
        <v>0.34899382655557626</v>
      </c>
      <c r="BL629" s="18">
        <f t="shared" si="1321"/>
        <v>0.37020636760165793</v>
      </c>
      <c r="BM629" s="18">
        <f t="shared" si="1322"/>
        <v>6.2221258055966996E-2</v>
      </c>
      <c r="BN629" s="18">
        <f t="shared" si="1366"/>
        <v>1.5646745407674949</v>
      </c>
      <c r="BO629" s="18">
        <f t="shared" si="1367"/>
        <v>1.659778580994705</v>
      </c>
      <c r="BP629" s="18">
        <f t="shared" si="1368"/>
        <v>0.27896200725256182</v>
      </c>
      <c r="BQ629" s="18">
        <f t="shared" si="1369"/>
        <v>1.0607819950726367</v>
      </c>
      <c r="BR629" s="18">
        <f t="shared" si="1370"/>
        <v>0.17828756075734892</v>
      </c>
      <c r="BS629" s="18">
        <f t="shared" si="1371"/>
        <v>0.16807182020952452</v>
      </c>
      <c r="BT629" s="144">
        <f t="shared" si="1323"/>
        <v>-1.5003788870829289</v>
      </c>
      <c r="BU629" s="144">
        <f t="shared" si="1324"/>
        <v>-1.0527010458886648</v>
      </c>
      <c r="BV629" s="144">
        <f t="shared" si="1325"/>
        <v>-0.99369467855398841</v>
      </c>
      <c r="BW629" s="144">
        <f t="shared" si="1326"/>
        <v>-2.7770585682383202</v>
      </c>
      <c r="BX629" s="96"/>
      <c r="BY629" s="96"/>
      <c r="BZ629" s="96"/>
      <c r="CA629" s="96"/>
      <c r="CB629" s="96"/>
      <c r="CC629" s="96"/>
      <c r="CD629" s="96"/>
      <c r="CE629" s="96"/>
      <c r="CF629" s="96"/>
      <c r="CG629" s="96"/>
      <c r="CH629" s="96"/>
      <c r="CI629" s="4"/>
      <c r="CJ629" s="43"/>
      <c r="CK629" s="20">
        <f t="shared" si="1349"/>
        <v>0</v>
      </c>
      <c r="CL629" s="42">
        <f t="shared" si="1350"/>
        <v>2.0832226042762834</v>
      </c>
      <c r="CM629" s="43">
        <f t="shared" si="1351"/>
        <v>0.21795994204290486</v>
      </c>
      <c r="CN629" s="43">
        <f t="shared" si="1352"/>
        <v>0.33335622367983481</v>
      </c>
      <c r="CO629" s="40">
        <f t="shared" si="1353"/>
        <v>0.33810000000000001</v>
      </c>
      <c r="CP629" s="43">
        <f t="shared" si="1354"/>
        <v>5.4381988823908232E-2</v>
      </c>
      <c r="CQ629" s="18">
        <f t="shared" si="1355"/>
        <v>1.5294380268013401</v>
      </c>
      <c r="CR629" s="18">
        <f t="shared" si="1356"/>
        <v>1.5512024678986465</v>
      </c>
      <c r="CS629" s="18">
        <f t="shared" si="1357"/>
        <v>0.24950451130695966</v>
      </c>
      <c r="CT629" s="18">
        <f t="shared" si="1358"/>
        <v>1.0142303517474485</v>
      </c>
      <c r="CU629" s="18">
        <f t="shared" si="1359"/>
        <v>0.16313476383791262</v>
      </c>
      <c r="CV629" s="18">
        <f t="shared" si="1360"/>
        <v>0.16084587052324231</v>
      </c>
      <c r="CW629" s="15">
        <f t="shared" si="1361"/>
        <v>-1.5234439851742996</v>
      </c>
      <c r="CX629" s="15">
        <f t="shared" si="1362"/>
        <v>-1.0985436199863532</v>
      </c>
      <c r="CY629" s="15">
        <f t="shared" si="1363"/>
        <v>-2.9117222677377099</v>
      </c>
      <c r="CZ629" s="15">
        <f t="shared" si="1372"/>
        <v>0.42490036518794666</v>
      </c>
      <c r="DA629" s="15">
        <f t="shared" si="1373"/>
        <v>0.43903041590600284</v>
      </c>
      <c r="DB629" s="15">
        <f t="shared" si="1374"/>
        <v>-1.3882782825634101</v>
      </c>
      <c r="DC629" s="15">
        <f t="shared" si="1375"/>
        <v>1.4130050718056321E-2</v>
      </c>
      <c r="DD629" s="15">
        <f t="shared" si="1376"/>
        <v>-1.8131786477513567</v>
      </c>
      <c r="DE629" s="15">
        <f t="shared" si="1377"/>
        <v>-1.8273086984694131</v>
      </c>
      <c r="DF629" s="15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3" t="str">
        <f>E629</f>
        <v>STD</v>
      </c>
      <c r="DW629" s="43" t="str">
        <f>A629</f>
        <v>Lab 3</v>
      </c>
      <c r="DX629" s="43" t="str">
        <f>B629</f>
        <v>Feb 5, 2020</v>
      </c>
      <c r="DY629" s="125">
        <f>C629</f>
        <v>2</v>
      </c>
      <c r="DZ629" s="51">
        <f>BE629/AVERAGE(BE627,BE631)</f>
        <v>1.0029920841845743</v>
      </c>
      <c r="EA629" s="52">
        <f>(CM629/AVERAGE(CM627,CM631)-1)*10^6</f>
        <v>2.6893230469227092</v>
      </c>
      <c r="EB629" s="52">
        <f>(CN629/AVERAGE(CN627,CN631)-1)*10^6</f>
        <v>7.1043015010818777</v>
      </c>
      <c r="EC629" s="52">
        <f>(CP629/AVERAGE(CP627,CP631)-1)*10^6</f>
        <v>10.157859741566355</v>
      </c>
      <c r="ED629" s="4"/>
      <c r="EE629" s="4"/>
      <c r="EF629" s="4"/>
      <c r="EG629" s="4"/>
      <c r="EH629" s="130"/>
      <c r="EI629" s="20"/>
      <c r="EJ629" s="20"/>
      <c r="EK629" s="52"/>
      <c r="EL629" s="52"/>
      <c r="EN629" t="str">
        <f t="shared" ref="EN629:EU629" si="1403">EE820</f>
        <v>iRM11</v>
      </c>
      <c r="EO629" t="str">
        <f t="shared" si="1403"/>
        <v>Lab 3</v>
      </c>
      <c r="EP629" s="39" t="str">
        <f t="shared" si="1403"/>
        <v>Jul 29, 2020</v>
      </c>
      <c r="EQ629" s="124">
        <f t="shared" si="1403"/>
        <v>4</v>
      </c>
      <c r="ER629" s="117">
        <f t="shared" si="1403"/>
        <v>0.98983084691022927</v>
      </c>
      <c r="ES629" s="44">
        <f t="shared" si="1403"/>
        <v>15.271434258279371</v>
      </c>
      <c r="ET629" s="44">
        <f t="shared" si="1403"/>
        <v>-0.6599464503764807</v>
      </c>
      <c r="EU629" s="44">
        <f t="shared" si="1403"/>
        <v>17.474418343654818</v>
      </c>
      <c r="EV629" s="39" t="s">
        <v>275</v>
      </c>
      <c r="EW629" s="111" t="s">
        <v>258</v>
      </c>
      <c r="EX629" s="44">
        <f>2*STDEV(ES628:ES636)</f>
        <v>16.782320685307436</v>
      </c>
      <c r="EY629" s="44">
        <f t="shared" ref="EY629" si="1404">2*STDEV(ET628:ET636)</f>
        <v>11.835420423691515</v>
      </c>
      <c r="EZ629" s="112">
        <f t="shared" ref="EZ629" si="1405">2*STDEV(EU628:EU636)</f>
        <v>32.566500974417302</v>
      </c>
      <c r="FA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</row>
    <row r="630" spans="1:235">
      <c r="A630" s="4" t="s">
        <v>178</v>
      </c>
      <c r="B630" s="4" t="s">
        <v>169</v>
      </c>
      <c r="C630" s="4">
        <v>2</v>
      </c>
      <c r="D630" s="16">
        <v>37</v>
      </c>
      <c r="E630" s="4" t="s">
        <v>165</v>
      </c>
      <c r="F630" s="15">
        <v>9.7276127000000002E-5</v>
      </c>
      <c r="G630" s="15">
        <v>4.0390345E-6</v>
      </c>
      <c r="H630" s="15">
        <v>5.1238332999999997E-5</v>
      </c>
      <c r="I630" s="15">
        <v>3.0328481000000001E-5</v>
      </c>
      <c r="J630" s="15">
        <v>1.0461561E-4</v>
      </c>
      <c r="K630" s="15"/>
      <c r="L630" s="15">
        <v>1.7779908E-4</v>
      </c>
      <c r="M630" s="15"/>
      <c r="N630" s="15">
        <v>1.0600889E-4</v>
      </c>
      <c r="O630" s="15"/>
      <c r="P630" s="15"/>
      <c r="Q630" s="15"/>
      <c r="R630" s="15"/>
      <c r="S630" s="15"/>
      <c r="T630" s="15">
        <v>-3.766957E-6</v>
      </c>
      <c r="U630" s="15">
        <v>1.3352221999999999E-5</v>
      </c>
      <c r="V630" s="15">
        <v>20.628443000000001</v>
      </c>
      <c r="W630" s="15">
        <v>4.6011151999999997</v>
      </c>
      <c r="X630" s="15">
        <v>7.1993942999999998</v>
      </c>
      <c r="Y630" s="15"/>
      <c r="Z630" s="15">
        <v>7.6373283000000001</v>
      </c>
      <c r="AA630" s="15"/>
      <c r="AB630" s="15">
        <v>1.2837289999999999</v>
      </c>
      <c r="AC630" s="4"/>
      <c r="AD630" s="4"/>
      <c r="AE630" s="4"/>
      <c r="AF630" s="4"/>
      <c r="AG630" s="4"/>
      <c r="AH630" s="4"/>
      <c r="AI630" s="69">
        <f t="shared" si="1343"/>
        <v>1</v>
      </c>
      <c r="AJ630" s="15">
        <f t="shared" si="1300"/>
        <v>-1.01043084E-4</v>
      </c>
      <c r="AK630" s="15">
        <f t="shared" si="1301"/>
        <v>9.3131875E-6</v>
      </c>
      <c r="AL630" s="15">
        <f t="shared" si="1302"/>
        <v>20.628391761667</v>
      </c>
      <c r="AM630" s="15">
        <f t="shared" si="1303"/>
        <v>4.6010848715189994</v>
      </c>
      <c r="AN630" s="15">
        <f t="shared" si="1304"/>
        <v>7.1992896843900001</v>
      </c>
      <c r="AO630" s="15">
        <f t="shared" si="1305"/>
        <v>0</v>
      </c>
      <c r="AP630" s="15">
        <f t="shared" si="1306"/>
        <v>7.6371505009199998</v>
      </c>
      <c r="AQ630" s="15">
        <f t="shared" si="1307"/>
        <v>0</v>
      </c>
      <c r="AR630" s="15">
        <f t="shared" si="1308"/>
        <v>1.2836229911099999</v>
      </c>
      <c r="AS630" s="15">
        <f t="shared" si="1309"/>
        <v>0</v>
      </c>
      <c r="AT630" s="15">
        <f t="shared" si="1310"/>
        <v>0</v>
      </c>
      <c r="AU630" s="15">
        <f t="shared" si="1311"/>
        <v>0</v>
      </c>
      <c r="AV630" s="15">
        <f t="shared" si="1312"/>
        <v>0</v>
      </c>
      <c r="AW630" s="15">
        <f t="shared" si="1313"/>
        <v>0</v>
      </c>
      <c r="AX630" s="4"/>
      <c r="AY630" s="4">
        <f t="shared" si="1314"/>
        <v>0</v>
      </c>
      <c r="AZ630" s="4">
        <f t="shared" si="1315"/>
        <v>1</v>
      </c>
      <c r="BA630" s="4"/>
      <c r="BB630" s="4">
        <f t="shared" si="1344"/>
        <v>1</v>
      </c>
      <c r="BC630" s="4">
        <f t="shared" si="1345"/>
        <v>1</v>
      </c>
      <c r="BD630" s="40">
        <f t="shared" si="1346"/>
        <v>2.0843908335519981</v>
      </c>
      <c r="BE630" s="15">
        <f t="shared" si="1347"/>
        <v>20.628391761667</v>
      </c>
      <c r="BF630" s="15">
        <f t="shared" si="1348"/>
        <v>4.6010848715189994</v>
      </c>
      <c r="BG630" s="15">
        <f t="shared" si="1316"/>
        <v>7.1992896843900001</v>
      </c>
      <c r="BH630" s="15">
        <f t="shared" si="1317"/>
        <v>7.6371505009199998</v>
      </c>
      <c r="BI630" s="15">
        <f t="shared" si="1318"/>
        <v>1.2836229911099999</v>
      </c>
      <c r="BJ630" s="18">
        <f t="shared" si="1319"/>
        <v>0.2230462231219125</v>
      </c>
      <c r="BK630" s="18">
        <f t="shared" si="1320"/>
        <v>0.3489990769793398</v>
      </c>
      <c r="BL630" s="18">
        <f t="shared" si="1321"/>
        <v>0.37022520171019063</v>
      </c>
      <c r="BM630" s="18">
        <f t="shared" si="1322"/>
        <v>6.2226033223555043E-2</v>
      </c>
      <c r="BN630" s="18">
        <f t="shared" si="1366"/>
        <v>1.5646939548874765</v>
      </c>
      <c r="BO630" s="18">
        <f t="shared" si="1367"/>
        <v>1.6598586451196402</v>
      </c>
      <c r="BP630" s="18">
        <f t="shared" si="1368"/>
        <v>0.27898268059685355</v>
      </c>
      <c r="BQ630" s="18">
        <f t="shared" si="1369"/>
        <v>1.0608200024898846</v>
      </c>
      <c r="BR630" s="18">
        <f t="shared" si="1370"/>
        <v>0.17829856102237981</v>
      </c>
      <c r="BS630" s="18">
        <f t="shared" si="1371"/>
        <v>0.16807616806233816</v>
      </c>
      <c r="BT630" s="144">
        <f t="shared" si="1323"/>
        <v>-1.5003762504276552</v>
      </c>
      <c r="BU630" s="144">
        <f t="shared" si="1324"/>
        <v>-1.052686001541546</v>
      </c>
      <c r="BV630" s="144">
        <f t="shared" si="1325"/>
        <v>-0.9936438052273574</v>
      </c>
      <c r="BW630" s="144">
        <f t="shared" si="1326"/>
        <v>-2.776981826229052</v>
      </c>
      <c r="BX630" s="96"/>
      <c r="BY630" s="96"/>
      <c r="BZ630" s="96"/>
      <c r="CA630" s="96"/>
      <c r="CB630" s="96"/>
      <c r="CC630" s="96"/>
      <c r="CD630" s="96"/>
      <c r="CE630" s="96"/>
      <c r="CF630" s="96"/>
      <c r="CG630" s="96"/>
      <c r="CH630" s="96"/>
      <c r="CI630" s="4"/>
      <c r="CJ630" s="43"/>
      <c r="CK630" s="20">
        <f t="shared" si="1349"/>
        <v>0</v>
      </c>
      <c r="CL630" s="42">
        <f t="shared" si="1350"/>
        <v>2.0843908335519981</v>
      </c>
      <c r="CM630" s="43">
        <f t="shared" si="1351"/>
        <v>0.21795769754937047</v>
      </c>
      <c r="CN630" s="43">
        <f t="shared" si="1352"/>
        <v>0.33335266903968042</v>
      </c>
      <c r="CO630" s="40">
        <f t="shared" si="1353"/>
        <v>0.33809999999999996</v>
      </c>
      <c r="CP630" s="43">
        <f t="shared" si="1354"/>
        <v>5.4382055459234156E-2</v>
      </c>
      <c r="CQ630" s="18">
        <f t="shared" si="1355"/>
        <v>1.5294374678562175</v>
      </c>
      <c r="CR630" s="18">
        <f t="shared" si="1356"/>
        <v>1.5512184419337409</v>
      </c>
      <c r="CS630" s="18">
        <f t="shared" si="1357"/>
        <v>0.2495073863904983</v>
      </c>
      <c r="CT630" s="18">
        <f t="shared" si="1358"/>
        <v>1.0142411667919013</v>
      </c>
      <c r="CU630" s="18">
        <f t="shared" si="1359"/>
        <v>0.16313670328753485</v>
      </c>
      <c r="CV630" s="18">
        <f t="shared" si="1360"/>
        <v>0.16084606761086706</v>
      </c>
      <c r="CW630" s="15">
        <f t="shared" si="1361"/>
        <v>-1.5234542829614528</v>
      </c>
      <c r="CX630" s="15">
        <f t="shared" si="1362"/>
        <v>-1.0985542832314164</v>
      </c>
      <c r="CY630" s="15">
        <f t="shared" si="1363"/>
        <v>-2.9117210424186926</v>
      </c>
      <c r="CZ630" s="15">
        <f t="shared" si="1372"/>
        <v>0.42489999973003667</v>
      </c>
      <c r="DA630" s="15">
        <f t="shared" si="1373"/>
        <v>0.43904071369315606</v>
      </c>
      <c r="DB630" s="15">
        <f t="shared" si="1374"/>
        <v>-1.38826675945724</v>
      </c>
      <c r="DC630" s="15">
        <f t="shared" si="1375"/>
        <v>1.4140713963119554E-2</v>
      </c>
      <c r="DD630" s="15">
        <f t="shared" si="1376"/>
        <v>-1.8131667591872764</v>
      </c>
      <c r="DE630" s="15">
        <f t="shared" si="1377"/>
        <v>-1.827307473150396</v>
      </c>
      <c r="DF630" s="15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125"/>
      <c r="DZ630" s="4"/>
      <c r="EA630" s="20"/>
      <c r="EB630" s="20"/>
      <c r="EC630" s="20"/>
      <c r="ED630" s="4"/>
      <c r="EE630" s="4" t="str">
        <f>E630</f>
        <v>iRM6</v>
      </c>
      <c r="EF630" s="4" t="str">
        <f>A630</f>
        <v>Lab 3</v>
      </c>
      <c r="EG630" s="4" t="str">
        <f>B630</f>
        <v>Feb 5, 2020</v>
      </c>
      <c r="EH630" s="130">
        <f>C630</f>
        <v>2</v>
      </c>
      <c r="EI630" s="51">
        <f>BE630/AVERAGE(BE629,BE631)</f>
        <v>0.97011153380059822</v>
      </c>
      <c r="EJ630" s="52">
        <f>(CM630/AVERAGE(CM629,CM631)-1)*10^6</f>
        <v>-8.9299825717370496</v>
      </c>
      <c r="EK630" s="52">
        <f>(CN630/AVERAGE(CN629,CN631)-1)*10^6</f>
        <v>-7.3544077121567852</v>
      </c>
      <c r="EL630" s="52">
        <f>(CP630/AVERAGE(CP629,CP631)-1)*10^6</f>
        <v>8.4221735414669041</v>
      </c>
      <c r="EN630" t="str">
        <f t="shared" ref="EN630:EU630" si="1406">EE824</f>
        <v>iRM11</v>
      </c>
      <c r="EO630" t="str">
        <f t="shared" si="1406"/>
        <v>Lab 3</v>
      </c>
      <c r="EP630" s="39" t="str">
        <f t="shared" si="1406"/>
        <v>Jul 29, 2020</v>
      </c>
      <c r="EQ630" s="124">
        <f t="shared" si="1406"/>
        <v>4</v>
      </c>
      <c r="ER630" s="117">
        <f t="shared" si="1406"/>
        <v>1.0147729170228488</v>
      </c>
      <c r="ES630" s="44">
        <f t="shared" si="1406"/>
        <v>0.2704231367722798</v>
      </c>
      <c r="ET630" s="44">
        <f t="shared" si="1406"/>
        <v>2.5772229936826818</v>
      </c>
      <c r="EU630" s="44">
        <f t="shared" si="1406"/>
        <v>-2.1929220045402431</v>
      </c>
      <c r="EV630" s="39" t="s">
        <v>275</v>
      </c>
      <c r="EW630" s="111" t="s">
        <v>233</v>
      </c>
      <c r="EX630">
        <f>COUNT(ES628:ES636)</f>
        <v>9</v>
      </c>
      <c r="EY630">
        <f t="shared" ref="EY630" si="1407">COUNT(ET628:ET636)</f>
        <v>9</v>
      </c>
      <c r="EZ630" s="113">
        <f t="shared" ref="EZ630" si="1408">COUNT(EU628:EU636)</f>
        <v>9</v>
      </c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</row>
    <row r="631" spans="1:235">
      <c r="A631" s="4" t="s">
        <v>178</v>
      </c>
      <c r="B631" s="4" t="s">
        <v>169</v>
      </c>
      <c r="C631" s="4">
        <v>2</v>
      </c>
      <c r="D631" s="16">
        <v>38</v>
      </c>
      <c r="E631" s="4" t="s">
        <v>162</v>
      </c>
      <c r="F631" s="15">
        <v>9.7276127000000002E-5</v>
      </c>
      <c r="G631" s="15">
        <v>4.0390345E-6</v>
      </c>
      <c r="H631" s="15">
        <v>5.1238332999999997E-5</v>
      </c>
      <c r="I631" s="15">
        <v>3.0328481000000001E-5</v>
      </c>
      <c r="J631" s="15">
        <v>1.0461561E-4</v>
      </c>
      <c r="K631" s="15"/>
      <c r="L631" s="15">
        <v>1.7779908E-4</v>
      </c>
      <c r="M631" s="15"/>
      <c r="N631" s="15">
        <v>1.0600889E-4</v>
      </c>
      <c r="O631" s="15"/>
      <c r="P631" s="15"/>
      <c r="Q631" s="15"/>
      <c r="R631" s="15"/>
      <c r="S631" s="15"/>
      <c r="T631" s="15">
        <v>1.1781196000000001E-5</v>
      </c>
      <c r="U631" s="15">
        <v>1.8427272999999998E-5</v>
      </c>
      <c r="V631" s="15">
        <v>21.147735000000001</v>
      </c>
      <c r="W631" s="15">
        <v>4.7170468999999997</v>
      </c>
      <c r="X631" s="15">
        <v>7.3808740000000004</v>
      </c>
      <c r="Y631" s="15"/>
      <c r="Z631" s="15">
        <v>7.8300397000000004</v>
      </c>
      <c r="AA631" s="15"/>
      <c r="AB631" s="15">
        <v>1.3161358000000001</v>
      </c>
      <c r="AC631" s="4"/>
      <c r="AD631" s="4"/>
      <c r="AE631" s="4"/>
      <c r="AF631" s="4"/>
      <c r="AG631" s="4"/>
      <c r="AH631" s="4"/>
      <c r="AI631" s="69">
        <f t="shared" si="1343"/>
        <v>1</v>
      </c>
      <c r="AJ631" s="15">
        <f t="shared" si="1300"/>
        <v>-8.5494930999999998E-5</v>
      </c>
      <c r="AK631" s="15">
        <f t="shared" si="1301"/>
        <v>1.4388238499999998E-5</v>
      </c>
      <c r="AL631" s="15">
        <f t="shared" si="1302"/>
        <v>21.147683761667</v>
      </c>
      <c r="AM631" s="15">
        <f t="shared" si="1303"/>
        <v>4.7170165715189993</v>
      </c>
      <c r="AN631" s="15">
        <f t="shared" si="1304"/>
        <v>7.3807693843900006</v>
      </c>
      <c r="AO631" s="15">
        <f t="shared" si="1305"/>
        <v>0</v>
      </c>
      <c r="AP631" s="15">
        <f t="shared" si="1306"/>
        <v>7.8298619009200001</v>
      </c>
      <c r="AQ631" s="15">
        <f t="shared" si="1307"/>
        <v>0</v>
      </c>
      <c r="AR631" s="15">
        <f t="shared" si="1308"/>
        <v>1.3160297911100001</v>
      </c>
      <c r="AS631" s="15">
        <f t="shared" si="1309"/>
        <v>0</v>
      </c>
      <c r="AT631" s="15">
        <f t="shared" si="1310"/>
        <v>0</v>
      </c>
      <c r="AU631" s="15">
        <f t="shared" si="1311"/>
        <v>0</v>
      </c>
      <c r="AV631" s="15">
        <f t="shared" si="1312"/>
        <v>0</v>
      </c>
      <c r="AW631" s="15">
        <f t="shared" si="1313"/>
        <v>0</v>
      </c>
      <c r="AX631" s="4"/>
      <c r="AY631" s="4">
        <f t="shared" si="1314"/>
        <v>0</v>
      </c>
      <c r="AZ631" s="4">
        <f t="shared" si="1315"/>
        <v>1</v>
      </c>
      <c r="BA631" s="4"/>
      <c r="BB631" s="4">
        <f t="shared" si="1344"/>
        <v>1</v>
      </c>
      <c r="BC631" s="4">
        <f t="shared" si="1345"/>
        <v>1</v>
      </c>
      <c r="BD631" s="40">
        <f t="shared" si="1346"/>
        <v>2.0857294494795657</v>
      </c>
      <c r="BE631" s="15">
        <f t="shared" si="1347"/>
        <v>21.147683761667</v>
      </c>
      <c r="BF631" s="15">
        <f t="shared" si="1348"/>
        <v>4.7170165715189993</v>
      </c>
      <c r="BG631" s="15">
        <f t="shared" si="1316"/>
        <v>7.3807693843900006</v>
      </c>
      <c r="BH631" s="15">
        <f t="shared" si="1317"/>
        <v>7.8298619009200001</v>
      </c>
      <c r="BI631" s="15">
        <f t="shared" si="1318"/>
        <v>1.3160297911100001</v>
      </c>
      <c r="BJ631" s="18">
        <f t="shared" si="1319"/>
        <v>0.22305121566406347</v>
      </c>
      <c r="BK631" s="18">
        <f t="shared" si="1320"/>
        <v>0.34901076957508842</v>
      </c>
      <c r="BL631" s="18">
        <f t="shared" si="1321"/>
        <v>0.3702467839580933</v>
      </c>
      <c r="BM631" s="18">
        <f t="shared" si="1322"/>
        <v>6.2230445941104898E-2</v>
      </c>
      <c r="BN631" s="18">
        <f t="shared" si="1366"/>
        <v>1.564711353560754</v>
      </c>
      <c r="BO631" s="18">
        <f t="shared" si="1367"/>
        <v>1.6599182517602615</v>
      </c>
      <c r="BP631" s="18">
        <f t="shared" si="1368"/>
        <v>0.27899621957151721</v>
      </c>
      <c r="BQ631" s="18">
        <f t="shared" si="1369"/>
        <v>1.0608463011295015</v>
      </c>
      <c r="BR631" s="18">
        <f t="shared" si="1370"/>
        <v>0.17830523114478344</v>
      </c>
      <c r="BS631" s="18">
        <f t="shared" si="1371"/>
        <v>0.16807828896131208</v>
      </c>
      <c r="BT631" s="144">
        <f t="shared" si="1323"/>
        <v>-1.5003538672363741</v>
      </c>
      <c r="BU631" s="144">
        <f t="shared" si="1324"/>
        <v>-1.0526524988744779</v>
      </c>
      <c r="BV631" s="144">
        <f t="shared" si="1325"/>
        <v>-0.99358551200809597</v>
      </c>
      <c r="BW631" s="144">
        <f t="shared" si="1326"/>
        <v>-2.7769109144118236</v>
      </c>
      <c r="BX631" s="96"/>
      <c r="BY631" s="96"/>
      <c r="BZ631" s="96"/>
      <c r="CA631" s="96"/>
      <c r="CB631" s="96"/>
      <c r="CC631" s="96"/>
      <c r="CD631" s="96"/>
      <c r="CE631" s="96"/>
      <c r="CF631" s="96"/>
      <c r="CG631" s="96"/>
      <c r="CH631" s="96"/>
      <c r="CI631" s="4"/>
      <c r="CJ631" s="43"/>
      <c r="CK631" s="20">
        <f t="shared" si="1349"/>
        <v>0</v>
      </c>
      <c r="CL631" s="42">
        <f t="shared" si="1350"/>
        <v>2.0857294494795657</v>
      </c>
      <c r="CM631" s="43">
        <f t="shared" si="1351"/>
        <v>0.21795934580747925</v>
      </c>
      <c r="CN631" s="43">
        <f t="shared" si="1352"/>
        <v>0.33335401765846667</v>
      </c>
      <c r="CO631" s="40">
        <f t="shared" si="1353"/>
        <v>0.33810000000000001</v>
      </c>
      <c r="CP631" s="43">
        <f t="shared" si="1354"/>
        <v>5.4381206072057736E-2</v>
      </c>
      <c r="CQ631" s="18">
        <f t="shared" si="1355"/>
        <v>1.5294320893810813</v>
      </c>
      <c r="CR631" s="18">
        <f t="shared" si="1356"/>
        <v>1.551206711267336</v>
      </c>
      <c r="CS631" s="18">
        <f t="shared" si="1357"/>
        <v>0.24950160256074522</v>
      </c>
      <c r="CT631" s="18">
        <f t="shared" si="1358"/>
        <v>1.0142370635724445</v>
      </c>
      <c r="CU631" s="18">
        <f t="shared" si="1359"/>
        <v>0.16313349529740256</v>
      </c>
      <c r="CV631" s="18">
        <f t="shared" si="1360"/>
        <v>0.16084355537432043</v>
      </c>
      <c r="CW631" s="15">
        <f t="shared" si="1361"/>
        <v>-1.5234467207055882</v>
      </c>
      <c r="CX631" s="15">
        <f t="shared" si="1362"/>
        <v>-1.0985502376179159</v>
      </c>
      <c r="CY631" s="15">
        <f t="shared" si="1363"/>
        <v>-2.9117366614276206</v>
      </c>
      <c r="CZ631" s="15">
        <f t="shared" si="1372"/>
        <v>0.42489648308767219</v>
      </c>
      <c r="DA631" s="15">
        <f t="shared" si="1373"/>
        <v>0.43903315143729127</v>
      </c>
      <c r="DB631" s="15">
        <f t="shared" si="1374"/>
        <v>-1.3882899407220324</v>
      </c>
      <c r="DC631" s="15">
        <f t="shared" si="1375"/>
        <v>1.4136668349619286E-2</v>
      </c>
      <c r="DD631" s="15">
        <f t="shared" si="1376"/>
        <v>-1.8131864238097046</v>
      </c>
      <c r="DE631" s="15">
        <f t="shared" si="1377"/>
        <v>-1.8273230921593235</v>
      </c>
      <c r="DF631" s="15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3" t="str">
        <f>E631</f>
        <v>STD</v>
      </c>
      <c r="DW631" s="43" t="str">
        <f>A631</f>
        <v>Lab 3</v>
      </c>
      <c r="DX631" s="43" t="str">
        <f>B631</f>
        <v>Feb 5, 2020</v>
      </c>
      <c r="DY631" s="125">
        <f>C631</f>
        <v>2</v>
      </c>
      <c r="DZ631" s="51">
        <f>BE631/AVERAGE(BE629,BE633)</f>
        <v>0.99422089882911446</v>
      </c>
      <c r="EA631" s="52">
        <f>(CM631/AVERAGE(CM629,CM633)-1)*10^6</f>
        <v>-4.4765709483751692</v>
      </c>
      <c r="EB631" s="52">
        <f>(CN631/AVERAGE(CN629,CN633)-1)*10^6</f>
        <v>-4.2412409864134304</v>
      </c>
      <c r="EC631" s="52">
        <f>(CP631/AVERAGE(CP629,CP633)-1)*10^6</f>
        <v>-21.307709145546028</v>
      </c>
      <c r="ED631" s="4"/>
      <c r="EE631" s="4"/>
      <c r="EF631" s="4"/>
      <c r="EG631" s="4"/>
      <c r="EH631" s="130"/>
      <c r="EI631" s="20"/>
      <c r="EJ631" s="20"/>
      <c r="EK631" s="52"/>
      <c r="EL631" s="52"/>
      <c r="EN631" t="str">
        <f t="shared" ref="EN631:EU631" si="1409">EE828</f>
        <v>iRM11</v>
      </c>
      <c r="EO631" t="str">
        <f t="shared" si="1409"/>
        <v>Lab 3</v>
      </c>
      <c r="EP631" s="39" t="str">
        <f t="shared" si="1409"/>
        <v>Jul 29, 2020</v>
      </c>
      <c r="EQ631" s="124">
        <f t="shared" si="1409"/>
        <v>4</v>
      </c>
      <c r="ER631" s="117">
        <f t="shared" si="1409"/>
        <v>0.99745106991821508</v>
      </c>
      <c r="ES631" s="44">
        <f t="shared" si="1409"/>
        <v>-6.1203564178935466</v>
      </c>
      <c r="ET631" s="44">
        <f t="shared" si="1409"/>
        <v>3.9630394457201845</v>
      </c>
      <c r="EU631" s="44">
        <f t="shared" si="1409"/>
        <v>18.794201687821754</v>
      </c>
      <c r="EV631" s="39" t="s">
        <v>275</v>
      </c>
      <c r="EW631" s="114" t="s">
        <v>274</v>
      </c>
      <c r="EX631" s="115">
        <f>EX629/SQRT(EX630)</f>
        <v>5.5941068951024784</v>
      </c>
      <c r="EY631" s="115">
        <f t="shared" ref="EY631" si="1410">EY629/SQRT(EY630)</f>
        <v>3.9451401412305049</v>
      </c>
      <c r="EZ631" s="116">
        <f t="shared" ref="EZ631" si="1411">EZ629/SQRT(EZ630)</f>
        <v>10.855500324805767</v>
      </c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</row>
    <row r="632" spans="1:235">
      <c r="A632" s="4" t="s">
        <v>178</v>
      </c>
      <c r="B632" s="4" t="s">
        <v>169</v>
      </c>
      <c r="C632" s="4">
        <v>2</v>
      </c>
      <c r="D632" s="16">
        <v>39</v>
      </c>
      <c r="E632" s="4" t="s">
        <v>163</v>
      </c>
      <c r="F632" s="15">
        <v>9.7276127000000002E-5</v>
      </c>
      <c r="G632" s="15">
        <v>4.0390345E-6</v>
      </c>
      <c r="H632" s="15">
        <v>5.1238332999999997E-5</v>
      </c>
      <c r="I632" s="15">
        <v>3.0328481000000001E-5</v>
      </c>
      <c r="J632" s="15">
        <v>1.0461561E-4</v>
      </c>
      <c r="K632" s="15"/>
      <c r="L632" s="15">
        <v>1.7779908E-4</v>
      </c>
      <c r="M632" s="15"/>
      <c r="N632" s="15">
        <v>1.0600889E-4</v>
      </c>
      <c r="O632" s="15"/>
      <c r="P632" s="15"/>
      <c r="Q632" s="15"/>
      <c r="R632" s="15"/>
      <c r="S632" s="15"/>
      <c r="T632" s="15">
        <v>5.6041388000000002E-5</v>
      </c>
      <c r="U632" s="15">
        <v>-4.1134674999999999E-6</v>
      </c>
      <c r="V632" s="15">
        <v>20.633769999999998</v>
      </c>
      <c r="W632" s="15">
        <v>4.6024862999999998</v>
      </c>
      <c r="X632" s="15">
        <v>7.2017160999999996</v>
      </c>
      <c r="Y632" s="15"/>
      <c r="Z632" s="15">
        <v>7.6401998000000004</v>
      </c>
      <c r="AA632" s="15"/>
      <c r="AB632" s="15">
        <v>1.2842731999999999</v>
      </c>
      <c r="AC632" s="4"/>
      <c r="AD632" s="4"/>
      <c r="AE632" s="4"/>
      <c r="AF632" s="4"/>
      <c r="AG632" s="4"/>
      <c r="AH632" s="4"/>
      <c r="AI632" s="69">
        <f t="shared" si="1343"/>
        <v>1</v>
      </c>
      <c r="AJ632" s="15">
        <f t="shared" si="1300"/>
        <v>-4.1234739E-5</v>
      </c>
      <c r="AK632" s="15">
        <f t="shared" si="1301"/>
        <v>-8.1525019999999991E-6</v>
      </c>
      <c r="AL632" s="15">
        <f t="shared" si="1302"/>
        <v>20.633718761666998</v>
      </c>
      <c r="AM632" s="15">
        <f t="shared" si="1303"/>
        <v>4.6024559715189994</v>
      </c>
      <c r="AN632" s="15">
        <f t="shared" si="1304"/>
        <v>7.2016114843899999</v>
      </c>
      <c r="AO632" s="15">
        <f t="shared" si="1305"/>
        <v>0</v>
      </c>
      <c r="AP632" s="15">
        <f t="shared" si="1306"/>
        <v>7.6400220009200002</v>
      </c>
      <c r="AQ632" s="15">
        <f t="shared" si="1307"/>
        <v>0</v>
      </c>
      <c r="AR632" s="15">
        <f t="shared" si="1308"/>
        <v>1.2841671911099999</v>
      </c>
      <c r="AS632" s="15">
        <f t="shared" si="1309"/>
        <v>0</v>
      </c>
      <c r="AT632" s="15">
        <f t="shared" si="1310"/>
        <v>0</v>
      </c>
      <c r="AU632" s="15">
        <f t="shared" si="1311"/>
        <v>0</v>
      </c>
      <c r="AV632" s="15">
        <f t="shared" si="1312"/>
        <v>0</v>
      </c>
      <c r="AW632" s="15">
        <f t="shared" si="1313"/>
        <v>0</v>
      </c>
      <c r="AX632" s="4"/>
      <c r="AY632" s="4">
        <f t="shared" si="1314"/>
        <v>0</v>
      </c>
      <c r="AZ632" s="4">
        <f t="shared" si="1315"/>
        <v>1</v>
      </c>
      <c r="BA632" s="4"/>
      <c r="BB632" s="4">
        <f t="shared" si="1344"/>
        <v>1</v>
      </c>
      <c r="BC632" s="4">
        <f t="shared" si="1345"/>
        <v>1</v>
      </c>
      <c r="BD632" s="40">
        <f t="shared" si="1346"/>
        <v>2.0870940355052094</v>
      </c>
      <c r="BE632" s="15">
        <f t="shared" si="1347"/>
        <v>20.633718761666998</v>
      </c>
      <c r="BF632" s="15">
        <f t="shared" si="1348"/>
        <v>4.6024559715189994</v>
      </c>
      <c r="BG632" s="15">
        <f t="shared" si="1316"/>
        <v>7.2016114843899999</v>
      </c>
      <c r="BH632" s="15">
        <f t="shared" si="1317"/>
        <v>7.6400220009200002</v>
      </c>
      <c r="BI632" s="15">
        <f t="shared" si="1318"/>
        <v>1.2841671911099999</v>
      </c>
      <c r="BJ632" s="18">
        <f t="shared" si="1319"/>
        <v>0.22305508884173467</v>
      </c>
      <c r="BK632" s="18">
        <f t="shared" si="1320"/>
        <v>0.34902150056290587</v>
      </c>
      <c r="BL632" s="18">
        <f t="shared" si="1321"/>
        <v>0.37026878621189285</v>
      </c>
      <c r="BM632" s="18">
        <f t="shared" si="1322"/>
        <v>6.2236342655581103E-2</v>
      </c>
      <c r="BN632" s="18">
        <f t="shared" si="1366"/>
        <v>1.5647322927052734</v>
      </c>
      <c r="BO632" s="18">
        <f t="shared" si="1367"/>
        <v>1.6599880690218702</v>
      </c>
      <c r="BP632" s="18">
        <f t="shared" si="1368"/>
        <v>0.27901781115489344</v>
      </c>
      <c r="BQ632" s="18">
        <f t="shared" si="1369"/>
        <v>1.0608767242554373</v>
      </c>
      <c r="BR632" s="18">
        <f t="shared" si="1370"/>
        <v>0.17831664397524397</v>
      </c>
      <c r="BS632" s="18">
        <f t="shared" si="1371"/>
        <v>0.16808422684586019</v>
      </c>
      <c r="BT632" s="144">
        <f t="shared" si="1323"/>
        <v>-1.5003365028654509</v>
      </c>
      <c r="BU632" s="144">
        <f t="shared" si="1324"/>
        <v>-1.0526217524798558</v>
      </c>
      <c r="BV632" s="144">
        <f t="shared" si="1325"/>
        <v>-0.99352608785905072</v>
      </c>
      <c r="BW632" s="144">
        <f t="shared" si="1326"/>
        <v>-2.7768161627990104</v>
      </c>
      <c r="BX632" s="96"/>
      <c r="BY632" s="96"/>
      <c r="BZ632" s="96"/>
      <c r="CA632" s="96"/>
      <c r="CB632" s="96"/>
      <c r="CC632" s="96"/>
      <c r="CD632" s="96"/>
      <c r="CE632" s="96"/>
      <c r="CF632" s="96"/>
      <c r="CG632" s="96"/>
      <c r="CH632" s="96"/>
      <c r="CI632" s="4"/>
      <c r="CJ632" s="43"/>
      <c r="CK632" s="20">
        <f t="shared" si="1349"/>
        <v>0</v>
      </c>
      <c r="CL632" s="42">
        <f t="shared" si="1350"/>
        <v>2.0870940355052094</v>
      </c>
      <c r="CM632" s="43">
        <f t="shared" si="1351"/>
        <v>0.21795983750227177</v>
      </c>
      <c r="CN632" s="43">
        <f t="shared" si="1352"/>
        <v>0.33335425695784415</v>
      </c>
      <c r="CO632" s="40">
        <f t="shared" si="1353"/>
        <v>0.33810000000000001</v>
      </c>
      <c r="CP632" s="43">
        <f t="shared" si="1354"/>
        <v>5.4381561836555056E-2</v>
      </c>
      <c r="CQ632" s="18">
        <f t="shared" si="1355"/>
        <v>1.5294297370467151</v>
      </c>
      <c r="CR632" s="18">
        <f t="shared" si="1356"/>
        <v>1.551203211905845</v>
      </c>
      <c r="CS632" s="18">
        <f t="shared" si="1357"/>
        <v>0.24950267195894854</v>
      </c>
      <c r="CT632" s="18">
        <f t="shared" si="1358"/>
        <v>1.0142363354992523</v>
      </c>
      <c r="CU632" s="18">
        <f t="shared" si="1359"/>
        <v>0.16313444541802299</v>
      </c>
      <c r="CV632" s="18">
        <f t="shared" si="1360"/>
        <v>0.16084460762068928</v>
      </c>
      <c r="CW632" s="15">
        <f t="shared" si="1361"/>
        <v>-1.5234444648067367</v>
      </c>
      <c r="CX632" s="15">
        <f t="shared" si="1362"/>
        <v>-1.098549519764586</v>
      </c>
      <c r="CY632" s="15">
        <f t="shared" si="1363"/>
        <v>-2.9117301194003411</v>
      </c>
      <c r="CZ632" s="15">
        <f t="shared" si="1372"/>
        <v>0.42489494504215092</v>
      </c>
      <c r="DA632" s="15">
        <f t="shared" si="1373"/>
        <v>0.43903089553843994</v>
      </c>
      <c r="DB632" s="15">
        <f t="shared" si="1374"/>
        <v>-1.3882856545936046</v>
      </c>
      <c r="DC632" s="15">
        <f t="shared" si="1375"/>
        <v>1.4135950496289277E-2</v>
      </c>
      <c r="DD632" s="15">
        <f t="shared" si="1376"/>
        <v>-1.8131805996357553</v>
      </c>
      <c r="DE632" s="15">
        <f t="shared" si="1377"/>
        <v>-1.8273165501320445</v>
      </c>
      <c r="DF632" s="15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125"/>
      <c r="DZ632" s="4"/>
      <c r="EA632" s="20"/>
      <c r="EB632" s="20"/>
      <c r="EC632" s="20"/>
      <c r="ED632" s="4"/>
      <c r="EE632" s="4" t="str">
        <f>E632</f>
        <v>iRM4</v>
      </c>
      <c r="EF632" s="4" t="str">
        <f>A632</f>
        <v>Lab 3</v>
      </c>
      <c r="EG632" s="4" t="str">
        <f>B632</f>
        <v>Feb 5, 2020</v>
      </c>
      <c r="EH632" s="130">
        <f>C632</f>
        <v>2</v>
      </c>
      <c r="EI632" s="51">
        <f>BE632/AVERAGE(BE631,BE633)</f>
        <v>0.97538873115387748</v>
      </c>
      <c r="EJ632" s="52">
        <f>(CM632/AVERAGE(CM631,CM633)-1)*10^6</f>
        <v>-0.85291942519827302</v>
      </c>
      <c r="EK632" s="52">
        <f>(CN632/AVERAGE(CN631,CN633)-1)*10^6</f>
        <v>-0.2145784575580123</v>
      </c>
      <c r="EL632" s="52">
        <f>(CP632/AVERAGE(CP631,CP633)-1)*10^6</f>
        <v>-7.5691109353570596</v>
      </c>
      <c r="EN632" t="str">
        <f t="shared" ref="EN632:EU632" si="1412">EE832</f>
        <v>iRM11</v>
      </c>
      <c r="EO632" t="str">
        <f t="shared" si="1412"/>
        <v>Lab 3</v>
      </c>
      <c r="EP632" s="39" t="str">
        <f t="shared" si="1412"/>
        <v>Jul 29, 2020</v>
      </c>
      <c r="EQ632" s="124">
        <f t="shared" si="1412"/>
        <v>4</v>
      </c>
      <c r="ER632" s="117">
        <f t="shared" si="1412"/>
        <v>0.98930562126926203</v>
      </c>
      <c r="ES632" s="44">
        <f t="shared" si="1412"/>
        <v>8.4656968513119324</v>
      </c>
      <c r="ET632" s="44">
        <f t="shared" si="1412"/>
        <v>-1.6650517846716895</v>
      </c>
      <c r="EU632" s="44">
        <f t="shared" si="1412"/>
        <v>-4.475793397795691</v>
      </c>
      <c r="EV632" s="39" t="s">
        <v>275</v>
      </c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</row>
    <row r="633" spans="1:235">
      <c r="A633" s="4" t="s">
        <v>178</v>
      </c>
      <c r="B633" s="4" t="s">
        <v>169</v>
      </c>
      <c r="C633" s="4">
        <v>2</v>
      </c>
      <c r="D633" s="16">
        <v>40</v>
      </c>
      <c r="E633" s="4" t="s">
        <v>162</v>
      </c>
      <c r="F633" s="15">
        <v>9.7276127000000002E-5</v>
      </c>
      <c r="G633" s="15">
        <v>4.0390345E-6</v>
      </c>
      <c r="H633" s="15">
        <v>5.1238332999999997E-5</v>
      </c>
      <c r="I633" s="15">
        <v>3.0328481000000001E-5</v>
      </c>
      <c r="J633" s="15">
        <v>1.0461561E-4</v>
      </c>
      <c r="K633" s="15"/>
      <c r="L633" s="15">
        <v>1.7779908E-4</v>
      </c>
      <c r="M633" s="15"/>
      <c r="N633" s="15">
        <v>1.0600889E-4</v>
      </c>
      <c r="O633" s="15"/>
      <c r="P633" s="15"/>
      <c r="Q633" s="15"/>
      <c r="R633" s="15"/>
      <c r="S633" s="15"/>
      <c r="T633" s="15">
        <v>9.3297205999999998E-7</v>
      </c>
      <c r="U633" s="15">
        <v>-1.4422158000000001E-5</v>
      </c>
      <c r="V633" s="15">
        <v>21.161076000000001</v>
      </c>
      <c r="W633" s="15">
        <v>4.7201820000000003</v>
      </c>
      <c r="X633" s="15">
        <v>7.3859482999999999</v>
      </c>
      <c r="Y633" s="15"/>
      <c r="Z633" s="15">
        <v>7.8358280999999996</v>
      </c>
      <c r="AA633" s="15"/>
      <c r="AB633" s="15">
        <v>1.317215</v>
      </c>
      <c r="AC633" s="4"/>
      <c r="AD633" s="4"/>
      <c r="AE633" s="4"/>
      <c r="AF633" s="4"/>
      <c r="AG633" s="4"/>
      <c r="AH633" s="4"/>
      <c r="AI633" s="69">
        <f t="shared" si="1343"/>
        <v>1</v>
      </c>
      <c r="AJ633" s="15">
        <f t="shared" si="1300"/>
        <v>-9.6343154940000007E-5</v>
      </c>
      <c r="AK633" s="15">
        <f t="shared" si="1301"/>
        <v>-1.8461192500000002E-5</v>
      </c>
      <c r="AL633" s="15">
        <f t="shared" si="1302"/>
        <v>21.161024761667001</v>
      </c>
      <c r="AM633" s="15">
        <f t="shared" si="1303"/>
        <v>4.7201516715189999</v>
      </c>
      <c r="AN633" s="15">
        <f t="shared" si="1304"/>
        <v>7.3858436843900002</v>
      </c>
      <c r="AO633" s="15">
        <f t="shared" si="1305"/>
        <v>0</v>
      </c>
      <c r="AP633" s="15">
        <f t="shared" si="1306"/>
        <v>7.8356503009199994</v>
      </c>
      <c r="AQ633" s="15">
        <f t="shared" si="1307"/>
        <v>0</v>
      </c>
      <c r="AR633" s="15">
        <f t="shared" si="1308"/>
        <v>1.31710899111</v>
      </c>
      <c r="AS633" s="15">
        <f t="shared" si="1309"/>
        <v>0</v>
      </c>
      <c r="AT633" s="15">
        <f t="shared" si="1310"/>
        <v>0</v>
      </c>
      <c r="AU633" s="15">
        <f t="shared" si="1311"/>
        <v>0</v>
      </c>
      <c r="AV633" s="15">
        <f t="shared" si="1312"/>
        <v>0</v>
      </c>
      <c r="AW633" s="15">
        <f t="shared" si="1313"/>
        <v>0</v>
      </c>
      <c r="AX633" s="4"/>
      <c r="AY633" s="4">
        <f t="shared" si="1314"/>
        <v>0</v>
      </c>
      <c r="AZ633" s="4">
        <f t="shared" si="1315"/>
        <v>1</v>
      </c>
      <c r="BA633" s="4"/>
      <c r="BB633" s="4">
        <f t="shared" si="1344"/>
        <v>1</v>
      </c>
      <c r="BC633" s="4">
        <f t="shared" si="1345"/>
        <v>1</v>
      </c>
      <c r="BD633" s="40">
        <f t="shared" si="1346"/>
        <v>2.0882175173755719</v>
      </c>
      <c r="BE633" s="15">
        <f t="shared" si="1347"/>
        <v>21.161024761667001</v>
      </c>
      <c r="BF633" s="15">
        <f t="shared" si="1348"/>
        <v>4.7201516715189999</v>
      </c>
      <c r="BG633" s="15">
        <f t="shared" si="1316"/>
        <v>7.3858436843900002</v>
      </c>
      <c r="BH633" s="15">
        <f t="shared" si="1317"/>
        <v>7.8356503009199994</v>
      </c>
      <c r="BI633" s="15">
        <f t="shared" si="1318"/>
        <v>1.31710899111</v>
      </c>
      <c r="BJ633" s="18">
        <f t="shared" si="1319"/>
        <v>0.2230587471391986</v>
      </c>
      <c r="BK633" s="18">
        <f t="shared" si="1320"/>
        <v>0.34903052983376243</v>
      </c>
      <c r="BL633" s="18">
        <f t="shared" si="1321"/>
        <v>0.37028690194220681</v>
      </c>
      <c r="BM633" s="18">
        <f t="shared" si="1322"/>
        <v>6.224221208303346E-2</v>
      </c>
      <c r="BN633" s="18">
        <f t="shared" si="1366"/>
        <v>1.5647471094955618</v>
      </c>
      <c r="BO633" s="18">
        <f t="shared" si="1367"/>
        <v>1.6600420592837424</v>
      </c>
      <c r="BP633" s="18">
        <f t="shared" si="1368"/>
        <v>0.2790395484656405</v>
      </c>
      <c r="BQ633" s="18">
        <f t="shared" si="1369"/>
        <v>1.0609011828236585</v>
      </c>
      <c r="BR633" s="18">
        <f t="shared" si="1370"/>
        <v>0.17832884737240151</v>
      </c>
      <c r="BS633" s="18">
        <f t="shared" si="1371"/>
        <v>0.16809185460399576</v>
      </c>
      <c r="BT633" s="144">
        <f t="shared" si="1323"/>
        <v>-1.5003201021301722</v>
      </c>
      <c r="BU633" s="144">
        <f t="shared" si="1324"/>
        <v>-1.0525958825719868</v>
      </c>
      <c r="BV633" s="144">
        <f t="shared" si="1325"/>
        <v>-0.99347716316477763</v>
      </c>
      <c r="BW633" s="144">
        <f t="shared" si="1326"/>
        <v>-2.7767218585637301</v>
      </c>
      <c r="BX633" s="96"/>
      <c r="BY633" s="96"/>
      <c r="BZ633" s="96"/>
      <c r="CA633" s="96"/>
      <c r="CB633" s="96"/>
      <c r="CC633" s="96"/>
      <c r="CD633" s="96"/>
      <c r="CE633" s="96"/>
      <c r="CF633" s="96"/>
      <c r="CG633" s="96"/>
      <c r="CH633" s="96"/>
      <c r="CI633" s="4"/>
      <c r="CJ633" s="43"/>
      <c r="CK633" s="20">
        <f t="shared" si="1349"/>
        <v>0</v>
      </c>
      <c r="CL633" s="42">
        <f t="shared" si="1350"/>
        <v>2.0882175173755719</v>
      </c>
      <c r="CM633" s="43">
        <f t="shared" si="1351"/>
        <v>0.21796070100174006</v>
      </c>
      <c r="CN633" s="43">
        <f t="shared" si="1352"/>
        <v>0.33335463931853682</v>
      </c>
      <c r="CO633" s="40">
        <f t="shared" si="1353"/>
        <v>0.33810000000000007</v>
      </c>
      <c r="CP633" s="43">
        <f t="shared" si="1354"/>
        <v>5.4382740847432373E-2</v>
      </c>
      <c r="CQ633" s="18">
        <f t="shared" si="1355"/>
        <v>1.5294254321373077</v>
      </c>
      <c r="CR633" s="18">
        <f t="shared" si="1356"/>
        <v>1.5511970664716332</v>
      </c>
      <c r="CS633" s="18">
        <f t="shared" si="1357"/>
        <v>0.24950709278090544</v>
      </c>
      <c r="CT633" s="18">
        <f t="shared" si="1358"/>
        <v>1.0142351721612874</v>
      </c>
      <c r="CU633" s="18">
        <f t="shared" si="1359"/>
        <v>0.16313779510795096</v>
      </c>
      <c r="CV633" s="18">
        <f t="shared" si="1360"/>
        <v>0.16084809478684522</v>
      </c>
      <c r="CW633" s="15">
        <f t="shared" si="1361"/>
        <v>-1.5234405030779719</v>
      </c>
      <c r="CX633" s="15">
        <f t="shared" si="1362"/>
        <v>-1.0985483727551648</v>
      </c>
      <c r="CY633" s="15">
        <f t="shared" si="1363"/>
        <v>-2.9117084392930215</v>
      </c>
      <c r="CZ633" s="15">
        <f t="shared" si="1372"/>
        <v>0.42489213032280704</v>
      </c>
      <c r="DA633" s="15">
        <f t="shared" si="1373"/>
        <v>0.43902693380967489</v>
      </c>
      <c r="DB633" s="15">
        <f t="shared" si="1374"/>
        <v>-1.3882679362150501</v>
      </c>
      <c r="DC633" s="15">
        <f t="shared" si="1375"/>
        <v>1.4134803486868186E-2</v>
      </c>
      <c r="DD633" s="15">
        <f t="shared" si="1376"/>
        <v>-1.8131600665378571</v>
      </c>
      <c r="DE633" s="15">
        <f t="shared" si="1377"/>
        <v>-1.8272948700247247</v>
      </c>
      <c r="DF633" s="15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3" t="str">
        <f>E633</f>
        <v>STD</v>
      </c>
      <c r="DW633" s="43" t="str">
        <f>A633</f>
        <v>Lab 3</v>
      </c>
      <c r="DX633" s="43" t="str">
        <f>B633</f>
        <v>Feb 5, 2020</v>
      </c>
      <c r="DY633" s="125">
        <f>C633</f>
        <v>2</v>
      </c>
      <c r="DZ633" s="51">
        <f>BE633/AVERAGE(BE631,BE635)</f>
        <v>1.0090642339681686</v>
      </c>
      <c r="EA633" s="52">
        <f>(CM633/AVERAGE(CM631,CM635)-1)*10^6</f>
        <v>6.2575900643402349</v>
      </c>
      <c r="EB633" s="52">
        <f>(CN633/AVERAGE(CN631,CN635)-1)*10^6</f>
        <v>4.381332840308616</v>
      </c>
      <c r="EC633" s="52">
        <f>(CP633/AVERAGE(CP631,CP635)-1)*10^6</f>
        <v>26.619305573349905</v>
      </c>
      <c r="ED633" s="4"/>
      <c r="EE633" s="4"/>
      <c r="EF633" s="4"/>
      <c r="EG633" s="4"/>
      <c r="EH633" s="130"/>
      <c r="EI633" s="20"/>
      <c r="EJ633" s="20"/>
      <c r="EK633" s="52"/>
      <c r="EL633" s="52"/>
      <c r="EN633" t="str">
        <f t="shared" ref="EN633:EU633" si="1413">EE836</f>
        <v>iRM11</v>
      </c>
      <c r="EO633" t="str">
        <f t="shared" si="1413"/>
        <v>Lab 3</v>
      </c>
      <c r="EP633" s="39" t="str">
        <f t="shared" si="1413"/>
        <v>Jul 29, 2020</v>
      </c>
      <c r="EQ633" s="124">
        <f t="shared" si="1413"/>
        <v>4</v>
      </c>
      <c r="ER633" s="117">
        <f t="shared" si="1413"/>
        <v>1.0154664468873975</v>
      </c>
      <c r="ES633" s="44">
        <f t="shared" si="1413"/>
        <v>1.8243913098014986</v>
      </c>
      <c r="ET633" s="44">
        <f t="shared" si="1413"/>
        <v>-6.2861993783691616</v>
      </c>
      <c r="EU633" s="44">
        <f t="shared" si="1413"/>
        <v>22.028445243460482</v>
      </c>
      <c r="EV633" s="39" t="s">
        <v>275</v>
      </c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</row>
    <row r="634" spans="1:235">
      <c r="A634" s="4" t="s">
        <v>178</v>
      </c>
      <c r="B634" s="4" t="s">
        <v>169</v>
      </c>
      <c r="C634" s="4">
        <v>2</v>
      </c>
      <c r="D634" s="16">
        <v>41</v>
      </c>
      <c r="E634" s="4" t="s">
        <v>164</v>
      </c>
      <c r="F634" s="15">
        <v>9.7276127000000002E-5</v>
      </c>
      <c r="G634" s="15">
        <v>4.0390345E-6</v>
      </c>
      <c r="H634" s="15">
        <v>5.1238332999999997E-5</v>
      </c>
      <c r="I634" s="15">
        <v>3.0328481000000001E-5</v>
      </c>
      <c r="J634" s="15">
        <v>1.0461561E-4</v>
      </c>
      <c r="K634" s="15"/>
      <c r="L634" s="15">
        <v>1.7779908E-4</v>
      </c>
      <c r="M634" s="15"/>
      <c r="N634" s="15">
        <v>1.0600889E-4</v>
      </c>
      <c r="O634" s="15"/>
      <c r="P634" s="15"/>
      <c r="Q634" s="15"/>
      <c r="R634" s="15"/>
      <c r="S634" s="15"/>
      <c r="T634" s="15">
        <v>1.5129156E-5</v>
      </c>
      <c r="U634" s="15">
        <v>1.0537000999999999E-6</v>
      </c>
      <c r="V634" s="15">
        <v>20.33567</v>
      </c>
      <c r="W634" s="15">
        <v>4.5361042999999999</v>
      </c>
      <c r="X634" s="15">
        <v>7.0980059999999998</v>
      </c>
      <c r="Y634" s="15"/>
      <c r="Z634" s="15">
        <v>7.5306360000000003</v>
      </c>
      <c r="AA634" s="15"/>
      <c r="AB634" s="15">
        <v>1.2658997999999999</v>
      </c>
      <c r="AC634" s="4"/>
      <c r="AD634" s="4"/>
      <c r="AE634" s="4"/>
      <c r="AF634" s="4"/>
      <c r="AG634" s="4"/>
      <c r="AH634" s="4"/>
      <c r="AI634" s="69">
        <f t="shared" si="1343"/>
        <v>1</v>
      </c>
      <c r="AJ634" s="15">
        <f t="shared" si="1300"/>
        <v>-8.2146971000000005E-5</v>
      </c>
      <c r="AK634" s="15">
        <f t="shared" si="1301"/>
        <v>-2.9853344000000003E-6</v>
      </c>
      <c r="AL634" s="15">
        <f t="shared" si="1302"/>
        <v>20.335618761667</v>
      </c>
      <c r="AM634" s="15">
        <f t="shared" si="1303"/>
        <v>4.5360739715189995</v>
      </c>
      <c r="AN634" s="15">
        <f t="shared" si="1304"/>
        <v>7.0979013843900001</v>
      </c>
      <c r="AO634" s="15">
        <f t="shared" si="1305"/>
        <v>0</v>
      </c>
      <c r="AP634" s="15">
        <f t="shared" si="1306"/>
        <v>7.5304582009200001</v>
      </c>
      <c r="AQ634" s="15">
        <f t="shared" si="1307"/>
        <v>0</v>
      </c>
      <c r="AR634" s="15">
        <f t="shared" si="1308"/>
        <v>1.2657937911099999</v>
      </c>
      <c r="AS634" s="15">
        <f t="shared" si="1309"/>
        <v>0</v>
      </c>
      <c r="AT634" s="15">
        <f t="shared" si="1310"/>
        <v>0</v>
      </c>
      <c r="AU634" s="15">
        <f t="shared" si="1311"/>
        <v>0</v>
      </c>
      <c r="AV634" s="15">
        <f t="shared" si="1312"/>
        <v>0</v>
      </c>
      <c r="AW634" s="15">
        <f t="shared" si="1313"/>
        <v>0</v>
      </c>
      <c r="AX634" s="4"/>
      <c r="AY634" s="4">
        <f t="shared" si="1314"/>
        <v>0</v>
      </c>
      <c r="AZ634" s="4">
        <f t="shared" si="1315"/>
        <v>1</v>
      </c>
      <c r="BA634" s="4"/>
      <c r="BB634" s="4">
        <f t="shared" si="1344"/>
        <v>1</v>
      </c>
      <c r="BC634" s="4">
        <f t="shared" si="1345"/>
        <v>1</v>
      </c>
      <c r="BD634" s="40">
        <f t="shared" si="1346"/>
        <v>2.0895743355001657</v>
      </c>
      <c r="BE634" s="15">
        <f t="shared" si="1347"/>
        <v>20.335618761667</v>
      </c>
      <c r="BF634" s="15">
        <f t="shared" si="1348"/>
        <v>4.5360739715189995</v>
      </c>
      <c r="BG634" s="15">
        <f t="shared" si="1316"/>
        <v>7.0979013843900001</v>
      </c>
      <c r="BH634" s="15">
        <f t="shared" si="1317"/>
        <v>7.5304582009200001</v>
      </c>
      <c r="BI634" s="15">
        <f t="shared" si="1318"/>
        <v>1.2657937911099999</v>
      </c>
      <c r="BJ634" s="18">
        <f t="shared" si="1319"/>
        <v>0.22306053357321878</v>
      </c>
      <c r="BK634" s="18">
        <f t="shared" si="1320"/>
        <v>0.34903788606470482</v>
      </c>
      <c r="BL634" s="18">
        <f t="shared" si="1321"/>
        <v>0.37030878131503164</v>
      </c>
      <c r="BM634" s="18">
        <f t="shared" si="1322"/>
        <v>6.2245157422799624E-2</v>
      </c>
      <c r="BN634" s="18">
        <f t="shared" si="1366"/>
        <v>1.5647675564719945</v>
      </c>
      <c r="BO634" s="18">
        <f t="shared" si="1367"/>
        <v>1.6601268515906209</v>
      </c>
      <c r="BP634" s="18">
        <f t="shared" si="1368"/>
        <v>0.27905051792753777</v>
      </c>
      <c r="BQ634" s="18">
        <f t="shared" si="1369"/>
        <v>1.0609415083564413</v>
      </c>
      <c r="BR634" s="18">
        <f t="shared" si="1370"/>
        <v>0.178333527413298</v>
      </c>
      <c r="BS634" s="18">
        <f t="shared" si="1371"/>
        <v>0.1680898767827112</v>
      </c>
      <c r="BT634" s="144">
        <f t="shared" si="1323"/>
        <v>-1.5003120933571943</v>
      </c>
      <c r="BU634" s="144">
        <f t="shared" si="1324"/>
        <v>-1.0525748066121663</v>
      </c>
      <c r="BV634" s="144">
        <f t="shared" si="1325"/>
        <v>-0.99341807728748766</v>
      </c>
      <c r="BW634" s="144">
        <f t="shared" si="1326"/>
        <v>-2.7766745390681313</v>
      </c>
      <c r="BX634" s="96"/>
      <c r="BY634" s="96"/>
      <c r="BZ634" s="96"/>
      <c r="CA634" s="96"/>
      <c r="CB634" s="96"/>
      <c r="CC634" s="96"/>
      <c r="CD634" s="96"/>
      <c r="CE634" s="96"/>
      <c r="CF634" s="96"/>
      <c r="CG634" s="96"/>
      <c r="CH634" s="96"/>
      <c r="CI634" s="4"/>
      <c r="CJ634" s="43"/>
      <c r="CK634" s="20">
        <f t="shared" si="1349"/>
        <v>0</v>
      </c>
      <c r="CL634" s="42">
        <f t="shared" si="1350"/>
        <v>2.0895743355001657</v>
      </c>
      <c r="CM634" s="43">
        <f t="shared" si="1351"/>
        <v>0.21795917229740303</v>
      </c>
      <c r="CN634" s="43">
        <f t="shared" si="1352"/>
        <v>0.33335171192958613</v>
      </c>
      <c r="CO634" s="40">
        <f t="shared" si="1353"/>
        <v>0.33810000000000001</v>
      </c>
      <c r="CP634" s="43">
        <f t="shared" si="1354"/>
        <v>5.4380544483976952E-2</v>
      </c>
      <c r="CQ634" s="18">
        <f t="shared" si="1355"/>
        <v>1.5294227281921005</v>
      </c>
      <c r="CR634" s="18">
        <f t="shared" si="1356"/>
        <v>1.5512079461316088</v>
      </c>
      <c r="CS634" s="18">
        <f t="shared" si="1357"/>
        <v>0.24949876580452074</v>
      </c>
      <c r="CT634" s="18">
        <f t="shared" si="1358"/>
        <v>1.0142440788527189</v>
      </c>
      <c r="CU634" s="18">
        <f t="shared" si="1359"/>
        <v>0.16313263900520703</v>
      </c>
      <c r="CV634" s="18">
        <f t="shared" si="1360"/>
        <v>0.16084159859206434</v>
      </c>
      <c r="CW634" s="15">
        <f t="shared" si="1361"/>
        <v>-1.5234475167721422</v>
      </c>
      <c r="CX634" s="15">
        <f t="shared" si="1362"/>
        <v>-1.0985571543992732</v>
      </c>
      <c r="CY634" s="15">
        <f t="shared" si="1363"/>
        <v>-2.9117488272502081</v>
      </c>
      <c r="CZ634" s="15">
        <f t="shared" si="1372"/>
        <v>0.42489036237286931</v>
      </c>
      <c r="DA634" s="15">
        <f t="shared" si="1373"/>
        <v>0.43903394750384533</v>
      </c>
      <c r="DB634" s="15">
        <f t="shared" si="1374"/>
        <v>-1.3883013104780662</v>
      </c>
      <c r="DC634" s="15">
        <f t="shared" si="1375"/>
        <v>1.4143585130976306E-2</v>
      </c>
      <c r="DD634" s="15">
        <f t="shared" si="1376"/>
        <v>-1.8131916728509352</v>
      </c>
      <c r="DE634" s="15">
        <f t="shared" si="1377"/>
        <v>-1.8273352579819113</v>
      </c>
      <c r="DF634" s="15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125"/>
      <c r="DZ634" s="4"/>
      <c r="EA634" s="20"/>
      <c r="EB634" s="20"/>
      <c r="EC634" s="20"/>
      <c r="ED634" s="4"/>
      <c r="EE634" s="4" t="str">
        <f>E634</f>
        <v>iRM5</v>
      </c>
      <c r="EF634" s="4" t="str">
        <f>A634</f>
        <v>Lab 3</v>
      </c>
      <c r="EG634" s="4" t="str">
        <f>B634</f>
        <v>Feb 5, 2020</v>
      </c>
      <c r="EH634" s="130">
        <f>C634</f>
        <v>2</v>
      </c>
      <c r="EI634" s="51">
        <f>BE634/AVERAGE(BE633,BE635)</f>
        <v>0.96939637035420834</v>
      </c>
      <c r="EJ634" s="52">
        <f>(CM634/AVERAGE(CM633,CM635)-1)*10^6</f>
        <v>-3.8649349806130218</v>
      </c>
      <c r="EK634" s="52">
        <f>(CN634/AVERAGE(CN633,CN635)-1)*10^6</f>
        <v>-5.3327408038317259</v>
      </c>
      <c r="EL634" s="52">
        <f>(CP634/AVERAGE(CP633,CP635)-1)*10^6</f>
        <v>-27.879761490878785</v>
      </c>
      <c r="EN634" t="str">
        <f t="shared" ref="EN634:EU634" si="1414">EE840</f>
        <v>iRM11</v>
      </c>
      <c r="EO634" t="str">
        <f t="shared" si="1414"/>
        <v>Lab 3</v>
      </c>
      <c r="EP634" s="39" t="str">
        <f t="shared" si="1414"/>
        <v>Jul 29, 2020</v>
      </c>
      <c r="EQ634" s="124">
        <f t="shared" si="1414"/>
        <v>4</v>
      </c>
      <c r="ER634" s="117">
        <f t="shared" si="1414"/>
        <v>0.99888962801502224</v>
      </c>
      <c r="ES634" s="44">
        <f t="shared" si="1414"/>
        <v>-4.4181893871231281</v>
      </c>
      <c r="ET634" s="44">
        <f t="shared" si="1414"/>
        <v>-5.9164676131651106</v>
      </c>
      <c r="EU634" s="44">
        <f t="shared" si="1414"/>
        <v>-24.923083852601557</v>
      </c>
      <c r="EV634" s="39" t="s">
        <v>275</v>
      </c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</row>
    <row r="635" spans="1:235">
      <c r="A635" s="4" t="s">
        <v>178</v>
      </c>
      <c r="B635" s="4" t="s">
        <v>169</v>
      </c>
      <c r="C635" s="4">
        <v>2</v>
      </c>
      <c r="D635" s="16">
        <v>42</v>
      </c>
      <c r="E635" s="4" t="s">
        <v>162</v>
      </c>
      <c r="F635" s="15">
        <v>9.7276127000000002E-5</v>
      </c>
      <c r="G635" s="15">
        <v>4.0390345E-6</v>
      </c>
      <c r="H635" s="15">
        <v>5.1238332999999997E-5</v>
      </c>
      <c r="I635" s="15">
        <v>3.0328481000000001E-5</v>
      </c>
      <c r="J635" s="15">
        <v>1.0461561E-4</v>
      </c>
      <c r="K635" s="15"/>
      <c r="L635" s="15">
        <v>1.7779908E-4</v>
      </c>
      <c r="M635" s="15"/>
      <c r="N635" s="15">
        <v>1.0600889E-4</v>
      </c>
      <c r="O635" s="15"/>
      <c r="P635" s="15"/>
      <c r="Q635" s="15"/>
      <c r="R635" s="15"/>
      <c r="S635" s="15"/>
      <c r="T635" s="15">
        <v>1.2742485999999999E-6</v>
      </c>
      <c r="U635" s="15">
        <v>-2.3987697999999999E-5</v>
      </c>
      <c r="V635" s="15">
        <v>20.794246000000001</v>
      </c>
      <c r="W635" s="15">
        <v>4.6384625000000002</v>
      </c>
      <c r="X635" s="15">
        <v>7.2582811999999999</v>
      </c>
      <c r="Y635" s="15"/>
      <c r="Z635" s="15">
        <v>7.7008729999999996</v>
      </c>
      <c r="AA635" s="15"/>
      <c r="AB635" s="15">
        <v>1.2945692</v>
      </c>
      <c r="AC635" s="4"/>
      <c r="AD635" s="4"/>
      <c r="AE635" s="4"/>
      <c r="AF635" s="4"/>
      <c r="AG635" s="4"/>
      <c r="AH635" s="4"/>
      <c r="AI635" s="69">
        <f t="shared" si="1343"/>
        <v>1</v>
      </c>
      <c r="AJ635" s="15">
        <f t="shared" si="1300"/>
        <v>-9.6001878399999999E-5</v>
      </c>
      <c r="AK635" s="15">
        <f t="shared" si="1301"/>
        <v>-2.8026732499999999E-5</v>
      </c>
      <c r="AL635" s="15">
        <f t="shared" si="1302"/>
        <v>20.794194761667001</v>
      </c>
      <c r="AM635" s="15">
        <f t="shared" si="1303"/>
        <v>4.6384321715189998</v>
      </c>
      <c r="AN635" s="15">
        <f t="shared" si="1304"/>
        <v>7.2581765843900001</v>
      </c>
      <c r="AO635" s="15">
        <f t="shared" si="1305"/>
        <v>0</v>
      </c>
      <c r="AP635" s="15">
        <f t="shared" si="1306"/>
        <v>7.7006952009199994</v>
      </c>
      <c r="AQ635" s="15">
        <f t="shared" si="1307"/>
        <v>0</v>
      </c>
      <c r="AR635" s="15">
        <f t="shared" si="1308"/>
        <v>1.29446319111</v>
      </c>
      <c r="AS635" s="15">
        <f t="shared" si="1309"/>
        <v>0</v>
      </c>
      <c r="AT635" s="15">
        <f t="shared" si="1310"/>
        <v>0</v>
      </c>
      <c r="AU635" s="15">
        <f t="shared" si="1311"/>
        <v>0</v>
      </c>
      <c r="AV635" s="15">
        <f t="shared" si="1312"/>
        <v>0</v>
      </c>
      <c r="AW635" s="15">
        <f t="shared" si="1313"/>
        <v>0</v>
      </c>
      <c r="AX635" s="4"/>
      <c r="AY635" s="4">
        <f t="shared" si="1314"/>
        <v>0</v>
      </c>
      <c r="AZ635" s="4">
        <f t="shared" si="1315"/>
        <v>1</v>
      </c>
      <c r="BA635" s="4"/>
      <c r="BB635" s="4">
        <f t="shared" si="1344"/>
        <v>1</v>
      </c>
      <c r="BC635" s="4">
        <f t="shared" si="1345"/>
        <v>1</v>
      </c>
      <c r="BD635" s="40">
        <f t="shared" si="1346"/>
        <v>2.0908336109685877</v>
      </c>
      <c r="BE635" s="15">
        <f t="shared" si="1347"/>
        <v>20.794194761667001</v>
      </c>
      <c r="BF635" s="15">
        <f t="shared" si="1348"/>
        <v>4.6384321715189998</v>
      </c>
      <c r="BG635" s="15">
        <f t="shared" si="1316"/>
        <v>7.2581765843900001</v>
      </c>
      <c r="BH635" s="15">
        <f t="shared" si="1317"/>
        <v>7.7006952009199994</v>
      </c>
      <c r="BI635" s="15">
        <f t="shared" si="1318"/>
        <v>1.29446319111</v>
      </c>
      <c r="BJ635" s="18">
        <f t="shared" si="1319"/>
        <v>0.22306380336831819</v>
      </c>
      <c r="BK635" s="18">
        <f t="shared" si="1320"/>
        <v>0.34904821598430275</v>
      </c>
      <c r="BL635" s="18">
        <f t="shared" si="1321"/>
        <v>0.37032908892032812</v>
      </c>
      <c r="BM635" s="18">
        <f t="shared" si="1322"/>
        <v>6.2251181444942245E-2</v>
      </c>
      <c r="BN635" s="18">
        <f t="shared" si="1366"/>
        <v>1.5647909284858816</v>
      </c>
      <c r="BO635" s="18">
        <f t="shared" si="1367"/>
        <v>1.6601935559614243</v>
      </c>
      <c r="BP635" s="18">
        <f t="shared" si="1368"/>
        <v>0.27907343327305517</v>
      </c>
      <c r="BQ635" s="18">
        <f t="shared" si="1369"/>
        <v>1.0609682902289419</v>
      </c>
      <c r="BR635" s="18">
        <f t="shared" si="1370"/>
        <v>0.17834550813960262</v>
      </c>
      <c r="BS635" s="18">
        <f t="shared" si="1371"/>
        <v>0.16809692597044368</v>
      </c>
      <c r="BT635" s="144">
        <f t="shared" si="1323"/>
        <v>-1.50029743468548</v>
      </c>
      <c r="BU635" s="144">
        <f t="shared" si="1324"/>
        <v>-1.0525452116393732</v>
      </c>
      <c r="BV635" s="144">
        <f t="shared" si="1325"/>
        <v>-0.99336323913751545</v>
      </c>
      <c r="BW635" s="144">
        <f t="shared" si="1326"/>
        <v>-2.776577764782203</v>
      </c>
      <c r="BX635" s="96"/>
      <c r="BY635" s="96"/>
      <c r="BZ635" s="96"/>
      <c r="CA635" s="96"/>
      <c r="CB635" s="96"/>
      <c r="CC635" s="96"/>
      <c r="CD635" s="96"/>
      <c r="CE635" s="96"/>
      <c r="CF635" s="96"/>
      <c r="CG635" s="96"/>
      <c r="CH635" s="96"/>
      <c r="CI635" s="4"/>
      <c r="CJ635" s="43"/>
      <c r="CK635" s="20">
        <f t="shared" si="1349"/>
        <v>0</v>
      </c>
      <c r="CL635" s="42">
        <f t="shared" si="1350"/>
        <v>2.0908336109685877</v>
      </c>
      <c r="CM635" s="43">
        <f t="shared" si="1351"/>
        <v>0.21795932839563634</v>
      </c>
      <c r="CN635" s="43">
        <f t="shared" si="1352"/>
        <v>0.33335233991614777</v>
      </c>
      <c r="CO635" s="40">
        <f t="shared" si="1353"/>
        <v>0.33810000000000001</v>
      </c>
      <c r="CP635" s="43">
        <f t="shared" si="1354"/>
        <v>5.4381380438281737E-2</v>
      </c>
      <c r="CQ635" s="18">
        <f t="shared" si="1355"/>
        <v>1.5294245140591178</v>
      </c>
      <c r="CR635" s="18">
        <f t="shared" si="1356"/>
        <v>1.5512068351866368</v>
      </c>
      <c r="CS635" s="18">
        <f t="shared" si="1357"/>
        <v>0.24950242248668289</v>
      </c>
      <c r="CT635" s="18">
        <f t="shared" si="1358"/>
        <v>1.0142421681667104</v>
      </c>
      <c r="CU635" s="18">
        <f t="shared" si="1359"/>
        <v>0.1631348394073398</v>
      </c>
      <c r="CV635" s="18">
        <f t="shared" si="1360"/>
        <v>0.16084407109814181</v>
      </c>
      <c r="CW635" s="15">
        <f t="shared" si="1361"/>
        <v>-1.5234468005913282</v>
      </c>
      <c r="CX635" s="15">
        <f t="shared" si="1362"/>
        <v>-1.0985552705452304</v>
      </c>
      <c r="CY635" s="15">
        <f t="shared" si="1363"/>
        <v>-2.9117334550635645</v>
      </c>
      <c r="CZ635" s="15">
        <f t="shared" si="1372"/>
        <v>0.42489153004609781</v>
      </c>
      <c r="DA635" s="15">
        <f t="shared" si="1373"/>
        <v>0.43903323132303118</v>
      </c>
      <c r="DB635" s="15">
        <f t="shared" si="1374"/>
        <v>-1.3882866544722368</v>
      </c>
      <c r="DC635" s="15">
        <f t="shared" si="1375"/>
        <v>1.4141701276933588E-2</v>
      </c>
      <c r="DD635" s="15">
        <f t="shared" si="1376"/>
        <v>-1.8131781845183346</v>
      </c>
      <c r="DE635" s="15">
        <f t="shared" si="1377"/>
        <v>-1.8273198857952677</v>
      </c>
      <c r="DF635" s="15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3" t="str">
        <f>E635</f>
        <v>STD</v>
      </c>
      <c r="DW635" s="43" t="str">
        <f>A635</f>
        <v>Lab 3</v>
      </c>
      <c r="DX635" s="43" t="str">
        <f>B635</f>
        <v>Feb 5, 2020</v>
      </c>
      <c r="DY635" s="125">
        <f>C635</f>
        <v>2</v>
      </c>
      <c r="DZ635" s="51">
        <f>BE635/AVERAGE(BE633,BE637)</f>
        <v>0.99219269897021556</v>
      </c>
      <c r="EA635" s="52">
        <f>(CM635/AVERAGE(CM633,CM637)-1)*10^6</f>
        <v>-1.6490501785204614</v>
      </c>
      <c r="EB635" s="52">
        <f>(CN635/AVERAGE(CN633,CN637)-1)*10^6</f>
        <v>-8.2985548458536229</v>
      </c>
      <c r="EC635" s="52">
        <f>(CP635/AVERAGE(CP633,CP637)-1)*10^6</f>
        <v>-27.91137978963576</v>
      </c>
      <c r="ED635" s="4"/>
      <c r="EE635" s="4"/>
      <c r="EF635" s="4"/>
      <c r="EG635" s="4"/>
      <c r="EH635" s="130"/>
      <c r="EI635" s="20"/>
      <c r="EJ635" s="20"/>
      <c r="EK635" s="52"/>
      <c r="EL635" s="52"/>
      <c r="EN635" t="str">
        <f t="shared" ref="EN635:EU635" si="1415">EE844</f>
        <v>iRM11</v>
      </c>
      <c r="EO635" t="str">
        <f t="shared" si="1415"/>
        <v>Lab 3</v>
      </c>
      <c r="EP635" s="39" t="str">
        <f t="shared" si="1415"/>
        <v>Jul 29, 2020</v>
      </c>
      <c r="EQ635" s="124">
        <f t="shared" si="1415"/>
        <v>4</v>
      </c>
      <c r="ER635" s="117">
        <f t="shared" si="1415"/>
        <v>0.98718263783313109</v>
      </c>
      <c r="ES635" s="44">
        <f t="shared" si="1415"/>
        <v>15.134113906967173</v>
      </c>
      <c r="ET635" s="44">
        <f t="shared" si="1415"/>
        <v>7.9646604993488523</v>
      </c>
      <c r="EU635" s="44">
        <f t="shared" si="1415"/>
        <v>-14.092255417819111</v>
      </c>
      <c r="EV635" s="39" t="s">
        <v>275</v>
      </c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</row>
    <row r="636" spans="1:235">
      <c r="A636" s="4" t="s">
        <v>178</v>
      </c>
      <c r="B636" s="4" t="s">
        <v>169</v>
      </c>
      <c r="C636" s="4">
        <v>2</v>
      </c>
      <c r="D636" s="16">
        <v>43</v>
      </c>
      <c r="E636" s="4" t="s">
        <v>165</v>
      </c>
      <c r="F636" s="15">
        <v>9.7276127000000002E-5</v>
      </c>
      <c r="G636" s="15">
        <v>4.0390345E-6</v>
      </c>
      <c r="H636" s="15">
        <v>5.1238332999999997E-5</v>
      </c>
      <c r="I636" s="15">
        <v>3.0328481000000001E-5</v>
      </c>
      <c r="J636" s="15">
        <v>1.0461561E-4</v>
      </c>
      <c r="K636" s="15"/>
      <c r="L636" s="15">
        <v>1.7779908E-4</v>
      </c>
      <c r="M636" s="15"/>
      <c r="N636" s="15">
        <v>1.0600889E-4</v>
      </c>
      <c r="O636" s="15"/>
      <c r="P636" s="15"/>
      <c r="Q636" s="15"/>
      <c r="R636" s="15"/>
      <c r="S636" s="15"/>
      <c r="T636" s="15">
        <v>-7.4911367999999998E-6</v>
      </c>
      <c r="U636" s="15">
        <v>2.0351963999999999E-5</v>
      </c>
      <c r="V636" s="15">
        <v>20.268418</v>
      </c>
      <c r="W636" s="15">
        <v>4.5211760999999999</v>
      </c>
      <c r="X636" s="15">
        <v>7.0748692000000002</v>
      </c>
      <c r="Y636" s="15"/>
      <c r="Z636" s="15">
        <v>7.5064228000000002</v>
      </c>
      <c r="AA636" s="15"/>
      <c r="AB636" s="15">
        <v>1.2619123000000001</v>
      </c>
      <c r="AC636" s="4"/>
      <c r="AD636" s="4"/>
      <c r="AE636" s="4"/>
      <c r="AF636" s="4"/>
      <c r="AG636" s="4"/>
      <c r="AH636" s="4"/>
      <c r="AI636" s="69">
        <f t="shared" si="1343"/>
        <v>1</v>
      </c>
      <c r="AJ636" s="15">
        <f t="shared" si="1300"/>
        <v>-1.047672638E-4</v>
      </c>
      <c r="AK636" s="15">
        <f t="shared" si="1301"/>
        <v>1.6312929499999998E-5</v>
      </c>
      <c r="AL636" s="15">
        <f t="shared" si="1302"/>
        <v>20.268366761667</v>
      </c>
      <c r="AM636" s="15">
        <f t="shared" si="1303"/>
        <v>4.5211457715189995</v>
      </c>
      <c r="AN636" s="15">
        <f t="shared" si="1304"/>
        <v>7.0747645843900004</v>
      </c>
      <c r="AO636" s="15">
        <f t="shared" si="1305"/>
        <v>0</v>
      </c>
      <c r="AP636" s="15">
        <f t="shared" si="1306"/>
        <v>7.5062450009199999</v>
      </c>
      <c r="AQ636" s="15">
        <f t="shared" si="1307"/>
        <v>0</v>
      </c>
      <c r="AR636" s="15">
        <f t="shared" si="1308"/>
        <v>1.2618062911100001</v>
      </c>
      <c r="AS636" s="15">
        <f t="shared" si="1309"/>
        <v>0</v>
      </c>
      <c r="AT636" s="15">
        <f t="shared" si="1310"/>
        <v>0</v>
      </c>
      <c r="AU636" s="15">
        <f t="shared" si="1311"/>
        <v>0</v>
      </c>
      <c r="AV636" s="15">
        <f t="shared" si="1312"/>
        <v>0</v>
      </c>
      <c r="AW636" s="15">
        <f t="shared" si="1313"/>
        <v>0</v>
      </c>
      <c r="AX636" s="4"/>
      <c r="AY636" s="4">
        <f t="shared" si="1314"/>
        <v>0</v>
      </c>
      <c r="AZ636" s="4">
        <f t="shared" si="1315"/>
        <v>1</v>
      </c>
      <c r="BA636" s="4"/>
      <c r="BB636" s="4">
        <f t="shared" si="1344"/>
        <v>1</v>
      </c>
      <c r="BC636" s="4">
        <f t="shared" si="1345"/>
        <v>1</v>
      </c>
      <c r="BD636" s="40">
        <f t="shared" si="1346"/>
        <v>2.0916877826877971</v>
      </c>
      <c r="BE636" s="15">
        <f t="shared" si="1347"/>
        <v>20.268366761667</v>
      </c>
      <c r="BF636" s="15">
        <f t="shared" si="1348"/>
        <v>4.5211457715189995</v>
      </c>
      <c r="BG636" s="15">
        <f t="shared" si="1316"/>
        <v>7.0747645843900004</v>
      </c>
      <c r="BH636" s="15">
        <f t="shared" si="1317"/>
        <v>7.5062450009199999</v>
      </c>
      <c r="BI636" s="15">
        <f t="shared" si="1318"/>
        <v>1.2618062911100001</v>
      </c>
      <c r="BJ636" s="18">
        <f t="shared" si="1319"/>
        <v>0.22306413855060672</v>
      </c>
      <c r="BK636" s="18">
        <f t="shared" si="1320"/>
        <v>0.34905449795640697</v>
      </c>
      <c r="BL636" s="18">
        <f t="shared" si="1321"/>
        <v>0.37034286428625085</v>
      </c>
      <c r="BM636" s="18">
        <f t="shared" si="1322"/>
        <v>6.2254956501794675E-2</v>
      </c>
      <c r="BN636" s="18">
        <f t="shared" si="1366"/>
        <v>1.5648167393667214</v>
      </c>
      <c r="BO636" s="18">
        <f t="shared" si="1367"/>
        <v>1.6602528164886126</v>
      </c>
      <c r="BP636" s="18">
        <f t="shared" si="1368"/>
        <v>0.27908993756820688</v>
      </c>
      <c r="BQ636" s="18">
        <f t="shared" si="1369"/>
        <v>1.0609886606661136</v>
      </c>
      <c r="BR636" s="18">
        <f t="shared" si="1370"/>
        <v>0.17835311352890698</v>
      </c>
      <c r="BS636" s="18">
        <f t="shared" si="1371"/>
        <v>0.1681008668056195</v>
      </c>
      <c r="BT636" s="144">
        <f t="shared" si="1323"/>
        <v>-1.5002959320569422</v>
      </c>
      <c r="BU636" s="144">
        <f t="shared" si="1324"/>
        <v>-1.0525272143676856</v>
      </c>
      <c r="BV636" s="144">
        <f t="shared" si="1325"/>
        <v>-0.99332604219529375</v>
      </c>
      <c r="BW636" s="144">
        <f t="shared" si="1326"/>
        <v>-2.7765171242882345</v>
      </c>
      <c r="BX636" s="96"/>
      <c r="BY636" s="96"/>
      <c r="BZ636" s="96"/>
      <c r="CA636" s="96"/>
      <c r="CB636" s="96"/>
      <c r="CC636" s="96"/>
      <c r="CD636" s="96"/>
      <c r="CE636" s="96"/>
      <c r="CF636" s="96"/>
      <c r="CG636" s="96"/>
      <c r="CH636" s="96"/>
      <c r="CI636" s="4"/>
      <c r="CJ636" s="43"/>
      <c r="CK636" s="20">
        <f t="shared" si="1349"/>
        <v>0</v>
      </c>
      <c r="CL636" s="42">
        <f t="shared" si="1350"/>
        <v>2.0916877826877971</v>
      </c>
      <c r="CM636" s="43">
        <f t="shared" si="1351"/>
        <v>0.21795759461884048</v>
      </c>
      <c r="CN636" s="43">
        <f t="shared" si="1352"/>
        <v>0.33335207346976004</v>
      </c>
      <c r="CO636" s="40">
        <f t="shared" si="1353"/>
        <v>0.33810000000000001</v>
      </c>
      <c r="CP636" s="43">
        <f t="shared" si="1354"/>
        <v>5.4381675464373141E-2</v>
      </c>
      <c r="CQ636" s="18">
        <f t="shared" si="1355"/>
        <v>1.5294354576298155</v>
      </c>
      <c r="CR636" s="18">
        <f t="shared" si="1356"/>
        <v>1.5512191744970483</v>
      </c>
      <c r="CS636" s="18">
        <f t="shared" si="1357"/>
        <v>0.24950576078559975</v>
      </c>
      <c r="CT636" s="18">
        <f t="shared" si="1358"/>
        <v>1.0142429788446199</v>
      </c>
      <c r="CU636" s="18">
        <f t="shared" si="1359"/>
        <v>0.16313585482859266</v>
      </c>
      <c r="CV636" s="18">
        <f t="shared" si="1360"/>
        <v>0.16084494369823468</v>
      </c>
      <c r="CW636" s="15">
        <f t="shared" si="1361"/>
        <v>-1.523454755211598</v>
      </c>
      <c r="CX636" s="15">
        <f t="shared" si="1362"/>
        <v>-1.0985560698391377</v>
      </c>
      <c r="CY636" s="15">
        <f t="shared" si="1363"/>
        <v>-2.9117280299476747</v>
      </c>
      <c r="CZ636" s="15">
        <f t="shared" si="1372"/>
        <v>0.42489868537246056</v>
      </c>
      <c r="DA636" s="15">
        <f t="shared" si="1373"/>
        <v>0.43904118594330122</v>
      </c>
      <c r="DB636" s="15">
        <f t="shared" si="1374"/>
        <v>-1.3882732747360769</v>
      </c>
      <c r="DC636" s="15">
        <f t="shared" si="1375"/>
        <v>1.4142500570840832E-2</v>
      </c>
      <c r="DD636" s="15">
        <f t="shared" si="1376"/>
        <v>-1.8131719601085374</v>
      </c>
      <c r="DE636" s="15">
        <f t="shared" si="1377"/>
        <v>-1.8273144606793779</v>
      </c>
      <c r="DF636" s="15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125"/>
      <c r="DZ636" s="4"/>
      <c r="EA636" s="20"/>
      <c r="EB636" s="20"/>
      <c r="EC636" s="20"/>
      <c r="ED636" s="4"/>
      <c r="EE636" s="4" t="str">
        <f>E636</f>
        <v>iRM6</v>
      </c>
      <c r="EF636" s="4" t="str">
        <f>A636</f>
        <v>Lab 3</v>
      </c>
      <c r="EG636" s="4" t="str">
        <f>B636</f>
        <v>Feb 5, 2020</v>
      </c>
      <c r="EH636" s="130">
        <f>C636</f>
        <v>2</v>
      </c>
      <c r="EI636" s="51">
        <f>BE636/AVERAGE(BE635,BE637)</f>
        <v>0.9756413225714935</v>
      </c>
      <c r="EJ636" s="52">
        <f>(CM636/AVERAGE(CM635,CM637)-1)*10^6</f>
        <v>-6.4548846171463836</v>
      </c>
      <c r="EK636" s="52">
        <f>(CN636/AVERAGE(CN635,CN637)-1)*10^6</f>
        <v>-5.6489829763917143</v>
      </c>
      <c r="EL636" s="52">
        <f>(CP636/AVERAGE(CP635,CP637)-1)*10^6</f>
        <v>-9.9788328153938011</v>
      </c>
      <c r="EN636" t="str">
        <f t="shared" ref="EN636:EU636" si="1416">EE848</f>
        <v>iRM11</v>
      </c>
      <c r="EO636" t="str">
        <f t="shared" si="1416"/>
        <v>Lab 3</v>
      </c>
      <c r="EP636" s="39" t="str">
        <f t="shared" si="1416"/>
        <v>Jul 29, 2020</v>
      </c>
      <c r="EQ636" s="124">
        <f t="shared" si="1416"/>
        <v>4</v>
      </c>
      <c r="ER636" s="117">
        <f t="shared" si="1416"/>
        <v>1.0184287604718003</v>
      </c>
      <c r="ES636" s="44">
        <f t="shared" si="1416"/>
        <v>-5.108576189183367</v>
      </c>
      <c r="ET636" s="44">
        <f t="shared" si="1416"/>
        <v>-10.618073604029554</v>
      </c>
      <c r="EU636" s="44">
        <f t="shared" si="1416"/>
        <v>4.1432557948972715</v>
      </c>
      <c r="EV636" s="39" t="s">
        <v>275</v>
      </c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</row>
    <row r="637" spans="1:235">
      <c r="A637" s="4" t="s">
        <v>178</v>
      </c>
      <c r="B637" s="4" t="s">
        <v>169</v>
      </c>
      <c r="C637" s="4">
        <v>2</v>
      </c>
      <c r="D637" s="16">
        <v>44</v>
      </c>
      <c r="E637" s="4" t="s">
        <v>162</v>
      </c>
      <c r="F637" s="15">
        <v>9.7276127000000002E-5</v>
      </c>
      <c r="G637" s="15">
        <v>4.0390345E-6</v>
      </c>
      <c r="H637" s="15">
        <v>5.1238332999999997E-5</v>
      </c>
      <c r="I637" s="15">
        <v>3.0328481000000001E-5</v>
      </c>
      <c r="J637" s="15">
        <v>1.0461561E-4</v>
      </c>
      <c r="K637" s="15"/>
      <c r="L637" s="15">
        <v>1.7779908E-4</v>
      </c>
      <c r="M637" s="15"/>
      <c r="N637" s="15">
        <v>1.0600889E-4</v>
      </c>
      <c r="O637" s="15"/>
      <c r="P637" s="15"/>
      <c r="Q637" s="15"/>
      <c r="R637" s="15"/>
      <c r="S637" s="15"/>
      <c r="T637" s="15">
        <v>5.2644094000000002E-6</v>
      </c>
      <c r="U637" s="15">
        <v>3.1202876E-5</v>
      </c>
      <c r="V637" s="15">
        <v>20.754663999999998</v>
      </c>
      <c r="W637" s="15">
        <v>4.6297334000000001</v>
      </c>
      <c r="X637" s="15">
        <v>7.2448902999999998</v>
      </c>
      <c r="Y637" s="15"/>
      <c r="Z637" s="15">
        <v>7.6869597000000001</v>
      </c>
      <c r="AA637" s="15"/>
      <c r="AB637" s="15">
        <v>1.2923309000000001</v>
      </c>
      <c r="AC637" s="4"/>
      <c r="AD637" s="4"/>
      <c r="AE637" s="4"/>
      <c r="AF637" s="4"/>
      <c r="AG637" s="4"/>
      <c r="AH637" s="4"/>
      <c r="AI637" s="69">
        <f t="shared" si="1343"/>
        <v>1</v>
      </c>
      <c r="AJ637" s="15">
        <f t="shared" si="1300"/>
        <v>-9.2011717600000008E-5</v>
      </c>
      <c r="AK637" s="15">
        <f t="shared" si="1301"/>
        <v>2.7163841499999999E-5</v>
      </c>
      <c r="AL637" s="15">
        <f t="shared" si="1302"/>
        <v>20.754612761666998</v>
      </c>
      <c r="AM637" s="15">
        <f t="shared" si="1303"/>
        <v>4.6297030715189997</v>
      </c>
      <c r="AN637" s="15">
        <f t="shared" si="1304"/>
        <v>7.24478568439</v>
      </c>
      <c r="AO637" s="15">
        <f t="shared" si="1305"/>
        <v>0</v>
      </c>
      <c r="AP637" s="15">
        <f t="shared" si="1306"/>
        <v>7.6867819009199998</v>
      </c>
      <c r="AQ637" s="15">
        <f t="shared" si="1307"/>
        <v>0</v>
      </c>
      <c r="AR637" s="15">
        <f t="shared" si="1308"/>
        <v>1.2922248911100001</v>
      </c>
      <c r="AS637" s="15">
        <f t="shared" si="1309"/>
        <v>0</v>
      </c>
      <c r="AT637" s="15">
        <f t="shared" si="1310"/>
        <v>0</v>
      </c>
      <c r="AU637" s="15">
        <f t="shared" si="1311"/>
        <v>0</v>
      </c>
      <c r="AV637" s="15">
        <f t="shared" si="1312"/>
        <v>0</v>
      </c>
      <c r="AW637" s="15">
        <f t="shared" si="1313"/>
        <v>0</v>
      </c>
      <c r="AX637" s="4"/>
      <c r="AY637" s="4">
        <f t="shared" si="1314"/>
        <v>0</v>
      </c>
      <c r="AZ637" s="4">
        <f t="shared" si="1315"/>
        <v>1</v>
      </c>
      <c r="BA637" s="4"/>
      <c r="BB637" s="4">
        <f t="shared" si="1344"/>
        <v>1</v>
      </c>
      <c r="BC637" s="4">
        <f t="shared" si="1345"/>
        <v>1</v>
      </c>
      <c r="BD637" s="40">
        <f t="shared" si="1346"/>
        <v>2.0930595290733085</v>
      </c>
      <c r="BE637" s="15">
        <f t="shared" si="1347"/>
        <v>20.754612761666998</v>
      </c>
      <c r="BF637" s="15">
        <f t="shared" si="1348"/>
        <v>4.6297030715189997</v>
      </c>
      <c r="BG637" s="15">
        <f t="shared" si="1316"/>
        <v>7.24478568439</v>
      </c>
      <c r="BH637" s="15">
        <f t="shared" si="1317"/>
        <v>7.6867819009199998</v>
      </c>
      <c r="BI637" s="15">
        <f t="shared" si="1318"/>
        <v>1.2922248911100001</v>
      </c>
      <c r="BJ637" s="18">
        <f t="shared" si="1319"/>
        <v>0.22306863176314665</v>
      </c>
      <c r="BK637" s="18">
        <f t="shared" si="1320"/>
        <v>0.34906869945416913</v>
      </c>
      <c r="BL637" s="18">
        <f t="shared" si="1321"/>
        <v>0.37036498773502541</v>
      </c>
      <c r="BM637" s="18">
        <f t="shared" si="1322"/>
        <v>6.2262057401364368E-2</v>
      </c>
      <c r="BN637" s="18">
        <f t="shared" si="1366"/>
        <v>1.5648488839291792</v>
      </c>
      <c r="BO637" s="18">
        <f t="shared" si="1367"/>
        <v>1.6603185522215307</v>
      </c>
      <c r="BP637" s="18">
        <f t="shared" si="1368"/>
        <v>0.27911614873521956</v>
      </c>
      <c r="BQ637" s="18">
        <f t="shared" si="1369"/>
        <v>1.0610088739384449</v>
      </c>
      <c r="BR637" s="18">
        <f t="shared" si="1370"/>
        <v>0.17836619983035473</v>
      </c>
      <c r="BS637" s="18">
        <f t="shared" si="1371"/>
        <v>0.168109998145692</v>
      </c>
      <c r="BT637" s="144">
        <f t="shared" si="1323"/>
        <v>-1.5002757891181622</v>
      </c>
      <c r="BU637" s="144">
        <f t="shared" si="1324"/>
        <v>-1.052486529577904</v>
      </c>
      <c r="BV637" s="144">
        <f t="shared" si="1325"/>
        <v>-0.99326630623132151</v>
      </c>
      <c r="BW637" s="144">
        <f t="shared" si="1326"/>
        <v>-2.7764030691988166</v>
      </c>
      <c r="BX637" s="96"/>
      <c r="BY637" s="96"/>
      <c r="BZ637" s="96"/>
      <c r="CA637" s="96"/>
      <c r="CB637" s="96"/>
      <c r="CC637" s="96"/>
      <c r="CD637" s="96"/>
      <c r="CE637" s="96"/>
      <c r="CF637" s="96"/>
      <c r="CG637" s="96"/>
      <c r="CH637" s="96"/>
      <c r="CI637" s="4"/>
      <c r="CJ637" s="43"/>
      <c r="CK637" s="20">
        <f t="shared" si="1349"/>
        <v>0</v>
      </c>
      <c r="CL637" s="42">
        <f t="shared" si="1350"/>
        <v>2.0930595290733085</v>
      </c>
      <c r="CM637" s="43">
        <f t="shared" si="1351"/>
        <v>0.21795867464245683</v>
      </c>
      <c r="CN637" s="43">
        <f t="shared" si="1352"/>
        <v>0.33335557324502396</v>
      </c>
      <c r="CO637" s="40">
        <f t="shared" si="1353"/>
        <v>0.33810000000000001</v>
      </c>
      <c r="CP637" s="43">
        <f t="shared" si="1354"/>
        <v>5.4383055832590364E-2</v>
      </c>
      <c r="CQ637" s="18">
        <f t="shared" si="1355"/>
        <v>1.5294439360666248</v>
      </c>
      <c r="CR637" s="18">
        <f t="shared" si="1356"/>
        <v>1.5512114879328616</v>
      </c>
      <c r="CS637" s="18">
        <f t="shared" si="1357"/>
        <v>0.24951085760546696</v>
      </c>
      <c r="CT637" s="18">
        <f t="shared" si="1358"/>
        <v>1.0142323306875951</v>
      </c>
      <c r="CU637" s="18">
        <f t="shared" si="1359"/>
        <v>0.16313828295475222</v>
      </c>
      <c r="CV637" s="18">
        <f t="shared" si="1360"/>
        <v>0.16084902641996554</v>
      </c>
      <c r="CW637" s="15">
        <f t="shared" si="1361"/>
        <v>-1.5234498000232166</v>
      </c>
      <c r="CX637" s="15">
        <f t="shared" si="1362"/>
        <v>-1.0985455711587004</v>
      </c>
      <c r="CY637" s="15">
        <f t="shared" si="1363"/>
        <v>-2.9117026473038554</v>
      </c>
      <c r="CZ637" s="15">
        <f t="shared" si="1372"/>
        <v>0.42490422886451634</v>
      </c>
      <c r="DA637" s="15">
        <f t="shared" si="1373"/>
        <v>0.43903623075491954</v>
      </c>
      <c r="DB637" s="15">
        <f t="shared" si="1374"/>
        <v>-1.3882528472806395</v>
      </c>
      <c r="DC637" s="15">
        <f t="shared" si="1375"/>
        <v>1.4132001890403515E-2</v>
      </c>
      <c r="DD637" s="15">
        <f t="shared" si="1376"/>
        <v>-1.8131570761451556</v>
      </c>
      <c r="DE637" s="15">
        <f t="shared" si="1377"/>
        <v>-1.8272890780355591</v>
      </c>
      <c r="DF637" s="15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3" t="str">
        <f>E637</f>
        <v>STD</v>
      </c>
      <c r="DW637" s="43" t="str">
        <f>A637</f>
        <v>Lab 3</v>
      </c>
      <c r="DX637" s="43" t="str">
        <f>B637</f>
        <v>Feb 5, 2020</v>
      </c>
      <c r="DY637" s="125">
        <f>C637</f>
        <v>2</v>
      </c>
      <c r="DZ637" s="51">
        <f>BE637/AVERAGE(BE635,BE639)</f>
        <v>1.0020312815562031</v>
      </c>
      <c r="EA637" s="52">
        <f>(CM637/AVERAGE(CM635,CM639)-1)*10^6</f>
        <v>2.8762905575074882</v>
      </c>
      <c r="EB637" s="52">
        <f>(CN637/AVERAGE(CN635,CN639)-1)*10^6</f>
        <v>11.290979074152219</v>
      </c>
      <c r="EC637" s="52">
        <f>(CP637/AVERAGE(CP635,CP639)-1)*10^6</f>
        <v>39.119573736812185</v>
      </c>
      <c r="ED637" s="4"/>
      <c r="EE637" s="4"/>
      <c r="EF637" s="4"/>
      <c r="EG637" s="4"/>
      <c r="EH637" s="130"/>
      <c r="EI637" s="20"/>
      <c r="EJ637" s="20"/>
      <c r="EK637" s="52"/>
      <c r="EL637" s="52"/>
      <c r="EQ637" s="124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</row>
    <row r="638" spans="1:235">
      <c r="A638" s="4" t="s">
        <v>178</v>
      </c>
      <c r="B638" s="4" t="s">
        <v>169</v>
      </c>
      <c r="C638" s="4">
        <v>2</v>
      </c>
      <c r="D638" s="16">
        <v>45</v>
      </c>
      <c r="E638" s="4" t="s">
        <v>163</v>
      </c>
      <c r="F638" s="15">
        <v>9.7276127000000002E-5</v>
      </c>
      <c r="G638" s="15">
        <v>4.0390345E-6</v>
      </c>
      <c r="H638" s="15">
        <v>5.1238332999999997E-5</v>
      </c>
      <c r="I638" s="15">
        <v>3.0328481000000001E-5</v>
      </c>
      <c r="J638" s="15">
        <v>1.0461561E-4</v>
      </c>
      <c r="K638" s="15"/>
      <c r="L638" s="15">
        <v>1.7779908E-4</v>
      </c>
      <c r="M638" s="15"/>
      <c r="N638" s="15">
        <v>1.0600889E-4</v>
      </c>
      <c r="O638" s="15"/>
      <c r="P638" s="15"/>
      <c r="Q638" s="15"/>
      <c r="R638" s="15"/>
      <c r="S638" s="15"/>
      <c r="T638" s="15">
        <v>2.5178695E-5</v>
      </c>
      <c r="U638" s="15">
        <v>1.5705685E-5</v>
      </c>
      <c r="V638" s="15">
        <v>20.280097000000001</v>
      </c>
      <c r="W638" s="15">
        <v>4.5238680000000002</v>
      </c>
      <c r="X638" s="15">
        <v>7.0793546000000003</v>
      </c>
      <c r="Y638" s="15"/>
      <c r="Z638" s="15">
        <v>7.5115800000000004</v>
      </c>
      <c r="AA638" s="15"/>
      <c r="AB638" s="15">
        <v>1.2628352</v>
      </c>
      <c r="AC638" s="4"/>
      <c r="AD638" s="4"/>
      <c r="AE638" s="4"/>
      <c r="AF638" s="4"/>
      <c r="AG638" s="4"/>
      <c r="AH638" s="4"/>
      <c r="AI638" s="69">
        <f t="shared" si="1343"/>
        <v>1</v>
      </c>
      <c r="AJ638" s="15">
        <f t="shared" si="1300"/>
        <v>-7.2097432000000006E-5</v>
      </c>
      <c r="AK638" s="15">
        <f t="shared" si="1301"/>
        <v>1.1666650499999999E-5</v>
      </c>
      <c r="AL638" s="15">
        <f t="shared" si="1302"/>
        <v>20.280045761667001</v>
      </c>
      <c r="AM638" s="15">
        <f t="shared" si="1303"/>
        <v>4.5238376715189998</v>
      </c>
      <c r="AN638" s="15">
        <f t="shared" si="1304"/>
        <v>7.0792499843900005</v>
      </c>
      <c r="AO638" s="15">
        <f t="shared" si="1305"/>
        <v>0</v>
      </c>
      <c r="AP638" s="15">
        <f t="shared" si="1306"/>
        <v>7.5114022009200001</v>
      </c>
      <c r="AQ638" s="15">
        <f t="shared" si="1307"/>
        <v>0</v>
      </c>
      <c r="AR638" s="15">
        <f t="shared" si="1308"/>
        <v>1.26272919111</v>
      </c>
      <c r="AS638" s="15">
        <f t="shared" si="1309"/>
        <v>0</v>
      </c>
      <c r="AT638" s="15">
        <f t="shared" si="1310"/>
        <v>0</v>
      </c>
      <c r="AU638" s="15">
        <f t="shared" si="1311"/>
        <v>0</v>
      </c>
      <c r="AV638" s="15">
        <f t="shared" si="1312"/>
        <v>0</v>
      </c>
      <c r="AW638" s="15">
        <f t="shared" si="1313"/>
        <v>0</v>
      </c>
      <c r="AX638" s="4"/>
      <c r="AY638" s="4">
        <f t="shared" si="1314"/>
        <v>0</v>
      </c>
      <c r="AZ638" s="4">
        <f t="shared" si="1315"/>
        <v>1</v>
      </c>
      <c r="BA638" s="4"/>
      <c r="BB638" s="4">
        <f t="shared" si="1344"/>
        <v>1</v>
      </c>
      <c r="BC638" s="4">
        <f t="shared" si="1345"/>
        <v>1</v>
      </c>
      <c r="BD638" s="40">
        <f t="shared" si="1346"/>
        <v>2.0942313685296146</v>
      </c>
      <c r="BE638" s="15">
        <f t="shared" si="1347"/>
        <v>20.280045761667001</v>
      </c>
      <c r="BF638" s="15">
        <f t="shared" si="1348"/>
        <v>4.5238376715189998</v>
      </c>
      <c r="BG638" s="15">
        <f t="shared" si="1316"/>
        <v>7.0792499843900005</v>
      </c>
      <c r="BH638" s="15">
        <f t="shared" si="1317"/>
        <v>7.5114022009200001</v>
      </c>
      <c r="BI638" s="15">
        <f t="shared" si="1318"/>
        <v>1.26272919111</v>
      </c>
      <c r="BJ638" s="18">
        <f t="shared" si="1319"/>
        <v>0.22306841536175825</v>
      </c>
      <c r="BK638" s="18">
        <f t="shared" si="1320"/>
        <v>0.34907465533293219</v>
      </c>
      <c r="BL638" s="18">
        <f t="shared" si="1321"/>
        <v>0.37038388814279333</v>
      </c>
      <c r="BM638" s="18">
        <f t="shared" si="1322"/>
        <v>6.2264612513685216E-2</v>
      </c>
      <c r="BN638" s="18">
        <f t="shared" si="1366"/>
        <v>1.5648771017932994</v>
      </c>
      <c r="BO638" s="18">
        <f t="shared" si="1367"/>
        <v>1.6604048921140544</v>
      </c>
      <c r="BP638" s="18">
        <f t="shared" si="1368"/>
        <v>0.27912787389782817</v>
      </c>
      <c r="BQ638" s="18">
        <f t="shared" si="1369"/>
        <v>1.0610449154194175</v>
      </c>
      <c r="BR638" s="18">
        <f t="shared" si="1370"/>
        <v>0.17837047623609323</v>
      </c>
      <c r="BS638" s="18">
        <f t="shared" si="1371"/>
        <v>0.16810831817198396</v>
      </c>
      <c r="BT638" s="144">
        <f t="shared" si="1323"/>
        <v>-1.5002767592298791</v>
      </c>
      <c r="BU638" s="144">
        <f t="shared" si="1324"/>
        <v>-1.0524694675269015</v>
      </c>
      <c r="BV638" s="144">
        <f t="shared" si="1325"/>
        <v>-0.99321527569077672</v>
      </c>
      <c r="BW638" s="144">
        <f t="shared" si="1326"/>
        <v>-2.7763620320085836</v>
      </c>
      <c r="BX638" s="96"/>
      <c r="BY638" s="96"/>
      <c r="BZ638" s="96"/>
      <c r="CA638" s="96"/>
      <c r="CB638" s="96"/>
      <c r="CC638" s="96"/>
      <c r="CD638" s="96"/>
      <c r="CE638" s="96"/>
      <c r="CF638" s="96"/>
      <c r="CG638" s="96"/>
      <c r="CH638" s="96"/>
      <c r="CI638" s="4"/>
      <c r="CJ638" s="43"/>
      <c r="CK638" s="20">
        <f t="shared" si="1349"/>
        <v>0</v>
      </c>
      <c r="CL638" s="42">
        <f t="shared" si="1350"/>
        <v>2.0942313685296146</v>
      </c>
      <c r="CM638" s="43">
        <f t="shared" si="1351"/>
        <v>0.21795563533335782</v>
      </c>
      <c r="CN638" s="43">
        <f t="shared" si="1352"/>
        <v>0.33335266473520675</v>
      </c>
      <c r="CO638" s="40">
        <f t="shared" si="1353"/>
        <v>0.33810000000000001</v>
      </c>
      <c r="CP638" s="43">
        <f t="shared" si="1354"/>
        <v>5.4381168073443183E-2</v>
      </c>
      <c r="CQ638" s="18">
        <f t="shared" si="1355"/>
        <v>1.5294519190813853</v>
      </c>
      <c r="CR638" s="18">
        <f t="shared" si="1356"/>
        <v>1.5512331189917812</v>
      </c>
      <c r="CS638" s="18">
        <f t="shared" si="1357"/>
        <v>0.24950567573198323</v>
      </c>
      <c r="CT638" s="18">
        <f t="shared" si="1358"/>
        <v>1.014241179888465</v>
      </c>
      <c r="CU638" s="18">
        <f t="shared" si="1359"/>
        <v>0.16313404339107343</v>
      </c>
      <c r="CV638" s="18">
        <f t="shared" si="1360"/>
        <v>0.16084344298563497</v>
      </c>
      <c r="CW638" s="15">
        <f t="shared" si="1361"/>
        <v>-1.5234637445486863</v>
      </c>
      <c r="CX638" s="15">
        <f t="shared" si="1362"/>
        <v>-1.0985542961440884</v>
      </c>
      <c r="CY638" s="15">
        <f t="shared" si="1363"/>
        <v>-2.9117373601732086</v>
      </c>
      <c r="CZ638" s="15">
        <f t="shared" si="1372"/>
        <v>0.42490944840459788</v>
      </c>
      <c r="DA638" s="15">
        <f t="shared" si="1373"/>
        <v>0.43905017528038937</v>
      </c>
      <c r="DB638" s="15">
        <f t="shared" si="1374"/>
        <v>-1.3882736156245228</v>
      </c>
      <c r="DC638" s="15">
        <f t="shared" si="1375"/>
        <v>1.4140726875791564E-2</v>
      </c>
      <c r="DD638" s="15">
        <f t="shared" si="1376"/>
        <v>-1.8131830640291204</v>
      </c>
      <c r="DE638" s="15">
        <f t="shared" si="1377"/>
        <v>-1.827323790904912</v>
      </c>
      <c r="DF638" s="15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125"/>
      <c r="DZ638" s="4"/>
      <c r="EA638" s="20"/>
      <c r="EB638" s="20"/>
      <c r="EC638" s="20"/>
      <c r="ED638" s="4"/>
      <c r="EE638" s="4" t="str">
        <f>E638</f>
        <v>iRM4</v>
      </c>
      <c r="EF638" s="4" t="str">
        <f>A638</f>
        <v>Lab 3</v>
      </c>
      <c r="EG638" s="4" t="str">
        <f>B638</f>
        <v>Feb 5, 2020</v>
      </c>
      <c r="EH638" s="130">
        <f>C638</f>
        <v>2</v>
      </c>
      <c r="EI638" s="51">
        <f>BE638/AVERAGE(BE637,BE639)</f>
        <v>0.98005567047890119</v>
      </c>
      <c r="EJ638" s="52">
        <f>(CM638/AVERAGE(CM637,CM639)-1)*10^6</f>
        <v>-9.5684696391762358</v>
      </c>
      <c r="EK638" s="52">
        <f>(CN638/AVERAGE(CN637,CN639)-1)*10^6</f>
        <v>-2.2837801920694289</v>
      </c>
      <c r="EL638" s="52">
        <f>(CP638/AVERAGE(CP637,CP639)-1)*10^6</f>
        <v>-10.998126804051545</v>
      </c>
      <c r="EN638" s="39" t="str">
        <f t="shared" ref="EN638:EU638" si="1417">DV542</f>
        <v>STD</v>
      </c>
      <c r="EO638" s="39" t="str">
        <f t="shared" si="1417"/>
        <v>Lab 3</v>
      </c>
      <c r="EP638" s="39" t="str">
        <f t="shared" si="1417"/>
        <v>Feb 4, 2020</v>
      </c>
      <c r="EQ638" s="124">
        <f t="shared" si="1417"/>
        <v>1</v>
      </c>
      <c r="ER638" s="117">
        <f t="shared" si="1417"/>
        <v>0.99382717149460476</v>
      </c>
      <c r="ES638" s="44">
        <f t="shared" si="1417"/>
        <v>-0.65514167435498649</v>
      </c>
      <c r="ET638" s="44">
        <f t="shared" si="1417"/>
        <v>6.7260482452535797</v>
      </c>
      <c r="EU638" s="44">
        <f t="shared" si="1417"/>
        <v>14.22699072817224</v>
      </c>
      <c r="EV638" s="39" t="s">
        <v>275</v>
      </c>
      <c r="EW638" s="108" t="s">
        <v>257</v>
      </c>
      <c r="EX638" s="109">
        <f>AVERAGE(ES638:ES689)</f>
        <v>2.385663340807544E-2</v>
      </c>
      <c r="EY638" s="109">
        <f t="shared" ref="EY638:EZ638" si="1418">AVERAGE(ET638:ET689)</f>
        <v>0.11917515919839079</v>
      </c>
      <c r="EZ638" s="110">
        <f t="shared" si="1418"/>
        <v>0.54157125335578649</v>
      </c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</row>
    <row r="639" spans="1:235">
      <c r="A639" s="4" t="s">
        <v>178</v>
      </c>
      <c r="B639" s="4" t="s">
        <v>169</v>
      </c>
      <c r="C639" s="4">
        <v>2</v>
      </c>
      <c r="D639" s="16">
        <v>46</v>
      </c>
      <c r="E639" s="4" t="s">
        <v>162</v>
      </c>
      <c r="F639" s="15">
        <v>9.7276127000000002E-5</v>
      </c>
      <c r="G639" s="15">
        <v>4.0390345E-6</v>
      </c>
      <c r="H639" s="15">
        <v>5.1238332999999997E-5</v>
      </c>
      <c r="I639" s="15">
        <v>3.0328481000000001E-5</v>
      </c>
      <c r="J639" s="15">
        <v>1.0461561E-4</v>
      </c>
      <c r="K639" s="15"/>
      <c r="L639" s="15">
        <v>1.7779908E-4</v>
      </c>
      <c r="M639" s="15"/>
      <c r="N639" s="15">
        <v>1.0600889E-4</v>
      </c>
      <c r="O639" s="15"/>
      <c r="P639" s="15"/>
      <c r="Q639" s="15"/>
      <c r="R639" s="15"/>
      <c r="S639" s="15"/>
      <c r="T639" s="15">
        <v>1.4084302E-5</v>
      </c>
      <c r="U639" s="15">
        <v>2.7143970000000001E-5</v>
      </c>
      <c r="V639" s="15">
        <v>20.630935999999998</v>
      </c>
      <c r="W639" s="15">
        <v>4.6022249000000004</v>
      </c>
      <c r="X639" s="15">
        <v>7.2020172999999996</v>
      </c>
      <c r="Y639" s="15"/>
      <c r="Z639" s="15">
        <v>7.6419946999999997</v>
      </c>
      <c r="AA639" s="15"/>
      <c r="AB639" s="15">
        <v>1.2847808999999999</v>
      </c>
      <c r="AC639" s="4"/>
      <c r="AD639" s="4"/>
      <c r="AE639" s="4"/>
      <c r="AF639" s="4"/>
      <c r="AG639" s="4"/>
      <c r="AH639" s="4"/>
      <c r="AI639" s="69">
        <f t="shared" si="1343"/>
        <v>1</v>
      </c>
      <c r="AJ639" s="15">
        <f t="shared" si="1300"/>
        <v>-8.3191825000000007E-5</v>
      </c>
      <c r="AK639" s="15">
        <f t="shared" si="1301"/>
        <v>2.31049355E-5</v>
      </c>
      <c r="AL639" s="15">
        <f t="shared" si="1302"/>
        <v>20.630884761666998</v>
      </c>
      <c r="AM639" s="15">
        <f t="shared" si="1303"/>
        <v>4.602194571519</v>
      </c>
      <c r="AN639" s="15">
        <f t="shared" si="1304"/>
        <v>7.2019126843899999</v>
      </c>
      <c r="AO639" s="15">
        <f t="shared" si="1305"/>
        <v>0</v>
      </c>
      <c r="AP639" s="15">
        <f t="shared" si="1306"/>
        <v>7.6418169009199994</v>
      </c>
      <c r="AQ639" s="15">
        <f t="shared" si="1307"/>
        <v>0</v>
      </c>
      <c r="AR639" s="15">
        <f t="shared" si="1308"/>
        <v>1.2846748911099999</v>
      </c>
      <c r="AS639" s="15">
        <f t="shared" si="1309"/>
        <v>0</v>
      </c>
      <c r="AT639" s="15">
        <f t="shared" si="1310"/>
        <v>0</v>
      </c>
      <c r="AU639" s="15">
        <f t="shared" si="1311"/>
        <v>0</v>
      </c>
      <c r="AV639" s="15">
        <f t="shared" si="1312"/>
        <v>0</v>
      </c>
      <c r="AW639" s="15">
        <f t="shared" si="1313"/>
        <v>0</v>
      </c>
      <c r="AX639" s="4"/>
      <c r="AY639" s="4">
        <f t="shared" si="1314"/>
        <v>0</v>
      </c>
      <c r="AZ639" s="4">
        <f t="shared" si="1315"/>
        <v>1</v>
      </c>
      <c r="BA639" s="4"/>
      <c r="BB639" s="4">
        <f t="shared" si="1344"/>
        <v>1</v>
      </c>
      <c r="BC639" s="4">
        <f t="shared" si="1345"/>
        <v>1</v>
      </c>
      <c r="BD639" s="40">
        <f t="shared" si="1346"/>
        <v>2.0956425107719463</v>
      </c>
      <c r="BE639" s="15">
        <f t="shared" si="1347"/>
        <v>20.630884761666998</v>
      </c>
      <c r="BF639" s="15">
        <f t="shared" si="1348"/>
        <v>4.602194571519</v>
      </c>
      <c r="BG639" s="15">
        <f t="shared" si="1316"/>
        <v>7.2019126843899999</v>
      </c>
      <c r="BH639" s="15">
        <f t="shared" si="1317"/>
        <v>7.6418169009199994</v>
      </c>
      <c r="BI639" s="15">
        <f t="shared" si="1318"/>
        <v>1.2846748911099999</v>
      </c>
      <c r="BJ639" s="18">
        <f t="shared" si="1319"/>
        <v>0.22307305889614876</v>
      </c>
      <c r="BK639" s="18">
        <f t="shared" si="1320"/>
        <v>0.34908404402371723</v>
      </c>
      <c r="BL639" s="18">
        <f t="shared" si="1321"/>
        <v>0.3704066495063168</v>
      </c>
      <c r="BM639" s="18">
        <f t="shared" si="1322"/>
        <v>6.2269500603143145E-2</v>
      </c>
      <c r="BN639" s="18">
        <f t="shared" si="1366"/>
        <v>1.5648866149552945</v>
      </c>
      <c r="BO639" s="18">
        <f t="shared" si="1367"/>
        <v>1.6604723642524619</v>
      </c>
      <c r="BP639" s="18">
        <f t="shared" si="1368"/>
        <v>0.27914397601967972</v>
      </c>
      <c r="BQ639" s="18">
        <f t="shared" si="1369"/>
        <v>1.0610815814920227</v>
      </c>
      <c r="BR639" s="18">
        <f t="shared" si="1370"/>
        <v>0.17837968153855943</v>
      </c>
      <c r="BS639" s="18">
        <f t="shared" si="1371"/>
        <v>0.1681111845214896</v>
      </c>
      <c r="BT639" s="144">
        <f t="shared" si="1323"/>
        <v>-1.5002559428088171</v>
      </c>
      <c r="BU639" s="144">
        <f t="shared" si="1324"/>
        <v>-1.0524425719491646</v>
      </c>
      <c r="BV639" s="144">
        <f t="shared" si="1325"/>
        <v>-0.99315382414037523</v>
      </c>
      <c r="BW639" s="144">
        <f t="shared" si="1326"/>
        <v>-2.7762835299927406</v>
      </c>
      <c r="BX639" s="96"/>
      <c r="BY639" s="96"/>
      <c r="BZ639" s="96"/>
      <c r="CA639" s="96"/>
      <c r="CB639" s="96"/>
      <c r="CC639" s="96"/>
      <c r="CD639" s="96"/>
      <c r="CE639" s="96"/>
      <c r="CF639" s="96"/>
      <c r="CG639" s="96"/>
      <c r="CH639" s="96"/>
      <c r="CI639" s="4"/>
      <c r="CJ639" s="43"/>
      <c r="CK639" s="20">
        <f t="shared" si="1349"/>
        <v>0</v>
      </c>
      <c r="CL639" s="42">
        <f t="shared" si="1350"/>
        <v>2.0956425107719463</v>
      </c>
      <c r="CM639" s="43">
        <f t="shared" si="1351"/>
        <v>0.21795676706792808</v>
      </c>
      <c r="CN639" s="43">
        <f t="shared" si="1352"/>
        <v>0.33335127883729221</v>
      </c>
      <c r="CO639" s="40">
        <f t="shared" si="1353"/>
        <v>0.33810000000000001</v>
      </c>
      <c r="CP639" s="43">
        <f t="shared" si="1354"/>
        <v>5.4380476509416367E-2</v>
      </c>
      <c r="CQ639" s="18">
        <f t="shared" si="1355"/>
        <v>1.5294376188531025</v>
      </c>
      <c r="CR639" s="18">
        <f t="shared" si="1356"/>
        <v>1.5512250642561061</v>
      </c>
      <c r="CS639" s="18">
        <f t="shared" si="1357"/>
        <v>0.24950120723926966</v>
      </c>
      <c r="CT639" s="18">
        <f t="shared" si="1358"/>
        <v>1.0142453965656615</v>
      </c>
      <c r="CU639" s="18">
        <f t="shared" si="1359"/>
        <v>0.16313264703555944</v>
      </c>
      <c r="CV639" s="18">
        <f t="shared" si="1360"/>
        <v>0.16084139754337876</v>
      </c>
      <c r="CW639" s="15">
        <f t="shared" si="1361"/>
        <v>-1.523458552062471</v>
      </c>
      <c r="CX639" s="15">
        <f t="shared" si="1362"/>
        <v>-1.0985584536053661</v>
      </c>
      <c r="CY639" s="15">
        <f t="shared" si="1363"/>
        <v>-2.9117500772303933</v>
      </c>
      <c r="CZ639" s="15">
        <f t="shared" si="1372"/>
        <v>0.42490009845710508</v>
      </c>
      <c r="DA639" s="15">
        <f t="shared" si="1373"/>
        <v>0.43904498279417398</v>
      </c>
      <c r="DB639" s="15">
        <f t="shared" si="1374"/>
        <v>-1.3882915251679224</v>
      </c>
      <c r="DC639" s="15">
        <f t="shared" si="1375"/>
        <v>1.4144884337068828E-2</v>
      </c>
      <c r="DD639" s="15">
        <f t="shared" si="1376"/>
        <v>-1.8131916236250276</v>
      </c>
      <c r="DE639" s="15">
        <f t="shared" si="1377"/>
        <v>-1.8273365079620967</v>
      </c>
      <c r="DF639" s="15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3" t="str">
        <f>E639</f>
        <v>STD</v>
      </c>
      <c r="DW639" s="43" t="str">
        <f>A639</f>
        <v>Lab 3</v>
      </c>
      <c r="DX639" s="43" t="str">
        <f>B639</f>
        <v>Feb 5, 2020</v>
      </c>
      <c r="DY639" s="125">
        <f>C639</f>
        <v>2</v>
      </c>
      <c r="DZ639" s="51">
        <f>BE639/AVERAGE(BE637,BE641)</f>
        <v>1.0033958849406392</v>
      </c>
      <c r="EA639" s="52">
        <f>(CM639/AVERAGE(CM637,CM641)-1)*10^6</f>
        <v>-6.7233416415346525</v>
      </c>
      <c r="EB639" s="52">
        <f>(CN639/AVERAGE(CN637,CN641)-1)*10^6</f>
        <v>-4.4336411832990308</v>
      </c>
      <c r="EC639" s="52">
        <f>(CP639/AVERAGE(CP637,CP641)-1)*10^6</f>
        <v>-50.086848132790962</v>
      </c>
      <c r="ED639" s="4"/>
      <c r="EE639" s="4"/>
      <c r="EF639" s="4"/>
      <c r="EG639" s="4"/>
      <c r="EH639" s="130"/>
      <c r="EI639" s="20"/>
      <c r="EJ639" s="20"/>
      <c r="EK639" s="52"/>
      <c r="EL639" s="52"/>
      <c r="EN639" s="39" t="str">
        <f t="shared" ref="EN639:EU639" si="1419">DV544</f>
        <v>STD</v>
      </c>
      <c r="EO639" s="39" t="str">
        <f t="shared" si="1419"/>
        <v>Lab 3</v>
      </c>
      <c r="EP639" s="39" t="str">
        <f t="shared" si="1419"/>
        <v>Feb 4, 2020</v>
      </c>
      <c r="EQ639" s="124">
        <f t="shared" si="1419"/>
        <v>1</v>
      </c>
      <c r="ER639" s="117">
        <f t="shared" si="1419"/>
        <v>1.0001619109655937</v>
      </c>
      <c r="ES639" s="44">
        <f t="shared" si="1419"/>
        <v>-7.2394214137849744</v>
      </c>
      <c r="ET639" s="44">
        <f t="shared" si="1419"/>
        <v>-6.3659606552857184</v>
      </c>
      <c r="EU639" s="44">
        <f t="shared" si="1419"/>
        <v>-10.732018402515031</v>
      </c>
      <c r="EV639" s="39" t="s">
        <v>275</v>
      </c>
      <c r="EW639" s="111" t="s">
        <v>258</v>
      </c>
      <c r="EX639" s="44">
        <f>2*STDEV(ES638:ES689)</f>
        <v>9.1745255639876024</v>
      </c>
      <c r="EY639" s="44">
        <f t="shared" ref="EY639:EZ639" si="1420">2*STDEV(ET638:ET689)</f>
        <v>12.483399339092554</v>
      </c>
      <c r="EZ639" s="112">
        <f t="shared" si="1420"/>
        <v>43.784475209924373</v>
      </c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</row>
    <row r="640" spans="1:235">
      <c r="A640" s="4" t="s">
        <v>178</v>
      </c>
      <c r="B640" s="4" t="s">
        <v>169</v>
      </c>
      <c r="C640" s="4">
        <v>2</v>
      </c>
      <c r="D640" s="16">
        <v>47</v>
      </c>
      <c r="E640" s="4" t="s">
        <v>164</v>
      </c>
      <c r="F640" s="15">
        <v>9.7276127000000002E-5</v>
      </c>
      <c r="G640" s="15">
        <v>4.0390345E-6</v>
      </c>
      <c r="H640" s="15">
        <v>5.1238332999999997E-5</v>
      </c>
      <c r="I640" s="15">
        <v>3.0328481000000001E-5</v>
      </c>
      <c r="J640" s="15">
        <v>1.0461561E-4</v>
      </c>
      <c r="K640" s="15"/>
      <c r="L640" s="15">
        <v>1.7779908E-4</v>
      </c>
      <c r="M640" s="15"/>
      <c r="N640" s="15">
        <v>1.0600889E-4</v>
      </c>
      <c r="O640" s="15"/>
      <c r="P640" s="15"/>
      <c r="Q640" s="15"/>
      <c r="R640" s="15"/>
      <c r="S640" s="15"/>
      <c r="T640" s="15">
        <v>1.4417024E-5</v>
      </c>
      <c r="U640" s="15">
        <v>-8.1193338000000001E-6</v>
      </c>
      <c r="V640" s="15">
        <v>19.971112999999999</v>
      </c>
      <c r="W640" s="15">
        <v>4.4550828999999998</v>
      </c>
      <c r="X640" s="15">
        <v>6.9717909000000002</v>
      </c>
      <c r="Y640" s="15"/>
      <c r="Z640" s="15">
        <v>7.3978897000000003</v>
      </c>
      <c r="AA640" s="15"/>
      <c r="AB640" s="15">
        <v>1.2437971999999999</v>
      </c>
      <c r="AC640" s="4"/>
      <c r="AD640" s="4"/>
      <c r="AE640" s="4"/>
      <c r="AF640" s="4"/>
      <c r="AG640" s="4"/>
      <c r="AH640" s="4"/>
      <c r="AI640" s="69">
        <f t="shared" si="1343"/>
        <v>1</v>
      </c>
      <c r="AJ640" s="15">
        <f t="shared" si="1300"/>
        <v>-8.2859103000000009E-5</v>
      </c>
      <c r="AK640" s="15">
        <f t="shared" si="1301"/>
        <v>-1.2158368299999999E-5</v>
      </c>
      <c r="AL640" s="15">
        <f t="shared" si="1302"/>
        <v>19.971061761666999</v>
      </c>
      <c r="AM640" s="15">
        <f t="shared" si="1303"/>
        <v>4.4550525715189995</v>
      </c>
      <c r="AN640" s="15">
        <f t="shared" si="1304"/>
        <v>6.9716862843900005</v>
      </c>
      <c r="AO640" s="15">
        <f t="shared" si="1305"/>
        <v>0</v>
      </c>
      <c r="AP640" s="15">
        <f t="shared" si="1306"/>
        <v>7.3977119009200001</v>
      </c>
      <c r="AQ640" s="15">
        <f t="shared" si="1307"/>
        <v>0</v>
      </c>
      <c r="AR640" s="15">
        <f t="shared" si="1308"/>
        <v>1.2436911911099999</v>
      </c>
      <c r="AS640" s="15">
        <f t="shared" si="1309"/>
        <v>0</v>
      </c>
      <c r="AT640" s="15">
        <f t="shared" si="1310"/>
        <v>0</v>
      </c>
      <c r="AU640" s="15">
        <f t="shared" si="1311"/>
        <v>0</v>
      </c>
      <c r="AV640" s="15">
        <f t="shared" si="1312"/>
        <v>0</v>
      </c>
      <c r="AW640" s="15">
        <f t="shared" si="1313"/>
        <v>0</v>
      </c>
      <c r="AX640" s="4"/>
      <c r="AY640" s="4">
        <f t="shared" si="1314"/>
        <v>0</v>
      </c>
      <c r="AZ640" s="4">
        <f t="shared" si="1315"/>
        <v>1</v>
      </c>
      <c r="BA640" s="4"/>
      <c r="BB640" s="4">
        <f t="shared" si="1344"/>
        <v>1</v>
      </c>
      <c r="BC640" s="4">
        <f t="shared" si="1345"/>
        <v>1</v>
      </c>
      <c r="BD640" s="40">
        <f t="shared" si="1346"/>
        <v>2.0965670235153944</v>
      </c>
      <c r="BE640" s="15">
        <f t="shared" si="1347"/>
        <v>19.971061761666999</v>
      </c>
      <c r="BF640" s="15">
        <f t="shared" si="1348"/>
        <v>4.4550525715189995</v>
      </c>
      <c r="BG640" s="15">
        <f t="shared" si="1316"/>
        <v>6.9716862843900005</v>
      </c>
      <c r="BH640" s="15">
        <f t="shared" si="1317"/>
        <v>7.3977119009200001</v>
      </c>
      <c r="BI640" s="15">
        <f t="shared" si="1318"/>
        <v>1.2436911911099999</v>
      </c>
      <c r="BJ640" s="18">
        <f t="shared" si="1319"/>
        <v>0.22307539902911666</v>
      </c>
      <c r="BK640" s="18">
        <f t="shared" si="1320"/>
        <v>0.34908941585527742</v>
      </c>
      <c r="BL640" s="18">
        <f t="shared" si="1321"/>
        <v>0.37042156241884799</v>
      </c>
      <c r="BM640" s="18">
        <f t="shared" si="1322"/>
        <v>6.2274665511133455E-2</v>
      </c>
      <c r="BN640" s="18">
        <f t="shared" si="1366"/>
        <v>1.564894279578148</v>
      </c>
      <c r="BO640" s="18">
        <f t="shared" si="1367"/>
        <v>1.6605217968051202</v>
      </c>
      <c r="BP640" s="18">
        <f t="shared" si="1368"/>
        <v>0.27916420090323418</v>
      </c>
      <c r="BQ640" s="18">
        <f t="shared" si="1369"/>
        <v>1.0611079728994541</v>
      </c>
      <c r="BR640" s="18">
        <f t="shared" si="1370"/>
        <v>0.17839173198236052</v>
      </c>
      <c r="BS640" s="18">
        <f t="shared" si="1371"/>
        <v>0.16811835980735218</v>
      </c>
      <c r="BT640" s="144">
        <f t="shared" si="1323"/>
        <v>-1.5002454524308888</v>
      </c>
      <c r="BU640" s="144">
        <f t="shared" si="1324"/>
        <v>-1.0524271837057868</v>
      </c>
      <c r="BV640" s="144">
        <f t="shared" si="1325"/>
        <v>-0.99311356403069484</v>
      </c>
      <c r="BW640" s="144">
        <f t="shared" si="1326"/>
        <v>-2.7762005890063515</v>
      </c>
      <c r="BX640" s="96"/>
      <c r="BY640" s="96"/>
      <c r="BZ640" s="96"/>
      <c r="CA640" s="96"/>
      <c r="CB640" s="96"/>
      <c r="CC640" s="96"/>
      <c r="CD640" s="96"/>
      <c r="CE640" s="96"/>
      <c r="CF640" s="96"/>
      <c r="CG640" s="96"/>
      <c r="CH640" s="96"/>
      <c r="CI640" s="4"/>
      <c r="CJ640" s="43"/>
      <c r="CK640" s="20">
        <f t="shared" si="1349"/>
        <v>0</v>
      </c>
      <c r="CL640" s="42">
        <f t="shared" si="1350"/>
        <v>2.0965670235153944</v>
      </c>
      <c r="CM640" s="43">
        <f t="shared" si="1351"/>
        <v>0.21795682249976114</v>
      </c>
      <c r="CN640" s="43">
        <f t="shared" si="1352"/>
        <v>0.33334962667943685</v>
      </c>
      <c r="CO640" s="40">
        <f t="shared" si="1353"/>
        <v>0.33809999999999996</v>
      </c>
      <c r="CP640" s="43">
        <f t="shared" si="1354"/>
        <v>5.4381736988588746E-2</v>
      </c>
      <c r="CQ640" s="18">
        <f t="shared" si="1355"/>
        <v>1.5294296496720226</v>
      </c>
      <c r="CR640" s="18">
        <f t="shared" si="1356"/>
        <v>1.5512246697410466</v>
      </c>
      <c r="CS640" s="18">
        <f t="shared" si="1357"/>
        <v>0.24950692694489218</v>
      </c>
      <c r="CT640" s="18">
        <f t="shared" si="1358"/>
        <v>1.0142504234004475</v>
      </c>
      <c r="CU640" s="18">
        <f t="shared" si="1359"/>
        <v>0.16313723681138098</v>
      </c>
      <c r="CV640" s="18">
        <f t="shared" si="1360"/>
        <v>0.16084512566870382</v>
      </c>
      <c r="CW640" s="15">
        <f t="shared" si="1361"/>
        <v>-1.523458297737603</v>
      </c>
      <c r="CX640" s="15">
        <f t="shared" si="1362"/>
        <v>-1.0985634098243893</v>
      </c>
      <c r="CY640" s="15">
        <f t="shared" si="1363"/>
        <v>-2.911726898607379</v>
      </c>
      <c r="CZ640" s="15">
        <f t="shared" si="1372"/>
        <v>0.42489488791321395</v>
      </c>
      <c r="DA640" s="15">
        <f t="shared" si="1373"/>
        <v>0.43904472846930603</v>
      </c>
      <c r="DB640" s="15">
        <f t="shared" si="1374"/>
        <v>-1.388268600869776</v>
      </c>
      <c r="DC640" s="15">
        <f t="shared" si="1375"/>
        <v>1.4149840556092317E-2</v>
      </c>
      <c r="DD640" s="15">
        <f t="shared" si="1376"/>
        <v>-1.8131634887829899</v>
      </c>
      <c r="DE640" s="15">
        <f t="shared" si="1377"/>
        <v>-1.827313329339082</v>
      </c>
      <c r="DF640" s="15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125"/>
      <c r="DZ640" s="4"/>
      <c r="EA640" s="20"/>
      <c r="EB640" s="20"/>
      <c r="EC640" s="20"/>
      <c r="ED640" s="4"/>
      <c r="EE640" s="4" t="str">
        <f>E640</f>
        <v>iRM5</v>
      </c>
      <c r="EF640" s="4" t="str">
        <f>A640</f>
        <v>Lab 3</v>
      </c>
      <c r="EG640" s="4" t="str">
        <f>B640</f>
        <v>Feb 5, 2020</v>
      </c>
      <c r="EH640" s="130">
        <f>C640</f>
        <v>2</v>
      </c>
      <c r="EI640" s="51">
        <f>BE640/AVERAGE(BE639,BE641)</f>
        <v>0.97423626006537678</v>
      </c>
      <c r="EJ640" s="52">
        <f>(CM640/AVERAGE(CM639,CM641)-1)*10^6</f>
        <v>-2.0930182548228871</v>
      </c>
      <c r="EK640" s="52">
        <f>(CN640/AVERAGE(CN639,CN641)-1)*10^6</f>
        <v>-2.9486086789987098</v>
      </c>
      <c r="EL640" s="52">
        <f>(CP640/AVERAGE(CP639,CP641)-1)*10^6</f>
        <v>-3.194855372257166</v>
      </c>
      <c r="EN640" s="39" t="str">
        <f t="shared" ref="EN640:EU640" si="1421">DV546</f>
        <v>STD</v>
      </c>
      <c r="EO640" s="39" t="str">
        <f t="shared" si="1421"/>
        <v>Lab 3</v>
      </c>
      <c r="EP640" s="39" t="str">
        <f t="shared" si="1421"/>
        <v>Feb 4, 2020</v>
      </c>
      <c r="EQ640" s="124">
        <f t="shared" si="1421"/>
        <v>1</v>
      </c>
      <c r="ER640" s="117">
        <f t="shared" si="1421"/>
        <v>1.0015471088928734</v>
      </c>
      <c r="ES640" s="44">
        <f t="shared" si="1421"/>
        <v>12.351400216603636</v>
      </c>
      <c r="ET640" s="44">
        <f t="shared" si="1421"/>
        <v>6.7904064033896816</v>
      </c>
      <c r="EU640" s="44">
        <f t="shared" si="1421"/>
        <v>-1.7828215320703222</v>
      </c>
      <c r="EV640" s="39" t="s">
        <v>275</v>
      </c>
      <c r="EW640" s="111" t="s">
        <v>233</v>
      </c>
      <c r="EX640">
        <f>COUNT(ES638:ES689)</f>
        <v>52</v>
      </c>
      <c r="EY640">
        <f t="shared" ref="EY640:EZ640" si="1422">COUNT(ET638:ET689)</f>
        <v>52</v>
      </c>
      <c r="EZ640" s="113">
        <f t="shared" si="1422"/>
        <v>52</v>
      </c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</row>
    <row r="641" spans="1:235">
      <c r="A641" s="4" t="s">
        <v>178</v>
      </c>
      <c r="B641" s="4" t="s">
        <v>169</v>
      </c>
      <c r="C641" s="4">
        <v>2</v>
      </c>
      <c r="D641" s="16">
        <v>48</v>
      </c>
      <c r="E641" s="4" t="s">
        <v>162</v>
      </c>
      <c r="F641" s="15">
        <v>9.7276127000000002E-5</v>
      </c>
      <c r="G641" s="15">
        <v>4.0390345E-6</v>
      </c>
      <c r="H641" s="15">
        <v>5.1238332999999997E-5</v>
      </c>
      <c r="I641" s="15">
        <v>3.0328481000000001E-5</v>
      </c>
      <c r="J641" s="15">
        <v>1.0461561E-4</v>
      </c>
      <c r="K641" s="15"/>
      <c r="L641" s="15">
        <v>1.7779908E-4</v>
      </c>
      <c r="M641" s="15"/>
      <c r="N641" s="15">
        <v>1.0600889E-4</v>
      </c>
      <c r="O641" s="15"/>
      <c r="P641" s="15"/>
      <c r="Q641" s="15"/>
      <c r="R641" s="15"/>
      <c r="S641" s="15"/>
      <c r="T641" s="15">
        <v>-2.3901359E-6</v>
      </c>
      <c r="U641" s="15">
        <v>-2.0650520999999999E-5</v>
      </c>
      <c r="V641" s="15">
        <v>20.367562</v>
      </c>
      <c r="W641" s="15">
        <v>4.5436003999999999</v>
      </c>
      <c r="X641" s="15">
        <v>7.1103782000000004</v>
      </c>
      <c r="Y641" s="15"/>
      <c r="Z641" s="15">
        <v>7.5451303000000003</v>
      </c>
      <c r="AA641" s="15"/>
      <c r="AB641" s="15">
        <v>1.2686200999999999</v>
      </c>
      <c r="AC641" s="4"/>
      <c r="AD641" s="4"/>
      <c r="AE641" s="4"/>
      <c r="AF641" s="4"/>
      <c r="AG641" s="4"/>
      <c r="AH641" s="4"/>
      <c r="AI641" s="69">
        <f t="shared" si="1343"/>
        <v>1</v>
      </c>
      <c r="AJ641" s="15">
        <f t="shared" si="1300"/>
        <v>-9.9666262900000005E-5</v>
      </c>
      <c r="AK641" s="15">
        <f t="shared" si="1301"/>
        <v>-2.46895555E-5</v>
      </c>
      <c r="AL641" s="15">
        <f t="shared" si="1302"/>
        <v>20.367510761666999</v>
      </c>
      <c r="AM641" s="15">
        <f t="shared" si="1303"/>
        <v>4.5435700715189995</v>
      </c>
      <c r="AN641" s="15">
        <f t="shared" si="1304"/>
        <v>7.1102735843900007</v>
      </c>
      <c r="AO641" s="15">
        <f t="shared" si="1305"/>
        <v>0</v>
      </c>
      <c r="AP641" s="15">
        <f t="shared" si="1306"/>
        <v>7.54495250092</v>
      </c>
      <c r="AQ641" s="15">
        <f t="shared" si="1307"/>
        <v>0</v>
      </c>
      <c r="AR641" s="15">
        <f t="shared" si="1308"/>
        <v>1.2685140911099999</v>
      </c>
      <c r="AS641" s="15">
        <f t="shared" si="1309"/>
        <v>0</v>
      </c>
      <c r="AT641" s="15">
        <f t="shared" si="1310"/>
        <v>0</v>
      </c>
      <c r="AU641" s="15">
        <f t="shared" si="1311"/>
        <v>0</v>
      </c>
      <c r="AV641" s="15">
        <f t="shared" si="1312"/>
        <v>0</v>
      </c>
      <c r="AW641" s="15">
        <f t="shared" si="1313"/>
        <v>0</v>
      </c>
      <c r="AX641" s="4"/>
      <c r="AY641" s="4">
        <f t="shared" si="1314"/>
        <v>0</v>
      </c>
      <c r="AZ641" s="4">
        <f t="shared" si="1315"/>
        <v>1</v>
      </c>
      <c r="BA641" s="4"/>
      <c r="BB641" s="4">
        <f t="shared" si="1344"/>
        <v>1</v>
      </c>
      <c r="BC641" s="4">
        <f t="shared" si="1345"/>
        <v>1</v>
      </c>
      <c r="BD641" s="40">
        <f t="shared" si="1346"/>
        <v>2.0977459512305892</v>
      </c>
      <c r="BE641" s="15">
        <f t="shared" si="1347"/>
        <v>20.367510761666999</v>
      </c>
      <c r="BF641" s="15">
        <f t="shared" si="1348"/>
        <v>4.5435700715189995</v>
      </c>
      <c r="BG641" s="15">
        <f t="shared" si="1316"/>
        <v>7.1102735843900007</v>
      </c>
      <c r="BH641" s="15">
        <f t="shared" si="1317"/>
        <v>7.54495250092</v>
      </c>
      <c r="BI641" s="15">
        <f t="shared" si="1318"/>
        <v>1.2685140911099999</v>
      </c>
      <c r="BJ641" s="18">
        <f t="shared" si="1319"/>
        <v>0.22307930137787377</v>
      </c>
      <c r="BK641" s="18">
        <f t="shared" si="1320"/>
        <v>0.34909880090855311</v>
      </c>
      <c r="BL641" s="18">
        <f t="shared" si="1321"/>
        <v>0.37044058005949843</v>
      </c>
      <c r="BM641" s="18">
        <f t="shared" si="1322"/>
        <v>6.2281253018774747E-2</v>
      </c>
      <c r="BN641" s="18">
        <f t="shared" si="1366"/>
        <v>1.5649089752043606</v>
      </c>
      <c r="BO641" s="18">
        <f t="shared" si="1367"/>
        <v>1.6605779997132482</v>
      </c>
      <c r="BP641" s="18">
        <f t="shared" si="1368"/>
        <v>0.27918884734750271</v>
      </c>
      <c r="BQ641" s="18">
        <f t="shared" si="1369"/>
        <v>1.0611339228189898</v>
      </c>
      <c r="BR641" s="18">
        <f t="shared" si="1370"/>
        <v>0.17840580619779728</v>
      </c>
      <c r="BS641" s="18">
        <f t="shared" si="1371"/>
        <v>0.16812751186376887</v>
      </c>
      <c r="BT641" s="144">
        <f t="shared" si="1323"/>
        <v>-1.5002279591768508</v>
      </c>
      <c r="BU641" s="144">
        <f t="shared" si="1324"/>
        <v>-1.0524002996849715</v>
      </c>
      <c r="BV641" s="144">
        <f t="shared" si="1325"/>
        <v>-0.99306222481503192</v>
      </c>
      <c r="BW641" s="144">
        <f t="shared" si="1326"/>
        <v>-2.7760948130990291</v>
      </c>
      <c r="BX641" s="96"/>
      <c r="BY641" s="96"/>
      <c r="BZ641" s="96"/>
      <c r="CA641" s="96"/>
      <c r="CB641" s="96"/>
      <c r="CC641" s="96"/>
      <c r="CD641" s="96"/>
      <c r="CE641" s="96"/>
      <c r="CF641" s="96"/>
      <c r="CG641" s="96"/>
      <c r="CH641" s="96"/>
      <c r="CI641" s="4"/>
      <c r="CJ641" s="43"/>
      <c r="CK641" s="20">
        <f t="shared" si="1349"/>
        <v>0</v>
      </c>
      <c r="CL641" s="42">
        <f t="shared" si="1350"/>
        <v>2.0977459512305892</v>
      </c>
      <c r="CM641" s="43">
        <f t="shared" si="1351"/>
        <v>0.21795779030872034</v>
      </c>
      <c r="CN641" s="43">
        <f t="shared" si="1352"/>
        <v>0.3333499403625827</v>
      </c>
      <c r="CO641" s="40">
        <f t="shared" si="1353"/>
        <v>0.33810000000000001</v>
      </c>
      <c r="CP641" s="43">
        <f t="shared" si="1354"/>
        <v>5.4383344952440432E-2</v>
      </c>
      <c r="CQ641" s="18">
        <f t="shared" si="1355"/>
        <v>1.5294242976606538</v>
      </c>
      <c r="CR641" s="18">
        <f t="shared" si="1356"/>
        <v>1.5512177817599797</v>
      </c>
      <c r="CS641" s="18">
        <f t="shared" si="1357"/>
        <v>0.24951319645611486</v>
      </c>
      <c r="CT641" s="18">
        <f t="shared" si="1358"/>
        <v>1.0142494689882073</v>
      </c>
      <c r="CU641" s="18">
        <f t="shared" si="1359"/>
        <v>0.16314190695005973</v>
      </c>
      <c r="CV641" s="18">
        <f t="shared" si="1360"/>
        <v>0.16084988155113999</v>
      </c>
      <c r="CW641" s="15">
        <f t="shared" si="1361"/>
        <v>-1.5234538573773548</v>
      </c>
      <c r="CX641" s="15">
        <f t="shared" si="1362"/>
        <v>-1.0985624688213909</v>
      </c>
      <c r="CY641" s="15">
        <f t="shared" si="1363"/>
        <v>-2.9116973309589551</v>
      </c>
      <c r="CZ641" s="15">
        <f t="shared" si="1372"/>
        <v>0.42489138855596387</v>
      </c>
      <c r="DA641" s="15">
        <f t="shared" si="1373"/>
        <v>0.43904028810905787</v>
      </c>
      <c r="DB641" s="15">
        <f t="shared" si="1374"/>
        <v>-1.3882434735816007</v>
      </c>
      <c r="DC641" s="15">
        <f t="shared" si="1375"/>
        <v>1.4148899553094278E-2</v>
      </c>
      <c r="DD641" s="15">
        <f t="shared" si="1376"/>
        <v>-1.8131348621375647</v>
      </c>
      <c r="DE641" s="15">
        <f t="shared" si="1377"/>
        <v>-1.8272837616906585</v>
      </c>
      <c r="DF641" s="15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3" t="str">
        <f>E641</f>
        <v>STD</v>
      </c>
      <c r="DW641" s="43" t="str">
        <f>A641</f>
        <v>Lab 3</v>
      </c>
      <c r="DX641" s="43" t="str">
        <f>B641</f>
        <v>Feb 5, 2020</v>
      </c>
      <c r="DY641" s="125">
        <f>C641</f>
        <v>2</v>
      </c>
      <c r="DZ641" s="51">
        <f>BE641/AVERAGE(BE639,BE643)</f>
        <v>0.99587480441365961</v>
      </c>
      <c r="EA641" s="52">
        <f>(CM641/AVERAGE(CM639,CM643)-1)*10^6</f>
        <v>0.5188600296079926</v>
      </c>
      <c r="EB641" s="52">
        <f>(CN641/AVERAGE(CN639,CN643)-1)*10^6</f>
        <v>-7.3935420109583205</v>
      </c>
      <c r="EC641" s="52">
        <f>(CP641/AVERAGE(CP639,CP643)-1)*10^6</f>
        <v>54.0278935221572</v>
      </c>
      <c r="ED641" s="4"/>
      <c r="EE641" s="4"/>
      <c r="EF641" s="4"/>
      <c r="EG641" s="4"/>
      <c r="EH641" s="130"/>
      <c r="EI641" s="20"/>
      <c r="EJ641" s="20"/>
      <c r="EK641" s="52"/>
      <c r="EL641" s="52"/>
      <c r="EN641" s="39" t="str">
        <f t="shared" ref="EN641:EU641" si="1423">DV548</f>
        <v>STD</v>
      </c>
      <c r="EO641" s="39" t="str">
        <f t="shared" si="1423"/>
        <v>Lab 3</v>
      </c>
      <c r="EP641" s="39" t="str">
        <f t="shared" si="1423"/>
        <v>Feb 4, 2020</v>
      </c>
      <c r="EQ641" s="124">
        <f t="shared" si="1423"/>
        <v>1</v>
      </c>
      <c r="ER641" s="117">
        <f t="shared" si="1423"/>
        <v>0.99977502979342958</v>
      </c>
      <c r="ES641" s="44">
        <f t="shared" si="1423"/>
        <v>0.30493567360068141</v>
      </c>
      <c r="ET641" s="44">
        <f t="shared" si="1423"/>
        <v>-6.7606086596727621</v>
      </c>
      <c r="EU641" s="44">
        <f t="shared" si="1423"/>
        <v>9.1152733583399481E-2</v>
      </c>
      <c r="EV641" s="39" t="s">
        <v>275</v>
      </c>
      <c r="EW641" s="114" t="s">
        <v>274</v>
      </c>
      <c r="EX641" s="115">
        <f>EX639/SQRT(EX640)</f>
        <v>1.2722777826543261</v>
      </c>
      <c r="EY641" s="115">
        <f t="shared" ref="EY641:EZ641" si="1424">EY639/SQRT(EY640)</f>
        <v>1.7311360157381339</v>
      </c>
      <c r="EZ641" s="116">
        <f t="shared" si="1424"/>
        <v>6.0718142476409325</v>
      </c>
      <c r="FA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</row>
    <row r="642" spans="1:235">
      <c r="A642" s="4" t="s">
        <v>178</v>
      </c>
      <c r="B642" s="4" t="s">
        <v>169</v>
      </c>
      <c r="C642" s="4">
        <v>2</v>
      </c>
      <c r="D642" s="16">
        <v>49</v>
      </c>
      <c r="E642" s="4" t="s">
        <v>165</v>
      </c>
      <c r="F642" s="15">
        <v>9.7276127000000002E-5</v>
      </c>
      <c r="G642" s="15">
        <v>4.0390345E-6</v>
      </c>
      <c r="H642" s="15">
        <v>5.1238332999999997E-5</v>
      </c>
      <c r="I642" s="15">
        <v>3.0328481000000001E-5</v>
      </c>
      <c r="J642" s="15">
        <v>1.0461561E-4</v>
      </c>
      <c r="K642" s="15"/>
      <c r="L642" s="15">
        <v>1.7779908E-4</v>
      </c>
      <c r="M642" s="15"/>
      <c r="N642" s="15">
        <v>1.0600889E-4</v>
      </c>
      <c r="O642" s="15"/>
      <c r="P642" s="15"/>
      <c r="Q642" s="15"/>
      <c r="R642" s="15"/>
      <c r="S642" s="15"/>
      <c r="T642" s="15">
        <v>1.6802515000000002E-5</v>
      </c>
      <c r="U642" s="15">
        <v>9.8458769000000004E-8</v>
      </c>
      <c r="V642" s="15">
        <v>19.825099000000002</v>
      </c>
      <c r="W642" s="15">
        <v>4.4226403999999997</v>
      </c>
      <c r="X642" s="15">
        <v>6.9212501</v>
      </c>
      <c r="Y642" s="15"/>
      <c r="Z642" s="15">
        <v>7.3446147000000002</v>
      </c>
      <c r="AA642" s="15"/>
      <c r="AB642" s="15">
        <v>1.2348904999999999</v>
      </c>
      <c r="AC642" s="4"/>
      <c r="AD642" s="4"/>
      <c r="AE642" s="4"/>
      <c r="AF642" s="4"/>
      <c r="AG642" s="4"/>
      <c r="AH642" s="4"/>
      <c r="AI642" s="69">
        <f t="shared" si="1343"/>
        <v>1</v>
      </c>
      <c r="AJ642" s="15">
        <f t="shared" si="1300"/>
        <v>-8.0473612000000008E-5</v>
      </c>
      <c r="AK642" s="15">
        <f t="shared" si="1301"/>
        <v>-3.9405757310000002E-6</v>
      </c>
      <c r="AL642" s="15">
        <f t="shared" si="1302"/>
        <v>19.825047761667001</v>
      </c>
      <c r="AM642" s="15">
        <f t="shared" si="1303"/>
        <v>4.4226100715189993</v>
      </c>
      <c r="AN642" s="15">
        <f t="shared" si="1304"/>
        <v>6.9211454843900002</v>
      </c>
      <c r="AO642" s="15">
        <f t="shared" si="1305"/>
        <v>0</v>
      </c>
      <c r="AP642" s="15">
        <f t="shared" si="1306"/>
        <v>7.3444369009199999</v>
      </c>
      <c r="AQ642" s="15">
        <f t="shared" si="1307"/>
        <v>0</v>
      </c>
      <c r="AR642" s="15">
        <f t="shared" si="1308"/>
        <v>1.2347844911099999</v>
      </c>
      <c r="AS642" s="15">
        <f t="shared" si="1309"/>
        <v>0</v>
      </c>
      <c r="AT642" s="15">
        <f t="shared" si="1310"/>
        <v>0</v>
      </c>
      <c r="AU642" s="15">
        <f t="shared" si="1311"/>
        <v>0</v>
      </c>
      <c r="AV642" s="15">
        <f t="shared" si="1312"/>
        <v>0</v>
      </c>
      <c r="AW642" s="15">
        <f t="shared" si="1313"/>
        <v>0</v>
      </c>
      <c r="AX642" s="4"/>
      <c r="AY642" s="4">
        <f t="shared" si="1314"/>
        <v>0</v>
      </c>
      <c r="AZ642" s="4">
        <f t="shared" si="1315"/>
        <v>1</v>
      </c>
      <c r="BA642" s="4"/>
      <c r="BB642" s="4">
        <f t="shared" si="1344"/>
        <v>1</v>
      </c>
      <c r="BC642" s="4">
        <f t="shared" si="1345"/>
        <v>1</v>
      </c>
      <c r="BD642" s="40">
        <f t="shared" si="1346"/>
        <v>2.0991051729644745</v>
      </c>
      <c r="BE642" s="15">
        <f t="shared" si="1347"/>
        <v>19.825047761667001</v>
      </c>
      <c r="BF642" s="15">
        <f t="shared" si="1348"/>
        <v>4.4226100715189993</v>
      </c>
      <c r="BG642" s="15">
        <f t="shared" si="1316"/>
        <v>6.9211454843900002</v>
      </c>
      <c r="BH642" s="15">
        <f t="shared" si="1317"/>
        <v>7.3444369009199999</v>
      </c>
      <c r="BI642" s="15">
        <f t="shared" si="1318"/>
        <v>1.2347844911099999</v>
      </c>
      <c r="BJ642" s="18">
        <f t="shared" si="1319"/>
        <v>0.2230819377933807</v>
      </c>
      <c r="BK642" s="18">
        <f t="shared" si="1320"/>
        <v>0.34911116319086394</v>
      </c>
      <c r="BL642" s="18">
        <f t="shared" si="1321"/>
        <v>0.37046250728943708</v>
      </c>
      <c r="BM642" s="18">
        <f t="shared" si="1322"/>
        <v>6.2284061352807167E-2</v>
      </c>
      <c r="BN642" s="18">
        <f t="shared" si="1366"/>
        <v>1.5649458967592973</v>
      </c>
      <c r="BO642" s="18">
        <f t="shared" si="1367"/>
        <v>1.660656667025014</v>
      </c>
      <c r="BP642" s="18">
        <f t="shared" si="1368"/>
        <v>0.27919813665279747</v>
      </c>
      <c r="BQ642" s="18">
        <f t="shared" si="1369"/>
        <v>1.0611591560218889</v>
      </c>
      <c r="BR642" s="18">
        <f t="shared" si="1370"/>
        <v>0.17840753295750558</v>
      </c>
      <c r="BS642" s="18">
        <f t="shared" si="1371"/>
        <v>0.16812514121475056</v>
      </c>
      <c r="BT642" s="144">
        <f t="shared" si="1323"/>
        <v>-1.5002161409583437</v>
      </c>
      <c r="BU642" s="144">
        <f t="shared" si="1324"/>
        <v>-1.0523648883246421</v>
      </c>
      <c r="BV642" s="144">
        <f t="shared" si="1325"/>
        <v>-0.99300303426684966</v>
      </c>
      <c r="BW642" s="144">
        <f t="shared" si="1326"/>
        <v>-2.7760497229541992</v>
      </c>
      <c r="BX642" s="96"/>
      <c r="BY642" s="96"/>
      <c r="BZ642" s="96"/>
      <c r="CA642" s="96"/>
      <c r="CB642" s="96"/>
      <c r="CC642" s="96"/>
      <c r="CD642" s="96"/>
      <c r="CE642" s="96"/>
      <c r="CF642" s="96"/>
      <c r="CG642" s="96"/>
      <c r="CH642" s="96"/>
      <c r="CI642" s="4"/>
      <c r="CJ642" s="43"/>
      <c r="CK642" s="20">
        <f t="shared" si="1349"/>
        <v>0</v>
      </c>
      <c r="CL642" s="42">
        <f t="shared" si="1350"/>
        <v>2.0991051729644745</v>
      </c>
      <c r="CM642" s="43">
        <f t="shared" si="1351"/>
        <v>0.21795708611853176</v>
      </c>
      <c r="CN642" s="43">
        <f t="shared" si="1352"/>
        <v>0.33335177408015371</v>
      </c>
      <c r="CO642" s="40">
        <f t="shared" si="1353"/>
        <v>0.33809999999999996</v>
      </c>
      <c r="CP642" s="43">
        <f t="shared" si="1354"/>
        <v>5.4381018880662046E-2</v>
      </c>
      <c r="CQ642" s="18">
        <f t="shared" si="1355"/>
        <v>1.5294376522306177</v>
      </c>
      <c r="CR642" s="18">
        <f t="shared" si="1356"/>
        <v>1.5512227935371221</v>
      </c>
      <c r="CS642" s="18">
        <f t="shared" si="1357"/>
        <v>0.24950333044500317</v>
      </c>
      <c r="CT642" s="18">
        <f t="shared" si="1358"/>
        <v>1.0142438897556447</v>
      </c>
      <c r="CU642" s="18">
        <f t="shared" si="1359"/>
        <v>0.16313403170185695</v>
      </c>
      <c r="CV642" s="18">
        <f t="shared" si="1360"/>
        <v>0.16084300171742696</v>
      </c>
      <c r="CW642" s="15">
        <f t="shared" si="1361"/>
        <v>-1.5234570882383629</v>
      </c>
      <c r="CX642" s="15">
        <f t="shared" si="1362"/>
        <v>-1.0985569679578673</v>
      </c>
      <c r="CY642" s="15">
        <f t="shared" si="1363"/>
        <v>-2.91174010364105</v>
      </c>
      <c r="CZ642" s="15">
        <f t="shared" si="1372"/>
        <v>0.4249001202804959</v>
      </c>
      <c r="DA642" s="15">
        <f t="shared" si="1373"/>
        <v>0.43904351897006605</v>
      </c>
      <c r="DB642" s="15">
        <f t="shared" si="1374"/>
        <v>-1.3882830154026873</v>
      </c>
      <c r="DC642" s="15">
        <f t="shared" si="1375"/>
        <v>1.4143398689570543E-2</v>
      </c>
      <c r="DD642" s="15">
        <f t="shared" si="1376"/>
        <v>-1.8131831356831827</v>
      </c>
      <c r="DE642" s="15">
        <f t="shared" si="1377"/>
        <v>-1.8273265343727532</v>
      </c>
      <c r="DF642" s="15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125"/>
      <c r="DZ642" s="4"/>
      <c r="EA642" s="20"/>
      <c r="EB642" s="20"/>
      <c r="EC642" s="20"/>
      <c r="ED642" s="4"/>
      <c r="EE642" s="4" t="str">
        <f>E642</f>
        <v>iRM6</v>
      </c>
      <c r="EF642" s="4" t="str">
        <f>A642</f>
        <v>Lab 3</v>
      </c>
      <c r="EG642" s="4" t="str">
        <f>B642</f>
        <v>Feb 5, 2020</v>
      </c>
      <c r="EH642" s="130">
        <f>C642</f>
        <v>2</v>
      </c>
      <c r="EI642" s="51">
        <f>BE642/AVERAGE(BE641,BE643)</f>
        <v>0.97563290711980089</v>
      </c>
      <c r="EJ642" s="52">
        <f>(CM642/AVERAGE(CM641,CM643)-1)*10^6</f>
        <v>-5.0593238259954987</v>
      </c>
      <c r="EK642" s="52">
        <f>(CN642/AVERAGE(CN641,CN643)-1)*10^6</f>
        <v>0.11489340145942606</v>
      </c>
      <c r="EL642" s="52">
        <f>(CP642/AVERAGE(CP641,CP643)-1)*10^6</f>
        <v>-15.11965097567014</v>
      </c>
      <c r="EN642" s="39" t="str">
        <f t="shared" ref="EN642:EU642" si="1425">DV550</f>
        <v>STD</v>
      </c>
      <c r="EO642" s="39" t="str">
        <f t="shared" si="1425"/>
        <v>Lab 3</v>
      </c>
      <c r="EP642" s="39" t="str">
        <f t="shared" si="1425"/>
        <v>Feb 4, 2020</v>
      </c>
      <c r="EQ642" s="124">
        <f t="shared" si="1425"/>
        <v>1</v>
      </c>
      <c r="ER642" s="117">
        <f t="shared" si="1425"/>
        <v>0.99397055719325644</v>
      </c>
      <c r="ES642" s="44">
        <f t="shared" si="1425"/>
        <v>-9.2644650386830563</v>
      </c>
      <c r="ET642" s="44">
        <f t="shared" si="1425"/>
        <v>-1.3959555458242789</v>
      </c>
      <c r="EU642" s="44">
        <f t="shared" si="1425"/>
        <v>8.6174542850425695</v>
      </c>
      <c r="EV642" s="39" t="s">
        <v>275</v>
      </c>
      <c r="EY642" s="39"/>
      <c r="EZ642" s="39"/>
      <c r="FA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</row>
    <row r="643" spans="1:235">
      <c r="A643" s="4" t="s">
        <v>178</v>
      </c>
      <c r="B643" s="4" t="s">
        <v>169</v>
      </c>
      <c r="C643" s="4">
        <v>2</v>
      </c>
      <c r="D643" s="16">
        <v>50</v>
      </c>
      <c r="E643" s="4" t="s">
        <v>162</v>
      </c>
      <c r="F643" s="15">
        <v>9.7276127000000002E-5</v>
      </c>
      <c r="G643" s="15">
        <v>4.0390345E-6</v>
      </c>
      <c r="H643" s="15">
        <v>5.1238332999999997E-5</v>
      </c>
      <c r="I643" s="15">
        <v>3.0328481000000001E-5</v>
      </c>
      <c r="J643" s="15">
        <v>1.0461561E-4</v>
      </c>
      <c r="K643" s="15"/>
      <c r="L643" s="15">
        <v>1.7779908E-4</v>
      </c>
      <c r="M643" s="15"/>
      <c r="N643" s="15">
        <v>1.0600889E-4</v>
      </c>
      <c r="O643" s="15"/>
      <c r="P643" s="15"/>
      <c r="Q643" s="15"/>
      <c r="R643" s="15"/>
      <c r="S643" s="15"/>
      <c r="T643" s="15">
        <v>3.6945415999999997E-5</v>
      </c>
      <c r="U643" s="15">
        <v>-9.7679750000000003E-6</v>
      </c>
      <c r="V643" s="15">
        <v>20.272924</v>
      </c>
      <c r="W643" s="15">
        <v>4.5226316000000004</v>
      </c>
      <c r="X643" s="15">
        <v>7.0778097000000004</v>
      </c>
      <c r="Y643" s="15"/>
      <c r="Z643" s="15">
        <v>7.5108984000000003</v>
      </c>
      <c r="AA643" s="15"/>
      <c r="AB643" s="15">
        <v>1.2628622</v>
      </c>
      <c r="AC643" s="4"/>
      <c r="AD643" s="4"/>
      <c r="AE643" s="4"/>
      <c r="AF643" s="4"/>
      <c r="AG643" s="4"/>
      <c r="AH643" s="4"/>
      <c r="AI643" s="69">
        <f t="shared" si="1343"/>
        <v>1</v>
      </c>
      <c r="AJ643" s="15">
        <f t="shared" si="1300"/>
        <v>-6.0330711000000005E-5</v>
      </c>
      <c r="AK643" s="15">
        <f t="shared" si="1301"/>
        <v>-1.3807009500000001E-5</v>
      </c>
      <c r="AL643" s="15">
        <f t="shared" si="1302"/>
        <v>20.272872761666999</v>
      </c>
      <c r="AM643" s="15">
        <f t="shared" si="1303"/>
        <v>4.522601271519</v>
      </c>
      <c r="AN643" s="15">
        <f t="shared" si="1304"/>
        <v>7.0777050843900007</v>
      </c>
      <c r="AO643" s="15">
        <f t="shared" si="1305"/>
        <v>0</v>
      </c>
      <c r="AP643" s="15">
        <f t="shared" si="1306"/>
        <v>7.51072060092</v>
      </c>
      <c r="AQ643" s="15">
        <f t="shared" si="1307"/>
        <v>0</v>
      </c>
      <c r="AR643" s="15">
        <f t="shared" si="1308"/>
        <v>1.26275619111</v>
      </c>
      <c r="AS643" s="15">
        <f t="shared" si="1309"/>
        <v>0</v>
      </c>
      <c r="AT643" s="15">
        <f t="shared" si="1310"/>
        <v>0</v>
      </c>
      <c r="AU643" s="15">
        <f t="shared" si="1311"/>
        <v>0</v>
      </c>
      <c r="AV643" s="15">
        <f t="shared" si="1312"/>
        <v>0</v>
      </c>
      <c r="AW643" s="15">
        <f t="shared" si="1313"/>
        <v>0</v>
      </c>
      <c r="AX643" s="4"/>
      <c r="AY643" s="4">
        <f t="shared" si="1314"/>
        <v>0</v>
      </c>
      <c r="AZ643" s="4">
        <f t="shared" si="1315"/>
        <v>1</v>
      </c>
      <c r="BA643" s="4"/>
      <c r="BB643" s="4">
        <f t="shared" si="1344"/>
        <v>1</v>
      </c>
      <c r="BC643" s="4">
        <f t="shared" si="1345"/>
        <v>1</v>
      </c>
      <c r="BD643" s="40">
        <f t="shared" si="1346"/>
        <v>2.1002710847437189</v>
      </c>
      <c r="BE643" s="15">
        <f t="shared" si="1347"/>
        <v>20.272872761666999</v>
      </c>
      <c r="BF643" s="15">
        <f t="shared" si="1348"/>
        <v>4.522601271519</v>
      </c>
      <c r="BG643" s="15">
        <f t="shared" si="1316"/>
        <v>7.0777050843900007</v>
      </c>
      <c r="BH643" s="15">
        <f t="shared" si="1317"/>
        <v>7.51072060092</v>
      </c>
      <c r="BI643" s="15">
        <f t="shared" si="1318"/>
        <v>1.26275619111</v>
      </c>
      <c r="BJ643" s="18">
        <f t="shared" si="1319"/>
        <v>0.22308635409928529</v>
      </c>
      <c r="BK643" s="18">
        <f t="shared" si="1320"/>
        <v>0.34912196054290306</v>
      </c>
      <c r="BL643" s="18">
        <f t="shared" si="1321"/>
        <v>0.37048131703966791</v>
      </c>
      <c r="BM643" s="18">
        <f t="shared" si="1322"/>
        <v>6.2287974968090611E-2</v>
      </c>
      <c r="BN643" s="18">
        <f t="shared" si="1366"/>
        <v>1.5649633163466612</v>
      </c>
      <c r="BO643" s="18">
        <f t="shared" si="1367"/>
        <v>1.6607081080126669</v>
      </c>
      <c r="BP643" s="18">
        <f t="shared" si="1368"/>
        <v>0.27921015258678328</v>
      </c>
      <c r="BQ643" s="18">
        <f t="shared" si="1369"/>
        <v>1.0611802146835734</v>
      </c>
      <c r="BR643" s="18">
        <f t="shared" si="1370"/>
        <v>0.17841322519852237</v>
      </c>
      <c r="BS643" s="18">
        <f t="shared" si="1371"/>
        <v>0.16812716891044024</v>
      </c>
      <c r="BT643" s="144">
        <f t="shared" si="1323"/>
        <v>-1.5001963443659594</v>
      </c>
      <c r="BU643" s="144">
        <f t="shared" si="1324"/>
        <v>-1.052333960682647</v>
      </c>
      <c r="BV643" s="144">
        <f t="shared" si="1325"/>
        <v>-0.99295226186112262</v>
      </c>
      <c r="BW643" s="144">
        <f t="shared" si="1326"/>
        <v>-2.7759868899878239</v>
      </c>
      <c r="BX643" s="96"/>
      <c r="BY643" s="96"/>
      <c r="BZ643" s="96"/>
      <c r="CA643" s="96"/>
      <c r="CB643" s="96"/>
      <c r="CC643" s="96"/>
      <c r="CD643" s="96"/>
      <c r="CE643" s="96"/>
      <c r="CF643" s="96"/>
      <c r="CG643" s="96"/>
      <c r="CH643" s="96"/>
      <c r="CI643" s="4"/>
      <c r="CJ643" s="43"/>
      <c r="CK643" s="20">
        <f t="shared" si="1349"/>
        <v>0</v>
      </c>
      <c r="CL643" s="42">
        <f t="shared" si="1350"/>
        <v>2.1002710847437189</v>
      </c>
      <c r="CM643" s="43">
        <f t="shared" si="1351"/>
        <v>0.21795858737045889</v>
      </c>
      <c r="CN643" s="43">
        <f t="shared" si="1352"/>
        <v>0.33335353119789513</v>
      </c>
      <c r="CO643" s="40">
        <f t="shared" si="1353"/>
        <v>0.33810000000000001</v>
      </c>
      <c r="CP643" s="43">
        <f t="shared" si="1354"/>
        <v>5.4380337277797813E-2</v>
      </c>
      <c r="CQ643" s="18">
        <f t="shared" si="1355"/>
        <v>1.5294351794972054</v>
      </c>
      <c r="CR643" s="18">
        <f t="shared" si="1356"/>
        <v>1.5512121090477595</v>
      </c>
      <c r="CS643" s="18">
        <f t="shared" si="1357"/>
        <v>0.24949848470695429</v>
      </c>
      <c r="CT643" s="18">
        <f t="shared" si="1358"/>
        <v>1.0142385436417862</v>
      </c>
      <c r="CU643" s="18">
        <f t="shared" si="1359"/>
        <v>0.16313112713215852</v>
      </c>
      <c r="CV643" s="18">
        <f t="shared" si="1360"/>
        <v>0.16084098573734934</v>
      </c>
      <c r="CW643" s="15">
        <f t="shared" si="1361"/>
        <v>-1.5234502004294659</v>
      </c>
      <c r="CX643" s="15">
        <f t="shared" si="1362"/>
        <v>-1.0985516969101419</v>
      </c>
      <c r="CY643" s="15">
        <f t="shared" si="1363"/>
        <v>-2.9117526375572922</v>
      </c>
      <c r="CZ643" s="15">
        <f t="shared" si="1372"/>
        <v>0.42489850351932384</v>
      </c>
      <c r="DA643" s="15">
        <f t="shared" si="1373"/>
        <v>0.43903663116116876</v>
      </c>
      <c r="DB643" s="15">
        <f t="shared" si="1374"/>
        <v>-1.3883024371278267</v>
      </c>
      <c r="DC643" s="15">
        <f t="shared" si="1375"/>
        <v>1.4138127641844925E-2</v>
      </c>
      <c r="DD643" s="15">
        <f t="shared" si="1376"/>
        <v>-1.8132009406471505</v>
      </c>
      <c r="DE643" s="15">
        <f t="shared" si="1377"/>
        <v>-1.8273390682889956</v>
      </c>
      <c r="DF643" s="15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3" t="str">
        <f>E643</f>
        <v>STD</v>
      </c>
      <c r="DW643" s="43" t="str">
        <f>A643</f>
        <v>Lab 3</v>
      </c>
      <c r="DX643" s="43" t="str">
        <f>B643</f>
        <v>Feb 5, 2020</v>
      </c>
      <c r="DY643" s="125">
        <f>C643</f>
        <v>2</v>
      </c>
      <c r="DZ643" s="51">
        <f>BE643/AVERAGE(BE641,BE645)</f>
        <v>0.99677377709052994</v>
      </c>
      <c r="EA643" s="52">
        <f>(CM643/AVERAGE(CM641,CM645)-1)*10^6</f>
        <v>4.7134686640415424</v>
      </c>
      <c r="EB643" s="52">
        <f>(CN643/AVERAGE(CN641,CN645)-1)*10^6</f>
        <v>6.4740961993603463</v>
      </c>
      <c r="EC643" s="52">
        <f>(CP643/AVERAGE(CP641,CP645)-1)*10^6</f>
        <v>-37.769136078114052</v>
      </c>
      <c r="ED643" s="4"/>
      <c r="EE643" s="4"/>
      <c r="EF643" s="4"/>
      <c r="EG643" s="4"/>
      <c r="EH643" s="130"/>
      <c r="EI643" s="20"/>
      <c r="EJ643" s="20"/>
      <c r="EK643" s="52"/>
      <c r="EL643" s="52"/>
      <c r="EN643" s="39" t="str">
        <f t="shared" ref="EN643:EU643" si="1426">DV552</f>
        <v>STD</v>
      </c>
      <c r="EO643" s="39" t="str">
        <f t="shared" si="1426"/>
        <v>Lab 3</v>
      </c>
      <c r="EP643" s="39" t="str">
        <f t="shared" si="1426"/>
        <v>Feb 4, 2020</v>
      </c>
      <c r="EQ643" s="124">
        <f t="shared" si="1426"/>
        <v>1</v>
      </c>
      <c r="ER643" s="117">
        <f t="shared" si="1426"/>
        <v>1.0129399653535762</v>
      </c>
      <c r="ES643" s="44">
        <f t="shared" si="1426"/>
        <v>6.4608357397410998</v>
      </c>
      <c r="ET643" s="44">
        <f t="shared" si="1426"/>
        <v>4.0978136313096769</v>
      </c>
      <c r="EU643" s="44">
        <f t="shared" si="1426"/>
        <v>-2.3108792162052083</v>
      </c>
      <c r="EV643" s="39" t="s">
        <v>275</v>
      </c>
      <c r="EY643" s="39"/>
      <c r="EZ643" s="39"/>
      <c r="FA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</row>
    <row r="644" spans="1:235">
      <c r="A644" s="4" t="s">
        <v>178</v>
      </c>
      <c r="B644" s="4" t="s">
        <v>169</v>
      </c>
      <c r="C644" s="4">
        <v>2</v>
      </c>
      <c r="D644" s="16">
        <v>51</v>
      </c>
      <c r="E644" s="4" t="s">
        <v>163</v>
      </c>
      <c r="F644" s="15">
        <v>9.7276127000000002E-5</v>
      </c>
      <c r="G644" s="15">
        <v>4.0390345E-6</v>
      </c>
      <c r="H644" s="15">
        <v>5.1238332999999997E-5</v>
      </c>
      <c r="I644" s="15">
        <v>3.0328481000000001E-5</v>
      </c>
      <c r="J644" s="15">
        <v>1.0461561E-4</v>
      </c>
      <c r="K644" s="15"/>
      <c r="L644" s="15">
        <v>1.7779908E-4</v>
      </c>
      <c r="M644" s="15"/>
      <c r="N644" s="15">
        <v>1.0600889E-4</v>
      </c>
      <c r="O644" s="15"/>
      <c r="P644" s="15"/>
      <c r="Q644" s="15"/>
      <c r="R644" s="15"/>
      <c r="S644" s="15"/>
      <c r="T644" s="15">
        <v>1.3688184999999999E-5</v>
      </c>
      <c r="U644" s="15">
        <v>-6.3689992999999999E-6</v>
      </c>
      <c r="V644" s="15">
        <v>19.700849999999999</v>
      </c>
      <c r="W644" s="15">
        <v>4.3950433000000002</v>
      </c>
      <c r="X644" s="15">
        <v>6.8782686999999996</v>
      </c>
      <c r="Y644" s="15"/>
      <c r="Z644" s="15">
        <v>7.2993765000000002</v>
      </c>
      <c r="AA644" s="15"/>
      <c r="AB644" s="15">
        <v>1.2273664</v>
      </c>
      <c r="AC644" s="4"/>
      <c r="AD644" s="4"/>
      <c r="AE644" s="4"/>
      <c r="AF644" s="4"/>
      <c r="AG644" s="4"/>
      <c r="AH644" s="4"/>
      <c r="AI644" s="69">
        <f t="shared" si="1343"/>
        <v>1</v>
      </c>
      <c r="AJ644" s="15">
        <f t="shared" si="1300"/>
        <v>-8.3587942000000001E-5</v>
      </c>
      <c r="AK644" s="15">
        <f t="shared" si="1301"/>
        <v>-1.0408033799999999E-5</v>
      </c>
      <c r="AL644" s="15">
        <f t="shared" si="1302"/>
        <v>19.700798761666999</v>
      </c>
      <c r="AM644" s="15">
        <f t="shared" si="1303"/>
        <v>4.3950129715189998</v>
      </c>
      <c r="AN644" s="15">
        <f t="shared" si="1304"/>
        <v>6.8781640843899998</v>
      </c>
      <c r="AO644" s="15">
        <f t="shared" si="1305"/>
        <v>0</v>
      </c>
      <c r="AP644" s="15">
        <f t="shared" si="1306"/>
        <v>7.2991987009199999</v>
      </c>
      <c r="AQ644" s="15">
        <f t="shared" si="1307"/>
        <v>0</v>
      </c>
      <c r="AR644" s="15">
        <f t="shared" si="1308"/>
        <v>1.22726039111</v>
      </c>
      <c r="AS644" s="15">
        <f t="shared" si="1309"/>
        <v>0</v>
      </c>
      <c r="AT644" s="15">
        <f t="shared" si="1310"/>
        <v>0</v>
      </c>
      <c r="AU644" s="15">
        <f t="shared" si="1311"/>
        <v>0</v>
      </c>
      <c r="AV644" s="15">
        <f t="shared" si="1312"/>
        <v>0</v>
      </c>
      <c r="AW644" s="15">
        <f t="shared" si="1313"/>
        <v>0</v>
      </c>
      <c r="AX644" s="4"/>
      <c r="AY644" s="4">
        <f t="shared" si="1314"/>
        <v>0</v>
      </c>
      <c r="AZ644" s="4">
        <f t="shared" si="1315"/>
        <v>1</v>
      </c>
      <c r="BA644" s="4"/>
      <c r="BB644" s="4">
        <f t="shared" si="1344"/>
        <v>1</v>
      </c>
      <c r="BC644" s="4">
        <f t="shared" si="1345"/>
        <v>1</v>
      </c>
      <c r="BD644" s="40">
        <f t="shared" si="1346"/>
        <v>2.1015950631583444</v>
      </c>
      <c r="BE644" s="15">
        <f t="shared" si="1347"/>
        <v>19.700798761666999</v>
      </c>
      <c r="BF644" s="15">
        <f t="shared" si="1348"/>
        <v>4.3950129715189998</v>
      </c>
      <c r="BG644" s="15">
        <f t="shared" si="1316"/>
        <v>6.8781640843899998</v>
      </c>
      <c r="BH644" s="15">
        <f t="shared" si="1317"/>
        <v>7.2991987009199999</v>
      </c>
      <c r="BI644" s="15">
        <f t="shared" si="1318"/>
        <v>1.22726039111</v>
      </c>
      <c r="BJ644" s="18">
        <f t="shared" si="1319"/>
        <v>0.22308805976286783</v>
      </c>
      <c r="BK644" s="18">
        <f t="shared" si="1320"/>
        <v>0.34913122902271598</v>
      </c>
      <c r="BL644" s="18">
        <f t="shared" si="1321"/>
        <v>0.37050267804991133</v>
      </c>
      <c r="BM644" s="18">
        <f t="shared" si="1322"/>
        <v>6.2294955953661767E-2</v>
      </c>
      <c r="BN644" s="18">
        <f t="shared" si="1366"/>
        <v>1.5649928973958809</v>
      </c>
      <c r="BO644" s="18">
        <f t="shared" si="1367"/>
        <v>1.6607911622152183</v>
      </c>
      <c r="BP644" s="18">
        <f t="shared" si="1368"/>
        <v>0.27923931034174754</v>
      </c>
      <c r="BQ644" s="18">
        <f t="shared" si="1369"/>
        <v>1.0612132265767749</v>
      </c>
      <c r="BR644" s="18">
        <f t="shared" si="1370"/>
        <v>0.17842848412053278</v>
      </c>
      <c r="BS644" s="18">
        <f t="shared" si="1371"/>
        <v>0.16813631761460537</v>
      </c>
      <c r="BT644" s="144">
        <f t="shared" si="1323"/>
        <v>-1.5001886986402988</v>
      </c>
      <c r="BU644" s="144">
        <f t="shared" si="1324"/>
        <v>-1.0523074130636687</v>
      </c>
      <c r="BV644" s="144">
        <f t="shared" si="1325"/>
        <v>-0.9928946060672299</v>
      </c>
      <c r="BW644" s="144">
        <f t="shared" si="1326"/>
        <v>-2.7758748202921311</v>
      </c>
      <c r="BX644" s="96"/>
      <c r="BY644" s="96"/>
      <c r="BZ644" s="96"/>
      <c r="CA644" s="96"/>
      <c r="CB644" s="96"/>
      <c r="CC644" s="96"/>
      <c r="CD644" s="96"/>
      <c r="CE644" s="96"/>
      <c r="CF644" s="96"/>
      <c r="CG644" s="96"/>
      <c r="CH644" s="96"/>
      <c r="CI644" s="4"/>
      <c r="CJ644" s="43"/>
      <c r="CK644" s="20">
        <f t="shared" si="1349"/>
        <v>0</v>
      </c>
      <c r="CL644" s="42">
        <f t="shared" si="1350"/>
        <v>2.1015950631583444</v>
      </c>
      <c r="CM644" s="43">
        <f t="shared" si="1351"/>
        <v>0.21795705880050664</v>
      </c>
      <c r="CN644" s="43">
        <f t="shared" si="1352"/>
        <v>0.33335266870433267</v>
      </c>
      <c r="CO644" s="40">
        <f t="shared" si="1353"/>
        <v>0.33810000000000001</v>
      </c>
      <c r="CP644" s="43">
        <f t="shared" si="1354"/>
        <v>5.438177756379145E-2</v>
      </c>
      <c r="CQ644" s="18">
        <f t="shared" si="1355"/>
        <v>1.5294419485144835</v>
      </c>
      <c r="CR644" s="18">
        <f t="shared" si="1356"/>
        <v>1.5512229879623154</v>
      </c>
      <c r="CS644" s="18">
        <f t="shared" si="1357"/>
        <v>0.24950684260043349</v>
      </c>
      <c r="CT644" s="18">
        <f t="shared" si="1358"/>
        <v>1.0142411678122127</v>
      </c>
      <c r="CU644" s="18">
        <f t="shared" si="1359"/>
        <v>0.16313586981367587</v>
      </c>
      <c r="CV644" s="18">
        <f t="shared" si="1360"/>
        <v>0.1608452456781764</v>
      </c>
      <c r="CW644" s="15">
        <f t="shared" si="1361"/>
        <v>-1.5234572135750855</v>
      </c>
      <c r="CX644" s="15">
        <f t="shared" si="1362"/>
        <v>-1.0985542842374012</v>
      </c>
      <c r="CY644" s="15">
        <f t="shared" si="1363"/>
        <v>-2.911726152489476</v>
      </c>
      <c r="CZ644" s="15">
        <f t="shared" si="1372"/>
        <v>0.42490292933768448</v>
      </c>
      <c r="DA644" s="15">
        <f t="shared" si="1373"/>
        <v>0.43904364430678872</v>
      </c>
      <c r="DB644" s="15">
        <f t="shared" si="1374"/>
        <v>-1.3882689389143905</v>
      </c>
      <c r="DC644" s="15">
        <f t="shared" si="1375"/>
        <v>1.4140714969104544E-2</v>
      </c>
      <c r="DD644" s="15">
        <f t="shared" si="1376"/>
        <v>-1.813171868252075</v>
      </c>
      <c r="DE644" s="15">
        <f t="shared" si="1377"/>
        <v>-1.8273125832211794</v>
      </c>
      <c r="DF644" s="15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125"/>
      <c r="DZ644" s="4"/>
      <c r="EA644" s="20"/>
      <c r="EB644" s="20"/>
      <c r="EC644" s="20"/>
      <c r="ED644" s="4"/>
      <c r="EE644" s="4" t="str">
        <f>E644</f>
        <v>iRM4</v>
      </c>
      <c r="EF644" s="4" t="str">
        <f>A644</f>
        <v>Lab 3</v>
      </c>
      <c r="EG644" s="4" t="str">
        <f>B644</f>
        <v>Feb 5, 2020</v>
      </c>
      <c r="EH644" s="130">
        <f>C644</f>
        <v>2</v>
      </c>
      <c r="EI644" s="51">
        <f>BE644/AVERAGE(BE643,BE645)</f>
        <v>0.97090500486729947</v>
      </c>
      <c r="EJ644" s="52">
        <f>(CM644/AVERAGE(CM643,CM645)-1)*10^6</f>
        <v>-4.1281570912765631</v>
      </c>
      <c r="EK644" s="52">
        <f>(CN644/AVERAGE(CN643,CN645)-1)*10^6</f>
        <v>-1.4991978736222933</v>
      </c>
      <c r="EL644" s="52">
        <f>(CP644/AVERAGE(CP643,CP645)-1)*10^6</f>
        <v>16.368754202522595</v>
      </c>
      <c r="EN644" s="39" t="str">
        <f t="shared" ref="EN644:EU644" si="1427">DV554</f>
        <v>STD</v>
      </c>
      <c r="EO644" s="39" t="str">
        <f t="shared" si="1427"/>
        <v>Lab 3</v>
      </c>
      <c r="EP644" s="39" t="str">
        <f t="shared" si="1427"/>
        <v>Feb 4, 2020</v>
      </c>
      <c r="EQ644" s="124">
        <f t="shared" si="1427"/>
        <v>1</v>
      </c>
      <c r="ER644" s="117">
        <f t="shared" si="1427"/>
        <v>0.98865338117967394</v>
      </c>
      <c r="ES644" s="44">
        <f t="shared" si="1427"/>
        <v>-5.1388458089940414</v>
      </c>
      <c r="ET644" s="44">
        <f t="shared" si="1427"/>
        <v>1.6007973853149338</v>
      </c>
      <c r="EU644" s="44">
        <f t="shared" si="1427"/>
        <v>-17.587463125634528</v>
      </c>
      <c r="EV644" s="39" t="s">
        <v>275</v>
      </c>
      <c r="EY644" s="39"/>
      <c r="EZ644" s="39"/>
      <c r="FA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</row>
    <row r="645" spans="1:235">
      <c r="A645" s="4" t="s">
        <v>178</v>
      </c>
      <c r="B645" s="4" t="s">
        <v>169</v>
      </c>
      <c r="C645" s="4">
        <v>2</v>
      </c>
      <c r="D645" s="16">
        <v>52</v>
      </c>
      <c r="E645" s="4" t="s">
        <v>162</v>
      </c>
      <c r="F645" s="15">
        <v>9.7276127000000002E-5</v>
      </c>
      <c r="G645" s="15">
        <v>4.0390345E-6</v>
      </c>
      <c r="H645" s="15">
        <v>5.1238332999999997E-5</v>
      </c>
      <c r="I645" s="15">
        <v>3.0328481000000001E-5</v>
      </c>
      <c r="J645" s="15">
        <v>1.0461561E-4</v>
      </c>
      <c r="K645" s="15"/>
      <c r="L645" s="15">
        <v>1.7779908E-4</v>
      </c>
      <c r="M645" s="15"/>
      <c r="N645" s="15">
        <v>1.0600889E-4</v>
      </c>
      <c r="O645" s="15"/>
      <c r="P645" s="15"/>
      <c r="Q645" s="15"/>
      <c r="R645" s="15"/>
      <c r="S645" s="15"/>
      <c r="T645" s="15">
        <v>2.7456448000000002E-5</v>
      </c>
      <c r="U645" s="15">
        <v>3.1756518999999999E-5</v>
      </c>
      <c r="V645" s="15">
        <v>20.309519000000002</v>
      </c>
      <c r="W645" s="15">
        <v>4.5308907999999999</v>
      </c>
      <c r="X645" s="15">
        <v>7.0909483</v>
      </c>
      <c r="Y645" s="15"/>
      <c r="Z645" s="15">
        <v>7.5252498000000001</v>
      </c>
      <c r="AA645" s="15"/>
      <c r="AB645" s="15">
        <v>1.2653653</v>
      </c>
      <c r="AC645" s="4"/>
      <c r="AD645" s="4"/>
      <c r="AE645" s="4"/>
      <c r="AF645" s="4"/>
      <c r="AG645" s="4"/>
      <c r="AH645" s="4"/>
      <c r="AI645" s="69">
        <f t="shared" si="1343"/>
        <v>1</v>
      </c>
      <c r="AJ645" s="15">
        <f t="shared" si="1300"/>
        <v>-6.9819679000000001E-5</v>
      </c>
      <c r="AK645" s="15">
        <f t="shared" si="1301"/>
        <v>2.7717484499999998E-5</v>
      </c>
      <c r="AL645" s="15">
        <f t="shared" si="1302"/>
        <v>20.309467761667001</v>
      </c>
      <c r="AM645" s="15">
        <f t="shared" si="1303"/>
        <v>4.5308604715189995</v>
      </c>
      <c r="AN645" s="15">
        <f t="shared" si="1304"/>
        <v>7.0908436843900002</v>
      </c>
      <c r="AO645" s="15">
        <f t="shared" si="1305"/>
        <v>0</v>
      </c>
      <c r="AP645" s="15">
        <f t="shared" si="1306"/>
        <v>7.5250720009199998</v>
      </c>
      <c r="AQ645" s="15">
        <f t="shared" si="1307"/>
        <v>0</v>
      </c>
      <c r="AR645" s="15">
        <f t="shared" si="1308"/>
        <v>1.26525929111</v>
      </c>
      <c r="AS645" s="15">
        <f t="shared" si="1309"/>
        <v>0</v>
      </c>
      <c r="AT645" s="15">
        <f t="shared" si="1310"/>
        <v>0</v>
      </c>
      <c r="AU645" s="15">
        <f t="shared" si="1311"/>
        <v>0</v>
      </c>
      <c r="AV645" s="15">
        <f t="shared" si="1312"/>
        <v>0</v>
      </c>
      <c r="AW645" s="15">
        <f t="shared" si="1313"/>
        <v>0</v>
      </c>
      <c r="AX645" s="4"/>
      <c r="AY645" s="4">
        <f t="shared" si="1314"/>
        <v>0</v>
      </c>
      <c r="AZ645" s="4">
        <f t="shared" si="1315"/>
        <v>1</v>
      </c>
      <c r="BA645" s="4"/>
      <c r="BB645" s="4">
        <f t="shared" si="1344"/>
        <v>1</v>
      </c>
      <c r="BC645" s="4">
        <f t="shared" si="1345"/>
        <v>1</v>
      </c>
      <c r="BD645" s="40">
        <f t="shared" si="1346"/>
        <v>2.1026930709289218</v>
      </c>
      <c r="BE645" s="15">
        <f t="shared" si="1347"/>
        <v>20.309467761667001</v>
      </c>
      <c r="BF645" s="15">
        <f t="shared" si="1348"/>
        <v>4.5308604715189995</v>
      </c>
      <c r="BG645" s="15">
        <f t="shared" si="1316"/>
        <v>7.0908436843900002</v>
      </c>
      <c r="BH645" s="15">
        <f t="shared" si="1317"/>
        <v>7.5250720009199998</v>
      </c>
      <c r="BI645" s="15">
        <f t="shared" si="1318"/>
        <v>1.26525929111</v>
      </c>
      <c r="BJ645" s="18">
        <f t="shared" si="1319"/>
        <v>0.22309104919385178</v>
      </c>
      <c r="BK645" s="18">
        <f t="shared" si="1320"/>
        <v>0.34913980846773229</v>
      </c>
      <c r="BL645" s="18">
        <f t="shared" si="1321"/>
        <v>0.37052039419384281</v>
      </c>
      <c r="BM645" s="18">
        <f t="shared" si="1322"/>
        <v>6.2298988134888843E-2</v>
      </c>
      <c r="BN645" s="18">
        <f t="shared" si="1366"/>
        <v>1.5650103835602667</v>
      </c>
      <c r="BO645" s="18">
        <f t="shared" si="1367"/>
        <v>1.6608483197005561</v>
      </c>
      <c r="BP645" s="18">
        <f t="shared" si="1368"/>
        <v>0.27925364267194347</v>
      </c>
      <c r="BQ645" s="18">
        <f t="shared" si="1369"/>
        <v>1.0612378915482121</v>
      </c>
      <c r="BR645" s="18">
        <f t="shared" si="1370"/>
        <v>0.17843564848219409</v>
      </c>
      <c r="BS645" s="18">
        <f t="shared" si="1371"/>
        <v>0.16813916078880203</v>
      </c>
      <c r="BT645" s="144">
        <f t="shared" si="1323"/>
        <v>-1.5001752985015475</v>
      </c>
      <c r="BU645" s="144">
        <f t="shared" si="1324"/>
        <v>-1.0522828396686514</v>
      </c>
      <c r="BV645" s="144">
        <f t="shared" si="1325"/>
        <v>-0.99284679070331361</v>
      </c>
      <c r="BW645" s="144">
        <f t="shared" si="1326"/>
        <v>-2.7758100951362179</v>
      </c>
      <c r="BX645" s="96"/>
      <c r="BY645" s="96"/>
      <c r="BZ645" s="96"/>
      <c r="CA645" s="96"/>
      <c r="CB645" s="96"/>
      <c r="CC645" s="96"/>
      <c r="CD645" s="96"/>
      <c r="CE645" s="96"/>
      <c r="CF645" s="96"/>
      <c r="CG645" s="96"/>
      <c r="CH645" s="96"/>
      <c r="CI645" s="4"/>
      <c r="CJ645" s="43"/>
      <c r="CK645" s="20">
        <f t="shared" si="1349"/>
        <v>0</v>
      </c>
      <c r="CL645" s="42">
        <f t="shared" si="1350"/>
        <v>2.1026930709289218</v>
      </c>
      <c r="CM645" s="43">
        <f t="shared" si="1351"/>
        <v>0.21795732975993887</v>
      </c>
      <c r="CN645" s="43">
        <f t="shared" si="1352"/>
        <v>0.33335280573549286</v>
      </c>
      <c r="CO645" s="40">
        <f t="shared" si="1353"/>
        <v>0.33810000000000001</v>
      </c>
      <c r="CP645" s="43">
        <f t="shared" si="1354"/>
        <v>5.4381437555026224E-2</v>
      </c>
      <c r="CQ645" s="18">
        <f t="shared" si="1355"/>
        <v>1.5294406758545451</v>
      </c>
      <c r="CR645" s="18">
        <f t="shared" si="1356"/>
        <v>1.5512210595183369</v>
      </c>
      <c r="CS645" s="18">
        <f t="shared" si="1357"/>
        <v>0.24950497244081055</v>
      </c>
      <c r="CT645" s="18">
        <f t="shared" si="1358"/>
        <v>1.0142407508886362</v>
      </c>
      <c r="CU645" s="18">
        <f t="shared" si="1359"/>
        <v>0.16313478278678875</v>
      </c>
      <c r="CV645" s="18">
        <f t="shared" si="1360"/>
        <v>0.16084424003261233</v>
      </c>
      <c r="CW645" s="15">
        <f t="shared" si="1361"/>
        <v>-1.5234559703978041</v>
      </c>
      <c r="CX645" s="15">
        <f t="shared" si="1362"/>
        <v>-1.0985538731678497</v>
      </c>
      <c r="CY645" s="15">
        <f t="shared" si="1363"/>
        <v>-2.9117324047644728</v>
      </c>
      <c r="CZ645" s="15">
        <f t="shared" si="1372"/>
        <v>0.42490209722995453</v>
      </c>
      <c r="DA645" s="15">
        <f t="shared" si="1373"/>
        <v>0.43904240112950721</v>
      </c>
      <c r="DB645" s="15">
        <f t="shared" si="1374"/>
        <v>-1.3882764343666689</v>
      </c>
      <c r="DC645" s="15">
        <f t="shared" si="1375"/>
        <v>1.4140303899552769E-2</v>
      </c>
      <c r="DD645" s="15">
        <f t="shared" si="1376"/>
        <v>-1.8131785315966231</v>
      </c>
      <c r="DE645" s="15">
        <f t="shared" si="1377"/>
        <v>-1.8273188354961758</v>
      </c>
      <c r="DF645" s="15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3" t="str">
        <f>E645</f>
        <v>STD</v>
      </c>
      <c r="DW645" s="43" t="str">
        <f>A645</f>
        <v>Lab 3</v>
      </c>
      <c r="DX645" s="43" t="str">
        <f>B645</f>
        <v>Feb 5, 2020</v>
      </c>
      <c r="DY645" s="125">
        <f>C645</f>
        <v>2</v>
      </c>
      <c r="DZ645" s="51">
        <f>BE645/AVERAGE(BE643,BE647)</f>
        <v>1.0089534671305875</v>
      </c>
      <c r="EA645" s="52">
        <f>(CM645/AVERAGE(CM643,CM647)-1)*10^6</f>
        <v>-3.4581883381346046</v>
      </c>
      <c r="EB645" s="52">
        <f>(CN645/AVERAGE(CN643,CN647)-1)*10^6</f>
        <v>0.50636595494424341</v>
      </c>
      <c r="EC645" s="52">
        <f>(CP645/AVERAGE(CP643,CP647)-1)*10^6</f>
        <v>7.9709489857471283</v>
      </c>
      <c r="ED645" s="4"/>
      <c r="EE645" s="4"/>
      <c r="EF645" s="4"/>
      <c r="EG645" s="4"/>
      <c r="EH645" s="130"/>
      <c r="EI645" s="20"/>
      <c r="EJ645" s="20"/>
      <c r="EK645" s="52"/>
      <c r="EL645" s="52"/>
      <c r="EN645" s="39" t="str">
        <f t="shared" ref="EN645:EU645" si="1428">DV556</f>
        <v>STD</v>
      </c>
      <c r="EO645" s="39" t="str">
        <f t="shared" si="1428"/>
        <v>Lab 3</v>
      </c>
      <c r="EP645" s="39" t="str">
        <f t="shared" si="1428"/>
        <v>Feb 4, 2020</v>
      </c>
      <c r="EQ645" s="124">
        <f t="shared" si="1428"/>
        <v>1</v>
      </c>
      <c r="ER645" s="117">
        <f t="shared" si="1428"/>
        <v>1.0002513151161905</v>
      </c>
      <c r="ES645" s="44">
        <f t="shared" si="1428"/>
        <v>3.9178218387281305</v>
      </c>
      <c r="ET645" s="44">
        <f t="shared" si="1428"/>
        <v>-2.2498559880679281</v>
      </c>
      <c r="EU645" s="44">
        <f t="shared" si="1428"/>
        <v>17.58465421475286</v>
      </c>
      <c r="EV645" s="39" t="s">
        <v>275</v>
      </c>
      <c r="EY645" s="39"/>
      <c r="EZ645" s="39"/>
      <c r="FA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</row>
    <row r="646" spans="1:235">
      <c r="A646" s="4" t="s">
        <v>178</v>
      </c>
      <c r="B646" s="4" t="s">
        <v>169</v>
      </c>
      <c r="C646" s="4">
        <v>2</v>
      </c>
      <c r="D646" s="16">
        <v>53</v>
      </c>
      <c r="E646" s="4" t="s">
        <v>164</v>
      </c>
      <c r="F646" s="15">
        <v>9.7276127000000002E-5</v>
      </c>
      <c r="G646" s="15">
        <v>4.0390345E-6</v>
      </c>
      <c r="H646" s="15">
        <v>5.1238332999999997E-5</v>
      </c>
      <c r="I646" s="15">
        <v>3.0328481000000001E-5</v>
      </c>
      <c r="J646" s="15">
        <v>1.0461561E-4</v>
      </c>
      <c r="K646" s="15"/>
      <c r="L646" s="15">
        <v>1.7779908E-4</v>
      </c>
      <c r="M646" s="15"/>
      <c r="N646" s="15">
        <v>1.0600889E-4</v>
      </c>
      <c r="O646" s="15"/>
      <c r="P646" s="15"/>
      <c r="Q646" s="15"/>
      <c r="R646" s="15"/>
      <c r="S646" s="15"/>
      <c r="T646" s="15">
        <v>4.8911920999999999E-5</v>
      </c>
      <c r="U646" s="15">
        <v>7.5124884999999999E-6</v>
      </c>
      <c r="V646" s="15">
        <v>19.561869000000002</v>
      </c>
      <c r="W646" s="15">
        <v>4.3642091000000001</v>
      </c>
      <c r="X646" s="15">
        <v>6.8300390000000002</v>
      </c>
      <c r="Y646" s="15"/>
      <c r="Z646" s="15">
        <v>7.2486506999999998</v>
      </c>
      <c r="AA646" s="15"/>
      <c r="AB646" s="15">
        <v>1.2188931000000001</v>
      </c>
      <c r="AC646" s="4"/>
      <c r="AD646" s="4"/>
      <c r="AE646" s="4"/>
      <c r="AF646" s="4"/>
      <c r="AG646" s="4"/>
      <c r="AH646" s="4"/>
      <c r="AI646" s="69">
        <f t="shared" si="1343"/>
        <v>1</v>
      </c>
      <c r="AJ646" s="15">
        <f t="shared" si="1300"/>
        <v>-4.8364206000000003E-5</v>
      </c>
      <c r="AK646" s="15">
        <f t="shared" si="1301"/>
        <v>3.4734539999999999E-6</v>
      </c>
      <c r="AL646" s="15">
        <f t="shared" si="1302"/>
        <v>19.561817761667001</v>
      </c>
      <c r="AM646" s="15">
        <f t="shared" si="1303"/>
        <v>4.3641787715189997</v>
      </c>
      <c r="AN646" s="15">
        <f t="shared" si="1304"/>
        <v>6.8299343843900004</v>
      </c>
      <c r="AO646" s="15">
        <f t="shared" si="1305"/>
        <v>0</v>
      </c>
      <c r="AP646" s="15">
        <f t="shared" si="1306"/>
        <v>7.2484729009199995</v>
      </c>
      <c r="AQ646" s="15">
        <f t="shared" si="1307"/>
        <v>0</v>
      </c>
      <c r="AR646" s="15">
        <f t="shared" si="1308"/>
        <v>1.2187870911100001</v>
      </c>
      <c r="AS646" s="15">
        <f t="shared" si="1309"/>
        <v>0</v>
      </c>
      <c r="AT646" s="15">
        <f t="shared" si="1310"/>
        <v>0</v>
      </c>
      <c r="AU646" s="15">
        <f t="shared" si="1311"/>
        <v>0</v>
      </c>
      <c r="AV646" s="15">
        <f t="shared" si="1312"/>
        <v>0</v>
      </c>
      <c r="AW646" s="15">
        <f t="shared" si="1313"/>
        <v>0</v>
      </c>
      <c r="AX646" s="4"/>
      <c r="AY646" s="4">
        <f t="shared" si="1314"/>
        <v>0</v>
      </c>
      <c r="AZ646" s="4">
        <f t="shared" si="1315"/>
        <v>1</v>
      </c>
      <c r="BA646" s="4"/>
      <c r="BB646" s="4">
        <f t="shared" si="1344"/>
        <v>1</v>
      </c>
      <c r="BC646" s="4">
        <f t="shared" si="1345"/>
        <v>1</v>
      </c>
      <c r="BD646" s="40">
        <f t="shared" si="1346"/>
        <v>2.1040251863273713</v>
      </c>
      <c r="BE646" s="15">
        <f t="shared" si="1347"/>
        <v>19.561817761667001</v>
      </c>
      <c r="BF646" s="15">
        <f t="shared" si="1348"/>
        <v>4.3641787715189997</v>
      </c>
      <c r="BG646" s="15">
        <f t="shared" si="1316"/>
        <v>6.8299343843900004</v>
      </c>
      <c r="BH646" s="15">
        <f t="shared" si="1317"/>
        <v>7.2484729009199995</v>
      </c>
      <c r="BI646" s="15">
        <f t="shared" si="1318"/>
        <v>1.2187870911100001</v>
      </c>
      <c r="BJ646" s="18">
        <f t="shared" si="1319"/>
        <v>0.22309679114131042</v>
      </c>
      <c r="BK646" s="18">
        <f t="shared" si="1320"/>
        <v>0.34914620244412159</v>
      </c>
      <c r="BL646" s="18">
        <f t="shared" si="1321"/>
        <v>0.37054188875657462</v>
      </c>
      <c r="BM646" s="18">
        <f t="shared" si="1322"/>
        <v>6.2304388373268363E-2</v>
      </c>
      <c r="BN646" s="18">
        <f t="shared" si="1366"/>
        <v>1.56499876424924</v>
      </c>
      <c r="BO646" s="18">
        <f t="shared" si="1367"/>
        <v>1.6609019200185262</v>
      </c>
      <c r="BP646" s="18">
        <f t="shared" si="1368"/>
        <v>0.27927066119836974</v>
      </c>
      <c r="BQ646" s="18">
        <f t="shared" si="1369"/>
        <v>1.0612800201253147</v>
      </c>
      <c r="BR646" s="18">
        <f t="shared" si="1370"/>
        <v>0.17844784774149089</v>
      </c>
      <c r="BS646" s="18">
        <f t="shared" si="1371"/>
        <v>0.16814398119020457</v>
      </c>
      <c r="BT646" s="144">
        <f t="shared" si="1323"/>
        <v>-1.5001495606981388</v>
      </c>
      <c r="BU646" s="144">
        <f t="shared" si="1324"/>
        <v>-1.0522645263234329</v>
      </c>
      <c r="BV646" s="144">
        <f t="shared" si="1325"/>
        <v>-0.99278878056507736</v>
      </c>
      <c r="BW646" s="144">
        <f t="shared" si="1326"/>
        <v>-2.7757234162911617</v>
      </c>
      <c r="BX646" s="96"/>
      <c r="BY646" s="96"/>
      <c r="BZ646" s="96"/>
      <c r="CA646" s="96"/>
      <c r="CB646" s="96"/>
      <c r="CC646" s="96"/>
      <c r="CD646" s="96"/>
      <c r="CE646" s="96"/>
      <c r="CF646" s="96"/>
      <c r="CG646" s="96"/>
      <c r="CH646" s="96"/>
      <c r="CI646" s="4"/>
      <c r="CJ646" s="43"/>
      <c r="CK646" s="20">
        <f t="shared" si="1349"/>
        <v>0</v>
      </c>
      <c r="CL646" s="42">
        <f t="shared" si="1350"/>
        <v>2.1040251863273713</v>
      </c>
      <c r="CM646" s="43">
        <f t="shared" si="1351"/>
        <v>0.21795972487149254</v>
      </c>
      <c r="CN646" s="43">
        <f t="shared" si="1352"/>
        <v>0.33334913865469629</v>
      </c>
      <c r="CO646" s="40">
        <f t="shared" si="1353"/>
        <v>0.33810000000000007</v>
      </c>
      <c r="CP646" s="43">
        <f t="shared" si="1354"/>
        <v>5.43814684559914E-2</v>
      </c>
      <c r="CQ646" s="18">
        <f t="shared" si="1355"/>
        <v>1.5294070445869601</v>
      </c>
      <c r="CR646" s="18">
        <f t="shared" si="1356"/>
        <v>1.551204013490755</v>
      </c>
      <c r="CS646" s="18">
        <f t="shared" si="1357"/>
        <v>0.24950237245919768</v>
      </c>
      <c r="CT646" s="18">
        <f t="shared" si="1358"/>
        <v>1.0142519082679404</v>
      </c>
      <c r="CU646" s="18">
        <f t="shared" si="1359"/>
        <v>0.1631366700854838</v>
      </c>
      <c r="CV646" s="18">
        <f t="shared" si="1360"/>
        <v>0.16084433142854598</v>
      </c>
      <c r="CW646" s="15">
        <f t="shared" si="1361"/>
        <v>-1.5234449815570226</v>
      </c>
      <c r="CX646" s="15">
        <f t="shared" si="1362"/>
        <v>-1.0985648738281222</v>
      </c>
      <c r="CY646" s="15">
        <f t="shared" si="1363"/>
        <v>-2.9117318365382951</v>
      </c>
      <c r="CZ646" s="15">
        <f t="shared" si="1372"/>
        <v>0.4248801077289005</v>
      </c>
      <c r="DA646" s="15">
        <f t="shared" si="1373"/>
        <v>0.43903141228872561</v>
      </c>
      <c r="DB646" s="15">
        <f t="shared" si="1374"/>
        <v>-1.3882868549812728</v>
      </c>
      <c r="DC646" s="15">
        <f t="shared" si="1375"/>
        <v>1.4151304559825299E-2</v>
      </c>
      <c r="DD646" s="15">
        <f t="shared" si="1376"/>
        <v>-1.8131669627101732</v>
      </c>
      <c r="DE646" s="15">
        <f t="shared" si="1377"/>
        <v>-1.8273182672699984</v>
      </c>
      <c r="DF646" s="15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125"/>
      <c r="DZ646" s="4"/>
      <c r="EA646" s="20"/>
      <c r="EB646" s="20"/>
      <c r="EC646" s="20"/>
      <c r="ED646" s="4"/>
      <c r="EE646" s="4" t="str">
        <f>E646</f>
        <v>iRM5</v>
      </c>
      <c r="EF646" s="4" t="str">
        <f>A646</f>
        <v>Lab 3</v>
      </c>
      <c r="EG646" s="4" t="str">
        <f>B646</f>
        <v>Feb 5, 2020</v>
      </c>
      <c r="EH646" s="130">
        <f>C646</f>
        <v>2</v>
      </c>
      <c r="EI646" s="51">
        <f>BE646/AVERAGE(BE645,BE647)</f>
        <v>0.97092840932439839</v>
      </c>
      <c r="EJ646" s="52">
        <f>(CM646/AVERAGE(CM645,CM647)-1)*10^6</f>
        <v>10.415687384135452</v>
      </c>
      <c r="EK646" s="52">
        <f>(CN646/AVERAGE(CN645,CN647)-1)*10^6</f>
        <v>-9.4061190267780148</v>
      </c>
      <c r="EL646" s="52">
        <f>(CP646/AVERAGE(CP645,CP647)-1)*10^6</f>
        <v>-1.5771788961504996</v>
      </c>
      <c r="EN646" s="39" t="str">
        <f t="shared" ref="EN646:EU646" si="1429">DV558</f>
        <v>STD</v>
      </c>
      <c r="EO646" s="39" t="str">
        <f t="shared" si="1429"/>
        <v>Lab 3</v>
      </c>
      <c r="EP646" s="39" t="str">
        <f t="shared" si="1429"/>
        <v>Feb 4, 2020</v>
      </c>
      <c r="EQ646" s="124">
        <f t="shared" si="1429"/>
        <v>1</v>
      </c>
      <c r="ER646" s="117">
        <f t="shared" si="1429"/>
        <v>1.0075392512915646</v>
      </c>
      <c r="ES646" s="44">
        <f t="shared" si="1429"/>
        <v>-1.7720103546725596</v>
      </c>
      <c r="ET646" s="44">
        <f t="shared" si="1429"/>
        <v>1.3650680577015351</v>
      </c>
      <c r="EU646" s="44">
        <f t="shared" si="1429"/>
        <v>1.7535275671498596</v>
      </c>
      <c r="EV646" s="39" t="s">
        <v>275</v>
      </c>
      <c r="EY646" s="39"/>
      <c r="EZ646" s="39"/>
      <c r="FA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</row>
    <row r="647" spans="1:235">
      <c r="A647" s="4" t="s">
        <v>178</v>
      </c>
      <c r="B647" s="4" t="s">
        <v>169</v>
      </c>
      <c r="C647" s="4">
        <v>2</v>
      </c>
      <c r="D647" s="16">
        <v>54</v>
      </c>
      <c r="E647" s="4" t="s">
        <v>162</v>
      </c>
      <c r="F647" s="15">
        <v>9.7276127000000002E-5</v>
      </c>
      <c r="G647" s="15">
        <v>4.0390345E-6</v>
      </c>
      <c r="H647" s="15">
        <v>5.1238332999999997E-5</v>
      </c>
      <c r="I647" s="15">
        <v>3.0328481000000001E-5</v>
      </c>
      <c r="J647" s="15">
        <v>1.0461561E-4</v>
      </c>
      <c r="K647" s="15"/>
      <c r="L647" s="15">
        <v>1.7779908E-4</v>
      </c>
      <c r="M647" s="15"/>
      <c r="N647" s="15">
        <v>1.0600889E-4</v>
      </c>
      <c r="O647" s="15"/>
      <c r="P647" s="15"/>
      <c r="Q647" s="15"/>
      <c r="R647" s="15"/>
      <c r="S647" s="15"/>
      <c r="T647" s="15">
        <v>3.4452210999999999E-5</v>
      </c>
      <c r="U647" s="15">
        <v>5.2949060999999996E-6</v>
      </c>
      <c r="V647" s="15">
        <v>19.985661</v>
      </c>
      <c r="W647" s="15">
        <v>4.4587649999999996</v>
      </c>
      <c r="X647" s="15">
        <v>6.9782241999999997</v>
      </c>
      <c r="Y647" s="15"/>
      <c r="Z647" s="15">
        <v>7.4060306000000002</v>
      </c>
      <c r="AA647" s="15"/>
      <c r="AB647" s="15">
        <v>1.2453885</v>
      </c>
      <c r="AC647" s="4"/>
      <c r="AD647" s="4"/>
      <c r="AE647" s="4"/>
      <c r="AF647" s="4"/>
      <c r="AG647" s="4"/>
      <c r="AH647" s="4"/>
      <c r="AI647" s="69">
        <f t="shared" si="1343"/>
        <v>1</v>
      </c>
      <c r="AJ647" s="15">
        <f t="shared" si="1300"/>
        <v>-6.2823916000000004E-5</v>
      </c>
      <c r="AK647" s="15">
        <f t="shared" si="1301"/>
        <v>1.2558715999999996E-6</v>
      </c>
      <c r="AL647" s="15">
        <f t="shared" si="1302"/>
        <v>19.985609761667</v>
      </c>
      <c r="AM647" s="15">
        <f t="shared" si="1303"/>
        <v>4.4587346715189993</v>
      </c>
      <c r="AN647" s="15">
        <f t="shared" si="1304"/>
        <v>6.9781195843899999</v>
      </c>
      <c r="AO647" s="15">
        <f t="shared" si="1305"/>
        <v>0</v>
      </c>
      <c r="AP647" s="15">
        <f t="shared" si="1306"/>
        <v>7.40585280092</v>
      </c>
      <c r="AQ647" s="15">
        <f t="shared" si="1307"/>
        <v>0</v>
      </c>
      <c r="AR647" s="15">
        <f t="shared" si="1308"/>
        <v>1.24528249111</v>
      </c>
      <c r="AS647" s="15">
        <f t="shared" si="1309"/>
        <v>0</v>
      </c>
      <c r="AT647" s="15">
        <f t="shared" si="1310"/>
        <v>0</v>
      </c>
      <c r="AU647" s="15">
        <f t="shared" si="1311"/>
        <v>0</v>
      </c>
      <c r="AV647" s="15">
        <f t="shared" si="1312"/>
        <v>0</v>
      </c>
      <c r="AW647" s="15">
        <f t="shared" si="1313"/>
        <v>0</v>
      </c>
      <c r="AX647" s="4"/>
      <c r="AY647" s="4">
        <f t="shared" si="1314"/>
        <v>0</v>
      </c>
      <c r="AZ647" s="4">
        <f t="shared" si="1315"/>
        <v>1</v>
      </c>
      <c r="BA647" s="4"/>
      <c r="BB647" s="4">
        <f t="shared" si="1344"/>
        <v>1</v>
      </c>
      <c r="BC647" s="4">
        <f t="shared" si="1345"/>
        <v>1</v>
      </c>
      <c r="BD647" s="40">
        <f t="shared" si="1346"/>
        <v>2.1051018191844042</v>
      </c>
      <c r="BE647" s="15">
        <f t="shared" si="1347"/>
        <v>19.985609761667</v>
      </c>
      <c r="BF647" s="15">
        <f t="shared" si="1348"/>
        <v>4.4587346715189993</v>
      </c>
      <c r="BG647" s="15">
        <f t="shared" si="1316"/>
        <v>6.9781195843899999</v>
      </c>
      <c r="BH647" s="15">
        <f t="shared" si="1317"/>
        <v>7.40585280092</v>
      </c>
      <c r="BI647" s="15">
        <f t="shared" si="1318"/>
        <v>1.24528249111</v>
      </c>
      <c r="BJ647" s="18">
        <f t="shared" si="1319"/>
        <v>0.22309725470928521</v>
      </c>
      <c r="BK647" s="18">
        <f t="shared" si="1320"/>
        <v>0.34915720198711392</v>
      </c>
      <c r="BL647" s="18">
        <f t="shared" si="1321"/>
        <v>0.37055926185072663</v>
      </c>
      <c r="BM647" s="18">
        <f t="shared" si="1322"/>
        <v>6.2308956592282173E-2</v>
      </c>
      <c r="BN647" s="18">
        <f t="shared" si="1366"/>
        <v>1.5650448161816046</v>
      </c>
      <c r="BO647" s="18">
        <f t="shared" si="1367"/>
        <v>1.6609763411638436</v>
      </c>
      <c r="BP647" s="18">
        <f t="shared" si="1368"/>
        <v>0.27929055726605007</v>
      </c>
      <c r="BQ647" s="18">
        <f t="shared" si="1369"/>
        <v>1.0612963437151228</v>
      </c>
      <c r="BR647" s="18">
        <f t="shared" si="1370"/>
        <v>0.17845530963609271</v>
      </c>
      <c r="BS647" s="18">
        <f t="shared" si="1371"/>
        <v>0.16814842592541179</v>
      </c>
      <c r="BT647" s="144">
        <f t="shared" si="1323"/>
        <v>-1.5001474828220258</v>
      </c>
      <c r="BU647" s="144">
        <f t="shared" si="1324"/>
        <v>-1.0522330227021606</v>
      </c>
      <c r="BV647" s="144">
        <f t="shared" si="1325"/>
        <v>-0.99274189602268803</v>
      </c>
      <c r="BW647" s="144">
        <f t="shared" si="1326"/>
        <v>-2.7756500979958041</v>
      </c>
      <c r="BX647" s="96"/>
      <c r="BY647" s="96"/>
      <c r="BZ647" s="96"/>
      <c r="CA647" s="96"/>
      <c r="CB647" s="96"/>
      <c r="CC647" s="96"/>
      <c r="CD647" s="96"/>
      <c r="CE647" s="96"/>
      <c r="CF647" s="96"/>
      <c r="CG647" s="96"/>
      <c r="CH647" s="96"/>
      <c r="CI647" s="4"/>
      <c r="CJ647" s="43"/>
      <c r="CK647" s="20">
        <f t="shared" si="1349"/>
        <v>0</v>
      </c>
      <c r="CL647" s="42">
        <f t="shared" si="1350"/>
        <v>2.1051018191844042</v>
      </c>
      <c r="CM647" s="43">
        <f t="shared" si="1351"/>
        <v>0.21795757962962395</v>
      </c>
      <c r="CN647" s="43">
        <f t="shared" si="1352"/>
        <v>0.33335174267623785</v>
      </c>
      <c r="CO647" s="40">
        <f t="shared" si="1353"/>
        <v>0.33810000000000001</v>
      </c>
      <c r="CP647" s="43">
        <f t="shared" si="1354"/>
        <v>5.4381670895835905E-2</v>
      </c>
      <c r="CQ647" s="18">
        <f t="shared" si="1355"/>
        <v>1.5294340451142081</v>
      </c>
      <c r="CR647" s="18">
        <f t="shared" si="1356"/>
        <v>1.5512192811763392</v>
      </c>
      <c r="CS647" s="18">
        <f t="shared" si="1357"/>
        <v>0.2495057569837528</v>
      </c>
      <c r="CT647" s="18">
        <f t="shared" si="1358"/>
        <v>1.014243985304057</v>
      </c>
      <c r="CU647" s="18">
        <f t="shared" si="1359"/>
        <v>0.16313600300764938</v>
      </c>
      <c r="CV647" s="18">
        <f t="shared" si="1360"/>
        <v>0.16084493018585008</v>
      </c>
      <c r="CW647" s="15">
        <f t="shared" si="1361"/>
        <v>-1.5234548239828516</v>
      </c>
      <c r="CX647" s="15">
        <f t="shared" si="1362"/>
        <v>-1.0985570621644076</v>
      </c>
      <c r="CY647" s="15">
        <f t="shared" si="1363"/>
        <v>-2.9117281139564404</v>
      </c>
      <c r="CZ647" s="15">
        <f t="shared" si="1372"/>
        <v>0.42489776181844419</v>
      </c>
      <c r="DA647" s="15">
        <f t="shared" si="1373"/>
        <v>0.43904125471455485</v>
      </c>
      <c r="DB647" s="15">
        <f t="shared" si="1374"/>
        <v>-1.3882732899735888</v>
      </c>
      <c r="DC647" s="15">
        <f t="shared" si="1375"/>
        <v>1.4143492896110763E-2</v>
      </c>
      <c r="DD647" s="15">
        <f t="shared" si="1376"/>
        <v>-1.8131710517920328</v>
      </c>
      <c r="DE647" s="15">
        <f t="shared" si="1377"/>
        <v>-1.8273145446881434</v>
      </c>
      <c r="DF647" s="15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3" t="str">
        <f>E647</f>
        <v>STD</v>
      </c>
      <c r="DW647" s="43" t="str">
        <f>A647</f>
        <v>Lab 3</v>
      </c>
      <c r="DX647" s="43" t="str">
        <f>B647</f>
        <v>Feb 5, 2020</v>
      </c>
      <c r="DY647" s="125">
        <f>C647</f>
        <v>2</v>
      </c>
      <c r="DZ647" s="51">
        <f>BE647/AVERAGE(BE645,BE649)</f>
        <v>0.99850456208698146</v>
      </c>
      <c r="EA647" s="52">
        <f>(CM647/AVERAGE(CM645,CM649)-1)*10^6</f>
        <v>2.3504208057634202</v>
      </c>
      <c r="EB647" s="52">
        <f>(CN647/AVERAGE(CN645,CN649)-1)*10^6</f>
        <v>-0.90279229369993885</v>
      </c>
      <c r="EC647" s="52">
        <f>(CP647/AVERAGE(CP645,CP649)-1)*10^6</f>
        <v>17.243241147824051</v>
      </c>
      <c r="ED647" s="4"/>
      <c r="EE647" s="4"/>
      <c r="EF647" s="4"/>
      <c r="EG647" s="4"/>
      <c r="EH647" s="130"/>
      <c r="EI647" s="20"/>
      <c r="EJ647" s="20"/>
      <c r="EK647" s="52"/>
      <c r="EL647" s="52"/>
      <c r="EN647" s="39" t="str">
        <f t="shared" ref="EN647:EU647" si="1430">DV560</f>
        <v>STD</v>
      </c>
      <c r="EO647" s="39" t="str">
        <f t="shared" si="1430"/>
        <v>Lab 3</v>
      </c>
      <c r="EP647" s="39" t="str">
        <f t="shared" si="1430"/>
        <v>Feb 4, 2020</v>
      </c>
      <c r="EQ647" s="124">
        <f t="shared" si="1430"/>
        <v>1</v>
      </c>
      <c r="ER647" s="117">
        <f t="shared" si="1430"/>
        <v>0.9924684026949453</v>
      </c>
      <c r="ES647" s="44">
        <f t="shared" si="1430"/>
        <v>1.6554511854671716</v>
      </c>
      <c r="ET647" s="44">
        <f t="shared" si="1430"/>
        <v>-6.0196469454654178</v>
      </c>
      <c r="EU647" s="44">
        <f t="shared" si="1430"/>
        <v>-10.115986094572094</v>
      </c>
      <c r="EV647" s="39" t="s">
        <v>275</v>
      </c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</row>
    <row r="648" spans="1:235">
      <c r="A648" s="4" t="s">
        <v>178</v>
      </c>
      <c r="B648" s="4" t="s">
        <v>169</v>
      </c>
      <c r="C648" s="4">
        <v>2</v>
      </c>
      <c r="D648" s="16">
        <v>55</v>
      </c>
      <c r="E648" s="4" t="s">
        <v>165</v>
      </c>
      <c r="F648" s="15">
        <v>9.7276127000000002E-5</v>
      </c>
      <c r="G648" s="15">
        <v>4.0390345E-6</v>
      </c>
      <c r="H648" s="15">
        <v>5.1238332999999997E-5</v>
      </c>
      <c r="I648" s="15">
        <v>3.0328481000000001E-5</v>
      </c>
      <c r="J648" s="15">
        <v>1.0461561E-4</v>
      </c>
      <c r="K648" s="15"/>
      <c r="L648" s="15">
        <v>1.7779908E-4</v>
      </c>
      <c r="M648" s="15"/>
      <c r="N648" s="15">
        <v>1.0600889E-4</v>
      </c>
      <c r="O648" s="15"/>
      <c r="P648" s="15"/>
      <c r="Q648" s="15"/>
      <c r="R648" s="15"/>
      <c r="S648" s="15"/>
      <c r="T648" s="15">
        <v>-3.6582334000000002E-7</v>
      </c>
      <c r="U648" s="15">
        <v>3.0407585999999998E-5</v>
      </c>
      <c r="V648" s="15">
        <v>19.380510999999998</v>
      </c>
      <c r="W648" s="15">
        <v>4.3238203000000004</v>
      </c>
      <c r="X648" s="15">
        <v>6.7671285000000001</v>
      </c>
      <c r="Y648" s="15"/>
      <c r="Z648" s="15">
        <v>7.1821723000000004</v>
      </c>
      <c r="AA648" s="15"/>
      <c r="AB648" s="15">
        <v>1.2077902</v>
      </c>
      <c r="AC648" s="4"/>
      <c r="AD648" s="4"/>
      <c r="AE648" s="4"/>
      <c r="AF648" s="4"/>
      <c r="AG648" s="4"/>
      <c r="AH648" s="4"/>
      <c r="AI648" s="69">
        <f t="shared" si="1343"/>
        <v>1</v>
      </c>
      <c r="AJ648" s="15">
        <f t="shared" si="1300"/>
        <v>-9.7641950340000009E-5</v>
      </c>
      <c r="AK648" s="15">
        <f t="shared" si="1301"/>
        <v>2.6368551499999998E-5</v>
      </c>
      <c r="AL648" s="15">
        <f t="shared" si="1302"/>
        <v>19.380459761666998</v>
      </c>
      <c r="AM648" s="15">
        <f t="shared" si="1303"/>
        <v>4.323789971519</v>
      </c>
      <c r="AN648" s="15">
        <f t="shared" si="1304"/>
        <v>6.7670238843900004</v>
      </c>
      <c r="AO648" s="15">
        <f t="shared" si="1305"/>
        <v>0</v>
      </c>
      <c r="AP648" s="15">
        <f t="shared" si="1306"/>
        <v>7.1819945009200001</v>
      </c>
      <c r="AQ648" s="15">
        <f t="shared" si="1307"/>
        <v>0</v>
      </c>
      <c r="AR648" s="15">
        <f t="shared" si="1308"/>
        <v>1.20768419111</v>
      </c>
      <c r="AS648" s="15">
        <f t="shared" si="1309"/>
        <v>0</v>
      </c>
      <c r="AT648" s="15">
        <f t="shared" si="1310"/>
        <v>0</v>
      </c>
      <c r="AU648" s="15">
        <f t="shared" si="1311"/>
        <v>0</v>
      </c>
      <c r="AV648" s="15">
        <f t="shared" si="1312"/>
        <v>0</v>
      </c>
      <c r="AW648" s="15">
        <f t="shared" si="1313"/>
        <v>0</v>
      </c>
      <c r="AX648" s="4"/>
      <c r="AY648" s="4">
        <f t="shared" si="1314"/>
        <v>0</v>
      </c>
      <c r="AZ648" s="4">
        <f t="shared" si="1315"/>
        <v>1</v>
      </c>
      <c r="BA648" s="4"/>
      <c r="BB648" s="4">
        <f t="shared" si="1344"/>
        <v>1</v>
      </c>
      <c r="BC648" s="4">
        <f t="shared" si="1345"/>
        <v>1</v>
      </c>
      <c r="BD648" s="40">
        <f t="shared" si="1346"/>
        <v>2.1063348774066428</v>
      </c>
      <c r="BE648" s="15">
        <f t="shared" si="1347"/>
        <v>19.380459761666998</v>
      </c>
      <c r="BF648" s="15">
        <f t="shared" si="1348"/>
        <v>4.323789971519</v>
      </c>
      <c r="BG648" s="15">
        <f t="shared" si="1316"/>
        <v>6.7670238843900004</v>
      </c>
      <c r="BH648" s="15">
        <f t="shared" si="1317"/>
        <v>7.1819945009200001</v>
      </c>
      <c r="BI648" s="15">
        <f t="shared" si="1318"/>
        <v>1.20768419111</v>
      </c>
      <c r="BJ648" s="18">
        <f t="shared" si="1319"/>
        <v>0.22310048495707574</v>
      </c>
      <c r="BK648" s="18">
        <f t="shared" si="1320"/>
        <v>0.34916735555338235</v>
      </c>
      <c r="BL648" s="18">
        <f t="shared" si="1321"/>
        <v>0.37057916010462311</v>
      </c>
      <c r="BM648" s="18">
        <f t="shared" si="1322"/>
        <v>6.2314527413776993E-2</v>
      </c>
      <c r="BN648" s="18">
        <f t="shared" si="1366"/>
        <v>1.5650676672467194</v>
      </c>
      <c r="BO648" s="18">
        <f t="shared" si="1367"/>
        <v>1.6610414817158379</v>
      </c>
      <c r="BP648" s="18">
        <f t="shared" si="1368"/>
        <v>0.27931148345897244</v>
      </c>
      <c r="BQ648" s="18">
        <f t="shared" si="1369"/>
        <v>1.0613224696143373</v>
      </c>
      <c r="BR648" s="18">
        <f t="shared" si="1370"/>
        <v>0.17846607485690355</v>
      </c>
      <c r="BS648" s="18">
        <f t="shared" si="1371"/>
        <v>0.16815442993660018</v>
      </c>
      <c r="BT648" s="144">
        <f t="shared" si="1323"/>
        <v>-1.5001330038253684</v>
      </c>
      <c r="BU648" s="144">
        <f t="shared" si="1324"/>
        <v>-1.0522039429106524</v>
      </c>
      <c r="BV648" s="144">
        <f t="shared" si="1325"/>
        <v>-0.99268819956515242</v>
      </c>
      <c r="BW648" s="144">
        <f t="shared" si="1326"/>
        <v>-2.7755606955602525</v>
      </c>
      <c r="BX648" s="96"/>
      <c r="BY648" s="96"/>
      <c r="BZ648" s="96"/>
      <c r="CA648" s="96"/>
      <c r="CB648" s="96"/>
      <c r="CC648" s="96"/>
      <c r="CD648" s="96"/>
      <c r="CE648" s="96"/>
      <c r="CF648" s="96"/>
      <c r="CG648" s="96"/>
      <c r="CH648" s="96"/>
      <c r="CI648" s="4"/>
      <c r="CJ648" s="43"/>
      <c r="CK648" s="20">
        <f t="shared" si="1349"/>
        <v>0</v>
      </c>
      <c r="CL648" s="42">
        <f t="shared" si="1350"/>
        <v>2.1063348774066428</v>
      </c>
      <c r="CM648" s="43">
        <f t="shared" si="1351"/>
        <v>0.21795775983240362</v>
      </c>
      <c r="CN648" s="43">
        <f t="shared" si="1352"/>
        <v>0.33335239124572785</v>
      </c>
      <c r="CO648" s="40">
        <f t="shared" si="1353"/>
        <v>0.33810000000000001</v>
      </c>
      <c r="CP648" s="43">
        <f t="shared" si="1354"/>
        <v>5.4382198132595365E-2</v>
      </c>
      <c r="CQ648" s="18">
        <f t="shared" si="1355"/>
        <v>1.5294357562770688</v>
      </c>
      <c r="CR648" s="18">
        <f t="shared" si="1356"/>
        <v>1.5512179986616605</v>
      </c>
      <c r="CS648" s="18">
        <f t="shared" si="1357"/>
        <v>0.24950796968372219</v>
      </c>
      <c r="CT648" s="18">
        <f t="shared" si="1358"/>
        <v>1.0142420119937656</v>
      </c>
      <c r="CU648" s="18">
        <f t="shared" si="1359"/>
        <v>0.16313726723054459</v>
      </c>
      <c r="CV648" s="18">
        <f t="shared" si="1360"/>
        <v>0.16084648959655534</v>
      </c>
      <c r="CW648" s="15">
        <f t="shared" si="1361"/>
        <v>-1.5234539972040562</v>
      </c>
      <c r="CX648" s="15">
        <f t="shared" si="1362"/>
        <v>-1.098555116565282</v>
      </c>
      <c r="CY648" s="15">
        <f t="shared" si="1363"/>
        <v>-2.9117184188846452</v>
      </c>
      <c r="CZ648" s="15">
        <f t="shared" si="1372"/>
        <v>0.42489888063877446</v>
      </c>
      <c r="DA648" s="15">
        <f t="shared" si="1373"/>
        <v>0.43904042793575937</v>
      </c>
      <c r="DB648" s="15">
        <f t="shared" si="1374"/>
        <v>-1.3882644216805893</v>
      </c>
      <c r="DC648" s="15">
        <f t="shared" si="1375"/>
        <v>1.4141547296985088E-2</v>
      </c>
      <c r="DD648" s="15">
        <f t="shared" si="1376"/>
        <v>-1.8131633023193636</v>
      </c>
      <c r="DE648" s="15">
        <f t="shared" si="1377"/>
        <v>-1.8273048496163486</v>
      </c>
      <c r="DF648" s="15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125"/>
      <c r="DZ648" s="4"/>
      <c r="EA648" s="20"/>
      <c r="EB648" s="20"/>
      <c r="EC648" s="20"/>
      <c r="ED648" s="4"/>
      <c r="EE648" s="4" t="str">
        <f>E648</f>
        <v>iRM6</v>
      </c>
      <c r="EF648" s="4" t="str">
        <f>A648</f>
        <v>Lab 3</v>
      </c>
      <c r="EG648" s="4" t="str">
        <f>B648</f>
        <v>Feb 5, 2020</v>
      </c>
      <c r="EH648" s="130">
        <f>C648</f>
        <v>2</v>
      </c>
      <c r="EI648" s="51">
        <f>BE648/AVERAGE(BE647,BE649)</f>
        <v>0.97616791433982442</v>
      </c>
      <c r="EJ648" s="52">
        <f>(CM648/AVERAGE(CM647,CM649)-1)*10^6</f>
        <v>2.6039918989972932</v>
      </c>
      <c r="EK648" s="52">
        <f>(CN648/AVERAGE(CN647,CN649)-1)*10^6</f>
        <v>2.6373105550536735</v>
      </c>
      <c r="EL648" s="52">
        <f>(CP648/AVERAGE(CP647,CP649)-1)*10^6</f>
        <v>24.793037516568361</v>
      </c>
      <c r="EN648" s="39" t="str">
        <f t="shared" ref="EN648:EU648" si="1431">DV562</f>
        <v>STD</v>
      </c>
      <c r="EO648" s="39" t="str">
        <f t="shared" si="1431"/>
        <v>Lab 3</v>
      </c>
      <c r="EP648" s="39" t="str">
        <f t="shared" si="1431"/>
        <v>Feb 4, 2020</v>
      </c>
      <c r="EQ648" s="124">
        <f t="shared" si="1431"/>
        <v>1</v>
      </c>
      <c r="ER648" s="117">
        <f t="shared" si="1431"/>
        <v>1.0075796821464638</v>
      </c>
      <c r="ES648" s="44">
        <f t="shared" si="1431"/>
        <v>-4.3904919405646226</v>
      </c>
      <c r="ET648" s="44">
        <f t="shared" si="1431"/>
        <v>4.1696833130711042</v>
      </c>
      <c r="EU648" s="44">
        <f t="shared" si="1431"/>
        <v>-5.091731954065537</v>
      </c>
      <c r="EV648" s="39" t="s">
        <v>275</v>
      </c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</row>
    <row r="649" spans="1:235">
      <c r="A649" s="4" t="s">
        <v>178</v>
      </c>
      <c r="B649" s="4" t="s">
        <v>169</v>
      </c>
      <c r="C649" s="4">
        <v>2</v>
      </c>
      <c r="D649" s="16">
        <v>56</v>
      </c>
      <c r="E649" s="4" t="s">
        <v>162</v>
      </c>
      <c r="F649" s="15">
        <v>9.7276127000000002E-5</v>
      </c>
      <c r="G649" s="15">
        <v>4.0390345E-6</v>
      </c>
      <c r="H649" s="15">
        <v>5.1238332999999997E-5</v>
      </c>
      <c r="I649" s="15">
        <v>3.0328481000000001E-5</v>
      </c>
      <c r="J649" s="15">
        <v>1.0461561E-4</v>
      </c>
      <c r="K649" s="15"/>
      <c r="L649" s="15">
        <v>1.7779908E-4</v>
      </c>
      <c r="M649" s="15"/>
      <c r="N649" s="15">
        <v>1.0600889E-4</v>
      </c>
      <c r="O649" s="15"/>
      <c r="P649" s="15"/>
      <c r="Q649" s="15"/>
      <c r="R649" s="15"/>
      <c r="S649" s="15"/>
      <c r="T649" s="15">
        <v>6.9729308999999996E-6</v>
      </c>
      <c r="U649" s="15">
        <v>1.0036859999999999E-5</v>
      </c>
      <c r="V649" s="15">
        <v>19.721667</v>
      </c>
      <c r="W649" s="15">
        <v>4.3999715000000004</v>
      </c>
      <c r="X649" s="15">
        <v>6.8864077999999997</v>
      </c>
      <c r="Y649" s="15"/>
      <c r="Z649" s="15">
        <v>7.3089791999999996</v>
      </c>
      <c r="AA649" s="15"/>
      <c r="AB649" s="15">
        <v>1.2290954000000001</v>
      </c>
      <c r="AC649" s="4"/>
      <c r="AD649" s="4"/>
      <c r="AE649" s="4"/>
      <c r="AF649" s="4"/>
      <c r="AG649" s="4"/>
      <c r="AH649" s="4"/>
      <c r="AI649" s="69">
        <f t="shared" si="1343"/>
        <v>1</v>
      </c>
      <c r="AJ649" s="15">
        <f t="shared" si="1300"/>
        <v>-9.03031961E-5</v>
      </c>
      <c r="AK649" s="15">
        <f t="shared" si="1301"/>
        <v>5.9978254999999993E-6</v>
      </c>
      <c r="AL649" s="15">
        <f t="shared" si="1302"/>
        <v>19.721615761667</v>
      </c>
      <c r="AM649" s="15">
        <f t="shared" si="1303"/>
        <v>4.399941171519</v>
      </c>
      <c r="AN649" s="15">
        <f t="shared" si="1304"/>
        <v>6.88630318439</v>
      </c>
      <c r="AO649" s="15">
        <f t="shared" si="1305"/>
        <v>0</v>
      </c>
      <c r="AP649" s="15">
        <f t="shared" si="1306"/>
        <v>7.3088014009199993</v>
      </c>
      <c r="AQ649" s="15">
        <f t="shared" si="1307"/>
        <v>0</v>
      </c>
      <c r="AR649" s="15">
        <f t="shared" si="1308"/>
        <v>1.2289893911100001</v>
      </c>
      <c r="AS649" s="15">
        <f t="shared" si="1309"/>
        <v>0</v>
      </c>
      <c r="AT649" s="15">
        <f t="shared" si="1310"/>
        <v>0</v>
      </c>
      <c r="AU649" s="15">
        <f t="shared" si="1311"/>
        <v>0</v>
      </c>
      <c r="AV649" s="15">
        <f t="shared" si="1312"/>
        <v>0</v>
      </c>
      <c r="AW649" s="15">
        <f t="shared" si="1313"/>
        <v>0</v>
      </c>
      <c r="AX649" s="4"/>
      <c r="AY649" s="4">
        <f t="shared" si="1314"/>
        <v>0</v>
      </c>
      <c r="AZ649" s="4">
        <f t="shared" si="1315"/>
        <v>1</v>
      </c>
      <c r="BA649" s="4"/>
      <c r="BB649" s="4">
        <f t="shared" si="1344"/>
        <v>1</v>
      </c>
      <c r="BC649" s="4">
        <f t="shared" si="1345"/>
        <v>1</v>
      </c>
      <c r="BD649" s="40">
        <f t="shared" si="1346"/>
        <v>2.1075338437754731</v>
      </c>
      <c r="BE649" s="15">
        <f t="shared" si="1347"/>
        <v>19.721615761667</v>
      </c>
      <c r="BF649" s="15">
        <f t="shared" si="1348"/>
        <v>4.399941171519</v>
      </c>
      <c r="BG649" s="15">
        <f t="shared" si="1316"/>
        <v>6.88630318439</v>
      </c>
      <c r="BH649" s="15">
        <f t="shared" si="1317"/>
        <v>7.3088014009199993</v>
      </c>
      <c r="BI649" s="15">
        <f t="shared" si="1318"/>
        <v>1.2289893911100001</v>
      </c>
      <c r="BJ649" s="18">
        <f t="shared" si="1319"/>
        <v>0.2231024691227981</v>
      </c>
      <c r="BK649" s="18">
        <f t="shared" si="1320"/>
        <v>0.3491754056873444</v>
      </c>
      <c r="BL649" s="18">
        <f t="shared" si="1321"/>
        <v>0.37059850923199467</v>
      </c>
      <c r="BM649" s="18">
        <f t="shared" si="1322"/>
        <v>6.2316871293010015E-2</v>
      </c>
      <c r="BN649" s="18">
        <f t="shared" si="1366"/>
        <v>1.5650898309653145</v>
      </c>
      <c r="BO649" s="18">
        <f t="shared" si="1367"/>
        <v>1.6611134367500573</v>
      </c>
      <c r="BP649" s="18">
        <f t="shared" si="1368"/>
        <v>0.27931950523913796</v>
      </c>
      <c r="BQ649" s="18">
        <f t="shared" si="1369"/>
        <v>1.0613534149190129</v>
      </c>
      <c r="BR649" s="18">
        <f t="shared" si="1370"/>
        <v>0.17846867298783708</v>
      </c>
      <c r="BS649" s="18">
        <f t="shared" si="1371"/>
        <v>0.16815197509064897</v>
      </c>
      <c r="BT649" s="144">
        <f t="shared" si="1323"/>
        <v>-1.500124110268281</v>
      </c>
      <c r="BU649" s="144">
        <f t="shared" si="1324"/>
        <v>-1.0521808879456434</v>
      </c>
      <c r="BV649" s="144">
        <f t="shared" si="1325"/>
        <v>-0.9926359877185833</v>
      </c>
      <c r="BW649" s="144">
        <f t="shared" si="1326"/>
        <v>-2.7755230825789714</v>
      </c>
      <c r="BX649" s="96"/>
      <c r="BY649" s="96"/>
      <c r="BZ649" s="96"/>
      <c r="CA649" s="96"/>
      <c r="CB649" s="96"/>
      <c r="CC649" s="96"/>
      <c r="CD649" s="96"/>
      <c r="CE649" s="96"/>
      <c r="CF649" s="96"/>
      <c r="CG649" s="96"/>
      <c r="CH649" s="96"/>
      <c r="CI649" s="4"/>
      <c r="CJ649" s="43"/>
      <c r="CK649" s="20">
        <f t="shared" si="1349"/>
        <v>0</v>
      </c>
      <c r="CL649" s="42">
        <f t="shared" si="1350"/>
        <v>2.1075338437754731</v>
      </c>
      <c r="CM649" s="43">
        <f t="shared" si="1351"/>
        <v>0.21795680491765732</v>
      </c>
      <c r="CN649" s="43">
        <f t="shared" si="1352"/>
        <v>0.33335128151229504</v>
      </c>
      <c r="CO649" s="40">
        <f t="shared" si="1353"/>
        <v>0.33810000000000001</v>
      </c>
      <c r="CP649" s="43">
        <f t="shared" si="1354"/>
        <v>5.4380028836453015E-2</v>
      </c>
      <c r="CQ649" s="18">
        <f t="shared" si="1355"/>
        <v>1.5294373655286098</v>
      </c>
      <c r="CR649" s="18">
        <f t="shared" si="1356"/>
        <v>1.5512247948749842</v>
      </c>
      <c r="CS649" s="18">
        <f t="shared" si="1357"/>
        <v>0.24949910995895461</v>
      </c>
      <c r="CT649" s="18">
        <f t="shared" si="1358"/>
        <v>1.0142453884267724</v>
      </c>
      <c r="CU649" s="18">
        <f t="shared" si="1359"/>
        <v>0.16313130277990939</v>
      </c>
      <c r="CV649" s="18">
        <f t="shared" si="1360"/>
        <v>0.16084007345889684</v>
      </c>
      <c r="CW649" s="15">
        <f t="shared" si="1361"/>
        <v>-1.5234583784054361</v>
      </c>
      <c r="CX649" s="15">
        <f t="shared" si="1362"/>
        <v>-1.0985584455807895</v>
      </c>
      <c r="CY649" s="15">
        <f t="shared" si="1363"/>
        <v>-2.9117583095011415</v>
      </c>
      <c r="CZ649" s="15">
        <f t="shared" si="1372"/>
        <v>0.42489993282464611</v>
      </c>
      <c r="DA649" s="15">
        <f t="shared" si="1373"/>
        <v>0.439044809137139</v>
      </c>
      <c r="DB649" s="15">
        <f t="shared" si="1374"/>
        <v>-1.3882999310957056</v>
      </c>
      <c r="DC649" s="15">
        <f t="shared" si="1375"/>
        <v>1.4144876312492942E-2</v>
      </c>
      <c r="DD649" s="15">
        <f t="shared" si="1376"/>
        <v>-1.8131998639203517</v>
      </c>
      <c r="DE649" s="15">
        <f t="shared" si="1377"/>
        <v>-1.8273447402328444</v>
      </c>
      <c r="DF649" s="15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125"/>
      <c r="DZ649" s="4"/>
      <c r="EA649" s="20"/>
      <c r="EB649" s="20"/>
      <c r="EC649" s="20"/>
      <c r="ED649" s="4"/>
      <c r="EE649" s="4"/>
      <c r="EF649" s="4"/>
      <c r="EG649" s="4"/>
      <c r="EH649" s="130"/>
      <c r="EI649" s="20"/>
      <c r="EJ649" s="20"/>
      <c r="EK649" s="20"/>
      <c r="EL649" s="20"/>
      <c r="EN649" s="39" t="str">
        <f t="shared" ref="EN649:EU649" si="1432">DV564</f>
        <v>STD</v>
      </c>
      <c r="EO649" s="39" t="str">
        <f t="shared" si="1432"/>
        <v>Lab 3</v>
      </c>
      <c r="EP649" s="39" t="str">
        <f t="shared" si="1432"/>
        <v>Feb 4, 2020</v>
      </c>
      <c r="EQ649" s="124">
        <f t="shared" si="1432"/>
        <v>1</v>
      </c>
      <c r="ER649" s="117">
        <f t="shared" si="1432"/>
        <v>0.99389969919135857</v>
      </c>
      <c r="ES649" s="44">
        <f t="shared" si="1432"/>
        <v>5.3500695680330779</v>
      </c>
      <c r="ET649" s="44">
        <f t="shared" si="1432"/>
        <v>4.4687679077171083</v>
      </c>
      <c r="EU649" s="44">
        <f t="shared" si="1432"/>
        <v>20.700575026344481</v>
      </c>
      <c r="EV649" s="39" t="s">
        <v>275</v>
      </c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</row>
    <row r="650" spans="1:235">
      <c r="A650" t="s">
        <v>178</v>
      </c>
      <c r="B650" t="s">
        <v>170</v>
      </c>
      <c r="C650">
        <v>1</v>
      </c>
      <c r="D650" s="14">
        <v>2</v>
      </c>
      <c r="E650" t="s">
        <v>162</v>
      </c>
      <c r="F650" s="13">
        <v>2.1941861000000001E-4</v>
      </c>
      <c r="G650" s="13">
        <v>-1.1582342000000001E-5</v>
      </c>
      <c r="H650" s="13">
        <v>3.4230243999999998E-4</v>
      </c>
      <c r="I650" s="13">
        <v>1.1827254000000001E-4</v>
      </c>
      <c r="J650" s="13">
        <v>2.5133490000000001E-4</v>
      </c>
      <c r="K650" s="13"/>
      <c r="L650" s="13">
        <v>3.0291147999999998E-4</v>
      </c>
      <c r="M650" s="13"/>
      <c r="N650" s="13">
        <v>1.9274415000000001E-4</v>
      </c>
      <c r="O650" s="13"/>
      <c r="P650" s="13"/>
      <c r="Q650" s="13"/>
      <c r="R650" s="13"/>
      <c r="S650" s="13"/>
      <c r="T650" s="13">
        <v>-3.9450679999999997E-5</v>
      </c>
      <c r="U650" s="13">
        <v>2.4646821E-5</v>
      </c>
      <c r="V650" s="13">
        <v>21.245197999999998</v>
      </c>
      <c r="W650" s="13">
        <v>4.7310884</v>
      </c>
      <c r="X650" s="13">
        <v>7.3907718999999998</v>
      </c>
      <c r="Y650" s="13"/>
      <c r="Z650" s="13">
        <v>7.8150871000000004</v>
      </c>
      <c r="AA650" s="13"/>
      <c r="AB650" s="13">
        <v>1.3093747</v>
      </c>
      <c r="AI650" s="68">
        <f t="shared" si="1343"/>
        <v>1</v>
      </c>
      <c r="AJ650" s="13">
        <f t="shared" si="1300"/>
        <v>-2.5886928999999998E-4</v>
      </c>
      <c r="AK650" s="13">
        <f t="shared" si="1301"/>
        <v>3.6229163000000001E-5</v>
      </c>
      <c r="AL650" s="13">
        <f t="shared" si="1302"/>
        <v>21.244855697559998</v>
      </c>
      <c r="AM650" s="13">
        <f t="shared" si="1303"/>
        <v>4.73097012746</v>
      </c>
      <c r="AN650" s="13">
        <f t="shared" si="1304"/>
        <v>7.3905205651000001</v>
      </c>
      <c r="AO650" s="13">
        <f t="shared" si="1305"/>
        <v>0</v>
      </c>
      <c r="AP650" s="13">
        <f t="shared" si="1306"/>
        <v>7.81478418852</v>
      </c>
      <c r="AQ650" s="13">
        <f t="shared" si="1307"/>
        <v>0</v>
      </c>
      <c r="AR650" s="13">
        <f t="shared" si="1308"/>
        <v>1.30918195585</v>
      </c>
      <c r="AS650" s="13">
        <f t="shared" si="1309"/>
        <v>0</v>
      </c>
      <c r="AT650" s="13">
        <f t="shared" si="1310"/>
        <v>0</v>
      </c>
      <c r="AU650" s="13">
        <f t="shared" si="1311"/>
        <v>0</v>
      </c>
      <c r="AV650" s="13">
        <f t="shared" si="1312"/>
        <v>0</v>
      </c>
      <c r="AW650" s="13">
        <f t="shared" si="1313"/>
        <v>0</v>
      </c>
      <c r="AY650">
        <f t="shared" si="1314"/>
        <v>0</v>
      </c>
      <c r="AZ650">
        <f t="shared" si="1315"/>
        <v>1</v>
      </c>
      <c r="BB650">
        <f t="shared" si="1344"/>
        <v>1</v>
      </c>
      <c r="BC650">
        <f t="shared" si="1345"/>
        <v>1</v>
      </c>
      <c r="BD650" s="41">
        <f t="shared" si="1346"/>
        <v>1.9361930028958372</v>
      </c>
      <c r="BE650" s="13">
        <f t="shared" si="1347"/>
        <v>21.244855697559998</v>
      </c>
      <c r="BF650" s="13">
        <f t="shared" si="1348"/>
        <v>4.73097012746</v>
      </c>
      <c r="BG650" s="13">
        <f t="shared" si="1316"/>
        <v>7.3905205651000001</v>
      </c>
      <c r="BH650" s="13">
        <f t="shared" si="1317"/>
        <v>7.81478418852</v>
      </c>
      <c r="BI650" s="13">
        <f t="shared" si="1318"/>
        <v>1.30918195585</v>
      </c>
      <c r="BJ650" s="17">
        <f t="shared" si="1319"/>
        <v>0.22268779768663519</v>
      </c>
      <c r="BK650" s="17">
        <f t="shared" si="1320"/>
        <v>0.34787341793753918</v>
      </c>
      <c r="BL650" s="17">
        <f t="shared" si="1321"/>
        <v>0.36784359939980854</v>
      </c>
      <c r="BM650" s="17">
        <f t="shared" si="1322"/>
        <v>6.1623480737520914E-2</v>
      </c>
      <c r="BN650" s="17">
        <f t="shared" si="1366"/>
        <v>1.5621575207594642</v>
      </c>
      <c r="BO650" s="17">
        <f t="shared" si="1367"/>
        <v>1.6518354540352302</v>
      </c>
      <c r="BP650" s="17">
        <f t="shared" si="1368"/>
        <v>0.27672589777117951</v>
      </c>
      <c r="BQ650" s="17">
        <f t="shared" si="1369"/>
        <v>1.0574064600298232</v>
      </c>
      <c r="BR650" s="17">
        <f t="shared" si="1370"/>
        <v>0.17714340205374771</v>
      </c>
      <c r="BS650" s="17">
        <f t="shared" si="1371"/>
        <v>0.16752630965461618</v>
      </c>
      <c r="BT650" s="96">
        <f t="shared" si="1323"/>
        <v>-1.5019844988260234</v>
      </c>
      <c r="BU650" s="96">
        <f t="shared" si="1324"/>
        <v>-1.0559166069364654</v>
      </c>
      <c r="BV650" s="96">
        <f t="shared" si="1325"/>
        <v>-1.0000974327829513</v>
      </c>
      <c r="BW650" s="96">
        <f t="shared" si="1326"/>
        <v>-2.7867123002696981</v>
      </c>
      <c r="BX650" s="96"/>
      <c r="BY650" s="96"/>
      <c r="BZ650" s="96"/>
      <c r="CA650" s="96"/>
      <c r="CB650" s="96"/>
      <c r="CC650" s="96"/>
      <c r="CD650" s="96"/>
      <c r="CE650" s="96"/>
      <c r="CF650" s="96"/>
      <c r="CG650" s="96"/>
      <c r="CH650" s="96"/>
      <c r="CJ650" s="39" t="s">
        <v>221</v>
      </c>
      <c r="CK650" s="19">
        <f t="shared" si="1349"/>
        <v>0</v>
      </c>
      <c r="CL650" s="38">
        <f t="shared" si="1350"/>
        <v>1.9361930028958372</v>
      </c>
      <c r="CM650" s="39">
        <f t="shared" si="1351"/>
        <v>0.21796479733441426</v>
      </c>
      <c r="CN650" s="39">
        <f t="shared" si="1352"/>
        <v>0.33336286230429713</v>
      </c>
      <c r="CO650" s="41">
        <f t="shared" si="1353"/>
        <v>0.33810000000000001</v>
      </c>
      <c r="CP650" s="39">
        <f t="shared" si="1354"/>
        <v>5.4373862431677446E-2</v>
      </c>
      <c r="CQ650" s="17">
        <f t="shared" si="1355"/>
        <v>1.5294344150116701</v>
      </c>
      <c r="CR650" s="17">
        <f t="shared" si="1356"/>
        <v>1.5511679139694621</v>
      </c>
      <c r="CS650" s="17">
        <f t="shared" si="1357"/>
        <v>0.24946167040108724</v>
      </c>
      <c r="CT650" s="17">
        <f t="shared" si="1358"/>
        <v>1.0142101542534114</v>
      </c>
      <c r="CU650" s="17">
        <f t="shared" si="1359"/>
        <v>0.16310713813719419</v>
      </c>
      <c r="CV650" s="17">
        <f t="shared" si="1360"/>
        <v>0.16082183505376355</v>
      </c>
      <c r="CW650" s="13">
        <f t="shared" si="1361"/>
        <v>-1.5234217093497318</v>
      </c>
      <c r="CX650" s="13">
        <f t="shared" si="1362"/>
        <v>-1.0985237056788071</v>
      </c>
      <c r="CY650" s="13">
        <f t="shared" si="1363"/>
        <v>-2.9118717105888683</v>
      </c>
      <c r="CZ650" s="13">
        <f t="shared" si="1372"/>
        <v>0.42489800367092451</v>
      </c>
      <c r="DA650" s="13">
        <f t="shared" si="1373"/>
        <v>0.43900814008143479</v>
      </c>
      <c r="DB650" s="13">
        <f t="shared" si="1374"/>
        <v>-1.388450001239137</v>
      </c>
      <c r="DC650" s="13">
        <f t="shared" si="1375"/>
        <v>1.4110136410510253E-2</v>
      </c>
      <c r="DD650" s="13">
        <f t="shared" si="1376"/>
        <v>-1.8133480049100614</v>
      </c>
      <c r="DE650" s="13">
        <f t="shared" si="1377"/>
        <v>-1.8274581413205715</v>
      </c>
      <c r="DF650" s="15"/>
      <c r="DY650" s="124"/>
      <c r="EH650" s="50"/>
      <c r="EN650" s="39" t="str">
        <f t="shared" ref="EN650:EU650" si="1433">DV566</f>
        <v>STD</v>
      </c>
      <c r="EO650" s="39" t="str">
        <f t="shared" si="1433"/>
        <v>Lab 3</v>
      </c>
      <c r="EP650" s="39" t="str">
        <f t="shared" si="1433"/>
        <v>Feb 4, 2020</v>
      </c>
      <c r="EQ650" s="124">
        <f t="shared" si="1433"/>
        <v>1</v>
      </c>
      <c r="ER650" s="117">
        <f t="shared" si="1433"/>
        <v>1.001660374080148</v>
      </c>
      <c r="ES650" s="44">
        <f t="shared" si="1433"/>
        <v>-2.3191557232404847</v>
      </c>
      <c r="ET650" s="44">
        <f t="shared" si="1433"/>
        <v>-8.0461917023599838</v>
      </c>
      <c r="EU650" s="44">
        <f t="shared" si="1433"/>
        <v>-16.895813089723433</v>
      </c>
      <c r="EV650" s="39" t="s">
        <v>275</v>
      </c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</row>
    <row r="651" spans="1:235">
      <c r="A651" t="s">
        <v>178</v>
      </c>
      <c r="B651" t="s">
        <v>170</v>
      </c>
      <c r="C651">
        <v>1</v>
      </c>
      <c r="D651" s="14">
        <v>3</v>
      </c>
      <c r="E651" t="s">
        <v>163</v>
      </c>
      <c r="F651" s="13">
        <v>2.1941861000000001E-4</v>
      </c>
      <c r="G651" s="13">
        <v>-1.1582342000000001E-5</v>
      </c>
      <c r="H651" s="13">
        <v>3.4230243999999998E-4</v>
      </c>
      <c r="I651" s="13">
        <v>1.1827254000000001E-4</v>
      </c>
      <c r="J651" s="13">
        <v>2.5133490000000001E-4</v>
      </c>
      <c r="K651" s="13"/>
      <c r="L651" s="13">
        <v>3.0291147999999998E-4</v>
      </c>
      <c r="M651" s="13"/>
      <c r="N651" s="13">
        <v>1.9274415000000001E-4</v>
      </c>
      <c r="O651" s="13"/>
      <c r="P651" s="13"/>
      <c r="Q651" s="13"/>
      <c r="R651" s="13"/>
      <c r="S651" s="13"/>
      <c r="T651" s="13">
        <v>-2.9899033999999999E-5</v>
      </c>
      <c r="U651" s="13">
        <v>3.3408480000000002E-5</v>
      </c>
      <c r="V651" s="13">
        <v>21.319793000000001</v>
      </c>
      <c r="W651" s="13">
        <v>4.7476944000000003</v>
      </c>
      <c r="X651" s="13">
        <v>7.4167079999999999</v>
      </c>
      <c r="Y651" s="13"/>
      <c r="Z651" s="13">
        <v>7.8426594999999999</v>
      </c>
      <c r="AA651" s="13"/>
      <c r="AB651" s="13">
        <v>1.3139931</v>
      </c>
      <c r="AI651" s="68">
        <f t="shared" si="1343"/>
        <v>1</v>
      </c>
      <c r="AJ651" s="13">
        <f t="shared" si="1300"/>
        <v>-2.4931764400000001E-4</v>
      </c>
      <c r="AK651" s="13">
        <f t="shared" si="1301"/>
        <v>4.4990822000000003E-5</v>
      </c>
      <c r="AL651" s="13">
        <f t="shared" si="1302"/>
        <v>21.319450697560001</v>
      </c>
      <c r="AM651" s="13">
        <f t="shared" si="1303"/>
        <v>4.7475761274600004</v>
      </c>
      <c r="AN651" s="13">
        <f t="shared" si="1304"/>
        <v>7.4164566651000001</v>
      </c>
      <c r="AO651" s="13">
        <f t="shared" si="1305"/>
        <v>0</v>
      </c>
      <c r="AP651" s="13">
        <f t="shared" si="1306"/>
        <v>7.8423565885199995</v>
      </c>
      <c r="AQ651" s="13">
        <f t="shared" si="1307"/>
        <v>0</v>
      </c>
      <c r="AR651" s="13">
        <f t="shared" si="1308"/>
        <v>1.31380035585</v>
      </c>
      <c r="AS651" s="13">
        <f t="shared" si="1309"/>
        <v>0</v>
      </c>
      <c r="AT651" s="13">
        <f t="shared" si="1310"/>
        <v>0</v>
      </c>
      <c r="AU651" s="13">
        <f t="shared" si="1311"/>
        <v>0</v>
      </c>
      <c r="AV651" s="13">
        <f t="shared" si="1312"/>
        <v>0</v>
      </c>
      <c r="AW651" s="13">
        <f t="shared" si="1313"/>
        <v>0</v>
      </c>
      <c r="AY651">
        <f t="shared" si="1314"/>
        <v>0</v>
      </c>
      <c r="AZ651">
        <f t="shared" si="1315"/>
        <v>1</v>
      </c>
      <c r="BB651">
        <f t="shared" si="1344"/>
        <v>1</v>
      </c>
      <c r="BC651">
        <f t="shared" si="1345"/>
        <v>1</v>
      </c>
      <c r="BD651" s="41">
        <f t="shared" si="1346"/>
        <v>1.9365827608380355</v>
      </c>
      <c r="BE651" s="13">
        <f t="shared" si="1347"/>
        <v>21.319450697560001</v>
      </c>
      <c r="BF651" s="13">
        <f t="shared" si="1348"/>
        <v>4.7475761274600004</v>
      </c>
      <c r="BG651" s="13">
        <f t="shared" si="1316"/>
        <v>7.4164566651000001</v>
      </c>
      <c r="BH651" s="13">
        <f t="shared" si="1317"/>
        <v>7.8423565885199995</v>
      </c>
      <c r="BI651" s="13">
        <f t="shared" si="1318"/>
        <v>1.31380035585</v>
      </c>
      <c r="BJ651" s="17">
        <f t="shared" si="1319"/>
        <v>0.22268754457183823</v>
      </c>
      <c r="BK651" s="17">
        <f t="shared" si="1320"/>
        <v>0.34787278388691362</v>
      </c>
      <c r="BL651" s="17">
        <f t="shared" si="1321"/>
        <v>0.36784984283941013</v>
      </c>
      <c r="BM651" s="17">
        <f t="shared" si="1322"/>
        <v>6.1624493730523915E-2</v>
      </c>
      <c r="BN651" s="17">
        <f t="shared" si="1366"/>
        <v>1.5621564490989799</v>
      </c>
      <c r="BO651" s="17">
        <f t="shared" si="1367"/>
        <v>1.651865368342337</v>
      </c>
      <c r="BP651" s="17">
        <f t="shared" si="1368"/>
        <v>0.27673076125119367</v>
      </c>
      <c r="BQ651" s="17">
        <f t="shared" si="1369"/>
        <v>1.057426334791947</v>
      </c>
      <c r="BR651" s="17">
        <f t="shared" si="1370"/>
        <v>0.17714663688826196</v>
      </c>
      <c r="BS651" s="17">
        <f t="shared" si="1371"/>
        <v>0.16752622008711018</v>
      </c>
      <c r="BT651" s="96">
        <f t="shared" si="1323"/>
        <v>-1.501985635461903</v>
      </c>
      <c r="BU651" s="96">
        <f t="shared" si="1324"/>
        <v>-1.0559184295856552</v>
      </c>
      <c r="BV651" s="96">
        <f t="shared" si="1325"/>
        <v>-1.0000804598449222</v>
      </c>
      <c r="BW651" s="96">
        <f t="shared" si="1326"/>
        <v>-2.7866958619792128</v>
      </c>
      <c r="BX651" s="96"/>
      <c r="BY651" s="96"/>
      <c r="BZ651" s="96"/>
      <c r="CA651" s="96"/>
      <c r="CB651" s="96"/>
      <c r="CC651" s="96"/>
      <c r="CD651" s="96"/>
      <c r="CE651" s="96"/>
      <c r="CF651" s="96"/>
      <c r="CG651" s="96"/>
      <c r="CH651" s="96"/>
      <c r="CJ651" s="39"/>
      <c r="CK651" s="19">
        <f t="shared" si="1349"/>
        <v>0</v>
      </c>
      <c r="CL651" s="38">
        <f t="shared" si="1350"/>
        <v>1.9365827608380355</v>
      </c>
      <c r="CM651" s="39">
        <f t="shared" si="1351"/>
        <v>0.21796360899974254</v>
      </c>
      <c r="CN651" s="39">
        <f t="shared" si="1352"/>
        <v>0.33335939551237842</v>
      </c>
      <c r="CO651" s="41">
        <f t="shared" si="1353"/>
        <v>0.33809999999999996</v>
      </c>
      <c r="CP651" s="39">
        <f t="shared" si="1354"/>
        <v>5.4373386311923524E-2</v>
      </c>
      <c r="CQ651" s="17">
        <f t="shared" si="1355"/>
        <v>1.5294268480972535</v>
      </c>
      <c r="CR651" s="17">
        <f t="shared" si="1356"/>
        <v>1.5511763709161162</v>
      </c>
      <c r="CS651" s="17">
        <f t="shared" si="1357"/>
        <v>0.24946084606255411</v>
      </c>
      <c r="CT651" s="17">
        <f t="shared" si="1358"/>
        <v>1.0142207015954512</v>
      </c>
      <c r="CU651" s="17">
        <f t="shared" si="1359"/>
        <v>0.16310740613250391</v>
      </c>
      <c r="CV651" s="17">
        <f t="shared" si="1360"/>
        <v>0.16082042683207196</v>
      </c>
      <c r="CW651" s="13">
        <f t="shared" si="1361"/>
        <v>-1.5234271613214521</v>
      </c>
      <c r="CX651" s="13">
        <f t="shared" si="1362"/>
        <v>-1.0985341051873825</v>
      </c>
      <c r="CY651" s="13">
        <f t="shared" si="1363"/>
        <v>-2.9118804670357563</v>
      </c>
      <c r="CZ651" s="13">
        <f t="shared" si="1372"/>
        <v>0.42489305613406958</v>
      </c>
      <c r="DA651" s="13">
        <f t="shared" si="1373"/>
        <v>0.43901359205315521</v>
      </c>
      <c r="DB651" s="13">
        <f t="shared" si="1374"/>
        <v>-1.3884533057143047</v>
      </c>
      <c r="DC651" s="13">
        <f t="shared" si="1375"/>
        <v>1.4120535919085506E-2</v>
      </c>
      <c r="DD651" s="13">
        <f t="shared" si="1376"/>
        <v>-1.8133463618483745</v>
      </c>
      <c r="DE651" s="13">
        <f t="shared" si="1377"/>
        <v>-1.8274668977674597</v>
      </c>
      <c r="DF651" s="15"/>
      <c r="DY651" s="124"/>
      <c r="EE651" t="str">
        <f>E651</f>
        <v>iRM4</v>
      </c>
      <c r="EF651" t="str">
        <f>A651</f>
        <v>Lab 3</v>
      </c>
      <c r="EG651" t="str">
        <f>B651</f>
        <v>Jul 20, 2020</v>
      </c>
      <c r="EH651" s="50">
        <f>C651</f>
        <v>1</v>
      </c>
      <c r="EI651" s="48">
        <f>BE651/AVERAGE(BE650,BE652)</f>
        <v>1.0057040503167416</v>
      </c>
      <c r="EJ651" s="46">
        <f>(CM651/AVERAGE(CM650,CM652)-1)*10^6</f>
        <v>-10.654054905745447</v>
      </c>
      <c r="EK651" s="46">
        <f>(CN651/AVERAGE(CN650,CN652)-1)*10^6</f>
        <v>-10.057977577027089</v>
      </c>
      <c r="EL651" s="46">
        <f>(CP651/AVERAGE(CP650,CP652)-1)*10^6</f>
        <v>3.730061441276078</v>
      </c>
      <c r="EN651" s="39" t="str">
        <f t="shared" ref="EN651:EU651" si="1434">DV568</f>
        <v>STD</v>
      </c>
      <c r="EO651" s="39" t="str">
        <f t="shared" si="1434"/>
        <v>Lab 3</v>
      </c>
      <c r="EP651" s="39" t="str">
        <f t="shared" si="1434"/>
        <v>Feb 4, 2020</v>
      </c>
      <c r="EQ651" s="124">
        <f t="shared" si="1434"/>
        <v>1</v>
      </c>
      <c r="ER651" s="117">
        <f t="shared" si="1434"/>
        <v>0.99840490474443055</v>
      </c>
      <c r="ES651" s="44">
        <f t="shared" si="1434"/>
        <v>-2.707460089346192</v>
      </c>
      <c r="ET651" s="44">
        <f t="shared" si="1434"/>
        <v>1.5818807597156592</v>
      </c>
      <c r="EU651" s="44">
        <f t="shared" si="1434"/>
        <v>1.1182670782705628</v>
      </c>
      <c r="EV651" s="39" t="s">
        <v>275</v>
      </c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</row>
    <row r="652" spans="1:235">
      <c r="A652" t="s">
        <v>178</v>
      </c>
      <c r="B652" t="s">
        <v>170</v>
      </c>
      <c r="C652">
        <v>1</v>
      </c>
      <c r="D652" s="14">
        <v>4</v>
      </c>
      <c r="E652" t="s">
        <v>162</v>
      </c>
      <c r="F652" s="13">
        <v>2.1941861000000001E-4</v>
      </c>
      <c r="G652" s="13">
        <v>-1.1582342000000001E-5</v>
      </c>
      <c r="H652" s="13">
        <v>3.4230243999999998E-4</v>
      </c>
      <c r="I652" s="13">
        <v>1.1827254000000001E-4</v>
      </c>
      <c r="J652" s="13">
        <v>2.5133490000000001E-4</v>
      </c>
      <c r="K652" s="13"/>
      <c r="L652" s="13">
        <v>3.0291147999999998E-4</v>
      </c>
      <c r="M652" s="13"/>
      <c r="N652" s="13">
        <v>1.9274415000000001E-4</v>
      </c>
      <c r="O652" s="13"/>
      <c r="P652" s="13"/>
      <c r="Q652" s="13"/>
      <c r="R652" s="13"/>
      <c r="S652" s="13"/>
      <c r="T652" s="13">
        <v>-6.738607E-5</v>
      </c>
      <c r="U652" s="13">
        <v>3.8657498999999998E-5</v>
      </c>
      <c r="V652" s="13">
        <v>21.152553000000001</v>
      </c>
      <c r="W652" s="13">
        <v>4.7105394</v>
      </c>
      <c r="X652" s="13">
        <v>7.3586403000000002</v>
      </c>
      <c r="Y652" s="13"/>
      <c r="Z652" s="13">
        <v>7.7812219999999996</v>
      </c>
      <c r="AA652" s="13"/>
      <c r="AB652" s="13">
        <v>1.3036862</v>
      </c>
      <c r="AI652" s="68">
        <f t="shared" si="1343"/>
        <v>1</v>
      </c>
      <c r="AJ652" s="13">
        <f t="shared" si="1300"/>
        <v>-2.8680467999999998E-4</v>
      </c>
      <c r="AK652" s="13">
        <f t="shared" si="1301"/>
        <v>5.0239840999999998E-5</v>
      </c>
      <c r="AL652" s="13">
        <f t="shared" si="1302"/>
        <v>21.152210697560001</v>
      </c>
      <c r="AM652" s="13">
        <f t="shared" si="1303"/>
        <v>4.7104211274600001</v>
      </c>
      <c r="AN652" s="13">
        <f t="shared" si="1304"/>
        <v>7.3583889651000005</v>
      </c>
      <c r="AO652" s="13">
        <f t="shared" si="1305"/>
        <v>0</v>
      </c>
      <c r="AP652" s="13">
        <f t="shared" si="1306"/>
        <v>7.7809190885199992</v>
      </c>
      <c r="AQ652" s="13">
        <f t="shared" si="1307"/>
        <v>0</v>
      </c>
      <c r="AR652" s="13">
        <f t="shared" si="1308"/>
        <v>1.30349345585</v>
      </c>
      <c r="AS652" s="13">
        <f t="shared" si="1309"/>
        <v>0</v>
      </c>
      <c r="AT652" s="13">
        <f t="shared" si="1310"/>
        <v>0</v>
      </c>
      <c r="AU652" s="13">
        <f t="shared" si="1311"/>
        <v>0</v>
      </c>
      <c r="AV652" s="13">
        <f t="shared" si="1312"/>
        <v>0</v>
      </c>
      <c r="AW652" s="13">
        <f t="shared" si="1313"/>
        <v>0</v>
      </c>
      <c r="AY652">
        <f t="shared" si="1314"/>
        <v>0</v>
      </c>
      <c r="AZ652">
        <f t="shared" si="1315"/>
        <v>1</v>
      </c>
      <c r="BB652">
        <f t="shared" si="1344"/>
        <v>1</v>
      </c>
      <c r="BC652">
        <f t="shared" si="1345"/>
        <v>1</v>
      </c>
      <c r="BD652" s="41">
        <f t="shared" si="1346"/>
        <v>1.9368239025847125</v>
      </c>
      <c r="BE652" s="13">
        <f t="shared" si="1347"/>
        <v>21.152210697560001</v>
      </c>
      <c r="BF652" s="13">
        <f t="shared" si="1348"/>
        <v>4.7104211274600001</v>
      </c>
      <c r="BG652" s="13">
        <f t="shared" si="1316"/>
        <v>7.3583889651000005</v>
      </c>
      <c r="BH652" s="13">
        <f t="shared" si="1317"/>
        <v>7.7809190885199992</v>
      </c>
      <c r="BI652" s="13">
        <f t="shared" si="1318"/>
        <v>1.30349345585</v>
      </c>
      <c r="BJ652" s="17">
        <f t="shared" si="1319"/>
        <v>0.22269167014317645</v>
      </c>
      <c r="BK652" s="17">
        <f t="shared" si="1320"/>
        <v>0.3478780100251565</v>
      </c>
      <c r="BL652" s="17">
        <f t="shared" si="1321"/>
        <v>0.3678537056846527</v>
      </c>
      <c r="BM652" s="17">
        <f t="shared" si="1322"/>
        <v>6.162445497956219E-2</v>
      </c>
      <c r="BN652" s="17">
        <f t="shared" si="1366"/>
        <v>1.5621509767360999</v>
      </c>
      <c r="BO652" s="17">
        <f t="shared" si="1367"/>
        <v>1.651852112151956</v>
      </c>
      <c r="BP652" s="17">
        <f t="shared" si="1368"/>
        <v>0.27672546054345731</v>
      </c>
      <c r="BQ652" s="17">
        <f t="shared" si="1369"/>
        <v>1.0574215531992139</v>
      </c>
      <c r="BR652" s="17">
        <f t="shared" si="1370"/>
        <v>0.17714386423880563</v>
      </c>
      <c r="BS652" s="17">
        <f t="shared" si="1371"/>
        <v>0.16752435554472989</v>
      </c>
      <c r="BT652" s="96">
        <f t="shared" si="1323"/>
        <v>-1.5019671093556006</v>
      </c>
      <c r="BU652" s="96">
        <f t="shared" si="1324"/>
        <v>-1.0559034065679636</v>
      </c>
      <c r="BV652" s="96">
        <f t="shared" si="1325"/>
        <v>-1.0000699587531432</v>
      </c>
      <c r="BW652" s="96">
        <f t="shared" si="1326"/>
        <v>-2.7866964908034282</v>
      </c>
      <c r="BX652" s="96"/>
      <c r="BY652" s="96"/>
      <c r="BZ652" s="96"/>
      <c r="CA652" s="96"/>
      <c r="CB652" s="96"/>
      <c r="CC652" s="96"/>
      <c r="CD652" s="96"/>
      <c r="CE652" s="96"/>
      <c r="CF652" s="96"/>
      <c r="CG652" s="96"/>
      <c r="CH652" s="96"/>
      <c r="CJ652" s="39"/>
      <c r="CK652" s="19">
        <f t="shared" si="1349"/>
        <v>0</v>
      </c>
      <c r="CL652" s="38">
        <f t="shared" si="1350"/>
        <v>1.9368239025847125</v>
      </c>
      <c r="CM652" s="39">
        <f t="shared" si="1351"/>
        <v>0.21796706510706843</v>
      </c>
      <c r="CN652" s="39">
        <f t="shared" si="1352"/>
        <v>0.33336263463055793</v>
      </c>
      <c r="CO652" s="41">
        <f t="shared" si="1353"/>
        <v>0.33810000000000001</v>
      </c>
      <c r="CP652" s="39">
        <f t="shared" si="1354"/>
        <v>5.4372504561539199E-2</v>
      </c>
      <c r="CQ652" s="17">
        <f t="shared" si="1355"/>
        <v>1.5294174579393709</v>
      </c>
      <c r="CR652" s="17">
        <f t="shared" si="1356"/>
        <v>1.5511517753102775</v>
      </c>
      <c r="CS652" s="17">
        <f t="shared" si="1357"/>
        <v>0.2494528452490318</v>
      </c>
      <c r="CT652" s="17">
        <f t="shared" si="1358"/>
        <v>1.0142108469195779</v>
      </c>
      <c r="CU652" s="17">
        <f t="shared" si="1359"/>
        <v>0.16310317628067814</v>
      </c>
      <c r="CV652" s="17">
        <f t="shared" si="1360"/>
        <v>0.16081781887470922</v>
      </c>
      <c r="CW652" s="13">
        <f t="shared" si="1361"/>
        <v>-1.5234113050969136</v>
      </c>
      <c r="CX652" s="13">
        <f t="shared" si="1362"/>
        <v>-1.0985243886397567</v>
      </c>
      <c r="CY652" s="13">
        <f t="shared" si="1363"/>
        <v>-2.9118966837475284</v>
      </c>
      <c r="CZ652" s="13">
        <f t="shared" si="1372"/>
        <v>0.42488691645715693</v>
      </c>
      <c r="DA652" s="13">
        <f t="shared" si="1373"/>
        <v>0.43899773582861679</v>
      </c>
      <c r="DB652" s="13">
        <f t="shared" si="1374"/>
        <v>-1.3884853786506155</v>
      </c>
      <c r="DC652" s="13">
        <f t="shared" si="1375"/>
        <v>1.4110819371459705E-2</v>
      </c>
      <c r="DD652" s="13">
        <f t="shared" si="1376"/>
        <v>-1.8133722951077722</v>
      </c>
      <c r="DE652" s="13">
        <f t="shared" si="1377"/>
        <v>-1.8274831144792321</v>
      </c>
      <c r="DF652" s="15"/>
      <c r="DV652" s="39" t="str">
        <f>E652</f>
        <v>STD</v>
      </c>
      <c r="DW652" s="39" t="str">
        <f>A652</f>
        <v>Lab 3</v>
      </c>
      <c r="DX652" s="39" t="str">
        <f>B652</f>
        <v>Jul 20, 2020</v>
      </c>
      <c r="DY652" s="124">
        <f>C652</f>
        <v>1</v>
      </c>
      <c r="DZ652" s="48">
        <f>BE652/AVERAGE(BE650,BE654)</f>
        <v>0.99785791966588666</v>
      </c>
      <c r="EA652" s="46">
        <f>(CM652/AVERAGE(CM650,CM654)-1)*10^6</f>
        <v>12.037768893913281</v>
      </c>
      <c r="EB652" s="46">
        <f>(CN652/AVERAGE(CN650,CN654)-1)*10^6</f>
        <v>3.7885159507311528</v>
      </c>
      <c r="EC652" s="46">
        <f>(CP652/AVERAGE(CP650,CP654)-1)*10^6</f>
        <v>-8.1389993317193543</v>
      </c>
      <c r="EH652" s="50"/>
      <c r="EK652" s="46"/>
      <c r="EL652" s="46"/>
      <c r="EN652" s="39" t="str">
        <f t="shared" ref="EN652:EU652" si="1435">DV570</f>
        <v>STD</v>
      </c>
      <c r="EO652" s="39" t="str">
        <f t="shared" si="1435"/>
        <v>Lab 3</v>
      </c>
      <c r="EP652" s="39" t="str">
        <f t="shared" si="1435"/>
        <v>Feb 4, 2020</v>
      </c>
      <c r="EQ652" s="124">
        <f t="shared" si="1435"/>
        <v>1</v>
      </c>
      <c r="ER652" s="117">
        <f t="shared" si="1435"/>
        <v>1.0035943807373768</v>
      </c>
      <c r="ES652" s="44">
        <f t="shared" si="1435"/>
        <v>1.5757961302487189</v>
      </c>
      <c r="ET652" s="44">
        <f t="shared" si="1435"/>
        <v>6.3545542519083398</v>
      </c>
      <c r="EU652" s="44">
        <f t="shared" si="1435"/>
        <v>-8.37330443370643</v>
      </c>
      <c r="EV652" s="39" t="s">
        <v>275</v>
      </c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</row>
    <row r="653" spans="1:235">
      <c r="A653" t="s">
        <v>178</v>
      </c>
      <c r="B653" t="s">
        <v>170</v>
      </c>
      <c r="C653">
        <v>1</v>
      </c>
      <c r="D653" s="14">
        <v>5</v>
      </c>
      <c r="E653" t="s">
        <v>164</v>
      </c>
      <c r="F653" s="13">
        <v>2.1941861000000001E-4</v>
      </c>
      <c r="G653" s="13">
        <v>-1.1582342000000001E-5</v>
      </c>
      <c r="H653" s="13">
        <v>3.4230243999999998E-4</v>
      </c>
      <c r="I653" s="13">
        <v>1.1827254000000001E-4</v>
      </c>
      <c r="J653" s="13">
        <v>2.5133490000000001E-4</v>
      </c>
      <c r="K653" s="13"/>
      <c r="L653" s="13">
        <v>3.0291147999999998E-4</v>
      </c>
      <c r="M653" s="13"/>
      <c r="N653" s="13">
        <v>1.9274415000000001E-4</v>
      </c>
      <c r="O653" s="13"/>
      <c r="P653" s="13"/>
      <c r="Q653" s="13"/>
      <c r="R653" s="13"/>
      <c r="S653" s="13"/>
      <c r="T653" s="13">
        <v>-1.1776134E-5</v>
      </c>
      <c r="U653" s="13">
        <v>4.6021505E-5</v>
      </c>
      <c r="V653" s="13">
        <v>21.027570000000001</v>
      </c>
      <c r="W653" s="13">
        <v>4.6826884</v>
      </c>
      <c r="X653" s="13">
        <v>7.3153378</v>
      </c>
      <c r="Y653" s="13"/>
      <c r="Z653" s="13">
        <v>7.7356778000000004</v>
      </c>
      <c r="AA653" s="13"/>
      <c r="AB653" s="13">
        <v>1.2961095</v>
      </c>
      <c r="AI653" s="68">
        <f t="shared" si="1343"/>
        <v>1</v>
      </c>
      <c r="AJ653" s="13">
        <f t="shared" ref="AJ653:AJ716" si="1436">T653-F653*$AI653</f>
        <v>-2.31194744E-4</v>
      </c>
      <c r="AK653" s="13">
        <f t="shared" ref="AK653:AK716" si="1437">U653-G653*$AI653</f>
        <v>5.7603847000000001E-5</v>
      </c>
      <c r="AL653" s="13">
        <f t="shared" ref="AL653:AL716" si="1438">V653-H653*$AI653</f>
        <v>21.027227697560001</v>
      </c>
      <c r="AM653" s="13">
        <f t="shared" ref="AM653:AM716" si="1439">W653-I653*$AI653</f>
        <v>4.68257012746</v>
      </c>
      <c r="AN653" s="13">
        <f t="shared" ref="AN653:AN716" si="1440">X653-J653*$AI653</f>
        <v>7.3150864651000003</v>
      </c>
      <c r="AO653" s="13">
        <f t="shared" ref="AO653:AO716" si="1441">Y653-K653*$AI653</f>
        <v>0</v>
      </c>
      <c r="AP653" s="13">
        <f t="shared" ref="AP653:AP716" si="1442">Z653-L653*$AI653</f>
        <v>7.73537488852</v>
      </c>
      <c r="AQ653" s="13">
        <f t="shared" ref="AQ653:AQ716" si="1443">AA653-M653*$AI653</f>
        <v>0</v>
      </c>
      <c r="AR653" s="13">
        <f t="shared" ref="AR653:AR716" si="1444">AB653-N653*$AI653</f>
        <v>1.29591675585</v>
      </c>
      <c r="AS653" s="13">
        <f t="shared" ref="AS653:AS716" si="1445">AC653-O653*$AI653</f>
        <v>0</v>
      </c>
      <c r="AT653" s="13">
        <f t="shared" ref="AT653:AT716" si="1446">AD653-P653*$AI653</f>
        <v>0</v>
      </c>
      <c r="AU653" s="13">
        <f t="shared" ref="AU653:AU716" si="1447">AE653-Q653*$AI653</f>
        <v>0</v>
      </c>
      <c r="AV653" s="13">
        <f t="shared" ref="AV653:AV716" si="1448">AF653-R653*$AI653</f>
        <v>0</v>
      </c>
      <c r="AW653" s="13">
        <f t="shared" ref="AW653:AW716" si="1449">AG653-S653*$AI653</f>
        <v>0</v>
      </c>
      <c r="AY653">
        <f t="shared" ref="AY653:AY716" si="1450">$BB$2</f>
        <v>0</v>
      </c>
      <c r="AZ653">
        <f t="shared" ref="AZ653:AZ716" si="1451">$BB$3</f>
        <v>1</v>
      </c>
      <c r="BB653">
        <f t="shared" si="1344"/>
        <v>1</v>
      </c>
      <c r="BC653">
        <f t="shared" si="1345"/>
        <v>1</v>
      </c>
      <c r="BD653" s="41">
        <f t="shared" si="1346"/>
        <v>1.9381041902532548</v>
      </c>
      <c r="BE653" s="13">
        <f t="shared" si="1347"/>
        <v>21.027227697560001</v>
      </c>
      <c r="BF653" s="13">
        <f t="shared" si="1348"/>
        <v>4.68257012746</v>
      </c>
      <c r="BG653" s="13">
        <f t="shared" ref="BG653:BG716" si="1452">IF(BC653=0,IF(OR(AND(AY653=1,AZ653=1),AND(AY653=1,BA653=1),AND(AZ653=1,BA653=1)),"Error",AN653-$AY653*($AQ653*$BD$6/$BF$6)-$AZ653*($AT653*$BD$6/$BI$6)-$BA653*($AV653*$BD$6/$BJ$6)),IF(OR(AND(AY653=1,AZ653=1),AND(AY653=1,BA653=1),AND(AZ653=1,BA653=1)),"Error",AN653-$AY653*($AQ653*$BD$6/$BF$6*($BD$7/$BF$7)^($BD653*$BB$9))-$AZ653*($AT653*$BD$6/$BI$6*($BD$7/$BI$7)^($BD653*$BB$9))-$BA653*($AV653*$BD$6/$BJ$6*($BD$7/$BJ$7)^($BD653*$BB$9))))</f>
        <v>7.3150864651000003</v>
      </c>
      <c r="BH653" s="13">
        <f t="shared" ref="BH653:BH716" si="1453">IF(BC653=0,IF(OR(AND(AY653=1,AZ653=1),AND(AY653=1,BA653=1),AND(AZ653=1,BA653=1)),"Error",AP653-$AY653*($AQ653*$BE$6/$BF$6)-$AZ653*($AT653*$BE$6/$BI$6)-$BA653*($AV653*$BE$6/$BJ$6)),IF(OR(AND(AY653=1,AZ653=1),AND(AY653=1,BA653=1),AND(AZ653=1,BA653=1)),"Error",AP653-$AY653*($AQ653*$BE$6/$BF$6*($BE$7/$BF$7)^($BD653*$BB$9))-$AZ653*($AT653*$BE$6/$BI$6*($BE$7/$BI$7)^($BD653*$BB$9))-$BA653*($AV653*$BE$6/$BJ$6*($BE$7/$BJ$7)^($BD653*$BB$9))))</f>
        <v>7.73537488852</v>
      </c>
      <c r="BI653" s="13">
        <f t="shared" ref="BI653:BI716" si="1454">IF(BC653=0,IF(OR(AND(AY653=1,AZ653=1),AND(AY653=1,BA653=1),AND(AZ653=1,BA653=1)),"Error",AR653-$AY653*($AQ653*$BG$6/$BF$6)-$AZ653*($AT653*$BG$6/$BI$6)-$BA653*($AV653*$BG$6/$BJ$6)-$BB653*($AU653*$BK$6/$BL$6)),IF(OR(AND(AY653=1,AZ653=1),AND(AY653=1,BA653=1),AND(AZ653=1,BA653=1)),"Error",AR653-$AY653*($AQ653*$BG$6/$BF$6*($BG$7/$BF$7)^($BD653*$BB$9))-$AZ653*($AT653*$BG$6/$BI$6*($BG$7/$BI$7)^($BD653*$BB$9))-$BA653*($AV653*$BG$6/$BJ$6*($BG$7/$BJ$7)^($BD653*$BB$9))-$BB653*($AU653*$BK$6/$BL$6*($BK$7/$BL$7)^($BD653*$BB$9))))</f>
        <v>1.29591675585</v>
      </c>
      <c r="BJ653" s="17">
        <f t="shared" ref="BJ653:BJ716" si="1455">BF653/$BE653</f>
        <v>0.22269079855940141</v>
      </c>
      <c r="BK653" s="17">
        <f t="shared" ref="BK653:BK716" si="1456">BG653/$BE653</f>
        <v>0.34788639616761474</v>
      </c>
      <c r="BL653" s="17">
        <f t="shared" ref="BL653:BL716" si="1457">BH653/$BE653</f>
        <v>0.3678742152688827</v>
      </c>
      <c r="BM653" s="17">
        <f t="shared" ref="BM653:BM716" si="1458">BI653/$BE653</f>
        <v>6.1630414360347566E-2</v>
      </c>
      <c r="BN653" s="17">
        <f t="shared" si="1366"/>
        <v>1.562194749033684</v>
      </c>
      <c r="BO653" s="17">
        <f t="shared" si="1367"/>
        <v>1.6519506762231779</v>
      </c>
      <c r="BP653" s="17">
        <f t="shared" si="1368"/>
        <v>0.27675330439801726</v>
      </c>
      <c r="BQ653" s="17">
        <f t="shared" si="1369"/>
        <v>1.0574550178490958</v>
      </c>
      <c r="BR653" s="17">
        <f t="shared" si="1370"/>
        <v>0.17715672426194409</v>
      </c>
      <c r="BS653" s="17">
        <f t="shared" si="1371"/>
        <v>0.1675312152967865</v>
      </c>
      <c r="BT653" s="96">
        <f t="shared" ref="BT653:BT716" si="1459">LN(BJ653)</f>
        <v>-1.5019710232221595</v>
      </c>
      <c r="BU653" s="96">
        <f t="shared" ref="BU653:BU716" si="1460">LN(BK653)</f>
        <v>-1.0558793002975535</v>
      </c>
      <c r="BV653" s="96">
        <f t="shared" ref="BV653:BV716" si="1461">LN(BL653)</f>
        <v>-1.0000142055768639</v>
      </c>
      <c r="BW653" s="96">
        <f t="shared" ref="BW653:BW716" si="1462">LN(BM653)</f>
        <v>-2.786599790675929</v>
      </c>
      <c r="BX653" s="96"/>
      <c r="BY653" s="96"/>
      <c r="BZ653" s="96"/>
      <c r="CA653" s="96"/>
      <c r="CB653" s="96"/>
      <c r="CC653" s="96"/>
      <c r="CD653" s="96"/>
      <c r="CE653" s="96"/>
      <c r="CF653" s="96"/>
      <c r="CG653" s="96"/>
      <c r="CH653" s="96"/>
      <c r="CJ653" s="39"/>
      <c r="CK653" s="19">
        <f t="shared" si="1349"/>
        <v>0</v>
      </c>
      <c r="CL653" s="38">
        <f t="shared" si="1350"/>
        <v>1.9381041902532548</v>
      </c>
      <c r="CM653" s="39">
        <f t="shared" si="1351"/>
        <v>0.21796312233625209</v>
      </c>
      <c r="CN653" s="39">
        <f t="shared" si="1352"/>
        <v>0.3333612787693</v>
      </c>
      <c r="CO653" s="41">
        <f t="shared" si="1353"/>
        <v>0.33810000000000007</v>
      </c>
      <c r="CP653" s="39">
        <f t="shared" si="1354"/>
        <v>5.4373262506341107E-2</v>
      </c>
      <c r="CQ653" s="17">
        <f t="shared" si="1355"/>
        <v>1.5294389032242943</v>
      </c>
      <c r="CR653" s="17">
        <f t="shared" si="1356"/>
        <v>1.5511798343502003</v>
      </c>
      <c r="CS653" s="17">
        <f t="shared" si="1357"/>
        <v>0.24946083504189928</v>
      </c>
      <c r="CT653" s="17">
        <f t="shared" si="1358"/>
        <v>1.0142149719613336</v>
      </c>
      <c r="CU653" s="17">
        <f t="shared" si="1359"/>
        <v>0.16310611330468791</v>
      </c>
      <c r="CV653" s="17">
        <f t="shared" si="1360"/>
        <v>0.16082006065170396</v>
      </c>
      <c r="CW653" s="13">
        <f t="shared" si="1361"/>
        <v>-1.5234293940979968</v>
      </c>
      <c r="CX653" s="13">
        <f t="shared" si="1362"/>
        <v>-1.0985284558742765</v>
      </c>
      <c r="CY653" s="13">
        <f t="shared" si="1363"/>
        <v>-2.9118827439901964</v>
      </c>
      <c r="CZ653" s="13">
        <f t="shared" si="1372"/>
        <v>0.42490093822372044</v>
      </c>
      <c r="DA653" s="13">
        <f t="shared" si="1373"/>
        <v>0.43901582482969992</v>
      </c>
      <c r="DB653" s="13">
        <f t="shared" si="1374"/>
        <v>-1.3884533498921998</v>
      </c>
      <c r="DC653" s="13">
        <f t="shared" si="1375"/>
        <v>1.4114886605979539E-2</v>
      </c>
      <c r="DD653" s="13">
        <f t="shared" si="1376"/>
        <v>-1.8133542881159199</v>
      </c>
      <c r="DE653" s="13">
        <f t="shared" si="1377"/>
        <v>-1.8274691747218996</v>
      </c>
      <c r="DF653" s="15"/>
      <c r="DY653" s="124"/>
      <c r="EE653" t="str">
        <f>E653</f>
        <v>iRM5</v>
      </c>
      <c r="EF653" t="str">
        <f>A653</f>
        <v>Lab 3</v>
      </c>
      <c r="EG653" t="str">
        <f>B653</f>
        <v>Jul 20, 2020</v>
      </c>
      <c r="EH653" s="50">
        <f>C653</f>
        <v>1</v>
      </c>
      <c r="EI653" s="48">
        <f>BE653/AVERAGE(BE652,BE654)</f>
        <v>0.99413428355846922</v>
      </c>
      <c r="EJ653" s="46">
        <f>(CM653/AVERAGE(CM652,CM654)-1)*10^6</f>
        <v>-11.253389760490506</v>
      </c>
      <c r="EK653" s="46">
        <f>(CN653/AVERAGE(CN652,CN654)-1)*10^6</f>
        <v>6.2756199570301874E-2</v>
      </c>
      <c r="EL653" s="46">
        <f>(CP653/AVERAGE(CP652,CP654)-1)*10^6</f>
        <v>18.287603670064101</v>
      </c>
      <c r="EN653" s="39" t="str">
        <f t="shared" ref="EN653:EU653" si="1463">DV572</f>
        <v>STD</v>
      </c>
      <c r="EO653" s="39" t="str">
        <f t="shared" si="1463"/>
        <v>Lab 3</v>
      </c>
      <c r="EP653" s="39" t="str">
        <f t="shared" si="1463"/>
        <v>Feb 4, 2020</v>
      </c>
      <c r="EQ653" s="124">
        <f t="shared" si="1463"/>
        <v>1</v>
      </c>
      <c r="ER653" s="117">
        <f t="shared" si="1463"/>
        <v>0.99432930868967551</v>
      </c>
      <c r="ES653" s="44">
        <f t="shared" si="1463"/>
        <v>4.2846669756624323</v>
      </c>
      <c r="ET653" s="44">
        <f t="shared" si="1463"/>
        <v>-5.4986411259783097</v>
      </c>
      <c r="EU653" s="44">
        <f t="shared" si="1463"/>
        <v>19.41686853368374</v>
      </c>
      <c r="EV653" s="39" t="s">
        <v>275</v>
      </c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</row>
    <row r="654" spans="1:235">
      <c r="A654" t="s">
        <v>178</v>
      </c>
      <c r="B654" t="s">
        <v>170</v>
      </c>
      <c r="C654">
        <v>1</v>
      </c>
      <c r="D654" s="14">
        <v>6</v>
      </c>
      <c r="E654" t="s">
        <v>162</v>
      </c>
      <c r="F654" s="13">
        <v>2.1941861000000001E-4</v>
      </c>
      <c r="G654" s="13">
        <v>-1.1582342000000001E-5</v>
      </c>
      <c r="H654" s="13">
        <v>3.4230243999999998E-4</v>
      </c>
      <c r="I654" s="13">
        <v>1.1827254000000001E-4</v>
      </c>
      <c r="J654" s="13">
        <v>2.5133490000000001E-4</v>
      </c>
      <c r="K654" s="13"/>
      <c r="L654" s="13">
        <v>3.0291147999999998E-4</v>
      </c>
      <c r="M654" s="13"/>
      <c r="N654" s="13">
        <v>1.9274415000000001E-4</v>
      </c>
      <c r="O654" s="13"/>
      <c r="P654" s="13"/>
      <c r="Q654" s="13"/>
      <c r="R654" s="13"/>
      <c r="S654" s="13"/>
      <c r="T654" s="13">
        <v>-5.1818855999999999E-5</v>
      </c>
      <c r="U654" s="13">
        <v>1.2961072E-5</v>
      </c>
      <c r="V654" s="13">
        <v>21.150721999999998</v>
      </c>
      <c r="W654" s="13">
        <v>4.7101857000000003</v>
      </c>
      <c r="X654" s="13">
        <v>7.3583103000000003</v>
      </c>
      <c r="Y654" s="13"/>
      <c r="Z654" s="13">
        <v>7.7813179999999997</v>
      </c>
      <c r="AA654" s="13"/>
      <c r="AB654" s="13">
        <v>1.3037534</v>
      </c>
      <c r="AI654" s="68">
        <f t="shared" si="1343"/>
        <v>1</v>
      </c>
      <c r="AJ654" s="13">
        <f t="shared" si="1436"/>
        <v>-2.71237466E-4</v>
      </c>
      <c r="AK654" s="13">
        <f t="shared" si="1437"/>
        <v>2.4543414000000001E-5</v>
      </c>
      <c r="AL654" s="13">
        <f t="shared" si="1438"/>
        <v>21.150379697559998</v>
      </c>
      <c r="AM654" s="13">
        <f t="shared" si="1439"/>
        <v>4.7100674274600003</v>
      </c>
      <c r="AN654" s="13">
        <f t="shared" si="1440"/>
        <v>7.3580589651000006</v>
      </c>
      <c r="AO654" s="13">
        <f t="shared" si="1441"/>
        <v>0</v>
      </c>
      <c r="AP654" s="13">
        <f t="shared" si="1442"/>
        <v>7.7810150885199993</v>
      </c>
      <c r="AQ654" s="13">
        <f t="shared" si="1443"/>
        <v>0</v>
      </c>
      <c r="AR654" s="13">
        <f t="shared" si="1444"/>
        <v>1.3035606558499999</v>
      </c>
      <c r="AS654" s="13">
        <f t="shared" si="1445"/>
        <v>0</v>
      </c>
      <c r="AT654" s="13">
        <f t="shared" si="1446"/>
        <v>0</v>
      </c>
      <c r="AU654" s="13">
        <f t="shared" si="1447"/>
        <v>0</v>
      </c>
      <c r="AV654" s="13">
        <f t="shared" si="1448"/>
        <v>0</v>
      </c>
      <c r="AW654" s="13">
        <f t="shared" si="1449"/>
        <v>0</v>
      </c>
      <c r="AY654">
        <f t="shared" si="1450"/>
        <v>0</v>
      </c>
      <c r="AZ654">
        <f t="shared" si="1451"/>
        <v>1</v>
      </c>
      <c r="BB654">
        <f t="shared" si="1344"/>
        <v>1</v>
      </c>
      <c r="BC654">
        <f t="shared" si="1345"/>
        <v>1</v>
      </c>
      <c r="BD654" s="41">
        <f t="shared" si="1346"/>
        <v>1.9390950976849042</v>
      </c>
      <c r="BE654" s="13">
        <f t="shared" si="1347"/>
        <v>21.150379697559998</v>
      </c>
      <c r="BF654" s="13">
        <f t="shared" si="1348"/>
        <v>4.7100674274600003</v>
      </c>
      <c r="BG654" s="13">
        <f t="shared" si="1452"/>
        <v>7.3580589651000006</v>
      </c>
      <c r="BH654" s="13">
        <f t="shared" si="1453"/>
        <v>7.7810150885199993</v>
      </c>
      <c r="BI654" s="13">
        <f t="shared" si="1454"/>
        <v>1.3035606558499999</v>
      </c>
      <c r="BJ654" s="17">
        <f t="shared" si="1455"/>
        <v>0.22269422557947621</v>
      </c>
      <c r="BK654" s="17">
        <f t="shared" si="1456"/>
        <v>0.34789252345899296</v>
      </c>
      <c r="BL654" s="17">
        <f t="shared" si="1457"/>
        <v>0.36789008990782573</v>
      </c>
      <c r="BM654" s="17">
        <f t="shared" si="1458"/>
        <v>6.1632967090438778E-2</v>
      </c>
      <c r="BN654" s="17">
        <f t="shared" si="1366"/>
        <v>1.5621982229388134</v>
      </c>
      <c r="BO654" s="17">
        <f t="shared" si="1367"/>
        <v>1.6519965389786511</v>
      </c>
      <c r="BP654" s="17">
        <f t="shared" si="1368"/>
        <v>0.27676050840592137</v>
      </c>
      <c r="BQ654" s="17">
        <f t="shared" si="1369"/>
        <v>1.057482024189548</v>
      </c>
      <c r="BR654" s="17">
        <f t="shared" si="1370"/>
        <v>0.17716094176914274</v>
      </c>
      <c r="BS654" s="17">
        <f t="shared" si="1371"/>
        <v>0.16753092508113177</v>
      </c>
      <c r="BT654" s="96">
        <f t="shared" si="1459"/>
        <v>-1.5019556341996771</v>
      </c>
      <c r="BU654" s="96">
        <f t="shared" si="1460"/>
        <v>-1.0558616875438309</v>
      </c>
      <c r="BV654" s="96">
        <f t="shared" si="1461"/>
        <v>-0.99997105415232801</v>
      </c>
      <c r="BW654" s="96">
        <f t="shared" si="1462"/>
        <v>-2.7865583715608353</v>
      </c>
      <c r="BX654" s="96"/>
      <c r="BY654" s="96"/>
      <c r="BZ654" s="96"/>
      <c r="CA654" s="96"/>
      <c r="CB654" s="96"/>
      <c r="CC654" s="96"/>
      <c r="CD654" s="96"/>
      <c r="CE654" s="96"/>
      <c r="CF654" s="96"/>
      <c r="CG654" s="96"/>
      <c r="CH654" s="96"/>
      <c r="CJ654" s="39"/>
      <c r="CK654" s="19">
        <f t="shared" si="1349"/>
        <v>0</v>
      </c>
      <c r="CL654" s="38">
        <f t="shared" si="1350"/>
        <v>1.9390950976849042</v>
      </c>
      <c r="CM654" s="39">
        <f t="shared" si="1351"/>
        <v>0.21796408526857966</v>
      </c>
      <c r="CN654" s="39">
        <f t="shared" si="1352"/>
        <v>0.33335988106707082</v>
      </c>
      <c r="CO654" s="41">
        <f t="shared" si="1353"/>
        <v>0.33810000000000001</v>
      </c>
      <c r="CP654" s="39">
        <f t="shared" si="1354"/>
        <v>5.4372031774161222E-2</v>
      </c>
      <c r="CQ654" s="17">
        <f t="shared" si="1355"/>
        <v>1.5294257338602286</v>
      </c>
      <c r="CR654" s="17">
        <f t="shared" si="1356"/>
        <v>1.5511729814725503</v>
      </c>
      <c r="CS654" s="17">
        <f t="shared" si="1357"/>
        <v>0.2494540864710024</v>
      </c>
      <c r="CT654" s="17">
        <f t="shared" si="1358"/>
        <v>1.0142192243342427</v>
      </c>
      <c r="CU654" s="17">
        <f t="shared" si="1359"/>
        <v>0.16310310526905231</v>
      </c>
      <c r="CV654" s="17">
        <f t="shared" si="1360"/>
        <v>0.16081642050920208</v>
      </c>
      <c r="CW654" s="13">
        <f t="shared" si="1361"/>
        <v>-1.5234249762396443</v>
      </c>
      <c r="CX654" s="13">
        <f t="shared" si="1362"/>
        <v>-1.0985326486382485</v>
      </c>
      <c r="CY654" s="13">
        <f t="shared" si="1363"/>
        <v>-2.9119053791246743</v>
      </c>
      <c r="CZ654" s="13">
        <f t="shared" si="1372"/>
        <v>0.42489232760139595</v>
      </c>
      <c r="DA654" s="13">
        <f t="shared" si="1373"/>
        <v>0.43901140697134733</v>
      </c>
      <c r="DB654" s="13">
        <f t="shared" si="1374"/>
        <v>-1.3884804028850299</v>
      </c>
      <c r="DC654" s="13">
        <f t="shared" si="1375"/>
        <v>1.4119079369951772E-2</v>
      </c>
      <c r="DD654" s="13">
        <f t="shared" si="1376"/>
        <v>-1.8133727304864258</v>
      </c>
      <c r="DE654" s="13">
        <f t="shared" si="1377"/>
        <v>-1.8274918098563773</v>
      </c>
      <c r="DF654" s="15"/>
      <c r="DV654" s="39" t="str">
        <f>E654</f>
        <v>STD</v>
      </c>
      <c r="DW654" s="39" t="str">
        <f>A654</f>
        <v>Lab 3</v>
      </c>
      <c r="DX654" s="39" t="str">
        <f>B654</f>
        <v>Jul 20, 2020</v>
      </c>
      <c r="DY654" s="124">
        <f>C654</f>
        <v>1</v>
      </c>
      <c r="DZ654" s="48">
        <f>BE654/AVERAGE(BE652,BE656)</f>
        <v>1.0012026760821136</v>
      </c>
      <c r="EA654" s="46">
        <f>(CM654/AVERAGE(CM652,CM656)-1)*10^6</f>
        <v>-5.4415568461196884</v>
      </c>
      <c r="EB654" s="46">
        <f>(CN654/AVERAGE(CN652,CN656)-1)*10^6</f>
        <v>-4.5445076201078294</v>
      </c>
      <c r="EC654" s="46">
        <f>(CP654/AVERAGE(CP652,CP656)-1)*10^6</f>
        <v>-12.353548669130632</v>
      </c>
      <c r="EH654" s="50"/>
      <c r="EK654" s="46"/>
      <c r="EL654" s="46"/>
      <c r="EN654" s="39" t="str">
        <f t="shared" ref="EN654:EU654" si="1464">DV574</f>
        <v>STD</v>
      </c>
      <c r="EO654" s="39" t="str">
        <f t="shared" si="1464"/>
        <v>Lab 3</v>
      </c>
      <c r="EP654" s="39" t="str">
        <f t="shared" si="1464"/>
        <v>Feb 4, 2020</v>
      </c>
      <c r="EQ654" s="124">
        <f t="shared" si="1464"/>
        <v>1</v>
      </c>
      <c r="ER654" s="117">
        <f t="shared" si="1464"/>
        <v>1.0034513674902277</v>
      </c>
      <c r="ES654" s="44">
        <f t="shared" si="1464"/>
        <v>-2.8832677532175666</v>
      </c>
      <c r="ET654" s="44">
        <f t="shared" si="1464"/>
        <v>1.727465025469499</v>
      </c>
      <c r="EU654" s="44">
        <f t="shared" si="1464"/>
        <v>1.7652114048249956</v>
      </c>
      <c r="EV654" s="39" t="s">
        <v>275</v>
      </c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</row>
    <row r="655" spans="1:235">
      <c r="A655" t="s">
        <v>178</v>
      </c>
      <c r="B655" t="s">
        <v>170</v>
      </c>
      <c r="C655">
        <v>1</v>
      </c>
      <c r="D655" s="14">
        <v>7</v>
      </c>
      <c r="E655" t="s">
        <v>163</v>
      </c>
      <c r="F655" s="13">
        <v>2.1941861000000001E-4</v>
      </c>
      <c r="G655" s="13">
        <v>-1.1582342000000001E-5</v>
      </c>
      <c r="H655" s="13">
        <v>3.4230243999999998E-4</v>
      </c>
      <c r="I655" s="13">
        <v>1.1827254000000001E-4</v>
      </c>
      <c r="J655" s="13">
        <v>2.5133490000000001E-4</v>
      </c>
      <c r="K655" s="13"/>
      <c r="L655" s="13">
        <v>3.0291147999999998E-4</v>
      </c>
      <c r="M655" s="13"/>
      <c r="N655" s="13">
        <v>1.9274415000000001E-4</v>
      </c>
      <c r="O655" s="13"/>
      <c r="P655" s="13"/>
      <c r="Q655" s="13"/>
      <c r="R655" s="13"/>
      <c r="S655" s="13"/>
      <c r="T655" s="13">
        <v>-5.5139831999999998E-5</v>
      </c>
      <c r="U655" s="13">
        <v>2.0577134E-5</v>
      </c>
      <c r="V655" s="13">
        <v>21.548331000000001</v>
      </c>
      <c r="W655" s="13">
        <v>4.7988472</v>
      </c>
      <c r="X655" s="13">
        <v>7.4968623000000001</v>
      </c>
      <c r="Y655" s="13"/>
      <c r="Z655" s="13">
        <v>7.9280438000000002</v>
      </c>
      <c r="AA655" s="13"/>
      <c r="AB655" s="13">
        <v>1.3283716000000001</v>
      </c>
      <c r="AI655" s="68">
        <f t="shared" si="1343"/>
        <v>1</v>
      </c>
      <c r="AJ655" s="13">
        <f t="shared" si="1436"/>
        <v>-2.7455844200000002E-4</v>
      </c>
      <c r="AK655" s="13">
        <f t="shared" si="1437"/>
        <v>3.2159475999999997E-5</v>
      </c>
      <c r="AL655" s="13">
        <f t="shared" si="1438"/>
        <v>21.547988697560001</v>
      </c>
      <c r="AM655" s="13">
        <f t="shared" si="1439"/>
        <v>4.79872892746</v>
      </c>
      <c r="AN655" s="13">
        <f t="shared" si="1440"/>
        <v>7.4966109651000004</v>
      </c>
      <c r="AO655" s="13">
        <f t="shared" si="1441"/>
        <v>0</v>
      </c>
      <c r="AP655" s="13">
        <f t="shared" si="1442"/>
        <v>7.9277408885199998</v>
      </c>
      <c r="AQ655" s="13">
        <f t="shared" si="1443"/>
        <v>0</v>
      </c>
      <c r="AR655" s="13">
        <f t="shared" si="1444"/>
        <v>1.3281788558500001</v>
      </c>
      <c r="AS655" s="13">
        <f t="shared" si="1445"/>
        <v>0</v>
      </c>
      <c r="AT655" s="13">
        <f t="shared" si="1446"/>
        <v>0</v>
      </c>
      <c r="AU655" s="13">
        <f t="shared" si="1447"/>
        <v>0</v>
      </c>
      <c r="AV655" s="13">
        <f t="shared" si="1448"/>
        <v>0</v>
      </c>
      <c r="AW655" s="13">
        <f t="shared" si="1449"/>
        <v>0</v>
      </c>
      <c r="AY655">
        <f t="shared" si="1450"/>
        <v>0</v>
      </c>
      <c r="AZ655">
        <f t="shared" si="1451"/>
        <v>1</v>
      </c>
      <c r="BB655">
        <f t="shared" si="1344"/>
        <v>1</v>
      </c>
      <c r="BC655">
        <f t="shared" si="1345"/>
        <v>1</v>
      </c>
      <c r="BD655" s="41">
        <f t="shared" si="1346"/>
        <v>1.9403968353820495</v>
      </c>
      <c r="BE655" s="13">
        <f t="shared" si="1347"/>
        <v>21.547988697560001</v>
      </c>
      <c r="BF655" s="13">
        <f t="shared" si="1348"/>
        <v>4.79872892746</v>
      </c>
      <c r="BG655" s="13">
        <f t="shared" si="1452"/>
        <v>7.4966109651000004</v>
      </c>
      <c r="BH655" s="13">
        <f t="shared" si="1453"/>
        <v>7.9277408885199998</v>
      </c>
      <c r="BI655" s="13">
        <f t="shared" si="1454"/>
        <v>1.3281788558500001</v>
      </c>
      <c r="BJ655" s="17">
        <f t="shared" si="1455"/>
        <v>0.22269962151982134</v>
      </c>
      <c r="BK655" s="17">
        <f t="shared" si="1456"/>
        <v>0.34790304887940116</v>
      </c>
      <c r="BL655" s="17">
        <f t="shared" si="1457"/>
        <v>0.36791094518337586</v>
      </c>
      <c r="BM655" s="17">
        <f t="shared" si="1458"/>
        <v>6.1638182314454115E-2</v>
      </c>
      <c r="BN655" s="17">
        <f t="shared" si="1366"/>
        <v>1.5622076342345113</v>
      </c>
      <c r="BO655" s="17">
        <f t="shared" si="1367"/>
        <v>1.6520501591900101</v>
      </c>
      <c r="BP655" s="17">
        <f t="shared" si="1368"/>
        <v>0.27677722078646649</v>
      </c>
      <c r="BQ655" s="17">
        <f t="shared" si="1369"/>
        <v>1.0575099768985075</v>
      </c>
      <c r="BR655" s="17">
        <f t="shared" si="1370"/>
        <v>0.17717057241375508</v>
      </c>
      <c r="BS655" s="17">
        <f t="shared" si="1371"/>
        <v>0.16753560371445902</v>
      </c>
      <c r="BT655" s="96">
        <f t="shared" si="1459"/>
        <v>-1.5019314042271235</v>
      </c>
      <c r="BU655" s="96">
        <f t="shared" si="1460"/>
        <v>-1.0558314331966421</v>
      </c>
      <c r="BV655" s="96">
        <f t="shared" si="1461"/>
        <v>-0.99991436688345747</v>
      </c>
      <c r="BW655" s="96">
        <f t="shared" si="1462"/>
        <v>-2.7864737576987335</v>
      </c>
      <c r="BX655" s="96"/>
      <c r="BY655" s="96"/>
      <c r="BZ655" s="96"/>
      <c r="CA655" s="96"/>
      <c r="CB655" s="96"/>
      <c r="CC655" s="96"/>
      <c r="CD655" s="96"/>
      <c r="CE655" s="96"/>
      <c r="CF655" s="96"/>
      <c r="CG655" s="96"/>
      <c r="CH655" s="96"/>
      <c r="CJ655" s="39"/>
      <c r="CK655" s="19">
        <f t="shared" si="1349"/>
        <v>0</v>
      </c>
      <c r="CL655" s="38">
        <f t="shared" si="1350"/>
        <v>1.9403968353820495</v>
      </c>
      <c r="CM655" s="39">
        <f t="shared" si="1351"/>
        <v>0.21796622510810718</v>
      </c>
      <c r="CN655" s="39">
        <f t="shared" si="1352"/>
        <v>0.33336041738401245</v>
      </c>
      <c r="CO655" s="41">
        <f t="shared" si="1353"/>
        <v>0.33810000000000001</v>
      </c>
      <c r="CP655" s="39">
        <f t="shared" si="1354"/>
        <v>5.4372057161498601E-2</v>
      </c>
      <c r="CQ655" s="17">
        <f t="shared" si="1355"/>
        <v>1.5294131795817079</v>
      </c>
      <c r="CR655" s="17">
        <f t="shared" si="1356"/>
        <v>1.5511577531441334</v>
      </c>
      <c r="CS655" s="17">
        <f t="shared" si="1357"/>
        <v>0.24945175397945749</v>
      </c>
      <c r="CT655" s="17">
        <f t="shared" si="1358"/>
        <v>1.0142175926379637</v>
      </c>
      <c r="CU655" s="17">
        <f t="shared" si="1359"/>
        <v>0.16310291902132174</v>
      </c>
      <c r="CV655" s="17">
        <f t="shared" si="1360"/>
        <v>0.16081649559745226</v>
      </c>
      <c r="CW655" s="13">
        <f t="shared" si="1361"/>
        <v>-1.5234151588928042</v>
      </c>
      <c r="CX655" s="13">
        <f t="shared" si="1362"/>
        <v>-1.0985310398168497</v>
      </c>
      <c r="CY655" s="13">
        <f t="shared" si="1363"/>
        <v>-2.9119049122057339</v>
      </c>
      <c r="CZ655" s="13">
        <f t="shared" si="1372"/>
        <v>0.42488411907595475</v>
      </c>
      <c r="DA655" s="13">
        <f t="shared" si="1373"/>
        <v>0.4390015896245073</v>
      </c>
      <c r="DB655" s="13">
        <f t="shared" si="1374"/>
        <v>-1.3884897533129297</v>
      </c>
      <c r="DC655" s="13">
        <f t="shared" si="1375"/>
        <v>1.4117470548552625E-2</v>
      </c>
      <c r="DD655" s="13">
        <f t="shared" si="1376"/>
        <v>-1.8133738723888844</v>
      </c>
      <c r="DE655" s="13">
        <f t="shared" si="1377"/>
        <v>-1.8274913429374371</v>
      </c>
      <c r="DF655" s="15"/>
      <c r="DY655" s="124"/>
      <c r="EE655" t="str">
        <f>E655</f>
        <v>iRM4</v>
      </c>
      <c r="EF655" t="str">
        <f>A655</f>
        <v>Lab 3</v>
      </c>
      <c r="EG655" t="str">
        <f>B655</f>
        <v>Jul 20, 2020</v>
      </c>
      <c r="EH655" s="50">
        <f>C655</f>
        <v>1</v>
      </c>
      <c r="EI655" s="48">
        <f>BE655/AVERAGE(BE654,BE656)</f>
        <v>1.0200686348271513</v>
      </c>
      <c r="EJ655" s="46">
        <f>(CM655/AVERAGE(CM654,CM656)-1)*10^6</f>
        <v>11.21144229343507</v>
      </c>
      <c r="EK655" s="46">
        <f>(CN655/AVERAGE(CN654,CN656)-1)*10^6</f>
        <v>1.1943102280476126</v>
      </c>
      <c r="EL655" s="46">
        <f>(CP655/AVERAGE(CP654,CP656)-1)*10^6</f>
        <v>-7.5390143995379688</v>
      </c>
      <c r="EN655" s="39" t="str">
        <f t="shared" ref="EN655:EU655" si="1465">DV576</f>
        <v>STD</v>
      </c>
      <c r="EO655" s="39" t="str">
        <f t="shared" si="1465"/>
        <v>Lab 3</v>
      </c>
      <c r="EP655" s="39" t="str">
        <f t="shared" si="1465"/>
        <v>Feb 4, 2020</v>
      </c>
      <c r="EQ655" s="124">
        <f t="shared" si="1465"/>
        <v>1</v>
      </c>
      <c r="ER655" s="117">
        <f t="shared" si="1465"/>
        <v>1.0011043770964958</v>
      </c>
      <c r="ES655" s="44">
        <f t="shared" si="1465"/>
        <v>-3.253099368438761</v>
      </c>
      <c r="ET655" s="44">
        <f t="shared" si="1465"/>
        <v>1.1434728939274663</v>
      </c>
      <c r="EU655" s="44">
        <f t="shared" si="1465"/>
        <v>-5.9105688819949265</v>
      </c>
      <c r="EV655" s="39" t="s">
        <v>275</v>
      </c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</row>
    <row r="656" spans="1:235">
      <c r="A656" t="s">
        <v>178</v>
      </c>
      <c r="B656" t="s">
        <v>170</v>
      </c>
      <c r="C656">
        <v>1</v>
      </c>
      <c r="D656" s="14">
        <v>8</v>
      </c>
      <c r="E656" t="s">
        <v>162</v>
      </c>
      <c r="F656" s="13">
        <v>2.1941861000000001E-4</v>
      </c>
      <c r="G656" s="13">
        <v>-1.1582342000000001E-5</v>
      </c>
      <c r="H656" s="13">
        <v>3.4230243999999998E-4</v>
      </c>
      <c r="I656" s="13">
        <v>1.1827254000000001E-4</v>
      </c>
      <c r="J656" s="13">
        <v>2.5133490000000001E-4</v>
      </c>
      <c r="K656" s="13"/>
      <c r="L656" s="13">
        <v>3.0291147999999998E-4</v>
      </c>
      <c r="M656" s="13"/>
      <c r="N656" s="13">
        <v>1.9274415000000001E-4</v>
      </c>
      <c r="O656" s="13"/>
      <c r="P656" s="13"/>
      <c r="Q656" s="13"/>
      <c r="R656" s="13"/>
      <c r="S656" s="13"/>
      <c r="T656" s="13">
        <v>-6.2746071999999996E-5</v>
      </c>
      <c r="U656" s="13">
        <v>2.3027348E-5</v>
      </c>
      <c r="V656" s="13">
        <v>21.098078000000001</v>
      </c>
      <c r="W656" s="13">
        <v>4.6985570000000001</v>
      </c>
      <c r="X656" s="13">
        <v>7.3403369999999999</v>
      </c>
      <c r="Y656" s="13"/>
      <c r="Z656" s="13">
        <v>7.7626520000000001</v>
      </c>
      <c r="AA656" s="13"/>
      <c r="AB656" s="13">
        <v>1.3007040000000001</v>
      </c>
      <c r="AI656" s="68">
        <f t="shared" si="1343"/>
        <v>1</v>
      </c>
      <c r="AJ656" s="13">
        <f t="shared" si="1436"/>
        <v>-2.8216468199999999E-4</v>
      </c>
      <c r="AK656" s="13">
        <f t="shared" si="1437"/>
        <v>3.4609690000000001E-5</v>
      </c>
      <c r="AL656" s="13">
        <f t="shared" si="1438"/>
        <v>21.097735697560001</v>
      </c>
      <c r="AM656" s="13">
        <f t="shared" si="1439"/>
        <v>4.6984387274600001</v>
      </c>
      <c r="AN656" s="13">
        <f t="shared" si="1440"/>
        <v>7.3400856651000002</v>
      </c>
      <c r="AO656" s="13">
        <f t="shared" si="1441"/>
        <v>0</v>
      </c>
      <c r="AP656" s="13">
        <f t="shared" si="1442"/>
        <v>7.7623490885199997</v>
      </c>
      <c r="AQ656" s="13">
        <f t="shared" si="1443"/>
        <v>0</v>
      </c>
      <c r="AR656" s="13">
        <f t="shared" si="1444"/>
        <v>1.30051125585</v>
      </c>
      <c r="AS656" s="13">
        <f t="shared" si="1445"/>
        <v>0</v>
      </c>
      <c r="AT656" s="13">
        <f t="shared" si="1446"/>
        <v>0</v>
      </c>
      <c r="AU656" s="13">
        <f t="shared" si="1447"/>
        <v>0</v>
      </c>
      <c r="AV656" s="13">
        <f t="shared" si="1448"/>
        <v>0</v>
      </c>
      <c r="AW656" s="13">
        <f t="shared" si="1449"/>
        <v>0</v>
      </c>
      <c r="AY656">
        <f t="shared" si="1450"/>
        <v>0</v>
      </c>
      <c r="AZ656">
        <f t="shared" si="1451"/>
        <v>1</v>
      </c>
      <c r="BB656">
        <f t="shared" si="1344"/>
        <v>1</v>
      </c>
      <c r="BC656">
        <f t="shared" si="1345"/>
        <v>1</v>
      </c>
      <c r="BD656" s="41">
        <f t="shared" si="1346"/>
        <v>1.9411695810283378</v>
      </c>
      <c r="BE656" s="13">
        <f t="shared" si="1347"/>
        <v>21.097735697560001</v>
      </c>
      <c r="BF656" s="13">
        <f t="shared" si="1348"/>
        <v>4.6984387274600001</v>
      </c>
      <c r="BG656" s="13">
        <f t="shared" si="1452"/>
        <v>7.3400856651000002</v>
      </c>
      <c r="BH656" s="13">
        <f t="shared" si="1453"/>
        <v>7.7623490885199997</v>
      </c>
      <c r="BI656" s="13">
        <f t="shared" si="1454"/>
        <v>1.30051125585</v>
      </c>
      <c r="BJ656" s="17">
        <f t="shared" si="1455"/>
        <v>0.22269871965470611</v>
      </c>
      <c r="BK656" s="17">
        <f t="shared" si="1456"/>
        <v>0.34790869363051585</v>
      </c>
      <c r="BL656" s="17">
        <f t="shared" si="1457"/>
        <v>0.36792332598126787</v>
      </c>
      <c r="BM656" s="17">
        <f t="shared" si="1458"/>
        <v>6.1642219548726597E-2</v>
      </c>
      <c r="BN656" s="17">
        <f t="shared" si="1366"/>
        <v>1.5622393077515109</v>
      </c>
      <c r="BO656" s="17">
        <f t="shared" si="1367"/>
        <v>1.652112443896095</v>
      </c>
      <c r="BP656" s="17">
        <f t="shared" si="1368"/>
        <v>0.2767964703358094</v>
      </c>
      <c r="BQ656" s="17">
        <f t="shared" si="1369"/>
        <v>1.0575284053465126</v>
      </c>
      <c r="BR656" s="17">
        <f t="shared" si="1370"/>
        <v>0.17717930214814218</v>
      </c>
      <c r="BS656" s="17">
        <f t="shared" si="1371"/>
        <v>0.16754093909192644</v>
      </c>
      <c r="BT656" s="96">
        <f t="shared" si="1459"/>
        <v>-1.5019354539283991</v>
      </c>
      <c r="BU656" s="96">
        <f t="shared" si="1460"/>
        <v>-1.055815208258861</v>
      </c>
      <c r="BV656" s="96">
        <f t="shared" si="1461"/>
        <v>-0.99988071583354488</v>
      </c>
      <c r="BW656" s="96">
        <f t="shared" si="1462"/>
        <v>-2.786408260925314</v>
      </c>
      <c r="BX656" s="96"/>
      <c r="BY656" s="96"/>
      <c r="BZ656" s="96"/>
      <c r="CA656" s="96"/>
      <c r="CB656" s="96"/>
      <c r="CC656" s="96"/>
      <c r="CD656" s="96"/>
      <c r="CE656" s="96"/>
      <c r="CF656" s="96"/>
      <c r="CG656" s="96"/>
      <c r="CH656" s="96"/>
      <c r="CJ656" s="39"/>
      <c r="CK656" s="19">
        <f t="shared" si="1349"/>
        <v>0</v>
      </c>
      <c r="CL656" s="38">
        <f t="shared" si="1350"/>
        <v>1.9411695810283378</v>
      </c>
      <c r="CM656" s="39">
        <f t="shared" si="1351"/>
        <v>0.2179634775709198</v>
      </c>
      <c r="CN656" s="39">
        <f t="shared" si="1352"/>
        <v>0.33336015743039277</v>
      </c>
      <c r="CO656" s="41">
        <f t="shared" si="1353"/>
        <v>0.33809999999999996</v>
      </c>
      <c r="CP656" s="39">
        <f t="shared" si="1354"/>
        <v>5.437290237846043E-2</v>
      </c>
      <c r="CQ656" s="17">
        <f t="shared" si="1355"/>
        <v>1.5294312659419089</v>
      </c>
      <c r="CR656" s="17">
        <f t="shared" si="1356"/>
        <v>1.5511773062530199</v>
      </c>
      <c r="CS656" s="17">
        <f t="shared" si="1357"/>
        <v>0.24945877623359555</v>
      </c>
      <c r="CT656" s="17">
        <f t="shared" si="1358"/>
        <v>1.0142183835229226</v>
      </c>
      <c r="CU656" s="17">
        <f t="shared" si="1359"/>
        <v>0.16310558165552147</v>
      </c>
      <c r="CV656" s="17">
        <f t="shared" si="1360"/>
        <v>0.16081899549973508</v>
      </c>
      <c r="CW656" s="13">
        <f t="shared" si="1361"/>
        <v>-1.5234277643067988</v>
      </c>
      <c r="CX656" s="13">
        <f t="shared" si="1362"/>
        <v>-1.0985318196146525</v>
      </c>
      <c r="CY656" s="13">
        <f t="shared" si="1363"/>
        <v>-2.9118893672652528</v>
      </c>
      <c r="CZ656" s="13">
        <f t="shared" si="1372"/>
        <v>0.42489594469214631</v>
      </c>
      <c r="DA656" s="13">
        <f t="shared" si="1373"/>
        <v>0.43901419503850186</v>
      </c>
      <c r="DB656" s="13">
        <f t="shared" si="1374"/>
        <v>-1.3884616029584542</v>
      </c>
      <c r="DC656" s="13">
        <f t="shared" si="1375"/>
        <v>1.4118250346355613E-2</v>
      </c>
      <c r="DD656" s="13">
        <f t="shared" si="1376"/>
        <v>-1.8133575476506003</v>
      </c>
      <c r="DE656" s="13">
        <f t="shared" si="1377"/>
        <v>-1.8274757979969558</v>
      </c>
      <c r="DF656" s="15"/>
      <c r="DV656" s="39" t="str">
        <f>E656</f>
        <v>STD</v>
      </c>
      <c r="DW656" s="39" t="str">
        <f>A656</f>
        <v>Lab 3</v>
      </c>
      <c r="DX656" s="39" t="str">
        <f>B656</f>
        <v>Jul 20, 2020</v>
      </c>
      <c r="DY656" s="124">
        <f>C656</f>
        <v>1</v>
      </c>
      <c r="DZ656" s="48">
        <f>BE656/AVERAGE(BE654,BE658)</f>
        <v>0.99940592915101634</v>
      </c>
      <c r="EA656" s="46">
        <f>(CM656/AVERAGE(CM654,CM658)-1)*10^6</f>
        <v>-4.8502308792608417</v>
      </c>
      <c r="EB656" s="46">
        <f>(CN656/AVERAGE(CN654,CN658)-1)*10^6</f>
        <v>-3.7328710965622847</v>
      </c>
      <c r="EC656" s="46">
        <f>(CP656/AVERAGE(CP654,CP658)-1)*10^6</f>
        <v>25.06721204631468</v>
      </c>
      <c r="EH656" s="50"/>
      <c r="EK656" s="46"/>
      <c r="EL656" s="46"/>
      <c r="EN656" s="39" t="str">
        <f t="shared" ref="EN656:EU656" si="1466">DV578</f>
        <v>STD</v>
      </c>
      <c r="EO656" s="39" t="str">
        <f t="shared" si="1466"/>
        <v>Lab 3</v>
      </c>
      <c r="EP656" s="39" t="str">
        <f t="shared" si="1466"/>
        <v>Feb 4, 2020</v>
      </c>
      <c r="EQ656" s="124">
        <f t="shared" si="1466"/>
        <v>1</v>
      </c>
      <c r="ER656" s="117">
        <f t="shared" si="1466"/>
        <v>1.0002141099956376</v>
      </c>
      <c r="ES656" s="44">
        <f t="shared" si="1466"/>
        <v>2.398742698694889</v>
      </c>
      <c r="ET656" s="44">
        <f t="shared" si="1466"/>
        <v>-3.8894446600101773</v>
      </c>
      <c r="EU656" s="44">
        <f t="shared" si="1466"/>
        <v>-5.4993092623023543</v>
      </c>
      <c r="EV656" s="39" t="s">
        <v>275</v>
      </c>
      <c r="EY656" s="39"/>
      <c r="EZ656" s="39"/>
      <c r="FA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</row>
    <row r="657" spans="1:235">
      <c r="A657" t="s">
        <v>178</v>
      </c>
      <c r="B657" t="s">
        <v>170</v>
      </c>
      <c r="C657">
        <v>1</v>
      </c>
      <c r="D657" s="14">
        <v>9</v>
      </c>
      <c r="E657" t="s">
        <v>164</v>
      </c>
      <c r="F657" s="13">
        <v>2.1941861000000001E-4</v>
      </c>
      <c r="G657" s="13">
        <v>-1.1582342000000001E-5</v>
      </c>
      <c r="H657" s="13">
        <v>3.4230243999999998E-4</v>
      </c>
      <c r="I657" s="13">
        <v>1.1827254000000001E-4</v>
      </c>
      <c r="J657" s="13">
        <v>2.5133490000000001E-4</v>
      </c>
      <c r="K657" s="13"/>
      <c r="L657" s="13">
        <v>3.0291147999999998E-4</v>
      </c>
      <c r="M657" s="13"/>
      <c r="N657" s="13">
        <v>1.9274415000000001E-4</v>
      </c>
      <c r="O657" s="13"/>
      <c r="P657" s="13"/>
      <c r="Q657" s="13"/>
      <c r="R657" s="13"/>
      <c r="S657" s="13"/>
      <c r="T657" s="13">
        <v>-5.0632004999999998E-6</v>
      </c>
      <c r="U657" s="13">
        <v>2.6652365999999999E-5</v>
      </c>
      <c r="V657" s="13">
        <v>21.282339</v>
      </c>
      <c r="W657" s="13">
        <v>4.7396719999999997</v>
      </c>
      <c r="X657" s="13">
        <v>7.4047324000000003</v>
      </c>
      <c r="Y657" s="13"/>
      <c r="Z657" s="13">
        <v>7.8309682</v>
      </c>
      <c r="AA657" s="13"/>
      <c r="AB657" s="13">
        <v>1.3121887000000001</v>
      </c>
      <c r="AI657" s="68">
        <f t="shared" si="1343"/>
        <v>1</v>
      </c>
      <c r="AJ657" s="13">
        <f t="shared" si="1436"/>
        <v>-2.2448181049999999E-4</v>
      </c>
      <c r="AK657" s="13">
        <f t="shared" si="1437"/>
        <v>3.8234708000000004E-5</v>
      </c>
      <c r="AL657" s="13">
        <f t="shared" si="1438"/>
        <v>21.28199669756</v>
      </c>
      <c r="AM657" s="13">
        <f t="shared" si="1439"/>
        <v>4.7395537274599997</v>
      </c>
      <c r="AN657" s="13">
        <f t="shared" si="1440"/>
        <v>7.4044810651000006</v>
      </c>
      <c r="AO657" s="13">
        <f t="shared" si="1441"/>
        <v>0</v>
      </c>
      <c r="AP657" s="13">
        <f t="shared" si="1442"/>
        <v>7.8306652885199997</v>
      </c>
      <c r="AQ657" s="13">
        <f t="shared" si="1443"/>
        <v>0</v>
      </c>
      <c r="AR657" s="13">
        <f t="shared" si="1444"/>
        <v>1.3119959558500001</v>
      </c>
      <c r="AS657" s="13">
        <f t="shared" si="1445"/>
        <v>0</v>
      </c>
      <c r="AT657" s="13">
        <f t="shared" si="1446"/>
        <v>0</v>
      </c>
      <c r="AU657" s="13">
        <f t="shared" si="1447"/>
        <v>0</v>
      </c>
      <c r="AV657" s="13">
        <f t="shared" si="1448"/>
        <v>0</v>
      </c>
      <c r="AW657" s="13">
        <f t="shared" si="1449"/>
        <v>0</v>
      </c>
      <c r="AY657">
        <f t="shared" si="1450"/>
        <v>0</v>
      </c>
      <c r="AZ657">
        <f t="shared" si="1451"/>
        <v>1</v>
      </c>
      <c r="BB657">
        <f t="shared" si="1344"/>
        <v>1</v>
      </c>
      <c r="BC657">
        <f t="shared" si="1345"/>
        <v>1</v>
      </c>
      <c r="BD657" s="41">
        <f t="shared" si="1346"/>
        <v>1.9427012227645089</v>
      </c>
      <c r="BE657" s="13">
        <f t="shared" si="1347"/>
        <v>21.28199669756</v>
      </c>
      <c r="BF657" s="13">
        <f t="shared" si="1348"/>
        <v>4.7395537274599997</v>
      </c>
      <c r="BG657" s="13">
        <f t="shared" si="1452"/>
        <v>7.4044810651000006</v>
      </c>
      <c r="BH657" s="13">
        <f t="shared" si="1453"/>
        <v>7.8306652885199997</v>
      </c>
      <c r="BI657" s="13">
        <f t="shared" si="1454"/>
        <v>1.3119959558500001</v>
      </c>
      <c r="BJ657" s="17">
        <f t="shared" si="1455"/>
        <v>0.22270249332401193</v>
      </c>
      <c r="BK657" s="17">
        <f t="shared" si="1456"/>
        <v>0.34792229180022993</v>
      </c>
      <c r="BL657" s="17">
        <f t="shared" si="1457"/>
        <v>0.36794786691315445</v>
      </c>
      <c r="BM657" s="17">
        <f t="shared" si="1458"/>
        <v>6.1648160860790918E-2</v>
      </c>
      <c r="BN657" s="17">
        <f t="shared" si="1366"/>
        <v>1.5622738955779654</v>
      </c>
      <c r="BO657" s="17">
        <f t="shared" si="1367"/>
        <v>1.6521946450676854</v>
      </c>
      <c r="BP657" s="17">
        <f t="shared" si="1368"/>
        <v>0.27681845829673063</v>
      </c>
      <c r="BQ657" s="17">
        <f t="shared" si="1369"/>
        <v>1.0575576086525171</v>
      </c>
      <c r="BR657" s="17">
        <f t="shared" si="1370"/>
        <v>0.17718945383409945</v>
      </c>
      <c r="BS657" s="17">
        <f t="shared" si="1371"/>
        <v>0.16754591181076622</v>
      </c>
      <c r="BT657" s="96">
        <f t="shared" si="1459"/>
        <v>-1.5019185088945917</v>
      </c>
      <c r="BU657" s="96">
        <f t="shared" si="1460"/>
        <v>-1.055776123567318</v>
      </c>
      <c r="BV657" s="96">
        <f t="shared" si="1461"/>
        <v>-0.99981401684564419</v>
      </c>
      <c r="BW657" s="96">
        <f t="shared" si="1462"/>
        <v>-2.7863118817585182</v>
      </c>
      <c r="BX657" s="96"/>
      <c r="BY657" s="96"/>
      <c r="BZ657" s="96"/>
      <c r="CA657" s="96"/>
      <c r="CB657" s="96"/>
      <c r="CC657" s="96"/>
      <c r="CD657" s="96"/>
      <c r="CE657" s="96"/>
      <c r="CF657" s="96"/>
      <c r="CG657" s="96"/>
      <c r="CH657" s="96"/>
      <c r="CJ657" s="39"/>
      <c r="CK657" s="19">
        <f t="shared" si="1349"/>
        <v>0</v>
      </c>
      <c r="CL657" s="38">
        <f t="shared" si="1350"/>
        <v>1.9427012227645089</v>
      </c>
      <c r="CM657" s="39">
        <f t="shared" si="1351"/>
        <v>0.21796347472614361</v>
      </c>
      <c r="CN657" s="39">
        <f t="shared" si="1352"/>
        <v>0.33336195090894538</v>
      </c>
      <c r="CO657" s="41">
        <f t="shared" si="1353"/>
        <v>0.33809999999999996</v>
      </c>
      <c r="CP657" s="39">
        <f t="shared" si="1354"/>
        <v>5.4372759419461694E-2</v>
      </c>
      <c r="CQ657" s="17">
        <f t="shared" si="1355"/>
        <v>1.5294395142479364</v>
      </c>
      <c r="CR657" s="17">
        <f t="shared" si="1356"/>
        <v>1.5511773264983952</v>
      </c>
      <c r="CS657" s="17">
        <f t="shared" si="1357"/>
        <v>0.24945812360432129</v>
      </c>
      <c r="CT657" s="17">
        <f t="shared" si="1358"/>
        <v>1.0142129270546196</v>
      </c>
      <c r="CU657" s="17">
        <f t="shared" si="1359"/>
        <v>0.16310427531159091</v>
      </c>
      <c r="CV657" s="17">
        <f t="shared" si="1360"/>
        <v>0.16081857266921532</v>
      </c>
      <c r="CW657" s="13">
        <f t="shared" si="1361"/>
        <v>-1.5234277773584177</v>
      </c>
      <c r="CX657" s="13">
        <f t="shared" si="1362"/>
        <v>-1.0985264396264081</v>
      </c>
      <c r="CY657" s="13">
        <f t="shared" si="1363"/>
        <v>-2.911891996501148</v>
      </c>
      <c r="CZ657" s="13">
        <f t="shared" si="1372"/>
        <v>0.42490133773200989</v>
      </c>
      <c r="DA657" s="13">
        <f t="shared" si="1373"/>
        <v>0.43901420809012087</v>
      </c>
      <c r="DB657" s="13">
        <f t="shared" si="1374"/>
        <v>-1.3884642191427305</v>
      </c>
      <c r="DC657" s="13">
        <f t="shared" si="1375"/>
        <v>1.4112870358110978E-2</v>
      </c>
      <c r="DD657" s="13">
        <f t="shared" si="1376"/>
        <v>-1.8133655568747402</v>
      </c>
      <c r="DE657" s="13">
        <f t="shared" si="1377"/>
        <v>-1.8274784272328513</v>
      </c>
      <c r="DF657" s="15"/>
      <c r="DY657" s="124"/>
      <c r="EE657" t="str">
        <f>E657</f>
        <v>iRM5</v>
      </c>
      <c r="EF657" t="str">
        <f>A657</f>
        <v>Lab 3</v>
      </c>
      <c r="EG657" t="str">
        <f>B657</f>
        <v>Jul 20, 2020</v>
      </c>
      <c r="EH657" s="50">
        <f>C657</f>
        <v>1</v>
      </c>
      <c r="EI657" s="48">
        <f>BE657/AVERAGE(BE656,BE658)</f>
        <v>1.0093930196132948</v>
      </c>
      <c r="EJ657" s="46">
        <f>(CM657/AVERAGE(CM656,CM658)-1)*10^6</f>
        <v>-3.4692585116902208</v>
      </c>
      <c r="EK657" s="46">
        <f>(CN657/AVERAGE(CN656,CN658)-1)*10^6</f>
        <v>1.2326009475316368</v>
      </c>
      <c r="EL657" s="46">
        <f>(CP657/AVERAGE(CP656,CP658)-1)*10^6</f>
        <v>14.431731857333929</v>
      </c>
      <c r="EN657" s="39" t="str">
        <f t="shared" ref="EN657:EU657" si="1467">DV580</f>
        <v>STD</v>
      </c>
      <c r="EO657" s="39" t="str">
        <f t="shared" si="1467"/>
        <v>Lab 3</v>
      </c>
      <c r="EP657" s="39" t="str">
        <f t="shared" si="1467"/>
        <v>Feb 4, 2020</v>
      </c>
      <c r="EQ657" s="124">
        <f t="shared" si="1467"/>
        <v>1</v>
      </c>
      <c r="ER657" s="117">
        <f t="shared" si="1467"/>
        <v>0.99659107633156196</v>
      </c>
      <c r="ES657" s="44">
        <f t="shared" si="1467"/>
        <v>0.80296276183666748</v>
      </c>
      <c r="ET657" s="44">
        <f t="shared" si="1467"/>
        <v>-2.4607888899907948</v>
      </c>
      <c r="EU657" s="44">
        <f t="shared" si="1467"/>
        <v>-12.496543920104131</v>
      </c>
      <c r="EV657" s="39" t="s">
        <v>275</v>
      </c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</row>
    <row r="658" spans="1:235">
      <c r="A658" t="s">
        <v>178</v>
      </c>
      <c r="B658" t="s">
        <v>170</v>
      </c>
      <c r="C658">
        <v>1</v>
      </c>
      <c r="D658" s="14">
        <v>10</v>
      </c>
      <c r="E658" t="s">
        <v>162</v>
      </c>
      <c r="F658" s="13">
        <v>2.1941861000000001E-4</v>
      </c>
      <c r="G658" s="13">
        <v>-1.1582342000000001E-5</v>
      </c>
      <c r="H658" s="13">
        <v>3.4230243999999998E-4</v>
      </c>
      <c r="I658" s="13">
        <v>1.1827254000000001E-4</v>
      </c>
      <c r="J658" s="13">
        <v>2.5133490000000001E-4</v>
      </c>
      <c r="K658" s="13"/>
      <c r="L658" s="13">
        <v>3.0291147999999998E-4</v>
      </c>
      <c r="M658" s="13"/>
      <c r="N658" s="13">
        <v>1.9274415000000001E-4</v>
      </c>
      <c r="O658" s="13"/>
      <c r="P658" s="13"/>
      <c r="Q658" s="13"/>
      <c r="R658" s="13"/>
      <c r="S658" s="13"/>
      <c r="T658" s="13">
        <v>-5.2009163999999998E-5</v>
      </c>
      <c r="U658" s="13">
        <v>3.3892378999999997E-5</v>
      </c>
      <c r="V658" s="13">
        <v>21.070516000000001</v>
      </c>
      <c r="W658" s="13">
        <v>4.6925398999999999</v>
      </c>
      <c r="X658" s="13">
        <v>7.3310835000000001</v>
      </c>
      <c r="Y658" s="13"/>
      <c r="Z658" s="13">
        <v>7.7530862999999997</v>
      </c>
      <c r="AA658" s="13"/>
      <c r="AB658" s="13">
        <v>1.2991037000000001</v>
      </c>
      <c r="AI658" s="68">
        <f t="shared" si="1343"/>
        <v>1</v>
      </c>
      <c r="AJ658" s="13">
        <f t="shared" si="1436"/>
        <v>-2.7142777400000003E-4</v>
      </c>
      <c r="AK658" s="13">
        <f t="shared" si="1437"/>
        <v>4.5474720999999998E-5</v>
      </c>
      <c r="AL658" s="13">
        <f t="shared" si="1438"/>
        <v>21.070173697560001</v>
      </c>
      <c r="AM658" s="13">
        <f t="shared" si="1439"/>
        <v>4.6924216274599999</v>
      </c>
      <c r="AN658" s="13">
        <f t="shared" si="1440"/>
        <v>7.3308321651000004</v>
      </c>
      <c r="AO658" s="13">
        <f t="shared" si="1441"/>
        <v>0</v>
      </c>
      <c r="AP658" s="13">
        <f t="shared" si="1442"/>
        <v>7.7527833885199993</v>
      </c>
      <c r="AQ658" s="13">
        <f t="shared" si="1443"/>
        <v>0</v>
      </c>
      <c r="AR658" s="13">
        <f t="shared" si="1444"/>
        <v>1.29891095585</v>
      </c>
      <c r="AS658" s="13">
        <f t="shared" si="1445"/>
        <v>0</v>
      </c>
      <c r="AT658" s="13">
        <f t="shared" si="1446"/>
        <v>0</v>
      </c>
      <c r="AU658" s="13">
        <f t="shared" si="1447"/>
        <v>0</v>
      </c>
      <c r="AV658" s="13">
        <f t="shared" si="1448"/>
        <v>0</v>
      </c>
      <c r="AW658" s="13">
        <f t="shared" si="1449"/>
        <v>0</v>
      </c>
      <c r="AY658">
        <f t="shared" si="1450"/>
        <v>0</v>
      </c>
      <c r="AZ658">
        <f t="shared" si="1451"/>
        <v>1</v>
      </c>
      <c r="BB658">
        <f t="shared" si="1344"/>
        <v>1</v>
      </c>
      <c r="BC658">
        <f t="shared" si="1345"/>
        <v>1</v>
      </c>
      <c r="BD658" s="41">
        <f t="shared" si="1346"/>
        <v>1.9428727835674955</v>
      </c>
      <c r="BE658" s="13">
        <f t="shared" si="1347"/>
        <v>21.070173697560001</v>
      </c>
      <c r="BF658" s="13">
        <f t="shared" si="1348"/>
        <v>4.6924216274599999</v>
      </c>
      <c r="BG658" s="13">
        <f t="shared" si="1452"/>
        <v>7.3308321651000004</v>
      </c>
      <c r="BH658" s="13">
        <f t="shared" si="1453"/>
        <v>7.7527833885199993</v>
      </c>
      <c r="BI658" s="13">
        <f t="shared" si="1454"/>
        <v>1.29891095585</v>
      </c>
      <c r="BJ658" s="17">
        <f t="shared" si="1455"/>
        <v>0.22270445867294386</v>
      </c>
      <c r="BK658" s="17">
        <f t="shared" si="1456"/>
        <v>0.34792461943248887</v>
      </c>
      <c r="BL658" s="17">
        <f t="shared" si="1457"/>
        <v>0.36795061587070821</v>
      </c>
      <c r="BM658" s="17">
        <f t="shared" si="1458"/>
        <v>6.1646903081791792E-2</v>
      </c>
      <c r="BN658" s="17">
        <f t="shared" si="1366"/>
        <v>1.5622705603009011</v>
      </c>
      <c r="BO658" s="17">
        <f t="shared" si="1367"/>
        <v>1.6521924081056134</v>
      </c>
      <c r="BP658" s="17">
        <f t="shared" si="1368"/>
        <v>0.27681036764658729</v>
      </c>
      <c r="BQ658" s="17">
        <f t="shared" si="1369"/>
        <v>1.0575584345565552</v>
      </c>
      <c r="BR658" s="17">
        <f t="shared" si="1370"/>
        <v>0.17718465333768579</v>
      </c>
      <c r="BS658" s="17">
        <f t="shared" si="1371"/>
        <v>0.16754124173949883</v>
      </c>
      <c r="BT658" s="96">
        <f t="shared" si="1459"/>
        <v>-1.5019096839360986</v>
      </c>
      <c r="BU658" s="96">
        <f t="shared" si="1460"/>
        <v>-1.0557694334973575</v>
      </c>
      <c r="BV658" s="96">
        <f t="shared" si="1461"/>
        <v>-0.99980654582180573</v>
      </c>
      <c r="BW658" s="96">
        <f t="shared" si="1462"/>
        <v>-2.7863322845055372</v>
      </c>
      <c r="BX658" s="96"/>
      <c r="BY658" s="96"/>
      <c r="BZ658" s="96"/>
      <c r="CA658" s="96"/>
      <c r="CB658" s="96"/>
      <c r="CC658" s="96"/>
      <c r="CD658" s="96"/>
      <c r="CE658" s="96"/>
      <c r="CF658" s="96"/>
      <c r="CG658" s="96"/>
      <c r="CH658" s="96"/>
      <c r="CJ658" s="39"/>
      <c r="CK658" s="19">
        <f t="shared" si="1349"/>
        <v>0</v>
      </c>
      <c r="CL658" s="38">
        <f t="shared" si="1350"/>
        <v>1.9428727835674955</v>
      </c>
      <c r="CM658" s="39">
        <f t="shared" si="1351"/>
        <v>0.21796498422989402</v>
      </c>
      <c r="CN658" s="39">
        <f t="shared" si="1352"/>
        <v>0.33336292258399791</v>
      </c>
      <c r="CO658" s="41">
        <f t="shared" si="1353"/>
        <v>0.33810000000000001</v>
      </c>
      <c r="CP658" s="39">
        <f t="shared" si="1354"/>
        <v>5.4371047096943015E-2</v>
      </c>
      <c r="CQ658" s="17">
        <f t="shared" si="1355"/>
        <v>1.5294333801450894</v>
      </c>
      <c r="CR658" s="17">
        <f t="shared" si="1356"/>
        <v>1.5511665839105424</v>
      </c>
      <c r="CS658" s="17">
        <f t="shared" si="1357"/>
        <v>0.2494485400443783</v>
      </c>
      <c r="CT658" s="17">
        <f t="shared" si="1358"/>
        <v>1.014209970860837</v>
      </c>
      <c r="CU658" s="17">
        <f t="shared" si="1359"/>
        <v>0.16309866338912679</v>
      </c>
      <c r="CV658" s="17">
        <f t="shared" si="1360"/>
        <v>0.16081350812464659</v>
      </c>
      <c r="CW658" s="13">
        <f t="shared" si="1361"/>
        <v>-1.5234208518929226</v>
      </c>
      <c r="CX658" s="13">
        <f t="shared" si="1362"/>
        <v>-1.0985235248557397</v>
      </c>
      <c r="CY658" s="13">
        <f t="shared" si="1363"/>
        <v>-2.9119234892835633</v>
      </c>
      <c r="CZ658" s="13">
        <f t="shared" si="1372"/>
        <v>0.42489732703718291</v>
      </c>
      <c r="DA658" s="13">
        <f t="shared" si="1373"/>
        <v>0.43900728262462568</v>
      </c>
      <c r="DB658" s="13">
        <f t="shared" si="1374"/>
        <v>-1.3885026373906411</v>
      </c>
      <c r="DC658" s="13">
        <f t="shared" si="1375"/>
        <v>1.4109955587442893E-2</v>
      </c>
      <c r="DD658" s="13">
        <f t="shared" si="1376"/>
        <v>-1.8133999644278238</v>
      </c>
      <c r="DE658" s="13">
        <f t="shared" si="1377"/>
        <v>-1.8275099200152667</v>
      </c>
      <c r="DF658" s="15"/>
      <c r="DV658" s="39" t="str">
        <f>E658</f>
        <v>STD</v>
      </c>
      <c r="DW658" s="39" t="str">
        <f>A658</f>
        <v>Lab 3</v>
      </c>
      <c r="DX658" s="39" t="str">
        <f>B658</f>
        <v>Jul 20, 2020</v>
      </c>
      <c r="DY658" s="124">
        <f>C658</f>
        <v>1</v>
      </c>
      <c r="DZ658" s="48">
        <f>BE658/AVERAGE(BE656,BE660)</f>
        <v>1.0023727065308443</v>
      </c>
      <c r="EA658" s="46">
        <f>(CM658/AVERAGE(CM656,CM660)-1)*10^6</f>
        <v>9.7140989963051538</v>
      </c>
      <c r="EB658" s="46">
        <f>(CN658/AVERAGE(CN656,CN660)-1)*10^6</f>
        <v>8.8533507638377529</v>
      </c>
      <c r="EC658" s="46">
        <f>(CP658/AVERAGE(CP656,CP660)-1)*10^6</f>
        <v>-16.4419481488709</v>
      </c>
      <c r="EH658" s="50"/>
      <c r="EK658" s="46"/>
      <c r="EL658" s="46"/>
      <c r="EN658" s="39" t="str">
        <f t="shared" ref="EN658:EU658" si="1468">DV582</f>
        <v>STD</v>
      </c>
      <c r="EO658" s="39" t="str">
        <f t="shared" si="1468"/>
        <v>Lab 3</v>
      </c>
      <c r="EP658" s="39" t="str">
        <f t="shared" si="1468"/>
        <v>Feb 4, 2020</v>
      </c>
      <c r="EQ658" s="124">
        <f t="shared" si="1468"/>
        <v>1</v>
      </c>
      <c r="ER658" s="117">
        <f t="shared" si="1468"/>
        <v>1.0047024240530176</v>
      </c>
      <c r="ES658" s="44">
        <f t="shared" si="1468"/>
        <v>-0.71756254427235433</v>
      </c>
      <c r="ET658" s="44">
        <f t="shared" si="1468"/>
        <v>11.096166090407422</v>
      </c>
      <c r="EU658" s="44">
        <f t="shared" si="1468"/>
        <v>15.235685134618038</v>
      </c>
      <c r="EV658" s="39" t="s">
        <v>275</v>
      </c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</row>
    <row r="659" spans="1:235">
      <c r="A659" t="s">
        <v>178</v>
      </c>
      <c r="B659" t="s">
        <v>170</v>
      </c>
      <c r="C659">
        <v>1</v>
      </c>
      <c r="D659" s="14">
        <v>11</v>
      </c>
      <c r="E659" t="s">
        <v>163</v>
      </c>
      <c r="F659" s="13">
        <v>2.1941861000000001E-4</v>
      </c>
      <c r="G659" s="13">
        <v>-1.1582342000000001E-5</v>
      </c>
      <c r="H659" s="13">
        <v>3.4230243999999998E-4</v>
      </c>
      <c r="I659" s="13">
        <v>1.1827254000000001E-4</v>
      </c>
      <c r="J659" s="13">
        <v>2.5133490000000001E-4</v>
      </c>
      <c r="K659" s="13"/>
      <c r="L659" s="13">
        <v>3.0291147999999998E-4</v>
      </c>
      <c r="M659" s="13"/>
      <c r="N659" s="13">
        <v>1.9274415000000001E-4</v>
      </c>
      <c r="O659" s="13"/>
      <c r="P659" s="13"/>
      <c r="Q659" s="13"/>
      <c r="R659" s="13"/>
      <c r="S659" s="13"/>
      <c r="T659" s="13">
        <v>-3.4647280000000001E-5</v>
      </c>
      <c r="U659" s="13">
        <v>6.6421714999999996E-5</v>
      </c>
      <c r="V659" s="13">
        <v>20.890367999999999</v>
      </c>
      <c r="W659" s="13">
        <v>4.6524947000000001</v>
      </c>
      <c r="X659" s="13">
        <v>7.2685899000000003</v>
      </c>
      <c r="Y659" s="13"/>
      <c r="Z659" s="13">
        <v>7.6873491999999999</v>
      </c>
      <c r="AA659" s="13"/>
      <c r="AB659" s="13">
        <v>1.2881491</v>
      </c>
      <c r="AI659" s="68">
        <f t="shared" si="1343"/>
        <v>1</v>
      </c>
      <c r="AJ659" s="13">
        <f t="shared" si="1436"/>
        <v>-2.5406589000000001E-4</v>
      </c>
      <c r="AK659" s="13">
        <f t="shared" si="1437"/>
        <v>7.8004056999999996E-5</v>
      </c>
      <c r="AL659" s="13">
        <f t="shared" si="1438"/>
        <v>20.890025697559999</v>
      </c>
      <c r="AM659" s="13">
        <f t="shared" si="1439"/>
        <v>4.6523764274600001</v>
      </c>
      <c r="AN659" s="13">
        <f t="shared" si="1440"/>
        <v>7.2683385651000005</v>
      </c>
      <c r="AO659" s="13">
        <f t="shared" si="1441"/>
        <v>0</v>
      </c>
      <c r="AP659" s="13">
        <f t="shared" si="1442"/>
        <v>7.6870462885199995</v>
      </c>
      <c r="AQ659" s="13">
        <f t="shared" si="1443"/>
        <v>0</v>
      </c>
      <c r="AR659" s="13">
        <f t="shared" si="1444"/>
        <v>1.28795635585</v>
      </c>
      <c r="AS659" s="13">
        <f t="shared" si="1445"/>
        <v>0</v>
      </c>
      <c r="AT659" s="13">
        <f t="shared" si="1446"/>
        <v>0</v>
      </c>
      <c r="AU659" s="13">
        <f t="shared" si="1447"/>
        <v>0</v>
      </c>
      <c r="AV659" s="13">
        <f t="shared" si="1448"/>
        <v>0</v>
      </c>
      <c r="AW659" s="13">
        <f t="shared" si="1449"/>
        <v>0</v>
      </c>
      <c r="AY659">
        <f t="shared" si="1450"/>
        <v>0</v>
      </c>
      <c r="AZ659">
        <f t="shared" si="1451"/>
        <v>1</v>
      </c>
      <c r="BB659">
        <f t="shared" si="1344"/>
        <v>1</v>
      </c>
      <c r="BC659">
        <f t="shared" si="1345"/>
        <v>1</v>
      </c>
      <c r="BD659" s="41">
        <f t="shared" si="1346"/>
        <v>1.9445112776669777</v>
      </c>
      <c r="BE659" s="13">
        <f t="shared" si="1347"/>
        <v>20.890025697559999</v>
      </c>
      <c r="BF659" s="13">
        <f t="shared" si="1348"/>
        <v>4.6523764274600001</v>
      </c>
      <c r="BG659" s="13">
        <f t="shared" si="1452"/>
        <v>7.2683385651000005</v>
      </c>
      <c r="BH659" s="13">
        <f t="shared" si="1453"/>
        <v>7.6870462885199995</v>
      </c>
      <c r="BI659" s="13">
        <f t="shared" si="1454"/>
        <v>1.28795635585</v>
      </c>
      <c r="BJ659" s="17">
        <f t="shared" si="1455"/>
        <v>0.22270802797544706</v>
      </c>
      <c r="BK659" s="17">
        <f t="shared" si="1456"/>
        <v>0.34793344298992213</v>
      </c>
      <c r="BL659" s="17">
        <f t="shared" si="1457"/>
        <v>0.36797687086703124</v>
      </c>
      <c r="BM659" s="17">
        <f t="shared" si="1458"/>
        <v>6.1654129798434675E-2</v>
      </c>
      <c r="BN659" s="17">
        <f t="shared" si="1366"/>
        <v>1.5622851414601042</v>
      </c>
      <c r="BO659" s="17">
        <f t="shared" si="1367"/>
        <v>1.6522838184692634</v>
      </c>
      <c r="BP659" s="17">
        <f t="shared" si="1368"/>
        <v>0.27683838054204257</v>
      </c>
      <c r="BQ659" s="17">
        <f t="shared" si="1369"/>
        <v>1.0576070748039292</v>
      </c>
      <c r="BR659" s="17">
        <f t="shared" si="1370"/>
        <v>0.17720093035213197</v>
      </c>
      <c r="BS659" s="17">
        <f t="shared" si="1371"/>
        <v>0.16754892679304687</v>
      </c>
      <c r="BT659" s="96">
        <f t="shared" si="1459"/>
        <v>-1.5018936569830597</v>
      </c>
      <c r="BU659" s="96">
        <f t="shared" si="1460"/>
        <v>-1.0557440732754668</v>
      </c>
      <c r="BV659" s="96">
        <f t="shared" si="1461"/>
        <v>-0.9997351936932134</v>
      </c>
      <c r="BW659" s="96">
        <f t="shared" si="1462"/>
        <v>-2.7862150638062073</v>
      </c>
      <c r="BX659" s="96"/>
      <c r="BY659" s="96"/>
      <c r="BZ659" s="96"/>
      <c r="CA659" s="96"/>
      <c r="CB659" s="96"/>
      <c r="CC659" s="96"/>
      <c r="CD659" s="96"/>
      <c r="CE659" s="96"/>
      <c r="CF659" s="96"/>
      <c r="CG659" s="96"/>
      <c r="CH659" s="96"/>
      <c r="CJ659" s="39"/>
      <c r="CK659" s="19">
        <f t="shared" si="1349"/>
        <v>0</v>
      </c>
      <c r="CL659" s="38">
        <f t="shared" si="1350"/>
        <v>1.9445112776669777</v>
      </c>
      <c r="CM659" s="39">
        <f t="shared" si="1351"/>
        <v>0.21796452341225922</v>
      </c>
      <c r="CN659" s="39">
        <f t="shared" si="1352"/>
        <v>0.33335935700914288</v>
      </c>
      <c r="CO659" s="41">
        <f t="shared" si="1353"/>
        <v>0.33810000000000001</v>
      </c>
      <c r="CP659" s="39">
        <f t="shared" si="1354"/>
        <v>5.4371661772985622E-2</v>
      </c>
      <c r="CQ659" s="17">
        <f t="shared" si="1355"/>
        <v>1.5294202551422797</v>
      </c>
      <c r="CR659" s="17">
        <f t="shared" si="1356"/>
        <v>1.5511698633658646</v>
      </c>
      <c r="CS659" s="17">
        <f t="shared" si="1357"/>
        <v>0.24945188749889707</v>
      </c>
      <c r="CT659" s="17">
        <f t="shared" si="1358"/>
        <v>1.0142208187386412</v>
      </c>
      <c r="CU659" s="17">
        <f t="shared" si="1359"/>
        <v>0.16310225175858609</v>
      </c>
      <c r="CV659" s="17">
        <f t="shared" si="1360"/>
        <v>0.16081532615494118</v>
      </c>
      <c r="CW659" s="13">
        <f t="shared" si="1361"/>
        <v>-1.5234229660771048</v>
      </c>
      <c r="CX659" s="13">
        <f t="shared" si="1362"/>
        <v>-1.0985342206880651</v>
      </c>
      <c r="CY659" s="13">
        <f t="shared" si="1363"/>
        <v>-2.9119121841386209</v>
      </c>
      <c r="CZ659" s="13">
        <f t="shared" si="1372"/>
        <v>0.4248887453890397</v>
      </c>
      <c r="DA659" s="13">
        <f t="shared" si="1373"/>
        <v>0.43900939680880779</v>
      </c>
      <c r="DB659" s="13">
        <f t="shared" si="1374"/>
        <v>-1.3884892180615165</v>
      </c>
      <c r="DC659" s="13">
        <f t="shared" si="1375"/>
        <v>1.4120651419768038E-2</v>
      </c>
      <c r="DD659" s="13">
        <f t="shared" si="1376"/>
        <v>-1.813377963450556</v>
      </c>
      <c r="DE659" s="13">
        <f t="shared" si="1377"/>
        <v>-1.8274986148703243</v>
      </c>
      <c r="DF659" s="15"/>
      <c r="DY659" s="124"/>
      <c r="EE659" t="str">
        <f>E659</f>
        <v>iRM4</v>
      </c>
      <c r="EF659" t="str">
        <f>A659</f>
        <v>Lab 3</v>
      </c>
      <c r="EG659" t="str">
        <f>B659</f>
        <v>Jul 20, 2020</v>
      </c>
      <c r="EH659" s="50">
        <f>C659</f>
        <v>1</v>
      </c>
      <c r="EI659" s="48">
        <f>BE659/AVERAGE(BE658,BE660)</f>
        <v>0.99445448304772899</v>
      </c>
      <c r="EJ659" s="46">
        <f>(CM659/AVERAGE(CM658,CM660)-1)*10^6</f>
        <v>4.1436536235561761</v>
      </c>
      <c r="EK659" s="46">
        <f>(CN659/AVERAGE(CN658,CN660)-1)*10^6</f>
        <v>-5.9898931860091764</v>
      </c>
      <c r="EL659" s="46">
        <f>(CP659/AVERAGE(CP658,CP660)-1)*10^6</f>
        <v>11.924297973919806</v>
      </c>
      <c r="EN659" s="39" t="str">
        <f t="shared" ref="EN659:EU659" si="1469">DV584</f>
        <v>STD</v>
      </c>
      <c r="EO659" s="39" t="str">
        <f t="shared" si="1469"/>
        <v>Lab 3</v>
      </c>
      <c r="EP659" s="39" t="str">
        <f t="shared" si="1469"/>
        <v>Feb 4, 2020</v>
      </c>
      <c r="EQ659" s="124">
        <f t="shared" si="1469"/>
        <v>1</v>
      </c>
      <c r="ER659" s="117">
        <f t="shared" si="1469"/>
        <v>0.99979456981295156</v>
      </c>
      <c r="ES659" s="44">
        <f t="shared" si="1469"/>
        <v>5.3237346293588672</v>
      </c>
      <c r="ET659" s="44">
        <f t="shared" si="1469"/>
        <v>-7.3136821125974194</v>
      </c>
      <c r="EU659" s="44">
        <f t="shared" si="1469"/>
        <v>4.3290120377292851E-3</v>
      </c>
      <c r="EV659" s="39" t="s">
        <v>275</v>
      </c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</row>
    <row r="660" spans="1:235">
      <c r="A660" t="s">
        <v>178</v>
      </c>
      <c r="B660" t="s">
        <v>170</v>
      </c>
      <c r="C660">
        <v>1</v>
      </c>
      <c r="D660" s="14">
        <v>12</v>
      </c>
      <c r="E660" t="s">
        <v>162</v>
      </c>
      <c r="F660" s="13">
        <v>2.1941861000000001E-4</v>
      </c>
      <c r="G660" s="13">
        <v>-1.1582342000000001E-5</v>
      </c>
      <c r="H660" s="13">
        <v>3.4230243999999998E-4</v>
      </c>
      <c r="I660" s="13">
        <v>1.1827254000000001E-4</v>
      </c>
      <c r="J660" s="13">
        <v>2.5133490000000001E-4</v>
      </c>
      <c r="K660" s="13"/>
      <c r="L660" s="13">
        <v>3.0291147999999998E-4</v>
      </c>
      <c r="M660" s="13"/>
      <c r="N660" s="13">
        <v>1.9274415000000001E-4</v>
      </c>
      <c r="O660" s="13"/>
      <c r="P660" s="13"/>
      <c r="Q660" s="13"/>
      <c r="R660" s="13"/>
      <c r="S660" s="13"/>
      <c r="T660" s="13">
        <v>-6.7894944000000007E-5</v>
      </c>
      <c r="U660" s="13">
        <v>-6.7217742000000002E-6</v>
      </c>
      <c r="V660" s="13">
        <v>20.943204000000001</v>
      </c>
      <c r="W660" s="13">
        <v>4.6642644999999998</v>
      </c>
      <c r="X660" s="13">
        <v>7.2871420000000002</v>
      </c>
      <c r="Y660" s="13"/>
      <c r="Z660" s="13">
        <v>7.7071250999999998</v>
      </c>
      <c r="AA660" s="13"/>
      <c r="AB660" s="13">
        <v>1.2914734000000001</v>
      </c>
      <c r="AI660" s="68">
        <f t="shared" si="1343"/>
        <v>1</v>
      </c>
      <c r="AJ660" s="13">
        <f t="shared" si="1436"/>
        <v>-2.8731355400000004E-4</v>
      </c>
      <c r="AK660" s="13">
        <f t="shared" si="1437"/>
        <v>4.8605678000000006E-6</v>
      </c>
      <c r="AL660" s="13">
        <f t="shared" si="1438"/>
        <v>20.942861697560001</v>
      </c>
      <c r="AM660" s="13">
        <f t="shared" si="1439"/>
        <v>4.6641462274599998</v>
      </c>
      <c r="AN660" s="13">
        <f t="shared" si="1440"/>
        <v>7.2868906651000005</v>
      </c>
      <c r="AO660" s="13">
        <f t="shared" si="1441"/>
        <v>0</v>
      </c>
      <c r="AP660" s="13">
        <f t="shared" si="1442"/>
        <v>7.7068221885199995</v>
      </c>
      <c r="AQ660" s="13">
        <f t="shared" si="1443"/>
        <v>0</v>
      </c>
      <c r="AR660" s="13">
        <f t="shared" si="1444"/>
        <v>1.2912806558500001</v>
      </c>
      <c r="AS660" s="13">
        <f t="shared" si="1445"/>
        <v>0</v>
      </c>
      <c r="AT660" s="13">
        <f t="shared" si="1446"/>
        <v>0</v>
      </c>
      <c r="AU660" s="13">
        <f t="shared" si="1447"/>
        <v>0</v>
      </c>
      <c r="AV660" s="13">
        <f t="shared" si="1448"/>
        <v>0</v>
      </c>
      <c r="AW660" s="13">
        <f t="shared" si="1449"/>
        <v>0</v>
      </c>
      <c r="AY660">
        <f t="shared" si="1450"/>
        <v>0</v>
      </c>
      <c r="AZ660">
        <f t="shared" si="1451"/>
        <v>1</v>
      </c>
      <c r="BB660">
        <f t="shared" si="1344"/>
        <v>1</v>
      </c>
      <c r="BC660">
        <f t="shared" si="1345"/>
        <v>1</v>
      </c>
      <c r="BD660" s="41">
        <f t="shared" si="1346"/>
        <v>1.9455049290705204</v>
      </c>
      <c r="BE660" s="13">
        <f t="shared" si="1347"/>
        <v>20.942861697560001</v>
      </c>
      <c r="BF660" s="13">
        <f t="shared" si="1348"/>
        <v>4.6641462274599998</v>
      </c>
      <c r="BG660" s="13">
        <f t="shared" si="1452"/>
        <v>7.2868906651000005</v>
      </c>
      <c r="BH660" s="13">
        <f t="shared" si="1453"/>
        <v>7.7068221885199995</v>
      </c>
      <c r="BI660" s="13">
        <f t="shared" si="1454"/>
        <v>1.2912806558500001</v>
      </c>
      <c r="BJ660" s="17">
        <f t="shared" si="1455"/>
        <v>0.22270816160732262</v>
      </c>
      <c r="BK660" s="17">
        <f t="shared" si="1456"/>
        <v>0.34794149769651478</v>
      </c>
      <c r="BL660" s="17">
        <f t="shared" si="1457"/>
        <v>0.3679927939082891</v>
      </c>
      <c r="BM660" s="17">
        <f t="shared" si="1458"/>
        <v>6.1657316678954327E-2</v>
      </c>
      <c r="BN660" s="17">
        <f t="shared" si="1366"/>
        <v>1.5623203711321663</v>
      </c>
      <c r="BO660" s="17">
        <f t="shared" si="1367"/>
        <v>1.6523543243876768</v>
      </c>
      <c r="BP660" s="17">
        <f t="shared" si="1368"/>
        <v>0.27685252410133065</v>
      </c>
      <c r="BQ660" s="17">
        <f t="shared" si="1369"/>
        <v>1.0576283551818924</v>
      </c>
      <c r="BR660" s="17">
        <f t="shared" si="1370"/>
        <v>0.17720598746382857</v>
      </c>
      <c r="BS660" s="17">
        <f t="shared" si="1371"/>
        <v>0.16755033712513545</v>
      </c>
      <c r="BT660" s="96">
        <f t="shared" si="1459"/>
        <v>-1.5018930569515443</v>
      </c>
      <c r="BU660" s="96">
        <f t="shared" si="1460"/>
        <v>-1.0557209234072302</v>
      </c>
      <c r="BV660" s="96">
        <f t="shared" si="1461"/>
        <v>-0.99969192277588503</v>
      </c>
      <c r="BW660" s="96">
        <f t="shared" si="1462"/>
        <v>-2.7861633754899739</v>
      </c>
      <c r="BX660" s="96"/>
      <c r="BY660" s="96"/>
      <c r="BZ660" s="96"/>
      <c r="CA660" s="96"/>
      <c r="CB660" s="96"/>
      <c r="CC660" s="96"/>
      <c r="CD660" s="96"/>
      <c r="CE660" s="96"/>
      <c r="CF660" s="96"/>
      <c r="CG660" s="96"/>
      <c r="CH660" s="96"/>
      <c r="CJ660" s="39"/>
      <c r="CK660" s="19">
        <f t="shared" si="1349"/>
        <v>0</v>
      </c>
      <c r="CL660" s="38">
        <f t="shared" si="1350"/>
        <v>1.9455049290705204</v>
      </c>
      <c r="CM660" s="39">
        <f t="shared" si="1351"/>
        <v>0.21796225626313473</v>
      </c>
      <c r="CN660" s="39">
        <f t="shared" si="1352"/>
        <v>0.33335978503209124</v>
      </c>
      <c r="CO660" s="41">
        <f t="shared" si="1353"/>
        <v>0.33810000000000001</v>
      </c>
      <c r="CP660" s="39">
        <f t="shared" si="1354"/>
        <v>5.4370979776697491E-2</v>
      </c>
      <c r="CQ660" s="17">
        <f t="shared" si="1355"/>
        <v>1.5294381272583397</v>
      </c>
      <c r="CR660" s="17">
        <f t="shared" si="1356"/>
        <v>1.5511859979639275</v>
      </c>
      <c r="CS660" s="17">
        <f t="shared" si="1357"/>
        <v>0.24945135322446912</v>
      </c>
      <c r="CT660" s="17">
        <f t="shared" si="1358"/>
        <v>1.0142195165126247</v>
      </c>
      <c r="CU660" s="17">
        <f t="shared" si="1359"/>
        <v>0.16309999651416687</v>
      </c>
      <c r="CV660" s="17">
        <f t="shared" si="1360"/>
        <v>0.16081330901123186</v>
      </c>
      <c r="CW660" s="13">
        <f t="shared" si="1361"/>
        <v>-1.5234333675905249</v>
      </c>
      <c r="CX660" s="13">
        <f t="shared" si="1362"/>
        <v>-1.098532936720285</v>
      </c>
      <c r="CY660" s="13">
        <f t="shared" si="1363"/>
        <v>-2.9119247274478219</v>
      </c>
      <c r="CZ660" s="13">
        <f t="shared" si="1372"/>
        <v>0.42490043087023949</v>
      </c>
      <c r="DA660" s="13">
        <f t="shared" si="1373"/>
        <v>0.43901979832222809</v>
      </c>
      <c r="DB660" s="13">
        <f t="shared" si="1374"/>
        <v>-1.388491359857297</v>
      </c>
      <c r="DC660" s="13">
        <f t="shared" si="1375"/>
        <v>1.4119367451988512E-2</v>
      </c>
      <c r="DD660" s="13">
        <f t="shared" si="1376"/>
        <v>-1.8133917907275365</v>
      </c>
      <c r="DE660" s="13">
        <f t="shared" si="1377"/>
        <v>-1.8275111581795249</v>
      </c>
      <c r="DF660" s="15"/>
      <c r="DV660" s="39" t="str">
        <f>E660</f>
        <v>STD</v>
      </c>
      <c r="DW660" s="39" t="str">
        <f>A660</f>
        <v>Lab 3</v>
      </c>
      <c r="DX660" s="39" t="str">
        <f>B660</f>
        <v>Jul 20, 2020</v>
      </c>
      <c r="DY660" s="124">
        <f>C660</f>
        <v>1</v>
      </c>
      <c r="DZ660" s="48">
        <f>BE660/AVERAGE(BE658,BE662)</f>
        <v>0.99758929808562435</v>
      </c>
      <c r="EA660" s="46">
        <f>(CM660/AVERAGE(CM658,CM662)-1)*10^6</f>
        <v>-7.0256962705350645</v>
      </c>
      <c r="EB660" s="46">
        <f>(CN660/AVERAGE(CN658,CN662)-1)*10^6</f>
        <v>-8.4806912387103139</v>
      </c>
      <c r="EC660" s="46">
        <f>(CP660/AVERAGE(CP658,CP662)-1)*10^6</f>
        <v>6.0135901711610984</v>
      </c>
      <c r="EH660" s="50"/>
      <c r="EK660" s="46"/>
      <c r="EL660" s="46"/>
      <c r="EN660" s="39" t="str">
        <f t="shared" ref="EN660:EU660" si="1470">DV586</f>
        <v>STD</v>
      </c>
      <c r="EO660" s="39" t="str">
        <f t="shared" si="1470"/>
        <v>Lab 3</v>
      </c>
      <c r="EP660" s="39" t="str">
        <f t="shared" si="1470"/>
        <v>Feb 4, 2020</v>
      </c>
      <c r="EQ660" s="124">
        <f t="shared" si="1470"/>
        <v>1</v>
      </c>
      <c r="ER660" s="117">
        <f t="shared" si="1470"/>
        <v>0.99539951136483673</v>
      </c>
      <c r="ES660" s="44">
        <f t="shared" si="1470"/>
        <v>-6.6654027813806138</v>
      </c>
      <c r="ET660" s="44">
        <f t="shared" si="1470"/>
        <v>0.60882136043716173</v>
      </c>
      <c r="EU660" s="44">
        <f t="shared" si="1470"/>
        <v>10.355095390046642</v>
      </c>
      <c r="EV660" s="39" t="s">
        <v>275</v>
      </c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</row>
    <row r="661" spans="1:235">
      <c r="A661" t="s">
        <v>178</v>
      </c>
      <c r="B661" t="s">
        <v>170</v>
      </c>
      <c r="C661">
        <v>1</v>
      </c>
      <c r="D661" s="14">
        <v>13</v>
      </c>
      <c r="E661" t="s">
        <v>164</v>
      </c>
      <c r="F661" s="13">
        <v>2.1941861000000001E-4</v>
      </c>
      <c r="G661" s="13">
        <v>-1.1582342000000001E-5</v>
      </c>
      <c r="H661" s="13">
        <v>3.4230243999999998E-4</v>
      </c>
      <c r="I661" s="13">
        <v>1.1827254000000001E-4</v>
      </c>
      <c r="J661" s="13">
        <v>2.5133490000000001E-4</v>
      </c>
      <c r="K661" s="13"/>
      <c r="L661" s="13">
        <v>3.0291147999999998E-4</v>
      </c>
      <c r="M661" s="13"/>
      <c r="N661" s="13">
        <v>1.9274415000000001E-4</v>
      </c>
      <c r="O661" s="13"/>
      <c r="P661" s="13"/>
      <c r="Q661" s="13"/>
      <c r="R661" s="13"/>
      <c r="S661" s="13"/>
      <c r="T661" s="13">
        <v>-3.2835792E-5</v>
      </c>
      <c r="U661" s="13">
        <v>2.7607415E-5</v>
      </c>
      <c r="V661" s="13">
        <v>21.329989000000001</v>
      </c>
      <c r="W661" s="13">
        <v>4.7504514999999996</v>
      </c>
      <c r="X661" s="13">
        <v>7.4219127</v>
      </c>
      <c r="Y661" s="13"/>
      <c r="Z661" s="13">
        <v>7.849844</v>
      </c>
      <c r="AA661" s="13"/>
      <c r="AB661" s="13">
        <v>1.3154345999999999</v>
      </c>
      <c r="AI661" s="68">
        <f t="shared" si="1343"/>
        <v>1</v>
      </c>
      <c r="AJ661" s="13">
        <f t="shared" si="1436"/>
        <v>-2.5225440200000001E-4</v>
      </c>
      <c r="AK661" s="13">
        <f t="shared" si="1437"/>
        <v>3.9189757000000005E-5</v>
      </c>
      <c r="AL661" s="13">
        <f t="shared" si="1438"/>
        <v>21.329646697560001</v>
      </c>
      <c r="AM661" s="13">
        <f t="shared" si="1439"/>
        <v>4.7503332274599996</v>
      </c>
      <c r="AN661" s="13">
        <f t="shared" si="1440"/>
        <v>7.4216613651000003</v>
      </c>
      <c r="AO661" s="13">
        <f t="shared" si="1441"/>
        <v>0</v>
      </c>
      <c r="AP661" s="13">
        <f t="shared" si="1442"/>
        <v>7.8495410885199997</v>
      </c>
      <c r="AQ661" s="13">
        <f t="shared" si="1443"/>
        <v>0</v>
      </c>
      <c r="AR661" s="13">
        <f t="shared" si="1444"/>
        <v>1.3152418558499999</v>
      </c>
      <c r="AS661" s="13">
        <f t="shared" si="1445"/>
        <v>0</v>
      </c>
      <c r="AT661" s="13">
        <f t="shared" si="1446"/>
        <v>0</v>
      </c>
      <c r="AU661" s="13">
        <f t="shared" si="1447"/>
        <v>0</v>
      </c>
      <c r="AV661" s="13">
        <f t="shared" si="1448"/>
        <v>0</v>
      </c>
      <c r="AW661" s="13">
        <f t="shared" si="1449"/>
        <v>0</v>
      </c>
      <c r="AY661">
        <f t="shared" si="1450"/>
        <v>0</v>
      </c>
      <c r="AZ661">
        <f t="shared" si="1451"/>
        <v>1</v>
      </c>
      <c r="BB661">
        <f t="shared" si="1344"/>
        <v>1</v>
      </c>
      <c r="BC661">
        <f t="shared" si="1345"/>
        <v>1</v>
      </c>
      <c r="BD661" s="41">
        <f t="shared" si="1346"/>
        <v>1.946630693507245</v>
      </c>
      <c r="BE661" s="13">
        <f t="shared" si="1347"/>
        <v>21.329646697560001</v>
      </c>
      <c r="BF661" s="13">
        <f t="shared" si="1348"/>
        <v>4.7503332274599996</v>
      </c>
      <c r="BG661" s="13">
        <f t="shared" si="1452"/>
        <v>7.4216613651000003</v>
      </c>
      <c r="BH661" s="13">
        <f t="shared" si="1453"/>
        <v>7.8495410885199997</v>
      </c>
      <c r="BI661" s="13">
        <f t="shared" si="1454"/>
        <v>1.3152418558499999</v>
      </c>
      <c r="BJ661" s="17">
        <f t="shared" si="1455"/>
        <v>0.22271035684821786</v>
      </c>
      <c r="BK661" s="17">
        <f t="shared" si="1456"/>
        <v>0.34795050618203627</v>
      </c>
      <c r="BL661" s="17">
        <f t="shared" si="1457"/>
        <v>0.36801083486384917</v>
      </c>
      <c r="BM661" s="17">
        <f t="shared" si="1458"/>
        <v>6.1662617974842342E-2</v>
      </c>
      <c r="BN661" s="17">
        <f t="shared" si="1366"/>
        <v>1.5623454207797456</v>
      </c>
      <c r="BO661" s="17">
        <f t="shared" si="1367"/>
        <v>1.6524190436040516</v>
      </c>
      <c r="BP661" s="17">
        <f t="shared" si="1368"/>
        <v>0.27687359872925354</v>
      </c>
      <c r="BQ661" s="17">
        <f t="shared" si="1369"/>
        <v>1.0576528222416726</v>
      </c>
      <c r="BR661" s="17">
        <f t="shared" si="1370"/>
        <v>0.17721663535267998</v>
      </c>
      <c r="BS661" s="17">
        <f t="shared" si="1371"/>
        <v>0.16755652859420647</v>
      </c>
      <c r="BT661" s="96">
        <f t="shared" si="1459"/>
        <v>-1.5018831999707307</v>
      </c>
      <c r="BU661" s="96">
        <f t="shared" si="1460"/>
        <v>-1.0556950329372383</v>
      </c>
      <c r="BV661" s="96">
        <f t="shared" si="1461"/>
        <v>-0.99964289868182243</v>
      </c>
      <c r="BW661" s="96">
        <f t="shared" si="1462"/>
        <v>-2.7860773991892867</v>
      </c>
      <c r="BX661" s="96"/>
      <c r="BY661" s="96"/>
      <c r="BZ661" s="96"/>
      <c r="CA661" s="96"/>
      <c r="CB661" s="96"/>
      <c r="CC661" s="96"/>
      <c r="CD661" s="96"/>
      <c r="CE661" s="96"/>
      <c r="CF661" s="96"/>
      <c r="CG661" s="96"/>
      <c r="CH661" s="96"/>
      <c r="CJ661" s="39"/>
      <c r="CK661" s="19">
        <f t="shared" si="1349"/>
        <v>0</v>
      </c>
      <c r="CL661" s="38">
        <f t="shared" si="1350"/>
        <v>1.946630693507245</v>
      </c>
      <c r="CM661" s="39">
        <f t="shared" si="1351"/>
        <v>0.21796168797134274</v>
      </c>
      <c r="CN661" s="39">
        <f t="shared" si="1352"/>
        <v>0.33336015750928494</v>
      </c>
      <c r="CO661" s="41">
        <f t="shared" si="1353"/>
        <v>0.33810000000000007</v>
      </c>
      <c r="CP661" s="39">
        <f t="shared" si="1354"/>
        <v>5.4371697729730217E-2</v>
      </c>
      <c r="CQ661" s="17">
        <f t="shared" si="1355"/>
        <v>1.5294438238756642</v>
      </c>
      <c r="CR661" s="17">
        <f t="shared" si="1356"/>
        <v>1.5511900423731939</v>
      </c>
      <c r="CS661" s="17">
        <f t="shared" si="1357"/>
        <v>0.24945529756072959</v>
      </c>
      <c r="CT661" s="17">
        <f t="shared" si="1358"/>
        <v>1.0142183832829008</v>
      </c>
      <c r="CU661" s="17">
        <f t="shared" si="1359"/>
        <v>0.1631019679615307</v>
      </c>
      <c r="CV661" s="17">
        <f t="shared" si="1360"/>
        <v>0.16081543250437802</v>
      </c>
      <c r="CW661" s="13">
        <f t="shared" si="1361"/>
        <v>-1.5234359748884241</v>
      </c>
      <c r="CX661" s="13">
        <f t="shared" si="1362"/>
        <v>-1.0985318193779952</v>
      </c>
      <c r="CY661" s="13">
        <f t="shared" si="1363"/>
        <v>-2.9119115228247758</v>
      </c>
      <c r="CZ661" s="13">
        <f t="shared" si="1372"/>
        <v>0.42490415551042865</v>
      </c>
      <c r="DA661" s="13">
        <f t="shared" si="1373"/>
        <v>0.43902240562012734</v>
      </c>
      <c r="DB661" s="13">
        <f t="shared" si="1374"/>
        <v>-1.3884755479363522</v>
      </c>
      <c r="DC661" s="13">
        <f t="shared" si="1375"/>
        <v>1.4118250109698713E-2</v>
      </c>
      <c r="DD661" s="13">
        <f t="shared" si="1376"/>
        <v>-1.8133797034467807</v>
      </c>
      <c r="DE661" s="13">
        <f t="shared" si="1377"/>
        <v>-1.8274979535564793</v>
      </c>
      <c r="DF661" s="15"/>
      <c r="DY661" s="124"/>
      <c r="EE661" t="str">
        <f>E661</f>
        <v>iRM5</v>
      </c>
      <c r="EF661" t="str">
        <f>A661</f>
        <v>Lab 3</v>
      </c>
      <c r="EG661" t="str">
        <f>B661</f>
        <v>Jul 20, 2020</v>
      </c>
      <c r="EH661" s="50">
        <f>C661</f>
        <v>1</v>
      </c>
      <c r="EI661" s="48">
        <f>BE661/AVERAGE(BE660,BE662)</f>
        <v>1.0191034658346312</v>
      </c>
      <c r="EJ661" s="46">
        <f>(CM661/AVERAGE(CM660,CM662)-1)*10^6</f>
        <v>-3.3751495777112339</v>
      </c>
      <c r="EK661" s="46">
        <f>(CN661/AVERAGE(CN660,CN662)-1)*10^6</f>
        <v>-2.6574557971947854</v>
      </c>
      <c r="EL661" s="46">
        <f>(CP661/AVERAGE(CP660,CP662)-1)*10^6</f>
        <v>19.83747832268179</v>
      </c>
      <c r="EN661" s="39" t="str">
        <f t="shared" ref="EN661:EU661" si="1471">DV588</f>
        <v>STD</v>
      </c>
      <c r="EO661" s="39" t="str">
        <f t="shared" si="1471"/>
        <v>Lab 3</v>
      </c>
      <c r="EP661" s="39" t="str">
        <f t="shared" si="1471"/>
        <v>Feb 4, 2020</v>
      </c>
      <c r="EQ661" s="124">
        <f t="shared" si="1471"/>
        <v>1</v>
      </c>
      <c r="ER661" s="117">
        <f t="shared" si="1471"/>
        <v>1.0070317752908144</v>
      </c>
      <c r="ES661" s="44">
        <f t="shared" si="1471"/>
        <v>1.2097412107614502</v>
      </c>
      <c r="ET661" s="44">
        <f t="shared" si="1471"/>
        <v>2.2561510830687581</v>
      </c>
      <c r="EU661" s="44">
        <f t="shared" si="1471"/>
        <v>-22.190405499111776</v>
      </c>
      <c r="EV661" s="39" t="s">
        <v>275</v>
      </c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</row>
    <row r="662" spans="1:235">
      <c r="A662" t="s">
        <v>178</v>
      </c>
      <c r="B662" t="s">
        <v>170</v>
      </c>
      <c r="C662">
        <v>1</v>
      </c>
      <c r="D662" s="14">
        <v>14</v>
      </c>
      <c r="E662" t="s">
        <v>162</v>
      </c>
      <c r="F662" s="13">
        <v>2.1941861000000001E-4</v>
      </c>
      <c r="G662" s="13">
        <v>-1.1582342000000001E-5</v>
      </c>
      <c r="H662" s="13">
        <v>3.4230243999999998E-4</v>
      </c>
      <c r="I662" s="13">
        <v>1.1827254000000001E-4</v>
      </c>
      <c r="J662" s="13">
        <v>2.5133490000000001E-4</v>
      </c>
      <c r="K662" s="13"/>
      <c r="L662" s="13">
        <v>3.0291147999999998E-4</v>
      </c>
      <c r="M662" s="13"/>
      <c r="N662" s="13">
        <v>1.9274415000000001E-4</v>
      </c>
      <c r="O662" s="13"/>
      <c r="P662" s="13"/>
      <c r="Q662" s="13"/>
      <c r="R662" s="13"/>
      <c r="S662" s="13"/>
      <c r="T662" s="13">
        <v>-7.1634803999999998E-5</v>
      </c>
      <c r="U662" s="13">
        <v>-1.2945531E-7</v>
      </c>
      <c r="V662" s="13">
        <v>20.917110000000001</v>
      </c>
      <c r="W662" s="13">
        <v>4.6585929999999998</v>
      </c>
      <c r="X662" s="13">
        <v>7.2785298000000003</v>
      </c>
      <c r="Y662" s="13"/>
      <c r="Z662" s="13">
        <v>7.6983851000000003</v>
      </c>
      <c r="AA662" s="13"/>
      <c r="AB662" s="13">
        <v>1.2900619</v>
      </c>
      <c r="AI662" s="68">
        <f t="shared" si="1343"/>
        <v>1</v>
      </c>
      <c r="AJ662" s="13">
        <f t="shared" si="1436"/>
        <v>-2.9105341400000002E-4</v>
      </c>
      <c r="AK662" s="13">
        <f t="shared" si="1437"/>
        <v>1.1452886690000002E-5</v>
      </c>
      <c r="AL662" s="13">
        <f t="shared" si="1438"/>
        <v>20.916767697560001</v>
      </c>
      <c r="AM662" s="13">
        <f t="shared" si="1439"/>
        <v>4.6584747274599998</v>
      </c>
      <c r="AN662" s="13">
        <f t="shared" si="1440"/>
        <v>7.2782784651000005</v>
      </c>
      <c r="AO662" s="13">
        <f t="shared" si="1441"/>
        <v>0</v>
      </c>
      <c r="AP662" s="13">
        <f t="shared" si="1442"/>
        <v>7.6980821885199999</v>
      </c>
      <c r="AQ662" s="13">
        <f t="shared" si="1443"/>
        <v>0</v>
      </c>
      <c r="AR662" s="13">
        <f t="shared" si="1444"/>
        <v>1.2898691558499999</v>
      </c>
      <c r="AS662" s="13">
        <f t="shared" si="1445"/>
        <v>0</v>
      </c>
      <c r="AT662" s="13">
        <f t="shared" si="1446"/>
        <v>0</v>
      </c>
      <c r="AU662" s="13">
        <f t="shared" si="1447"/>
        <v>0</v>
      </c>
      <c r="AV662" s="13">
        <f t="shared" si="1448"/>
        <v>0</v>
      </c>
      <c r="AW662" s="13">
        <f t="shared" si="1449"/>
        <v>0</v>
      </c>
      <c r="AY662">
        <f t="shared" si="1450"/>
        <v>0</v>
      </c>
      <c r="AZ662">
        <f t="shared" si="1451"/>
        <v>1</v>
      </c>
      <c r="BB662">
        <f t="shared" si="1344"/>
        <v>1</v>
      </c>
      <c r="BC662">
        <f t="shared" si="1345"/>
        <v>1</v>
      </c>
      <c r="BD662" s="41">
        <f t="shared" si="1346"/>
        <v>1.9480776369497281</v>
      </c>
      <c r="BE662" s="13">
        <f t="shared" si="1347"/>
        <v>20.916767697560001</v>
      </c>
      <c r="BF662" s="13">
        <f t="shared" si="1348"/>
        <v>4.6584747274599998</v>
      </c>
      <c r="BG662" s="13">
        <f t="shared" si="1452"/>
        <v>7.2782784651000005</v>
      </c>
      <c r="BH662" s="13">
        <f t="shared" si="1453"/>
        <v>7.6980821885199999</v>
      </c>
      <c r="BI662" s="13">
        <f t="shared" si="1454"/>
        <v>1.2898691558499999</v>
      </c>
      <c r="BJ662" s="17">
        <f t="shared" si="1455"/>
        <v>0.22271484747633469</v>
      </c>
      <c r="BK662" s="17">
        <f t="shared" si="1456"/>
        <v>0.34796382358585126</v>
      </c>
      <c r="BL662" s="17">
        <f t="shared" si="1457"/>
        <v>0.36803402417755027</v>
      </c>
      <c r="BM662" s="17">
        <f t="shared" si="1458"/>
        <v>6.1666753415273945E-2</v>
      </c>
      <c r="BN662" s="17">
        <f t="shared" si="1366"/>
        <v>1.5623737147691752</v>
      </c>
      <c r="BO662" s="17">
        <f t="shared" si="1367"/>
        <v>1.6524898467609213</v>
      </c>
      <c r="BP662" s="17">
        <f t="shared" si="1368"/>
        <v>0.27688658441070729</v>
      </c>
      <c r="BQ662" s="17">
        <f t="shared" si="1369"/>
        <v>1.0576789862373357</v>
      </c>
      <c r="BR662" s="17">
        <f t="shared" si="1370"/>
        <v>0.17722173753519305</v>
      </c>
      <c r="BS662" s="17">
        <f t="shared" si="1371"/>
        <v>0.1675572076605725</v>
      </c>
      <c r="BT662" s="96">
        <f t="shared" si="1459"/>
        <v>-1.5018630366388248</v>
      </c>
      <c r="BU662" s="96">
        <f t="shared" si="1460"/>
        <v>-1.0556567598244515</v>
      </c>
      <c r="BV662" s="96">
        <f t="shared" si="1461"/>
        <v>-0.99957988808287879</v>
      </c>
      <c r="BW662" s="96">
        <f t="shared" si="1462"/>
        <v>-2.7860103358387391</v>
      </c>
      <c r="BX662" s="96"/>
      <c r="BY662" s="96"/>
      <c r="BZ662" s="96"/>
      <c r="CA662" s="96"/>
      <c r="CB662" s="96"/>
      <c r="CC662" s="96"/>
      <c r="CD662" s="96"/>
      <c r="CE662" s="96"/>
      <c r="CF662" s="96"/>
      <c r="CG662" s="96"/>
      <c r="CH662" s="96"/>
      <c r="CJ662" s="39"/>
      <c r="CK662" s="19">
        <f t="shared" si="1349"/>
        <v>0</v>
      </c>
      <c r="CL662" s="38">
        <f t="shared" si="1350"/>
        <v>1.9480776369497281</v>
      </c>
      <c r="CM662" s="39">
        <f t="shared" si="1351"/>
        <v>0.2179625909911149</v>
      </c>
      <c r="CN662" s="39">
        <f t="shared" si="1352"/>
        <v>0.33336230177095333</v>
      </c>
      <c r="CO662" s="41">
        <f t="shared" si="1353"/>
        <v>0.33810000000000001</v>
      </c>
      <c r="CP662" s="39">
        <f t="shared" si="1354"/>
        <v>5.4370258530805245E-2</v>
      </c>
      <c r="CQ662" s="17">
        <f t="shared" si="1355"/>
        <v>1.5294473251354526</v>
      </c>
      <c r="CR662" s="17">
        <f t="shared" si="1356"/>
        <v>1.5511836157874559</v>
      </c>
      <c r="CS662" s="17">
        <f t="shared" si="1357"/>
        <v>0.24944766110355882</v>
      </c>
      <c r="CT662" s="17">
        <f t="shared" si="1358"/>
        <v>1.014211859601035</v>
      </c>
      <c r="CU662" s="17">
        <f t="shared" si="1359"/>
        <v>0.16309660163122455</v>
      </c>
      <c r="CV662" s="17">
        <f t="shared" si="1360"/>
        <v>0.16081117577877918</v>
      </c>
      <c r="CW662" s="13">
        <f t="shared" si="1361"/>
        <v>-1.5234318318763655</v>
      </c>
      <c r="CX662" s="13">
        <f t="shared" si="1362"/>
        <v>-1.0985253871312977</v>
      </c>
      <c r="CY662" s="13">
        <f t="shared" si="1363"/>
        <v>-2.9119379928088471</v>
      </c>
      <c r="CZ662" s="13">
        <f t="shared" si="1372"/>
        <v>0.42490644474506811</v>
      </c>
      <c r="DA662" s="13">
        <f t="shared" si="1373"/>
        <v>0.43901826260806875</v>
      </c>
      <c r="DB662" s="13">
        <f t="shared" si="1374"/>
        <v>-1.388506160932482</v>
      </c>
      <c r="DC662" s="13">
        <f t="shared" si="1375"/>
        <v>1.4111817863000822E-2</v>
      </c>
      <c r="DD662" s="13">
        <f t="shared" si="1376"/>
        <v>-1.8134126056775497</v>
      </c>
      <c r="DE662" s="13">
        <f t="shared" si="1377"/>
        <v>-1.8275244235405506</v>
      </c>
      <c r="DF662" s="15"/>
      <c r="DV662" s="39" t="str">
        <f>E662</f>
        <v>STD</v>
      </c>
      <c r="DW662" s="39" t="str">
        <f>A662</f>
        <v>Lab 3</v>
      </c>
      <c r="DX662" s="39" t="str">
        <f>B662</f>
        <v>Jul 20, 2020</v>
      </c>
      <c r="DY662" s="124">
        <f>C662</f>
        <v>1</v>
      </c>
      <c r="DZ662" s="48">
        <f>BE662/AVERAGE(BE660,BE664)</f>
        <v>1.0039365240900791</v>
      </c>
      <c r="EA662" s="46">
        <f>(CM662/AVERAGE(CM660,CM664)-1)*10^6</f>
        <v>-3.8247187690299</v>
      </c>
      <c r="EB662" s="46">
        <f>(CN662/AVERAGE(CN660,CN664)-1)*10^6</f>
        <v>8.6646338766094289</v>
      </c>
      <c r="EC662" s="46">
        <f>(CP662/AVERAGE(CP660,CP664)-1)*10^6</f>
        <v>-16.988652563276752</v>
      </c>
      <c r="EH662" s="50"/>
      <c r="EK662" s="46"/>
      <c r="EL662" s="46"/>
      <c r="EN662" s="39" t="str">
        <f t="shared" ref="EN662:EU662" si="1472">DV590</f>
        <v>STD</v>
      </c>
      <c r="EO662" s="39" t="str">
        <f t="shared" si="1472"/>
        <v>Lab 3</v>
      </c>
      <c r="EP662" s="39" t="str">
        <f t="shared" si="1472"/>
        <v>Feb 4, 2020</v>
      </c>
      <c r="EQ662" s="124">
        <f t="shared" si="1472"/>
        <v>1</v>
      </c>
      <c r="ER662" s="117">
        <f t="shared" si="1472"/>
        <v>0.99086926172106837</v>
      </c>
      <c r="ES662" s="44">
        <f t="shared" si="1472"/>
        <v>-2.4930173361248364</v>
      </c>
      <c r="ET662" s="44">
        <f t="shared" si="1472"/>
        <v>-2.5694472416404324</v>
      </c>
      <c r="EU662" s="44">
        <f t="shared" si="1472"/>
        <v>-1.5905744105149111</v>
      </c>
      <c r="EV662" s="39" t="s">
        <v>275</v>
      </c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</row>
    <row r="663" spans="1:235">
      <c r="A663" t="s">
        <v>178</v>
      </c>
      <c r="B663" t="s">
        <v>170</v>
      </c>
      <c r="C663">
        <v>1</v>
      </c>
      <c r="D663" s="14">
        <v>15</v>
      </c>
      <c r="E663" t="s">
        <v>163</v>
      </c>
      <c r="F663" s="13">
        <v>2.1941861000000001E-4</v>
      </c>
      <c r="G663" s="13">
        <v>-1.1582342000000001E-5</v>
      </c>
      <c r="H663" s="13">
        <v>3.4230243999999998E-4</v>
      </c>
      <c r="I663" s="13">
        <v>1.1827254000000001E-4</v>
      </c>
      <c r="J663" s="13">
        <v>2.5133490000000001E-4</v>
      </c>
      <c r="K663" s="13"/>
      <c r="L663" s="13">
        <v>3.0291147999999998E-4</v>
      </c>
      <c r="M663" s="13"/>
      <c r="N663" s="13">
        <v>1.9274415000000001E-4</v>
      </c>
      <c r="O663" s="13"/>
      <c r="P663" s="13"/>
      <c r="Q663" s="13"/>
      <c r="R663" s="13"/>
      <c r="S663" s="13"/>
      <c r="T663" s="13">
        <v>-3.6311498000000001E-5</v>
      </c>
      <c r="U663" s="13">
        <v>1.7882845000000001E-5</v>
      </c>
      <c r="V663" s="13">
        <v>20.755217999999999</v>
      </c>
      <c r="W663" s="13">
        <v>4.6227061000000003</v>
      </c>
      <c r="X663" s="13">
        <v>7.2225826</v>
      </c>
      <c r="Y663" s="13"/>
      <c r="Z663" s="13">
        <v>7.6396338999999998</v>
      </c>
      <c r="AA663" s="13"/>
      <c r="AB663" s="13">
        <v>1.2803088</v>
      </c>
      <c r="AI663" s="68">
        <f t="shared" si="1343"/>
        <v>1</v>
      </c>
      <c r="AJ663" s="13">
        <f t="shared" si="1436"/>
        <v>-2.5573010800000002E-4</v>
      </c>
      <c r="AK663" s="13">
        <f t="shared" si="1437"/>
        <v>2.9465187000000002E-5</v>
      </c>
      <c r="AL663" s="13">
        <f t="shared" si="1438"/>
        <v>20.754875697559999</v>
      </c>
      <c r="AM663" s="13">
        <f t="shared" si="1439"/>
        <v>4.6225878274600003</v>
      </c>
      <c r="AN663" s="13">
        <f t="shared" si="1440"/>
        <v>7.2223312651000002</v>
      </c>
      <c r="AO663" s="13">
        <f t="shared" si="1441"/>
        <v>0</v>
      </c>
      <c r="AP663" s="13">
        <f t="shared" si="1442"/>
        <v>7.6393309885199994</v>
      </c>
      <c r="AQ663" s="13">
        <f t="shared" si="1443"/>
        <v>0</v>
      </c>
      <c r="AR663" s="13">
        <f t="shared" si="1444"/>
        <v>1.28011605585</v>
      </c>
      <c r="AS663" s="13">
        <f t="shared" si="1445"/>
        <v>0</v>
      </c>
      <c r="AT663" s="13">
        <f t="shared" si="1446"/>
        <v>0</v>
      </c>
      <c r="AU663" s="13">
        <f t="shared" si="1447"/>
        <v>0</v>
      </c>
      <c r="AV663" s="13">
        <f t="shared" si="1448"/>
        <v>0</v>
      </c>
      <c r="AW663" s="13">
        <f t="shared" si="1449"/>
        <v>0</v>
      </c>
      <c r="AY663">
        <f t="shared" si="1450"/>
        <v>0</v>
      </c>
      <c r="AZ663">
        <f t="shared" si="1451"/>
        <v>1</v>
      </c>
      <c r="BB663">
        <f t="shared" si="1344"/>
        <v>1</v>
      </c>
      <c r="BC663">
        <f t="shared" si="1345"/>
        <v>1</v>
      </c>
      <c r="BD663" s="41">
        <f t="shared" si="1346"/>
        <v>1.950574412256969</v>
      </c>
      <c r="BE663" s="13">
        <f t="shared" si="1347"/>
        <v>20.754875697559999</v>
      </c>
      <c r="BF663" s="13">
        <f t="shared" si="1348"/>
        <v>4.6225878274600003</v>
      </c>
      <c r="BG663" s="13">
        <f t="shared" si="1452"/>
        <v>7.2223312651000002</v>
      </c>
      <c r="BH663" s="13">
        <f t="shared" si="1453"/>
        <v>7.6393309885199994</v>
      </c>
      <c r="BI663" s="13">
        <f t="shared" si="1454"/>
        <v>1.28011605585</v>
      </c>
      <c r="BJ663" s="17">
        <f t="shared" si="1455"/>
        <v>0.2227229830147065</v>
      </c>
      <c r="BK663" s="17">
        <f t="shared" si="1456"/>
        <v>0.34798239075693804</v>
      </c>
      <c r="BL663" s="17">
        <f t="shared" si="1457"/>
        <v>0.36807404196682808</v>
      </c>
      <c r="BM663" s="17">
        <f t="shared" si="1458"/>
        <v>6.1677847388914693E-2</v>
      </c>
      <c r="BN663" s="17">
        <f t="shared" si="1366"/>
        <v>1.5624000094052286</v>
      </c>
      <c r="BO663" s="17">
        <f t="shared" si="1367"/>
        <v>1.6526091604229456</v>
      </c>
      <c r="BP663" s="17">
        <f t="shared" si="1368"/>
        <v>0.27692628104232098</v>
      </c>
      <c r="BQ663" s="17">
        <f t="shared" si="1369"/>
        <v>1.057737551507093</v>
      </c>
      <c r="BR663" s="17">
        <f t="shared" si="1370"/>
        <v>0.17724416242658672</v>
      </c>
      <c r="BS663" s="17">
        <f t="shared" si="1371"/>
        <v>0.1675691310893184</v>
      </c>
      <c r="BT663" s="96">
        <f t="shared" si="1459"/>
        <v>-1.5018265083611806</v>
      </c>
      <c r="BU663" s="96">
        <f t="shared" si="1460"/>
        <v>-1.0556034017611169</v>
      </c>
      <c r="BV663" s="96">
        <f t="shared" si="1461"/>
        <v>-0.99947116005459669</v>
      </c>
      <c r="BW663" s="96">
        <f t="shared" si="1462"/>
        <v>-2.7858304499969866</v>
      </c>
      <c r="BX663" s="96"/>
      <c r="BY663" s="96"/>
      <c r="BZ663" s="96"/>
      <c r="CA663" s="96"/>
      <c r="CB663" s="96"/>
      <c r="CC663" s="96"/>
      <c r="CD663" s="96"/>
      <c r="CE663" s="96"/>
      <c r="CF663" s="96"/>
      <c r="CG663" s="96"/>
      <c r="CH663" s="96"/>
      <c r="CJ663" s="39"/>
      <c r="CK663" s="19">
        <f t="shared" si="1349"/>
        <v>0</v>
      </c>
      <c r="CL663" s="38">
        <f t="shared" si="1350"/>
        <v>1.950574412256969</v>
      </c>
      <c r="CM663" s="39">
        <f t="shared" si="1351"/>
        <v>0.21796452746482417</v>
      </c>
      <c r="CN663" s="39">
        <f t="shared" si="1352"/>
        <v>0.33336177339603779</v>
      </c>
      <c r="CO663" s="41">
        <f t="shared" si="1353"/>
        <v>0.33810000000000001</v>
      </c>
      <c r="CP663" s="39">
        <f t="shared" si="1354"/>
        <v>5.4371263806145008E-2</v>
      </c>
      <c r="CQ663" s="17">
        <f t="shared" si="1355"/>
        <v>1.5294313128535872</v>
      </c>
      <c r="CR663" s="17">
        <f t="shared" si="1356"/>
        <v>1.5511698345253158</v>
      </c>
      <c r="CS663" s="17">
        <f t="shared" si="1357"/>
        <v>0.24945005702783266</v>
      </c>
      <c r="CT663" s="17">
        <f t="shared" si="1358"/>
        <v>1.0142134671161986</v>
      </c>
      <c r="CU663" s="17">
        <f t="shared" si="1359"/>
        <v>0.16309987570635848</v>
      </c>
      <c r="CV663" s="17">
        <f t="shared" si="1360"/>
        <v>0.16081414908649808</v>
      </c>
      <c r="CW663" s="13">
        <f t="shared" si="1361"/>
        <v>-1.5234229474843317</v>
      </c>
      <c r="CX663" s="13">
        <f t="shared" si="1362"/>
        <v>-1.0985269721195565</v>
      </c>
      <c r="CY663" s="13">
        <f t="shared" si="1363"/>
        <v>-2.9119195035451662</v>
      </c>
      <c r="CZ663" s="13">
        <f t="shared" si="1372"/>
        <v>0.42489597536477519</v>
      </c>
      <c r="DA663" s="13">
        <f t="shared" si="1373"/>
        <v>0.43900937821603481</v>
      </c>
      <c r="DB663" s="13">
        <f t="shared" si="1374"/>
        <v>-1.3884965560608347</v>
      </c>
      <c r="DC663" s="13">
        <f t="shared" si="1375"/>
        <v>1.4113402851259917E-2</v>
      </c>
      <c r="DD663" s="13">
        <f t="shared" si="1376"/>
        <v>-1.8133925314256096</v>
      </c>
      <c r="DE663" s="13">
        <f t="shared" si="1377"/>
        <v>-1.8275059342768696</v>
      </c>
      <c r="DF663" s="15"/>
      <c r="DY663" s="124"/>
      <c r="EE663" t="str">
        <f>E663</f>
        <v>iRM4</v>
      </c>
      <c r="EF663" t="str">
        <f>A663</f>
        <v>Lab 3</v>
      </c>
      <c r="EG663" t="str">
        <f>B663</f>
        <v>Jul 20, 2020</v>
      </c>
      <c r="EH663" s="50">
        <f>C663</f>
        <v>1</v>
      </c>
      <c r="EI663" s="48">
        <f>BE663/AVERAGE(BE662,BE664)</f>
        <v>0.99679044042860643</v>
      </c>
      <c r="EJ663" s="46">
        <f>(CM663/AVERAGE(CM662,CM664)-1)*10^6</f>
        <v>4.2918219020915416</v>
      </c>
      <c r="EK663" s="46">
        <f>(CN663/AVERAGE(CN662,CN664)-1)*10^6</f>
        <v>3.3048077139330445</v>
      </c>
      <c r="EL663" s="46">
        <f>(CP663/AVERAGE(CP662,CP664)-1)*10^6</f>
        <v>8.133133703180917</v>
      </c>
      <c r="EN663" s="39" t="str">
        <f t="shared" ref="EN663:EU663" si="1473">DV592</f>
        <v>STD</v>
      </c>
      <c r="EO663" s="39" t="str">
        <f t="shared" si="1473"/>
        <v>Lab 3</v>
      </c>
      <c r="EP663" s="39" t="str">
        <f t="shared" si="1473"/>
        <v>Feb 4, 2020</v>
      </c>
      <c r="EQ663" s="124">
        <f t="shared" si="1473"/>
        <v>1</v>
      </c>
      <c r="ER663" s="117">
        <f t="shared" si="1473"/>
        <v>1.0075578220764367</v>
      </c>
      <c r="ES663" s="44">
        <f t="shared" si="1473"/>
        <v>2.9709061843963269</v>
      </c>
      <c r="ET663" s="44">
        <f t="shared" si="1473"/>
        <v>4.104239633262452</v>
      </c>
      <c r="EU663" s="44">
        <f t="shared" si="1473"/>
        <v>22.339817530081518</v>
      </c>
      <c r="EV663" s="39" t="s">
        <v>275</v>
      </c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</row>
    <row r="664" spans="1:235">
      <c r="A664" t="s">
        <v>178</v>
      </c>
      <c r="B664" t="s">
        <v>170</v>
      </c>
      <c r="C664">
        <v>1</v>
      </c>
      <c r="D664" s="14">
        <v>16</v>
      </c>
      <c r="E664" t="s">
        <v>162</v>
      </c>
      <c r="F664" s="13">
        <v>2.1941861000000001E-4</v>
      </c>
      <c r="G664" s="13">
        <v>-1.1582342000000001E-5</v>
      </c>
      <c r="H664" s="13">
        <v>3.4230243999999998E-4</v>
      </c>
      <c r="I664" s="13">
        <v>1.1827254000000001E-4</v>
      </c>
      <c r="J664" s="13">
        <v>2.5133490000000001E-4</v>
      </c>
      <c r="K664" s="13"/>
      <c r="L664" s="13">
        <v>3.0291147999999998E-4</v>
      </c>
      <c r="M664" s="13"/>
      <c r="N664" s="13">
        <v>1.9274415000000001E-4</v>
      </c>
      <c r="O664" s="13"/>
      <c r="P664" s="13"/>
      <c r="Q664" s="13"/>
      <c r="R664" s="13"/>
      <c r="S664" s="13"/>
      <c r="T664" s="13">
        <v>-6.5580930000000003E-5</v>
      </c>
      <c r="U664" s="13">
        <v>2.4040634000000001E-5</v>
      </c>
      <c r="V664" s="13">
        <v>20.726983000000001</v>
      </c>
      <c r="W664" s="13">
        <v>4.6164569000000002</v>
      </c>
      <c r="X664" s="13">
        <v>7.2128161999999998</v>
      </c>
      <c r="Y664" s="13"/>
      <c r="Z664" s="13">
        <v>7.6294883000000002</v>
      </c>
      <c r="AA664" s="13"/>
      <c r="AB664" s="13">
        <v>1.2786316</v>
      </c>
      <c r="AI664" s="68">
        <f t="shared" si="1343"/>
        <v>1</v>
      </c>
      <c r="AJ664" s="13">
        <f t="shared" si="1436"/>
        <v>-2.8499953999999998E-4</v>
      </c>
      <c r="AK664" s="13">
        <f t="shared" si="1437"/>
        <v>3.5622976000000002E-5</v>
      </c>
      <c r="AL664" s="13">
        <f t="shared" si="1438"/>
        <v>20.726640697560001</v>
      </c>
      <c r="AM664" s="13">
        <f t="shared" si="1439"/>
        <v>4.6163386274600002</v>
      </c>
      <c r="AN664" s="13">
        <f t="shared" si="1440"/>
        <v>7.2125648651000001</v>
      </c>
      <c r="AO664" s="13">
        <f t="shared" si="1441"/>
        <v>0</v>
      </c>
      <c r="AP664" s="13">
        <f t="shared" si="1442"/>
        <v>7.6291853885199998</v>
      </c>
      <c r="AQ664" s="13">
        <f t="shared" si="1443"/>
        <v>0</v>
      </c>
      <c r="AR664" s="13">
        <f t="shared" si="1444"/>
        <v>1.2784388558499999</v>
      </c>
      <c r="AS664" s="13">
        <f t="shared" si="1445"/>
        <v>0</v>
      </c>
      <c r="AT664" s="13">
        <f t="shared" si="1446"/>
        <v>0</v>
      </c>
      <c r="AU664" s="13">
        <f t="shared" si="1447"/>
        <v>0</v>
      </c>
      <c r="AV664" s="13">
        <f t="shared" si="1448"/>
        <v>0</v>
      </c>
      <c r="AW664" s="13">
        <f t="shared" si="1449"/>
        <v>0</v>
      </c>
      <c r="AY664">
        <f t="shared" si="1450"/>
        <v>0</v>
      </c>
      <c r="AZ664">
        <f t="shared" si="1451"/>
        <v>1</v>
      </c>
      <c r="BB664">
        <f t="shared" si="1344"/>
        <v>1</v>
      </c>
      <c r="BC664">
        <f t="shared" si="1345"/>
        <v>1</v>
      </c>
      <c r="BD664" s="41">
        <f t="shared" si="1346"/>
        <v>1.9513177942245592</v>
      </c>
      <c r="BE664" s="13">
        <f t="shared" si="1347"/>
        <v>20.726640697560001</v>
      </c>
      <c r="BF664" s="13">
        <f t="shared" si="1348"/>
        <v>4.6163386274600002</v>
      </c>
      <c r="BG664" s="13">
        <f t="shared" si="1452"/>
        <v>7.2125648651000001</v>
      </c>
      <c r="BH664" s="13">
        <f t="shared" si="1453"/>
        <v>7.6291853885199998</v>
      </c>
      <c r="BI664" s="13">
        <f t="shared" si="1454"/>
        <v>1.2784388558499999</v>
      </c>
      <c r="BJ664" s="17">
        <f t="shared" si="1455"/>
        <v>0.22272488315018887</v>
      </c>
      <c r="BK664" s="17">
        <f t="shared" si="1456"/>
        <v>0.34798523168055323</v>
      </c>
      <c r="BL664" s="17">
        <f t="shared" si="1457"/>
        <v>0.36808595757720303</v>
      </c>
      <c r="BM664" s="17">
        <f t="shared" si="1458"/>
        <v>6.1680948423084372E-2</v>
      </c>
      <c r="BN664" s="17">
        <f t="shared" si="1366"/>
        <v>1.562399435387281</v>
      </c>
      <c r="BO664" s="17">
        <f t="shared" si="1367"/>
        <v>1.652648560731284</v>
      </c>
      <c r="BP664" s="17">
        <f t="shared" si="1368"/>
        <v>0.27693784165773427</v>
      </c>
      <c r="BQ664" s="17">
        <f t="shared" si="1369"/>
        <v>1.0577631579351103</v>
      </c>
      <c r="BR664" s="17">
        <f t="shared" si="1370"/>
        <v>0.17725162681532081</v>
      </c>
      <c r="BS664" s="17">
        <f t="shared" si="1371"/>
        <v>0.16757213132790402</v>
      </c>
      <c r="BT664" s="96">
        <f t="shared" si="1459"/>
        <v>-1.5018179770127258</v>
      </c>
      <c r="BU664" s="96">
        <f t="shared" si="1460"/>
        <v>-1.0555952378077271</v>
      </c>
      <c r="BV664" s="96">
        <f t="shared" si="1461"/>
        <v>-0.99943878771601979</v>
      </c>
      <c r="BW664" s="96">
        <f t="shared" si="1462"/>
        <v>-2.7857801733361303</v>
      </c>
      <c r="BX664" s="96"/>
      <c r="BY664" s="96"/>
      <c r="BZ664" s="96"/>
      <c r="CA664" s="96"/>
      <c r="CB664" s="96"/>
      <c r="CC664" s="96"/>
      <c r="CD664" s="96"/>
      <c r="CE664" s="96"/>
      <c r="CF664" s="96"/>
      <c r="CG664" s="96"/>
      <c r="CH664" s="96"/>
      <c r="CJ664" s="39"/>
      <c r="CK664" s="19">
        <f t="shared" si="1349"/>
        <v>0</v>
      </c>
      <c r="CL664" s="38">
        <f t="shared" si="1350"/>
        <v>1.9513177942245592</v>
      </c>
      <c r="CM664" s="39">
        <f t="shared" si="1351"/>
        <v>0.21796459301669743</v>
      </c>
      <c r="CN664" s="39">
        <f t="shared" si="1352"/>
        <v>0.33335904163528363</v>
      </c>
      <c r="CO664" s="41">
        <f t="shared" si="1353"/>
        <v>0.33810000000000001</v>
      </c>
      <c r="CP664" s="39">
        <f t="shared" si="1354"/>
        <v>5.4371384671161517E-2</v>
      </c>
      <c r="CQ664" s="17">
        <f t="shared" si="1355"/>
        <v>1.5294183198357649</v>
      </c>
      <c r="CR664" s="17">
        <f t="shared" si="1356"/>
        <v>1.5511693680179484</v>
      </c>
      <c r="CS664" s="17">
        <f t="shared" si="1357"/>
        <v>0.24945053652359181</v>
      </c>
      <c r="CT664" s="17">
        <f t="shared" si="1358"/>
        <v>1.0142217782408409</v>
      </c>
      <c r="CU664" s="17">
        <f t="shared" si="1359"/>
        <v>0.16310157481988241</v>
      </c>
      <c r="CV664" s="17">
        <f t="shared" si="1360"/>
        <v>0.16081450656954016</v>
      </c>
      <c r="CW664" s="13">
        <f t="shared" si="1361"/>
        <v>-1.5234226467387739</v>
      </c>
      <c r="CX664" s="13">
        <f t="shared" si="1362"/>
        <v>-1.0985351667362315</v>
      </c>
      <c r="CY664" s="13">
        <f t="shared" si="1363"/>
        <v>-2.9119172805899924</v>
      </c>
      <c r="CZ664" s="13">
        <f t="shared" si="1372"/>
        <v>0.42488748000254256</v>
      </c>
      <c r="DA664" s="13">
        <f t="shared" si="1373"/>
        <v>0.43900907747047674</v>
      </c>
      <c r="DB664" s="13">
        <f t="shared" si="1374"/>
        <v>-1.388494633851219</v>
      </c>
      <c r="DC664" s="13">
        <f t="shared" si="1375"/>
        <v>1.4121597467934371E-2</v>
      </c>
      <c r="DD664" s="13">
        <f t="shared" si="1376"/>
        <v>-1.8133821138537611</v>
      </c>
      <c r="DE664" s="13">
        <f t="shared" si="1377"/>
        <v>-1.8275037113216956</v>
      </c>
      <c r="DF664" s="15"/>
      <c r="DV664" s="39" t="str">
        <f>E664</f>
        <v>STD</v>
      </c>
      <c r="DW664" s="39" t="str">
        <f>A664</f>
        <v>Lab 3</v>
      </c>
      <c r="DX664" s="39" t="str">
        <f>B664</f>
        <v>Jul 20, 2020</v>
      </c>
      <c r="DY664" s="124">
        <f>C664</f>
        <v>1</v>
      </c>
      <c r="DZ664" s="48">
        <f>BE664/AVERAGE(BE662,BE666)</f>
        <v>0.99658186257227532</v>
      </c>
      <c r="EA664" s="46">
        <f>(CM664/AVERAGE(CM662,CM666)-1)*10^6</f>
        <v>14.162407591999937</v>
      </c>
      <c r="EB664" s="46">
        <f>(CN664/AVERAGE(CN662,CN666)-1)*10^6</f>
        <v>-5.6479479690896284</v>
      </c>
      <c r="EC664" s="46">
        <f>(CP664/AVERAGE(CP662,CP666)-1)*10^6</f>
        <v>11.535441084564724</v>
      </c>
      <c r="EH664" s="50"/>
      <c r="EK664" s="46"/>
      <c r="EL664" s="46"/>
      <c r="EN664" s="39" t="str">
        <f t="shared" ref="EN664:EU664" si="1474">DV597</f>
        <v>STD</v>
      </c>
      <c r="EO664" s="39" t="str">
        <f t="shared" si="1474"/>
        <v>Lab 3</v>
      </c>
      <c r="EP664" s="39" t="str">
        <f t="shared" si="1474"/>
        <v>Feb 5, 2020</v>
      </c>
      <c r="EQ664" s="124">
        <f t="shared" si="1474"/>
        <v>2</v>
      </c>
      <c r="ER664" s="117">
        <f t="shared" si="1474"/>
        <v>1.004774652822964</v>
      </c>
      <c r="ES664" s="44">
        <f t="shared" si="1474"/>
        <v>-4.8882993421983656</v>
      </c>
      <c r="ET664" s="44">
        <f t="shared" si="1474"/>
        <v>4.8246208299573823</v>
      </c>
      <c r="EU664" s="44">
        <f t="shared" si="1474"/>
        <v>-8.6768598437370059</v>
      </c>
      <c r="EV664" s="39" t="s">
        <v>275</v>
      </c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</row>
    <row r="665" spans="1:235">
      <c r="A665" t="s">
        <v>178</v>
      </c>
      <c r="B665" t="s">
        <v>170</v>
      </c>
      <c r="C665">
        <v>1</v>
      </c>
      <c r="D665" s="14">
        <v>17</v>
      </c>
      <c r="E665" t="s">
        <v>164</v>
      </c>
      <c r="F665" s="13">
        <v>2.1941861000000001E-4</v>
      </c>
      <c r="G665" s="13">
        <v>-1.1582342000000001E-5</v>
      </c>
      <c r="H665" s="13">
        <v>3.4230243999999998E-4</v>
      </c>
      <c r="I665" s="13">
        <v>1.1827254000000001E-4</v>
      </c>
      <c r="J665" s="13">
        <v>2.5133490000000001E-4</v>
      </c>
      <c r="K665" s="13"/>
      <c r="L665" s="13">
        <v>3.0291147999999998E-4</v>
      </c>
      <c r="M665" s="13"/>
      <c r="N665" s="13">
        <v>1.9274415000000001E-4</v>
      </c>
      <c r="O665" s="13"/>
      <c r="P665" s="13"/>
      <c r="Q665" s="13"/>
      <c r="R665" s="13"/>
      <c r="S665" s="13"/>
      <c r="T665" s="13">
        <v>1.0633776000000001E-5</v>
      </c>
      <c r="U665" s="13">
        <v>2.4381897999999999E-5</v>
      </c>
      <c r="V665" s="13">
        <v>20.566873999999999</v>
      </c>
      <c r="W665" s="13">
        <v>4.5807760000000002</v>
      </c>
      <c r="X665" s="13">
        <v>7.1572962000000002</v>
      </c>
      <c r="Y665" s="13"/>
      <c r="Z665" s="13">
        <v>7.5709429000000004</v>
      </c>
      <c r="AA665" s="13"/>
      <c r="AB665" s="13">
        <v>1.2688647</v>
      </c>
      <c r="AI665" s="68">
        <f t="shared" si="1343"/>
        <v>1</v>
      </c>
      <c r="AJ665" s="13">
        <f t="shared" si="1436"/>
        <v>-2.08784834E-4</v>
      </c>
      <c r="AK665" s="13">
        <f t="shared" si="1437"/>
        <v>3.596424E-5</v>
      </c>
      <c r="AL665" s="13">
        <f t="shared" si="1438"/>
        <v>20.566531697559999</v>
      </c>
      <c r="AM665" s="13">
        <f t="shared" si="1439"/>
        <v>4.5806577274600002</v>
      </c>
      <c r="AN665" s="13">
        <f t="shared" si="1440"/>
        <v>7.1570448651000005</v>
      </c>
      <c r="AO665" s="13">
        <f t="shared" si="1441"/>
        <v>0</v>
      </c>
      <c r="AP665" s="13">
        <f t="shared" si="1442"/>
        <v>7.57063998852</v>
      </c>
      <c r="AQ665" s="13">
        <f t="shared" si="1443"/>
        <v>0</v>
      </c>
      <c r="AR665" s="13">
        <f t="shared" si="1444"/>
        <v>1.2686719558499999</v>
      </c>
      <c r="AS665" s="13">
        <f t="shared" si="1445"/>
        <v>0</v>
      </c>
      <c r="AT665" s="13">
        <f t="shared" si="1446"/>
        <v>0</v>
      </c>
      <c r="AU665" s="13">
        <f t="shared" si="1447"/>
        <v>0</v>
      </c>
      <c r="AV665" s="13">
        <f t="shared" si="1448"/>
        <v>0</v>
      </c>
      <c r="AW665" s="13">
        <f t="shared" si="1449"/>
        <v>0</v>
      </c>
      <c r="AY665">
        <f t="shared" si="1450"/>
        <v>0</v>
      </c>
      <c r="AZ665">
        <f t="shared" si="1451"/>
        <v>1</v>
      </c>
      <c r="BB665">
        <f t="shared" si="1344"/>
        <v>1</v>
      </c>
      <c r="BC665">
        <f t="shared" si="1345"/>
        <v>1</v>
      </c>
      <c r="BD665" s="41">
        <f t="shared" si="1346"/>
        <v>1.9524961572431605</v>
      </c>
      <c r="BE665" s="13">
        <f t="shared" si="1347"/>
        <v>20.566531697559999</v>
      </c>
      <c r="BF665" s="13">
        <f t="shared" si="1348"/>
        <v>4.5806577274600002</v>
      </c>
      <c r="BG665" s="13">
        <f t="shared" si="1452"/>
        <v>7.1570448651000005</v>
      </c>
      <c r="BH665" s="13">
        <f t="shared" si="1453"/>
        <v>7.57063998852</v>
      </c>
      <c r="BI665" s="13">
        <f t="shared" si="1454"/>
        <v>1.2686719558499999</v>
      </c>
      <c r="BJ665" s="17">
        <f t="shared" si="1455"/>
        <v>0.2227238794960964</v>
      </c>
      <c r="BK665" s="17">
        <f t="shared" si="1456"/>
        <v>0.34799474069558883</v>
      </c>
      <c r="BL665" s="17">
        <f t="shared" si="1457"/>
        <v>0.36810484625456691</v>
      </c>
      <c r="BM665" s="17">
        <f t="shared" si="1458"/>
        <v>6.1686237354279548E-2</v>
      </c>
      <c r="BN665" s="17">
        <f t="shared" si="1366"/>
        <v>1.5624491701694161</v>
      </c>
      <c r="BO665" s="17">
        <f t="shared" si="1367"/>
        <v>1.6527408156116394</v>
      </c>
      <c r="BP665" s="17">
        <f t="shared" si="1368"/>
        <v>0.27696283619808576</v>
      </c>
      <c r="BQ665" s="17">
        <f t="shared" si="1369"/>
        <v>1.0577885330070822</v>
      </c>
      <c r="BR665" s="17">
        <f t="shared" si="1370"/>
        <v>0.17726198169253388</v>
      </c>
      <c r="BS665" s="17">
        <f t="shared" si="1371"/>
        <v>0.16757790064958764</v>
      </c>
      <c r="BT665" s="96">
        <f t="shared" si="1459"/>
        <v>-1.5018224832732729</v>
      </c>
      <c r="BU665" s="96">
        <f t="shared" si="1460"/>
        <v>-1.0555679122655746</v>
      </c>
      <c r="BV665" s="96">
        <f t="shared" si="1461"/>
        <v>-0.99938747309141507</v>
      </c>
      <c r="BW665" s="96">
        <f t="shared" si="1462"/>
        <v>-2.7856944304189177</v>
      </c>
      <c r="BX665" s="96"/>
      <c r="BY665" s="96"/>
      <c r="BZ665" s="96"/>
      <c r="CA665" s="96"/>
      <c r="CB665" s="96"/>
      <c r="CC665" s="96"/>
      <c r="CD665" s="96"/>
      <c r="CE665" s="96"/>
      <c r="CF665" s="96"/>
      <c r="CG665" s="96"/>
      <c r="CH665" s="96"/>
      <c r="CJ665" s="39"/>
      <c r="CK665" s="19">
        <f t="shared" si="1349"/>
        <v>0</v>
      </c>
      <c r="CL665" s="38">
        <f t="shared" si="1350"/>
        <v>1.9524961572431605</v>
      </c>
      <c r="CM665" s="39">
        <f t="shared" si="1351"/>
        <v>0.21796076713911072</v>
      </c>
      <c r="CN665" s="39">
        <f t="shared" si="1352"/>
        <v>0.33335950665507835</v>
      </c>
      <c r="CO665" s="41">
        <f t="shared" si="1353"/>
        <v>0.33810000000000001</v>
      </c>
      <c r="CP665" s="39">
        <f t="shared" si="1354"/>
        <v>5.4371905070952187E-2</v>
      </c>
      <c r="CQ665" s="17">
        <f t="shared" si="1355"/>
        <v>1.5294472993037131</v>
      </c>
      <c r="CR665" s="17">
        <f t="shared" si="1356"/>
        <v>1.5511965957809821</v>
      </c>
      <c r="CS665" s="17">
        <f t="shared" si="1357"/>
        <v>0.24945730272755914</v>
      </c>
      <c r="CT665" s="17">
        <f t="shared" si="1358"/>
        <v>1.0142203634523208</v>
      </c>
      <c r="CU665" s="17">
        <f t="shared" si="1359"/>
        <v>0.16310290837816091</v>
      </c>
      <c r="CV665" s="17">
        <f t="shared" si="1360"/>
        <v>0.16081604575850986</v>
      </c>
      <c r="CW665" s="13">
        <f t="shared" si="1361"/>
        <v>-1.5234401996408828</v>
      </c>
      <c r="CX665" s="13">
        <f t="shared" si="1362"/>
        <v>-1.0985337717854058</v>
      </c>
      <c r="CY665" s="13">
        <f t="shared" si="1363"/>
        <v>-2.9119077094285553</v>
      </c>
      <c r="CZ665" s="13">
        <f t="shared" si="1372"/>
        <v>0.42490642785547716</v>
      </c>
      <c r="DA665" s="13">
        <f t="shared" si="1373"/>
        <v>0.43902663037258577</v>
      </c>
      <c r="DB665" s="13">
        <f t="shared" si="1374"/>
        <v>-1.3884675097876729</v>
      </c>
      <c r="DC665" s="13">
        <f t="shared" si="1375"/>
        <v>1.4120202517108774E-2</v>
      </c>
      <c r="DD665" s="13">
        <f t="shared" si="1376"/>
        <v>-1.8133739376431499</v>
      </c>
      <c r="DE665" s="13">
        <f t="shared" si="1377"/>
        <v>-1.8274941401602585</v>
      </c>
      <c r="DF665" s="15"/>
      <c r="DY665" s="124"/>
      <c r="EE665" t="str">
        <f>E665</f>
        <v>iRM5</v>
      </c>
      <c r="EF665" t="str">
        <f>A665</f>
        <v>Lab 3</v>
      </c>
      <c r="EG665" t="str">
        <f>B665</f>
        <v>Jul 20, 2020</v>
      </c>
      <c r="EH665" s="50">
        <f>C665</f>
        <v>1</v>
      </c>
      <c r="EI665" s="48">
        <f>BE665/AVERAGE(BE664,BE666)</f>
        <v>0.99342427707556902</v>
      </c>
      <c r="EJ665" s="46">
        <f>(CM665/AVERAGE(CM664,CM666)-1)*10^6</f>
        <v>-7.9831651370598777</v>
      </c>
      <c r="EK665" s="46">
        <f>(CN665/AVERAGE(CN664,CN666)-1)*10^6</f>
        <v>0.63679782447145783</v>
      </c>
      <c r="EL665" s="46">
        <f>(CP665/AVERAGE(CP664,CP666)-1)*10^6</f>
        <v>10.750525759828378</v>
      </c>
      <c r="EN665" s="39" t="str">
        <f t="shared" ref="EN665:EU665" si="1475">DV599</f>
        <v>STD</v>
      </c>
      <c r="EO665" s="39" t="str">
        <f t="shared" si="1475"/>
        <v>Lab 3</v>
      </c>
      <c r="EP665" s="39" t="str">
        <f t="shared" si="1475"/>
        <v>Feb 5, 2020</v>
      </c>
      <c r="EQ665" s="124">
        <f t="shared" si="1475"/>
        <v>2</v>
      </c>
      <c r="ER665" s="117">
        <f t="shared" si="1475"/>
        <v>0.99030349697488851</v>
      </c>
      <c r="ES665" s="44">
        <f t="shared" si="1475"/>
        <v>7.8547756805491531</v>
      </c>
      <c r="ET665" s="44">
        <f t="shared" si="1475"/>
        <v>-10.940135100612203</v>
      </c>
      <c r="EU665" s="44">
        <f t="shared" si="1475"/>
        <v>21.661944945794431</v>
      </c>
      <c r="EV665" s="39" t="s">
        <v>275</v>
      </c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</row>
    <row r="666" spans="1:235">
      <c r="A666" t="s">
        <v>178</v>
      </c>
      <c r="B666" t="s">
        <v>170</v>
      </c>
      <c r="C666">
        <v>1</v>
      </c>
      <c r="D666" s="14">
        <v>18</v>
      </c>
      <c r="E666" t="s">
        <v>162</v>
      </c>
      <c r="F666" s="13">
        <v>2.1941861000000001E-4</v>
      </c>
      <c r="G666" s="13">
        <v>-1.1582342000000001E-5</v>
      </c>
      <c r="H666" s="13">
        <v>3.4230243999999998E-4</v>
      </c>
      <c r="I666" s="13">
        <v>1.1827254000000001E-4</v>
      </c>
      <c r="J666" s="13">
        <v>2.5133490000000001E-4</v>
      </c>
      <c r="K666" s="13"/>
      <c r="L666" s="13">
        <v>3.0291147999999998E-4</v>
      </c>
      <c r="M666" s="13"/>
      <c r="N666" s="13">
        <v>1.9274415000000001E-4</v>
      </c>
      <c r="O666" s="13"/>
      <c r="P666" s="13"/>
      <c r="Q666" s="13"/>
      <c r="R666" s="13"/>
      <c r="S666" s="13"/>
      <c r="T666" s="13">
        <v>-4.6526458999999997E-5</v>
      </c>
      <c r="U666" s="13">
        <v>2.6812084999999999E-5</v>
      </c>
      <c r="V666" s="13">
        <v>20.679034999999999</v>
      </c>
      <c r="W666" s="13">
        <v>4.6058355999999998</v>
      </c>
      <c r="X666" s="13">
        <v>7.1965954999999999</v>
      </c>
      <c r="Y666" s="13"/>
      <c r="Z666" s="13">
        <v>7.6127887999999997</v>
      </c>
      <c r="AA666" s="13"/>
      <c r="AB666" s="13">
        <v>1.2759073000000001</v>
      </c>
      <c r="AI666" s="68">
        <f t="shared" si="1343"/>
        <v>1</v>
      </c>
      <c r="AJ666" s="13">
        <f t="shared" si="1436"/>
        <v>-2.6594506900000001E-4</v>
      </c>
      <c r="AK666" s="13">
        <f t="shared" si="1437"/>
        <v>3.8394427E-5</v>
      </c>
      <c r="AL666" s="13">
        <f t="shared" si="1438"/>
        <v>20.678692697559999</v>
      </c>
      <c r="AM666" s="13">
        <f t="shared" si="1439"/>
        <v>4.6057173274599998</v>
      </c>
      <c r="AN666" s="13">
        <f t="shared" si="1440"/>
        <v>7.1963441651000002</v>
      </c>
      <c r="AO666" s="13">
        <f t="shared" si="1441"/>
        <v>0</v>
      </c>
      <c r="AP666" s="13">
        <f t="shared" si="1442"/>
        <v>7.6124858885199993</v>
      </c>
      <c r="AQ666" s="13">
        <f t="shared" si="1443"/>
        <v>0</v>
      </c>
      <c r="AR666" s="13">
        <f t="shared" si="1444"/>
        <v>1.27571455585</v>
      </c>
      <c r="AS666" s="13">
        <f t="shared" si="1445"/>
        <v>0</v>
      </c>
      <c r="AT666" s="13">
        <f t="shared" si="1446"/>
        <v>0</v>
      </c>
      <c r="AU666" s="13">
        <f t="shared" si="1447"/>
        <v>0</v>
      </c>
      <c r="AV666" s="13">
        <f t="shared" si="1448"/>
        <v>0</v>
      </c>
      <c r="AW666" s="13">
        <f t="shared" si="1449"/>
        <v>0</v>
      </c>
      <c r="AY666">
        <f t="shared" si="1450"/>
        <v>0</v>
      </c>
      <c r="AZ666">
        <f t="shared" si="1451"/>
        <v>1</v>
      </c>
      <c r="BB666">
        <f t="shared" si="1344"/>
        <v>1</v>
      </c>
      <c r="BC666">
        <f t="shared" si="1345"/>
        <v>1</v>
      </c>
      <c r="BD666" s="41">
        <f t="shared" si="1346"/>
        <v>1.9541821493895888</v>
      </c>
      <c r="BE666" s="13">
        <f t="shared" si="1347"/>
        <v>20.678692697559999</v>
      </c>
      <c r="BF666" s="13">
        <f t="shared" si="1348"/>
        <v>4.6057173274599998</v>
      </c>
      <c r="BG666" s="13">
        <f t="shared" si="1452"/>
        <v>7.1963441651000002</v>
      </c>
      <c r="BH666" s="13">
        <f t="shared" si="1453"/>
        <v>7.6124858885199993</v>
      </c>
      <c r="BI666" s="13">
        <f t="shared" si="1454"/>
        <v>1.27571455585</v>
      </c>
      <c r="BJ666" s="17">
        <f t="shared" si="1455"/>
        <v>0.22272768374779589</v>
      </c>
      <c r="BK666" s="17">
        <f t="shared" si="1456"/>
        <v>0.34800769421701111</v>
      </c>
      <c r="BL666" s="17">
        <f t="shared" si="1457"/>
        <v>0.36813187370487116</v>
      </c>
      <c r="BM666" s="17">
        <f t="shared" si="1458"/>
        <v>6.1692224673396745E-2</v>
      </c>
      <c r="BN666" s="17">
        <f t="shared" si="1366"/>
        <v>1.5624806416568993</v>
      </c>
      <c r="BO666" s="17">
        <f t="shared" si="1367"/>
        <v>1.6528339338441767</v>
      </c>
      <c r="BP666" s="17">
        <f t="shared" si="1368"/>
        <v>0.27698498738600225</v>
      </c>
      <c r="BQ666" s="17">
        <f t="shared" si="1369"/>
        <v>1.05782682343601</v>
      </c>
      <c r="BR666" s="17">
        <f t="shared" si="1370"/>
        <v>0.17727258821733588</v>
      </c>
      <c r="BS666" s="17">
        <f t="shared" si="1371"/>
        <v>0.16758186150122656</v>
      </c>
      <c r="BT666" s="96">
        <f t="shared" si="1459"/>
        <v>-1.5018054028451704</v>
      </c>
      <c r="BU666" s="96">
        <f t="shared" si="1460"/>
        <v>-1.0555306896330836</v>
      </c>
      <c r="BV666" s="96">
        <f t="shared" si="1461"/>
        <v>-0.99931405254722416</v>
      </c>
      <c r="BW666" s="96">
        <f t="shared" si="1462"/>
        <v>-2.7855973742711351</v>
      </c>
      <c r="BX666" s="96"/>
      <c r="BY666" s="96"/>
      <c r="BZ666" s="96"/>
      <c r="CA666" s="96"/>
      <c r="CB666" s="96"/>
      <c r="CC666" s="96"/>
      <c r="CD666" s="96"/>
      <c r="CE666" s="96"/>
      <c r="CF666" s="96"/>
      <c r="CG666" s="96"/>
      <c r="CH666" s="96"/>
      <c r="CJ666" s="39"/>
      <c r="CK666" s="19">
        <f t="shared" si="1349"/>
        <v>0</v>
      </c>
      <c r="CL666" s="38">
        <f t="shared" si="1350"/>
        <v>1.9541821493895888</v>
      </c>
      <c r="CM666" s="39">
        <f t="shared" si="1351"/>
        <v>0.21796042132290089</v>
      </c>
      <c r="CN666" s="39">
        <f t="shared" si="1352"/>
        <v>0.33335954710992627</v>
      </c>
      <c r="CO666" s="41">
        <f t="shared" si="1353"/>
        <v>0.33810000000000001</v>
      </c>
      <c r="CP666" s="39">
        <f t="shared" si="1354"/>
        <v>5.4371256430178497E-2</v>
      </c>
      <c r="CQ666" s="17">
        <f t="shared" si="1355"/>
        <v>1.5294499115326334</v>
      </c>
      <c r="CR666" s="17">
        <f t="shared" si="1356"/>
        <v>1.5511990569109626</v>
      </c>
      <c r="CS666" s="17">
        <f t="shared" si="1357"/>
        <v>0.24945472256006207</v>
      </c>
      <c r="CT666" s="17">
        <f t="shared" si="1358"/>
        <v>1.0142202403716085</v>
      </c>
      <c r="CU666" s="17">
        <f t="shared" si="1359"/>
        <v>0.16310094281550427</v>
      </c>
      <c r="CV666" s="17">
        <f t="shared" si="1360"/>
        <v>0.16081412727056638</v>
      </c>
      <c r="CW666" s="13">
        <f t="shared" si="1361"/>
        <v>-1.5234417862405663</v>
      </c>
      <c r="CX666" s="13">
        <f t="shared" si="1362"/>
        <v>-1.0985336504303982</v>
      </c>
      <c r="CY666" s="13">
        <f t="shared" si="1363"/>
        <v>-2.9119196392044553</v>
      </c>
      <c r="CZ666" s="13">
        <f t="shared" si="1372"/>
        <v>0.42490813581016817</v>
      </c>
      <c r="DA666" s="13">
        <f t="shared" si="1373"/>
        <v>0.43902821697226935</v>
      </c>
      <c r="DB666" s="13">
        <f t="shared" si="1374"/>
        <v>-1.3884778529638895</v>
      </c>
      <c r="DC666" s="13">
        <f t="shared" si="1375"/>
        <v>1.412008116210133E-2</v>
      </c>
      <c r="DD666" s="13">
        <f t="shared" si="1376"/>
        <v>-1.8133859887740575</v>
      </c>
      <c r="DE666" s="13">
        <f t="shared" si="1377"/>
        <v>-1.8275060699361587</v>
      </c>
      <c r="DF666" s="15"/>
      <c r="DV666" s="39" t="str">
        <f>E666</f>
        <v>STD</v>
      </c>
      <c r="DW666" s="39" t="str">
        <f>A666</f>
        <v>Lab 3</v>
      </c>
      <c r="DX666" s="39" t="str">
        <f>B666</f>
        <v>Jul 20, 2020</v>
      </c>
      <c r="DY666" s="124">
        <f>C666</f>
        <v>1</v>
      </c>
      <c r="DZ666" s="48">
        <f>BE666/AVERAGE(BE664,BE668)</f>
        <v>1.0009099999080451</v>
      </c>
      <c r="EA666" s="46">
        <f>(CM666/AVERAGE(CM664,CM668)-1)*10^6</f>
        <v>-8.4448447862373044</v>
      </c>
      <c r="EB666" s="46">
        <f>(CN666/AVERAGE(CN664,CN668)-1)*10^6</f>
        <v>3.0888824769093048</v>
      </c>
      <c r="EC666" s="46">
        <f>(CP666/AVERAGE(CP664,CP668)-1)*10^6</f>
        <v>-0.97591974101973733</v>
      </c>
      <c r="EH666" s="50"/>
      <c r="EK666" s="46"/>
      <c r="EL666" s="46"/>
      <c r="EN666" s="39" t="str">
        <f t="shared" ref="EN666:EU666" si="1476">DV601</f>
        <v>STD</v>
      </c>
      <c r="EO666" s="39" t="str">
        <f t="shared" si="1476"/>
        <v>Lab 3</v>
      </c>
      <c r="EP666" s="39" t="str">
        <f t="shared" si="1476"/>
        <v>Feb 5, 2020</v>
      </c>
      <c r="EQ666" s="124">
        <f t="shared" si="1476"/>
        <v>2</v>
      </c>
      <c r="ER666" s="117">
        <f t="shared" si="1476"/>
        <v>1.0029291571866847</v>
      </c>
      <c r="ES666" s="44">
        <f t="shared" si="1476"/>
        <v>-3.0578956059512663</v>
      </c>
      <c r="ET666" s="44">
        <f t="shared" si="1476"/>
        <v>14.06744879628441</v>
      </c>
      <c r="EU666" s="44">
        <f t="shared" si="1476"/>
        <v>-14.426656127164428</v>
      </c>
      <c r="EV666" s="39" t="s">
        <v>275</v>
      </c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</row>
    <row r="667" spans="1:235">
      <c r="A667" t="s">
        <v>178</v>
      </c>
      <c r="B667" t="s">
        <v>170</v>
      </c>
      <c r="C667">
        <v>1</v>
      </c>
      <c r="D667" s="14">
        <v>19</v>
      </c>
      <c r="E667" t="s">
        <v>163</v>
      </c>
      <c r="F667" s="13">
        <v>2.1941861000000001E-4</v>
      </c>
      <c r="G667" s="13">
        <v>-1.1582342000000001E-5</v>
      </c>
      <c r="H667" s="13">
        <v>3.4230243999999998E-4</v>
      </c>
      <c r="I667" s="13">
        <v>1.1827254000000001E-4</v>
      </c>
      <c r="J667" s="13">
        <v>2.5133490000000001E-4</v>
      </c>
      <c r="K667" s="13"/>
      <c r="L667" s="13">
        <v>3.0291147999999998E-4</v>
      </c>
      <c r="M667" s="13"/>
      <c r="N667" s="13">
        <v>1.9274415000000001E-4</v>
      </c>
      <c r="O667" s="13"/>
      <c r="P667" s="13"/>
      <c r="Q667" s="13"/>
      <c r="R667" s="13"/>
      <c r="S667" s="13"/>
      <c r="T667" s="13">
        <v>-2.4321123E-5</v>
      </c>
      <c r="U667" s="13">
        <v>6.2659002000000003E-5</v>
      </c>
      <c r="V667" s="13">
        <v>21.023645999999999</v>
      </c>
      <c r="W667" s="13">
        <v>4.6827527</v>
      </c>
      <c r="X667" s="13">
        <v>7.3166897000000004</v>
      </c>
      <c r="Y667" s="13"/>
      <c r="Z667" s="13">
        <v>7.7400264999999999</v>
      </c>
      <c r="AA667" s="13"/>
      <c r="AB667" s="13">
        <v>1.2972807</v>
      </c>
      <c r="AI667" s="68">
        <f t="shared" si="1343"/>
        <v>1</v>
      </c>
      <c r="AJ667" s="13">
        <f t="shared" si="1436"/>
        <v>-2.43739733E-4</v>
      </c>
      <c r="AK667" s="13">
        <f t="shared" si="1437"/>
        <v>7.4241344000000004E-5</v>
      </c>
      <c r="AL667" s="13">
        <f t="shared" si="1438"/>
        <v>21.023303697559999</v>
      </c>
      <c r="AM667" s="13">
        <f t="shared" si="1439"/>
        <v>4.68263442746</v>
      </c>
      <c r="AN667" s="13">
        <f t="shared" si="1440"/>
        <v>7.3164383651000007</v>
      </c>
      <c r="AO667" s="13">
        <f t="shared" si="1441"/>
        <v>0</v>
      </c>
      <c r="AP667" s="13">
        <f t="shared" si="1442"/>
        <v>7.7397235885199995</v>
      </c>
      <c r="AQ667" s="13">
        <f t="shared" si="1443"/>
        <v>0</v>
      </c>
      <c r="AR667" s="13">
        <f t="shared" si="1444"/>
        <v>1.2970879558499999</v>
      </c>
      <c r="AS667" s="13">
        <f t="shared" si="1445"/>
        <v>0</v>
      </c>
      <c r="AT667" s="13">
        <f t="shared" si="1446"/>
        <v>0</v>
      </c>
      <c r="AU667" s="13">
        <f t="shared" si="1447"/>
        <v>0</v>
      </c>
      <c r="AV667" s="13">
        <f t="shared" si="1448"/>
        <v>0</v>
      </c>
      <c r="AW667" s="13">
        <f t="shared" si="1449"/>
        <v>0</v>
      </c>
      <c r="AY667">
        <f t="shared" si="1450"/>
        <v>0</v>
      </c>
      <c r="AZ667">
        <f t="shared" si="1451"/>
        <v>1</v>
      </c>
      <c r="BB667">
        <f t="shared" si="1344"/>
        <v>1</v>
      </c>
      <c r="BC667">
        <f t="shared" si="1345"/>
        <v>1</v>
      </c>
      <c r="BD667" s="41">
        <f t="shared" si="1346"/>
        <v>1.9552959956389568</v>
      </c>
      <c r="BE667" s="13">
        <f t="shared" si="1347"/>
        <v>21.023303697559999</v>
      </c>
      <c r="BF667" s="13">
        <f t="shared" si="1348"/>
        <v>4.68263442746</v>
      </c>
      <c r="BG667" s="13">
        <f t="shared" si="1452"/>
        <v>7.3164383651000007</v>
      </c>
      <c r="BH667" s="13">
        <f t="shared" si="1453"/>
        <v>7.7397235885199995</v>
      </c>
      <c r="BI667" s="13">
        <f t="shared" si="1454"/>
        <v>1.2970879558499999</v>
      </c>
      <c r="BJ667" s="17">
        <f t="shared" si="1455"/>
        <v>0.22273542231155014</v>
      </c>
      <c r="BK667" s="17">
        <f t="shared" si="1456"/>
        <v>0.34801563400090912</v>
      </c>
      <c r="BL667" s="17">
        <f t="shared" si="1457"/>
        <v>0.36814973040694288</v>
      </c>
      <c r="BM667" s="17">
        <f t="shared" si="1458"/>
        <v>6.1697627285883815E-2</v>
      </c>
      <c r="BN667" s="17">
        <f t="shared" si="1366"/>
        <v>1.5624620026271523</v>
      </c>
      <c r="BO667" s="17">
        <f t="shared" si="1367"/>
        <v>1.6528566789524621</v>
      </c>
      <c r="BP667" s="17">
        <f t="shared" si="1368"/>
        <v>0.27699961975327186</v>
      </c>
      <c r="BQ667" s="17">
        <f t="shared" si="1369"/>
        <v>1.0578539997601979</v>
      </c>
      <c r="BR667" s="17">
        <f t="shared" si="1370"/>
        <v>0.1772840678925437</v>
      </c>
      <c r="BS667" s="17">
        <f t="shared" si="1371"/>
        <v>0.1675884081666579</v>
      </c>
      <c r="BT667" s="96">
        <f t="shared" si="1459"/>
        <v>-1.5017706589409066</v>
      </c>
      <c r="BU667" s="96">
        <f t="shared" si="1460"/>
        <v>-1.0555078749268045</v>
      </c>
      <c r="BV667" s="96">
        <f t="shared" si="1461"/>
        <v>-0.99926554745902019</v>
      </c>
      <c r="BW667" s="96">
        <f t="shared" si="1462"/>
        <v>-2.7855098044685178</v>
      </c>
      <c r="BX667" s="96"/>
      <c r="BY667" s="96"/>
      <c r="BZ667" s="96"/>
      <c r="CA667" s="96"/>
      <c r="CB667" s="96"/>
      <c r="CC667" s="96"/>
      <c r="CD667" s="96"/>
      <c r="CE667" s="96"/>
      <c r="CF667" s="96"/>
      <c r="CG667" s="96"/>
      <c r="CH667" s="96"/>
      <c r="CJ667" s="39"/>
      <c r="CK667" s="19">
        <f t="shared" si="1349"/>
        <v>0</v>
      </c>
      <c r="CL667" s="38">
        <f t="shared" si="1350"/>
        <v>1.9552959956389568</v>
      </c>
      <c r="CM667" s="39">
        <f t="shared" si="1351"/>
        <v>0.21796530621544299</v>
      </c>
      <c r="CN667" s="39">
        <f t="shared" si="1352"/>
        <v>0.33335898168111072</v>
      </c>
      <c r="CO667" s="41">
        <f t="shared" si="1353"/>
        <v>0.33810000000000001</v>
      </c>
      <c r="CP667" s="39">
        <f t="shared" si="1354"/>
        <v>5.4372102917879854E-2</v>
      </c>
      <c r="CQ667" s="17">
        <f t="shared" si="1355"/>
        <v>1.5294130404019868</v>
      </c>
      <c r="CR667" s="17">
        <f t="shared" si="1356"/>
        <v>1.5511642924760349</v>
      </c>
      <c r="CS667" s="17">
        <f t="shared" si="1357"/>
        <v>0.2494530155369632</v>
      </c>
      <c r="CT667" s="17">
        <f t="shared" si="1358"/>
        <v>1.0142219606472893</v>
      </c>
      <c r="CU667" s="17">
        <f t="shared" si="1359"/>
        <v>0.1631037587278566</v>
      </c>
      <c r="CV667" s="17">
        <f t="shared" si="1360"/>
        <v>0.1608166309313217</v>
      </c>
      <c r="CW667" s="13">
        <f t="shared" si="1361"/>
        <v>-1.5234193746588049</v>
      </c>
      <c r="CX667" s="13">
        <f t="shared" si="1362"/>
        <v>-1.0985353465848955</v>
      </c>
      <c r="CY667" s="13">
        <f t="shared" si="1363"/>
        <v>-2.9119040706638759</v>
      </c>
      <c r="CZ667" s="13">
        <f t="shared" si="1372"/>
        <v>0.42488402807390946</v>
      </c>
      <c r="DA667" s="13">
        <f t="shared" si="1373"/>
        <v>0.43900580539050799</v>
      </c>
      <c r="DB667" s="13">
        <f t="shared" si="1374"/>
        <v>-1.3884846960050714</v>
      </c>
      <c r="DC667" s="13">
        <f t="shared" si="1375"/>
        <v>1.4121777316598539E-2</v>
      </c>
      <c r="DD667" s="13">
        <f t="shared" si="1376"/>
        <v>-1.8133687240789806</v>
      </c>
      <c r="DE667" s="13">
        <f t="shared" si="1377"/>
        <v>-1.8274905013955791</v>
      </c>
      <c r="DF667" s="15"/>
      <c r="DY667" s="124"/>
      <c r="EE667" t="str">
        <f>E667</f>
        <v>iRM4</v>
      </c>
      <c r="EF667" t="str">
        <f>A667</f>
        <v>Lab 3</v>
      </c>
      <c r="EG667" t="str">
        <f>B667</f>
        <v>Jul 20, 2020</v>
      </c>
      <c r="EH667" s="50">
        <f>C667</f>
        <v>1</v>
      </c>
      <c r="EI667" s="48">
        <f>BE667/AVERAGE(BE666,BE668)</f>
        <v>1.0187723897861645</v>
      </c>
      <c r="EJ667" s="46">
        <f>(CM667/AVERAGE(CM666,CM668)-1)*10^6</f>
        <v>23.536785754618705</v>
      </c>
      <c r="EK667" s="46">
        <f>(CN667/AVERAGE(CN666,CN668)-1)*10^6</f>
        <v>0.63456901377989539</v>
      </c>
      <c r="EL667" s="46">
        <f>(CP667/AVERAGE(CP666,CP668)-1)*10^6</f>
        <v>15.772052906370959</v>
      </c>
      <c r="EN667" s="39" t="str">
        <f t="shared" ref="EN667:EU667" si="1477">DV603</f>
        <v>STD</v>
      </c>
      <c r="EO667" s="39" t="str">
        <f t="shared" si="1477"/>
        <v>Lab 3</v>
      </c>
      <c r="EP667" s="39" t="str">
        <f t="shared" si="1477"/>
        <v>Feb 5, 2020</v>
      </c>
      <c r="EQ667" s="124">
        <f t="shared" si="1477"/>
        <v>2</v>
      </c>
      <c r="ER667" s="117">
        <f t="shared" si="1477"/>
        <v>1.0034953856887066</v>
      </c>
      <c r="ES667" s="44">
        <f t="shared" si="1477"/>
        <v>1.4512538852873291</v>
      </c>
      <c r="ET667" s="44">
        <f t="shared" si="1477"/>
        <v>-10.949768250667624</v>
      </c>
      <c r="EU667" s="44">
        <f t="shared" si="1477"/>
        <v>0.53962991541922634</v>
      </c>
      <c r="EV667" s="39" t="s">
        <v>275</v>
      </c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</row>
    <row r="668" spans="1:235">
      <c r="A668" t="s">
        <v>178</v>
      </c>
      <c r="B668" t="s">
        <v>170</v>
      </c>
      <c r="C668">
        <v>1</v>
      </c>
      <c r="D668" s="14">
        <v>20</v>
      </c>
      <c r="E668" t="s">
        <v>162</v>
      </c>
      <c r="F668" s="13">
        <v>2.1941861000000001E-4</v>
      </c>
      <c r="G668" s="13">
        <v>-1.1582342000000001E-5</v>
      </c>
      <c r="H668" s="13">
        <v>3.4230243999999998E-4</v>
      </c>
      <c r="I668" s="13">
        <v>1.1827254000000001E-4</v>
      </c>
      <c r="J668" s="13">
        <v>2.5133490000000001E-4</v>
      </c>
      <c r="K668" s="13"/>
      <c r="L668" s="13">
        <v>3.0291147999999998E-4</v>
      </c>
      <c r="M668" s="13"/>
      <c r="N668" s="13">
        <v>1.9274415000000001E-4</v>
      </c>
      <c r="O668" s="13"/>
      <c r="P668" s="13"/>
      <c r="Q668" s="13"/>
      <c r="R668" s="13"/>
      <c r="S668" s="13"/>
      <c r="T668" s="13">
        <v>-4.4527999000000002E-5</v>
      </c>
      <c r="U668" s="13">
        <v>3.3723584E-5</v>
      </c>
      <c r="V668" s="13">
        <v>20.593485999999999</v>
      </c>
      <c r="W668" s="13">
        <v>4.5868931000000002</v>
      </c>
      <c r="X668" s="13">
        <v>7.1671690999999997</v>
      </c>
      <c r="Y668" s="13"/>
      <c r="Z668" s="13">
        <v>7.5820882999999997</v>
      </c>
      <c r="AA668" s="13"/>
      <c r="AB668" s="13">
        <v>1.2708263</v>
      </c>
      <c r="AI668" s="68">
        <f t="shared" ref="AI668:AI731" si="1478">$AJ$5</f>
        <v>1</v>
      </c>
      <c r="AJ668" s="13">
        <f t="shared" si="1436"/>
        <v>-2.6394660899999999E-4</v>
      </c>
      <c r="AK668" s="13">
        <f t="shared" si="1437"/>
        <v>4.5305926E-5</v>
      </c>
      <c r="AL668" s="13">
        <f t="shared" si="1438"/>
        <v>20.593143697559999</v>
      </c>
      <c r="AM668" s="13">
        <f t="shared" si="1439"/>
        <v>4.5867748274600002</v>
      </c>
      <c r="AN668" s="13">
        <f t="shared" si="1440"/>
        <v>7.1669177651</v>
      </c>
      <c r="AO668" s="13">
        <f t="shared" si="1441"/>
        <v>0</v>
      </c>
      <c r="AP668" s="13">
        <f t="shared" si="1442"/>
        <v>7.5817853885199993</v>
      </c>
      <c r="AQ668" s="13">
        <f t="shared" si="1443"/>
        <v>0</v>
      </c>
      <c r="AR668" s="13">
        <f t="shared" si="1444"/>
        <v>1.2706335558499999</v>
      </c>
      <c r="AS668" s="13">
        <f t="shared" si="1445"/>
        <v>0</v>
      </c>
      <c r="AT668" s="13">
        <f t="shared" si="1446"/>
        <v>0</v>
      </c>
      <c r="AU668" s="13">
        <f t="shared" si="1447"/>
        <v>0</v>
      </c>
      <c r="AV668" s="13">
        <f t="shared" si="1448"/>
        <v>0</v>
      </c>
      <c r="AW668" s="13">
        <f t="shared" si="1449"/>
        <v>0</v>
      </c>
      <c r="AY668">
        <f t="shared" si="1450"/>
        <v>0</v>
      </c>
      <c r="AZ668">
        <f t="shared" si="1451"/>
        <v>1</v>
      </c>
      <c r="BB668">
        <f t="shared" ref="BB668:BB731" si="1479">$BB$7</f>
        <v>1</v>
      </c>
      <c r="BC668">
        <f t="shared" ref="BC668:BC731" si="1480">$BB$8</f>
        <v>1</v>
      </c>
      <c r="BD668" s="41">
        <f t="shared" ref="BD668:BD731" si="1481">LN(AP668/AL668/$CM$7)/LN($BG$4/$BD$4)</f>
        <v>1.9565835261040585</v>
      </c>
      <c r="BE668" s="13">
        <f t="shared" ref="BE668:BE731" si="1482">AL668</f>
        <v>20.593143697559999</v>
      </c>
      <c r="BF668" s="13">
        <f t="shared" ref="BF668:BF731" si="1483">AM668</f>
        <v>4.5867748274600002</v>
      </c>
      <c r="BG668" s="13">
        <f t="shared" si="1452"/>
        <v>7.1669177651</v>
      </c>
      <c r="BH668" s="13">
        <f t="shared" si="1453"/>
        <v>7.5817853885199993</v>
      </c>
      <c r="BI668" s="13">
        <f t="shared" si="1454"/>
        <v>1.2706335558499999</v>
      </c>
      <c r="BJ668" s="17">
        <f t="shared" si="1455"/>
        <v>0.22273310451397807</v>
      </c>
      <c r="BK668" s="17">
        <f t="shared" si="1456"/>
        <v>0.34802446243062829</v>
      </c>
      <c r="BL668" s="17">
        <f t="shared" si="1457"/>
        <v>0.36817037261864666</v>
      </c>
      <c r="BM668" s="17">
        <f t="shared" si="1458"/>
        <v>6.1701776790910864E-2</v>
      </c>
      <c r="BN668" s="17">
        <f t="shared" si="1366"/>
        <v>1.5625178986753956</v>
      </c>
      <c r="BO668" s="17">
        <f t="shared" si="1367"/>
        <v>1.6529665557440356</v>
      </c>
      <c r="BP668" s="17">
        <f t="shared" si="1368"/>
        <v>0.27702113220012448</v>
      </c>
      <c r="BQ668" s="17">
        <f t="shared" si="1369"/>
        <v>1.0578864774255172</v>
      </c>
      <c r="BR668" s="17">
        <f t="shared" si="1370"/>
        <v>0.17729149370702607</v>
      </c>
      <c r="BS668" s="17">
        <f t="shared" si="1371"/>
        <v>0.16759028259675307</v>
      </c>
      <c r="BT668" s="96">
        <f t="shared" si="1459"/>
        <v>-1.5017810650523711</v>
      </c>
      <c r="BU668" s="96">
        <f t="shared" si="1460"/>
        <v>-1.0554825073373082</v>
      </c>
      <c r="BV668" s="96">
        <f t="shared" si="1461"/>
        <v>-0.99920947887791156</v>
      </c>
      <c r="BW668" s="96">
        <f t="shared" si="1462"/>
        <v>-2.7854425512259327</v>
      </c>
      <c r="BX668" s="96"/>
      <c r="BY668" s="96"/>
      <c r="BZ668" s="96"/>
      <c r="CA668" s="96"/>
      <c r="CB668" s="96"/>
      <c r="CC668" s="96"/>
      <c r="CD668" s="96"/>
      <c r="CE668" s="96"/>
      <c r="CF668" s="96"/>
      <c r="CG668" s="96"/>
      <c r="CH668" s="96"/>
      <c r="CJ668" s="39"/>
      <c r="CK668" s="19">
        <f t="shared" ref="CK668:CK731" si="1484">$CM$6</f>
        <v>0</v>
      </c>
      <c r="CL668" s="38">
        <f t="shared" ref="CL668:CL731" si="1485">IF(CK668=0,LN(BL668/$CM$7)/LN($BG$4/$BD$4),(BL668/$CM$7)^(1/($BG$4^(CK668)-$BD$4^(CK668))))</f>
        <v>1.9565835261040585</v>
      </c>
      <c r="CM668" s="39">
        <f t="shared" ref="CM668:CM731" si="1486">IF($CK668=0,BJ668/((BE$4/$BD$4)^(LN($BL668/$CM$7)/LN($BG$4/$BD$4))),BJ668/(($BL668/$CM$7)^((BE$4^$CK668-$BD$4^$CK668)/($BG$4^$CK668-$BD$4^$CK668))))</f>
        <v>0.21795993094404773</v>
      </c>
      <c r="CN668" s="39">
        <f t="shared" ref="CN668:CN731" si="1487">IF($CK668=0,BK668/((BF$4/$BD$4)^(LN($BL668/$CM$7)/LN($BG$4/$BD$4))),BK668/(($BL668/$CM$7)^((BF$4^$CK668-$BD$4^$CK668)/($BG$4^$CK668-$BD$4^$CK668))))</f>
        <v>0.33335799317400305</v>
      </c>
      <c r="CO668" s="41">
        <f t="shared" ref="CO668:CO731" si="1488">IF($CK668=0,BL668/((BG$4/$BD$4)^(LN($BL668/$CM$7)/LN($BG$4/$BD$4))),BL668/(($BL668/$CM$7)^((BG$4^$CK668-$BD$4^$CK668)/($BG$4^$CK668-$BD$4^$CK668))))</f>
        <v>0.33810000000000001</v>
      </c>
      <c r="CP668" s="39">
        <f t="shared" ref="CP668:CP731" si="1489">IF($CK668=0,BM668/((BH$4/$BD$4)^(LN($BL668/$CM$7)/LN($BG$4/$BD$4))),BM668/(($BL668/$CM$7)^((BH$4^$CK668-$BD$4^$CK668)/($BG$4^$CK668-$BD$4^$CK668))))</f>
        <v>5.437123431326403E-2</v>
      </c>
      <c r="CQ668" s="17">
        <f t="shared" ref="CQ668:CQ731" si="1490">IF($CK668=0,BN668/((BF$4/$BE$4)^(LN($BL668/$CM$7)/LN($BG$4/$BD$4))),BN668/(($BL668/$CM$7)^((BF$4^$CK668-$BE$4^$CK668)/($BG$4^$CK668-$BD$4^$CK668))))</f>
        <v>1.5294462231206114</v>
      </c>
      <c r="CR668" s="17">
        <f t="shared" ref="CR668:CR731" si="1491">IF($CK668=0,BO668/((BG$4/$BE$4)^(LN($BL668/$CM$7)/LN($BG$4/$BD$4))),BO668/(($BL668/$CM$7)^((BG$4^$CK668-$BE$4^$CK668)/($BG$4^$CK668-$BD$4^$CK668))))</f>
        <v>1.5512025468882777</v>
      </c>
      <c r="CS668" s="17">
        <f t="shared" ref="CS668:CS731" si="1492">IF($CK668=0,BP668/((BH$4/$BE$4)^(LN($BL668/$CM$7)/LN($BG$4/$BD$4))),BP668/(($BL668/$CM$7)^((BH$4^$CK668-$BE$4^$CK668)/($BG$4^$CK668-$BD$4^$CK668))))</f>
        <v>0.24945518232533112</v>
      </c>
      <c r="CT668" s="17">
        <f t="shared" ref="CT668:CT731" si="1493">IF($CK668=0,BQ668/((BG$4/$BF$4)^(LN($BL668/$CM$7)/LN($BG$4/$BD$4))),BQ668/(($BL668/$CM$7)^((BG$4^$CK668-$BF$4^$CK668)/($BG$4^$CK668-$BD$4^$CK668))))</f>
        <v>1.0142249681216484</v>
      </c>
      <c r="CU668" s="17">
        <f t="shared" ref="CU668:CU731" si="1494">IF($CK668=0,BR668/((BH$4/$BF$4)^(LN($BL668/$CM$7)/LN($BG$4/$BD$4))),BR668/(($BL668/$CM$7)^((BH$4^$CK668-$BF$4^$CK668)/($BG$4^$CK668-$BD$4^$CK668))))</f>
        <v>0.16310163675866574</v>
      </c>
      <c r="CV668" s="17">
        <f t="shared" ref="CV668:CV731" si="1495">IF($CK668=0,BS668/((BH$4/$BG$4)^(LN($BL668/$CM$7)/LN($BG$4/$BD$4))),BS668/(($BL668/$CM$7)^((BH$4^$CK668-$BG$4^$CK668)/($BG$4^$CK668-$BD$4^$CK668))))</f>
        <v>0.16081406185526184</v>
      </c>
      <c r="CW668" s="13">
        <f t="shared" ref="CW668:CW731" si="1496">LN(CM668)</f>
        <v>-1.5234440360958466</v>
      </c>
      <c r="CX668" s="13">
        <f t="shared" ref="CX668:CX731" si="1497">LN(CN668)</f>
        <v>-1.0985383118824503</v>
      </c>
      <c r="CY668" s="13">
        <f t="shared" ref="CY668:CY731" si="1498">LN(CP668)</f>
        <v>-2.9119200459803958</v>
      </c>
      <c r="CZ668" s="13">
        <f t="shared" si="1372"/>
        <v>0.42490572421339623</v>
      </c>
      <c r="DA668" s="13">
        <f t="shared" si="1373"/>
        <v>0.43903046682754976</v>
      </c>
      <c r="DB668" s="13">
        <f t="shared" si="1374"/>
        <v>-1.3884760098845497</v>
      </c>
      <c r="DC668" s="13">
        <f t="shared" si="1375"/>
        <v>1.4124742614153488E-2</v>
      </c>
      <c r="DD668" s="13">
        <f t="shared" si="1376"/>
        <v>-1.8133817340979457</v>
      </c>
      <c r="DE668" s="13">
        <f t="shared" si="1377"/>
        <v>-1.8275064767120992</v>
      </c>
      <c r="DF668" s="15"/>
      <c r="DV668" s="39" t="str">
        <f>E668</f>
        <v>STD</v>
      </c>
      <c r="DW668" s="39" t="str">
        <f>A668</f>
        <v>Lab 3</v>
      </c>
      <c r="DX668" s="39" t="str">
        <f>B668</f>
        <v>Jul 20, 2020</v>
      </c>
      <c r="DY668" s="124">
        <f>C668</f>
        <v>1</v>
      </c>
      <c r="DZ668" s="48">
        <f>BE668/AVERAGE(BE666,BE670)</f>
        <v>0.99730280218113287</v>
      </c>
      <c r="EA668" s="46">
        <f>(CM668/AVERAGE(CM666,CM670)-1)*10^6</f>
        <v>-3.1547511746277124</v>
      </c>
      <c r="EB668" s="46">
        <f>(CN668/AVERAGE(CN666,CN670)-1)*10^6</f>
        <v>-5.288817089277309</v>
      </c>
      <c r="EC668" s="46">
        <f>(CP668/AVERAGE(CP666,CP670)-1)*10^6</f>
        <v>2.1347140686245325</v>
      </c>
      <c r="EH668" s="50"/>
      <c r="EK668" s="46"/>
      <c r="EL668" s="46"/>
      <c r="EN668" s="39" t="str">
        <f t="shared" ref="EN668:EU668" si="1499">DV605</f>
        <v>STD</v>
      </c>
      <c r="EO668" s="39" t="str">
        <f t="shared" si="1499"/>
        <v>Lab 3</v>
      </c>
      <c r="EP668" s="39" t="str">
        <f t="shared" si="1499"/>
        <v>Feb 5, 2020</v>
      </c>
      <c r="EQ668" s="124">
        <f t="shared" si="1499"/>
        <v>2</v>
      </c>
      <c r="ER668" s="117">
        <f t="shared" si="1499"/>
        <v>0.99871914890309654</v>
      </c>
      <c r="ES668" s="44">
        <f t="shared" si="1499"/>
        <v>0.80179572847782765</v>
      </c>
      <c r="ET668" s="44">
        <f t="shared" si="1499"/>
        <v>0.45953467764370259</v>
      </c>
      <c r="EU668" s="44">
        <f t="shared" si="1499"/>
        <v>1.9173370731095929</v>
      </c>
      <c r="EV668" s="39" t="s">
        <v>275</v>
      </c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</row>
    <row r="669" spans="1:235">
      <c r="A669" t="s">
        <v>178</v>
      </c>
      <c r="B669" t="s">
        <v>170</v>
      </c>
      <c r="C669">
        <v>1</v>
      </c>
      <c r="D669" s="14">
        <v>21</v>
      </c>
      <c r="E669" t="s">
        <v>164</v>
      </c>
      <c r="F669" s="13">
        <v>2.1941861000000001E-4</v>
      </c>
      <c r="G669" s="13">
        <v>-1.1582342000000001E-5</v>
      </c>
      <c r="H669" s="13">
        <v>3.4230243999999998E-4</v>
      </c>
      <c r="I669" s="13">
        <v>1.1827254000000001E-4</v>
      </c>
      <c r="J669" s="13">
        <v>2.5133490000000001E-4</v>
      </c>
      <c r="K669" s="13"/>
      <c r="L669" s="13">
        <v>3.0291147999999998E-4</v>
      </c>
      <c r="M669" s="13"/>
      <c r="N669" s="13">
        <v>1.9274415000000001E-4</v>
      </c>
      <c r="O669" s="13"/>
      <c r="P669" s="13"/>
      <c r="Q669" s="13"/>
      <c r="R669" s="13"/>
      <c r="S669" s="13"/>
      <c r="T669" s="13">
        <v>1.9170978999999999E-5</v>
      </c>
      <c r="U669" s="13">
        <v>3.1188464999999999E-5</v>
      </c>
      <c r="V669" s="13">
        <v>20.774730999999999</v>
      </c>
      <c r="W669" s="13">
        <v>4.6274151000000003</v>
      </c>
      <c r="X669" s="13">
        <v>7.2305748999999997</v>
      </c>
      <c r="Y669" s="13"/>
      <c r="Z669" s="13">
        <v>7.6494004999999996</v>
      </c>
      <c r="AA669" s="13"/>
      <c r="AB669" s="13">
        <v>1.2821662</v>
      </c>
      <c r="AI669" s="68">
        <f t="shared" si="1478"/>
        <v>1</v>
      </c>
      <c r="AJ669" s="13">
        <f t="shared" si="1436"/>
        <v>-2.0024763099999999E-4</v>
      </c>
      <c r="AK669" s="13">
        <f t="shared" si="1437"/>
        <v>4.2770807E-5</v>
      </c>
      <c r="AL669" s="13">
        <f t="shared" si="1438"/>
        <v>20.774388697559999</v>
      </c>
      <c r="AM669" s="13">
        <f t="shared" si="1439"/>
        <v>4.6272968274600004</v>
      </c>
      <c r="AN669" s="13">
        <f t="shared" si="1440"/>
        <v>7.2303235651</v>
      </c>
      <c r="AO669" s="13">
        <f t="shared" si="1441"/>
        <v>0</v>
      </c>
      <c r="AP669" s="13">
        <f t="shared" si="1442"/>
        <v>7.6490975885199992</v>
      </c>
      <c r="AQ669" s="13">
        <f t="shared" si="1443"/>
        <v>0</v>
      </c>
      <c r="AR669" s="13">
        <f t="shared" si="1444"/>
        <v>1.28197345585</v>
      </c>
      <c r="AS669" s="13">
        <f t="shared" si="1445"/>
        <v>0</v>
      </c>
      <c r="AT669" s="13">
        <f t="shared" si="1446"/>
        <v>0</v>
      </c>
      <c r="AU669" s="13">
        <f t="shared" si="1447"/>
        <v>0</v>
      </c>
      <c r="AV669" s="13">
        <f t="shared" si="1448"/>
        <v>0</v>
      </c>
      <c r="AW669" s="13">
        <f t="shared" si="1449"/>
        <v>0</v>
      </c>
      <c r="AY669">
        <f t="shared" si="1450"/>
        <v>0</v>
      </c>
      <c r="AZ669">
        <f t="shared" si="1451"/>
        <v>1</v>
      </c>
      <c r="BB669">
        <f t="shared" si="1479"/>
        <v>1</v>
      </c>
      <c r="BC669">
        <f t="shared" si="1480"/>
        <v>1</v>
      </c>
      <c r="BD669" s="41">
        <f t="shared" si="1481"/>
        <v>1.9583343103742263</v>
      </c>
      <c r="BE669" s="13">
        <f t="shared" si="1482"/>
        <v>20.774388697559999</v>
      </c>
      <c r="BF669" s="13">
        <f t="shared" si="1483"/>
        <v>4.6272968274600004</v>
      </c>
      <c r="BG669" s="13">
        <f t="shared" si="1452"/>
        <v>7.2303235651</v>
      </c>
      <c r="BH669" s="13">
        <f t="shared" si="1453"/>
        <v>7.6490975885199992</v>
      </c>
      <c r="BI669" s="13">
        <f t="shared" si="1454"/>
        <v>1.28197345585</v>
      </c>
      <c r="BJ669" s="17">
        <f t="shared" si="1455"/>
        <v>0.22274045676268142</v>
      </c>
      <c r="BK669" s="17">
        <f t="shared" si="1456"/>
        <v>0.34804025621939089</v>
      </c>
      <c r="BL669" s="17">
        <f t="shared" si="1457"/>
        <v>0.36819844376062932</v>
      </c>
      <c r="BM669" s="17">
        <f t="shared" si="1458"/>
        <v>6.1709322691192871E-2</v>
      </c>
      <c r="BN669" s="17">
        <f t="shared" ref="BN669:BN732" si="1500">BG669/BF669</f>
        <v>1.5625372295532733</v>
      </c>
      <c r="BO669" s="17">
        <f t="shared" ref="BO669:BO732" si="1501">BH669/BF669</f>
        <v>1.6530380206274158</v>
      </c>
      <c r="BP669" s="17">
        <f t="shared" ref="BP669:BP732" si="1502">BI669/BF669</f>
        <v>0.27704586579411122</v>
      </c>
      <c r="BQ669" s="17">
        <f t="shared" ref="BQ669:BQ732" si="1503">BH669/BG669</f>
        <v>1.0579191262534053</v>
      </c>
      <c r="BR669" s="17">
        <f t="shared" ref="BR669:BR732" si="1504">BI669/BG669</f>
        <v>0.17730512947414262</v>
      </c>
      <c r="BS669" s="17">
        <f t="shared" ref="BS669:BS732" si="1505">BI669/BH669</f>
        <v>0.16759799976588416</v>
      </c>
      <c r="BT669" s="96">
        <f t="shared" si="1459"/>
        <v>-1.501748056365243</v>
      </c>
      <c r="BU669" s="96">
        <f t="shared" si="1460"/>
        <v>-1.055437127106585</v>
      </c>
      <c r="BV669" s="96">
        <f t="shared" si="1461"/>
        <v>-0.99913323680635213</v>
      </c>
      <c r="BW669" s="96">
        <f t="shared" si="1462"/>
        <v>-2.7853202623828208</v>
      </c>
      <c r="BX669" s="96"/>
      <c r="BY669" s="96"/>
      <c r="BZ669" s="96"/>
      <c r="CA669" s="96"/>
      <c r="CB669" s="96"/>
      <c r="CC669" s="96"/>
      <c r="CD669" s="96"/>
      <c r="CE669" s="96"/>
      <c r="CF669" s="96"/>
      <c r="CG669" s="96"/>
      <c r="CH669" s="96"/>
      <c r="CJ669" s="39"/>
      <c r="CK669" s="19">
        <f t="shared" si="1484"/>
        <v>0</v>
      </c>
      <c r="CL669" s="38">
        <f t="shared" si="1485"/>
        <v>1.9583343103742263</v>
      </c>
      <c r="CM669" s="39">
        <f t="shared" si="1486"/>
        <v>0.21796290051393377</v>
      </c>
      <c r="CN669" s="39">
        <f t="shared" si="1487"/>
        <v>0.3333602777386116</v>
      </c>
      <c r="CO669" s="41">
        <f t="shared" si="1488"/>
        <v>0.33810000000000001</v>
      </c>
      <c r="CP669" s="39">
        <f t="shared" si="1489"/>
        <v>5.4371729889000513E-2</v>
      </c>
      <c r="CQ669" s="17">
        <f t="shared" si="1490"/>
        <v>1.529435867079135</v>
      </c>
      <c r="CR669" s="17">
        <f t="shared" si="1491"/>
        <v>1.5511814129964112</v>
      </c>
      <c r="CS669" s="17">
        <f t="shared" si="1492"/>
        <v>0.2494540573684679</v>
      </c>
      <c r="CT669" s="17">
        <f t="shared" si="1493"/>
        <v>1.0142180174960882</v>
      </c>
      <c r="CU669" s="17">
        <f t="shared" si="1494"/>
        <v>0.1631020056073792</v>
      </c>
      <c r="CV669" s="17">
        <f t="shared" si="1495"/>
        <v>0.16081552762200685</v>
      </c>
      <c r="CW669" s="13">
        <f t="shared" si="1496"/>
        <v>-1.5234304118042437</v>
      </c>
      <c r="CX669" s="13">
        <f t="shared" si="1497"/>
        <v>-1.0985314587191033</v>
      </c>
      <c r="CY669" s="13">
        <f t="shared" si="1498"/>
        <v>-2.911910931354174</v>
      </c>
      <c r="CZ669" s="13">
        <f t="shared" ref="CZ669:CZ732" si="1506">LN(CQ669)</f>
        <v>0.4248989530851402</v>
      </c>
      <c r="DA669" s="13">
        <f t="shared" ref="DA669:DA732" si="1507">LN(CR669)</f>
        <v>0.43901684253594686</v>
      </c>
      <c r="DB669" s="13">
        <f t="shared" ref="DB669:DB732" si="1508">LN(CS669)</f>
        <v>-1.3884805195499306</v>
      </c>
      <c r="DC669" s="13">
        <f t="shared" ref="DC669:DC732" si="1509">LN(CT669)</f>
        <v>1.4117889450806496E-2</v>
      </c>
      <c r="DD669" s="13">
        <f t="shared" ref="DD669:DD732" si="1510">LN(CU669)</f>
        <v>-1.8133794726350707</v>
      </c>
      <c r="DE669" s="13">
        <f t="shared" ref="DE669:DE732" si="1511">LN(CV669)</f>
        <v>-1.8274973620858772</v>
      </c>
      <c r="DF669" s="15"/>
      <c r="DY669" s="124"/>
      <c r="EE669" t="str">
        <f>E669</f>
        <v>iRM5</v>
      </c>
      <c r="EF669" t="str">
        <f>A669</f>
        <v>Lab 3</v>
      </c>
      <c r="EG669" t="str">
        <f>B669</f>
        <v>Jul 20, 2020</v>
      </c>
      <c r="EH669" s="50">
        <f>C669</f>
        <v>1</v>
      </c>
      <c r="EI669" s="48">
        <f>BE669/AVERAGE(BE668,BE670)</f>
        <v>1.0081687364726677</v>
      </c>
      <c r="EJ669" s="46">
        <f>(CM669/AVERAGE(CM668,CM670)-1)*10^6</f>
        <v>11.594528657399295</v>
      </c>
      <c r="EK669" s="46">
        <f>(CN669/AVERAGE(CN668,CN670)-1)*10^6</f>
        <v>3.8950617053945535</v>
      </c>
      <c r="EL669" s="46">
        <f>(CP669/AVERAGE(CP668,CP670)-1)*10^6</f>
        <v>11.452792061383832</v>
      </c>
      <c r="EN669" s="39" t="str">
        <f t="shared" ref="EN669:EU669" si="1512">DV607</f>
        <v>STD</v>
      </c>
      <c r="EO669" s="39" t="str">
        <f t="shared" si="1512"/>
        <v>Lab 3</v>
      </c>
      <c r="EP669" s="39" t="str">
        <f t="shared" si="1512"/>
        <v>Feb 5, 2020</v>
      </c>
      <c r="EQ669" s="124">
        <f t="shared" si="1512"/>
        <v>2</v>
      </c>
      <c r="ER669" s="117">
        <f t="shared" si="1512"/>
        <v>0.99914861194958038</v>
      </c>
      <c r="ES669" s="44">
        <f t="shared" si="1512"/>
        <v>0.99418086896285729</v>
      </c>
      <c r="ET669" s="44">
        <f t="shared" si="1512"/>
        <v>7.3861896185967169</v>
      </c>
      <c r="EU669" s="44">
        <f t="shared" si="1512"/>
        <v>-25.467784810606631</v>
      </c>
      <c r="EV669" s="39" t="s">
        <v>275</v>
      </c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</row>
    <row r="670" spans="1:235">
      <c r="A670" t="s">
        <v>178</v>
      </c>
      <c r="B670" t="s">
        <v>170</v>
      </c>
      <c r="C670">
        <v>1</v>
      </c>
      <c r="D670" s="14">
        <v>22</v>
      </c>
      <c r="E670" t="s">
        <v>162</v>
      </c>
      <c r="F670" s="13">
        <v>2.1941861000000001E-4</v>
      </c>
      <c r="G670" s="13">
        <v>-1.1582342000000001E-5</v>
      </c>
      <c r="H670" s="13">
        <v>3.4230243999999998E-4</v>
      </c>
      <c r="I670" s="13">
        <v>1.1827254000000001E-4</v>
      </c>
      <c r="J670" s="13">
        <v>2.5133490000000001E-4</v>
      </c>
      <c r="K670" s="13"/>
      <c r="L670" s="13">
        <v>3.0291147999999998E-4</v>
      </c>
      <c r="M670" s="13"/>
      <c r="N670" s="13">
        <v>1.9274415000000001E-4</v>
      </c>
      <c r="O670" s="13"/>
      <c r="P670" s="13"/>
      <c r="Q670" s="13"/>
      <c r="R670" s="13"/>
      <c r="S670" s="13"/>
      <c r="T670" s="13">
        <v>-5.5451463000000001E-5</v>
      </c>
      <c r="U670" s="13">
        <v>5.6933137E-5</v>
      </c>
      <c r="V670" s="13">
        <v>20.619325</v>
      </c>
      <c r="W670" s="13">
        <v>4.5927832000000004</v>
      </c>
      <c r="X670" s="13">
        <v>7.1765651999999998</v>
      </c>
      <c r="Y670" s="13"/>
      <c r="Z670" s="13">
        <v>7.5923572999999998</v>
      </c>
      <c r="AA670" s="13"/>
      <c r="AB670" s="13">
        <v>1.2726027</v>
      </c>
      <c r="AI670" s="68">
        <f t="shared" si="1478"/>
        <v>1</v>
      </c>
      <c r="AJ670" s="13">
        <f t="shared" si="1436"/>
        <v>-2.7487007300000001E-4</v>
      </c>
      <c r="AK670" s="13">
        <f t="shared" si="1437"/>
        <v>6.8515479000000001E-5</v>
      </c>
      <c r="AL670" s="13">
        <f t="shared" si="1438"/>
        <v>20.61898269756</v>
      </c>
      <c r="AM670" s="13">
        <f t="shared" si="1439"/>
        <v>4.5926649274600004</v>
      </c>
      <c r="AN670" s="13">
        <f t="shared" si="1440"/>
        <v>7.1763138651</v>
      </c>
      <c r="AO670" s="13">
        <f t="shared" si="1441"/>
        <v>0</v>
      </c>
      <c r="AP670" s="13">
        <f t="shared" si="1442"/>
        <v>7.5920543885199994</v>
      </c>
      <c r="AQ670" s="13">
        <f t="shared" si="1443"/>
        <v>0</v>
      </c>
      <c r="AR670" s="13">
        <f t="shared" si="1444"/>
        <v>1.2724099558499999</v>
      </c>
      <c r="AS670" s="13">
        <f t="shared" si="1445"/>
        <v>0</v>
      </c>
      <c r="AT670" s="13">
        <f t="shared" si="1446"/>
        <v>0</v>
      </c>
      <c r="AU670" s="13">
        <f t="shared" si="1447"/>
        <v>0</v>
      </c>
      <c r="AV670" s="13">
        <f t="shared" si="1448"/>
        <v>0</v>
      </c>
      <c r="AW670" s="13">
        <f t="shared" si="1449"/>
        <v>0</v>
      </c>
      <c r="AY670">
        <f t="shared" si="1450"/>
        <v>0</v>
      </c>
      <c r="AZ670">
        <f t="shared" si="1451"/>
        <v>1</v>
      </c>
      <c r="BB670">
        <f t="shared" si="1479"/>
        <v>1</v>
      </c>
      <c r="BC670">
        <f t="shared" si="1480"/>
        <v>1</v>
      </c>
      <c r="BD670" s="41">
        <f t="shared" si="1481"/>
        <v>1.9588698272172351</v>
      </c>
      <c r="BE670" s="13">
        <f t="shared" si="1482"/>
        <v>20.61898269756</v>
      </c>
      <c r="BF670" s="13">
        <f t="shared" si="1483"/>
        <v>4.5926649274600004</v>
      </c>
      <c r="BG670" s="13">
        <f t="shared" si="1452"/>
        <v>7.1763138651</v>
      </c>
      <c r="BH670" s="13">
        <f t="shared" si="1453"/>
        <v>7.5920543885199994</v>
      </c>
      <c r="BI670" s="13">
        <f t="shared" si="1454"/>
        <v>1.2724099558499999</v>
      </c>
      <c r="BJ670" s="17">
        <f t="shared" si="1455"/>
        <v>0.22273964699545945</v>
      </c>
      <c r="BK670" s="17">
        <f t="shared" si="1456"/>
        <v>0.34804403157820329</v>
      </c>
      <c r="BL670" s="17">
        <f t="shared" si="1457"/>
        <v>0.36820703037974928</v>
      </c>
      <c r="BM670" s="17">
        <f t="shared" si="1458"/>
        <v>6.1710607866244237E-2</v>
      </c>
      <c r="BN670" s="17">
        <f t="shared" si="1500"/>
        <v>1.5625598597868757</v>
      </c>
      <c r="BO670" s="17">
        <f t="shared" si="1501"/>
        <v>1.653082580252339</v>
      </c>
      <c r="BP670" s="17">
        <f t="shared" si="1502"/>
        <v>0.27705264284405645</v>
      </c>
      <c r="BQ670" s="17">
        <f t="shared" si="1503"/>
        <v>1.0579323216953815</v>
      </c>
      <c r="BR670" s="17">
        <f t="shared" si="1504"/>
        <v>0.17730689874616698</v>
      </c>
      <c r="BS670" s="17">
        <f t="shared" si="1505"/>
        <v>0.16759758172623476</v>
      </c>
      <c r="BT670" s="96">
        <f t="shared" si="1459"/>
        <v>-1.5017516918462226</v>
      </c>
      <c r="BU670" s="96">
        <f t="shared" si="1460"/>
        <v>-1.0554262796880221</v>
      </c>
      <c r="BV670" s="96">
        <f t="shared" si="1461"/>
        <v>-0.9991099164497772</v>
      </c>
      <c r="BW670" s="96">
        <f t="shared" si="1462"/>
        <v>-2.7852994363291095</v>
      </c>
      <c r="BX670" s="96"/>
      <c r="BY670" s="96"/>
      <c r="BZ670" s="96"/>
      <c r="CA670" s="96"/>
      <c r="CB670" s="96"/>
      <c r="CC670" s="96"/>
      <c r="CD670" s="96"/>
      <c r="CE670" s="96"/>
      <c r="CF670" s="96"/>
      <c r="CG670" s="96"/>
      <c r="CH670" s="96"/>
      <c r="CJ670" s="39"/>
      <c r="CK670" s="19">
        <f t="shared" si="1484"/>
        <v>0</v>
      </c>
      <c r="CL670" s="38">
        <f t="shared" si="1485"/>
        <v>1.9588698272172351</v>
      </c>
      <c r="CM670" s="39">
        <f t="shared" si="1486"/>
        <v>0.21796081578822943</v>
      </c>
      <c r="CN670" s="39">
        <f t="shared" si="1487"/>
        <v>0.3333599653956314</v>
      </c>
      <c r="CO670" s="41">
        <f t="shared" si="1488"/>
        <v>0.33810000000000001</v>
      </c>
      <c r="CP670" s="39">
        <f t="shared" si="1489"/>
        <v>5.4370980062767464E-2</v>
      </c>
      <c r="CQ670" s="17">
        <f t="shared" si="1490"/>
        <v>1.5294490626219883</v>
      </c>
      <c r="CR670" s="17">
        <f t="shared" si="1491"/>
        <v>1.5511962495520186</v>
      </c>
      <c r="CS670" s="17">
        <f t="shared" si="1492"/>
        <v>0.24945300312875623</v>
      </c>
      <c r="CT670" s="17">
        <f t="shared" si="1493"/>
        <v>1.0142189677717994</v>
      </c>
      <c r="CU670" s="17">
        <f t="shared" si="1494"/>
        <v>0.16309990912748029</v>
      </c>
      <c r="CV670" s="17">
        <f t="shared" si="1495"/>
        <v>0.16081330985734238</v>
      </c>
      <c r="CW670" s="13">
        <f t="shared" si="1496"/>
        <v>-1.5234399764396438</v>
      </c>
      <c r="CX670" s="13">
        <f t="shared" si="1497"/>
        <v>-1.0985323956727457</v>
      </c>
      <c r="CY670" s="13">
        <f t="shared" si="1498"/>
        <v>-2.9119247221863755</v>
      </c>
      <c r="CZ670" s="13">
        <f t="shared" si="1506"/>
        <v>0.42490758076689789</v>
      </c>
      <c r="DA670" s="13">
        <f t="shared" si="1507"/>
        <v>0.43902640717134672</v>
      </c>
      <c r="DB670" s="13">
        <f t="shared" si="1508"/>
        <v>-1.3884847457467322</v>
      </c>
      <c r="DC670" s="13">
        <f t="shared" si="1509"/>
        <v>1.411882640444926E-2</v>
      </c>
      <c r="DD670" s="13">
        <f t="shared" si="1510"/>
        <v>-1.81339232651363</v>
      </c>
      <c r="DE670" s="13">
        <f t="shared" si="1511"/>
        <v>-1.8275111529180792</v>
      </c>
      <c r="DF670" s="15"/>
      <c r="DV670" s="39" t="str">
        <f>E670</f>
        <v>STD</v>
      </c>
      <c r="DW670" s="39" t="str">
        <f>A670</f>
        <v>Lab 3</v>
      </c>
      <c r="DX670" s="39" t="str">
        <f>B670</f>
        <v>Jul 20, 2020</v>
      </c>
      <c r="DY670" s="124">
        <f>C670</f>
        <v>1</v>
      </c>
      <c r="DZ670" s="48">
        <f>BE670/AVERAGE(BE668,BE672)</f>
        <v>1.0034774252337386</v>
      </c>
      <c r="EA670" s="46">
        <f>(CM670/AVERAGE(CM668,CM672)-1)*10^6</f>
        <v>-5.8907595594792639</v>
      </c>
      <c r="EB670" s="46">
        <f>(CN670/AVERAGE(CN668,CN672)-1)*10^6</f>
        <v>-0.81499265414120003</v>
      </c>
      <c r="EC670" s="46">
        <f>(CP670/AVERAGE(CP668,CP672)-1)*10^6</f>
        <v>-15.547127267812044</v>
      </c>
      <c r="EH670" s="50"/>
      <c r="EK670" s="46"/>
      <c r="EL670" s="46"/>
      <c r="EN670" s="39" t="str">
        <f t="shared" ref="EN670:EU670" si="1513">DV609</f>
        <v>STD</v>
      </c>
      <c r="EO670" s="39" t="str">
        <f t="shared" si="1513"/>
        <v>Lab 3</v>
      </c>
      <c r="EP670" s="39" t="str">
        <f t="shared" si="1513"/>
        <v>Feb 5, 2020</v>
      </c>
      <c r="EQ670" s="124">
        <f t="shared" si="1513"/>
        <v>2</v>
      </c>
      <c r="ER670" s="117">
        <f t="shared" si="1513"/>
        <v>1.0030451590870455</v>
      </c>
      <c r="ES670" s="44">
        <f t="shared" si="1513"/>
        <v>-6.4906330947689383</v>
      </c>
      <c r="ET670" s="44">
        <f t="shared" si="1513"/>
        <v>-7.3738439259063426</v>
      </c>
      <c r="EU670" s="44">
        <f t="shared" si="1513"/>
        <v>54.270893154129141</v>
      </c>
      <c r="EV670" s="39" t="s">
        <v>275</v>
      </c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</row>
    <row r="671" spans="1:235">
      <c r="A671" t="s">
        <v>178</v>
      </c>
      <c r="B671" t="s">
        <v>170</v>
      </c>
      <c r="C671">
        <v>1</v>
      </c>
      <c r="D671" s="14">
        <v>23</v>
      </c>
      <c r="E671" t="s">
        <v>163</v>
      </c>
      <c r="F671" s="13">
        <v>2.1941861000000001E-4</v>
      </c>
      <c r="G671" s="13">
        <v>-1.1582342000000001E-5</v>
      </c>
      <c r="H671" s="13">
        <v>3.4230243999999998E-4</v>
      </c>
      <c r="I671" s="13">
        <v>1.1827254000000001E-4</v>
      </c>
      <c r="J671" s="13">
        <v>2.5133490000000001E-4</v>
      </c>
      <c r="K671" s="13"/>
      <c r="L671" s="13">
        <v>3.0291147999999998E-4</v>
      </c>
      <c r="M671" s="13"/>
      <c r="N671" s="13">
        <v>1.9274415000000001E-4</v>
      </c>
      <c r="O671" s="13"/>
      <c r="P671" s="13"/>
      <c r="Q671" s="13"/>
      <c r="R671" s="13"/>
      <c r="S671" s="13"/>
      <c r="T671" s="13">
        <v>-4.8253369999999999E-5</v>
      </c>
      <c r="U671" s="13">
        <v>1.6379441999999999E-5</v>
      </c>
      <c r="V671" s="13">
        <v>20.456939999999999</v>
      </c>
      <c r="W671" s="13">
        <v>4.5567123</v>
      </c>
      <c r="X671" s="13">
        <v>7.1202446000000004</v>
      </c>
      <c r="Y671" s="13"/>
      <c r="Z671" s="13">
        <v>7.5331184000000002</v>
      </c>
      <c r="AA671" s="13"/>
      <c r="AB671" s="13">
        <v>1.2627335</v>
      </c>
      <c r="AI671" s="68">
        <f t="shared" si="1478"/>
        <v>1</v>
      </c>
      <c r="AJ671" s="13">
        <f t="shared" si="1436"/>
        <v>-2.6767198000000002E-4</v>
      </c>
      <c r="AK671" s="13">
        <f t="shared" si="1437"/>
        <v>2.7961784E-5</v>
      </c>
      <c r="AL671" s="13">
        <f t="shared" si="1438"/>
        <v>20.456597697559999</v>
      </c>
      <c r="AM671" s="13">
        <f t="shared" si="1439"/>
        <v>4.5565940274600001</v>
      </c>
      <c r="AN671" s="13">
        <f t="shared" si="1440"/>
        <v>7.1199932651000006</v>
      </c>
      <c r="AO671" s="13">
        <f t="shared" si="1441"/>
        <v>0</v>
      </c>
      <c r="AP671" s="13">
        <f t="shared" si="1442"/>
        <v>7.5328154885199998</v>
      </c>
      <c r="AQ671" s="13">
        <f t="shared" si="1443"/>
        <v>0</v>
      </c>
      <c r="AR671" s="13">
        <f t="shared" si="1444"/>
        <v>1.2625407558499999</v>
      </c>
      <c r="AS671" s="13">
        <f t="shared" si="1445"/>
        <v>0</v>
      </c>
      <c r="AT671" s="13">
        <f t="shared" si="1446"/>
        <v>0</v>
      </c>
      <c r="AU671" s="13">
        <f t="shared" si="1447"/>
        <v>0</v>
      </c>
      <c r="AV671" s="13">
        <f t="shared" si="1448"/>
        <v>0</v>
      </c>
      <c r="AW671" s="13">
        <f t="shared" si="1449"/>
        <v>0</v>
      </c>
      <c r="AY671">
        <f t="shared" si="1450"/>
        <v>0</v>
      </c>
      <c r="AZ671">
        <f t="shared" si="1451"/>
        <v>1</v>
      </c>
      <c r="BB671">
        <f t="shared" si="1479"/>
        <v>1</v>
      </c>
      <c r="BC671">
        <f t="shared" si="1480"/>
        <v>1</v>
      </c>
      <c r="BD671" s="41">
        <f t="shared" si="1481"/>
        <v>1.9605538545424914</v>
      </c>
      <c r="BE671" s="13">
        <f t="shared" si="1482"/>
        <v>20.456597697559999</v>
      </c>
      <c r="BF671" s="13">
        <f t="shared" si="1483"/>
        <v>4.5565940274600001</v>
      </c>
      <c r="BG671" s="13">
        <f t="shared" si="1452"/>
        <v>7.1199932651000006</v>
      </c>
      <c r="BH671" s="13">
        <f t="shared" si="1453"/>
        <v>7.5328154885199998</v>
      </c>
      <c r="BI671" s="13">
        <f t="shared" si="1454"/>
        <v>1.2625407558499999</v>
      </c>
      <c r="BJ671" s="17">
        <f t="shared" si="1455"/>
        <v>0.22274447074859846</v>
      </c>
      <c r="BK671" s="17">
        <f t="shared" si="1456"/>
        <v>0.34805363875094691</v>
      </c>
      <c r="BL671" s="17">
        <f t="shared" si="1457"/>
        <v>0.36823403382559999</v>
      </c>
      <c r="BM671" s="17">
        <f t="shared" si="1458"/>
        <v>6.1718022445178745E-2</v>
      </c>
      <c r="BN671" s="17">
        <f t="shared" si="1500"/>
        <v>1.5625691519129972</v>
      </c>
      <c r="BO671" s="17">
        <f t="shared" si="1501"/>
        <v>1.6531680117043577</v>
      </c>
      <c r="BP671" s="17">
        <f t="shared" si="1502"/>
        <v>0.27707993036934714</v>
      </c>
      <c r="BQ671" s="17">
        <f t="shared" si="1503"/>
        <v>1.0579807042014386</v>
      </c>
      <c r="BR671" s="17">
        <f t="shared" si="1504"/>
        <v>0.17732330759898093</v>
      </c>
      <c r="BS671" s="17">
        <f t="shared" si="1505"/>
        <v>0.16760542691827648</v>
      </c>
      <c r="BT671" s="96">
        <f t="shared" si="1459"/>
        <v>-1.501730035616754</v>
      </c>
      <c r="BU671" s="96">
        <f t="shared" si="1460"/>
        <v>-1.0553986767433385</v>
      </c>
      <c r="BV671" s="96">
        <f t="shared" si="1461"/>
        <v>-0.99903658146840446</v>
      </c>
      <c r="BW671" s="96">
        <f t="shared" si="1462"/>
        <v>-2.7851792927461383</v>
      </c>
      <c r="BX671" s="96"/>
      <c r="BY671" s="96"/>
      <c r="BZ671" s="96"/>
      <c r="CA671" s="96"/>
      <c r="CB671" s="96"/>
      <c r="CC671" s="96"/>
      <c r="CD671" s="96"/>
      <c r="CE671" s="96"/>
      <c r="CF671" s="96"/>
      <c r="CG671" s="96"/>
      <c r="CH671" s="96"/>
      <c r="CJ671" s="39"/>
      <c r="CK671" s="19">
        <f t="shared" si="1484"/>
        <v>0</v>
      </c>
      <c r="CL671" s="38">
        <f t="shared" si="1485"/>
        <v>1.9605538545424914</v>
      </c>
      <c r="CM671" s="39">
        <f t="shared" si="1486"/>
        <v>0.21796147205961283</v>
      </c>
      <c r="CN671" s="39">
        <f t="shared" si="1487"/>
        <v>0.33335681346015006</v>
      </c>
      <c r="CO671" s="41">
        <f t="shared" si="1488"/>
        <v>0.33810000000000001</v>
      </c>
      <c r="CP671" s="39">
        <f t="shared" si="1489"/>
        <v>5.4371593624757859E-2</v>
      </c>
      <c r="CQ671" s="17">
        <f t="shared" si="1490"/>
        <v>1.5294299965499243</v>
      </c>
      <c r="CR671" s="17">
        <f t="shared" si="1491"/>
        <v>1.5511915789756139</v>
      </c>
      <c r="CS671" s="17">
        <f t="shared" si="1492"/>
        <v>0.24945506703995432</v>
      </c>
      <c r="CT671" s="17">
        <f t="shared" si="1493"/>
        <v>1.0142285573545564</v>
      </c>
      <c r="CU671" s="17">
        <f t="shared" si="1494"/>
        <v>0.16310329181634536</v>
      </c>
      <c r="CV671" s="17">
        <f t="shared" si="1495"/>
        <v>0.16081512459259942</v>
      </c>
      <c r="CW671" s="13">
        <f t="shared" si="1496"/>
        <v>-1.5234369654837845</v>
      </c>
      <c r="CX671" s="13">
        <f t="shared" si="1497"/>
        <v>-1.0985418507684666</v>
      </c>
      <c r="CY671" s="13">
        <f t="shared" si="1498"/>
        <v>-2.9119134375170952</v>
      </c>
      <c r="CZ671" s="13">
        <f t="shared" si="1506"/>
        <v>0.42489511471531788</v>
      </c>
      <c r="DA671" s="13">
        <f t="shared" si="1507"/>
        <v>0.43902339621548764</v>
      </c>
      <c r="DB671" s="13">
        <f t="shared" si="1508"/>
        <v>-1.3884764720333107</v>
      </c>
      <c r="DC671" s="13">
        <f t="shared" si="1509"/>
        <v>1.4128281500169777E-2</v>
      </c>
      <c r="DD671" s="13">
        <f t="shared" si="1510"/>
        <v>-1.8133715867486284</v>
      </c>
      <c r="DE671" s="13">
        <f t="shared" si="1511"/>
        <v>-1.8274998682487982</v>
      </c>
      <c r="DF671" s="15"/>
      <c r="DY671" s="124"/>
      <c r="EE671" t="str">
        <f>E671</f>
        <v>iRM4</v>
      </c>
      <c r="EF671" t="str">
        <f>A671</f>
        <v>Lab 3</v>
      </c>
      <c r="EG671" t="str">
        <f>B671</f>
        <v>Jul 20, 2020</v>
      </c>
      <c r="EH671" s="50">
        <f>C671</f>
        <v>1</v>
      </c>
      <c r="EI671" s="48">
        <f>BE671/AVERAGE(BE670,BE672)</f>
        <v>0.99494894316381011</v>
      </c>
      <c r="EJ671" s="46">
        <f>(CM671/AVERAGE(CM670,CM672)-1)*10^6</f>
        <v>-4.909618962489759</v>
      </c>
      <c r="EK671" s="46">
        <f>(CN671/AVERAGE(CN670,CN672)-1)*10^6</f>
        <v>-13.228090531058889</v>
      </c>
      <c r="EL671" s="46">
        <f>(CP671/AVERAGE(CP670,CP672)-1)*10^6</f>
        <v>-1.9245021539715523</v>
      </c>
      <c r="EN671" s="39" t="str">
        <f t="shared" ref="EN671:EU671" si="1514">DV611</f>
        <v>STD</v>
      </c>
      <c r="EO671" s="39" t="str">
        <f t="shared" si="1514"/>
        <v>Lab 3</v>
      </c>
      <c r="EP671" s="39" t="str">
        <f t="shared" si="1514"/>
        <v>Feb 5, 2020</v>
      </c>
      <c r="EQ671" s="124">
        <f t="shared" si="1514"/>
        <v>2</v>
      </c>
      <c r="ER671" s="117">
        <f t="shared" si="1514"/>
        <v>0.99341849439872443</v>
      </c>
      <c r="ES671" s="44">
        <f t="shared" si="1514"/>
        <v>6.8506886090613506</v>
      </c>
      <c r="ET671" s="44">
        <f t="shared" si="1514"/>
        <v>4.4189562118379655</v>
      </c>
      <c r="EU671" s="44">
        <f t="shared" si="1514"/>
        <v>-33.977720846900539</v>
      </c>
      <c r="EV671" s="39" t="s">
        <v>275</v>
      </c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</row>
    <row r="672" spans="1:235">
      <c r="A672" t="s">
        <v>178</v>
      </c>
      <c r="B672" t="s">
        <v>170</v>
      </c>
      <c r="C672">
        <v>1</v>
      </c>
      <c r="D672" s="14">
        <v>24</v>
      </c>
      <c r="E672" t="s">
        <v>162</v>
      </c>
      <c r="F672" s="13">
        <v>2.1941861000000001E-4</v>
      </c>
      <c r="G672" s="13">
        <v>-1.1582342000000001E-5</v>
      </c>
      <c r="H672" s="13">
        <v>3.4230243999999998E-4</v>
      </c>
      <c r="I672" s="13">
        <v>1.1827254000000001E-4</v>
      </c>
      <c r="J672" s="13">
        <v>2.5133490000000001E-4</v>
      </c>
      <c r="K672" s="13"/>
      <c r="L672" s="13">
        <v>3.0291147999999998E-4</v>
      </c>
      <c r="M672" s="13"/>
      <c r="N672" s="13">
        <v>1.9274415000000001E-4</v>
      </c>
      <c r="O672" s="13"/>
      <c r="P672" s="13"/>
      <c r="Q672" s="13"/>
      <c r="R672" s="13"/>
      <c r="S672" s="13"/>
      <c r="T672" s="13">
        <v>-5.5988089999999999E-5</v>
      </c>
      <c r="U672" s="13">
        <v>3.5132724000000002E-5</v>
      </c>
      <c r="V672" s="13">
        <v>20.502258999999999</v>
      </c>
      <c r="W672" s="13">
        <v>4.5669390999999999</v>
      </c>
      <c r="X672" s="13">
        <v>7.1363681000000003</v>
      </c>
      <c r="Y672" s="13"/>
      <c r="Z672" s="13">
        <v>7.5502852999999996</v>
      </c>
      <c r="AA672" s="13"/>
      <c r="AB672" s="13">
        <v>1.2656688</v>
      </c>
      <c r="AI672" s="68">
        <f t="shared" si="1478"/>
        <v>1</v>
      </c>
      <c r="AJ672" s="13">
        <f t="shared" si="1436"/>
        <v>-2.7540669999999998E-4</v>
      </c>
      <c r="AK672" s="13">
        <f t="shared" si="1437"/>
        <v>4.6715066000000003E-5</v>
      </c>
      <c r="AL672" s="13">
        <f t="shared" si="1438"/>
        <v>20.501916697559999</v>
      </c>
      <c r="AM672" s="13">
        <f t="shared" si="1439"/>
        <v>4.56682082746</v>
      </c>
      <c r="AN672" s="13">
        <f t="shared" si="1440"/>
        <v>7.1361167651000006</v>
      </c>
      <c r="AO672" s="13">
        <f t="shared" si="1441"/>
        <v>0</v>
      </c>
      <c r="AP672" s="13">
        <f t="shared" si="1442"/>
        <v>7.5499823885199993</v>
      </c>
      <c r="AQ672" s="13">
        <f t="shared" si="1443"/>
        <v>0</v>
      </c>
      <c r="AR672" s="13">
        <f t="shared" si="1444"/>
        <v>1.26547605585</v>
      </c>
      <c r="AS672" s="13">
        <f t="shared" si="1445"/>
        <v>0</v>
      </c>
      <c r="AT672" s="13">
        <f t="shared" si="1446"/>
        <v>0</v>
      </c>
      <c r="AU672" s="13">
        <f t="shared" si="1447"/>
        <v>0</v>
      </c>
      <c r="AV672" s="13">
        <f t="shared" si="1448"/>
        <v>0</v>
      </c>
      <c r="AW672" s="13">
        <f t="shared" si="1449"/>
        <v>0</v>
      </c>
      <c r="AY672">
        <f t="shared" si="1450"/>
        <v>0</v>
      </c>
      <c r="AZ672">
        <f t="shared" si="1451"/>
        <v>1</v>
      </c>
      <c r="BB672">
        <f t="shared" si="1479"/>
        <v>1</v>
      </c>
      <c r="BC672">
        <f t="shared" si="1480"/>
        <v>1</v>
      </c>
      <c r="BD672" s="41">
        <f t="shared" si="1481"/>
        <v>1.9620104946784436</v>
      </c>
      <c r="BE672" s="13">
        <f t="shared" si="1482"/>
        <v>20.501916697559999</v>
      </c>
      <c r="BF672" s="13">
        <f t="shared" si="1483"/>
        <v>4.56682082746</v>
      </c>
      <c r="BG672" s="13">
        <f t="shared" si="1452"/>
        <v>7.1361167651000006</v>
      </c>
      <c r="BH672" s="13">
        <f t="shared" si="1453"/>
        <v>7.5499823885199993</v>
      </c>
      <c r="BI672" s="13">
        <f t="shared" si="1454"/>
        <v>1.26547605585</v>
      </c>
      <c r="BJ672" s="17">
        <f t="shared" si="1455"/>
        <v>0.22275092103966612</v>
      </c>
      <c r="BK672" s="17">
        <f t="shared" si="1456"/>
        <v>0.3480707131128522</v>
      </c>
      <c r="BL672" s="17">
        <f t="shared" si="1457"/>
        <v>0.36825739270604624</v>
      </c>
      <c r="BM672" s="17">
        <f t="shared" si="1458"/>
        <v>6.1724768201824202E-2</v>
      </c>
      <c r="BN672" s="17">
        <f t="shared" si="1500"/>
        <v>1.5626005562099108</v>
      </c>
      <c r="BO672" s="17">
        <f t="shared" si="1501"/>
        <v>1.6532250057025317</v>
      </c>
      <c r="BP672" s="17">
        <f t="shared" si="1502"/>
        <v>0.27710219070579117</v>
      </c>
      <c r="BQ672" s="17">
        <f t="shared" si="1503"/>
        <v>1.0579959152916409</v>
      </c>
      <c r="BR672" s="17">
        <f t="shared" si="1504"/>
        <v>0.17733398955002477</v>
      </c>
      <c r="BS672" s="17">
        <f t="shared" si="1505"/>
        <v>0.16761311361125805</v>
      </c>
      <c r="BT672" s="96">
        <f t="shared" si="1459"/>
        <v>-1.5017010777815576</v>
      </c>
      <c r="BU672" s="96">
        <f t="shared" si="1460"/>
        <v>-1.0553496212495521</v>
      </c>
      <c r="BV672" s="96">
        <f t="shared" si="1461"/>
        <v>-0.99897314860384523</v>
      </c>
      <c r="BW672" s="96">
        <f t="shared" si="1462"/>
        <v>-2.7850699990949366</v>
      </c>
      <c r="BX672" s="96"/>
      <c r="BY672" s="96"/>
      <c r="BZ672" s="96"/>
      <c r="CA672" s="96"/>
      <c r="CB672" s="96"/>
      <c r="CC672" s="96"/>
      <c r="CD672" s="96"/>
      <c r="CE672" s="96"/>
      <c r="CF672" s="96"/>
      <c r="CG672" s="96"/>
      <c r="CH672" s="96"/>
      <c r="CJ672" s="39"/>
      <c r="CK672" s="19">
        <f t="shared" si="1484"/>
        <v>0</v>
      </c>
      <c r="CL672" s="38">
        <f t="shared" si="1485"/>
        <v>1.9620104946784436</v>
      </c>
      <c r="CM672" s="39">
        <f t="shared" si="1486"/>
        <v>0.21796426855705658</v>
      </c>
      <c r="CN672" s="39">
        <f t="shared" si="1487"/>
        <v>0.33336248098954857</v>
      </c>
      <c r="CO672" s="41">
        <f t="shared" si="1488"/>
        <v>0.33810000000000007</v>
      </c>
      <c r="CP672" s="39">
        <f t="shared" si="1489"/>
        <v>5.4372416463649098E-2</v>
      </c>
      <c r="CQ672" s="17">
        <f t="shared" si="1490"/>
        <v>1.5294363759548235</v>
      </c>
      <c r="CR672" s="17">
        <f t="shared" si="1491"/>
        <v>1.5511716770746551</v>
      </c>
      <c r="CS672" s="17">
        <f t="shared" si="1492"/>
        <v>0.24945564162236064</v>
      </c>
      <c r="CT672" s="17">
        <f t="shared" si="1493"/>
        <v>1.0142113143518392</v>
      </c>
      <c r="CU672" s="17">
        <f t="shared" si="1494"/>
        <v>0.16310298718155317</v>
      </c>
      <c r="CV672" s="17">
        <f t="shared" si="1495"/>
        <v>0.16081755830715494</v>
      </c>
      <c r="CW672" s="13">
        <f t="shared" si="1496"/>
        <v>-1.5234241353286309</v>
      </c>
      <c r="CX672" s="13">
        <f t="shared" si="1497"/>
        <v>-1.0985248495223776</v>
      </c>
      <c r="CY672" s="13">
        <f t="shared" si="1498"/>
        <v>-2.9118983040142825</v>
      </c>
      <c r="CZ672" s="13">
        <f t="shared" si="1506"/>
        <v>0.42489928580625314</v>
      </c>
      <c r="DA672" s="13">
        <f t="shared" si="1507"/>
        <v>0.43901056606033401</v>
      </c>
      <c r="DB672" s="13">
        <f t="shared" si="1508"/>
        <v>-1.3884741686856521</v>
      </c>
      <c r="DC672" s="13">
        <f t="shared" si="1509"/>
        <v>1.4111280254080953E-2</v>
      </c>
      <c r="DD672" s="13">
        <f t="shared" si="1510"/>
        <v>-1.8133734544919049</v>
      </c>
      <c r="DE672" s="13">
        <f t="shared" si="1511"/>
        <v>-1.8274847347459859</v>
      </c>
      <c r="DF672" s="15"/>
      <c r="DV672" s="39" t="str">
        <f>E672</f>
        <v>STD</v>
      </c>
      <c r="DW672" s="39" t="str">
        <f>A672</f>
        <v>Lab 3</v>
      </c>
      <c r="DX672" s="39" t="str">
        <f>B672</f>
        <v>Jul 20, 2020</v>
      </c>
      <c r="DY672" s="124">
        <f>C672</f>
        <v>1</v>
      </c>
      <c r="DZ672" s="48">
        <f>BE672/AVERAGE(BE670,BE674)</f>
        <v>0.99755985610897435</v>
      </c>
      <c r="EA672" s="46">
        <f>(CM672/AVERAGE(CM670,CM674)-1)*10^6</f>
        <v>18.221845358601385</v>
      </c>
      <c r="EB672" s="46">
        <f>(CN672/AVERAGE(CN670,CN674)-1)*10^6</f>
        <v>15.415766915660711</v>
      </c>
      <c r="EC672" s="46">
        <f>(CP672/AVERAGE(CP670,CP674)-1)*10^6</f>
        <v>36.114833350087139</v>
      </c>
      <c r="EH672" s="50"/>
      <c r="EK672" s="46"/>
      <c r="EL672" s="46"/>
      <c r="EN672" s="39" t="str">
        <f t="shared" ref="EN672:EU672" si="1515">DV613</f>
        <v>STD</v>
      </c>
      <c r="EO672" s="39" t="str">
        <f t="shared" si="1515"/>
        <v>Lab 3</v>
      </c>
      <c r="EP672" s="39" t="str">
        <f t="shared" si="1515"/>
        <v>Feb 5, 2020</v>
      </c>
      <c r="EQ672" s="124">
        <f t="shared" si="1515"/>
        <v>2</v>
      </c>
      <c r="ER672" s="117">
        <f t="shared" si="1515"/>
        <v>0.99925037696189278</v>
      </c>
      <c r="ES672" s="44">
        <f t="shared" si="1515"/>
        <v>-4.535356656565348</v>
      </c>
      <c r="ET672" s="44">
        <f t="shared" si="1515"/>
        <v>-7.4392976744386274</v>
      </c>
      <c r="EU672" s="44">
        <f t="shared" si="1515"/>
        <v>-10.030093966273412</v>
      </c>
      <c r="EV672" s="39" t="s">
        <v>275</v>
      </c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</row>
    <row r="673" spans="1:235">
      <c r="A673" t="s">
        <v>178</v>
      </c>
      <c r="B673" t="s">
        <v>170</v>
      </c>
      <c r="C673">
        <v>1</v>
      </c>
      <c r="D673" s="14">
        <v>25</v>
      </c>
      <c r="E673" t="s">
        <v>164</v>
      </c>
      <c r="F673" s="13">
        <v>2.1941861000000001E-4</v>
      </c>
      <c r="G673" s="13">
        <v>-1.1582342000000001E-5</v>
      </c>
      <c r="H673" s="13">
        <v>3.4230243999999998E-4</v>
      </c>
      <c r="I673" s="13">
        <v>1.1827254000000001E-4</v>
      </c>
      <c r="J673" s="13">
        <v>2.5133490000000001E-4</v>
      </c>
      <c r="K673" s="13"/>
      <c r="L673" s="13">
        <v>3.0291147999999998E-4</v>
      </c>
      <c r="M673" s="13"/>
      <c r="N673" s="13">
        <v>1.9274415000000001E-4</v>
      </c>
      <c r="O673" s="13"/>
      <c r="P673" s="13"/>
      <c r="Q673" s="13"/>
      <c r="R673" s="13"/>
      <c r="S673" s="13"/>
      <c r="T673" s="13">
        <v>-5.7218149999999997E-5</v>
      </c>
      <c r="U673" s="13">
        <v>1.2571443000000001E-5</v>
      </c>
      <c r="V673" s="13">
        <v>20.771325000000001</v>
      </c>
      <c r="W673" s="13">
        <v>4.6268579000000001</v>
      </c>
      <c r="X673" s="13">
        <v>7.2301327999999998</v>
      </c>
      <c r="Y673" s="13"/>
      <c r="Z673" s="13">
        <v>7.6498572999999999</v>
      </c>
      <c r="AA673" s="13"/>
      <c r="AB673" s="13">
        <v>1.2823806</v>
      </c>
      <c r="AI673" s="68">
        <f t="shared" si="1478"/>
        <v>1</v>
      </c>
      <c r="AJ673" s="13">
        <f t="shared" si="1436"/>
        <v>-2.7663676000000002E-4</v>
      </c>
      <c r="AK673" s="13">
        <f t="shared" si="1437"/>
        <v>2.4153785000000001E-5</v>
      </c>
      <c r="AL673" s="13">
        <f t="shared" si="1438"/>
        <v>20.770982697560001</v>
      </c>
      <c r="AM673" s="13">
        <f t="shared" si="1439"/>
        <v>4.6267396274600001</v>
      </c>
      <c r="AN673" s="13">
        <f t="shared" si="1440"/>
        <v>7.2298814651000001</v>
      </c>
      <c r="AO673" s="13">
        <f t="shared" si="1441"/>
        <v>0</v>
      </c>
      <c r="AP673" s="13">
        <f t="shared" si="1442"/>
        <v>7.6495543885199995</v>
      </c>
      <c r="AQ673" s="13">
        <f t="shared" si="1443"/>
        <v>0</v>
      </c>
      <c r="AR673" s="13">
        <f t="shared" si="1444"/>
        <v>1.2821878558499999</v>
      </c>
      <c r="AS673" s="13">
        <f t="shared" si="1445"/>
        <v>0</v>
      </c>
      <c r="AT673" s="13">
        <f t="shared" si="1446"/>
        <v>0</v>
      </c>
      <c r="AU673" s="13">
        <f t="shared" si="1447"/>
        <v>0</v>
      </c>
      <c r="AV673" s="13">
        <f t="shared" si="1448"/>
        <v>0</v>
      </c>
      <c r="AW673" s="13">
        <f t="shared" si="1449"/>
        <v>0</v>
      </c>
      <c r="AY673">
        <f t="shared" si="1450"/>
        <v>0</v>
      </c>
      <c r="AZ673">
        <f t="shared" si="1451"/>
        <v>1</v>
      </c>
      <c r="BB673">
        <f t="shared" si="1479"/>
        <v>1</v>
      </c>
      <c r="BC673">
        <f t="shared" si="1480"/>
        <v>1</v>
      </c>
      <c r="BD673" s="41">
        <f t="shared" si="1481"/>
        <v>1.9634708533004863</v>
      </c>
      <c r="BE673" s="13">
        <f t="shared" si="1482"/>
        <v>20.770982697560001</v>
      </c>
      <c r="BF673" s="13">
        <f t="shared" si="1483"/>
        <v>4.6267396274600001</v>
      </c>
      <c r="BG673" s="13">
        <f t="shared" si="1452"/>
        <v>7.2298814651000001</v>
      </c>
      <c r="BH673" s="13">
        <f t="shared" si="1453"/>
        <v>7.6495543885199995</v>
      </c>
      <c r="BI673" s="13">
        <f t="shared" si="1454"/>
        <v>1.2821878558499999</v>
      </c>
      <c r="BJ673" s="17">
        <f t="shared" si="1455"/>
        <v>0.22275015558139724</v>
      </c>
      <c r="BK673" s="17">
        <f t="shared" si="1456"/>
        <v>0.34807604292835431</v>
      </c>
      <c r="BL673" s="17">
        <f t="shared" si="1457"/>
        <v>0.36828081270409052</v>
      </c>
      <c r="BM673" s="17">
        <f t="shared" si="1458"/>
        <v>6.1729763801720391E-2</v>
      </c>
      <c r="BN673" s="17">
        <f t="shared" si="1500"/>
        <v>1.5626298532535059</v>
      </c>
      <c r="BO673" s="17">
        <f t="shared" si="1501"/>
        <v>1.6533358270518179</v>
      </c>
      <c r="BP673" s="17">
        <f t="shared" si="1502"/>
        <v>0.277125569859201</v>
      </c>
      <c r="BQ673" s="17">
        <f t="shared" si="1503"/>
        <v>1.0580469991722325</v>
      </c>
      <c r="BR673" s="17">
        <f t="shared" si="1504"/>
        <v>0.1773456262096913</v>
      </c>
      <c r="BS673" s="17">
        <f t="shared" si="1505"/>
        <v>0.16761601927744077</v>
      </c>
      <c r="BT673" s="96">
        <f t="shared" si="1459"/>
        <v>-1.5017045141740111</v>
      </c>
      <c r="BU673" s="96">
        <f t="shared" si="1460"/>
        <v>-1.0553343089164673</v>
      </c>
      <c r="BV673" s="96">
        <f t="shared" si="1461"/>
        <v>-0.99890955380895163</v>
      </c>
      <c r="BW673" s="96">
        <f t="shared" si="1462"/>
        <v>-2.7849890688962984</v>
      </c>
      <c r="BX673" s="96"/>
      <c r="BY673" s="96"/>
      <c r="BZ673" s="96"/>
      <c r="CA673" s="96"/>
      <c r="CB673" s="96"/>
      <c r="CC673" s="96"/>
      <c r="CD673" s="96"/>
      <c r="CE673" s="96"/>
      <c r="CF673" s="96"/>
      <c r="CG673" s="96"/>
      <c r="CH673" s="96"/>
      <c r="CJ673" s="39"/>
      <c r="CK673" s="19">
        <f t="shared" si="1484"/>
        <v>0</v>
      </c>
      <c r="CL673" s="38">
        <f t="shared" si="1485"/>
        <v>1.9634708533004863</v>
      </c>
      <c r="CM673" s="39">
        <f t="shared" si="1486"/>
        <v>0.21795999535650301</v>
      </c>
      <c r="CN673" s="39">
        <f t="shared" si="1487"/>
        <v>0.33335687263230307</v>
      </c>
      <c r="CO673" s="41">
        <f t="shared" si="1488"/>
        <v>0.33810000000000001</v>
      </c>
      <c r="CP673" s="39">
        <f t="shared" si="1489"/>
        <v>5.4371684054723729E-2</v>
      </c>
      <c r="CQ673" s="17">
        <f t="shared" si="1490"/>
        <v>1.5294406300892647</v>
      </c>
      <c r="CR673" s="17">
        <f t="shared" si="1491"/>
        <v>1.5512020884703712</v>
      </c>
      <c r="CS673" s="17">
        <f t="shared" si="1492"/>
        <v>0.24945717201815626</v>
      </c>
      <c r="CT673" s="17">
        <f t="shared" si="1493"/>
        <v>1.0142283773250076</v>
      </c>
      <c r="CU673" s="17">
        <f t="shared" si="1494"/>
        <v>0.16310353413561202</v>
      </c>
      <c r="CV673" s="17">
        <f t="shared" si="1495"/>
        <v>0.16081539205774542</v>
      </c>
      <c r="CW673" s="13">
        <f t="shared" si="1496"/>
        <v>-1.5234437405715937</v>
      </c>
      <c r="CX673" s="13">
        <f t="shared" si="1497"/>
        <v>-1.0985416732645268</v>
      </c>
      <c r="CY673" s="13">
        <f t="shared" si="1498"/>
        <v>-2.9119117743344543</v>
      </c>
      <c r="CZ673" s="13">
        <f t="shared" si="1506"/>
        <v>0.42490206730706714</v>
      </c>
      <c r="DA673" s="13">
        <f t="shared" si="1507"/>
        <v>0.43903017130329658</v>
      </c>
      <c r="DB673" s="13">
        <f t="shared" si="1508"/>
        <v>-1.388468033762861</v>
      </c>
      <c r="DC673" s="13">
        <f t="shared" si="1509"/>
        <v>1.4128103996229963E-2</v>
      </c>
      <c r="DD673" s="13">
        <f t="shared" si="1510"/>
        <v>-1.8133701010699277</v>
      </c>
      <c r="DE673" s="13">
        <f t="shared" si="1511"/>
        <v>-1.8274982050661575</v>
      </c>
      <c r="DF673" s="15"/>
      <c r="DY673" s="124"/>
      <c r="EE673" t="str">
        <f>E673</f>
        <v>iRM5</v>
      </c>
      <c r="EF673" t="str">
        <f>A673</f>
        <v>Lab 3</v>
      </c>
      <c r="EG673" t="str">
        <f>B673</f>
        <v>Jul 20, 2020</v>
      </c>
      <c r="EH673" s="50">
        <f>C673</f>
        <v>1</v>
      </c>
      <c r="EI673" s="48">
        <f>BE673/AVERAGE(BE672,BE674)</f>
        <v>1.0135383679600867</v>
      </c>
      <c r="EJ673" s="46">
        <f>(CM673/AVERAGE(CM672,CM674)-1)*10^6</f>
        <v>-9.304126065923235</v>
      </c>
      <c r="EK673" s="46">
        <f>(CN673/AVERAGE(CN672,CN674)-1)*10^6</f>
        <v>-5.1811926273792608</v>
      </c>
      <c r="EL673" s="46">
        <f>(CP673/AVERAGE(CP672,CP674)-1)*10^6</f>
        <v>9.4346041963344618</v>
      </c>
      <c r="EN673" s="39" t="str">
        <f t="shared" ref="EN673:EU673" si="1516">DV615</f>
        <v>STD</v>
      </c>
      <c r="EO673" s="39" t="str">
        <f t="shared" si="1516"/>
        <v>Lab 3</v>
      </c>
      <c r="EP673" s="39" t="str">
        <f t="shared" si="1516"/>
        <v>Feb 5, 2020</v>
      </c>
      <c r="EQ673" s="124">
        <f t="shared" si="1516"/>
        <v>2</v>
      </c>
      <c r="ER673" s="117">
        <f t="shared" si="1516"/>
        <v>1.0060107980550574</v>
      </c>
      <c r="ES673" s="44">
        <f t="shared" si="1516"/>
        <v>3.8093839032082855</v>
      </c>
      <c r="ET673" s="44">
        <f t="shared" si="1516"/>
        <v>13.250747722182155</v>
      </c>
      <c r="EU673" s="44">
        <f t="shared" si="1516"/>
        <v>28.973865517922803</v>
      </c>
      <c r="EV673" s="39" t="s">
        <v>275</v>
      </c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</row>
    <row r="674" spans="1:235">
      <c r="A674" t="s">
        <v>178</v>
      </c>
      <c r="B674" t="s">
        <v>170</v>
      </c>
      <c r="C674">
        <v>1</v>
      </c>
      <c r="D674" s="14">
        <v>26</v>
      </c>
      <c r="E674" t="s">
        <v>162</v>
      </c>
      <c r="F674" s="13">
        <v>2.1941861000000001E-4</v>
      </c>
      <c r="G674" s="13">
        <v>-1.1582342000000001E-5</v>
      </c>
      <c r="H674" s="13">
        <v>3.4230243999999998E-4</v>
      </c>
      <c r="I674" s="13">
        <v>1.1827254000000001E-4</v>
      </c>
      <c r="J674" s="13">
        <v>2.5133490000000001E-4</v>
      </c>
      <c r="K674" s="13"/>
      <c r="L674" s="13">
        <v>3.0291147999999998E-4</v>
      </c>
      <c r="M674" s="13"/>
      <c r="N674" s="13">
        <v>1.9274415000000001E-4</v>
      </c>
      <c r="O674" s="13"/>
      <c r="P674" s="13"/>
      <c r="Q674" s="13"/>
      <c r="R674" s="13"/>
      <c r="S674" s="13"/>
      <c r="T674" s="13">
        <v>-5.3977753000000002E-5</v>
      </c>
      <c r="U674" s="13">
        <v>6.3295113000000005E-5</v>
      </c>
      <c r="V674" s="13">
        <v>20.485493000000002</v>
      </c>
      <c r="W674" s="13">
        <v>4.5632742999999998</v>
      </c>
      <c r="X674" s="13">
        <v>7.1308752000000002</v>
      </c>
      <c r="Y674" s="13"/>
      <c r="Z674" s="13">
        <v>7.5451765999999996</v>
      </c>
      <c r="AA674" s="13"/>
      <c r="AB674" s="13">
        <v>1.2648410999999999</v>
      </c>
      <c r="AI674" s="68">
        <f t="shared" si="1478"/>
        <v>1</v>
      </c>
      <c r="AJ674" s="13">
        <f t="shared" si="1436"/>
        <v>-2.7339636300000004E-4</v>
      </c>
      <c r="AK674" s="13">
        <f t="shared" si="1437"/>
        <v>7.4877455000000006E-5</v>
      </c>
      <c r="AL674" s="13">
        <f t="shared" si="1438"/>
        <v>20.485150697560002</v>
      </c>
      <c r="AM674" s="13">
        <f t="shared" si="1439"/>
        <v>4.5631560274599998</v>
      </c>
      <c r="AN674" s="13">
        <f t="shared" si="1440"/>
        <v>7.1306238651000005</v>
      </c>
      <c r="AO674" s="13">
        <f t="shared" si="1441"/>
        <v>0</v>
      </c>
      <c r="AP674" s="13">
        <f t="shared" si="1442"/>
        <v>7.5448736885199992</v>
      </c>
      <c r="AQ674" s="13">
        <f t="shared" si="1443"/>
        <v>0</v>
      </c>
      <c r="AR674" s="13">
        <f t="shared" si="1444"/>
        <v>1.2646483558499999</v>
      </c>
      <c r="AS674" s="13">
        <f t="shared" si="1445"/>
        <v>0</v>
      </c>
      <c r="AT674" s="13">
        <f t="shared" si="1446"/>
        <v>0</v>
      </c>
      <c r="AU674" s="13">
        <f t="shared" si="1447"/>
        <v>0</v>
      </c>
      <c r="AV674" s="13">
        <f t="shared" si="1448"/>
        <v>0</v>
      </c>
      <c r="AW674" s="13">
        <f t="shared" si="1449"/>
        <v>0</v>
      </c>
      <c r="AY674">
        <f t="shared" si="1450"/>
        <v>0</v>
      </c>
      <c r="AZ674">
        <f t="shared" si="1451"/>
        <v>1</v>
      </c>
      <c r="BB674">
        <f t="shared" si="1479"/>
        <v>1</v>
      </c>
      <c r="BC674">
        <f t="shared" si="1480"/>
        <v>1</v>
      </c>
      <c r="BD674" s="41">
        <f t="shared" si="1481"/>
        <v>1.9652536780237448</v>
      </c>
      <c r="BE674" s="13">
        <f t="shared" si="1482"/>
        <v>20.485150697560002</v>
      </c>
      <c r="BF674" s="13">
        <f t="shared" si="1483"/>
        <v>4.5631560274599998</v>
      </c>
      <c r="BG674" s="13">
        <f t="shared" si="1452"/>
        <v>7.1306238651000005</v>
      </c>
      <c r="BH674" s="13">
        <f t="shared" si="1453"/>
        <v>7.5448736885199992</v>
      </c>
      <c r="BI674" s="13">
        <f t="shared" si="1454"/>
        <v>1.2646483558499999</v>
      </c>
      <c r="BJ674" s="17">
        <f t="shared" si="1455"/>
        <v>0.22275433043328893</v>
      </c>
      <c r="BK674" s="17">
        <f t="shared" si="1456"/>
        <v>0.34808744980086154</v>
      </c>
      <c r="BL674" s="17">
        <f t="shared" si="1457"/>
        <v>0.36830940616017405</v>
      </c>
      <c r="BM674" s="17">
        <f t="shared" si="1458"/>
        <v>6.1734881745372415E-2</v>
      </c>
      <c r="BN674" s="17">
        <f t="shared" si="1500"/>
        <v>1.5626517748219835</v>
      </c>
      <c r="BO674" s="17">
        <f t="shared" si="1501"/>
        <v>1.6534332034926538</v>
      </c>
      <c r="BP674" s="17">
        <f t="shared" si="1502"/>
        <v>0.27714335171526977</v>
      </c>
      <c r="BQ674" s="17">
        <f t="shared" si="1503"/>
        <v>1.0580944712912843</v>
      </c>
      <c r="BR674" s="17">
        <f t="shared" si="1504"/>
        <v>0.17735451760955623</v>
      </c>
      <c r="BS674" s="17">
        <f t="shared" si="1505"/>
        <v>0.16761690229145149</v>
      </c>
      <c r="BT674" s="96">
        <f t="shared" si="1459"/>
        <v>-1.5016857720422352</v>
      </c>
      <c r="BU674" s="96">
        <f t="shared" si="1460"/>
        <v>-1.055301538245131</v>
      </c>
      <c r="BV674" s="96">
        <f t="shared" si="1461"/>
        <v>-0.99883191645953917</v>
      </c>
      <c r="BW674" s="96">
        <f t="shared" si="1462"/>
        <v>-2.7849061634842709</v>
      </c>
      <c r="BX674" s="96"/>
      <c r="BY674" s="96"/>
      <c r="BZ674" s="96"/>
      <c r="CA674" s="96"/>
      <c r="CB674" s="96"/>
      <c r="CC674" s="96"/>
      <c r="CD674" s="96"/>
      <c r="CE674" s="96"/>
      <c r="CF674" s="96"/>
      <c r="CG674" s="96"/>
      <c r="CH674" s="96"/>
      <c r="CJ674" s="39"/>
      <c r="CK674" s="19">
        <f t="shared" si="1484"/>
        <v>0</v>
      </c>
      <c r="CL674" s="38">
        <f t="shared" si="1485"/>
        <v>1.9652536780237448</v>
      </c>
      <c r="CM674" s="39">
        <f t="shared" si="1486"/>
        <v>0.21795977804823424</v>
      </c>
      <c r="CN674" s="39">
        <f t="shared" si="1487"/>
        <v>0.33335471866529703</v>
      </c>
      <c r="CO674" s="41">
        <f t="shared" si="1488"/>
        <v>0.33810000000000001</v>
      </c>
      <c r="CP674" s="39">
        <f t="shared" si="1489"/>
        <v>5.4369925704840609E-2</v>
      </c>
      <c r="CQ674" s="17">
        <f t="shared" si="1490"/>
        <v>1.5294322725522598</v>
      </c>
      <c r="CR674" s="17">
        <f t="shared" si="1491"/>
        <v>1.5512036350357215</v>
      </c>
      <c r="CS674" s="17">
        <f t="shared" si="1492"/>
        <v>0.24944935341606284</v>
      </c>
      <c r="CT674" s="17">
        <f t="shared" si="1493"/>
        <v>1.0142349307479503</v>
      </c>
      <c r="CU674" s="17">
        <f t="shared" si="1494"/>
        <v>0.16309931331564692</v>
      </c>
      <c r="CV674" s="17">
        <f t="shared" si="1495"/>
        <v>0.16081019137781902</v>
      </c>
      <c r="CW674" s="13">
        <f t="shared" si="1496"/>
        <v>-1.5234447375819704</v>
      </c>
      <c r="CX674" s="13">
        <f t="shared" si="1497"/>
        <v>-1.0985481347301265</v>
      </c>
      <c r="CY674" s="13">
        <f t="shared" si="1498"/>
        <v>-2.9119441142986529</v>
      </c>
      <c r="CZ674" s="13">
        <f t="shared" si="1506"/>
        <v>0.424896602851844</v>
      </c>
      <c r="DA674" s="13">
        <f t="shared" si="1507"/>
        <v>0.43903116831367373</v>
      </c>
      <c r="DB674" s="13">
        <f t="shared" si="1508"/>
        <v>-1.3884993767166829</v>
      </c>
      <c r="DC674" s="13">
        <f t="shared" si="1509"/>
        <v>1.4134565461829757E-2</v>
      </c>
      <c r="DD674" s="13">
        <f t="shared" si="1510"/>
        <v>-1.8133959795685264</v>
      </c>
      <c r="DE674" s="13">
        <f t="shared" si="1511"/>
        <v>-1.8275305450303563</v>
      </c>
      <c r="DF674" s="15"/>
      <c r="DV674" s="39" t="str">
        <f>E674</f>
        <v>STD</v>
      </c>
      <c r="DW674" s="39" t="str">
        <f>A674</f>
        <v>Lab 3</v>
      </c>
      <c r="DX674" s="39" t="str">
        <f>B674</f>
        <v>Jul 20, 2020</v>
      </c>
      <c r="DY674" s="124">
        <f>C674</f>
        <v>1</v>
      </c>
      <c r="DZ674" s="48">
        <f>BE674/AVERAGE(BE672,BE676)</f>
        <v>0.99962450310154272</v>
      </c>
      <c r="EA674" s="46">
        <f>(CM674/AVERAGE(CM672,CM676)-1)*10^6</f>
        <v>-16.212800619141987</v>
      </c>
      <c r="EB674" s="46">
        <f>(CN674/AVERAGE(CN672,CN676)-1)*10^6</f>
        <v>-21.325604152910849</v>
      </c>
      <c r="EC674" s="46">
        <f>(CP674/AVERAGE(CP672,CP676)-1)*10^6</f>
        <v>-41.961558041481162</v>
      </c>
      <c r="EH674" s="50"/>
      <c r="EK674" s="46"/>
      <c r="EL674" s="46"/>
      <c r="EN674" s="39" t="str">
        <f t="shared" ref="EN674:EU674" si="1517">DV617</f>
        <v>STD</v>
      </c>
      <c r="EO674" s="39" t="str">
        <f t="shared" si="1517"/>
        <v>Lab 3</v>
      </c>
      <c r="EP674" s="39" t="str">
        <f t="shared" si="1517"/>
        <v>Feb 5, 2020</v>
      </c>
      <c r="EQ674" s="124">
        <f t="shared" si="1517"/>
        <v>2</v>
      </c>
      <c r="ER674" s="117">
        <f t="shared" si="1517"/>
        <v>0.99873233322556754</v>
      </c>
      <c r="ES674" s="44">
        <f t="shared" si="1517"/>
        <v>-1.3110555515671862</v>
      </c>
      <c r="ET674" s="44">
        <f t="shared" si="1517"/>
        <v>-9.0457232364560269</v>
      </c>
      <c r="EU674" s="44">
        <f t="shared" si="1517"/>
        <v>-36.699384345584285</v>
      </c>
      <c r="EV674" s="39" t="s">
        <v>275</v>
      </c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</row>
    <row r="675" spans="1:235">
      <c r="A675" t="s">
        <v>178</v>
      </c>
      <c r="B675" t="s">
        <v>170</v>
      </c>
      <c r="C675">
        <v>1</v>
      </c>
      <c r="D675" s="14">
        <v>27</v>
      </c>
      <c r="E675" t="s">
        <v>163</v>
      </c>
      <c r="F675" s="13">
        <v>2.1941861000000001E-4</v>
      </c>
      <c r="G675" s="13">
        <v>-1.1582342000000001E-5</v>
      </c>
      <c r="H675" s="13">
        <v>3.4230243999999998E-4</v>
      </c>
      <c r="I675" s="13">
        <v>1.1827254000000001E-4</v>
      </c>
      <c r="J675" s="13">
        <v>2.5133490000000001E-4</v>
      </c>
      <c r="K675" s="13"/>
      <c r="L675" s="13">
        <v>3.0291147999999998E-4</v>
      </c>
      <c r="M675" s="13"/>
      <c r="N675" s="13">
        <v>1.9274415000000001E-4</v>
      </c>
      <c r="O675" s="13"/>
      <c r="P675" s="13"/>
      <c r="Q675" s="13"/>
      <c r="R675" s="13"/>
      <c r="S675" s="13"/>
      <c r="T675" s="13">
        <v>-1.3479801E-5</v>
      </c>
      <c r="U675" s="13">
        <v>2.9541184000000001E-5</v>
      </c>
      <c r="V675" s="13">
        <v>20.548635000000001</v>
      </c>
      <c r="W675" s="13">
        <v>4.5774295</v>
      </c>
      <c r="X675" s="13">
        <v>7.1531547</v>
      </c>
      <c r="Y675" s="13"/>
      <c r="Z675" s="13">
        <v>7.5689016999999996</v>
      </c>
      <c r="AA675" s="13"/>
      <c r="AB675" s="13">
        <v>1.2688797999999999</v>
      </c>
      <c r="AI675" s="68">
        <f t="shared" si="1478"/>
        <v>1</v>
      </c>
      <c r="AJ675" s="13">
        <f t="shared" si="1436"/>
        <v>-2.32898411E-4</v>
      </c>
      <c r="AK675" s="13">
        <f t="shared" si="1437"/>
        <v>4.1123526000000005E-5</v>
      </c>
      <c r="AL675" s="13">
        <f t="shared" si="1438"/>
        <v>20.548292697560001</v>
      </c>
      <c r="AM675" s="13">
        <f t="shared" si="1439"/>
        <v>4.5773112274600001</v>
      </c>
      <c r="AN675" s="13">
        <f t="shared" si="1440"/>
        <v>7.1529033651000002</v>
      </c>
      <c r="AO675" s="13">
        <f t="shared" si="1441"/>
        <v>0</v>
      </c>
      <c r="AP675" s="13">
        <f t="shared" si="1442"/>
        <v>7.5685987885199992</v>
      </c>
      <c r="AQ675" s="13">
        <f t="shared" si="1443"/>
        <v>0</v>
      </c>
      <c r="AR675" s="13">
        <f t="shared" si="1444"/>
        <v>1.2686870558499999</v>
      </c>
      <c r="AS675" s="13">
        <f t="shared" si="1445"/>
        <v>0</v>
      </c>
      <c r="AT675" s="13">
        <f t="shared" si="1446"/>
        <v>0</v>
      </c>
      <c r="AU675" s="13">
        <f t="shared" si="1447"/>
        <v>0</v>
      </c>
      <c r="AV675" s="13">
        <f t="shared" si="1448"/>
        <v>0</v>
      </c>
      <c r="AW675" s="13">
        <f t="shared" si="1449"/>
        <v>0</v>
      </c>
      <c r="AY675">
        <f t="shared" si="1450"/>
        <v>0</v>
      </c>
      <c r="AZ675">
        <f t="shared" si="1451"/>
        <v>1</v>
      </c>
      <c r="BB675">
        <f t="shared" si="1479"/>
        <v>1</v>
      </c>
      <c r="BC675">
        <f t="shared" si="1480"/>
        <v>1</v>
      </c>
      <c r="BD675" s="41">
        <f t="shared" si="1481"/>
        <v>1.9666776236370314</v>
      </c>
      <c r="BE675" s="13">
        <f t="shared" si="1482"/>
        <v>20.548292697560001</v>
      </c>
      <c r="BF675" s="13">
        <f t="shared" si="1483"/>
        <v>4.5773112274600001</v>
      </c>
      <c r="BG675" s="13">
        <f t="shared" si="1452"/>
        <v>7.1529033651000002</v>
      </c>
      <c r="BH675" s="13">
        <f t="shared" si="1453"/>
        <v>7.5685987885199992</v>
      </c>
      <c r="BI675" s="13">
        <f t="shared" si="1454"/>
        <v>1.2686870558499999</v>
      </c>
      <c r="BJ675" s="17">
        <f t="shared" si="1455"/>
        <v>0.22275871260114624</v>
      </c>
      <c r="BK675" s="17">
        <f t="shared" si="1456"/>
        <v>0.34810207691607242</v>
      </c>
      <c r="BL675" s="17">
        <f t="shared" si="1457"/>
        <v>0.36833224540444326</v>
      </c>
      <c r="BM675" s="17">
        <f t="shared" si="1458"/>
        <v>6.1741725919674563E-2</v>
      </c>
      <c r="BN675" s="17">
        <f t="shared" si="1500"/>
        <v>1.5626866974193547</v>
      </c>
      <c r="BO675" s="17">
        <f t="shared" si="1501"/>
        <v>1.6535032057935675</v>
      </c>
      <c r="BP675" s="17">
        <f t="shared" si="1502"/>
        <v>0.27716862428732164</v>
      </c>
      <c r="BQ675" s="17">
        <f t="shared" si="1503"/>
        <v>1.0581156213361185</v>
      </c>
      <c r="BR675" s="17">
        <f t="shared" si="1504"/>
        <v>0.17736672664139411</v>
      </c>
      <c r="BS675" s="17">
        <f t="shared" si="1505"/>
        <v>0.16762509036340201</v>
      </c>
      <c r="BT675" s="96">
        <f t="shared" si="1459"/>
        <v>-1.5016660995862838</v>
      </c>
      <c r="BU675" s="96">
        <f t="shared" si="1460"/>
        <v>-1.0552595177474025</v>
      </c>
      <c r="BV675" s="96">
        <f t="shared" si="1461"/>
        <v>-0.99876990735585081</v>
      </c>
      <c r="BW675" s="96">
        <f t="shared" si="1462"/>
        <v>-2.7847953056555927</v>
      </c>
      <c r="BX675" s="96"/>
      <c r="BY675" s="96"/>
      <c r="BZ675" s="96"/>
      <c r="CA675" s="96"/>
      <c r="CB675" s="96"/>
      <c r="CC675" s="96"/>
      <c r="CD675" s="96"/>
      <c r="CE675" s="96"/>
      <c r="CF675" s="96"/>
      <c r="CG675" s="96"/>
      <c r="CH675" s="96"/>
      <c r="CJ675" s="39"/>
      <c r="CK675" s="19">
        <f t="shared" si="1484"/>
        <v>0</v>
      </c>
      <c r="CL675" s="38">
        <f t="shared" si="1485"/>
        <v>1.9666776236370314</v>
      </c>
      <c r="CM675" s="39">
        <f t="shared" si="1486"/>
        <v>0.2179606295673745</v>
      </c>
      <c r="CN675" s="39">
        <f t="shared" si="1487"/>
        <v>0.33335828081710922</v>
      </c>
      <c r="CO675" s="41">
        <f t="shared" si="1488"/>
        <v>0.33810000000000001</v>
      </c>
      <c r="CP675" s="39">
        <f t="shared" si="1489"/>
        <v>5.4370948473657033E-2</v>
      </c>
      <c r="CQ675" s="17">
        <f t="shared" si="1490"/>
        <v>1.529442640530013</v>
      </c>
      <c r="CR675" s="17">
        <f t="shared" si="1491"/>
        <v>1.5511975748605957</v>
      </c>
      <c r="CS675" s="17">
        <f t="shared" si="1492"/>
        <v>0.24945307132566458</v>
      </c>
      <c r="CT675" s="17">
        <f t="shared" si="1493"/>
        <v>1.0142240929826853</v>
      </c>
      <c r="CU675" s="17">
        <f t="shared" si="1494"/>
        <v>0.16310063856936743</v>
      </c>
      <c r="CV675" s="17">
        <f t="shared" si="1495"/>
        <v>0.16081321642607821</v>
      </c>
      <c r="CW675" s="13">
        <f t="shared" si="1496"/>
        <v>-1.5234408308176832</v>
      </c>
      <c r="CX675" s="13">
        <f t="shared" si="1497"/>
        <v>-1.0985374490173385</v>
      </c>
      <c r="CY675" s="13">
        <f t="shared" si="1498"/>
        <v>-2.9119253031786547</v>
      </c>
      <c r="CZ675" s="13">
        <f t="shared" si="1506"/>
        <v>0.42490338180034493</v>
      </c>
      <c r="DA675" s="13">
        <f t="shared" si="1507"/>
        <v>0.43902726154938648</v>
      </c>
      <c r="DB675" s="13">
        <f t="shared" si="1508"/>
        <v>-1.3884844723609715</v>
      </c>
      <c r="DC675" s="13">
        <f t="shared" si="1509"/>
        <v>1.4123879749041559E-2</v>
      </c>
      <c r="DD675" s="13">
        <f t="shared" si="1510"/>
        <v>-1.8133878541613162</v>
      </c>
      <c r="DE675" s="13">
        <f t="shared" si="1511"/>
        <v>-1.8275117339103577</v>
      </c>
      <c r="DF675" s="15"/>
      <c r="DY675" s="124"/>
      <c r="EE675" t="str">
        <f>E675</f>
        <v>iRM4</v>
      </c>
      <c r="EF675" t="str">
        <f>A675</f>
        <v>Lab 3</v>
      </c>
      <c r="EG675" t="str">
        <f>B675</f>
        <v>Jul 20, 2020</v>
      </c>
      <c r="EH675" s="50">
        <f>C675</f>
        <v>1</v>
      </c>
      <c r="EI675" s="48">
        <f>BE675/AVERAGE(BE674,BE676)</f>
        <v>1.0031160202218827</v>
      </c>
      <c r="EJ675" s="46">
        <f>(CM675/AVERAGE(CM674,CM676)-1)*10^6</f>
        <v>-2.0050469224930367</v>
      </c>
      <c r="EK675" s="46">
        <f>(CN675/AVERAGE(CN674,CN676)-1)*10^6</f>
        <v>1.002440655373249</v>
      </c>
      <c r="EL675" s="46">
        <f>(CP675/AVERAGE(CP674,CP676)-1)*10^6</f>
        <v>-0.24635042550347208</v>
      </c>
      <c r="EN675" s="39" t="str">
        <f t="shared" ref="EN675:EU675" si="1518">DV619</f>
        <v>STD</v>
      </c>
      <c r="EO675" s="39" t="str">
        <f t="shared" si="1518"/>
        <v>Lab 3</v>
      </c>
      <c r="EP675" s="39" t="str">
        <f t="shared" si="1518"/>
        <v>Feb 5, 2020</v>
      </c>
      <c r="EQ675" s="124">
        <f t="shared" si="1518"/>
        <v>2</v>
      </c>
      <c r="ER675" s="117">
        <f t="shared" si="1518"/>
        <v>0.9932302571254723</v>
      </c>
      <c r="ES675" s="44">
        <f t="shared" si="1518"/>
        <v>-3.6178706130929328</v>
      </c>
      <c r="ET675" s="44">
        <f t="shared" si="1518"/>
        <v>-1.2146767052190199</v>
      </c>
      <c r="EU675" s="44">
        <f t="shared" si="1518"/>
        <v>39.292064059059939</v>
      </c>
      <c r="EV675" s="39" t="s">
        <v>275</v>
      </c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</row>
    <row r="676" spans="1:235">
      <c r="A676" t="s">
        <v>178</v>
      </c>
      <c r="B676" t="s">
        <v>170</v>
      </c>
      <c r="C676">
        <v>1</v>
      </c>
      <c r="D676" s="14">
        <v>28</v>
      </c>
      <c r="E676" t="s">
        <v>162</v>
      </c>
      <c r="F676" s="13">
        <v>2.1941861000000001E-4</v>
      </c>
      <c r="G676" s="13">
        <v>-1.1582342000000001E-5</v>
      </c>
      <c r="H676" s="13">
        <v>3.4230243999999998E-4</v>
      </c>
      <c r="I676" s="13">
        <v>1.1827254000000001E-4</v>
      </c>
      <c r="J676" s="13">
        <v>2.5133490000000001E-4</v>
      </c>
      <c r="K676" s="13"/>
      <c r="L676" s="13">
        <v>3.0291147999999998E-4</v>
      </c>
      <c r="M676" s="13"/>
      <c r="N676" s="13">
        <v>1.9274415000000001E-4</v>
      </c>
      <c r="O676" s="13"/>
      <c r="P676" s="13"/>
      <c r="Q676" s="13"/>
      <c r="R676" s="13"/>
      <c r="S676" s="13"/>
      <c r="T676" s="13">
        <v>-8.6783040999999998E-5</v>
      </c>
      <c r="U676" s="13">
        <v>2.6899081E-7</v>
      </c>
      <c r="V676" s="13">
        <v>20.484117000000001</v>
      </c>
      <c r="W676" s="13">
        <v>4.5631398000000001</v>
      </c>
      <c r="X676" s="13">
        <v>7.1309009999999997</v>
      </c>
      <c r="Y676" s="13"/>
      <c r="Z676" s="13">
        <v>7.5454375999999996</v>
      </c>
      <c r="AA676" s="13"/>
      <c r="AB676" s="13">
        <v>1.2649954000000001</v>
      </c>
      <c r="AI676" s="68">
        <f t="shared" si="1478"/>
        <v>1</v>
      </c>
      <c r="AJ676" s="13">
        <f t="shared" si="1436"/>
        <v>-3.0620165099999998E-4</v>
      </c>
      <c r="AK676" s="13">
        <f t="shared" si="1437"/>
        <v>1.1851332810000001E-5</v>
      </c>
      <c r="AL676" s="13">
        <f t="shared" si="1438"/>
        <v>20.483774697560001</v>
      </c>
      <c r="AM676" s="13">
        <f t="shared" si="1439"/>
        <v>4.5630215274600001</v>
      </c>
      <c r="AN676" s="13">
        <f t="shared" si="1440"/>
        <v>7.1306496651</v>
      </c>
      <c r="AO676" s="13">
        <f t="shared" si="1441"/>
        <v>0</v>
      </c>
      <c r="AP676" s="13">
        <f t="shared" si="1442"/>
        <v>7.5451346885199992</v>
      </c>
      <c r="AQ676" s="13">
        <f t="shared" si="1443"/>
        <v>0</v>
      </c>
      <c r="AR676" s="13">
        <f t="shared" si="1444"/>
        <v>1.2648026558500001</v>
      </c>
      <c r="AS676" s="13">
        <f t="shared" si="1445"/>
        <v>0</v>
      </c>
      <c r="AT676" s="13">
        <f t="shared" si="1446"/>
        <v>0</v>
      </c>
      <c r="AU676" s="13">
        <f t="shared" si="1447"/>
        <v>0</v>
      </c>
      <c r="AV676" s="13">
        <f t="shared" si="1448"/>
        <v>0</v>
      </c>
      <c r="AW676" s="13">
        <f t="shared" si="1449"/>
        <v>0</v>
      </c>
      <c r="AY676">
        <f t="shared" si="1450"/>
        <v>0</v>
      </c>
      <c r="AZ676">
        <f t="shared" si="1451"/>
        <v>1</v>
      </c>
      <c r="BB676">
        <f t="shared" si="1479"/>
        <v>1</v>
      </c>
      <c r="BC676">
        <f t="shared" si="1480"/>
        <v>1</v>
      </c>
      <c r="BD676" s="41">
        <f t="shared" si="1481"/>
        <v>1.9675905645131313</v>
      </c>
      <c r="BE676" s="13">
        <f t="shared" si="1482"/>
        <v>20.483774697560001</v>
      </c>
      <c r="BF676" s="13">
        <f t="shared" si="1483"/>
        <v>4.5630215274600001</v>
      </c>
      <c r="BG676" s="13">
        <f t="shared" si="1452"/>
        <v>7.1306496651</v>
      </c>
      <c r="BH676" s="13">
        <f t="shared" si="1453"/>
        <v>7.5451346885199992</v>
      </c>
      <c r="BI676" s="13">
        <f t="shared" si="1454"/>
        <v>1.2648026558500001</v>
      </c>
      <c r="BJ676" s="17">
        <f t="shared" si="1455"/>
        <v>0.22276272780932027</v>
      </c>
      <c r="BK676" s="17">
        <f t="shared" si="1456"/>
        <v>0.34811209215015398</v>
      </c>
      <c r="BL676" s="17">
        <f t="shared" si="1457"/>
        <v>0.36834688918047731</v>
      </c>
      <c r="BM676" s="17">
        <f t="shared" si="1458"/>
        <v>6.17465615846996E-2</v>
      </c>
      <c r="BN676" s="17">
        <f t="shared" si="1500"/>
        <v>1.5627034898231713</v>
      </c>
      <c r="BO676" s="17">
        <f t="shared" si="1501"/>
        <v>1.6535391391677234</v>
      </c>
      <c r="BP676" s="17">
        <f t="shared" si="1502"/>
        <v>0.27718533612837254</v>
      </c>
      <c r="BQ676" s="17">
        <f t="shared" si="1503"/>
        <v>1.0581272454666564</v>
      </c>
      <c r="BR676" s="17">
        <f t="shared" si="1504"/>
        <v>0.17737551489037606</v>
      </c>
      <c r="BS676" s="17">
        <f t="shared" si="1505"/>
        <v>0.1676315543809192</v>
      </c>
      <c r="BT676" s="96">
        <f t="shared" si="1459"/>
        <v>-1.5016480748278325</v>
      </c>
      <c r="BU676" s="96">
        <f t="shared" si="1460"/>
        <v>-1.0552307471922278</v>
      </c>
      <c r="BV676" s="96">
        <f t="shared" si="1461"/>
        <v>-0.99873015117069908</v>
      </c>
      <c r="BW676" s="96">
        <f t="shared" si="1462"/>
        <v>-2.7847169878632703</v>
      </c>
      <c r="BX676" s="96"/>
      <c r="BY676" s="96"/>
      <c r="BZ676" s="96"/>
      <c r="CA676" s="96"/>
      <c r="CB676" s="96"/>
      <c r="CC676" s="96"/>
      <c r="CD676" s="96"/>
      <c r="CE676" s="96"/>
      <c r="CF676" s="96"/>
      <c r="CG676" s="96"/>
      <c r="CH676" s="96"/>
      <c r="CJ676" s="39"/>
      <c r="CK676" s="19">
        <f t="shared" si="1484"/>
        <v>0</v>
      </c>
      <c r="CL676" s="38">
        <f t="shared" si="1485"/>
        <v>1.9675905645131313</v>
      </c>
      <c r="CM676" s="39">
        <f t="shared" si="1486"/>
        <v>0.21796235513084633</v>
      </c>
      <c r="CN676" s="39">
        <f t="shared" si="1487"/>
        <v>0.3333611746258045</v>
      </c>
      <c r="CO676" s="41">
        <f t="shared" si="1488"/>
        <v>0.33810000000000007</v>
      </c>
      <c r="CP676" s="39">
        <f t="shared" si="1489"/>
        <v>5.4371998031092633E-2</v>
      </c>
      <c r="CQ676" s="17">
        <f t="shared" si="1490"/>
        <v>1.529443808889303</v>
      </c>
      <c r="CR676" s="17">
        <f t="shared" si="1491"/>
        <v>1.5511852943460493</v>
      </c>
      <c r="CS676" s="17">
        <f t="shared" si="1492"/>
        <v>0.24945591177179302</v>
      </c>
      <c r="CT676" s="17">
        <f t="shared" si="1493"/>
        <v>1.0142152888065468</v>
      </c>
      <c r="CU676" s="17">
        <f t="shared" si="1494"/>
        <v>0.16310237115082402</v>
      </c>
      <c r="CV676" s="17">
        <f t="shared" si="1495"/>
        <v>0.16081632070716542</v>
      </c>
      <c r="CW676" s="13">
        <f t="shared" si="1496"/>
        <v>-1.5234329139904803</v>
      </c>
      <c r="CX676" s="13">
        <f t="shared" si="1497"/>
        <v>-1.0985287682786211</v>
      </c>
      <c r="CY676" s="13">
        <f t="shared" si="1498"/>
        <v>-2.9119059997209247</v>
      </c>
      <c r="CZ676" s="13">
        <f t="shared" si="1506"/>
        <v>0.4249041457118593</v>
      </c>
      <c r="DA676" s="13">
        <f t="shared" si="1507"/>
        <v>0.43901934472218351</v>
      </c>
      <c r="DB676" s="13">
        <f t="shared" si="1508"/>
        <v>-1.3884730857304448</v>
      </c>
      <c r="DC676" s="13">
        <f t="shared" si="1509"/>
        <v>1.4115199010324224E-2</v>
      </c>
      <c r="DD676" s="13">
        <f t="shared" si="1510"/>
        <v>-1.813377231442304</v>
      </c>
      <c r="DE676" s="13">
        <f t="shared" si="1511"/>
        <v>-1.8274924304526281</v>
      </c>
      <c r="DF676" s="15"/>
      <c r="DV676" s="39" t="str">
        <f>E676</f>
        <v>STD</v>
      </c>
      <c r="DW676" s="39" t="str">
        <f>A676</f>
        <v>Lab 3</v>
      </c>
      <c r="DX676" s="39" t="str">
        <f>B676</f>
        <v>Jul 20, 2020</v>
      </c>
      <c r="DY676" s="124">
        <f>C676</f>
        <v>1</v>
      </c>
      <c r="DZ676" s="48">
        <f>BE676/AVERAGE(BE674,BE678)</f>
        <v>1.0043608588624542</v>
      </c>
      <c r="EA676" s="46">
        <f>(CM676/AVERAGE(CM674,CM678)-1)*10^6</f>
        <v>6.2448103066437</v>
      </c>
      <c r="EB676" s="46">
        <f>(CN676/AVERAGE(CN674,CN678)-1)*10^6</f>
        <v>15.085868343867048</v>
      </c>
      <c r="EC676" s="46">
        <f>(CP676/AVERAGE(CP674,CP678)-1)*10^6</f>
        <v>23.33126887310577</v>
      </c>
      <c r="EH676" s="50"/>
      <c r="EK676" s="46"/>
      <c r="EL676" s="46"/>
      <c r="EN676" s="39" t="str">
        <f t="shared" ref="EN676:EU676" si="1519">DV621</f>
        <v>STD</v>
      </c>
      <c r="EO676" s="39" t="str">
        <f t="shared" si="1519"/>
        <v>Lab 3</v>
      </c>
      <c r="EP676" s="39" t="str">
        <f t="shared" si="1519"/>
        <v>Feb 5, 2020</v>
      </c>
      <c r="EQ676" s="124">
        <f t="shared" si="1519"/>
        <v>2</v>
      </c>
      <c r="ER676" s="117">
        <f t="shared" si="1519"/>
        <v>1.0126245057380443</v>
      </c>
      <c r="ES676" s="44">
        <f t="shared" si="1519"/>
        <v>3.7659451868066185</v>
      </c>
      <c r="ET676" s="44">
        <f t="shared" si="1519"/>
        <v>4.6149463039935057</v>
      </c>
      <c r="EU676" s="44">
        <f t="shared" si="1519"/>
        <v>-13.562655224896858</v>
      </c>
      <c r="EV676" s="39" t="s">
        <v>275</v>
      </c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</row>
    <row r="677" spans="1:235">
      <c r="A677" t="s">
        <v>178</v>
      </c>
      <c r="B677" t="s">
        <v>170</v>
      </c>
      <c r="C677">
        <v>1</v>
      </c>
      <c r="D677" s="14">
        <v>29</v>
      </c>
      <c r="E677" t="s">
        <v>164</v>
      </c>
      <c r="F677" s="13">
        <v>2.1941861000000001E-4</v>
      </c>
      <c r="G677" s="13">
        <v>-1.1582342000000001E-5</v>
      </c>
      <c r="H677" s="13">
        <v>3.4230243999999998E-4</v>
      </c>
      <c r="I677" s="13">
        <v>1.1827254000000001E-4</v>
      </c>
      <c r="J677" s="13">
        <v>2.5133490000000001E-4</v>
      </c>
      <c r="K677" s="13"/>
      <c r="L677" s="13">
        <v>3.0291147999999998E-4</v>
      </c>
      <c r="M677" s="13"/>
      <c r="N677" s="13">
        <v>1.9274415000000001E-4</v>
      </c>
      <c r="O677" s="13"/>
      <c r="P677" s="13"/>
      <c r="Q677" s="13"/>
      <c r="R677" s="13"/>
      <c r="S677" s="13"/>
      <c r="T677" s="13">
        <v>-3.4655186999999998E-5</v>
      </c>
      <c r="U677" s="13">
        <v>4.3582138999999997E-5</v>
      </c>
      <c r="V677" s="13">
        <v>20.214877000000001</v>
      </c>
      <c r="W677" s="13">
        <v>4.5032652000000004</v>
      </c>
      <c r="X677" s="13">
        <v>7.0373815000000004</v>
      </c>
      <c r="Y677" s="13"/>
      <c r="Z677" s="13">
        <v>7.4468434999999999</v>
      </c>
      <c r="AA677" s="13"/>
      <c r="AB677" s="13">
        <v>1.2485154000000001</v>
      </c>
      <c r="AI677" s="68">
        <f t="shared" si="1478"/>
        <v>1</v>
      </c>
      <c r="AJ677" s="13">
        <f t="shared" si="1436"/>
        <v>-2.5407379700000002E-4</v>
      </c>
      <c r="AK677" s="13">
        <f t="shared" si="1437"/>
        <v>5.5164480999999998E-5</v>
      </c>
      <c r="AL677" s="13">
        <f t="shared" si="1438"/>
        <v>20.214534697560001</v>
      </c>
      <c r="AM677" s="13">
        <f t="shared" si="1439"/>
        <v>4.5031469274600004</v>
      </c>
      <c r="AN677" s="13">
        <f t="shared" si="1440"/>
        <v>7.0371301651000007</v>
      </c>
      <c r="AO677" s="13">
        <f t="shared" si="1441"/>
        <v>0</v>
      </c>
      <c r="AP677" s="13">
        <f t="shared" si="1442"/>
        <v>7.4465405885199996</v>
      </c>
      <c r="AQ677" s="13">
        <f t="shared" si="1443"/>
        <v>0</v>
      </c>
      <c r="AR677" s="13">
        <f t="shared" si="1444"/>
        <v>1.24832265585</v>
      </c>
      <c r="AS677" s="13">
        <f t="shared" si="1445"/>
        <v>0</v>
      </c>
      <c r="AT677" s="13">
        <f t="shared" si="1446"/>
        <v>0</v>
      </c>
      <c r="AU677" s="13">
        <f t="shared" si="1447"/>
        <v>0</v>
      </c>
      <c r="AV677" s="13">
        <f t="shared" si="1448"/>
        <v>0</v>
      </c>
      <c r="AW677" s="13">
        <f t="shared" si="1449"/>
        <v>0</v>
      </c>
      <c r="AY677">
        <f t="shared" si="1450"/>
        <v>0</v>
      </c>
      <c r="AZ677">
        <f t="shared" si="1451"/>
        <v>1</v>
      </c>
      <c r="BB677">
        <f t="shared" si="1479"/>
        <v>1</v>
      </c>
      <c r="BC677">
        <f t="shared" si="1480"/>
        <v>1</v>
      </c>
      <c r="BD677" s="41">
        <f t="shared" si="1481"/>
        <v>1.9693780436729438</v>
      </c>
      <c r="BE677" s="13">
        <f t="shared" si="1482"/>
        <v>20.214534697560001</v>
      </c>
      <c r="BF677" s="13">
        <f t="shared" si="1483"/>
        <v>4.5031469274600004</v>
      </c>
      <c r="BG677" s="13">
        <f t="shared" si="1452"/>
        <v>7.0371301651000007</v>
      </c>
      <c r="BH677" s="13">
        <f t="shared" si="1453"/>
        <v>7.4465405885199996</v>
      </c>
      <c r="BI677" s="13">
        <f t="shared" si="1454"/>
        <v>1.24832265585</v>
      </c>
      <c r="BJ677" s="17">
        <f t="shared" si="1455"/>
        <v>0.22276777550578761</v>
      </c>
      <c r="BK677" s="17">
        <f t="shared" si="1456"/>
        <v>0.34812229271591488</v>
      </c>
      <c r="BL677" s="17">
        <f t="shared" si="1457"/>
        <v>0.368375562432255</v>
      </c>
      <c r="BM677" s="17">
        <f t="shared" si="1458"/>
        <v>6.1753717042058801E-2</v>
      </c>
      <c r="BN677" s="17">
        <f t="shared" si="1500"/>
        <v>1.5627138706462977</v>
      </c>
      <c r="BO677" s="17">
        <f t="shared" si="1501"/>
        <v>1.6536303852559882</v>
      </c>
      <c r="BP677" s="17">
        <f t="shared" si="1502"/>
        <v>0.27721117608616785</v>
      </c>
      <c r="BQ677" s="17">
        <f t="shared" si="1503"/>
        <v>1.0581786060247163</v>
      </c>
      <c r="BR677" s="17">
        <f t="shared" si="1504"/>
        <v>0.17739087192687458</v>
      </c>
      <c r="BS677" s="17">
        <f t="shared" si="1505"/>
        <v>0.16763793079627923</v>
      </c>
      <c r="BT677" s="96">
        <f t="shared" si="1459"/>
        <v>-1.5016254155646396</v>
      </c>
      <c r="BU677" s="96">
        <f t="shared" si="1460"/>
        <v>-1.0552014450894205</v>
      </c>
      <c r="BV677" s="96">
        <f t="shared" si="1461"/>
        <v>-0.99865231113275976</v>
      </c>
      <c r="BW677" s="96">
        <f t="shared" si="1462"/>
        <v>-2.7846011102725994</v>
      </c>
      <c r="BX677" s="96"/>
      <c r="BY677" s="96"/>
      <c r="BZ677" s="96"/>
      <c r="CA677" s="96"/>
      <c r="CB677" s="96"/>
      <c r="CC677" s="96"/>
      <c r="CD677" s="96"/>
      <c r="CE677" s="96"/>
      <c r="CF677" s="96"/>
      <c r="CG677" s="96"/>
      <c r="CH677" s="96"/>
      <c r="CJ677" s="39"/>
      <c r="CK677" s="19">
        <f t="shared" si="1484"/>
        <v>0</v>
      </c>
      <c r="CL677" s="38">
        <f t="shared" si="1485"/>
        <v>1.9693780436729438</v>
      </c>
      <c r="CM677" s="39">
        <f t="shared" si="1486"/>
        <v>0.21796298037591424</v>
      </c>
      <c r="CN677" s="39">
        <f t="shared" si="1487"/>
        <v>0.33335783021065701</v>
      </c>
      <c r="CO677" s="41">
        <f t="shared" si="1488"/>
        <v>0.33810000000000001</v>
      </c>
      <c r="CP677" s="39">
        <f t="shared" si="1489"/>
        <v>5.4372016046838667E-2</v>
      </c>
      <c r="CQ677" s="17">
        <f t="shared" si="1490"/>
        <v>1.5294240775920971</v>
      </c>
      <c r="CR677" s="17">
        <f t="shared" si="1491"/>
        <v>1.5511808446410902</v>
      </c>
      <c r="CS677" s="17">
        <f t="shared" si="1492"/>
        <v>0.2494552788416862</v>
      </c>
      <c r="CT677" s="17">
        <f t="shared" si="1493"/>
        <v>1.0142254639296948</v>
      </c>
      <c r="CU677" s="17">
        <f t="shared" si="1494"/>
        <v>0.16310406151995785</v>
      </c>
      <c r="CV677" s="17">
        <f t="shared" si="1495"/>
        <v>0.16081637399242435</v>
      </c>
      <c r="CW677" s="13">
        <f t="shared" si="1496"/>
        <v>-1.5234300454025962</v>
      </c>
      <c r="CX677" s="13">
        <f t="shared" si="1497"/>
        <v>-1.0985388007364429</v>
      </c>
      <c r="CY677" s="13">
        <f t="shared" si="1498"/>
        <v>-2.9119056683786217</v>
      </c>
      <c r="CZ677" s="13">
        <f t="shared" si="1506"/>
        <v>0.42489124466615324</v>
      </c>
      <c r="DA677" s="13">
        <f t="shared" si="1507"/>
        <v>0.43901647613429945</v>
      </c>
      <c r="DB677" s="13">
        <f t="shared" si="1508"/>
        <v>-1.3884756229760258</v>
      </c>
      <c r="DC677" s="13">
        <f t="shared" si="1509"/>
        <v>1.4125231468146232E-2</v>
      </c>
      <c r="DD677" s="13">
        <f t="shared" si="1510"/>
        <v>-1.813366867642179</v>
      </c>
      <c r="DE677" s="13">
        <f t="shared" si="1511"/>
        <v>-1.827492099110325</v>
      </c>
      <c r="DF677" s="15"/>
      <c r="DY677" s="124"/>
      <c r="EE677" t="str">
        <f>E677</f>
        <v>iRM5</v>
      </c>
      <c r="EF677" t="str">
        <f>A677</f>
        <v>Lab 3</v>
      </c>
      <c r="EG677" t="str">
        <f>B677</f>
        <v>Jul 20, 2020</v>
      </c>
      <c r="EH677" s="50">
        <f>C677</f>
        <v>1</v>
      </c>
      <c r="EI677" s="48">
        <f>BE677/AVERAGE(BE676,BE678)</f>
        <v>0.99119291462121317</v>
      </c>
      <c r="EJ677" s="46">
        <f>(CM677/AVERAGE(CM676,CM678)-1)*10^6</f>
        <v>3.2016035780291219</v>
      </c>
      <c r="EK677" s="46">
        <f>(CN677/AVERAGE(CN676,CN678)-1)*10^6</f>
        <v>-4.6299237345115429</v>
      </c>
      <c r="EL677" s="46">
        <f>(CP677/AVERAGE(CP676,CP678)-1)*10^6</f>
        <v>4.6051608886266138</v>
      </c>
      <c r="EN677" s="39" t="str">
        <f t="shared" ref="EN677:EU677" si="1520">DV623</f>
        <v>STD</v>
      </c>
      <c r="EO677" s="39" t="str">
        <f t="shared" si="1520"/>
        <v>Lab 3</v>
      </c>
      <c r="EP677" s="39" t="str">
        <f t="shared" si="1520"/>
        <v>Feb 5, 2020</v>
      </c>
      <c r="EQ677" s="124">
        <f t="shared" si="1520"/>
        <v>2</v>
      </c>
      <c r="ER677" s="117">
        <f t="shared" si="1520"/>
        <v>0.99035525688665438</v>
      </c>
      <c r="ES677" s="44">
        <f t="shared" si="1520"/>
        <v>-4.2095567509559118</v>
      </c>
      <c r="ET677" s="44">
        <f t="shared" si="1520"/>
        <v>-2.2918871224186788</v>
      </c>
      <c r="EU677" s="44">
        <f t="shared" si="1520"/>
        <v>-11.129069440896089</v>
      </c>
      <c r="EV677" s="39" t="s">
        <v>275</v>
      </c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</row>
    <row r="678" spans="1:235">
      <c r="A678" t="s">
        <v>178</v>
      </c>
      <c r="B678" t="s">
        <v>170</v>
      </c>
      <c r="C678">
        <v>1</v>
      </c>
      <c r="D678" s="14">
        <v>30</v>
      </c>
      <c r="E678" t="s">
        <v>162</v>
      </c>
      <c r="F678" s="13">
        <v>2.1941861000000001E-4</v>
      </c>
      <c r="G678" s="13">
        <v>-1.1582342000000001E-5</v>
      </c>
      <c r="H678" s="13">
        <v>3.4230243999999998E-4</v>
      </c>
      <c r="I678" s="13">
        <v>1.1827254000000001E-4</v>
      </c>
      <c r="J678" s="13">
        <v>2.5133490000000001E-4</v>
      </c>
      <c r="K678" s="13"/>
      <c r="L678" s="13">
        <v>3.0291147999999998E-4</v>
      </c>
      <c r="M678" s="13"/>
      <c r="N678" s="13">
        <v>1.9274415000000001E-4</v>
      </c>
      <c r="O678" s="13"/>
      <c r="P678" s="13"/>
      <c r="Q678" s="13"/>
      <c r="R678" s="13"/>
      <c r="S678" s="13"/>
      <c r="T678" s="13">
        <v>-5.8504973000000003E-5</v>
      </c>
      <c r="U678" s="13">
        <v>1.1060448E-5</v>
      </c>
      <c r="V678" s="13">
        <v>20.304863000000001</v>
      </c>
      <c r="W678" s="13">
        <v>4.5233584999999996</v>
      </c>
      <c r="X678" s="13">
        <v>7.0688988000000004</v>
      </c>
      <c r="Y678" s="13"/>
      <c r="Z678" s="13">
        <v>7.4804038999999998</v>
      </c>
      <c r="AA678" s="13"/>
      <c r="AB678" s="13">
        <v>1.2541637000000001</v>
      </c>
      <c r="AI678" s="68">
        <f t="shared" si="1478"/>
        <v>1</v>
      </c>
      <c r="AJ678" s="13">
        <f t="shared" si="1436"/>
        <v>-2.7792358300000002E-4</v>
      </c>
      <c r="AK678" s="13">
        <f t="shared" si="1437"/>
        <v>2.2642789999999999E-5</v>
      </c>
      <c r="AL678" s="13">
        <f t="shared" si="1438"/>
        <v>20.304520697560001</v>
      </c>
      <c r="AM678" s="13">
        <f t="shared" si="1439"/>
        <v>4.5232402274599997</v>
      </c>
      <c r="AN678" s="13">
        <f t="shared" si="1440"/>
        <v>7.0686474651000006</v>
      </c>
      <c r="AO678" s="13">
        <f t="shared" si="1441"/>
        <v>0</v>
      </c>
      <c r="AP678" s="13">
        <f t="shared" si="1442"/>
        <v>7.4801009885199994</v>
      </c>
      <c r="AQ678" s="13">
        <f t="shared" si="1443"/>
        <v>0</v>
      </c>
      <c r="AR678" s="13">
        <f t="shared" si="1444"/>
        <v>1.2539709558500001</v>
      </c>
      <c r="AS678" s="13">
        <f t="shared" si="1445"/>
        <v>0</v>
      </c>
      <c r="AT678" s="13">
        <f t="shared" si="1446"/>
        <v>0</v>
      </c>
      <c r="AU678" s="13">
        <f t="shared" si="1447"/>
        <v>0</v>
      </c>
      <c r="AV678" s="13">
        <f t="shared" si="1448"/>
        <v>0</v>
      </c>
      <c r="AW678" s="13">
        <f t="shared" si="1449"/>
        <v>0</v>
      </c>
      <c r="AY678">
        <f t="shared" si="1450"/>
        <v>0</v>
      </c>
      <c r="AZ678">
        <f t="shared" si="1451"/>
        <v>1</v>
      </c>
      <c r="BB678">
        <f t="shared" si="1479"/>
        <v>1</v>
      </c>
      <c r="BC678">
        <f t="shared" si="1480"/>
        <v>1</v>
      </c>
      <c r="BD678" s="41">
        <f t="shared" si="1481"/>
        <v>1.9706421483863508</v>
      </c>
      <c r="BE678" s="13">
        <f t="shared" si="1482"/>
        <v>20.304520697560001</v>
      </c>
      <c r="BF678" s="13">
        <f t="shared" si="1483"/>
        <v>4.5232402274599997</v>
      </c>
      <c r="BG678" s="13">
        <f t="shared" si="1452"/>
        <v>7.0686474651000006</v>
      </c>
      <c r="BH678" s="13">
        <f t="shared" si="1453"/>
        <v>7.4801009885199994</v>
      </c>
      <c r="BI678" s="13">
        <f t="shared" si="1454"/>
        <v>1.2539709558500001</v>
      </c>
      <c r="BJ678" s="17">
        <f t="shared" si="1455"/>
        <v>0.22277010596972913</v>
      </c>
      <c r="BK678" s="17">
        <f t="shared" si="1456"/>
        <v>0.34813170773095087</v>
      </c>
      <c r="BL678" s="17">
        <f t="shared" si="1457"/>
        <v>0.36839584149449461</v>
      </c>
      <c r="BM678" s="17">
        <f t="shared" si="1458"/>
        <v>6.1758215056053507E-2</v>
      </c>
      <c r="BN678" s="17">
        <f t="shared" si="1500"/>
        <v>1.562739786002779</v>
      </c>
      <c r="BO678" s="17">
        <f t="shared" si="1501"/>
        <v>1.6537041174840295</v>
      </c>
      <c r="BP678" s="17">
        <f t="shared" si="1502"/>
        <v>0.27722846737993406</v>
      </c>
      <c r="BQ678" s="17">
        <f t="shared" si="1503"/>
        <v>1.0582082393345356</v>
      </c>
      <c r="BR678" s="17">
        <f t="shared" si="1504"/>
        <v>0.17739899493378683</v>
      </c>
      <c r="BS678" s="17">
        <f t="shared" si="1505"/>
        <v>0.16764091257250643</v>
      </c>
      <c r="BT678" s="96">
        <f t="shared" si="1459"/>
        <v>-1.5016149542142654</v>
      </c>
      <c r="BU678" s="96">
        <f t="shared" si="1460"/>
        <v>-1.0551744003183154</v>
      </c>
      <c r="BV678" s="96">
        <f t="shared" si="1461"/>
        <v>-0.99859726268181104</v>
      </c>
      <c r="BW678" s="96">
        <f t="shared" si="1462"/>
        <v>-2.7845282749777374</v>
      </c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J678" s="39"/>
      <c r="CK678" s="19">
        <f t="shared" si="1484"/>
        <v>0</v>
      </c>
      <c r="CL678" s="38">
        <f t="shared" si="1485"/>
        <v>1.9706421483863508</v>
      </c>
      <c r="CM678" s="39">
        <f t="shared" si="1486"/>
        <v>0.21796220996333482</v>
      </c>
      <c r="CN678" s="39">
        <f t="shared" si="1487"/>
        <v>0.33335757265246185</v>
      </c>
      <c r="CO678" s="41">
        <f t="shared" si="1488"/>
        <v>0.33810000000000001</v>
      </c>
      <c r="CP678" s="39">
        <f t="shared" si="1489"/>
        <v>5.4371533281127392E-2</v>
      </c>
      <c r="CQ678" s="17">
        <f t="shared" si="1490"/>
        <v>1.5294283018535126</v>
      </c>
      <c r="CR678" s="17">
        <f t="shared" si="1491"/>
        <v>1.551186327468759</v>
      </c>
      <c r="CS678" s="17">
        <f t="shared" si="1492"/>
        <v>0.24945394566458862</v>
      </c>
      <c r="CT678" s="17">
        <f t="shared" si="1493"/>
        <v>1.0142262475389521</v>
      </c>
      <c r="CU678" s="17">
        <f t="shared" si="1494"/>
        <v>0.16310273934533298</v>
      </c>
      <c r="CV678" s="17">
        <f t="shared" si="1495"/>
        <v>0.16081494611395267</v>
      </c>
      <c r="CW678" s="13">
        <f t="shared" si="1496"/>
        <v>-1.5234335800117287</v>
      </c>
      <c r="CX678" s="13">
        <f t="shared" si="1497"/>
        <v>-1.0985395733545467</v>
      </c>
      <c r="CY678" s="13">
        <f t="shared" si="1498"/>
        <v>-2.9119145473551544</v>
      </c>
      <c r="CZ678" s="13">
        <f t="shared" si="1506"/>
        <v>0.42489400665718224</v>
      </c>
      <c r="DA678" s="13">
        <f t="shared" si="1507"/>
        <v>0.4390200107434315</v>
      </c>
      <c r="DB678" s="13">
        <f t="shared" si="1508"/>
        <v>-1.388480967343426</v>
      </c>
      <c r="DC678" s="13">
        <f t="shared" si="1509"/>
        <v>1.4126004086249812E-2</v>
      </c>
      <c r="DD678" s="13">
        <f t="shared" si="1510"/>
        <v>-1.8133749740006078</v>
      </c>
      <c r="DE678" s="13">
        <f t="shared" si="1511"/>
        <v>-1.8275009780868576</v>
      </c>
      <c r="DF678" s="15"/>
      <c r="DV678" s="39" t="str">
        <f>E678</f>
        <v>STD</v>
      </c>
      <c r="DW678" s="39" t="str">
        <f>A678</f>
        <v>Lab 3</v>
      </c>
      <c r="DX678" s="39" t="str">
        <f>B678</f>
        <v>Jul 20, 2020</v>
      </c>
      <c r="DY678" s="124">
        <f>C678</f>
        <v>1</v>
      </c>
      <c r="DZ678" s="48">
        <f>BE678/AVERAGE(BE676,BE680)</f>
        <v>0.99803622337162901</v>
      </c>
      <c r="EA678" s="46">
        <f>(CM678/AVERAGE(CM676,CM680)-1)*10^6</f>
        <v>0.27440127525757418</v>
      </c>
      <c r="EB678" s="46">
        <f>(CN678/AVERAGE(CN676,CN680)-1)*10^6</f>
        <v>-8.80436381001104</v>
      </c>
      <c r="EC678" s="46">
        <f>(CP678/AVERAGE(CP676,CP680)-1)*10^6</f>
        <v>-6.0968300322761237</v>
      </c>
      <c r="EH678" s="50"/>
      <c r="EK678" s="46"/>
      <c r="EL678" s="46"/>
      <c r="EN678" s="39" t="str">
        <f t="shared" ref="EN678:EU678" si="1521">DV625</f>
        <v>STD</v>
      </c>
      <c r="EO678" s="39" t="str">
        <f t="shared" si="1521"/>
        <v>Lab 3</v>
      </c>
      <c r="EP678" s="39" t="str">
        <f t="shared" si="1521"/>
        <v>Feb 5, 2020</v>
      </c>
      <c r="EQ678" s="124">
        <f t="shared" si="1521"/>
        <v>2</v>
      </c>
      <c r="ER678" s="117">
        <f t="shared" si="1521"/>
        <v>1.0037699426184807</v>
      </c>
      <c r="ES678" s="44">
        <f t="shared" si="1521"/>
        <v>6.4009234523876302</v>
      </c>
      <c r="ET678" s="44">
        <f t="shared" si="1521"/>
        <v>-0.93341021301096561</v>
      </c>
      <c r="EU678" s="44">
        <f t="shared" si="1521"/>
        <v>10.824376499574129</v>
      </c>
      <c r="EV678" s="39" t="s">
        <v>275</v>
      </c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</row>
    <row r="679" spans="1:235">
      <c r="A679" t="s">
        <v>178</v>
      </c>
      <c r="B679" t="s">
        <v>170</v>
      </c>
      <c r="C679">
        <v>1</v>
      </c>
      <c r="D679" s="14">
        <v>31</v>
      </c>
      <c r="E679" t="s">
        <v>163</v>
      </c>
      <c r="F679" s="13">
        <v>2.1941861000000001E-4</v>
      </c>
      <c r="G679" s="13">
        <v>-1.1582342000000001E-5</v>
      </c>
      <c r="H679" s="13">
        <v>3.4230243999999998E-4</v>
      </c>
      <c r="I679" s="13">
        <v>1.1827254000000001E-4</v>
      </c>
      <c r="J679" s="13">
        <v>2.5133490000000001E-4</v>
      </c>
      <c r="K679" s="13"/>
      <c r="L679" s="13">
        <v>3.0291147999999998E-4</v>
      </c>
      <c r="M679" s="13"/>
      <c r="N679" s="13">
        <v>1.9274415000000001E-4</v>
      </c>
      <c r="O679" s="13"/>
      <c r="P679" s="13"/>
      <c r="Q679" s="13"/>
      <c r="R679" s="13"/>
      <c r="S679" s="13"/>
      <c r="T679" s="13">
        <v>-5.6194989999999999E-5</v>
      </c>
      <c r="U679" s="13">
        <v>3.1676819E-5</v>
      </c>
      <c r="V679" s="13">
        <v>20.629023</v>
      </c>
      <c r="W679" s="13">
        <v>4.5956687000000001</v>
      </c>
      <c r="X679" s="13">
        <v>7.1821855000000001</v>
      </c>
      <c r="Y679" s="13"/>
      <c r="Z679" s="13">
        <v>7.6005577000000004</v>
      </c>
      <c r="AA679" s="13"/>
      <c r="AB679" s="13">
        <v>1.2743552</v>
      </c>
      <c r="AI679" s="68">
        <f t="shared" si="1478"/>
        <v>1</v>
      </c>
      <c r="AJ679" s="13">
        <f t="shared" si="1436"/>
        <v>-2.7561360000000001E-4</v>
      </c>
      <c r="AK679" s="13">
        <f t="shared" si="1437"/>
        <v>4.3259161000000001E-5</v>
      </c>
      <c r="AL679" s="13">
        <f t="shared" si="1438"/>
        <v>20.62868069756</v>
      </c>
      <c r="AM679" s="13">
        <f t="shared" si="1439"/>
        <v>4.5955504274600001</v>
      </c>
      <c r="AN679" s="13">
        <f t="shared" si="1440"/>
        <v>7.1819341651000004</v>
      </c>
      <c r="AO679" s="13">
        <f t="shared" si="1441"/>
        <v>0</v>
      </c>
      <c r="AP679" s="13">
        <f t="shared" si="1442"/>
        <v>7.60025478852</v>
      </c>
      <c r="AQ679" s="13">
        <f t="shared" si="1443"/>
        <v>0</v>
      </c>
      <c r="AR679" s="13">
        <f t="shared" si="1444"/>
        <v>1.27416245585</v>
      </c>
      <c r="AS679" s="13">
        <f t="shared" si="1445"/>
        <v>0</v>
      </c>
      <c r="AT679" s="13">
        <f t="shared" si="1446"/>
        <v>0</v>
      </c>
      <c r="AU679" s="13">
        <f t="shared" si="1447"/>
        <v>0</v>
      </c>
      <c r="AV679" s="13">
        <f t="shared" si="1448"/>
        <v>0</v>
      </c>
      <c r="AW679" s="13">
        <f t="shared" si="1449"/>
        <v>0</v>
      </c>
      <c r="AY679">
        <f t="shared" si="1450"/>
        <v>0</v>
      </c>
      <c r="AZ679">
        <f t="shared" si="1451"/>
        <v>1</v>
      </c>
      <c r="BB679">
        <f t="shared" si="1479"/>
        <v>1</v>
      </c>
      <c r="BC679">
        <f t="shared" si="1480"/>
        <v>1</v>
      </c>
      <c r="BD679" s="41">
        <f t="shared" si="1481"/>
        <v>1.9728617962796653</v>
      </c>
      <c r="BE679" s="13">
        <f t="shared" si="1482"/>
        <v>20.62868069756</v>
      </c>
      <c r="BF679" s="13">
        <f t="shared" si="1483"/>
        <v>4.5955504274600001</v>
      </c>
      <c r="BG679" s="13">
        <f t="shared" si="1452"/>
        <v>7.1819341651000004</v>
      </c>
      <c r="BH679" s="13">
        <f t="shared" si="1453"/>
        <v>7.60025478852</v>
      </c>
      <c r="BI679" s="13">
        <f t="shared" si="1454"/>
        <v>1.27416245585</v>
      </c>
      <c r="BJ679" s="17">
        <f t="shared" si="1455"/>
        <v>0.22277481021864723</v>
      </c>
      <c r="BK679" s="17">
        <f t="shared" si="1456"/>
        <v>0.34815285913798127</v>
      </c>
      <c r="BL679" s="17">
        <f t="shared" si="1457"/>
        <v>0.36843145230412011</v>
      </c>
      <c r="BM679" s="17">
        <f t="shared" si="1458"/>
        <v>6.1766550877910012E-2</v>
      </c>
      <c r="BN679" s="17">
        <f t="shared" si="1500"/>
        <v>1.5628017314717002</v>
      </c>
      <c r="BO679" s="17">
        <f t="shared" si="1501"/>
        <v>1.6538290480082329</v>
      </c>
      <c r="BP679" s="17">
        <f t="shared" si="1502"/>
        <v>0.2772600314069974</v>
      </c>
      <c r="BQ679" s="17">
        <f t="shared" si="1503"/>
        <v>1.0582462347612143</v>
      </c>
      <c r="BR679" s="17">
        <f t="shared" si="1504"/>
        <v>0.17741216036784135</v>
      </c>
      <c r="BS679" s="17">
        <f t="shared" si="1505"/>
        <v>0.16764733437286752</v>
      </c>
      <c r="BT679" s="96">
        <f t="shared" si="1459"/>
        <v>-1.5015938373807101</v>
      </c>
      <c r="BU679" s="96">
        <f t="shared" si="1460"/>
        <v>-1.0551136452533798</v>
      </c>
      <c r="BV679" s="96">
        <f t="shared" si="1461"/>
        <v>-0.998500602826909</v>
      </c>
      <c r="BW679" s="96">
        <f t="shared" si="1462"/>
        <v>-2.784393308976286</v>
      </c>
      <c r="BX679" s="96"/>
      <c r="BY679" s="96"/>
      <c r="BZ679" s="96"/>
      <c r="CA679" s="96"/>
      <c r="CB679" s="96"/>
      <c r="CC679" s="96"/>
      <c r="CD679" s="96"/>
      <c r="CE679" s="96"/>
      <c r="CF679" s="96"/>
      <c r="CG679" s="96"/>
      <c r="CH679" s="96"/>
      <c r="CJ679" s="39"/>
      <c r="CK679" s="19">
        <f t="shared" si="1484"/>
        <v>0</v>
      </c>
      <c r="CL679" s="38">
        <f t="shared" si="1485"/>
        <v>1.9728617962796653</v>
      </c>
      <c r="CM679" s="39">
        <f t="shared" si="1486"/>
        <v>0.21796145608939207</v>
      </c>
      <c r="CN679" s="39">
        <f t="shared" si="1487"/>
        <v>0.33336154308807014</v>
      </c>
      <c r="CO679" s="41">
        <f t="shared" si="1488"/>
        <v>0.33810000000000001</v>
      </c>
      <c r="CP679" s="39">
        <f t="shared" si="1489"/>
        <v>5.4371070227764835E-2</v>
      </c>
      <c r="CQ679" s="17">
        <f t="shared" si="1490"/>
        <v>1.5294518079900754</v>
      </c>
      <c r="CR679" s="17">
        <f t="shared" si="1491"/>
        <v>1.5511916926327365</v>
      </c>
      <c r="CS679" s="17">
        <f t="shared" si="1492"/>
        <v>0.24945268398952947</v>
      </c>
      <c r="CT679" s="17">
        <f t="shared" si="1493"/>
        <v>1.0142141678012271</v>
      </c>
      <c r="CU679" s="17">
        <f t="shared" si="1494"/>
        <v>0.16309940770042766</v>
      </c>
      <c r="CV679" s="17">
        <f t="shared" si="1495"/>
        <v>0.16081357653878983</v>
      </c>
      <c r="CW679" s="13">
        <f t="shared" si="1496"/>
        <v>-1.5234370387546299</v>
      </c>
      <c r="CX679" s="13">
        <f t="shared" si="1497"/>
        <v>-1.0985276629847534</v>
      </c>
      <c r="CY679" s="13">
        <f t="shared" si="1498"/>
        <v>-2.9119230638583025</v>
      </c>
      <c r="CZ679" s="13">
        <f t="shared" si="1506"/>
        <v>0.42490937576987653</v>
      </c>
      <c r="DA679" s="13">
        <f t="shared" si="1507"/>
        <v>0.43902346948633308</v>
      </c>
      <c r="DB679" s="13">
        <f t="shared" si="1508"/>
        <v>-1.3884860251036728</v>
      </c>
      <c r="DC679" s="13">
        <f t="shared" si="1509"/>
        <v>1.4114093716456567E-2</v>
      </c>
      <c r="DD679" s="13">
        <f t="shared" si="1510"/>
        <v>-1.8133954008735491</v>
      </c>
      <c r="DE679" s="13">
        <f t="shared" si="1511"/>
        <v>-1.8275094945900057</v>
      </c>
      <c r="DF679" s="15"/>
      <c r="DY679" s="124"/>
      <c r="EE679" t="str">
        <f>E679</f>
        <v>iRM4</v>
      </c>
      <c r="EF679" t="str">
        <f>A679</f>
        <v>Lab 3</v>
      </c>
      <c r="EG679" t="str">
        <f>B679</f>
        <v>Jul 20, 2020</v>
      </c>
      <c r="EH679" s="50">
        <f>C679</f>
        <v>1</v>
      </c>
      <c r="EI679" s="48">
        <f>BE679/AVERAGE(BE678,BE680)</f>
        <v>1.0184565711130069</v>
      </c>
      <c r="EJ679" s="46">
        <f>(CM679/AVERAGE(CM678,CM680)-1)*10^6</f>
        <v>-2.8513267168461809</v>
      </c>
      <c r="EK679" s="46">
        <f>(CN679/AVERAGE(CN678,CN680)-1)*10^6</f>
        <v>8.5085375995941348</v>
      </c>
      <c r="EL679" s="46">
        <f>(CP679/AVERAGE(CP678,CP680)-1)*10^6</f>
        <v>-10.339479857179867</v>
      </c>
      <c r="EN679" s="39" t="str">
        <f t="shared" ref="EN679:EU679" si="1522">DV627</f>
        <v>STD</v>
      </c>
      <c r="EO679" s="39" t="str">
        <f t="shared" si="1522"/>
        <v>Lab 3</v>
      </c>
      <c r="EP679" s="39" t="str">
        <f t="shared" si="1522"/>
        <v>Feb 5, 2020</v>
      </c>
      <c r="EQ679" s="124">
        <f t="shared" si="1522"/>
        <v>2</v>
      </c>
      <c r="ER679" s="117">
        <f t="shared" si="1522"/>
        <v>0.99775086092140652</v>
      </c>
      <c r="ES679" s="44">
        <f t="shared" si="1522"/>
        <v>-4.7842598100977796</v>
      </c>
      <c r="ET679" s="44">
        <f t="shared" si="1522"/>
        <v>-2.6450104181341416</v>
      </c>
      <c r="EU679" s="44">
        <f t="shared" si="1522"/>
        <v>-6.0441397619070969</v>
      </c>
      <c r="EV679" s="39" t="s">
        <v>275</v>
      </c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</row>
    <row r="680" spans="1:235">
      <c r="A680" t="s">
        <v>178</v>
      </c>
      <c r="B680" t="s">
        <v>170</v>
      </c>
      <c r="C680">
        <v>1</v>
      </c>
      <c r="D680" s="14">
        <v>32</v>
      </c>
      <c r="E680" t="s">
        <v>162</v>
      </c>
      <c r="F680" s="13">
        <v>2.1941861000000001E-4</v>
      </c>
      <c r="G680" s="13">
        <v>-1.1582342000000001E-5</v>
      </c>
      <c r="H680" s="13">
        <v>3.4230243999999998E-4</v>
      </c>
      <c r="I680" s="13">
        <v>1.1827254000000001E-4</v>
      </c>
      <c r="J680" s="13">
        <v>2.5133490000000001E-4</v>
      </c>
      <c r="K680" s="13"/>
      <c r="L680" s="13">
        <v>3.0291147999999998E-4</v>
      </c>
      <c r="M680" s="13"/>
      <c r="N680" s="13">
        <v>1.9274415000000001E-4</v>
      </c>
      <c r="O680" s="13"/>
      <c r="P680" s="13"/>
      <c r="Q680" s="13"/>
      <c r="R680" s="13"/>
      <c r="S680" s="13"/>
      <c r="T680" s="13">
        <v>-6.0620413000000002E-5</v>
      </c>
      <c r="U680" s="13">
        <v>1.7462836999999999E-5</v>
      </c>
      <c r="V680" s="13">
        <v>20.205513</v>
      </c>
      <c r="W680" s="13">
        <v>4.5013961</v>
      </c>
      <c r="X680" s="13">
        <v>7.0349041999999997</v>
      </c>
      <c r="Y680" s="13"/>
      <c r="Z680" s="13">
        <v>7.4449439000000002</v>
      </c>
      <c r="AA680" s="13"/>
      <c r="AB680" s="13">
        <v>1.2483162999999999</v>
      </c>
      <c r="AI680" s="68">
        <f t="shared" si="1478"/>
        <v>1</v>
      </c>
      <c r="AJ680" s="13">
        <f t="shared" si="1436"/>
        <v>-2.8003902300000001E-4</v>
      </c>
      <c r="AK680" s="13">
        <f t="shared" si="1437"/>
        <v>2.9045179E-5</v>
      </c>
      <c r="AL680" s="13">
        <f t="shared" si="1438"/>
        <v>20.20517069756</v>
      </c>
      <c r="AM680" s="13">
        <f t="shared" si="1439"/>
        <v>4.50127782746</v>
      </c>
      <c r="AN680" s="13">
        <f t="shared" si="1440"/>
        <v>7.0346528651</v>
      </c>
      <c r="AO680" s="13">
        <f t="shared" si="1441"/>
        <v>0</v>
      </c>
      <c r="AP680" s="13">
        <f t="shared" si="1442"/>
        <v>7.4446409885199998</v>
      </c>
      <c r="AQ680" s="13">
        <f t="shared" si="1443"/>
        <v>0</v>
      </c>
      <c r="AR680" s="13">
        <f t="shared" si="1444"/>
        <v>1.2481235558499999</v>
      </c>
      <c r="AS680" s="13">
        <f t="shared" si="1445"/>
        <v>0</v>
      </c>
      <c r="AT680" s="13">
        <f t="shared" si="1446"/>
        <v>0</v>
      </c>
      <c r="AU680" s="13">
        <f t="shared" si="1447"/>
        <v>0</v>
      </c>
      <c r="AV680" s="13">
        <f t="shared" si="1448"/>
        <v>0</v>
      </c>
      <c r="AW680" s="13">
        <f t="shared" si="1449"/>
        <v>0</v>
      </c>
      <c r="AY680">
        <f t="shared" si="1450"/>
        <v>0</v>
      </c>
      <c r="AZ680">
        <f t="shared" si="1451"/>
        <v>1</v>
      </c>
      <c r="BB680">
        <f t="shared" si="1479"/>
        <v>1</v>
      </c>
      <c r="BC680">
        <f t="shared" si="1480"/>
        <v>1</v>
      </c>
      <c r="BD680" s="41">
        <f t="shared" si="1481"/>
        <v>1.9741592152191363</v>
      </c>
      <c r="BE680" s="13">
        <f t="shared" si="1482"/>
        <v>20.20517069756</v>
      </c>
      <c r="BF680" s="13">
        <f t="shared" si="1483"/>
        <v>4.50127782746</v>
      </c>
      <c r="BG680" s="13">
        <f t="shared" si="1452"/>
        <v>7.0346528651</v>
      </c>
      <c r="BH680" s="13">
        <f t="shared" si="1453"/>
        <v>7.4446409885199998</v>
      </c>
      <c r="BI680" s="13">
        <f t="shared" si="1454"/>
        <v>1.2481235558499999</v>
      </c>
      <c r="BJ680" s="17">
        <f t="shared" si="1455"/>
        <v>0.22277851025547532</v>
      </c>
      <c r="BK680" s="17">
        <f t="shared" si="1456"/>
        <v>0.34816102127508941</v>
      </c>
      <c r="BL680" s="17">
        <f t="shared" si="1457"/>
        <v>0.36845226897385347</v>
      </c>
      <c r="BM680" s="17">
        <f t="shared" si="1458"/>
        <v>6.1772482624990875E-2</v>
      </c>
      <c r="BN680" s="17">
        <f t="shared" si="1500"/>
        <v>1.5628124134407282</v>
      </c>
      <c r="BO680" s="17">
        <f t="shared" si="1501"/>
        <v>1.6538950213435044</v>
      </c>
      <c r="BP680" s="17">
        <f t="shared" si="1502"/>
        <v>0.27728205271752715</v>
      </c>
      <c r="BQ680" s="17">
        <f t="shared" si="1503"/>
        <v>1.0582812160432271</v>
      </c>
      <c r="BR680" s="17">
        <f t="shared" si="1504"/>
        <v>0.17742503856048586</v>
      </c>
      <c r="BS680" s="17">
        <f t="shared" si="1505"/>
        <v>0.16765396179274022</v>
      </c>
      <c r="BT680" s="96">
        <f t="shared" si="1459"/>
        <v>-1.5015772286532778</v>
      </c>
      <c r="BU680" s="96">
        <f t="shared" si="1460"/>
        <v>-1.05509020140905</v>
      </c>
      <c r="BV680" s="96">
        <f t="shared" si="1461"/>
        <v>-0.99844410362862901</v>
      </c>
      <c r="BW680" s="96">
        <f t="shared" si="1462"/>
        <v>-2.7842972786461591</v>
      </c>
      <c r="BX680" s="96"/>
      <c r="BY680" s="96"/>
      <c r="BZ680" s="96"/>
      <c r="CA680" s="96"/>
      <c r="CB680" s="96"/>
      <c r="CC680" s="96"/>
      <c r="CD680" s="96"/>
      <c r="CE680" s="96"/>
      <c r="CF680" s="96"/>
      <c r="CG680" s="96"/>
      <c r="CH680" s="96"/>
      <c r="CJ680" s="39"/>
      <c r="CK680" s="19">
        <f t="shared" si="1484"/>
        <v>0</v>
      </c>
      <c r="CL680" s="38">
        <f t="shared" si="1485"/>
        <v>1.9741592152191363</v>
      </c>
      <c r="CM680" s="39">
        <f t="shared" si="1486"/>
        <v>0.21796194517763939</v>
      </c>
      <c r="CN680" s="39">
        <f t="shared" si="1487"/>
        <v>0.33335984073349822</v>
      </c>
      <c r="CO680" s="41">
        <f t="shared" si="1488"/>
        <v>0.33810000000000001</v>
      </c>
      <c r="CP680" s="39">
        <f t="shared" si="1489"/>
        <v>5.4371731523198324E-2</v>
      </c>
      <c r="CQ680" s="17">
        <f t="shared" si="1490"/>
        <v>1.5294405656997112</v>
      </c>
      <c r="CR680" s="17">
        <f t="shared" si="1491"/>
        <v>1.5511882118892262</v>
      </c>
      <c r="CS680" s="17">
        <f t="shared" si="1492"/>
        <v>0.24945515823363226</v>
      </c>
      <c r="CT680" s="17">
        <f t="shared" si="1493"/>
        <v>1.0142193470457386</v>
      </c>
      <c r="CU680" s="17">
        <f t="shared" si="1494"/>
        <v>0.16310222432181132</v>
      </c>
      <c r="CV680" s="17">
        <f t="shared" si="1495"/>
        <v>0.16081553245548161</v>
      </c>
      <c r="CW680" s="13">
        <f t="shared" si="1496"/>
        <v>-1.5234347948363365</v>
      </c>
      <c r="CX680" s="13">
        <f t="shared" si="1497"/>
        <v>-1.0985327696293377</v>
      </c>
      <c r="CY680" s="13">
        <f t="shared" si="1498"/>
        <v>-2.9119109012981541</v>
      </c>
      <c r="CZ680" s="13">
        <f t="shared" si="1506"/>
        <v>0.42490202520699899</v>
      </c>
      <c r="DA680" s="13">
        <f t="shared" si="1507"/>
        <v>0.43902122556803974</v>
      </c>
      <c r="DB680" s="13">
        <f t="shared" si="1508"/>
        <v>-1.3884761064618178</v>
      </c>
      <c r="DC680" s="13">
        <f t="shared" si="1509"/>
        <v>1.4119200361040765E-2</v>
      </c>
      <c r="DD680" s="13">
        <f t="shared" si="1510"/>
        <v>-1.8133781316688167</v>
      </c>
      <c r="DE680" s="13">
        <f t="shared" si="1511"/>
        <v>-1.8274973320298573</v>
      </c>
      <c r="DF680" s="15"/>
      <c r="DV680" s="39" t="str">
        <f>E680</f>
        <v>STD</v>
      </c>
      <c r="DW680" s="39" t="str">
        <f>A680</f>
        <v>Lab 3</v>
      </c>
      <c r="DX680" s="39" t="str">
        <f>B680</f>
        <v>Jul 20, 2020</v>
      </c>
      <c r="DY680" s="124">
        <f>C680</f>
        <v>1</v>
      </c>
      <c r="DZ680" s="48">
        <f>BE680/AVERAGE(BE678,BE682)</f>
        <v>0.99892228048363418</v>
      </c>
      <c r="EA680" s="46">
        <f>(CM680/AVERAGE(CM678,CM682)-1)*10^6</f>
        <v>4.2681110512532427</v>
      </c>
      <c r="EB680" s="46">
        <f>(CN680/AVERAGE(CN678,CN682)-1)*10^6</f>
        <v>6.6348538159122228</v>
      </c>
      <c r="EC680" s="46">
        <f>(CP680/AVERAGE(CP678,CP682)-1)*10^6</f>
        <v>3.4910362911588777</v>
      </c>
      <c r="EH680" s="50"/>
      <c r="EK680" s="46"/>
      <c r="EL680" s="46"/>
      <c r="EN680" s="39" t="str">
        <f t="shared" ref="EN680:EU680" si="1523">DV629</f>
        <v>STD</v>
      </c>
      <c r="EO680" s="39" t="str">
        <f t="shared" si="1523"/>
        <v>Lab 3</v>
      </c>
      <c r="EP680" s="39" t="str">
        <f t="shared" si="1523"/>
        <v>Feb 5, 2020</v>
      </c>
      <c r="EQ680" s="124">
        <f t="shared" si="1523"/>
        <v>2</v>
      </c>
      <c r="ER680" s="117">
        <f t="shared" si="1523"/>
        <v>1.0029920841845743</v>
      </c>
      <c r="ES680" s="44">
        <f t="shared" si="1523"/>
        <v>2.6893230469227092</v>
      </c>
      <c r="ET680" s="44">
        <f t="shared" si="1523"/>
        <v>7.1043015010818777</v>
      </c>
      <c r="EU680" s="44">
        <f t="shared" si="1523"/>
        <v>10.157859741566355</v>
      </c>
      <c r="EV680" s="39" t="s">
        <v>275</v>
      </c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</row>
    <row r="681" spans="1:235">
      <c r="A681" t="s">
        <v>178</v>
      </c>
      <c r="B681" t="s">
        <v>170</v>
      </c>
      <c r="C681">
        <v>1</v>
      </c>
      <c r="D681" s="14">
        <v>33</v>
      </c>
      <c r="E681" t="s">
        <v>164</v>
      </c>
      <c r="F681" s="13">
        <v>2.1941861000000001E-4</v>
      </c>
      <c r="G681" s="13">
        <v>-1.1582342000000001E-5</v>
      </c>
      <c r="H681" s="13">
        <v>3.4230243999999998E-4</v>
      </c>
      <c r="I681" s="13">
        <v>1.1827254000000001E-4</v>
      </c>
      <c r="J681" s="13">
        <v>2.5133490000000001E-4</v>
      </c>
      <c r="K681" s="13"/>
      <c r="L681" s="13">
        <v>3.0291147999999998E-4</v>
      </c>
      <c r="M681" s="13"/>
      <c r="N681" s="13">
        <v>1.9274415000000001E-4</v>
      </c>
      <c r="O681" s="13"/>
      <c r="P681" s="13"/>
      <c r="Q681" s="13"/>
      <c r="R681" s="13"/>
      <c r="S681" s="13"/>
      <c r="T681" s="13">
        <v>-1.5842710000000001E-5</v>
      </c>
      <c r="U681" s="13">
        <v>4.4804920000000003E-5</v>
      </c>
      <c r="V681" s="13">
        <v>20.232236</v>
      </c>
      <c r="W681" s="13">
        <v>4.5074880000000004</v>
      </c>
      <c r="X681" s="13">
        <v>7.0445434999999996</v>
      </c>
      <c r="Y681" s="13"/>
      <c r="Z681" s="13">
        <v>7.4555122999999996</v>
      </c>
      <c r="AA681" s="13"/>
      <c r="AB681" s="13">
        <v>1.2501732000000001</v>
      </c>
      <c r="AI681" s="68">
        <f t="shared" si="1478"/>
        <v>1</v>
      </c>
      <c r="AJ681" s="13">
        <f t="shared" si="1436"/>
        <v>-2.3526132E-4</v>
      </c>
      <c r="AK681" s="13">
        <f t="shared" si="1437"/>
        <v>5.6387262000000004E-5</v>
      </c>
      <c r="AL681" s="13">
        <f t="shared" si="1438"/>
        <v>20.23189369756</v>
      </c>
      <c r="AM681" s="13">
        <f t="shared" si="1439"/>
        <v>4.5073697274600004</v>
      </c>
      <c r="AN681" s="13">
        <f t="shared" si="1440"/>
        <v>7.0442921650999999</v>
      </c>
      <c r="AO681" s="13">
        <f t="shared" si="1441"/>
        <v>0</v>
      </c>
      <c r="AP681" s="13">
        <f t="shared" si="1442"/>
        <v>7.4552093885199993</v>
      </c>
      <c r="AQ681" s="13">
        <f t="shared" si="1443"/>
        <v>0</v>
      </c>
      <c r="AR681" s="13">
        <f t="shared" si="1444"/>
        <v>1.2499804558500001</v>
      </c>
      <c r="AS681" s="13">
        <f t="shared" si="1445"/>
        <v>0</v>
      </c>
      <c r="AT681" s="13">
        <f t="shared" si="1446"/>
        <v>0</v>
      </c>
      <c r="AU681" s="13">
        <f t="shared" si="1447"/>
        <v>0</v>
      </c>
      <c r="AV681" s="13">
        <f t="shared" si="1448"/>
        <v>0</v>
      </c>
      <c r="AW681" s="13">
        <f t="shared" si="1449"/>
        <v>0</v>
      </c>
      <c r="AY681">
        <f t="shared" si="1450"/>
        <v>0</v>
      </c>
      <c r="AZ681">
        <f t="shared" si="1451"/>
        <v>1</v>
      </c>
      <c r="BB681">
        <f t="shared" si="1479"/>
        <v>1</v>
      </c>
      <c r="BC681">
        <f t="shared" si="1480"/>
        <v>1</v>
      </c>
      <c r="BD681" s="41">
        <f t="shared" si="1481"/>
        <v>1.9763839933175802</v>
      </c>
      <c r="BE681" s="13">
        <f t="shared" si="1482"/>
        <v>20.23189369756</v>
      </c>
      <c r="BF681" s="13">
        <f t="shared" si="1483"/>
        <v>4.5073697274600004</v>
      </c>
      <c r="BG681" s="13">
        <f t="shared" si="1452"/>
        <v>7.0442921650999999</v>
      </c>
      <c r="BH681" s="13">
        <f t="shared" si="1453"/>
        <v>7.4552093885199993</v>
      </c>
      <c r="BI681" s="13">
        <f t="shared" si="1454"/>
        <v>1.2499804558500001</v>
      </c>
      <c r="BJ681" s="17">
        <f t="shared" si="1455"/>
        <v>0.22278536032460455</v>
      </c>
      <c r="BK681" s="17">
        <f t="shared" si="1456"/>
        <v>0.34817759871630571</v>
      </c>
      <c r="BL681" s="17">
        <f t="shared" si="1457"/>
        <v>0.36848796756079782</v>
      </c>
      <c r="BM681" s="17">
        <f t="shared" si="1458"/>
        <v>6.1782672177679035E-2</v>
      </c>
      <c r="BN681" s="17">
        <f t="shared" si="1500"/>
        <v>1.5628387709542544</v>
      </c>
      <c r="BO681" s="17">
        <f t="shared" si="1501"/>
        <v>1.6540044059623149</v>
      </c>
      <c r="BP681" s="17">
        <f t="shared" si="1502"/>
        <v>0.27731926410092628</v>
      </c>
      <c r="BQ681" s="17">
        <f t="shared" si="1503"/>
        <v>1.0583333589506456</v>
      </c>
      <c r="BR681" s="17">
        <f t="shared" si="1504"/>
        <v>0.17744585638325175</v>
      </c>
      <c r="BS681" s="17">
        <f t="shared" si="1505"/>
        <v>0.16766537205176271</v>
      </c>
      <c r="BT681" s="96">
        <f t="shared" si="1459"/>
        <v>-1.5015464807871151</v>
      </c>
      <c r="BU681" s="96">
        <f t="shared" si="1460"/>
        <v>-1.0550425882486034</v>
      </c>
      <c r="BV681" s="96">
        <f t="shared" si="1461"/>
        <v>-0.99834722036672385</v>
      </c>
      <c r="BW681" s="96">
        <f t="shared" si="1462"/>
        <v>-2.7841323393082975</v>
      </c>
      <c r="BX681" s="96"/>
      <c r="BY681" s="96"/>
      <c r="BZ681" s="96"/>
      <c r="CA681" s="96"/>
      <c r="CB681" s="96"/>
      <c r="CC681" s="96"/>
      <c r="CD681" s="96"/>
      <c r="CE681" s="96"/>
      <c r="CF681" s="96"/>
      <c r="CG681" s="96"/>
      <c r="CH681" s="96"/>
      <c r="CJ681" s="39"/>
      <c r="CK681" s="19">
        <f t="shared" si="1484"/>
        <v>0</v>
      </c>
      <c r="CL681" s="38">
        <f t="shared" si="1485"/>
        <v>1.9763839933175802</v>
      </c>
      <c r="CM681" s="39">
        <f t="shared" si="1486"/>
        <v>0.21796327812557562</v>
      </c>
      <c r="CN681" s="39">
        <f t="shared" si="1487"/>
        <v>0.33335939255550739</v>
      </c>
      <c r="CO681" s="41">
        <f t="shared" si="1488"/>
        <v>0.33810000000000007</v>
      </c>
      <c r="CP681" s="39">
        <f t="shared" si="1489"/>
        <v>5.4372880149386037E-2</v>
      </c>
      <c r="CQ681" s="17">
        <f t="shared" si="1490"/>
        <v>1.5294291562427706</v>
      </c>
      <c r="CR681" s="17">
        <f t="shared" si="1491"/>
        <v>1.5511787256439122</v>
      </c>
      <c r="CS681" s="17">
        <f t="shared" si="1492"/>
        <v>0.24945890251320257</v>
      </c>
      <c r="CT681" s="17">
        <f t="shared" si="1493"/>
        <v>1.0142207105915075</v>
      </c>
      <c r="CU681" s="17">
        <f t="shared" si="1494"/>
        <v>0.16310588921034361</v>
      </c>
      <c r="CV681" s="17">
        <f t="shared" si="1495"/>
        <v>0.16081892975269457</v>
      </c>
      <c r="CW681" s="13">
        <f t="shared" si="1496"/>
        <v>-1.5234286793474179</v>
      </c>
      <c r="CX681" s="13">
        <f t="shared" si="1497"/>
        <v>-1.0985341140573019</v>
      </c>
      <c r="CY681" s="13">
        <f t="shared" si="1498"/>
        <v>-2.9118897760916709</v>
      </c>
      <c r="CZ681" s="13">
        <f t="shared" si="1506"/>
        <v>0.4248945652901161</v>
      </c>
      <c r="DA681" s="13">
        <f t="shared" si="1507"/>
        <v>0.43901511007912114</v>
      </c>
      <c r="DB681" s="13">
        <f t="shared" si="1508"/>
        <v>-1.3884610967442532</v>
      </c>
      <c r="DC681" s="13">
        <f t="shared" si="1509"/>
        <v>1.4120544789005327E-2</v>
      </c>
      <c r="DD681" s="13">
        <f t="shared" si="1510"/>
        <v>-1.8133556620343692</v>
      </c>
      <c r="DE681" s="13">
        <f t="shared" si="1511"/>
        <v>-1.8274762068233743</v>
      </c>
      <c r="DF681" s="15"/>
      <c r="DY681" s="124"/>
      <c r="EE681" t="str">
        <f>E681</f>
        <v>iRM5</v>
      </c>
      <c r="EF681" t="str">
        <f>A681</f>
        <v>Lab 3</v>
      </c>
      <c r="EG681" t="str">
        <f>B681</f>
        <v>Jul 20, 2020</v>
      </c>
      <c r="EH681" s="50">
        <f>C681</f>
        <v>1</v>
      </c>
      <c r="EI681" s="48">
        <f>BE681/AVERAGE(BE680,BE682)</f>
        <v>1.0027059623610792</v>
      </c>
      <c r="EJ681" s="46">
        <f>(CM681/AVERAGE(CM680,CM682)-1)*10^6</f>
        <v>10.991066712762176</v>
      </c>
      <c r="EK681" s="46">
        <f>(CN681/AVERAGE(CN680,CN682)-1)*10^6</f>
        <v>1.8885378079147586</v>
      </c>
      <c r="EL681" s="46">
        <f>(CP681/AVERAGE(CP680,CP682)-1)*10^6</f>
        <v>22.793466568415965</v>
      </c>
      <c r="EN681" s="39" t="str">
        <f t="shared" ref="EN681:EU681" si="1524">DV631</f>
        <v>STD</v>
      </c>
      <c r="EO681" s="39" t="str">
        <f t="shared" si="1524"/>
        <v>Lab 3</v>
      </c>
      <c r="EP681" s="39" t="str">
        <f t="shared" si="1524"/>
        <v>Feb 5, 2020</v>
      </c>
      <c r="EQ681" s="124">
        <f t="shared" si="1524"/>
        <v>2</v>
      </c>
      <c r="ER681" s="117">
        <f t="shared" si="1524"/>
        <v>0.99422089882911446</v>
      </c>
      <c r="ES681" s="44">
        <f t="shared" si="1524"/>
        <v>-4.4765709483751692</v>
      </c>
      <c r="ET681" s="44">
        <f t="shared" si="1524"/>
        <v>-4.2412409864134304</v>
      </c>
      <c r="EU681" s="44">
        <f t="shared" si="1524"/>
        <v>-21.307709145546028</v>
      </c>
      <c r="EV681" s="39" t="s">
        <v>275</v>
      </c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</row>
    <row r="682" spans="1:235">
      <c r="A682" t="s">
        <v>178</v>
      </c>
      <c r="B682" t="s">
        <v>170</v>
      </c>
      <c r="C682">
        <v>1</v>
      </c>
      <c r="D682" s="14">
        <v>34</v>
      </c>
      <c r="E682" t="s">
        <v>162</v>
      </c>
      <c r="F682" s="13">
        <v>2.1941861000000001E-4</v>
      </c>
      <c r="G682" s="13">
        <v>-1.1582342000000001E-5</v>
      </c>
      <c r="H682" s="13">
        <v>3.4230243999999998E-4</v>
      </c>
      <c r="I682" s="13">
        <v>1.1827254000000001E-4</v>
      </c>
      <c r="J682" s="13">
        <v>2.5133490000000001E-4</v>
      </c>
      <c r="K682" s="13"/>
      <c r="L682" s="13">
        <v>3.0291147999999998E-4</v>
      </c>
      <c r="M682" s="13"/>
      <c r="N682" s="13">
        <v>1.9274415000000001E-4</v>
      </c>
      <c r="O682" s="13"/>
      <c r="P682" s="13"/>
      <c r="Q682" s="13"/>
      <c r="R682" s="13"/>
      <c r="S682" s="13"/>
      <c r="T682" s="13">
        <v>-7.2840311000000005E-5</v>
      </c>
      <c r="U682" s="13">
        <v>-2.3157893000000001E-6</v>
      </c>
      <c r="V682" s="13">
        <v>20.149761000000002</v>
      </c>
      <c r="W682" s="13">
        <v>4.4891021999999996</v>
      </c>
      <c r="X682" s="13">
        <v>7.0159769000000001</v>
      </c>
      <c r="Y682" s="13"/>
      <c r="Z682" s="13">
        <v>7.4255092999999999</v>
      </c>
      <c r="AA682" s="13"/>
      <c r="AB682" s="13">
        <v>1.2451437999999999</v>
      </c>
      <c r="AI682" s="68">
        <f t="shared" si="1478"/>
        <v>1</v>
      </c>
      <c r="AJ682" s="13">
        <f t="shared" si="1436"/>
        <v>-2.92258921E-4</v>
      </c>
      <c r="AK682" s="13">
        <f t="shared" si="1437"/>
        <v>9.2665527000000003E-6</v>
      </c>
      <c r="AL682" s="13">
        <f t="shared" si="1438"/>
        <v>20.149418697560002</v>
      </c>
      <c r="AM682" s="13">
        <f t="shared" si="1439"/>
        <v>4.4889839274599996</v>
      </c>
      <c r="AN682" s="13">
        <f t="shared" si="1440"/>
        <v>7.0157255651000003</v>
      </c>
      <c r="AO682" s="13">
        <f t="shared" si="1441"/>
        <v>0</v>
      </c>
      <c r="AP682" s="13">
        <f t="shared" si="1442"/>
        <v>7.4252063885199995</v>
      </c>
      <c r="AQ682" s="13">
        <f t="shared" si="1443"/>
        <v>0</v>
      </c>
      <c r="AR682" s="13">
        <f t="shared" si="1444"/>
        <v>1.2449510558499999</v>
      </c>
      <c r="AS682" s="13">
        <f t="shared" si="1445"/>
        <v>0</v>
      </c>
      <c r="AT682" s="13">
        <f t="shared" si="1446"/>
        <v>0</v>
      </c>
      <c r="AU682" s="13">
        <f t="shared" si="1447"/>
        <v>0</v>
      </c>
      <c r="AV682" s="13">
        <f t="shared" si="1448"/>
        <v>0</v>
      </c>
      <c r="AW682" s="13">
        <f t="shared" si="1449"/>
        <v>0</v>
      </c>
      <c r="AY682">
        <f t="shared" si="1450"/>
        <v>0</v>
      </c>
      <c r="AZ682">
        <f t="shared" si="1451"/>
        <v>1</v>
      </c>
      <c r="BB682">
        <f t="shared" si="1479"/>
        <v>1</v>
      </c>
      <c r="BC682">
        <f t="shared" si="1480"/>
        <v>1</v>
      </c>
      <c r="BD682" s="41">
        <f t="shared" si="1481"/>
        <v>1.9775841086887329</v>
      </c>
      <c r="BE682" s="13">
        <f t="shared" si="1482"/>
        <v>20.149418697560002</v>
      </c>
      <c r="BF682" s="13">
        <f t="shared" si="1483"/>
        <v>4.4889839274599996</v>
      </c>
      <c r="BG682" s="13">
        <f t="shared" si="1452"/>
        <v>7.0157255651000003</v>
      </c>
      <c r="BH682" s="13">
        <f t="shared" si="1453"/>
        <v>7.4252063885199995</v>
      </c>
      <c r="BI682" s="13">
        <f t="shared" si="1454"/>
        <v>1.2449510558499999</v>
      </c>
      <c r="BJ682" s="17">
        <f t="shared" si="1455"/>
        <v>0.22278478574687588</v>
      </c>
      <c r="BK682" s="17">
        <f t="shared" si="1456"/>
        <v>0.34818501071445657</v>
      </c>
      <c r="BL682" s="17">
        <f t="shared" si="1457"/>
        <v>0.3685072259389377</v>
      </c>
      <c r="BM682" s="17">
        <f t="shared" si="1458"/>
        <v>6.1785953954133548E-2</v>
      </c>
      <c r="BN682" s="17">
        <f t="shared" si="1500"/>
        <v>1.562876071394113</v>
      </c>
      <c r="BO682" s="17">
        <f t="shared" si="1501"/>
        <v>1.6540951156226129</v>
      </c>
      <c r="BP682" s="17">
        <f t="shared" si="1502"/>
        <v>0.27733471002967708</v>
      </c>
      <c r="BQ682" s="17">
        <f t="shared" si="1503"/>
        <v>1.058366140411332</v>
      </c>
      <c r="BR682" s="17">
        <f t="shared" si="1504"/>
        <v>0.17745150438082374</v>
      </c>
      <c r="BS682" s="17">
        <f t="shared" si="1505"/>
        <v>0.16766551536867716</v>
      </c>
      <c r="BT682" s="96">
        <f t="shared" si="1459"/>
        <v>-1.501549059854558</v>
      </c>
      <c r="BU682" s="96">
        <f t="shared" si="1460"/>
        <v>-1.0550213004940607</v>
      </c>
      <c r="BV682" s="96">
        <f t="shared" si="1461"/>
        <v>-0.99829495848411165</v>
      </c>
      <c r="BW682" s="96">
        <f t="shared" si="1462"/>
        <v>-2.7840792226466009</v>
      </c>
      <c r="BX682" s="96"/>
      <c r="BY682" s="96"/>
      <c r="BZ682" s="96"/>
      <c r="CA682" s="96"/>
      <c r="CB682" s="96"/>
      <c r="CC682" s="96"/>
      <c r="CD682" s="96"/>
      <c r="CE682" s="96"/>
      <c r="CF682" s="96"/>
      <c r="CG682" s="96"/>
      <c r="CH682" s="96"/>
      <c r="CJ682" s="39"/>
      <c r="CK682" s="19">
        <f t="shared" si="1484"/>
        <v>0</v>
      </c>
      <c r="CL682" s="38">
        <f t="shared" si="1485"/>
        <v>1.9775841086887329</v>
      </c>
      <c r="CM682" s="39">
        <f t="shared" si="1486"/>
        <v>0.21795981982831111</v>
      </c>
      <c r="CN682" s="39">
        <f t="shared" si="1487"/>
        <v>0.33335768525626158</v>
      </c>
      <c r="CO682" s="41">
        <f t="shared" si="1488"/>
        <v>0.33810000000000001</v>
      </c>
      <c r="CP682" s="39">
        <f t="shared" si="1489"/>
        <v>5.4371550139218634E-2</v>
      </c>
      <c r="CQ682" s="17">
        <f t="shared" si="1490"/>
        <v>1.5294455901039488</v>
      </c>
      <c r="CR682" s="17">
        <f t="shared" si="1491"/>
        <v>1.5512033376900585</v>
      </c>
      <c r="CS682" s="17">
        <f t="shared" si="1492"/>
        <v>0.24945675850735974</v>
      </c>
      <c r="CT682" s="17">
        <f t="shared" si="1493"/>
        <v>1.0142259049467925</v>
      </c>
      <c r="CU682" s="17">
        <f t="shared" si="1494"/>
        <v>0.16310273482197257</v>
      </c>
      <c r="CV682" s="17">
        <f t="shared" si="1495"/>
        <v>0.1608149959752104</v>
      </c>
      <c r="CW682" s="13">
        <f t="shared" si="1496"/>
        <v>-1.5234445458948929</v>
      </c>
      <c r="CX682" s="13">
        <f t="shared" si="1497"/>
        <v>-1.0985392355677677</v>
      </c>
      <c r="CY682" s="13">
        <f t="shared" si="1498"/>
        <v>-2.9119142373015729</v>
      </c>
      <c r="CZ682" s="13">
        <f t="shared" si="1506"/>
        <v>0.42490531032712547</v>
      </c>
      <c r="DA682" s="13">
        <f t="shared" si="1507"/>
        <v>0.43903097662659618</v>
      </c>
      <c r="DB682" s="13">
        <f t="shared" si="1508"/>
        <v>-1.3884696914066796</v>
      </c>
      <c r="DC682" s="13">
        <f t="shared" si="1509"/>
        <v>1.4125666299470756E-2</v>
      </c>
      <c r="DD682" s="13">
        <f t="shared" si="1510"/>
        <v>-1.8133750017338053</v>
      </c>
      <c r="DE682" s="13">
        <f t="shared" si="1511"/>
        <v>-1.8275006680332759</v>
      </c>
      <c r="DF682" s="15"/>
      <c r="DV682" s="39" t="str">
        <f>E682</f>
        <v>STD</v>
      </c>
      <c r="DW682" s="39" t="str">
        <f>A682</f>
        <v>Lab 3</v>
      </c>
      <c r="DX682" s="39" t="str">
        <f>B682</f>
        <v>Jul 20, 2020</v>
      </c>
      <c r="DY682" s="124">
        <f>C682</f>
        <v>1</v>
      </c>
      <c r="DZ682" s="48">
        <f>BE682/AVERAGE(BE680,BE684)</f>
        <v>1.0044956089618473</v>
      </c>
      <c r="EA682" s="46">
        <f>(CM682/AVERAGE(CM680,CM684)-1)*10^6</f>
        <v>-3.5453472599922264</v>
      </c>
      <c r="EB682" s="46">
        <f>(CN682/AVERAGE(CN680,CN684)-1)*10^6</f>
        <v>0.65168696106177038</v>
      </c>
      <c r="EC682" s="46">
        <f>(CP682/AVERAGE(CP680,CP684)-1)*10^6</f>
        <v>4.3974947734337633</v>
      </c>
      <c r="EH682" s="50"/>
      <c r="EK682" s="46"/>
      <c r="EL682" s="46"/>
      <c r="EN682" s="39" t="str">
        <f t="shared" ref="EN682:EU682" si="1525">DV633</f>
        <v>STD</v>
      </c>
      <c r="EO682" s="39" t="str">
        <f t="shared" si="1525"/>
        <v>Lab 3</v>
      </c>
      <c r="EP682" s="39" t="str">
        <f t="shared" si="1525"/>
        <v>Feb 5, 2020</v>
      </c>
      <c r="EQ682" s="124">
        <f t="shared" si="1525"/>
        <v>2</v>
      </c>
      <c r="ER682" s="117">
        <f t="shared" si="1525"/>
        <v>1.0090642339681686</v>
      </c>
      <c r="ES682" s="44">
        <f t="shared" si="1525"/>
        <v>6.2575900643402349</v>
      </c>
      <c r="ET682" s="44">
        <f t="shared" si="1525"/>
        <v>4.381332840308616</v>
      </c>
      <c r="EU682" s="44">
        <f t="shared" si="1525"/>
        <v>26.619305573349905</v>
      </c>
      <c r="EV682" s="39" t="s">
        <v>275</v>
      </c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</row>
    <row r="683" spans="1:235">
      <c r="A683" t="s">
        <v>178</v>
      </c>
      <c r="B683" t="s">
        <v>170</v>
      </c>
      <c r="C683">
        <v>1</v>
      </c>
      <c r="D683" s="14">
        <v>35</v>
      </c>
      <c r="E683" t="s">
        <v>163</v>
      </c>
      <c r="F683" s="13">
        <v>2.1941861000000001E-4</v>
      </c>
      <c r="G683" s="13">
        <v>-1.1582342000000001E-5</v>
      </c>
      <c r="H683" s="13">
        <v>3.4230243999999998E-4</v>
      </c>
      <c r="I683" s="13">
        <v>1.1827254000000001E-4</v>
      </c>
      <c r="J683" s="13">
        <v>2.5133490000000001E-4</v>
      </c>
      <c r="K683" s="13"/>
      <c r="L683" s="13">
        <v>3.0291147999999998E-4</v>
      </c>
      <c r="M683" s="13"/>
      <c r="N683" s="13">
        <v>1.9274415000000001E-4</v>
      </c>
      <c r="O683" s="13"/>
      <c r="P683" s="13"/>
      <c r="Q683" s="13"/>
      <c r="R683" s="13"/>
      <c r="S683" s="13"/>
      <c r="T683" s="13">
        <v>-4.1121390000000002E-5</v>
      </c>
      <c r="U683" s="13">
        <v>2.1594200000000001E-5</v>
      </c>
      <c r="V683" s="13">
        <v>19.934260999999999</v>
      </c>
      <c r="W683" s="13">
        <v>4.4411807000000003</v>
      </c>
      <c r="X683" s="13">
        <v>6.9413001999999997</v>
      </c>
      <c r="Y683" s="13"/>
      <c r="Z683" s="13">
        <v>7.3467121000000004</v>
      </c>
      <c r="AA683" s="13"/>
      <c r="AB683" s="13">
        <v>1.2319574</v>
      </c>
      <c r="AI683" s="68">
        <f t="shared" si="1478"/>
        <v>1</v>
      </c>
      <c r="AJ683" s="13">
        <f t="shared" si="1436"/>
        <v>-2.6054000000000002E-4</v>
      </c>
      <c r="AK683" s="13">
        <f t="shared" si="1437"/>
        <v>3.3176541999999998E-5</v>
      </c>
      <c r="AL683" s="13">
        <f t="shared" si="1438"/>
        <v>19.933918697559999</v>
      </c>
      <c r="AM683" s="13">
        <f t="shared" si="1439"/>
        <v>4.4410624274600004</v>
      </c>
      <c r="AN683" s="13">
        <f t="shared" si="1440"/>
        <v>6.9410488651</v>
      </c>
      <c r="AO683" s="13">
        <f t="shared" si="1441"/>
        <v>0</v>
      </c>
      <c r="AP683" s="13">
        <f t="shared" si="1442"/>
        <v>7.34640918852</v>
      </c>
      <c r="AQ683" s="13">
        <f t="shared" si="1443"/>
        <v>0</v>
      </c>
      <c r="AR683" s="13">
        <f t="shared" si="1444"/>
        <v>1.2317646558499999</v>
      </c>
      <c r="AS683" s="13">
        <f t="shared" si="1445"/>
        <v>0</v>
      </c>
      <c r="AT683" s="13">
        <f t="shared" si="1446"/>
        <v>0</v>
      </c>
      <c r="AU683" s="13">
        <f t="shared" si="1447"/>
        <v>0</v>
      </c>
      <c r="AV683" s="13">
        <f t="shared" si="1448"/>
        <v>0</v>
      </c>
      <c r="AW683" s="13">
        <f t="shared" si="1449"/>
        <v>0</v>
      </c>
      <c r="AY683">
        <f t="shared" si="1450"/>
        <v>0</v>
      </c>
      <c r="AZ683">
        <f t="shared" si="1451"/>
        <v>1</v>
      </c>
      <c r="BB683">
        <f t="shared" si="1479"/>
        <v>1</v>
      </c>
      <c r="BC683">
        <f t="shared" si="1480"/>
        <v>1</v>
      </c>
      <c r="BD683" s="41">
        <f t="shared" si="1481"/>
        <v>1.979510024604938</v>
      </c>
      <c r="BE683" s="13">
        <f t="shared" si="1482"/>
        <v>19.933918697559999</v>
      </c>
      <c r="BF683" s="13">
        <f t="shared" si="1483"/>
        <v>4.4410624274600004</v>
      </c>
      <c r="BG683" s="13">
        <f t="shared" si="1452"/>
        <v>6.9410488651</v>
      </c>
      <c r="BH683" s="13">
        <f t="shared" si="1453"/>
        <v>7.34640918852</v>
      </c>
      <c r="BI683" s="13">
        <f t="shared" si="1454"/>
        <v>1.2317646558499999</v>
      </c>
      <c r="BJ683" s="17">
        <f t="shared" si="1455"/>
        <v>0.22278923150236418</v>
      </c>
      <c r="BK683" s="17">
        <f t="shared" si="1456"/>
        <v>0.34820292840612493</v>
      </c>
      <c r="BL683" s="17">
        <f t="shared" si="1457"/>
        <v>0.36853813341875591</v>
      </c>
      <c r="BM683" s="17">
        <f t="shared" si="1458"/>
        <v>6.1792398902518524E-2</v>
      </c>
      <c r="BN683" s="17">
        <f t="shared" si="1500"/>
        <v>1.562925308633824</v>
      </c>
      <c r="BO683" s="17">
        <f t="shared" si="1501"/>
        <v>1.6542008378661026</v>
      </c>
      <c r="BP683" s="17">
        <f t="shared" si="1502"/>
        <v>0.27735810427562252</v>
      </c>
      <c r="BQ683" s="17">
        <f t="shared" si="1503"/>
        <v>1.0584004422527804</v>
      </c>
      <c r="BR683" s="17">
        <f t="shared" si="1504"/>
        <v>0.17746088232333082</v>
      </c>
      <c r="BS683" s="17">
        <f t="shared" si="1505"/>
        <v>0.16766894196076629</v>
      </c>
      <c r="BT683" s="96">
        <f t="shared" si="1459"/>
        <v>-1.5015291046717316</v>
      </c>
      <c r="BU683" s="96">
        <f t="shared" si="1460"/>
        <v>-1.0549698415566904</v>
      </c>
      <c r="BV683" s="96">
        <f t="shared" si="1461"/>
        <v>-0.99821108988784701</v>
      </c>
      <c r="BW683" s="96">
        <f t="shared" si="1462"/>
        <v>-2.7839749171878885</v>
      </c>
      <c r="BX683" s="96"/>
      <c r="BY683" s="96"/>
      <c r="BZ683" s="96"/>
      <c r="CA683" s="96"/>
      <c r="CB683" s="96"/>
      <c r="CC683" s="96"/>
      <c r="CD683" s="96"/>
      <c r="CE683" s="96"/>
      <c r="CF683" s="96"/>
      <c r="CG683" s="96"/>
      <c r="CH683" s="96"/>
      <c r="CJ683" s="39"/>
      <c r="CK683" s="19">
        <f t="shared" si="1484"/>
        <v>0</v>
      </c>
      <c r="CL683" s="38">
        <f t="shared" si="1485"/>
        <v>1.979510024604938</v>
      </c>
      <c r="CM683" s="39">
        <f t="shared" si="1486"/>
        <v>0.21795952160684784</v>
      </c>
      <c r="CN683" s="39">
        <f t="shared" si="1487"/>
        <v>0.33336071148844415</v>
      </c>
      <c r="CO683" s="41">
        <f t="shared" si="1488"/>
        <v>0.33810000000000001</v>
      </c>
      <c r="CP683" s="39">
        <f t="shared" si="1489"/>
        <v>5.4370452409361156E-2</v>
      </c>
      <c r="CQ683" s="17">
        <f t="shared" si="1490"/>
        <v>1.5294615671333474</v>
      </c>
      <c r="CR683" s="17">
        <f t="shared" si="1491"/>
        <v>1.5512054601122667</v>
      </c>
      <c r="CS683" s="17">
        <f t="shared" si="1492"/>
        <v>0.24945206343145571</v>
      </c>
      <c r="CT683" s="17">
        <f t="shared" si="1493"/>
        <v>1.0142166978537905</v>
      </c>
      <c r="CU683" s="17">
        <f t="shared" si="1494"/>
        <v>0.1630979612642382</v>
      </c>
      <c r="CV683" s="17">
        <f t="shared" si="1495"/>
        <v>0.16081174921431873</v>
      </c>
      <c r="CW683" s="13">
        <f t="shared" si="1496"/>
        <v>-1.5234459141363768</v>
      </c>
      <c r="CX683" s="13">
        <f t="shared" si="1497"/>
        <v>-1.0985301575756277</v>
      </c>
      <c r="CY683" s="13">
        <f t="shared" si="1498"/>
        <v>-2.9119344269216239</v>
      </c>
      <c r="CZ683" s="13">
        <f t="shared" si="1506"/>
        <v>0.42491575656074909</v>
      </c>
      <c r="DA683" s="13">
        <f t="shared" si="1507"/>
        <v>0.43903234486807979</v>
      </c>
      <c r="DB683" s="13">
        <f t="shared" si="1508"/>
        <v>-1.3884885127852471</v>
      </c>
      <c r="DC683" s="13">
        <f t="shared" si="1509"/>
        <v>1.4116588307331014E-2</v>
      </c>
      <c r="DD683" s="13">
        <f t="shared" si="1510"/>
        <v>-1.813404269345996</v>
      </c>
      <c r="DE683" s="13">
        <f t="shared" si="1511"/>
        <v>-1.8275208576533268</v>
      </c>
      <c r="DF683" s="15"/>
      <c r="DY683" s="124"/>
      <c r="EE683" t="str">
        <f>E683</f>
        <v>iRM4</v>
      </c>
      <c r="EF683" t="str">
        <f>A683</f>
        <v>Lab 3</v>
      </c>
      <c r="EG683" t="str">
        <f>B683</f>
        <v>Jul 20, 2020</v>
      </c>
      <c r="EH683" s="50">
        <f>C683</f>
        <v>1</v>
      </c>
      <c r="EI683" s="48">
        <f>BE683/AVERAGE(BE682,BE684)</f>
        <v>0.99513535378624529</v>
      </c>
      <c r="EJ683" s="46">
        <f>(CM683/AVERAGE(CM682,CM684)-1)*10^6</f>
        <v>-3.8047378803085508E-2</v>
      </c>
      <c r="EK683" s="46">
        <f>(CN683/AVERAGE(CN682,CN684)-1)*10^6</f>
        <v>12.962749904366078</v>
      </c>
      <c r="EL683" s="46">
        <f>(CP683/AVERAGE(CP682,CP684)-1)*10^6</f>
        <v>-14.124021983752399</v>
      </c>
      <c r="EN683" s="39" t="str">
        <f t="shared" ref="EN683:EU683" si="1526">DV635</f>
        <v>STD</v>
      </c>
      <c r="EO683" s="39" t="str">
        <f t="shared" si="1526"/>
        <v>Lab 3</v>
      </c>
      <c r="EP683" s="39" t="str">
        <f t="shared" si="1526"/>
        <v>Feb 5, 2020</v>
      </c>
      <c r="EQ683" s="124">
        <f t="shared" si="1526"/>
        <v>2</v>
      </c>
      <c r="ER683" s="117">
        <f t="shared" si="1526"/>
        <v>0.99219269897021556</v>
      </c>
      <c r="ES683" s="44">
        <f t="shared" si="1526"/>
        <v>-1.6490501785204614</v>
      </c>
      <c r="ET683" s="44">
        <f t="shared" si="1526"/>
        <v>-8.2985548458536229</v>
      </c>
      <c r="EU683" s="44">
        <f t="shared" si="1526"/>
        <v>-27.91137978963576</v>
      </c>
      <c r="EV683" s="39" t="s">
        <v>275</v>
      </c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</row>
    <row r="684" spans="1:235">
      <c r="A684" t="s">
        <v>178</v>
      </c>
      <c r="B684" t="s">
        <v>170</v>
      </c>
      <c r="C684">
        <v>1</v>
      </c>
      <c r="D684" s="14">
        <v>36</v>
      </c>
      <c r="E684" t="s">
        <v>162</v>
      </c>
      <c r="F684" s="13">
        <v>2.1941861000000001E-4</v>
      </c>
      <c r="G684" s="13">
        <v>-1.1582342000000001E-5</v>
      </c>
      <c r="H684" s="13">
        <v>3.4230243999999998E-4</v>
      </c>
      <c r="I684" s="13">
        <v>1.1827254000000001E-4</v>
      </c>
      <c r="J684" s="13">
        <v>2.5133490000000001E-4</v>
      </c>
      <c r="K684" s="13"/>
      <c r="L684" s="13">
        <v>3.0291147999999998E-4</v>
      </c>
      <c r="M684" s="13"/>
      <c r="N684" s="13">
        <v>1.9274415000000001E-4</v>
      </c>
      <c r="O684" s="13"/>
      <c r="P684" s="13"/>
      <c r="Q684" s="13"/>
      <c r="R684" s="13"/>
      <c r="S684" s="13"/>
      <c r="T684" s="13">
        <v>-2.9789578E-5</v>
      </c>
      <c r="U684" s="13">
        <v>1.853852E-5</v>
      </c>
      <c r="V684" s="13">
        <v>19.913651999999999</v>
      </c>
      <c r="W684" s="13">
        <v>4.4366582000000001</v>
      </c>
      <c r="X684" s="13">
        <v>6.9342392999999998</v>
      </c>
      <c r="Y684" s="13"/>
      <c r="Z684" s="13">
        <v>7.3396029</v>
      </c>
      <c r="AA684" s="13"/>
      <c r="AB684" s="13">
        <v>1.2308148000000001</v>
      </c>
      <c r="AI684" s="68">
        <f t="shared" si="1478"/>
        <v>1</v>
      </c>
      <c r="AJ684" s="13">
        <f t="shared" si="1436"/>
        <v>-2.4920818800000001E-4</v>
      </c>
      <c r="AK684" s="13">
        <f t="shared" si="1437"/>
        <v>3.0120862000000001E-5</v>
      </c>
      <c r="AL684" s="13">
        <f t="shared" si="1438"/>
        <v>19.913309697559999</v>
      </c>
      <c r="AM684" s="13">
        <f t="shared" si="1439"/>
        <v>4.4365399274600001</v>
      </c>
      <c r="AN684" s="13">
        <f t="shared" si="1440"/>
        <v>6.9339879651</v>
      </c>
      <c r="AO684" s="13">
        <f t="shared" si="1441"/>
        <v>0</v>
      </c>
      <c r="AP684" s="13">
        <f t="shared" si="1442"/>
        <v>7.3392999885199997</v>
      </c>
      <c r="AQ684" s="13">
        <f t="shared" si="1443"/>
        <v>0</v>
      </c>
      <c r="AR684" s="13">
        <f t="shared" si="1444"/>
        <v>1.2306220558500001</v>
      </c>
      <c r="AS684" s="13">
        <f t="shared" si="1445"/>
        <v>0</v>
      </c>
      <c r="AT684" s="13">
        <f t="shared" si="1446"/>
        <v>0</v>
      </c>
      <c r="AU684" s="13">
        <f t="shared" si="1447"/>
        <v>0</v>
      </c>
      <c r="AV684" s="13">
        <f t="shared" si="1448"/>
        <v>0</v>
      </c>
      <c r="AW684" s="13">
        <f t="shared" si="1449"/>
        <v>0</v>
      </c>
      <c r="AY684">
        <f t="shared" si="1450"/>
        <v>0</v>
      </c>
      <c r="AZ684">
        <f t="shared" si="1451"/>
        <v>1</v>
      </c>
      <c r="BB684">
        <f t="shared" si="1479"/>
        <v>1</v>
      </c>
      <c r="BC684">
        <f t="shared" si="1480"/>
        <v>1</v>
      </c>
      <c r="BD684" s="41">
        <f t="shared" si="1481"/>
        <v>1.9810306985145048</v>
      </c>
      <c r="BE684" s="13">
        <f t="shared" si="1482"/>
        <v>19.913309697559999</v>
      </c>
      <c r="BF684" s="13">
        <f t="shared" si="1483"/>
        <v>4.4365399274600001</v>
      </c>
      <c r="BG684" s="13">
        <f t="shared" si="1452"/>
        <v>6.9339879651</v>
      </c>
      <c r="BH684" s="13">
        <f t="shared" si="1453"/>
        <v>7.3392999885199997</v>
      </c>
      <c r="BI684" s="13">
        <f t="shared" si="1454"/>
        <v>1.2306220558500001</v>
      </c>
      <c r="BJ684" s="17">
        <f t="shared" si="1455"/>
        <v>0.22279269467714924</v>
      </c>
      <c r="BK684" s="17">
        <f t="shared" si="1456"/>
        <v>0.34820871419227861</v>
      </c>
      <c r="BL684" s="17">
        <f t="shared" si="1457"/>
        <v>0.36856253932611177</v>
      </c>
      <c r="BM684" s="17">
        <f t="shared" si="1458"/>
        <v>6.1798971368420469E-2</v>
      </c>
      <c r="BN684" s="17">
        <f t="shared" si="1500"/>
        <v>1.5629269832966057</v>
      </c>
      <c r="BO684" s="17">
        <f t="shared" si="1501"/>
        <v>1.6542846697024729</v>
      </c>
      <c r="BP684" s="17">
        <f t="shared" si="1502"/>
        <v>0.27738329328066108</v>
      </c>
      <c r="BQ684" s="17">
        <f t="shared" si="1503"/>
        <v>1.0584529459035705</v>
      </c>
      <c r="BR684" s="17">
        <f t="shared" si="1504"/>
        <v>0.17747680873458976</v>
      </c>
      <c r="BS684" s="17">
        <f t="shared" si="1505"/>
        <v>0.16767567176364459</v>
      </c>
      <c r="BT684" s="96">
        <f t="shared" si="1459"/>
        <v>-1.5015135601687721</v>
      </c>
      <c r="BU684" s="96">
        <f t="shared" si="1460"/>
        <v>-1.0549532255617819</v>
      </c>
      <c r="BV684" s="96">
        <f t="shared" si="1461"/>
        <v>-0.99814486852008211</v>
      </c>
      <c r="BW684" s="96">
        <f t="shared" si="1462"/>
        <v>-2.7838685591809544</v>
      </c>
      <c r="BX684" s="96"/>
      <c r="BY684" s="96"/>
      <c r="BZ684" s="96"/>
      <c r="CA684" s="96"/>
      <c r="CB684" s="96"/>
      <c r="CC684" s="96"/>
      <c r="CD684" s="96"/>
      <c r="CE684" s="96"/>
      <c r="CF684" s="96"/>
      <c r="CG684" s="96"/>
      <c r="CH684" s="96"/>
      <c r="CJ684" s="39"/>
      <c r="CK684" s="19">
        <f t="shared" si="1484"/>
        <v>0</v>
      </c>
      <c r="CL684" s="38">
        <f t="shared" si="1485"/>
        <v>1.9810306985145048</v>
      </c>
      <c r="CM684" s="39">
        <f t="shared" si="1486"/>
        <v>0.21795923997096217</v>
      </c>
      <c r="CN684" s="39">
        <f t="shared" si="1487"/>
        <v>0.33335509528959445</v>
      </c>
      <c r="CO684" s="41">
        <f t="shared" si="1488"/>
        <v>0.33810000000000001</v>
      </c>
      <c r="CP684" s="39">
        <f t="shared" si="1489"/>
        <v>5.4370890560126679E-2</v>
      </c>
      <c r="CQ684" s="17">
        <f t="shared" si="1490"/>
        <v>1.5294377762282803</v>
      </c>
      <c r="CR684" s="17">
        <f t="shared" si="1491"/>
        <v>1.5512074645013612</v>
      </c>
      <c r="CS684" s="17">
        <f t="shared" si="1492"/>
        <v>0.24945439600252906</v>
      </c>
      <c r="CT684" s="17">
        <f t="shared" si="1493"/>
        <v>1.0142337848662053</v>
      </c>
      <c r="CU684" s="17">
        <f t="shared" si="1494"/>
        <v>0.1631020234230805</v>
      </c>
      <c r="CV684" s="17">
        <f t="shared" si="1495"/>
        <v>0.16081304513495026</v>
      </c>
      <c r="CW684" s="13">
        <f t="shared" si="1496"/>
        <v>-1.523447206284871</v>
      </c>
      <c r="CX684" s="13">
        <f t="shared" si="1497"/>
        <v>-1.0985470049303558</v>
      </c>
      <c r="CY684" s="13">
        <f t="shared" si="1498"/>
        <v>-2.9119263683350076</v>
      </c>
      <c r="CZ684" s="13">
        <f t="shared" si="1506"/>
        <v>0.42490020135451506</v>
      </c>
      <c r="DA684" s="13">
        <f t="shared" si="1507"/>
        <v>0.43903363701657405</v>
      </c>
      <c r="DB684" s="13">
        <f t="shared" si="1508"/>
        <v>-1.3884791620501373</v>
      </c>
      <c r="DC684" s="13">
        <f t="shared" si="1509"/>
        <v>1.4133435662058901E-2</v>
      </c>
      <c r="DD684" s="13">
        <f t="shared" si="1510"/>
        <v>-1.8133793634046522</v>
      </c>
      <c r="DE684" s="13">
        <f t="shared" si="1511"/>
        <v>-1.827512799066711</v>
      </c>
      <c r="DF684" s="15"/>
      <c r="DV684" s="39" t="str">
        <f>E684</f>
        <v>STD</v>
      </c>
      <c r="DW684" s="39" t="str">
        <f>A684</f>
        <v>Lab 3</v>
      </c>
      <c r="DX684" s="39" t="str">
        <f>B684</f>
        <v>Jul 20, 2020</v>
      </c>
      <c r="DY684" s="124">
        <f>C684</f>
        <v>1</v>
      </c>
      <c r="DZ684" s="48">
        <f>BE684/AVERAGE(BE682,BE686)</f>
        <v>0.99640458304510371</v>
      </c>
      <c r="EA684" s="46">
        <f>(CM684/AVERAGE(CM682,CM686)-1)*10^6</f>
        <v>-2.5117869976165608</v>
      </c>
      <c r="EB684" s="46">
        <f>(CN684/AVERAGE(CN682,CN686)-1)*10^6</f>
        <v>-8.3052313117892851</v>
      </c>
      <c r="EC684" s="46">
        <f>(CP684/AVERAGE(CP682,CP686)-1)*10^6</f>
        <v>-18.589741764607481</v>
      </c>
      <c r="EH684" s="50"/>
      <c r="EK684" s="46"/>
      <c r="EL684" s="46"/>
      <c r="EN684" s="39" t="str">
        <f t="shared" ref="EN684:EU684" si="1527">DV637</f>
        <v>STD</v>
      </c>
      <c r="EO684" s="39" t="str">
        <f t="shared" si="1527"/>
        <v>Lab 3</v>
      </c>
      <c r="EP684" s="39" t="str">
        <f t="shared" si="1527"/>
        <v>Feb 5, 2020</v>
      </c>
      <c r="EQ684" s="124">
        <f t="shared" si="1527"/>
        <v>2</v>
      </c>
      <c r="ER684" s="117">
        <f t="shared" si="1527"/>
        <v>1.0020312815562031</v>
      </c>
      <c r="ES684" s="44">
        <f t="shared" si="1527"/>
        <v>2.8762905575074882</v>
      </c>
      <c r="ET684" s="44">
        <f t="shared" si="1527"/>
        <v>11.290979074152219</v>
      </c>
      <c r="EU684" s="44">
        <f t="shared" si="1527"/>
        <v>39.119573736812185</v>
      </c>
      <c r="EV684" s="39" t="s">
        <v>275</v>
      </c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</row>
    <row r="685" spans="1:235">
      <c r="A685" t="s">
        <v>178</v>
      </c>
      <c r="B685" t="s">
        <v>170</v>
      </c>
      <c r="C685">
        <v>1</v>
      </c>
      <c r="D685" s="14">
        <v>37</v>
      </c>
      <c r="E685" t="s">
        <v>164</v>
      </c>
      <c r="F685" s="13">
        <v>2.1941861000000001E-4</v>
      </c>
      <c r="G685" s="13">
        <v>-1.1582342000000001E-5</v>
      </c>
      <c r="H685" s="13">
        <v>3.4230243999999998E-4</v>
      </c>
      <c r="I685" s="13">
        <v>1.1827254000000001E-4</v>
      </c>
      <c r="J685" s="13">
        <v>2.5133490000000001E-4</v>
      </c>
      <c r="K685" s="13"/>
      <c r="L685" s="13">
        <v>3.0291147999999998E-4</v>
      </c>
      <c r="M685" s="13"/>
      <c r="N685" s="13">
        <v>1.9274415000000001E-4</v>
      </c>
      <c r="O685" s="13"/>
      <c r="P685" s="13"/>
      <c r="Q685" s="13"/>
      <c r="R685" s="13"/>
      <c r="S685" s="13"/>
      <c r="T685" s="13">
        <v>-1.3217563000000001E-5</v>
      </c>
      <c r="U685" s="13">
        <v>2.214066E-5</v>
      </c>
      <c r="V685" s="13">
        <v>20.251113</v>
      </c>
      <c r="W685" s="13">
        <v>4.5120183000000003</v>
      </c>
      <c r="X685" s="13">
        <v>7.0522134999999997</v>
      </c>
      <c r="Y685" s="13"/>
      <c r="Z685" s="13">
        <v>7.4647820999999999</v>
      </c>
      <c r="AA685" s="13"/>
      <c r="AB685" s="13">
        <v>1.2518984</v>
      </c>
      <c r="AI685" s="68">
        <f t="shared" si="1478"/>
        <v>1</v>
      </c>
      <c r="AJ685" s="13">
        <f t="shared" si="1436"/>
        <v>-2.32636173E-4</v>
      </c>
      <c r="AK685" s="13">
        <f t="shared" si="1437"/>
        <v>3.3723002000000001E-5</v>
      </c>
      <c r="AL685" s="13">
        <f t="shared" si="1438"/>
        <v>20.25077069756</v>
      </c>
      <c r="AM685" s="13">
        <f t="shared" si="1439"/>
        <v>4.5119000274600003</v>
      </c>
      <c r="AN685" s="13">
        <f t="shared" si="1440"/>
        <v>7.0519621651</v>
      </c>
      <c r="AO685" s="13">
        <f t="shared" si="1441"/>
        <v>0</v>
      </c>
      <c r="AP685" s="13">
        <f t="shared" si="1442"/>
        <v>7.4644791885199995</v>
      </c>
      <c r="AQ685" s="13">
        <f t="shared" si="1443"/>
        <v>0</v>
      </c>
      <c r="AR685" s="13">
        <f t="shared" si="1444"/>
        <v>1.2517056558499999</v>
      </c>
      <c r="AS685" s="13">
        <f t="shared" si="1445"/>
        <v>0</v>
      </c>
      <c r="AT685" s="13">
        <f t="shared" si="1446"/>
        <v>0</v>
      </c>
      <c r="AU685" s="13">
        <f t="shared" si="1447"/>
        <v>0</v>
      </c>
      <c r="AV685" s="13">
        <f t="shared" si="1448"/>
        <v>0</v>
      </c>
      <c r="AW685" s="13">
        <f t="shared" si="1449"/>
        <v>0</v>
      </c>
      <c r="AY685">
        <f t="shared" si="1450"/>
        <v>0</v>
      </c>
      <c r="AZ685">
        <f t="shared" si="1451"/>
        <v>1</v>
      </c>
      <c r="BB685">
        <f t="shared" si="1479"/>
        <v>1</v>
      </c>
      <c r="BC685">
        <f t="shared" si="1480"/>
        <v>1</v>
      </c>
      <c r="BD685" s="41">
        <f t="shared" si="1481"/>
        <v>1.9835033615001125</v>
      </c>
      <c r="BE685" s="13">
        <f t="shared" si="1482"/>
        <v>20.25077069756</v>
      </c>
      <c r="BF685" s="13">
        <f t="shared" si="1483"/>
        <v>4.5119000274600003</v>
      </c>
      <c r="BG685" s="13">
        <f t="shared" si="1452"/>
        <v>7.0519621651</v>
      </c>
      <c r="BH685" s="13">
        <f t="shared" si="1453"/>
        <v>7.4644791885199995</v>
      </c>
      <c r="BI685" s="13">
        <f t="shared" si="1454"/>
        <v>1.2517056558499999</v>
      </c>
      <c r="BJ685" s="17">
        <f t="shared" si="1455"/>
        <v>0.22280139826992537</v>
      </c>
      <c r="BK685" s="17">
        <f t="shared" si="1456"/>
        <v>0.34823179178803726</v>
      </c>
      <c r="BL685" s="17">
        <f t="shared" si="1457"/>
        <v>0.36860222753988264</v>
      </c>
      <c r="BM685" s="17">
        <f t="shared" si="1458"/>
        <v>6.1810272534507389E-2</v>
      </c>
      <c r="BN685" s="17">
        <f t="shared" si="1500"/>
        <v>1.5629695077862666</v>
      </c>
      <c r="BO685" s="17">
        <f t="shared" si="1501"/>
        <v>1.6543981788360169</v>
      </c>
      <c r="BP685" s="17">
        <f t="shared" si="1502"/>
        <v>0.27742318052970133</v>
      </c>
      <c r="BQ685" s="17">
        <f t="shared" si="1503"/>
        <v>1.0584967720702667</v>
      </c>
      <c r="BR685" s="17">
        <f t="shared" si="1504"/>
        <v>0.17749750020563959</v>
      </c>
      <c r="BS685" s="17">
        <f t="shared" si="1505"/>
        <v>0.16768827727124774</v>
      </c>
      <c r="BT685" s="96">
        <f t="shared" si="1459"/>
        <v>-1.5014744950513703</v>
      </c>
      <c r="BU685" s="96">
        <f t="shared" si="1460"/>
        <v>-1.0548869525763109</v>
      </c>
      <c r="BV685" s="96">
        <f t="shared" si="1461"/>
        <v>-0.99803719052028317</v>
      </c>
      <c r="BW685" s="96">
        <f t="shared" si="1462"/>
        <v>-2.7836857060906581</v>
      </c>
      <c r="BX685" s="96"/>
      <c r="BY685" s="96"/>
      <c r="BZ685" s="96"/>
      <c r="CA685" s="96"/>
      <c r="CB685" s="96"/>
      <c r="CC685" s="96"/>
      <c r="CD685" s="96"/>
      <c r="CE685" s="96"/>
      <c r="CF685" s="96"/>
      <c r="CG685" s="96"/>
      <c r="CH685" s="96"/>
      <c r="CJ685" s="39"/>
      <c r="CK685" s="19">
        <f t="shared" si="1484"/>
        <v>0</v>
      </c>
      <c r="CL685" s="38">
        <f t="shared" si="1485"/>
        <v>1.9835033615001125</v>
      </c>
      <c r="CM685" s="39">
        <f t="shared" si="1486"/>
        <v>0.21796178753691936</v>
      </c>
      <c r="CN685" s="39">
        <f t="shared" si="1487"/>
        <v>0.33335904908451897</v>
      </c>
      <c r="CO685" s="41">
        <f t="shared" si="1488"/>
        <v>0.33809999999999996</v>
      </c>
      <c r="CP685" s="39">
        <f t="shared" si="1489"/>
        <v>5.4372141930424923E-2</v>
      </c>
      <c r="CQ685" s="17">
        <f t="shared" si="1490"/>
        <v>1.5294380398126119</v>
      </c>
      <c r="CR685" s="17">
        <f t="shared" si="1491"/>
        <v>1.5511893337850837</v>
      </c>
      <c r="CS685" s="17">
        <f t="shared" si="1492"/>
        <v>0.2494572215839215</v>
      </c>
      <c r="CT685" s="17">
        <f t="shared" si="1493"/>
        <v>1.0142217555770594</v>
      </c>
      <c r="CU685" s="17">
        <f t="shared" si="1494"/>
        <v>0.16310384277775983</v>
      </c>
      <c r="CV685" s="17">
        <f t="shared" si="1495"/>
        <v>0.16081674631891429</v>
      </c>
      <c r="CW685" s="13">
        <f t="shared" si="1496"/>
        <v>-1.5234355180854198</v>
      </c>
      <c r="CX685" s="13">
        <f t="shared" si="1497"/>
        <v>-1.0985351443902491</v>
      </c>
      <c r="CY685" s="13">
        <f t="shared" si="1498"/>
        <v>-2.9119033531538117</v>
      </c>
      <c r="CZ685" s="13">
        <f t="shared" si="1506"/>
        <v>0.42490037369517059</v>
      </c>
      <c r="DA685" s="13">
        <f t="shared" si="1507"/>
        <v>0.43902194881712275</v>
      </c>
      <c r="DB685" s="13">
        <f t="shared" si="1508"/>
        <v>-1.3884678350683919</v>
      </c>
      <c r="DC685" s="13">
        <f t="shared" si="1509"/>
        <v>1.4121575121952203E-2</v>
      </c>
      <c r="DD685" s="13">
        <f t="shared" si="1510"/>
        <v>-1.8133682087635628</v>
      </c>
      <c r="DE685" s="13">
        <f t="shared" si="1511"/>
        <v>-1.8274897838855149</v>
      </c>
      <c r="DF685" s="15"/>
      <c r="DY685" s="124"/>
      <c r="EE685" t="str">
        <f>E685</f>
        <v>iRM5</v>
      </c>
      <c r="EF685" t="str">
        <f>A685</f>
        <v>Lab 3</v>
      </c>
      <c r="EG685" t="str">
        <f>B685</f>
        <v>Jul 20, 2020</v>
      </c>
      <c r="EH685" s="50">
        <f>C685</f>
        <v>1</v>
      </c>
      <c r="EI685" s="48">
        <f>BE685/AVERAGE(BE684,BE686)</f>
        <v>1.0193113390012363</v>
      </c>
      <c r="EJ685" s="46">
        <f>(CM685/AVERAGE(CM684,CM686)-1)*10^6</f>
        <v>10.506658795428336</v>
      </c>
      <c r="EK685" s="46">
        <f>(CN685/AVERAGE(CN684,CN686)-1)*10^6</f>
        <v>7.4399736498254043</v>
      </c>
      <c r="EL685" s="46">
        <f>(CP685/AVERAGE(CP684,CP686)-1)*10^6</f>
        <v>10.49078081405419</v>
      </c>
      <c r="EN685" s="39" t="str">
        <f t="shared" ref="EN685:EU685" si="1528">DV639</f>
        <v>STD</v>
      </c>
      <c r="EO685" s="39" t="str">
        <f t="shared" si="1528"/>
        <v>Lab 3</v>
      </c>
      <c r="EP685" s="39" t="str">
        <f t="shared" si="1528"/>
        <v>Feb 5, 2020</v>
      </c>
      <c r="EQ685" s="124">
        <f t="shared" si="1528"/>
        <v>2</v>
      </c>
      <c r="ER685" s="117">
        <f t="shared" si="1528"/>
        <v>1.0033958849406392</v>
      </c>
      <c r="ES685" s="44">
        <f t="shared" si="1528"/>
        <v>-6.7233416415346525</v>
      </c>
      <c r="ET685" s="44">
        <f t="shared" si="1528"/>
        <v>-4.4336411832990308</v>
      </c>
      <c r="EU685" s="44">
        <f t="shared" si="1528"/>
        <v>-50.086848132790962</v>
      </c>
      <c r="EV685" s="39" t="s">
        <v>275</v>
      </c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</row>
    <row r="686" spans="1:235">
      <c r="A686" t="s">
        <v>178</v>
      </c>
      <c r="B686" t="s">
        <v>170</v>
      </c>
      <c r="C686">
        <v>1</v>
      </c>
      <c r="D686" s="14">
        <v>38</v>
      </c>
      <c r="E686" t="s">
        <v>162</v>
      </c>
      <c r="F686" s="13">
        <v>2.1941861000000001E-4</v>
      </c>
      <c r="G686" s="13">
        <v>-1.1582342000000001E-5</v>
      </c>
      <c r="H686" s="13">
        <v>3.4230243999999998E-4</v>
      </c>
      <c r="I686" s="13">
        <v>1.1827254000000001E-4</v>
      </c>
      <c r="J686" s="13">
        <v>2.5133490000000001E-4</v>
      </c>
      <c r="K686" s="13"/>
      <c r="L686" s="13">
        <v>3.0291147999999998E-4</v>
      </c>
      <c r="M686" s="13"/>
      <c r="N686" s="13">
        <v>1.9274415000000001E-4</v>
      </c>
      <c r="O686" s="13"/>
      <c r="P686" s="13"/>
      <c r="Q686" s="13"/>
      <c r="R686" s="13"/>
      <c r="S686" s="13"/>
      <c r="T686" s="13">
        <v>-6.3240508999999997E-5</v>
      </c>
      <c r="U686" s="13">
        <v>2.2342536999999999E-5</v>
      </c>
      <c r="V686" s="13">
        <v>19.821252999999999</v>
      </c>
      <c r="W686" s="13">
        <v>4.4162486999999997</v>
      </c>
      <c r="X686" s="13">
        <v>6.9026414999999997</v>
      </c>
      <c r="Y686" s="13"/>
      <c r="Z686" s="13">
        <v>7.3066275000000003</v>
      </c>
      <c r="AA686" s="13"/>
      <c r="AB686" s="13">
        <v>1.2254039999999999</v>
      </c>
      <c r="AI686" s="68">
        <f t="shared" si="1478"/>
        <v>1</v>
      </c>
      <c r="AJ686" s="13">
        <f t="shared" si="1436"/>
        <v>-2.82659119E-4</v>
      </c>
      <c r="AK686" s="13">
        <f t="shared" si="1437"/>
        <v>3.3924879E-5</v>
      </c>
      <c r="AL686" s="13">
        <f t="shared" si="1438"/>
        <v>19.820910697559999</v>
      </c>
      <c r="AM686" s="13">
        <f t="shared" si="1439"/>
        <v>4.4161304274599997</v>
      </c>
      <c r="AN686" s="13">
        <f t="shared" si="1440"/>
        <v>6.9023901650999999</v>
      </c>
      <c r="AO686" s="13">
        <f t="shared" si="1441"/>
        <v>0</v>
      </c>
      <c r="AP686" s="13">
        <f t="shared" si="1442"/>
        <v>7.3063245885199999</v>
      </c>
      <c r="AQ686" s="13">
        <f t="shared" si="1443"/>
        <v>0</v>
      </c>
      <c r="AR686" s="13">
        <f t="shared" si="1444"/>
        <v>1.2252112558499999</v>
      </c>
      <c r="AS686" s="13">
        <f t="shared" si="1445"/>
        <v>0</v>
      </c>
      <c r="AT686" s="13">
        <f t="shared" si="1446"/>
        <v>0</v>
      </c>
      <c r="AU686" s="13">
        <f t="shared" si="1447"/>
        <v>0</v>
      </c>
      <c r="AV686" s="13">
        <f t="shared" si="1448"/>
        <v>0</v>
      </c>
      <c r="AW686" s="13">
        <f t="shared" si="1449"/>
        <v>0</v>
      </c>
      <c r="AY686">
        <f t="shared" si="1450"/>
        <v>0</v>
      </c>
      <c r="AZ686">
        <f t="shared" si="1451"/>
        <v>1</v>
      </c>
      <c r="BB686">
        <f t="shared" si="1479"/>
        <v>1</v>
      </c>
      <c r="BC686">
        <f t="shared" si="1480"/>
        <v>1</v>
      </c>
      <c r="BD686" s="41">
        <f t="shared" si="1481"/>
        <v>1.984423492849932</v>
      </c>
      <c r="BE686" s="13">
        <f t="shared" si="1482"/>
        <v>19.820910697559999</v>
      </c>
      <c r="BF686" s="13">
        <f t="shared" si="1483"/>
        <v>4.4161304274599997</v>
      </c>
      <c r="BG686" s="13">
        <f t="shared" si="1452"/>
        <v>6.9023901650999999</v>
      </c>
      <c r="BH686" s="13">
        <f t="shared" si="1453"/>
        <v>7.3063245885199999</v>
      </c>
      <c r="BI686" s="13">
        <f t="shared" si="1454"/>
        <v>1.2252112558499999</v>
      </c>
      <c r="BJ686" s="17">
        <f t="shared" si="1455"/>
        <v>0.22280159044375472</v>
      </c>
      <c r="BK686" s="17">
        <f t="shared" si="1456"/>
        <v>0.34823779141236433</v>
      </c>
      <c r="BL686" s="17">
        <f t="shared" si="1457"/>
        <v>0.36861699747325061</v>
      </c>
      <c r="BM686" s="17">
        <f t="shared" si="1458"/>
        <v>6.181407476906832E-2</v>
      </c>
      <c r="BN686" s="17">
        <f t="shared" si="1500"/>
        <v>1.5629950877764287</v>
      </c>
      <c r="BO686" s="17">
        <f t="shared" si="1501"/>
        <v>1.6544630437290631</v>
      </c>
      <c r="BP686" s="17">
        <f t="shared" si="1502"/>
        <v>0.27744000680584463</v>
      </c>
      <c r="BQ686" s="17">
        <f t="shared" si="1503"/>
        <v>1.0585209490854894</v>
      </c>
      <c r="BR686" s="17">
        <f t="shared" si="1504"/>
        <v>0.17750536068577186</v>
      </c>
      <c r="BS686" s="17">
        <f t="shared" si="1505"/>
        <v>0.16769187311703926</v>
      </c>
      <c r="BT686" s="96">
        <f t="shared" si="1459"/>
        <v>-1.5014736325175264</v>
      </c>
      <c r="BU686" s="96">
        <f t="shared" si="1460"/>
        <v>-1.0548697239005096</v>
      </c>
      <c r="BV686" s="96">
        <f t="shared" si="1461"/>
        <v>-0.99799712120882511</v>
      </c>
      <c r="BW686" s="96">
        <f t="shared" si="1462"/>
        <v>-2.7836241933766166</v>
      </c>
      <c r="BX686" s="96"/>
      <c r="BY686" s="96"/>
      <c r="BZ686" s="96"/>
      <c r="CA686" s="96"/>
      <c r="CB686" s="96"/>
      <c r="CC686" s="96"/>
      <c r="CD686" s="96"/>
      <c r="CE686" s="96"/>
      <c r="CF686" s="96"/>
      <c r="CG686" s="96"/>
      <c r="CH686" s="96"/>
      <c r="CJ686" s="39"/>
      <c r="CK686" s="19">
        <f t="shared" si="1484"/>
        <v>0</v>
      </c>
      <c r="CL686" s="38">
        <f t="shared" si="1485"/>
        <v>1.984423492849932</v>
      </c>
      <c r="CM686" s="39">
        <f t="shared" si="1486"/>
        <v>0.21795975505073339</v>
      </c>
      <c r="CN686" s="39">
        <f t="shared" si="1487"/>
        <v>0.33335804255126594</v>
      </c>
      <c r="CO686" s="41">
        <f t="shared" si="1488"/>
        <v>0.33809999999999996</v>
      </c>
      <c r="CP686" s="39">
        <f t="shared" si="1489"/>
        <v>5.43722525002443E-2</v>
      </c>
      <c r="CQ686" s="17">
        <f t="shared" si="1490"/>
        <v>1.529447683925282</v>
      </c>
      <c r="CR686" s="17">
        <f t="shared" si="1491"/>
        <v>1.5512037987072527</v>
      </c>
      <c r="CS686" s="17">
        <f t="shared" si="1492"/>
        <v>0.24946005508029837</v>
      </c>
      <c r="CT686" s="17">
        <f t="shared" si="1493"/>
        <v>1.0142248178938258</v>
      </c>
      <c r="CU686" s="17">
        <f t="shared" si="1494"/>
        <v>0.16310466693444953</v>
      </c>
      <c r="CV686" s="17">
        <f t="shared" si="1495"/>
        <v>0.16081707335180215</v>
      </c>
      <c r="CW686" s="13">
        <f t="shared" si="1496"/>
        <v>-1.5234448430945666</v>
      </c>
      <c r="CX686" s="13">
        <f t="shared" si="1497"/>
        <v>-1.0985381637616307</v>
      </c>
      <c r="CY686" s="13">
        <f t="shared" si="1498"/>
        <v>-2.9119013195810477</v>
      </c>
      <c r="CZ686" s="13">
        <f t="shared" si="1506"/>
        <v>0.42490667933293613</v>
      </c>
      <c r="DA686" s="13">
        <f t="shared" si="1507"/>
        <v>0.43903127382626977</v>
      </c>
      <c r="DB686" s="13">
        <f t="shared" si="1508"/>
        <v>-1.3884564764864811</v>
      </c>
      <c r="DC686" s="13">
        <f t="shared" si="1509"/>
        <v>1.4124594493333675E-2</v>
      </c>
      <c r="DD686" s="13">
        <f t="shared" si="1510"/>
        <v>-1.8133631558194172</v>
      </c>
      <c r="DE686" s="13">
        <f t="shared" si="1511"/>
        <v>-1.8274877503127507</v>
      </c>
      <c r="DF686" s="15"/>
      <c r="DY686" s="124"/>
      <c r="EH686" s="50"/>
      <c r="EN686" s="39" t="str">
        <f t="shared" ref="EN686:EU686" si="1529">DV641</f>
        <v>STD</v>
      </c>
      <c r="EO686" s="39" t="str">
        <f t="shared" si="1529"/>
        <v>Lab 3</v>
      </c>
      <c r="EP686" s="39" t="str">
        <f t="shared" si="1529"/>
        <v>Feb 5, 2020</v>
      </c>
      <c r="EQ686" s="124">
        <f t="shared" si="1529"/>
        <v>2</v>
      </c>
      <c r="ER686" s="117">
        <f t="shared" si="1529"/>
        <v>0.99587480441365961</v>
      </c>
      <c r="ES686" s="44">
        <f t="shared" si="1529"/>
        <v>0.5188600296079926</v>
      </c>
      <c r="ET686" s="44">
        <f t="shared" si="1529"/>
        <v>-7.3935420109583205</v>
      </c>
      <c r="EU686" s="44">
        <f t="shared" si="1529"/>
        <v>54.0278935221572</v>
      </c>
      <c r="EV686" s="39" t="s">
        <v>275</v>
      </c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</row>
    <row r="687" spans="1:235">
      <c r="A687" s="4" t="s">
        <v>178</v>
      </c>
      <c r="B687" s="4" t="s">
        <v>173</v>
      </c>
      <c r="C687" s="4">
        <v>2</v>
      </c>
      <c r="D687" s="16">
        <v>2</v>
      </c>
      <c r="E687" s="4" t="s">
        <v>162</v>
      </c>
      <c r="F687" s="15">
        <v>1.5136965E-4</v>
      </c>
      <c r="G687" s="15">
        <v>-8.8841233999999995E-6</v>
      </c>
      <c r="H687" s="15">
        <v>2.1410088000000001E-4</v>
      </c>
      <c r="I687" s="15">
        <v>7.2304980000000005E-5</v>
      </c>
      <c r="J687" s="15">
        <v>1.3289268999999999E-4</v>
      </c>
      <c r="K687" s="15"/>
      <c r="L687" s="15">
        <v>1.9201257999999999E-4</v>
      </c>
      <c r="M687" s="15"/>
      <c r="N687" s="15">
        <v>1.0929375E-4</v>
      </c>
      <c r="O687" s="15"/>
      <c r="P687" s="15"/>
      <c r="Q687" s="15"/>
      <c r="R687" s="15"/>
      <c r="S687" s="15"/>
      <c r="T687" s="15">
        <v>1.9478710000000001E-5</v>
      </c>
      <c r="U687" s="15">
        <v>1.7585427E-5</v>
      </c>
      <c r="V687" s="15">
        <v>17.470564</v>
      </c>
      <c r="W687" s="15">
        <v>3.8961320000000002</v>
      </c>
      <c r="X687" s="15">
        <v>6.0953559999999998</v>
      </c>
      <c r="Y687" s="15"/>
      <c r="Z687" s="15">
        <v>6.4640132000000001</v>
      </c>
      <c r="AA687" s="15"/>
      <c r="AB687" s="15">
        <v>1.0861164999999999</v>
      </c>
      <c r="AC687" s="4"/>
      <c r="AD687" s="4"/>
      <c r="AE687" s="4"/>
      <c r="AF687" s="4"/>
      <c r="AG687" s="4"/>
      <c r="AH687" s="4"/>
      <c r="AI687" s="69">
        <f t="shared" si="1478"/>
        <v>1</v>
      </c>
      <c r="AJ687" s="15">
        <f t="shared" si="1436"/>
        <v>-1.3189094E-4</v>
      </c>
      <c r="AK687" s="15">
        <f t="shared" si="1437"/>
        <v>2.6469550399999998E-5</v>
      </c>
      <c r="AL687" s="15">
        <f t="shared" si="1438"/>
        <v>17.470349899119999</v>
      </c>
      <c r="AM687" s="15">
        <f t="shared" si="1439"/>
        <v>3.8960596950199999</v>
      </c>
      <c r="AN687" s="15">
        <f t="shared" si="1440"/>
        <v>6.0952231073099998</v>
      </c>
      <c r="AO687" s="15">
        <f t="shared" si="1441"/>
        <v>0</v>
      </c>
      <c r="AP687" s="15">
        <f t="shared" si="1442"/>
        <v>6.4638211874199998</v>
      </c>
      <c r="AQ687" s="15">
        <f t="shared" si="1443"/>
        <v>0</v>
      </c>
      <c r="AR687" s="15">
        <f t="shared" si="1444"/>
        <v>1.0860072062499999</v>
      </c>
      <c r="AS687" s="15">
        <f t="shared" si="1445"/>
        <v>0</v>
      </c>
      <c r="AT687" s="15">
        <f t="shared" si="1446"/>
        <v>0</v>
      </c>
      <c r="AU687" s="15">
        <f t="shared" si="1447"/>
        <v>0</v>
      </c>
      <c r="AV687" s="15">
        <f t="shared" si="1448"/>
        <v>0</v>
      </c>
      <c r="AW687" s="15">
        <f t="shared" si="1449"/>
        <v>0</v>
      </c>
      <c r="AX687" s="4"/>
      <c r="AY687" s="4">
        <f t="shared" si="1450"/>
        <v>0</v>
      </c>
      <c r="AZ687" s="4">
        <f t="shared" si="1451"/>
        <v>1</v>
      </c>
      <c r="BA687" s="4"/>
      <c r="BB687" s="4">
        <f t="shared" si="1479"/>
        <v>1</v>
      </c>
      <c r="BC687" s="4">
        <f t="shared" si="1480"/>
        <v>1</v>
      </c>
      <c r="BD687" s="40">
        <f t="shared" si="1481"/>
        <v>2.0696783695970939</v>
      </c>
      <c r="BE687" s="15">
        <f t="shared" si="1482"/>
        <v>17.470349899119999</v>
      </c>
      <c r="BF687" s="15">
        <f t="shared" si="1483"/>
        <v>3.8960596950199999</v>
      </c>
      <c r="BG687" s="15">
        <f t="shared" si="1452"/>
        <v>6.0952231073099998</v>
      </c>
      <c r="BH687" s="15">
        <f t="shared" si="1453"/>
        <v>6.4638211874199998</v>
      </c>
      <c r="BI687" s="15">
        <f t="shared" si="1454"/>
        <v>1.0860072062499999</v>
      </c>
      <c r="BJ687" s="18">
        <f t="shared" si="1455"/>
        <v>0.22300982622083881</v>
      </c>
      <c r="BK687" s="18">
        <f t="shared" si="1456"/>
        <v>0.34888958392396152</v>
      </c>
      <c r="BL687" s="18">
        <f t="shared" si="1457"/>
        <v>0.36998807835815528</v>
      </c>
      <c r="BM687" s="18">
        <f t="shared" si="1458"/>
        <v>6.216287667510903E-2</v>
      </c>
      <c r="BN687" s="18">
        <f t="shared" si="1500"/>
        <v>1.5644583462365842</v>
      </c>
      <c r="BO687" s="18">
        <f t="shared" si="1501"/>
        <v>1.6590662601197179</v>
      </c>
      <c r="BP687" s="18">
        <f t="shared" si="1502"/>
        <v>0.27874501195095908</v>
      </c>
      <c r="BQ687" s="18">
        <f t="shared" si="1503"/>
        <v>1.0604732712192175</v>
      </c>
      <c r="BR687" s="18">
        <f t="shared" si="1504"/>
        <v>0.17817349539634597</v>
      </c>
      <c r="BS687" s="18">
        <f t="shared" si="1505"/>
        <v>0.16801318829233794</v>
      </c>
      <c r="BT687" s="144">
        <f t="shared" si="1459"/>
        <v>-1.50053944472222</v>
      </c>
      <c r="BU687" s="144">
        <f t="shared" si="1460"/>
        <v>-1.0529997852792985</v>
      </c>
      <c r="BV687" s="144">
        <f t="shared" si="1461"/>
        <v>-0.99428449451659773</v>
      </c>
      <c r="BW687" s="144">
        <f t="shared" si="1462"/>
        <v>-2.7779972954364696</v>
      </c>
      <c r="BX687" s="96"/>
      <c r="BY687" s="96"/>
      <c r="BZ687" s="96"/>
      <c r="CA687" s="96"/>
      <c r="CB687" s="96"/>
      <c r="CC687" s="96"/>
      <c r="CD687" s="96"/>
      <c r="CE687" s="96"/>
      <c r="CF687" s="96"/>
      <c r="CG687" s="96"/>
      <c r="CH687" s="96"/>
      <c r="CI687" s="4"/>
      <c r="CJ687" s="43" t="s">
        <v>222</v>
      </c>
      <c r="CK687" s="20">
        <f t="shared" si="1484"/>
        <v>0</v>
      </c>
      <c r="CL687" s="42">
        <f t="shared" si="1485"/>
        <v>2.0696783695970939</v>
      </c>
      <c r="CM687" s="43">
        <f t="shared" si="1486"/>
        <v>0.21795763209382815</v>
      </c>
      <c r="CN687" s="43">
        <f t="shared" si="1487"/>
        <v>0.33335599356076623</v>
      </c>
      <c r="CO687" s="40">
        <f t="shared" si="1488"/>
        <v>0.33810000000000001</v>
      </c>
      <c r="CP687" s="43">
        <f t="shared" si="1489"/>
        <v>5.4378551956858069E-2</v>
      </c>
      <c r="CQ687" s="18">
        <f t="shared" si="1490"/>
        <v>1.5294531802275244</v>
      </c>
      <c r="CR687" s="18">
        <f t="shared" si="1491"/>
        <v>1.5512189077850318</v>
      </c>
      <c r="CS687" s="18">
        <f t="shared" si="1492"/>
        <v>0.24949138708503094</v>
      </c>
      <c r="CT687" s="18">
        <f t="shared" si="1493"/>
        <v>1.0142310518810842</v>
      </c>
      <c r="CU687" s="18">
        <f t="shared" si="1494"/>
        <v>0.1631245665512403</v>
      </c>
      <c r="CV687" s="18">
        <f t="shared" si="1495"/>
        <v>0.16083570528499874</v>
      </c>
      <c r="CW687" s="15">
        <f t="shared" si="1496"/>
        <v>-1.5234545832745543</v>
      </c>
      <c r="CX687" s="15">
        <f t="shared" si="1497"/>
        <v>-1.0985443102963928</v>
      </c>
      <c r="CY687" s="15">
        <f t="shared" si="1498"/>
        <v>-2.9117854683622495</v>
      </c>
      <c r="CZ687" s="15">
        <f t="shared" si="1506"/>
        <v>0.42491027297816136</v>
      </c>
      <c r="DA687" s="15">
        <f t="shared" si="1507"/>
        <v>0.43904101400625728</v>
      </c>
      <c r="DB687" s="15">
        <f t="shared" si="1508"/>
        <v>-1.3883308850876956</v>
      </c>
      <c r="DC687" s="15">
        <f t="shared" si="1509"/>
        <v>1.4130741028095724E-2</v>
      </c>
      <c r="DD687" s="15">
        <f t="shared" si="1510"/>
        <v>-1.813241158065857</v>
      </c>
      <c r="DE687" s="15">
        <f t="shared" si="1511"/>
        <v>-1.8273718990939525</v>
      </c>
      <c r="DF687" s="15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125"/>
      <c r="DZ687" s="4"/>
      <c r="EA687" s="20"/>
      <c r="EB687" s="20"/>
      <c r="EC687" s="20"/>
      <c r="ED687" s="4"/>
      <c r="EE687" s="4"/>
      <c r="EF687" s="4"/>
      <c r="EG687" s="4"/>
      <c r="EH687" s="130"/>
      <c r="EI687" s="20"/>
      <c r="EJ687" s="20"/>
      <c r="EK687" s="20"/>
      <c r="EL687" s="20"/>
      <c r="EN687" s="39" t="str">
        <f t="shared" ref="EN687:EU687" si="1530">DV643</f>
        <v>STD</v>
      </c>
      <c r="EO687" s="39" t="str">
        <f t="shared" si="1530"/>
        <v>Lab 3</v>
      </c>
      <c r="EP687" s="39" t="str">
        <f t="shared" si="1530"/>
        <v>Feb 5, 2020</v>
      </c>
      <c r="EQ687" s="124">
        <f t="shared" si="1530"/>
        <v>2</v>
      </c>
      <c r="ER687" s="117">
        <f t="shared" si="1530"/>
        <v>0.99677377709052994</v>
      </c>
      <c r="ES687" s="44">
        <f t="shared" si="1530"/>
        <v>4.7134686640415424</v>
      </c>
      <c r="ET687" s="44">
        <f t="shared" si="1530"/>
        <v>6.4740961993603463</v>
      </c>
      <c r="EU687" s="44">
        <f t="shared" si="1530"/>
        <v>-37.769136078114052</v>
      </c>
      <c r="EV687" s="39" t="s">
        <v>275</v>
      </c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</row>
    <row r="688" spans="1:235">
      <c r="A688" s="4" t="s">
        <v>178</v>
      </c>
      <c r="B688" s="4" t="s">
        <v>173</v>
      </c>
      <c r="C688" s="4">
        <v>2</v>
      </c>
      <c r="D688" s="16">
        <v>3</v>
      </c>
      <c r="E688" s="4" t="s">
        <v>171</v>
      </c>
      <c r="F688" s="15">
        <v>1.5136965E-4</v>
      </c>
      <c r="G688" s="15">
        <v>-8.8841233999999995E-6</v>
      </c>
      <c r="H688" s="15">
        <v>2.1410088000000001E-4</v>
      </c>
      <c r="I688" s="15">
        <v>7.2304980000000005E-5</v>
      </c>
      <c r="J688" s="15">
        <v>1.3289268999999999E-4</v>
      </c>
      <c r="K688" s="15"/>
      <c r="L688" s="15">
        <v>1.9201257999999999E-4</v>
      </c>
      <c r="M688" s="15"/>
      <c r="N688" s="15">
        <v>1.0929375E-4</v>
      </c>
      <c r="O688" s="15"/>
      <c r="P688" s="15"/>
      <c r="Q688" s="15"/>
      <c r="R688" s="15"/>
      <c r="S688" s="15"/>
      <c r="T688" s="15">
        <v>5.7923559000000003E-6</v>
      </c>
      <c r="U688" s="15">
        <v>1.2912788E-5</v>
      </c>
      <c r="V688" s="15">
        <v>17.449427</v>
      </c>
      <c r="W688" s="15">
        <v>3.8915023</v>
      </c>
      <c r="X688" s="15">
        <v>6.0883108000000004</v>
      </c>
      <c r="Y688" s="15"/>
      <c r="Z688" s="15">
        <v>6.456906</v>
      </c>
      <c r="AA688" s="15"/>
      <c r="AB688" s="15">
        <v>1.0849677</v>
      </c>
      <c r="AC688" s="4"/>
      <c r="AD688" s="4"/>
      <c r="AE688" s="4"/>
      <c r="AF688" s="4"/>
      <c r="AG688" s="4"/>
      <c r="AH688" s="4"/>
      <c r="AI688" s="69">
        <f t="shared" si="1478"/>
        <v>1</v>
      </c>
      <c r="AJ688" s="15">
        <f t="shared" si="1436"/>
        <v>-1.455772941E-4</v>
      </c>
      <c r="AK688" s="15">
        <f t="shared" si="1437"/>
        <v>2.1796911399999998E-5</v>
      </c>
      <c r="AL688" s="15">
        <f t="shared" si="1438"/>
        <v>17.449212899119999</v>
      </c>
      <c r="AM688" s="15">
        <f t="shared" si="1439"/>
        <v>3.8914299950199998</v>
      </c>
      <c r="AN688" s="15">
        <f t="shared" si="1440"/>
        <v>6.0881779073100004</v>
      </c>
      <c r="AO688" s="15">
        <f t="shared" si="1441"/>
        <v>0</v>
      </c>
      <c r="AP688" s="15">
        <f t="shared" si="1442"/>
        <v>6.4567139874199997</v>
      </c>
      <c r="AQ688" s="15">
        <f t="shared" si="1443"/>
        <v>0</v>
      </c>
      <c r="AR688" s="15">
        <f t="shared" si="1444"/>
        <v>1.08485840625</v>
      </c>
      <c r="AS688" s="15">
        <f t="shared" si="1445"/>
        <v>0</v>
      </c>
      <c r="AT688" s="15">
        <f t="shared" si="1446"/>
        <v>0</v>
      </c>
      <c r="AU688" s="15">
        <f t="shared" si="1447"/>
        <v>0</v>
      </c>
      <c r="AV688" s="15">
        <f t="shared" si="1448"/>
        <v>0</v>
      </c>
      <c r="AW688" s="15">
        <f t="shared" si="1449"/>
        <v>0</v>
      </c>
      <c r="AX688" s="4"/>
      <c r="AY688" s="4">
        <f t="shared" si="1450"/>
        <v>0</v>
      </c>
      <c r="AZ688" s="4">
        <f t="shared" si="1451"/>
        <v>1</v>
      </c>
      <c r="BA688" s="4"/>
      <c r="BB688" s="4">
        <f t="shared" si="1479"/>
        <v>1</v>
      </c>
      <c r="BC688" s="4">
        <f t="shared" si="1480"/>
        <v>1</v>
      </c>
      <c r="BD688" s="40">
        <f t="shared" si="1481"/>
        <v>2.0722151616493276</v>
      </c>
      <c r="BE688" s="15">
        <f t="shared" si="1482"/>
        <v>17.449212899119999</v>
      </c>
      <c r="BF688" s="15">
        <f t="shared" si="1483"/>
        <v>3.8914299950199998</v>
      </c>
      <c r="BG688" s="15">
        <f t="shared" si="1452"/>
        <v>6.0881779073100004</v>
      </c>
      <c r="BH688" s="15">
        <f t="shared" si="1453"/>
        <v>6.4567139874199997</v>
      </c>
      <c r="BI688" s="15">
        <f t="shared" si="1454"/>
        <v>1.08485840625</v>
      </c>
      <c r="BJ688" s="18">
        <f t="shared" si="1455"/>
        <v>0.22301464355542666</v>
      </c>
      <c r="BK688" s="18">
        <f t="shared" si="1456"/>
        <v>0.34890845463963821</v>
      </c>
      <c r="BL688" s="18">
        <f t="shared" si="1457"/>
        <v>0.37002895344039416</v>
      </c>
      <c r="BM688" s="18">
        <f t="shared" si="1458"/>
        <v>6.217234052458101E-2</v>
      </c>
      <c r="BN688" s="18">
        <f t="shared" si="1500"/>
        <v>1.5645091688919643</v>
      </c>
      <c r="BO688" s="18">
        <f t="shared" si="1501"/>
        <v>1.6592137069619355</v>
      </c>
      <c r="BP688" s="18">
        <f t="shared" si="1502"/>
        <v>0.27878142678612527</v>
      </c>
      <c r="BQ688" s="18">
        <f t="shared" si="1503"/>
        <v>1.0605330668257087</v>
      </c>
      <c r="BR688" s="18">
        <f t="shared" si="1504"/>
        <v>0.17819098304394551</v>
      </c>
      <c r="BS688" s="18">
        <f t="shared" si="1505"/>
        <v>0.16802020476107415</v>
      </c>
      <c r="BT688" s="144">
        <f t="shared" si="1459"/>
        <v>-1.5005178435101141</v>
      </c>
      <c r="BU688" s="144">
        <f t="shared" si="1460"/>
        <v>-1.0529456988111847</v>
      </c>
      <c r="BV688" s="144">
        <f t="shared" si="1461"/>
        <v>-0.99417402386383147</v>
      </c>
      <c r="BW688" s="144">
        <f t="shared" si="1462"/>
        <v>-2.7778450642391723</v>
      </c>
      <c r="BX688" s="96"/>
      <c r="BY688" s="96"/>
      <c r="BZ688" s="96"/>
      <c r="CA688" s="96"/>
      <c r="CB688" s="96"/>
      <c r="CC688" s="96"/>
      <c r="CD688" s="96"/>
      <c r="CE688" s="96"/>
      <c r="CF688" s="96"/>
      <c r="CG688" s="96"/>
      <c r="CH688" s="96"/>
      <c r="CI688" s="4"/>
      <c r="CJ688" s="43"/>
      <c r="CK688" s="20">
        <f t="shared" si="1484"/>
        <v>0</v>
      </c>
      <c r="CL688" s="42">
        <f t="shared" si="1485"/>
        <v>2.0722151616493276</v>
      </c>
      <c r="CM688" s="43">
        <f t="shared" si="1486"/>
        <v>0.21795621848355254</v>
      </c>
      <c r="CN688" s="43">
        <f t="shared" si="1487"/>
        <v>0.33335541446318107</v>
      </c>
      <c r="CO688" s="40">
        <f t="shared" si="1488"/>
        <v>0.33810000000000001</v>
      </c>
      <c r="CP688" s="43">
        <f t="shared" si="1489"/>
        <v>5.4377912896058422E-2</v>
      </c>
      <c r="CQ688" s="18">
        <f t="shared" si="1490"/>
        <v>1.5294604429390799</v>
      </c>
      <c r="CR688" s="18">
        <f t="shared" si="1491"/>
        <v>1.5512289686082703</v>
      </c>
      <c r="CS688" s="18">
        <f t="shared" si="1492"/>
        <v>0.24949007316422078</v>
      </c>
      <c r="CT688" s="18">
        <f t="shared" si="1493"/>
        <v>1.0142328137806291</v>
      </c>
      <c r="CU688" s="18">
        <f t="shared" si="1494"/>
        <v>0.16312293287218954</v>
      </c>
      <c r="CV688" s="18">
        <f t="shared" si="1495"/>
        <v>0.16083381513179063</v>
      </c>
      <c r="CW688" s="15">
        <f t="shared" si="1496"/>
        <v>-1.5234610690068784</v>
      </c>
      <c r="CX688" s="15">
        <f t="shared" si="1497"/>
        <v>-1.098546047472563</v>
      </c>
      <c r="CY688" s="15">
        <f t="shared" si="1498"/>
        <v>-2.9117972205059131</v>
      </c>
      <c r="CZ688" s="15">
        <f t="shared" si="1506"/>
        <v>0.42491502153431576</v>
      </c>
      <c r="DA688" s="15">
        <f t="shared" si="1507"/>
        <v>0.43904749973858181</v>
      </c>
      <c r="DB688" s="15">
        <f t="shared" si="1508"/>
        <v>-1.3883361514990349</v>
      </c>
      <c r="DC688" s="15">
        <f t="shared" si="1509"/>
        <v>1.413247820426608E-2</v>
      </c>
      <c r="DD688" s="15">
        <f t="shared" si="1510"/>
        <v>-1.8132511730333505</v>
      </c>
      <c r="DE688" s="15">
        <f t="shared" si="1511"/>
        <v>-1.8273836512376167</v>
      </c>
      <c r="DF688" s="15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125"/>
      <c r="DZ688" s="4"/>
      <c r="EA688" s="20"/>
      <c r="EB688" s="20"/>
      <c r="EC688" s="20"/>
      <c r="ED688" s="4"/>
      <c r="EE688" s="4" t="str">
        <f>E688</f>
        <v>iRM10</v>
      </c>
      <c r="EF688" s="4" t="str">
        <f>A688</f>
        <v>Lab 3</v>
      </c>
      <c r="EG688" s="4" t="str">
        <f>B688</f>
        <v>Jul 21, 2020</v>
      </c>
      <c r="EH688" s="130">
        <f>C688</f>
        <v>2</v>
      </c>
      <c r="EI688" s="51">
        <f>BE688/AVERAGE(BE687,BE689)</f>
        <v>1.0013926298218756</v>
      </c>
      <c r="EJ688" s="52">
        <f>(CM688/AVERAGE(CM687,CM689)-1)*10^6</f>
        <v>-0.84304247316424608</v>
      </c>
      <c r="EK688" s="52">
        <f>(CN688/AVERAGE(CN687,CN689)-1)*10^6</f>
        <v>1.1443206142658369</v>
      </c>
      <c r="EL688" s="52">
        <f>(CP688/AVERAGE(CP687,CP689)-1)*10^6</f>
        <v>-8.3871695261139578</v>
      </c>
      <c r="EN688" s="39" t="str">
        <f t="shared" ref="EN688:EU688" si="1531">DV645</f>
        <v>STD</v>
      </c>
      <c r="EO688" s="39" t="str">
        <f t="shared" si="1531"/>
        <v>Lab 3</v>
      </c>
      <c r="EP688" s="39" t="str">
        <f t="shared" si="1531"/>
        <v>Feb 5, 2020</v>
      </c>
      <c r="EQ688" s="124">
        <f t="shared" si="1531"/>
        <v>2</v>
      </c>
      <c r="ER688" s="117">
        <f t="shared" si="1531"/>
        <v>1.0089534671305875</v>
      </c>
      <c r="ES688" s="44">
        <f t="shared" si="1531"/>
        <v>-3.4581883381346046</v>
      </c>
      <c r="ET688" s="44">
        <f t="shared" si="1531"/>
        <v>0.50636595494424341</v>
      </c>
      <c r="EU688" s="44">
        <f t="shared" si="1531"/>
        <v>7.9709489857471283</v>
      </c>
      <c r="EV688" s="39" t="s">
        <v>275</v>
      </c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</row>
    <row r="689" spans="1:235">
      <c r="A689" s="4" t="s">
        <v>178</v>
      </c>
      <c r="B689" s="4" t="s">
        <v>173</v>
      </c>
      <c r="C689" s="4">
        <v>2</v>
      </c>
      <c r="D689" s="16">
        <v>4</v>
      </c>
      <c r="E689" s="4" t="s">
        <v>162</v>
      </c>
      <c r="F689" s="15">
        <v>1.5136965E-4</v>
      </c>
      <c r="G689" s="15">
        <v>-8.8841233999999995E-6</v>
      </c>
      <c r="H689" s="15">
        <v>2.1410088000000001E-4</v>
      </c>
      <c r="I689" s="15">
        <v>7.2304980000000005E-5</v>
      </c>
      <c r="J689" s="15">
        <v>1.3289268999999999E-4</v>
      </c>
      <c r="K689" s="15"/>
      <c r="L689" s="15">
        <v>1.9201257999999999E-4</v>
      </c>
      <c r="M689" s="15"/>
      <c r="N689" s="15">
        <v>1.0929375E-4</v>
      </c>
      <c r="O689" s="15"/>
      <c r="P689" s="15"/>
      <c r="Q689" s="15"/>
      <c r="R689" s="15"/>
      <c r="S689" s="15"/>
      <c r="T689" s="15">
        <v>-8.8676855000000002E-6</v>
      </c>
      <c r="U689" s="15">
        <v>1.3733142000000001E-5</v>
      </c>
      <c r="V689" s="15">
        <v>17.379757000000001</v>
      </c>
      <c r="W689" s="15">
        <v>3.8760208</v>
      </c>
      <c r="X689" s="15">
        <v>6.0642097000000001</v>
      </c>
      <c r="Y689" s="15"/>
      <c r="Z689" s="15">
        <v>6.4316125</v>
      </c>
      <c r="AA689" s="15"/>
      <c r="AB689" s="15">
        <v>1.0807629000000001</v>
      </c>
      <c r="AC689" s="4"/>
      <c r="AD689" s="4"/>
      <c r="AE689" s="4"/>
      <c r="AF689" s="4"/>
      <c r="AG689" s="4"/>
      <c r="AH689" s="4"/>
      <c r="AI689" s="69">
        <f t="shared" si="1478"/>
        <v>1</v>
      </c>
      <c r="AJ689" s="15">
        <f t="shared" si="1436"/>
        <v>-1.6023733549999999E-4</v>
      </c>
      <c r="AK689" s="15">
        <f t="shared" si="1437"/>
        <v>2.2617265400000002E-5</v>
      </c>
      <c r="AL689" s="15">
        <f t="shared" si="1438"/>
        <v>17.37954289912</v>
      </c>
      <c r="AM689" s="15">
        <f t="shared" si="1439"/>
        <v>3.8759484950199998</v>
      </c>
      <c r="AN689" s="15">
        <f t="shared" si="1440"/>
        <v>6.0640768073100002</v>
      </c>
      <c r="AO689" s="15">
        <f t="shared" si="1441"/>
        <v>0</v>
      </c>
      <c r="AP689" s="15">
        <f t="shared" si="1442"/>
        <v>6.4314204874199996</v>
      </c>
      <c r="AQ689" s="15">
        <f t="shared" si="1443"/>
        <v>0</v>
      </c>
      <c r="AR689" s="15">
        <f t="shared" si="1444"/>
        <v>1.0806536062500001</v>
      </c>
      <c r="AS689" s="15">
        <f t="shared" si="1445"/>
        <v>0</v>
      </c>
      <c r="AT689" s="15">
        <f t="shared" si="1446"/>
        <v>0</v>
      </c>
      <c r="AU689" s="15">
        <f t="shared" si="1447"/>
        <v>0</v>
      </c>
      <c r="AV689" s="15">
        <f t="shared" si="1448"/>
        <v>0</v>
      </c>
      <c r="AW689" s="15">
        <f t="shared" si="1449"/>
        <v>0</v>
      </c>
      <c r="AX689" s="4"/>
      <c r="AY689" s="4">
        <f t="shared" si="1450"/>
        <v>0</v>
      </c>
      <c r="AZ689" s="4">
        <f t="shared" si="1451"/>
        <v>1</v>
      </c>
      <c r="BA689" s="4"/>
      <c r="BB689" s="4">
        <f t="shared" si="1479"/>
        <v>1</v>
      </c>
      <c r="BC689" s="4">
        <f t="shared" si="1480"/>
        <v>1</v>
      </c>
      <c r="BD689" s="40">
        <f t="shared" si="1481"/>
        <v>2.0739519879146395</v>
      </c>
      <c r="BE689" s="15">
        <f t="shared" si="1482"/>
        <v>17.37954289912</v>
      </c>
      <c r="BF689" s="15">
        <f t="shared" si="1483"/>
        <v>3.8759484950199998</v>
      </c>
      <c r="BG689" s="15">
        <f t="shared" si="1452"/>
        <v>6.0640768073100002</v>
      </c>
      <c r="BH689" s="15">
        <f t="shared" si="1453"/>
        <v>6.4314204874199996</v>
      </c>
      <c r="BI689" s="15">
        <f t="shared" si="1454"/>
        <v>1.0806536062500001</v>
      </c>
      <c r="BJ689" s="18">
        <f t="shared" si="1455"/>
        <v>0.22301786171926624</v>
      </c>
      <c r="BK689" s="18">
        <f t="shared" si="1456"/>
        <v>0.3489203854502439</v>
      </c>
      <c r="BL689" s="18">
        <f t="shared" si="1457"/>
        <v>0.37005694135636041</v>
      </c>
      <c r="BM689" s="18">
        <f t="shared" si="1458"/>
        <v>6.2179633407085641E-2</v>
      </c>
      <c r="BN689" s="18">
        <f t="shared" si="1500"/>
        <v>1.5645400900196198</v>
      </c>
      <c r="BO689" s="18">
        <f t="shared" si="1501"/>
        <v>1.6593152606860979</v>
      </c>
      <c r="BP689" s="18">
        <f t="shared" si="1502"/>
        <v>0.27881010483975072</v>
      </c>
      <c r="BQ689" s="18">
        <f t="shared" si="1503"/>
        <v>1.0605770163839583</v>
      </c>
      <c r="BR689" s="18">
        <f t="shared" si="1504"/>
        <v>0.17820579134936346</v>
      </c>
      <c r="BS689" s="18">
        <f t="shared" si="1505"/>
        <v>0.16802720462202439</v>
      </c>
      <c r="BT689" s="144">
        <f t="shared" si="1459"/>
        <v>-1.5005034133338306</v>
      </c>
      <c r="BU689" s="144">
        <f t="shared" si="1460"/>
        <v>-1.0529115047225446</v>
      </c>
      <c r="BV689" s="144">
        <f t="shared" si="1461"/>
        <v>-0.9940983896268426</v>
      </c>
      <c r="BW689" s="144">
        <f t="shared" si="1462"/>
        <v>-2.7777277700413818</v>
      </c>
      <c r="BX689" s="96"/>
      <c r="BY689" s="96"/>
      <c r="BZ689" s="96"/>
      <c r="CA689" s="96"/>
      <c r="CB689" s="96"/>
      <c r="CC689" s="96"/>
      <c r="CD689" s="96"/>
      <c r="CE689" s="96"/>
      <c r="CF689" s="96"/>
      <c r="CG689" s="96"/>
      <c r="CH689" s="96"/>
      <c r="CI689" s="4"/>
      <c r="CJ689" s="43"/>
      <c r="CK689" s="20">
        <f t="shared" si="1484"/>
        <v>0</v>
      </c>
      <c r="CL689" s="42">
        <f t="shared" si="1485"/>
        <v>2.0739519879146395</v>
      </c>
      <c r="CM689" s="43">
        <f t="shared" si="1486"/>
        <v>0.21795517236628567</v>
      </c>
      <c r="CN689" s="43">
        <f t="shared" si="1487"/>
        <v>0.33335407243552367</v>
      </c>
      <c r="CO689" s="40">
        <f t="shared" si="1488"/>
        <v>0.33810000000000001</v>
      </c>
      <c r="CP689" s="43">
        <f t="shared" si="1489"/>
        <v>5.4378185996457107E-2</v>
      </c>
      <c r="CQ689" s="18">
        <f t="shared" si="1490"/>
        <v>1.5294616265187959</v>
      </c>
      <c r="CR689" s="18">
        <f t="shared" si="1491"/>
        <v>1.5512364140264785</v>
      </c>
      <c r="CS689" s="18">
        <f t="shared" si="1492"/>
        <v>0.24949252365101743</v>
      </c>
      <c r="CT689" s="18">
        <f t="shared" si="1493"/>
        <v>1.014236896912049</v>
      </c>
      <c r="CU689" s="18">
        <f t="shared" si="1494"/>
        <v>0.16312440882801799</v>
      </c>
      <c r="CV689" s="18">
        <f t="shared" si="1495"/>
        <v>0.1608346228821565</v>
      </c>
      <c r="CW689" s="15">
        <f t="shared" si="1496"/>
        <v>-1.5234658686853857</v>
      </c>
      <c r="CX689" s="15">
        <f t="shared" si="1497"/>
        <v>-1.0985500732969551</v>
      </c>
      <c r="CY689" s="15">
        <f t="shared" si="1498"/>
        <v>-2.9117921982515025</v>
      </c>
      <c r="CZ689" s="15">
        <f t="shared" si="1506"/>
        <v>0.42491579538843111</v>
      </c>
      <c r="DA689" s="15">
        <f t="shared" si="1507"/>
        <v>0.43905229941708901</v>
      </c>
      <c r="DB689" s="15">
        <f t="shared" si="1508"/>
        <v>-1.3883263295661166</v>
      </c>
      <c r="DC689" s="15">
        <f t="shared" si="1509"/>
        <v>1.4136504028658079E-2</v>
      </c>
      <c r="DD689" s="15">
        <f t="shared" si="1510"/>
        <v>-1.8132421249545476</v>
      </c>
      <c r="DE689" s="15">
        <f t="shared" si="1511"/>
        <v>-1.8273786289832055</v>
      </c>
      <c r="DF689" s="15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3" t="str">
        <f>E689</f>
        <v>STD</v>
      </c>
      <c r="DW689" s="43" t="str">
        <f>A689</f>
        <v>Lab 3</v>
      </c>
      <c r="DX689" s="43" t="str">
        <f>B689</f>
        <v>Jul 21, 2020</v>
      </c>
      <c r="DY689" s="125">
        <f>C689</f>
        <v>2</v>
      </c>
      <c r="DZ689" s="51">
        <f>BE689/AVERAGE(BE687,BE691)</f>
        <v>1.0090463266286167</v>
      </c>
      <c r="EA689" s="52">
        <f>(CM689/AVERAGE(CM687,CM691)-1)*10^6</f>
        <v>-10.375730998934962</v>
      </c>
      <c r="EB689" s="52">
        <f>(CN689/AVERAGE(CN687,CN691)-1)*10^6</f>
        <v>-1.3011210010516194</v>
      </c>
      <c r="EC689" s="52">
        <f>(CP689/AVERAGE(CP687,CP691)-1)*10^6</f>
        <v>-13.100958402234575</v>
      </c>
      <c r="ED689" s="4"/>
      <c r="EE689" s="4"/>
      <c r="EF689" s="4"/>
      <c r="EG689" s="4"/>
      <c r="EH689" s="130"/>
      <c r="EI689" s="20"/>
      <c r="EJ689" s="20"/>
      <c r="EK689" s="52"/>
      <c r="EL689" s="52"/>
      <c r="EN689" s="39" t="str">
        <f t="shared" ref="EN689:EU689" si="1532">DV647</f>
        <v>STD</v>
      </c>
      <c r="EO689" s="39" t="str">
        <f t="shared" si="1532"/>
        <v>Lab 3</v>
      </c>
      <c r="EP689" s="39" t="str">
        <f t="shared" si="1532"/>
        <v>Feb 5, 2020</v>
      </c>
      <c r="EQ689" s="124">
        <f t="shared" si="1532"/>
        <v>2</v>
      </c>
      <c r="ER689" s="117">
        <f t="shared" si="1532"/>
        <v>0.99850456208698146</v>
      </c>
      <c r="ES689" s="44">
        <f t="shared" si="1532"/>
        <v>2.3504208057634202</v>
      </c>
      <c r="ET689" s="44">
        <f t="shared" si="1532"/>
        <v>-0.90279229369993885</v>
      </c>
      <c r="EU689" s="44">
        <f t="shared" si="1532"/>
        <v>17.243241147824051</v>
      </c>
      <c r="EV689" s="39" t="s">
        <v>275</v>
      </c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</row>
    <row r="690" spans="1:235">
      <c r="A690" s="4" t="s">
        <v>178</v>
      </c>
      <c r="B690" s="4" t="s">
        <v>173</v>
      </c>
      <c r="C690" s="4">
        <v>2</v>
      </c>
      <c r="D690" s="16">
        <v>5</v>
      </c>
      <c r="E690" s="4" t="s">
        <v>163</v>
      </c>
      <c r="F690" s="15">
        <v>1.5136965E-4</v>
      </c>
      <c r="G690" s="15">
        <v>-8.8841233999999995E-6</v>
      </c>
      <c r="H690" s="15">
        <v>2.1410088000000001E-4</v>
      </c>
      <c r="I690" s="15">
        <v>7.2304980000000005E-5</v>
      </c>
      <c r="J690" s="15">
        <v>1.3289268999999999E-4</v>
      </c>
      <c r="K690" s="15"/>
      <c r="L690" s="15">
        <v>1.9201257999999999E-4</v>
      </c>
      <c r="M690" s="15"/>
      <c r="N690" s="15">
        <v>1.0929375E-4</v>
      </c>
      <c r="O690" s="15"/>
      <c r="P690" s="15"/>
      <c r="Q690" s="15"/>
      <c r="R690" s="15"/>
      <c r="S690" s="15"/>
      <c r="T690" s="15">
        <v>2.0120322000000001E-5</v>
      </c>
      <c r="U690" s="15">
        <v>3.5011107E-5</v>
      </c>
      <c r="V690" s="15">
        <v>17.325475999999998</v>
      </c>
      <c r="W690" s="15">
        <v>3.8640222</v>
      </c>
      <c r="X690" s="15">
        <v>6.0456478000000002</v>
      </c>
      <c r="Y690" s="15"/>
      <c r="Z690" s="15">
        <v>6.4122411000000001</v>
      </c>
      <c r="AA690" s="15"/>
      <c r="AB690" s="15">
        <v>1.0775561</v>
      </c>
      <c r="AC690" s="4"/>
      <c r="AD690" s="4"/>
      <c r="AE690" s="4"/>
      <c r="AF690" s="4"/>
      <c r="AG690" s="4"/>
      <c r="AH690" s="4"/>
      <c r="AI690" s="69">
        <f t="shared" si="1478"/>
        <v>1</v>
      </c>
      <c r="AJ690" s="15">
        <f t="shared" si="1436"/>
        <v>-1.3124932799999999E-4</v>
      </c>
      <c r="AK690" s="15">
        <f t="shared" si="1437"/>
        <v>4.3895230400000001E-5</v>
      </c>
      <c r="AL690" s="15">
        <f t="shared" si="1438"/>
        <v>17.325261899119997</v>
      </c>
      <c r="AM690" s="15">
        <f t="shared" si="1439"/>
        <v>3.8639498950199997</v>
      </c>
      <c r="AN690" s="15">
        <f t="shared" si="1440"/>
        <v>6.0455149073100003</v>
      </c>
      <c r="AO690" s="15">
        <f t="shared" si="1441"/>
        <v>0</v>
      </c>
      <c r="AP690" s="15">
        <f t="shared" si="1442"/>
        <v>6.4120490874199998</v>
      </c>
      <c r="AQ690" s="15">
        <f t="shared" si="1443"/>
        <v>0</v>
      </c>
      <c r="AR690" s="15">
        <f t="shared" si="1444"/>
        <v>1.07744680625</v>
      </c>
      <c r="AS690" s="15">
        <f t="shared" si="1445"/>
        <v>0</v>
      </c>
      <c r="AT690" s="15">
        <f t="shared" si="1446"/>
        <v>0</v>
      </c>
      <c r="AU690" s="15">
        <f t="shared" si="1447"/>
        <v>0</v>
      </c>
      <c r="AV690" s="15">
        <f t="shared" si="1448"/>
        <v>0</v>
      </c>
      <c r="AW690" s="15">
        <f t="shared" si="1449"/>
        <v>0</v>
      </c>
      <c r="AX690" s="4"/>
      <c r="AY690" s="4">
        <f t="shared" si="1450"/>
        <v>0</v>
      </c>
      <c r="AZ690" s="4">
        <f t="shared" si="1451"/>
        <v>1</v>
      </c>
      <c r="BA690" s="4"/>
      <c r="BB690" s="4">
        <f t="shared" si="1479"/>
        <v>1</v>
      </c>
      <c r="BC690" s="4">
        <f t="shared" si="1480"/>
        <v>1</v>
      </c>
      <c r="BD690" s="40">
        <f t="shared" si="1481"/>
        <v>2.0765151295016016</v>
      </c>
      <c r="BE690" s="15">
        <f t="shared" si="1482"/>
        <v>17.325261899119997</v>
      </c>
      <c r="BF690" s="15">
        <f t="shared" si="1483"/>
        <v>3.8639498950199997</v>
      </c>
      <c r="BG690" s="15">
        <f t="shared" si="1452"/>
        <v>6.0455149073100003</v>
      </c>
      <c r="BH690" s="15">
        <f t="shared" si="1453"/>
        <v>6.4120490874199998</v>
      </c>
      <c r="BI690" s="15">
        <f t="shared" si="1454"/>
        <v>1.07744680625</v>
      </c>
      <c r="BJ690" s="18">
        <f t="shared" si="1455"/>
        <v>0.22302403955095546</v>
      </c>
      <c r="BK690" s="18">
        <f t="shared" si="1456"/>
        <v>0.34894219449675795</v>
      </c>
      <c r="BL690" s="18">
        <f t="shared" si="1457"/>
        <v>0.37009824871655689</v>
      </c>
      <c r="BM690" s="18">
        <f t="shared" si="1458"/>
        <v>6.2189351741039296E-2</v>
      </c>
      <c r="BN690" s="18">
        <f t="shared" si="1500"/>
        <v>1.5645945396708383</v>
      </c>
      <c r="BO690" s="18">
        <f t="shared" si="1501"/>
        <v>1.6594545119966704</v>
      </c>
      <c r="BP690" s="18">
        <f t="shared" si="1502"/>
        <v>0.27884595699303788</v>
      </c>
      <c r="BQ690" s="18">
        <f t="shared" si="1503"/>
        <v>1.0606291086416477</v>
      </c>
      <c r="BR690" s="18">
        <f t="shared" si="1504"/>
        <v>0.1782225042480986</v>
      </c>
      <c r="BS690" s="18">
        <f t="shared" si="1505"/>
        <v>0.16803470958509609</v>
      </c>
      <c r="BT690" s="144">
        <f t="shared" si="1459"/>
        <v>-1.5004757126551633</v>
      </c>
      <c r="BU690" s="144">
        <f t="shared" si="1460"/>
        <v>-1.0528490023126209</v>
      </c>
      <c r="BV690" s="144">
        <f t="shared" si="1461"/>
        <v>-0.99398677152082004</v>
      </c>
      <c r="BW690" s="144">
        <f t="shared" si="1462"/>
        <v>-2.7775714877663136</v>
      </c>
      <c r="BX690" s="96"/>
      <c r="BY690" s="96"/>
      <c r="BZ690" s="96"/>
      <c r="CA690" s="96"/>
      <c r="CB690" s="96"/>
      <c r="CC690" s="96"/>
      <c r="CD690" s="96"/>
      <c r="CE690" s="96"/>
      <c r="CF690" s="96"/>
      <c r="CG690" s="96"/>
      <c r="CH690" s="96"/>
      <c r="CI690" s="4"/>
      <c r="CJ690" s="43"/>
      <c r="CK690" s="20">
        <f t="shared" si="1484"/>
        <v>0</v>
      </c>
      <c r="CL690" s="42">
        <f t="shared" si="1485"/>
        <v>2.0765151295016016</v>
      </c>
      <c r="CM690" s="43">
        <f t="shared" si="1486"/>
        <v>0.21795502459197075</v>
      </c>
      <c r="CN690" s="43">
        <f t="shared" si="1487"/>
        <v>0.3333561055442707</v>
      </c>
      <c r="CO690" s="40">
        <f t="shared" si="1488"/>
        <v>0.33809999999999996</v>
      </c>
      <c r="CP690" s="43">
        <f t="shared" si="1489"/>
        <v>5.4377674607214981E-2</v>
      </c>
      <c r="CQ690" s="18">
        <f t="shared" si="1490"/>
        <v>1.5294719916108384</v>
      </c>
      <c r="CR690" s="18">
        <f t="shared" si="1491"/>
        <v>1.5512374657705195</v>
      </c>
      <c r="CS690" s="18">
        <f t="shared" si="1492"/>
        <v>0.24949034650159746</v>
      </c>
      <c r="CT690" s="18">
        <f t="shared" si="1493"/>
        <v>1.0142307111729176</v>
      </c>
      <c r="CU690" s="18">
        <f t="shared" si="1494"/>
        <v>0.16312187988407323</v>
      </c>
      <c r="CV690" s="18">
        <f t="shared" si="1495"/>
        <v>0.16083311034372963</v>
      </c>
      <c r="CW690" s="15">
        <f t="shared" si="1496"/>
        <v>-1.5234665466888642</v>
      </c>
      <c r="CX690" s="15">
        <f t="shared" si="1497"/>
        <v>-1.0985439743687724</v>
      </c>
      <c r="CY690" s="15">
        <f t="shared" si="1498"/>
        <v>-2.9118016026043212</v>
      </c>
      <c r="CZ690" s="15">
        <f t="shared" si="1506"/>
        <v>0.4249225723200919</v>
      </c>
      <c r="DA690" s="15">
        <f t="shared" si="1507"/>
        <v>0.43905297742056737</v>
      </c>
      <c r="DB690" s="15">
        <f t="shared" si="1508"/>
        <v>-1.3883350559154573</v>
      </c>
      <c r="DC690" s="15">
        <f t="shared" si="1509"/>
        <v>1.4130405100475323E-2</v>
      </c>
      <c r="DD690" s="15">
        <f t="shared" si="1510"/>
        <v>-1.8132576282355493</v>
      </c>
      <c r="DE690" s="15">
        <f t="shared" si="1511"/>
        <v>-1.8273880333360244</v>
      </c>
      <c r="DF690" s="15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125"/>
      <c r="DZ690" s="4"/>
      <c r="EA690" s="20"/>
      <c r="EB690" s="20"/>
      <c r="EC690" s="20"/>
      <c r="ED690" s="4"/>
      <c r="EE690" s="4" t="str">
        <f>E690</f>
        <v>iRM4</v>
      </c>
      <c r="EF690" s="4" t="str">
        <f>A690</f>
        <v>Lab 3</v>
      </c>
      <c r="EG690" s="4" t="str">
        <f>B690</f>
        <v>Jul 21, 2020</v>
      </c>
      <c r="EH690" s="130">
        <f>C690</f>
        <v>2</v>
      </c>
      <c r="EI690" s="51">
        <f>BE690/AVERAGE(BE689,BE691)</f>
        <v>1.0085534518180623</v>
      </c>
      <c r="EJ690" s="52">
        <f>(CM690/AVERAGE(CM689,CM691)-1)*10^6</f>
        <v>-5.4110790375094808</v>
      </c>
      <c r="EK690" s="52">
        <f>(CN690/AVERAGE(CN689,CN691)-1)*10^6</f>
        <v>7.6793448073875226</v>
      </c>
      <c r="EL690" s="52">
        <f>(CP690/AVERAGE(CP689,CP691)-1)*10^6</f>
        <v>-19.140296335318219</v>
      </c>
      <c r="EQ690" s="124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</row>
    <row r="691" spans="1:235">
      <c r="A691" s="4" t="s">
        <v>178</v>
      </c>
      <c r="B691" s="4" t="s">
        <v>173</v>
      </c>
      <c r="C691" s="4">
        <v>2</v>
      </c>
      <c r="D691" s="16">
        <v>6</v>
      </c>
      <c r="E691" s="4" t="s">
        <v>162</v>
      </c>
      <c r="F691" s="15">
        <v>1.5136965E-4</v>
      </c>
      <c r="G691" s="15">
        <v>-8.8841233999999995E-6</v>
      </c>
      <c r="H691" s="15">
        <v>2.1410088000000001E-4</v>
      </c>
      <c r="I691" s="15">
        <v>7.2304980000000005E-5</v>
      </c>
      <c r="J691" s="15">
        <v>1.3289268999999999E-4</v>
      </c>
      <c r="K691" s="15"/>
      <c r="L691" s="15">
        <v>1.9201257999999999E-4</v>
      </c>
      <c r="M691" s="15"/>
      <c r="N691" s="15">
        <v>1.0929375E-4</v>
      </c>
      <c r="O691" s="15"/>
      <c r="P691" s="15"/>
      <c r="Q691" s="15"/>
      <c r="R691" s="15"/>
      <c r="S691" s="15"/>
      <c r="T691" s="15">
        <v>2.8459635E-5</v>
      </c>
      <c r="U691" s="15">
        <v>2.4341078E-5</v>
      </c>
      <c r="V691" s="15">
        <v>16.977326999999999</v>
      </c>
      <c r="W691" s="15">
        <v>3.7864730999999998</v>
      </c>
      <c r="X691" s="15">
        <v>5.9242897000000001</v>
      </c>
      <c r="Y691" s="15"/>
      <c r="Z691" s="15">
        <v>6.2837709000000004</v>
      </c>
      <c r="AA691" s="15"/>
      <c r="AB691" s="15">
        <v>1.05603</v>
      </c>
      <c r="AC691" s="4"/>
      <c r="AD691" s="4"/>
      <c r="AE691" s="4"/>
      <c r="AF691" s="4"/>
      <c r="AG691" s="4"/>
      <c r="AH691" s="4"/>
      <c r="AI691" s="69">
        <f t="shared" si="1478"/>
        <v>1</v>
      </c>
      <c r="AJ691" s="15">
        <f t="shared" si="1436"/>
        <v>-1.2291001499999999E-4</v>
      </c>
      <c r="AK691" s="15">
        <f t="shared" si="1437"/>
        <v>3.3225201399999997E-5</v>
      </c>
      <c r="AL691" s="15">
        <f t="shared" si="1438"/>
        <v>16.977112899119998</v>
      </c>
      <c r="AM691" s="15">
        <f t="shared" si="1439"/>
        <v>3.7864007950199996</v>
      </c>
      <c r="AN691" s="15">
        <f t="shared" si="1440"/>
        <v>5.9241568073100002</v>
      </c>
      <c r="AO691" s="15">
        <f t="shared" si="1441"/>
        <v>0</v>
      </c>
      <c r="AP691" s="15">
        <f t="shared" si="1442"/>
        <v>6.28357888742</v>
      </c>
      <c r="AQ691" s="15">
        <f t="shared" si="1443"/>
        <v>0</v>
      </c>
      <c r="AR691" s="15">
        <f t="shared" si="1444"/>
        <v>1.05592070625</v>
      </c>
      <c r="AS691" s="15">
        <f t="shared" si="1445"/>
        <v>0</v>
      </c>
      <c r="AT691" s="15">
        <f t="shared" si="1446"/>
        <v>0</v>
      </c>
      <c r="AU691" s="15">
        <f t="shared" si="1447"/>
        <v>0</v>
      </c>
      <c r="AV691" s="15">
        <f t="shared" si="1448"/>
        <v>0</v>
      </c>
      <c r="AW691" s="15">
        <f t="shared" si="1449"/>
        <v>0</v>
      </c>
      <c r="AX691" s="4"/>
      <c r="AY691" s="4">
        <f t="shared" si="1450"/>
        <v>0</v>
      </c>
      <c r="AZ691" s="4">
        <f t="shared" si="1451"/>
        <v>1</v>
      </c>
      <c r="BA691" s="4"/>
      <c r="BB691" s="4">
        <f t="shared" si="1479"/>
        <v>1</v>
      </c>
      <c r="BC691" s="4">
        <f t="shared" si="1480"/>
        <v>1</v>
      </c>
      <c r="BD691" s="40">
        <f t="shared" si="1481"/>
        <v>2.0779007301487815</v>
      </c>
      <c r="BE691" s="15">
        <f t="shared" si="1482"/>
        <v>16.977112899119998</v>
      </c>
      <c r="BF691" s="15">
        <f t="shared" si="1483"/>
        <v>3.7864007950199996</v>
      </c>
      <c r="BG691" s="15">
        <f t="shared" si="1452"/>
        <v>5.9241568073100002</v>
      </c>
      <c r="BH691" s="15">
        <f t="shared" si="1453"/>
        <v>6.28357888742</v>
      </c>
      <c r="BI691" s="15">
        <f t="shared" si="1454"/>
        <v>1.05592070625</v>
      </c>
      <c r="BJ691" s="18">
        <f t="shared" si="1455"/>
        <v>0.22302972345882593</v>
      </c>
      <c r="BK691" s="18">
        <f t="shared" si="1456"/>
        <v>0.34894960306337341</v>
      </c>
      <c r="BL691" s="18">
        <f t="shared" si="1457"/>
        <v>0.37012058085245503</v>
      </c>
      <c r="BM691" s="18">
        <f t="shared" si="1458"/>
        <v>6.2196718165474014E-2</v>
      </c>
      <c r="BN691" s="18">
        <f t="shared" si="1500"/>
        <v>1.5645878838557314</v>
      </c>
      <c r="BO691" s="18">
        <f t="shared" si="1501"/>
        <v>1.6595123515937278</v>
      </c>
      <c r="BP691" s="18">
        <f t="shared" si="1502"/>
        <v>0.27887187950065456</v>
      </c>
      <c r="BQ691" s="18">
        <f t="shared" si="1503"/>
        <v>1.0606705885412246</v>
      </c>
      <c r="BR691" s="18">
        <f t="shared" si="1504"/>
        <v>0.17823983067886839</v>
      </c>
      <c r="BS691" s="18">
        <f t="shared" si="1505"/>
        <v>0.16804447356648924</v>
      </c>
      <c r="BT691" s="144">
        <f t="shared" si="1459"/>
        <v>-1.5004502273511837</v>
      </c>
      <c r="BU691" s="144">
        <f t="shared" si="1460"/>
        <v>-1.0528277710368223</v>
      </c>
      <c r="BV691" s="144">
        <f t="shared" si="1461"/>
        <v>-0.99392643224002131</v>
      </c>
      <c r="BW691" s="144">
        <f t="shared" si="1462"/>
        <v>-2.7774530432419571</v>
      </c>
      <c r="BX691" s="96"/>
      <c r="BY691" s="96"/>
      <c r="BZ691" s="96"/>
      <c r="CA691" s="96"/>
      <c r="CB691" s="96"/>
      <c r="CC691" s="96"/>
      <c r="CD691" s="96"/>
      <c r="CE691" s="96"/>
      <c r="CF691" s="96"/>
      <c r="CG691" s="96"/>
      <c r="CH691" s="96"/>
      <c r="CI691" s="4"/>
      <c r="CJ691" s="43"/>
      <c r="CK691" s="20">
        <f t="shared" si="1484"/>
        <v>0</v>
      </c>
      <c r="CL691" s="42">
        <f t="shared" si="1485"/>
        <v>2.0779007301487815</v>
      </c>
      <c r="CM691" s="43">
        <f t="shared" si="1486"/>
        <v>0.21795723557414859</v>
      </c>
      <c r="CN691" s="43">
        <f t="shared" si="1487"/>
        <v>0.33335301877937873</v>
      </c>
      <c r="CO691" s="40">
        <f t="shared" si="1488"/>
        <v>0.33810000000000007</v>
      </c>
      <c r="CP691" s="43">
        <f t="shared" si="1489"/>
        <v>5.4379244867428261E-2</v>
      </c>
      <c r="CQ691" s="18">
        <f t="shared" si="1490"/>
        <v>1.5294423142285305</v>
      </c>
      <c r="CR691" s="18">
        <f t="shared" si="1491"/>
        <v>1.5512217298469959</v>
      </c>
      <c r="CS691" s="18">
        <f t="shared" si="1492"/>
        <v>0.24949502008584862</v>
      </c>
      <c r="CT691" s="18">
        <f t="shared" si="1493"/>
        <v>1.0142401026935439</v>
      </c>
      <c r="CU691" s="18">
        <f t="shared" si="1494"/>
        <v>0.16312810085400117</v>
      </c>
      <c r="CV691" s="18">
        <f t="shared" si="1495"/>
        <v>0.16083775470993275</v>
      </c>
      <c r="CW691" s="15">
        <f t="shared" si="1496"/>
        <v>-1.52345640252739</v>
      </c>
      <c r="CX691" s="15">
        <f t="shared" si="1497"/>
        <v>-1.0985532340737303</v>
      </c>
      <c r="CY691" s="15">
        <f t="shared" si="1498"/>
        <v>-2.9117727260929054</v>
      </c>
      <c r="CZ691" s="15">
        <f t="shared" si="1506"/>
        <v>0.42490316845365989</v>
      </c>
      <c r="DA691" s="15">
        <f t="shared" si="1507"/>
        <v>0.43904283325909316</v>
      </c>
      <c r="DB691" s="15">
        <f t="shared" si="1508"/>
        <v>-1.3883163235655158</v>
      </c>
      <c r="DC691" s="15">
        <f t="shared" si="1509"/>
        <v>1.4139664805433518E-2</v>
      </c>
      <c r="DD691" s="15">
        <f t="shared" si="1510"/>
        <v>-1.8132194920191753</v>
      </c>
      <c r="DE691" s="15">
        <f t="shared" si="1511"/>
        <v>-1.8273591568246086</v>
      </c>
      <c r="DF691" s="15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3" t="str">
        <f>E691</f>
        <v>STD</v>
      </c>
      <c r="DW691" s="43" t="str">
        <f>A691</f>
        <v>Lab 3</v>
      </c>
      <c r="DX691" s="43" t="str">
        <f>B691</f>
        <v>Jul 21, 2020</v>
      </c>
      <c r="DY691" s="125">
        <f>C691</f>
        <v>2</v>
      </c>
      <c r="DZ691" s="51">
        <f>BE691/AVERAGE(BE689,BE693)</f>
        <v>0.98993165097099511</v>
      </c>
      <c r="EA691" s="52">
        <f>(CM691/AVERAGE(CM689,CM693)-1)*10^6</f>
        <v>11.578722342253656</v>
      </c>
      <c r="EB691" s="52">
        <f>(CN691/AVERAGE(CN689,CN693)-1)*10^6</f>
        <v>-5.6038096966082307</v>
      </c>
      <c r="EC691" s="52">
        <f>(CP691/AVERAGE(CP689,CP693)-1)*10^6</f>
        <v>12.015748659610637</v>
      </c>
      <c r="ED691" s="4"/>
      <c r="EE691" s="4"/>
      <c r="EF691" s="4"/>
      <c r="EG691" s="4"/>
      <c r="EH691" s="130"/>
      <c r="EI691" s="20"/>
      <c r="EJ691" s="20"/>
      <c r="EK691" s="52"/>
      <c r="EL691" s="52"/>
      <c r="EN691" s="39" t="str">
        <f t="shared" ref="EN691:EU691" si="1533">DV652</f>
        <v>STD</v>
      </c>
      <c r="EO691" s="39" t="str">
        <f t="shared" si="1533"/>
        <v>Lab 3</v>
      </c>
      <c r="EP691" s="39" t="str">
        <f t="shared" si="1533"/>
        <v>Jul 20, 2020</v>
      </c>
      <c r="EQ691" s="124">
        <f t="shared" si="1533"/>
        <v>1</v>
      </c>
      <c r="ER691" s="117">
        <f t="shared" si="1533"/>
        <v>0.99785791966588666</v>
      </c>
      <c r="ES691" s="44">
        <f t="shared" si="1533"/>
        <v>12.037768893913281</v>
      </c>
      <c r="ET691" s="44">
        <f t="shared" si="1533"/>
        <v>3.7885159507311528</v>
      </c>
      <c r="EU691" s="44">
        <f t="shared" si="1533"/>
        <v>-8.1389993317193543</v>
      </c>
      <c r="EV691" s="39" t="s">
        <v>275</v>
      </c>
      <c r="EW691" s="108" t="s">
        <v>257</v>
      </c>
      <c r="EX691" s="109">
        <f>AVERAGE(ES691:ES767)</f>
        <v>0.2104905700201592</v>
      </c>
      <c r="EY691" s="109">
        <f t="shared" ref="EY691:EZ691" si="1534">AVERAGE(ET691:ET767)</f>
        <v>-0.11461076513959438</v>
      </c>
      <c r="EZ691" s="110">
        <f t="shared" si="1534"/>
        <v>-0.85193650120355136</v>
      </c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</row>
    <row r="692" spans="1:235">
      <c r="A692" s="4" t="s">
        <v>178</v>
      </c>
      <c r="B692" s="4" t="s">
        <v>173</v>
      </c>
      <c r="C692" s="4">
        <v>2</v>
      </c>
      <c r="D692" s="16">
        <v>7</v>
      </c>
      <c r="E692" s="4" t="s">
        <v>172</v>
      </c>
      <c r="F692" s="15">
        <v>1.5136965E-4</v>
      </c>
      <c r="G692" s="15">
        <v>-8.8841233999999995E-6</v>
      </c>
      <c r="H692" s="15">
        <v>2.1410088000000001E-4</v>
      </c>
      <c r="I692" s="15">
        <v>7.2304980000000005E-5</v>
      </c>
      <c r="J692" s="15">
        <v>1.3289268999999999E-4</v>
      </c>
      <c r="K692" s="15"/>
      <c r="L692" s="15">
        <v>1.9201257999999999E-4</v>
      </c>
      <c r="M692" s="15"/>
      <c r="N692" s="15">
        <v>1.0929375E-4</v>
      </c>
      <c r="O692" s="15"/>
      <c r="P692" s="15"/>
      <c r="Q692" s="15"/>
      <c r="R692" s="15"/>
      <c r="S692" s="15"/>
      <c r="T692" s="15">
        <v>-1.7020267E-5</v>
      </c>
      <c r="U692" s="15">
        <v>9.0584596000000006E-6</v>
      </c>
      <c r="V692" s="15">
        <v>17.190721</v>
      </c>
      <c r="W692" s="15">
        <v>3.8341517999999999</v>
      </c>
      <c r="X692" s="15">
        <v>5.9992283000000004</v>
      </c>
      <c r="Y692" s="15"/>
      <c r="Z692" s="15">
        <v>6.3635292000000003</v>
      </c>
      <c r="AA692" s="15"/>
      <c r="AB692" s="15">
        <v>1.069491</v>
      </c>
      <c r="AC692" s="4"/>
      <c r="AD692" s="4"/>
      <c r="AE692" s="4"/>
      <c r="AF692" s="4"/>
      <c r="AG692" s="4"/>
      <c r="AH692" s="4"/>
      <c r="AI692" s="69">
        <f t="shared" si="1478"/>
        <v>1</v>
      </c>
      <c r="AJ692" s="15">
        <f t="shared" si="1436"/>
        <v>-1.6838991699999998E-4</v>
      </c>
      <c r="AK692" s="15">
        <f t="shared" si="1437"/>
        <v>1.7942583E-5</v>
      </c>
      <c r="AL692" s="15">
        <f t="shared" si="1438"/>
        <v>17.190506899119999</v>
      </c>
      <c r="AM692" s="15">
        <f t="shared" si="1439"/>
        <v>3.8340794950199997</v>
      </c>
      <c r="AN692" s="15">
        <f t="shared" si="1440"/>
        <v>5.9990954073100005</v>
      </c>
      <c r="AO692" s="15">
        <f t="shared" si="1441"/>
        <v>0</v>
      </c>
      <c r="AP692" s="15">
        <f t="shared" si="1442"/>
        <v>6.36333718742</v>
      </c>
      <c r="AQ692" s="15">
        <f t="shared" si="1443"/>
        <v>0</v>
      </c>
      <c r="AR692" s="15">
        <f t="shared" si="1444"/>
        <v>1.06938170625</v>
      </c>
      <c r="AS692" s="15">
        <f t="shared" si="1445"/>
        <v>0</v>
      </c>
      <c r="AT692" s="15">
        <f t="shared" si="1446"/>
        <v>0</v>
      </c>
      <c r="AU692" s="15">
        <f t="shared" si="1447"/>
        <v>0</v>
      </c>
      <c r="AV692" s="15">
        <f t="shared" si="1448"/>
        <v>0</v>
      </c>
      <c r="AW692" s="15">
        <f t="shared" si="1449"/>
        <v>0</v>
      </c>
      <c r="AX692" s="4"/>
      <c r="AY692" s="4">
        <f t="shared" si="1450"/>
        <v>0</v>
      </c>
      <c r="AZ692" s="4">
        <f t="shared" si="1451"/>
        <v>1</v>
      </c>
      <c r="BA692" s="4"/>
      <c r="BB692" s="4">
        <f t="shared" si="1479"/>
        <v>1</v>
      </c>
      <c r="BC692" s="4">
        <f t="shared" si="1480"/>
        <v>1</v>
      </c>
      <c r="BD692" s="40">
        <f t="shared" si="1481"/>
        <v>2.0807041132985931</v>
      </c>
      <c r="BE692" s="15">
        <f t="shared" si="1482"/>
        <v>17.190506899119999</v>
      </c>
      <c r="BF692" s="15">
        <f t="shared" si="1483"/>
        <v>3.8340794950199997</v>
      </c>
      <c r="BG692" s="15">
        <f t="shared" si="1452"/>
        <v>5.9990954073100005</v>
      </c>
      <c r="BH692" s="15">
        <f t="shared" si="1453"/>
        <v>6.36333718742</v>
      </c>
      <c r="BI692" s="15">
        <f t="shared" si="1454"/>
        <v>1.06938170625</v>
      </c>
      <c r="BJ692" s="18">
        <f t="shared" si="1455"/>
        <v>0.22303469685447555</v>
      </c>
      <c r="BK692" s="18">
        <f t="shared" si="1456"/>
        <v>0.34897722577436624</v>
      </c>
      <c r="BL692" s="18">
        <f t="shared" si="1457"/>
        <v>0.37016576793007461</v>
      </c>
      <c r="BM692" s="18">
        <f t="shared" si="1458"/>
        <v>6.2207688960279742E-2</v>
      </c>
      <c r="BN692" s="18">
        <f t="shared" si="1500"/>
        <v>1.5646768448859998</v>
      </c>
      <c r="BO692" s="18">
        <f t="shared" si="1501"/>
        <v>1.6596779476495458</v>
      </c>
      <c r="BP692" s="18">
        <f t="shared" si="1502"/>
        <v>0.27891484974137754</v>
      </c>
      <c r="BQ692" s="18">
        <f t="shared" si="1503"/>
        <v>1.060716117244304</v>
      </c>
      <c r="BR692" s="18">
        <f t="shared" si="1504"/>
        <v>0.17825715939555487</v>
      </c>
      <c r="BS692" s="18">
        <f t="shared" si="1505"/>
        <v>0.16805359746834006</v>
      </c>
      <c r="BT692" s="144">
        <f t="shared" si="1459"/>
        <v>-1.5004279283494104</v>
      </c>
      <c r="BU692" s="144">
        <f t="shared" si="1460"/>
        <v>-1.0527486145697948</v>
      </c>
      <c r="BV692" s="144">
        <f t="shared" si="1461"/>
        <v>-0.99380435224286889</v>
      </c>
      <c r="BW692" s="144">
        <f t="shared" si="1462"/>
        <v>-2.7772766701521663</v>
      </c>
      <c r="BX692" s="96"/>
      <c r="BY692" s="96"/>
      <c r="BZ692" s="96"/>
      <c r="CA692" s="96"/>
      <c r="CB692" s="96"/>
      <c r="CC692" s="96"/>
      <c r="CD692" s="96"/>
      <c r="CE692" s="96"/>
      <c r="CF692" s="96"/>
      <c r="CG692" s="96"/>
      <c r="CH692" s="96"/>
      <c r="CI692" s="4"/>
      <c r="CJ692" s="43"/>
      <c r="CK692" s="20">
        <f t="shared" si="1484"/>
        <v>0</v>
      </c>
      <c r="CL692" s="42">
        <f t="shared" si="1485"/>
        <v>2.0807041132985931</v>
      </c>
      <c r="CM692" s="43">
        <f t="shared" si="1486"/>
        <v>0.2179553307244084</v>
      </c>
      <c r="CN692" s="43">
        <f t="shared" si="1487"/>
        <v>0.33335884128216325</v>
      </c>
      <c r="CO692" s="40">
        <f t="shared" si="1488"/>
        <v>0.33810000000000001</v>
      </c>
      <c r="CP692" s="43">
        <f t="shared" si="1489"/>
        <v>5.4378981496551813E-2</v>
      </c>
      <c r="CQ692" s="18">
        <f t="shared" si="1490"/>
        <v>1.5294823951962699</v>
      </c>
      <c r="CR692" s="18">
        <f t="shared" si="1491"/>
        <v>1.5512352869566077</v>
      </c>
      <c r="CS692" s="18">
        <f t="shared" si="1492"/>
        <v>0.2494959922100313</v>
      </c>
      <c r="CT692" s="18">
        <f t="shared" si="1493"/>
        <v>1.0142223878016894</v>
      </c>
      <c r="CU692" s="18">
        <f t="shared" si="1494"/>
        <v>0.16312446157839883</v>
      </c>
      <c r="CV692" s="18">
        <f t="shared" si="1495"/>
        <v>0.1608369757366217</v>
      </c>
      <c r="CW692" s="15">
        <f t="shared" si="1496"/>
        <v>-1.5234651421228387</v>
      </c>
      <c r="CX692" s="15">
        <f t="shared" si="1497"/>
        <v>-1.0985357677494201</v>
      </c>
      <c r="CY692" s="15">
        <f t="shared" si="1498"/>
        <v>-2.9117775693288657</v>
      </c>
      <c r="CZ692" s="15">
        <f t="shared" si="1506"/>
        <v>0.42492937437341871</v>
      </c>
      <c r="DA692" s="15">
        <f t="shared" si="1507"/>
        <v>0.43905157285454188</v>
      </c>
      <c r="DB692" s="15">
        <f t="shared" si="1508"/>
        <v>-1.3883124272060274</v>
      </c>
      <c r="DC692" s="15">
        <f t="shared" si="1509"/>
        <v>1.4122198481123364E-2</v>
      </c>
      <c r="DD692" s="15">
        <f t="shared" si="1510"/>
        <v>-1.8132418015794458</v>
      </c>
      <c r="DE692" s="15">
        <f t="shared" si="1511"/>
        <v>-1.8273640000605691</v>
      </c>
      <c r="DF692" s="15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125"/>
      <c r="DZ692" s="4"/>
      <c r="EA692" s="20"/>
      <c r="EB692" s="20"/>
      <c r="EC692" s="20"/>
      <c r="ED692" s="4"/>
      <c r="EE692" s="4" t="str">
        <f>E692</f>
        <v>iRM11</v>
      </c>
      <c r="EF692" s="4" t="str">
        <f>A692</f>
        <v>Lab 3</v>
      </c>
      <c r="EG692" s="4" t="str">
        <f>B692</f>
        <v>Jul 21, 2020</v>
      </c>
      <c r="EH692" s="130">
        <f>C692</f>
        <v>2</v>
      </c>
      <c r="EI692" s="51">
        <f>BE692/AVERAGE(BE691,BE693)</f>
        <v>1.0142748933974863</v>
      </c>
      <c r="EJ692" s="52">
        <f>(CM692/AVERAGE(CM691,CM693)-1)*10^6</f>
        <v>-1.8940385431154283</v>
      </c>
      <c r="EK692" s="52">
        <f>(CN692/AVERAGE(CN691,CN693)-1)*10^6</f>
        <v>13.442972546018339</v>
      </c>
      <c r="EL692" s="52">
        <f>(CP692/AVERAGE(CP691,CP693)-1)*10^6</f>
        <v>-2.5636103004877953</v>
      </c>
      <c r="EN692" s="39" t="str">
        <f t="shared" ref="EN692:EU692" si="1535">DV654</f>
        <v>STD</v>
      </c>
      <c r="EO692" s="39" t="str">
        <f t="shared" si="1535"/>
        <v>Lab 3</v>
      </c>
      <c r="EP692" s="39" t="str">
        <f t="shared" si="1535"/>
        <v>Jul 20, 2020</v>
      </c>
      <c r="EQ692" s="124">
        <f t="shared" si="1535"/>
        <v>1</v>
      </c>
      <c r="ER692" s="117">
        <f t="shared" si="1535"/>
        <v>1.0012026760821136</v>
      </c>
      <c r="ES692" s="44">
        <f t="shared" si="1535"/>
        <v>-5.4415568461196884</v>
      </c>
      <c r="ET692" s="44">
        <f t="shared" si="1535"/>
        <v>-4.5445076201078294</v>
      </c>
      <c r="EU692" s="44">
        <f t="shared" si="1535"/>
        <v>-12.353548669130632</v>
      </c>
      <c r="EV692" s="39" t="s">
        <v>275</v>
      </c>
      <c r="EW692" s="111" t="s">
        <v>258</v>
      </c>
      <c r="EX692" s="44">
        <f>2*STDEV(ES691:ES767)</f>
        <v>21.913537309693602</v>
      </c>
      <c r="EY692" s="44">
        <f t="shared" ref="EY692:EZ692" si="1536">2*STDEV(ET691:ET767)</f>
        <v>15.227945770254621</v>
      </c>
      <c r="EZ692" s="112">
        <f t="shared" si="1536"/>
        <v>53.272434215079507</v>
      </c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</row>
    <row r="693" spans="1:235">
      <c r="A693" s="4" t="s">
        <v>178</v>
      </c>
      <c r="B693" s="4" t="s">
        <v>173</v>
      </c>
      <c r="C693" s="4">
        <v>2</v>
      </c>
      <c r="D693" s="16">
        <v>8</v>
      </c>
      <c r="E693" s="4" t="s">
        <v>162</v>
      </c>
      <c r="F693" s="15">
        <v>1.5136965E-4</v>
      </c>
      <c r="G693" s="15">
        <v>-8.8841233999999995E-6</v>
      </c>
      <c r="H693" s="15">
        <v>2.1410088000000001E-4</v>
      </c>
      <c r="I693" s="15">
        <v>7.2304980000000005E-5</v>
      </c>
      <c r="J693" s="15">
        <v>1.3289268999999999E-4</v>
      </c>
      <c r="K693" s="15"/>
      <c r="L693" s="15">
        <v>1.9201257999999999E-4</v>
      </c>
      <c r="M693" s="15"/>
      <c r="N693" s="15">
        <v>1.0929375E-4</v>
      </c>
      <c r="O693" s="15"/>
      <c r="P693" s="15"/>
      <c r="Q693" s="15"/>
      <c r="R693" s="15"/>
      <c r="S693" s="15"/>
      <c r="T693" s="15">
        <v>2.0022981000000002E-6</v>
      </c>
      <c r="U693" s="15">
        <v>-7.2423271999999997E-6</v>
      </c>
      <c r="V693" s="15">
        <v>16.920237</v>
      </c>
      <c r="W693" s="15">
        <v>3.7738683000000002</v>
      </c>
      <c r="X693" s="15">
        <v>5.9049743000000001</v>
      </c>
      <c r="Y693" s="15"/>
      <c r="Z693" s="15">
        <v>6.2638132999999998</v>
      </c>
      <c r="AA693" s="15"/>
      <c r="AB693" s="15">
        <v>1.0527668999999999</v>
      </c>
      <c r="AC693" s="4"/>
      <c r="AD693" s="4"/>
      <c r="AE693" s="4"/>
      <c r="AF693" s="4"/>
      <c r="AG693" s="4"/>
      <c r="AH693" s="4"/>
      <c r="AI693" s="69">
        <f t="shared" si="1478"/>
        <v>1</v>
      </c>
      <c r="AJ693" s="15">
        <f t="shared" si="1436"/>
        <v>-1.4936735189999999E-4</v>
      </c>
      <c r="AK693" s="15">
        <f t="shared" si="1437"/>
        <v>1.6417961999999999E-6</v>
      </c>
      <c r="AL693" s="15">
        <f t="shared" si="1438"/>
        <v>16.920022899119999</v>
      </c>
      <c r="AM693" s="15">
        <f t="shared" si="1439"/>
        <v>3.77379599502</v>
      </c>
      <c r="AN693" s="15">
        <f t="shared" si="1440"/>
        <v>5.9048414073100002</v>
      </c>
      <c r="AO693" s="15">
        <f t="shared" si="1441"/>
        <v>0</v>
      </c>
      <c r="AP693" s="15">
        <f t="shared" si="1442"/>
        <v>6.2636212874199995</v>
      </c>
      <c r="AQ693" s="15">
        <f t="shared" si="1443"/>
        <v>0</v>
      </c>
      <c r="AR693" s="15">
        <f t="shared" si="1444"/>
        <v>1.0526576062499999</v>
      </c>
      <c r="AS693" s="15">
        <f t="shared" si="1445"/>
        <v>0</v>
      </c>
      <c r="AT693" s="15">
        <f t="shared" si="1446"/>
        <v>0</v>
      </c>
      <c r="AU693" s="15">
        <f t="shared" si="1447"/>
        <v>0</v>
      </c>
      <c r="AV693" s="15">
        <f t="shared" si="1448"/>
        <v>0</v>
      </c>
      <c r="AW693" s="15">
        <f t="shared" si="1449"/>
        <v>0</v>
      </c>
      <c r="AX693" s="4"/>
      <c r="AY693" s="4">
        <f t="shared" si="1450"/>
        <v>0</v>
      </c>
      <c r="AZ693" s="4">
        <f t="shared" si="1451"/>
        <v>1</v>
      </c>
      <c r="BA693" s="4"/>
      <c r="BB693" s="4">
        <f t="shared" si="1479"/>
        <v>1</v>
      </c>
      <c r="BC693" s="4">
        <f t="shared" si="1480"/>
        <v>1</v>
      </c>
      <c r="BD693" s="40">
        <f t="shared" si="1481"/>
        <v>2.082200023315298</v>
      </c>
      <c r="BE693" s="15">
        <f t="shared" si="1482"/>
        <v>16.920022899119999</v>
      </c>
      <c r="BF693" s="15">
        <f t="shared" si="1483"/>
        <v>3.77379599502</v>
      </c>
      <c r="BG693" s="15">
        <f t="shared" si="1452"/>
        <v>5.9048414073100002</v>
      </c>
      <c r="BH693" s="15">
        <f t="shared" si="1453"/>
        <v>6.2636212874199995</v>
      </c>
      <c r="BI693" s="15">
        <f t="shared" si="1454"/>
        <v>1.0526576062499999</v>
      </c>
      <c r="BJ693" s="18">
        <f t="shared" si="1455"/>
        <v>0.22303728650487067</v>
      </c>
      <c r="BK693" s="18">
        <f t="shared" si="1456"/>
        <v>0.34898542646872588</v>
      </c>
      <c r="BL693" s="18">
        <f t="shared" si="1457"/>
        <v>0.37018988241119738</v>
      </c>
      <c r="BM693" s="18">
        <f t="shared" si="1458"/>
        <v>6.2213722317405851E-2</v>
      </c>
      <c r="BN693" s="18">
        <f t="shared" si="1500"/>
        <v>1.5646954459388329</v>
      </c>
      <c r="BO693" s="18">
        <f t="shared" si="1501"/>
        <v>1.6597667960021258</v>
      </c>
      <c r="BP693" s="18">
        <f t="shared" si="1502"/>
        <v>0.27893866219560209</v>
      </c>
      <c r="BQ693" s="18">
        <f t="shared" si="1503"/>
        <v>1.0607602906431732</v>
      </c>
      <c r="BR693" s="18">
        <f t="shared" si="1504"/>
        <v>0.17827025886704498</v>
      </c>
      <c r="BS693" s="18">
        <f t="shared" si="1505"/>
        <v>0.16805894832182489</v>
      </c>
      <c r="BT693" s="144">
        <f t="shared" si="1459"/>
        <v>-1.5004163174413427</v>
      </c>
      <c r="BU693" s="144">
        <f t="shared" si="1460"/>
        <v>-1.052725115620865</v>
      </c>
      <c r="BV693" s="144">
        <f t="shared" si="1461"/>
        <v>-0.99373920927780823</v>
      </c>
      <c r="BW693" s="144">
        <f t="shared" si="1462"/>
        <v>-2.7771796875336783</v>
      </c>
      <c r="BX693" s="96"/>
      <c r="BY693" s="96"/>
      <c r="BZ693" s="96"/>
      <c r="CA693" s="96"/>
      <c r="CB693" s="96"/>
      <c r="CC693" s="96"/>
      <c r="CD693" s="96"/>
      <c r="CE693" s="96"/>
      <c r="CF693" s="96"/>
      <c r="CG693" s="96"/>
      <c r="CH693" s="96"/>
      <c r="CI693" s="4"/>
      <c r="CJ693" s="43"/>
      <c r="CK693" s="20">
        <f t="shared" si="1484"/>
        <v>0</v>
      </c>
      <c r="CL693" s="42">
        <f t="shared" si="1485"/>
        <v>2.082200023315298</v>
      </c>
      <c r="CM693" s="43">
        <f t="shared" si="1486"/>
        <v>0.2179542515078261</v>
      </c>
      <c r="CN693" s="43">
        <f t="shared" si="1487"/>
        <v>0.33335570123792835</v>
      </c>
      <c r="CO693" s="40">
        <f t="shared" si="1488"/>
        <v>0.33810000000000001</v>
      </c>
      <c r="CP693" s="43">
        <f t="shared" si="1489"/>
        <v>5.4378996939424322E-2</v>
      </c>
      <c r="CQ693" s="18">
        <f t="shared" si="1490"/>
        <v>1.5294755616453692</v>
      </c>
      <c r="CR693" s="18">
        <f t="shared" si="1491"/>
        <v>1.5512429680127611</v>
      </c>
      <c r="CS693" s="18">
        <f t="shared" si="1492"/>
        <v>0.24949729846160729</v>
      </c>
      <c r="CT693" s="18">
        <f t="shared" si="1493"/>
        <v>1.0142319412701013</v>
      </c>
      <c r="CU693" s="18">
        <f t="shared" si="1494"/>
        <v>0.16312604445487497</v>
      </c>
      <c r="CV693" s="18">
        <f t="shared" si="1495"/>
        <v>0.16083702141208023</v>
      </c>
      <c r="CW693" s="15">
        <f t="shared" si="1496"/>
        <v>-1.5234700936844756</v>
      </c>
      <c r="CX693" s="15">
        <f t="shared" si="1497"/>
        <v>-1.0985451872056782</v>
      </c>
      <c r="CY693" s="15">
        <f t="shared" si="1498"/>
        <v>-2.9117772853428496</v>
      </c>
      <c r="CZ693" s="15">
        <f t="shared" si="1506"/>
        <v>0.42492490647879766</v>
      </c>
      <c r="DA693" s="15">
        <f t="shared" si="1507"/>
        <v>0.43905652441617882</v>
      </c>
      <c r="DB693" s="15">
        <f t="shared" si="1508"/>
        <v>-1.388307191658374</v>
      </c>
      <c r="DC693" s="15">
        <f t="shared" si="1509"/>
        <v>1.413161793738133E-2</v>
      </c>
      <c r="DD693" s="15">
        <f t="shared" si="1510"/>
        <v>-1.8132320981371715</v>
      </c>
      <c r="DE693" s="15">
        <f t="shared" si="1511"/>
        <v>-1.8273637160745526</v>
      </c>
      <c r="DF693" s="15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3" t="str">
        <f>E693</f>
        <v>STD</v>
      </c>
      <c r="DW693" s="43" t="str">
        <f>A693</f>
        <v>Lab 3</v>
      </c>
      <c r="DX693" s="43" t="str">
        <f>B693</f>
        <v>Jul 21, 2020</v>
      </c>
      <c r="DY693" s="125">
        <f>C693</f>
        <v>2</v>
      </c>
      <c r="DZ693" s="51">
        <f>BE693/AVERAGE(BE691,BE695)</f>
        <v>1.0039451371071821</v>
      </c>
      <c r="EA693" s="52">
        <f>(CM693/AVERAGE(CM691,CM695)-1)*10^6</f>
        <v>-15.075802322184195</v>
      </c>
      <c r="EB693" s="52">
        <f>(CN693/AVERAGE(CN691,CN695)-1)*10^6</f>
        <v>7.1453454095760094</v>
      </c>
      <c r="EC693" s="52">
        <f>(CP693/AVERAGE(CP691,CP695)-1)*10^6</f>
        <v>-5.9171987937256532</v>
      </c>
      <c r="ED693" s="4"/>
      <c r="EE693" s="4"/>
      <c r="EF693" s="4"/>
      <c r="EG693" s="4"/>
      <c r="EH693" s="130"/>
      <c r="EI693" s="20"/>
      <c r="EJ693" s="20"/>
      <c r="EK693" s="52"/>
      <c r="EL693" s="52"/>
      <c r="EN693" s="39" t="str">
        <f t="shared" ref="EN693:EU693" si="1537">DV656</f>
        <v>STD</v>
      </c>
      <c r="EO693" s="39" t="str">
        <f t="shared" si="1537"/>
        <v>Lab 3</v>
      </c>
      <c r="EP693" s="39" t="str">
        <f t="shared" si="1537"/>
        <v>Jul 20, 2020</v>
      </c>
      <c r="EQ693" s="124">
        <f t="shared" si="1537"/>
        <v>1</v>
      </c>
      <c r="ER693" s="117">
        <f t="shared" si="1537"/>
        <v>0.99940592915101634</v>
      </c>
      <c r="ES693" s="44">
        <f t="shared" si="1537"/>
        <v>-4.8502308792608417</v>
      </c>
      <c r="ET693" s="44">
        <f t="shared" si="1537"/>
        <v>-3.7328710965622847</v>
      </c>
      <c r="EU693" s="44">
        <f t="shared" si="1537"/>
        <v>25.06721204631468</v>
      </c>
      <c r="EV693" s="39" t="s">
        <v>275</v>
      </c>
      <c r="EW693" s="111" t="s">
        <v>233</v>
      </c>
      <c r="EX693">
        <f>COUNT(ES691:ES767)</f>
        <v>77</v>
      </c>
      <c r="EY693">
        <f t="shared" ref="EY693:EZ693" si="1538">COUNT(ET691:ET767)</f>
        <v>77</v>
      </c>
      <c r="EZ693" s="113">
        <f t="shared" si="1538"/>
        <v>77</v>
      </c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</row>
    <row r="694" spans="1:235">
      <c r="A694" s="4" t="s">
        <v>178</v>
      </c>
      <c r="B694" s="4" t="s">
        <v>173</v>
      </c>
      <c r="C694" s="4">
        <v>2</v>
      </c>
      <c r="D694" s="16">
        <v>9</v>
      </c>
      <c r="E694" s="4" t="s">
        <v>165</v>
      </c>
      <c r="F694" s="15">
        <v>1.5136965E-4</v>
      </c>
      <c r="G694" s="15">
        <v>-8.8841233999999995E-6</v>
      </c>
      <c r="H694" s="15">
        <v>2.1410088000000001E-4</v>
      </c>
      <c r="I694" s="15">
        <v>7.2304980000000005E-5</v>
      </c>
      <c r="J694" s="15">
        <v>1.3289268999999999E-4</v>
      </c>
      <c r="K694" s="15"/>
      <c r="L694" s="15">
        <v>1.9201257999999999E-4</v>
      </c>
      <c r="M694" s="15"/>
      <c r="N694" s="15">
        <v>1.0929375E-4</v>
      </c>
      <c r="O694" s="15"/>
      <c r="P694" s="15"/>
      <c r="Q694" s="15"/>
      <c r="R694" s="15"/>
      <c r="S694" s="15"/>
      <c r="T694" s="15">
        <v>9.8100895000000001E-5</v>
      </c>
      <c r="U694" s="15">
        <v>9.6759713000000007E-6</v>
      </c>
      <c r="V694" s="15">
        <v>16.496770999999999</v>
      </c>
      <c r="W694" s="15">
        <v>3.6795029399999999</v>
      </c>
      <c r="X694" s="15">
        <v>5.7573987999999998</v>
      </c>
      <c r="Y694" s="15"/>
      <c r="Z694" s="15">
        <v>6.1075575999999998</v>
      </c>
      <c r="AA694" s="15"/>
      <c r="AB694" s="15">
        <v>1.0265628</v>
      </c>
      <c r="AC694" s="4"/>
      <c r="AD694" s="4"/>
      <c r="AE694" s="4"/>
      <c r="AF694" s="4"/>
      <c r="AG694" s="4"/>
      <c r="AH694" s="4"/>
      <c r="AI694" s="69">
        <f t="shared" si="1478"/>
        <v>1</v>
      </c>
      <c r="AJ694" s="15">
        <f t="shared" si="1436"/>
        <v>-5.3268754999999997E-5</v>
      </c>
      <c r="AK694" s="15">
        <f t="shared" si="1437"/>
        <v>1.85600947E-5</v>
      </c>
      <c r="AL694" s="15">
        <f t="shared" si="1438"/>
        <v>16.496556899119998</v>
      </c>
      <c r="AM694" s="15">
        <f t="shared" si="1439"/>
        <v>3.6794306350199997</v>
      </c>
      <c r="AN694" s="15">
        <f t="shared" si="1440"/>
        <v>5.7572659073099999</v>
      </c>
      <c r="AO694" s="15">
        <f t="shared" si="1441"/>
        <v>0</v>
      </c>
      <c r="AP694" s="15">
        <f t="shared" si="1442"/>
        <v>6.1073655874199995</v>
      </c>
      <c r="AQ694" s="15">
        <f t="shared" si="1443"/>
        <v>0</v>
      </c>
      <c r="AR694" s="15">
        <f t="shared" si="1444"/>
        <v>1.02645350625</v>
      </c>
      <c r="AS694" s="15">
        <f t="shared" si="1445"/>
        <v>0</v>
      </c>
      <c r="AT694" s="15">
        <f t="shared" si="1446"/>
        <v>0</v>
      </c>
      <c r="AU694" s="15">
        <f t="shared" si="1447"/>
        <v>0</v>
      </c>
      <c r="AV694" s="15">
        <f t="shared" si="1448"/>
        <v>0</v>
      </c>
      <c r="AW694" s="15">
        <f t="shared" si="1449"/>
        <v>0</v>
      </c>
      <c r="AX694" s="4"/>
      <c r="AY694" s="4">
        <f t="shared" si="1450"/>
        <v>0</v>
      </c>
      <c r="AZ694" s="4">
        <f t="shared" si="1451"/>
        <v>1</v>
      </c>
      <c r="BA694" s="4"/>
      <c r="BB694" s="4">
        <f t="shared" si="1479"/>
        <v>1</v>
      </c>
      <c r="BC694" s="4">
        <f t="shared" si="1480"/>
        <v>1</v>
      </c>
      <c r="BD694" s="40">
        <f t="shared" si="1481"/>
        <v>2.0841068898193575</v>
      </c>
      <c r="BE694" s="15">
        <f t="shared" si="1482"/>
        <v>16.496556899119998</v>
      </c>
      <c r="BF694" s="15">
        <f t="shared" si="1483"/>
        <v>3.6794306350199997</v>
      </c>
      <c r="BG694" s="15">
        <f t="shared" si="1452"/>
        <v>5.7572659073099999</v>
      </c>
      <c r="BH694" s="15">
        <f t="shared" si="1453"/>
        <v>6.1073655874199995</v>
      </c>
      <c r="BI694" s="15">
        <f t="shared" si="1454"/>
        <v>1.02645350625</v>
      </c>
      <c r="BJ694" s="18">
        <f t="shared" si="1455"/>
        <v>0.22304233892687494</v>
      </c>
      <c r="BK694" s="18">
        <f t="shared" si="1456"/>
        <v>0.34899803289358633</v>
      </c>
      <c r="BL694" s="18">
        <f t="shared" si="1457"/>
        <v>0.37022062390157273</v>
      </c>
      <c r="BM694" s="18">
        <f t="shared" si="1458"/>
        <v>6.222228750684064E-2</v>
      </c>
      <c r="BN694" s="18">
        <f t="shared" si="1500"/>
        <v>1.5647165223101716</v>
      </c>
      <c r="BO694" s="18">
        <f t="shared" si="1501"/>
        <v>1.6598670265153137</v>
      </c>
      <c r="BP694" s="18">
        <f t="shared" si="1502"/>
        <v>0.27897074522358012</v>
      </c>
      <c r="BQ694" s="18">
        <f t="shared" si="1503"/>
        <v>1.0608100591055691</v>
      </c>
      <c r="BR694" s="18">
        <f t="shared" si="1504"/>
        <v>0.17828836165908407</v>
      </c>
      <c r="BS694" s="18">
        <f t="shared" si="1505"/>
        <v>0.16806812881224878</v>
      </c>
      <c r="BT694" s="144">
        <f t="shared" si="1459"/>
        <v>-1.5003936648846401</v>
      </c>
      <c r="BU694" s="144">
        <f t="shared" si="1460"/>
        <v>-1.0526889932036565</v>
      </c>
      <c r="BV694" s="144">
        <f t="shared" si="1461"/>
        <v>-0.99365617023357289</v>
      </c>
      <c r="BW694" s="144">
        <f t="shared" si="1462"/>
        <v>-2.7770420233726303</v>
      </c>
      <c r="BX694" s="96"/>
      <c r="BY694" s="96"/>
      <c r="BZ694" s="96"/>
      <c r="CA694" s="96"/>
      <c r="CB694" s="96"/>
      <c r="CC694" s="96"/>
      <c r="CD694" s="96"/>
      <c r="CE694" s="96"/>
      <c r="CF694" s="96"/>
      <c r="CG694" s="96"/>
      <c r="CH694" s="96"/>
      <c r="CI694" s="4"/>
      <c r="CJ694" s="43"/>
      <c r="CK694" s="20">
        <f t="shared" si="1484"/>
        <v>0</v>
      </c>
      <c r="CL694" s="42">
        <f t="shared" si="1485"/>
        <v>2.0841068898193575</v>
      </c>
      <c r="CM694" s="43">
        <f t="shared" si="1486"/>
        <v>0.21795458716729846</v>
      </c>
      <c r="CN694" s="43">
        <f t="shared" si="1487"/>
        <v>0.33335375466827144</v>
      </c>
      <c r="CO694" s="40">
        <f t="shared" si="1488"/>
        <v>0.33810000000000001</v>
      </c>
      <c r="CP694" s="43">
        <f t="shared" si="1489"/>
        <v>5.4379780028427124E-2</v>
      </c>
      <c r="CQ694" s="18">
        <f t="shared" si="1490"/>
        <v>1.5294642751078897</v>
      </c>
      <c r="CR694" s="18">
        <f t="shared" si="1491"/>
        <v>1.5512405790316302</v>
      </c>
      <c r="CS694" s="18">
        <f t="shared" si="1492"/>
        <v>0.24950050712484459</v>
      </c>
      <c r="CT694" s="18">
        <f t="shared" si="1493"/>
        <v>1.0142378637266336</v>
      </c>
      <c r="CU694" s="18">
        <f t="shared" si="1494"/>
        <v>0.16312934612823479</v>
      </c>
      <c r="CV694" s="18">
        <f t="shared" si="1495"/>
        <v>0.1608393375581991</v>
      </c>
      <c r="CW694" s="15">
        <f t="shared" si="1496"/>
        <v>-1.5234685536401242</v>
      </c>
      <c r="CX694" s="15">
        <f t="shared" si="1497"/>
        <v>-1.0985510265398579</v>
      </c>
      <c r="CY694" s="15">
        <f t="shared" si="1498"/>
        <v>-2.9117628848682462</v>
      </c>
      <c r="CZ694" s="15">
        <f t="shared" si="1506"/>
        <v>0.42491752710026659</v>
      </c>
      <c r="DA694" s="15">
        <f t="shared" si="1507"/>
        <v>0.43905498437182744</v>
      </c>
      <c r="DB694" s="15">
        <f t="shared" si="1508"/>
        <v>-1.388294331228122</v>
      </c>
      <c r="DC694" s="15">
        <f t="shared" si="1509"/>
        <v>1.4137457271560948E-2</v>
      </c>
      <c r="DD694" s="15">
        <f t="shared" si="1510"/>
        <v>-1.8132118583283883</v>
      </c>
      <c r="DE694" s="15">
        <f t="shared" si="1511"/>
        <v>-1.8273493155999494</v>
      </c>
      <c r="DF694" s="15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125"/>
      <c r="DZ694" s="4"/>
      <c r="EA694" s="20"/>
      <c r="EB694" s="20"/>
      <c r="EC694" s="20"/>
      <c r="ED694" s="4"/>
      <c r="EE694" s="4" t="str">
        <f>E694</f>
        <v>iRM6</v>
      </c>
      <c r="EF694" s="4" t="str">
        <f>A694</f>
        <v>Lab 3</v>
      </c>
      <c r="EG694" s="4" t="str">
        <f>B694</f>
        <v>Jul 21, 2020</v>
      </c>
      <c r="EH694" s="130">
        <f>C694</f>
        <v>2</v>
      </c>
      <c r="EI694" s="51">
        <f>BE694/AVERAGE(BE693,BE695)</f>
        <v>0.9804795407753637</v>
      </c>
      <c r="EJ694" s="52">
        <f>(CM694/AVERAGE(CM693,CM695)-1)*10^6</f>
        <v>-6.6903035992327275</v>
      </c>
      <c r="EK694" s="52">
        <f>(CN694/AVERAGE(CN693,CN695)-1)*10^6</f>
        <v>-2.7174490985215627</v>
      </c>
      <c r="EL694" s="52">
        <f>(CP694/AVERAGE(CP693,CP695)-1)*10^6</f>
        <v>10.762935501285043</v>
      </c>
      <c r="EN694" s="39" t="str">
        <f t="shared" ref="EN694:EU694" si="1539">DV658</f>
        <v>STD</v>
      </c>
      <c r="EO694" s="39" t="str">
        <f t="shared" si="1539"/>
        <v>Lab 3</v>
      </c>
      <c r="EP694" s="39" t="str">
        <f t="shared" si="1539"/>
        <v>Jul 20, 2020</v>
      </c>
      <c r="EQ694" s="124">
        <f t="shared" si="1539"/>
        <v>1</v>
      </c>
      <c r="ER694" s="117">
        <f t="shared" si="1539"/>
        <v>1.0023727065308443</v>
      </c>
      <c r="ES694" s="44">
        <f t="shared" si="1539"/>
        <v>9.7140989963051538</v>
      </c>
      <c r="ET694" s="44">
        <f t="shared" si="1539"/>
        <v>8.8533507638377529</v>
      </c>
      <c r="EU694" s="44">
        <f t="shared" si="1539"/>
        <v>-16.4419481488709</v>
      </c>
      <c r="EV694" s="39" t="s">
        <v>275</v>
      </c>
      <c r="EW694" s="114" t="s">
        <v>274</v>
      </c>
      <c r="EX694" s="115">
        <f>EX692/SQRT(EX693)</f>
        <v>2.4972793440824663</v>
      </c>
      <c r="EY694" s="115">
        <f t="shared" ref="EY694:EZ694" si="1540">EY692/SQRT(EY693)</f>
        <v>1.7353854782743219</v>
      </c>
      <c r="EZ694" s="116">
        <f t="shared" si="1540"/>
        <v>6.0709573125586003</v>
      </c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</row>
    <row r="695" spans="1:235">
      <c r="A695" s="4" t="s">
        <v>178</v>
      </c>
      <c r="B695" s="4" t="s">
        <v>173</v>
      </c>
      <c r="C695" s="4">
        <v>2</v>
      </c>
      <c r="D695" s="16">
        <v>10</v>
      </c>
      <c r="E695" s="4" t="s">
        <v>162</v>
      </c>
      <c r="F695" s="15">
        <v>1.5136965E-4</v>
      </c>
      <c r="G695" s="15">
        <v>-8.8841233999999995E-6</v>
      </c>
      <c r="H695" s="15">
        <v>2.1410088000000001E-4</v>
      </c>
      <c r="I695" s="15">
        <v>7.2304980000000005E-5</v>
      </c>
      <c r="J695" s="15">
        <v>1.3289268999999999E-4</v>
      </c>
      <c r="K695" s="15"/>
      <c r="L695" s="15">
        <v>1.9201257999999999E-4</v>
      </c>
      <c r="M695" s="15"/>
      <c r="N695" s="15">
        <v>1.0929375E-4</v>
      </c>
      <c r="O695" s="15"/>
      <c r="P695" s="15"/>
      <c r="Q695" s="15"/>
      <c r="R695" s="15"/>
      <c r="S695" s="15"/>
      <c r="T695" s="15">
        <v>-4.5389819000000001E-6</v>
      </c>
      <c r="U695" s="15">
        <v>2.0762531000000001E-5</v>
      </c>
      <c r="V695" s="15">
        <v>16.730167999999999</v>
      </c>
      <c r="W695" s="15">
        <v>3.7316775</v>
      </c>
      <c r="X695" s="15">
        <v>5.8390427000000003</v>
      </c>
      <c r="Y695" s="15"/>
      <c r="Z695" s="15">
        <v>6.1943672999999997</v>
      </c>
      <c r="AA695" s="15"/>
      <c r="AB695" s="15">
        <v>1.0411779999999999</v>
      </c>
      <c r="AC695" s="4"/>
      <c r="AD695" s="4"/>
      <c r="AE695" s="4"/>
      <c r="AF695" s="4"/>
      <c r="AG695" s="4"/>
      <c r="AH695" s="4"/>
      <c r="AI695" s="69">
        <f t="shared" si="1478"/>
        <v>1</v>
      </c>
      <c r="AJ695" s="15">
        <f t="shared" si="1436"/>
        <v>-1.559086319E-4</v>
      </c>
      <c r="AK695" s="15">
        <f t="shared" si="1437"/>
        <v>2.9646654400000003E-5</v>
      </c>
      <c r="AL695" s="15">
        <f t="shared" si="1438"/>
        <v>16.729953899119998</v>
      </c>
      <c r="AM695" s="15">
        <f t="shared" si="1439"/>
        <v>3.7316051950199998</v>
      </c>
      <c r="AN695" s="15">
        <f t="shared" si="1440"/>
        <v>5.8389098073100003</v>
      </c>
      <c r="AO695" s="15">
        <f t="shared" si="1441"/>
        <v>0</v>
      </c>
      <c r="AP695" s="15">
        <f t="shared" si="1442"/>
        <v>6.1941752874199993</v>
      </c>
      <c r="AQ695" s="15">
        <f t="shared" si="1443"/>
        <v>0</v>
      </c>
      <c r="AR695" s="15">
        <f t="shared" si="1444"/>
        <v>1.0410687062499999</v>
      </c>
      <c r="AS695" s="15">
        <f t="shared" si="1445"/>
        <v>0</v>
      </c>
      <c r="AT695" s="15">
        <f t="shared" si="1446"/>
        <v>0</v>
      </c>
      <c r="AU695" s="15">
        <f t="shared" si="1447"/>
        <v>0</v>
      </c>
      <c r="AV695" s="15">
        <f t="shared" si="1448"/>
        <v>0</v>
      </c>
      <c r="AW695" s="15">
        <f t="shared" si="1449"/>
        <v>0</v>
      </c>
      <c r="AX695" s="4"/>
      <c r="AY695" s="4">
        <f t="shared" si="1450"/>
        <v>0</v>
      </c>
      <c r="AZ695" s="4">
        <f t="shared" si="1451"/>
        <v>1</v>
      </c>
      <c r="BA695" s="4"/>
      <c r="BB695" s="4">
        <f t="shared" si="1479"/>
        <v>1</v>
      </c>
      <c r="BC695" s="4">
        <f t="shared" si="1480"/>
        <v>1</v>
      </c>
      <c r="BD695" s="40">
        <f t="shared" si="1481"/>
        <v>2.0855947294756416</v>
      </c>
      <c r="BE695" s="15">
        <f t="shared" si="1482"/>
        <v>16.729953899119998</v>
      </c>
      <c r="BF695" s="15">
        <f t="shared" si="1483"/>
        <v>3.7316051950199998</v>
      </c>
      <c r="BG695" s="15">
        <f t="shared" si="1452"/>
        <v>5.8389098073100003</v>
      </c>
      <c r="BH695" s="15">
        <f t="shared" si="1453"/>
        <v>6.1941752874199993</v>
      </c>
      <c r="BI695" s="15">
        <f t="shared" si="1454"/>
        <v>1.0410687062499999</v>
      </c>
      <c r="BJ695" s="18">
        <f t="shared" si="1455"/>
        <v>0.22304934117100489</v>
      </c>
      <c r="BK695" s="18">
        <f t="shared" si="1456"/>
        <v>0.34900931840685639</v>
      </c>
      <c r="BL695" s="18">
        <f t="shared" si="1457"/>
        <v>0.37024461183636709</v>
      </c>
      <c r="BM695" s="18">
        <f t="shared" si="1458"/>
        <v>6.2227828751205375E-2</v>
      </c>
      <c r="BN695" s="18">
        <f t="shared" si="1500"/>
        <v>1.564717997258203</v>
      </c>
      <c r="BO695" s="18">
        <f t="shared" si="1501"/>
        <v>1.6599224633105383</v>
      </c>
      <c r="BP695" s="18">
        <f t="shared" si="1502"/>
        <v>0.27898683055735757</v>
      </c>
      <c r="BQ695" s="18">
        <f t="shared" si="1503"/>
        <v>1.0608444884120707</v>
      </c>
      <c r="BR695" s="18">
        <f t="shared" si="1504"/>
        <v>0.1782984736203046</v>
      </c>
      <c r="BS695" s="18">
        <f t="shared" si="1505"/>
        <v>0.16807220621675792</v>
      </c>
      <c r="BT695" s="144">
        <f t="shared" si="1459"/>
        <v>-1.5003622711400673</v>
      </c>
      <c r="BU695" s="144">
        <f t="shared" si="1460"/>
        <v>-1.052656656829978</v>
      </c>
      <c r="BV695" s="144">
        <f t="shared" si="1461"/>
        <v>-0.9935913787115811</v>
      </c>
      <c r="BW695" s="144">
        <f t="shared" si="1462"/>
        <v>-2.7769529717182806</v>
      </c>
      <c r="BX695" s="96"/>
      <c r="BY695" s="96"/>
      <c r="BZ695" s="96"/>
      <c r="CA695" s="96"/>
      <c r="CB695" s="96"/>
      <c r="CC695" s="96"/>
      <c r="CD695" s="96"/>
      <c r="CE695" s="96"/>
      <c r="CF695" s="96"/>
      <c r="CG695" s="96"/>
      <c r="CH695" s="96"/>
      <c r="CI695" s="4"/>
      <c r="CJ695" s="43"/>
      <c r="CK695" s="20">
        <f t="shared" si="1484"/>
        <v>0</v>
      </c>
      <c r="CL695" s="42">
        <f t="shared" si="1485"/>
        <v>2.0855947294756416</v>
      </c>
      <c r="CM695" s="43">
        <f t="shared" si="1486"/>
        <v>0.21795783921100029</v>
      </c>
      <c r="CN695" s="43">
        <f t="shared" si="1487"/>
        <v>0.33335361984725809</v>
      </c>
      <c r="CO695" s="40">
        <f t="shared" si="1488"/>
        <v>0.33810000000000001</v>
      </c>
      <c r="CP695" s="43">
        <f t="shared" si="1489"/>
        <v>5.4379392557898552E-2</v>
      </c>
      <c r="CQ695" s="18">
        <f t="shared" si="1490"/>
        <v>1.5294408361451306</v>
      </c>
      <c r="CR695" s="18">
        <f t="shared" si="1491"/>
        <v>1.551217433719797</v>
      </c>
      <c r="CS695" s="18">
        <f t="shared" si="1492"/>
        <v>0.24949500671666611</v>
      </c>
      <c r="CT695" s="18">
        <f t="shared" si="1493"/>
        <v>1.0142382739233988</v>
      </c>
      <c r="CU695" s="18">
        <f t="shared" si="1494"/>
        <v>0.16312824976316456</v>
      </c>
      <c r="CV695" s="18">
        <f t="shared" si="1495"/>
        <v>0.16083819153474876</v>
      </c>
      <c r="CW695" s="15">
        <f t="shared" si="1496"/>
        <v>-1.5234536330115527</v>
      </c>
      <c r="CX695" s="15">
        <f t="shared" si="1497"/>
        <v>-1.0985514309782023</v>
      </c>
      <c r="CY695" s="15">
        <f t="shared" si="1498"/>
        <v>-2.9117700101620372</v>
      </c>
      <c r="CZ695" s="15">
        <f t="shared" si="1506"/>
        <v>0.42490220203335072</v>
      </c>
      <c r="DA695" s="15">
        <f t="shared" si="1507"/>
        <v>0.43904006374325588</v>
      </c>
      <c r="DB695" s="15">
        <f t="shared" si="1508"/>
        <v>-1.3883163771504845</v>
      </c>
      <c r="DC695" s="15">
        <f t="shared" si="1509"/>
        <v>1.4137861709905188E-2</v>
      </c>
      <c r="DD695" s="15">
        <f t="shared" si="1510"/>
        <v>-1.8132185791838353</v>
      </c>
      <c r="DE695" s="15">
        <f t="shared" si="1511"/>
        <v>-1.8273564408937402</v>
      </c>
      <c r="DF695" s="15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3" t="str">
        <f>E695</f>
        <v>STD</v>
      </c>
      <c r="DW695" s="43" t="str">
        <f>A695</f>
        <v>Lab 3</v>
      </c>
      <c r="DX695" s="43" t="str">
        <f>B695</f>
        <v>Jul 21, 2020</v>
      </c>
      <c r="DY695" s="125">
        <f>C695</f>
        <v>2</v>
      </c>
      <c r="DZ695" s="51">
        <f>BE695/AVERAGE(BE693,BE697)</f>
        <v>0.99510674390134046</v>
      </c>
      <c r="EA695" s="52">
        <f>(CM695/AVERAGE(CM693,CM697)-1)*10^6</f>
        <v>13.688424033375668</v>
      </c>
      <c r="EB695" s="52">
        <f>(CN695/AVERAGE(CN693,CN697)-1)*10^6</f>
        <v>-7.3291211518666799</v>
      </c>
      <c r="EC695" s="52">
        <f>(CP695/AVERAGE(CP693,CP697)-1)*10^6</f>
        <v>4.3174181618699237</v>
      </c>
      <c r="ED695" s="4"/>
      <c r="EE695" s="4"/>
      <c r="EF695" s="4"/>
      <c r="EG695" s="4"/>
      <c r="EH695" s="130"/>
      <c r="EI695" s="20"/>
      <c r="EJ695" s="20"/>
      <c r="EK695" s="52"/>
      <c r="EL695" s="52"/>
      <c r="EN695" s="39" t="str">
        <f t="shared" ref="EN695:EU695" si="1541">DV660</f>
        <v>STD</v>
      </c>
      <c r="EO695" s="39" t="str">
        <f t="shared" si="1541"/>
        <v>Lab 3</v>
      </c>
      <c r="EP695" s="39" t="str">
        <f t="shared" si="1541"/>
        <v>Jul 20, 2020</v>
      </c>
      <c r="EQ695" s="124">
        <f t="shared" si="1541"/>
        <v>1</v>
      </c>
      <c r="ER695" s="117">
        <f t="shared" si="1541"/>
        <v>0.99758929808562435</v>
      </c>
      <c r="ES695" s="44">
        <f t="shared" si="1541"/>
        <v>-7.0256962705350645</v>
      </c>
      <c r="ET695" s="44">
        <f t="shared" si="1541"/>
        <v>-8.4806912387103139</v>
      </c>
      <c r="EU695" s="44">
        <f t="shared" si="1541"/>
        <v>6.0135901711610984</v>
      </c>
      <c r="EV695" s="39" t="s">
        <v>275</v>
      </c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</row>
    <row r="696" spans="1:235">
      <c r="A696" s="4" t="s">
        <v>178</v>
      </c>
      <c r="B696" s="4" t="s">
        <v>173</v>
      </c>
      <c r="C696" s="4">
        <v>2</v>
      </c>
      <c r="D696" s="16">
        <v>11</v>
      </c>
      <c r="E696" s="4" t="s">
        <v>171</v>
      </c>
      <c r="F696" s="15">
        <v>1.5136965E-4</v>
      </c>
      <c r="G696" s="15">
        <v>-8.8841233999999995E-6</v>
      </c>
      <c r="H696" s="15">
        <v>2.1410088000000001E-4</v>
      </c>
      <c r="I696" s="15">
        <v>7.2304980000000005E-5</v>
      </c>
      <c r="J696" s="15">
        <v>1.3289268999999999E-4</v>
      </c>
      <c r="K696" s="15"/>
      <c r="L696" s="15">
        <v>1.9201257999999999E-4</v>
      </c>
      <c r="M696" s="15"/>
      <c r="N696" s="15">
        <v>1.0929375E-4</v>
      </c>
      <c r="O696" s="15"/>
      <c r="P696" s="15"/>
      <c r="Q696" s="15"/>
      <c r="R696" s="15"/>
      <c r="S696" s="15"/>
      <c r="T696" s="15">
        <v>-3.3643457999999998E-6</v>
      </c>
      <c r="U696" s="15">
        <v>2.6102433E-5</v>
      </c>
      <c r="V696" s="15">
        <v>16.865891000000001</v>
      </c>
      <c r="W696" s="15">
        <v>3.7620382000000001</v>
      </c>
      <c r="X696" s="15">
        <v>5.8867934000000002</v>
      </c>
      <c r="Y696" s="15"/>
      <c r="Z696" s="15">
        <v>6.2453136999999996</v>
      </c>
      <c r="AA696" s="15"/>
      <c r="AB696" s="15">
        <v>1.0497715000000001</v>
      </c>
      <c r="AC696" s="4"/>
      <c r="AD696" s="4"/>
      <c r="AE696" s="4"/>
      <c r="AF696" s="4"/>
      <c r="AG696" s="4"/>
      <c r="AH696" s="4"/>
      <c r="AI696" s="69">
        <f t="shared" si="1478"/>
        <v>1</v>
      </c>
      <c r="AJ696" s="15">
        <f t="shared" si="1436"/>
        <v>-1.5473399579999999E-4</v>
      </c>
      <c r="AK696" s="15">
        <f t="shared" si="1437"/>
        <v>3.4986556400000001E-5</v>
      </c>
      <c r="AL696" s="15">
        <f t="shared" si="1438"/>
        <v>16.86567689912</v>
      </c>
      <c r="AM696" s="15">
        <f t="shared" si="1439"/>
        <v>3.7619658950199999</v>
      </c>
      <c r="AN696" s="15">
        <f t="shared" si="1440"/>
        <v>5.8866605073100002</v>
      </c>
      <c r="AO696" s="15">
        <f t="shared" si="1441"/>
        <v>0</v>
      </c>
      <c r="AP696" s="15">
        <f t="shared" si="1442"/>
        <v>6.2451216874199993</v>
      </c>
      <c r="AQ696" s="15">
        <f t="shared" si="1443"/>
        <v>0</v>
      </c>
      <c r="AR696" s="15">
        <f t="shared" si="1444"/>
        <v>1.0496622062500001</v>
      </c>
      <c r="AS696" s="15">
        <f t="shared" si="1445"/>
        <v>0</v>
      </c>
      <c r="AT696" s="15">
        <f t="shared" si="1446"/>
        <v>0</v>
      </c>
      <c r="AU696" s="15">
        <f t="shared" si="1447"/>
        <v>0</v>
      </c>
      <c r="AV696" s="15">
        <f t="shared" si="1448"/>
        <v>0</v>
      </c>
      <c r="AW696" s="15">
        <f t="shared" si="1449"/>
        <v>0</v>
      </c>
      <c r="AX696" s="4"/>
      <c r="AY696" s="4">
        <f t="shared" si="1450"/>
        <v>0</v>
      </c>
      <c r="AZ696" s="4">
        <f t="shared" si="1451"/>
        <v>1</v>
      </c>
      <c r="BA696" s="4"/>
      <c r="BB696" s="4">
        <f t="shared" si="1479"/>
        <v>1</v>
      </c>
      <c r="BC696" s="4">
        <f t="shared" si="1480"/>
        <v>1</v>
      </c>
      <c r="BD696" s="40">
        <f t="shared" si="1481"/>
        <v>2.0881529462157529</v>
      </c>
      <c r="BE696" s="15">
        <f t="shared" si="1482"/>
        <v>16.86567689912</v>
      </c>
      <c r="BF696" s="15">
        <f t="shared" si="1483"/>
        <v>3.7619658950199999</v>
      </c>
      <c r="BG696" s="15">
        <f t="shared" si="1452"/>
        <v>5.8866605073100002</v>
      </c>
      <c r="BH696" s="15">
        <f t="shared" si="1453"/>
        <v>6.2451216874199993</v>
      </c>
      <c r="BI696" s="15">
        <f t="shared" si="1454"/>
        <v>1.0496622062500001</v>
      </c>
      <c r="BJ696" s="18">
        <f t="shared" si="1455"/>
        <v>0.22305454548440257</v>
      </c>
      <c r="BK696" s="18">
        <f t="shared" si="1456"/>
        <v>0.3490319743773313</v>
      </c>
      <c r="BL696" s="18">
        <f t="shared" si="1457"/>
        <v>0.37028586073209141</v>
      </c>
      <c r="BM696" s="18">
        <f t="shared" si="1458"/>
        <v>6.2236589288910675E-2</v>
      </c>
      <c r="BN696" s="18">
        <f t="shared" si="1500"/>
        <v>1.56478306066055</v>
      </c>
      <c r="BO696" s="18">
        <f t="shared" si="1501"/>
        <v>1.6600686613579196</v>
      </c>
      <c r="BP696" s="18">
        <f t="shared" si="1502"/>
        <v>0.27901959654645397</v>
      </c>
      <c r="BQ696" s="18">
        <f t="shared" si="1503"/>
        <v>1.0608938089201621</v>
      </c>
      <c r="BR696" s="18">
        <f t="shared" si="1504"/>
        <v>0.17831199963825659</v>
      </c>
      <c r="BS696" s="18">
        <f t="shared" si="1505"/>
        <v>0.16807714225399492</v>
      </c>
      <c r="BT696" s="144">
        <f t="shared" si="1459"/>
        <v>-1.5003389388466102</v>
      </c>
      <c r="BU696" s="144">
        <f t="shared" si="1460"/>
        <v>-1.0525917438492787</v>
      </c>
      <c r="BV696" s="144">
        <f t="shared" si="1461"/>
        <v>-0.99347997506974606</v>
      </c>
      <c r="BW696" s="144">
        <f t="shared" si="1462"/>
        <v>-2.7768121999562347</v>
      </c>
      <c r="BX696" s="96"/>
      <c r="BY696" s="96"/>
      <c r="BZ696" s="96"/>
      <c r="CA696" s="96"/>
      <c r="CB696" s="96"/>
      <c r="CC696" s="96"/>
      <c r="CD696" s="96"/>
      <c r="CE696" s="96"/>
      <c r="CF696" s="96"/>
      <c r="CG696" s="96"/>
      <c r="CH696" s="96"/>
      <c r="CI696" s="4"/>
      <c r="CJ696" s="43"/>
      <c r="CK696" s="20">
        <f t="shared" si="1484"/>
        <v>0</v>
      </c>
      <c r="CL696" s="42">
        <f t="shared" si="1485"/>
        <v>2.0881529462157529</v>
      </c>
      <c r="CM696" s="43">
        <f t="shared" si="1486"/>
        <v>0.21795675119834923</v>
      </c>
      <c r="CN696" s="43">
        <f t="shared" si="1487"/>
        <v>0.33335649265886125</v>
      </c>
      <c r="CO696" s="40">
        <f t="shared" si="1488"/>
        <v>0.33810000000000001</v>
      </c>
      <c r="CP696" s="43">
        <f t="shared" si="1489"/>
        <v>5.4378055030866498E-2</v>
      </c>
      <c r="CQ696" s="18">
        <f t="shared" si="1490"/>
        <v>1.5294616515709289</v>
      </c>
      <c r="CR696" s="18">
        <f t="shared" si="1491"/>
        <v>1.551225177201855</v>
      </c>
      <c r="CS696" s="18">
        <f t="shared" si="1492"/>
        <v>0.24949011550176906</v>
      </c>
      <c r="CT696" s="18">
        <f t="shared" si="1493"/>
        <v>1.0142295333842291</v>
      </c>
      <c r="CU696" s="18">
        <f t="shared" si="1494"/>
        <v>0.16312283164832195</v>
      </c>
      <c r="CV696" s="18">
        <f t="shared" si="1495"/>
        <v>0.16083423552459777</v>
      </c>
      <c r="CW696" s="15">
        <f t="shared" si="1496"/>
        <v>-1.5234586248731465</v>
      </c>
      <c r="CX696" s="15">
        <f t="shared" si="1497"/>
        <v>-1.0985428131050088</v>
      </c>
      <c r="CY696" s="15">
        <f t="shared" si="1498"/>
        <v>-2.9117946066758718</v>
      </c>
      <c r="CZ696" s="15">
        <f t="shared" si="1506"/>
        <v>0.42491581176813781</v>
      </c>
      <c r="DA696" s="15">
        <f t="shared" si="1507"/>
        <v>0.43904505560484958</v>
      </c>
      <c r="DB696" s="15">
        <f t="shared" si="1508"/>
        <v>-1.3883359818027252</v>
      </c>
      <c r="DC696" s="15">
        <f t="shared" si="1509"/>
        <v>1.4129243836712095E-2</v>
      </c>
      <c r="DD696" s="15">
        <f t="shared" si="1510"/>
        <v>-1.813251793570863</v>
      </c>
      <c r="DE696" s="15">
        <f t="shared" si="1511"/>
        <v>-1.8273810374075747</v>
      </c>
      <c r="DF696" s="15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125"/>
      <c r="DZ696" s="4"/>
      <c r="EA696" s="20"/>
      <c r="EB696" s="20"/>
      <c r="EC696" s="20"/>
      <c r="ED696" s="4"/>
      <c r="EE696" s="4" t="str">
        <f>E696</f>
        <v>iRM10</v>
      </c>
      <c r="EF696" s="4" t="str">
        <f>A696</f>
        <v>Lab 3</v>
      </c>
      <c r="EG696" s="4" t="str">
        <f>B696</f>
        <v>Jul 21, 2020</v>
      </c>
      <c r="EH696" s="130">
        <f>C696</f>
        <v>2</v>
      </c>
      <c r="EI696" s="51">
        <f>BE696/AVERAGE(BE695,BE697)</f>
        <v>1.0088825356669522</v>
      </c>
      <c r="EJ696" s="52">
        <f>(CM696/AVERAGE(CM695,CM697)-1)*10^6</f>
        <v>0.4661213490742</v>
      </c>
      <c r="EK696" s="52">
        <f>(CN696/AVERAGE(CN695,CN697)-1)*10^6</f>
        <v>4.4106129106769032</v>
      </c>
      <c r="EL696" s="52">
        <f>(CP696/AVERAGE(CP695,CP697)-1)*10^6</f>
        <v>-23.916405254120754</v>
      </c>
      <c r="EN696" s="39" t="str">
        <f t="shared" ref="EN696:EU696" si="1542">DV662</f>
        <v>STD</v>
      </c>
      <c r="EO696" s="39" t="str">
        <f t="shared" si="1542"/>
        <v>Lab 3</v>
      </c>
      <c r="EP696" s="39" t="str">
        <f t="shared" si="1542"/>
        <v>Jul 20, 2020</v>
      </c>
      <c r="EQ696" s="124">
        <f t="shared" si="1542"/>
        <v>1</v>
      </c>
      <c r="ER696" s="117">
        <f t="shared" si="1542"/>
        <v>1.0039365240900791</v>
      </c>
      <c r="ES696" s="44">
        <f t="shared" si="1542"/>
        <v>-3.8247187690299</v>
      </c>
      <c r="ET696" s="44">
        <f t="shared" si="1542"/>
        <v>8.6646338766094289</v>
      </c>
      <c r="EU696" s="44">
        <f t="shared" si="1542"/>
        <v>-16.988652563276752</v>
      </c>
      <c r="EV696" s="39" t="s">
        <v>275</v>
      </c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</row>
    <row r="697" spans="1:235">
      <c r="A697" s="4" t="s">
        <v>178</v>
      </c>
      <c r="B697" s="4" t="s">
        <v>173</v>
      </c>
      <c r="C697" s="4">
        <v>2</v>
      </c>
      <c r="D697" s="16">
        <v>12</v>
      </c>
      <c r="E697" s="4" t="s">
        <v>162</v>
      </c>
      <c r="F697" s="15">
        <v>1.5136965E-4</v>
      </c>
      <c r="G697" s="15">
        <v>-8.8841233999999995E-6</v>
      </c>
      <c r="H697" s="15">
        <v>2.1410088000000001E-4</v>
      </c>
      <c r="I697" s="15">
        <v>7.2304980000000005E-5</v>
      </c>
      <c r="J697" s="15">
        <v>1.3289268999999999E-4</v>
      </c>
      <c r="K697" s="15"/>
      <c r="L697" s="15">
        <v>1.9201257999999999E-4</v>
      </c>
      <c r="M697" s="15"/>
      <c r="N697" s="15">
        <v>1.0929375E-4</v>
      </c>
      <c r="O697" s="15"/>
      <c r="P697" s="15"/>
      <c r="Q697" s="15"/>
      <c r="R697" s="15"/>
      <c r="S697" s="15"/>
      <c r="T697" s="15">
        <v>-7.0034494000000002E-6</v>
      </c>
      <c r="U697" s="15">
        <v>3.2803696000000001E-5</v>
      </c>
      <c r="V697" s="15">
        <v>16.704632</v>
      </c>
      <c r="W697" s="15">
        <v>3.7260943000000002</v>
      </c>
      <c r="X697" s="15">
        <v>5.8306560999999997</v>
      </c>
      <c r="Y697" s="15"/>
      <c r="Z697" s="15">
        <v>6.1859133999999996</v>
      </c>
      <c r="AA697" s="15"/>
      <c r="AB697" s="15">
        <v>1.0398372</v>
      </c>
      <c r="AC697" s="4"/>
      <c r="AD697" s="4"/>
      <c r="AE697" s="4"/>
      <c r="AF697" s="4"/>
      <c r="AG697" s="4"/>
      <c r="AH697" s="4"/>
      <c r="AI697" s="69">
        <f t="shared" si="1478"/>
        <v>1</v>
      </c>
      <c r="AJ697" s="15">
        <f t="shared" si="1436"/>
        <v>-1.5837309939999999E-4</v>
      </c>
      <c r="AK697" s="15">
        <f t="shared" si="1437"/>
        <v>4.1687819400000003E-5</v>
      </c>
      <c r="AL697" s="15">
        <f t="shared" si="1438"/>
        <v>16.704417899119999</v>
      </c>
      <c r="AM697" s="15">
        <f t="shared" si="1439"/>
        <v>3.72602199502</v>
      </c>
      <c r="AN697" s="15">
        <f t="shared" si="1440"/>
        <v>5.8305232073099997</v>
      </c>
      <c r="AO697" s="15">
        <f t="shared" si="1441"/>
        <v>0</v>
      </c>
      <c r="AP697" s="15">
        <f t="shared" si="1442"/>
        <v>6.1857213874199992</v>
      </c>
      <c r="AQ697" s="15">
        <f t="shared" si="1443"/>
        <v>0</v>
      </c>
      <c r="AR697" s="15">
        <f t="shared" si="1444"/>
        <v>1.03972790625</v>
      </c>
      <c r="AS697" s="15">
        <f t="shared" si="1445"/>
        <v>0</v>
      </c>
      <c r="AT697" s="15">
        <f t="shared" si="1446"/>
        <v>0</v>
      </c>
      <c r="AU697" s="15">
        <f t="shared" si="1447"/>
        <v>0</v>
      </c>
      <c r="AV697" s="15">
        <f t="shared" si="1448"/>
        <v>0</v>
      </c>
      <c r="AW697" s="15">
        <f t="shared" si="1449"/>
        <v>0</v>
      </c>
      <c r="AX697" s="4"/>
      <c r="AY697" s="4">
        <f t="shared" si="1450"/>
        <v>0</v>
      </c>
      <c r="AZ697" s="4">
        <f t="shared" si="1451"/>
        <v>1</v>
      </c>
      <c r="BA697" s="4"/>
      <c r="BB697" s="4">
        <f t="shared" si="1479"/>
        <v>1</v>
      </c>
      <c r="BC697" s="4">
        <f t="shared" si="1480"/>
        <v>1</v>
      </c>
      <c r="BD697" s="40">
        <f t="shared" si="1481"/>
        <v>2.0893098426165988</v>
      </c>
      <c r="BE697" s="15">
        <f t="shared" si="1482"/>
        <v>16.704417899119999</v>
      </c>
      <c r="BF697" s="15">
        <f t="shared" si="1483"/>
        <v>3.72602199502</v>
      </c>
      <c r="BG697" s="15">
        <f t="shared" si="1452"/>
        <v>5.8305232073099997</v>
      </c>
      <c r="BH697" s="15">
        <f t="shared" si="1453"/>
        <v>6.1857213874199992</v>
      </c>
      <c r="BI697" s="15">
        <f t="shared" si="1454"/>
        <v>1.03972790625</v>
      </c>
      <c r="BJ697" s="18">
        <f t="shared" si="1455"/>
        <v>0.22305608118294798</v>
      </c>
      <c r="BK697" s="18">
        <f t="shared" si="1456"/>
        <v>0.34904078924038151</v>
      </c>
      <c r="BL697" s="18">
        <f t="shared" si="1457"/>
        <v>0.37030451613317622</v>
      </c>
      <c r="BM697" s="18">
        <f t="shared" si="1458"/>
        <v>6.2242690079297745E-2</v>
      </c>
      <c r="BN697" s="18">
        <f t="shared" si="1500"/>
        <v>1.5648118060233576</v>
      </c>
      <c r="BO697" s="18">
        <f t="shared" si="1501"/>
        <v>1.6601408675760638</v>
      </c>
      <c r="BP697" s="18">
        <f t="shared" si="1502"/>
        <v>0.27904502647586199</v>
      </c>
      <c r="BQ697" s="18">
        <f t="shared" si="1503"/>
        <v>1.0609204641642915</v>
      </c>
      <c r="BR697" s="18">
        <f t="shared" si="1504"/>
        <v>0.17832497518343543</v>
      </c>
      <c r="BS697" s="18">
        <f t="shared" si="1505"/>
        <v>0.16808514983628448</v>
      </c>
      <c r="BT697" s="144">
        <f t="shared" si="1459"/>
        <v>-1.5003320540137746</v>
      </c>
      <c r="BU697" s="144">
        <f t="shared" si="1460"/>
        <v>-1.0525664889947419</v>
      </c>
      <c r="BV697" s="144">
        <f t="shared" si="1461"/>
        <v>-0.99342959526014674</v>
      </c>
      <c r="BW697" s="144">
        <f t="shared" si="1462"/>
        <v>-2.776714178977596</v>
      </c>
      <c r="BX697" s="96"/>
      <c r="BY697" s="96"/>
      <c r="BZ697" s="96"/>
      <c r="CA697" s="96"/>
      <c r="CB697" s="96"/>
      <c r="CC697" s="96"/>
      <c r="CD697" s="96"/>
      <c r="CE697" s="96"/>
      <c r="CF697" s="96"/>
      <c r="CG697" s="96"/>
      <c r="CH697" s="96"/>
      <c r="CI697" s="4"/>
      <c r="CJ697" s="43"/>
      <c r="CK697" s="20">
        <f t="shared" si="1484"/>
        <v>0</v>
      </c>
      <c r="CL697" s="42">
        <f t="shared" si="1485"/>
        <v>2.0893098426165988</v>
      </c>
      <c r="CM697" s="43">
        <f t="shared" si="1486"/>
        <v>0.21795545999720309</v>
      </c>
      <c r="CN697" s="43">
        <f t="shared" si="1487"/>
        <v>0.33335642487053357</v>
      </c>
      <c r="CO697" s="40">
        <f t="shared" si="1488"/>
        <v>0.33810000000000001</v>
      </c>
      <c r="CP697" s="43">
        <f t="shared" si="1489"/>
        <v>5.4379318621245919E-2</v>
      </c>
      <c r="CQ697" s="18">
        <f t="shared" si="1490"/>
        <v>1.5294704013141553</v>
      </c>
      <c r="CR697" s="18">
        <f t="shared" si="1491"/>
        <v>1.5512343668946795</v>
      </c>
      <c r="CS697" s="18">
        <f t="shared" si="1492"/>
        <v>0.24949739098962573</v>
      </c>
      <c r="CT697" s="18">
        <f t="shared" si="1493"/>
        <v>1.0142297396287132</v>
      </c>
      <c r="CU697" s="18">
        <f t="shared" si="1494"/>
        <v>0.16312665532804821</v>
      </c>
      <c r="CV697" s="18">
        <f t="shared" si="1495"/>
        <v>0.16083797285195481</v>
      </c>
      <c r="CW697" s="15">
        <f t="shared" si="1496"/>
        <v>-1.5234645490070111</v>
      </c>
      <c r="CX697" s="15">
        <f t="shared" si="1497"/>
        <v>-1.098543016455884</v>
      </c>
      <c r="CY697" s="15">
        <f t="shared" si="1498"/>
        <v>-2.9117713698076568</v>
      </c>
      <c r="CZ697" s="15">
        <f t="shared" si="1506"/>
        <v>0.42492153255112686</v>
      </c>
      <c r="DA697" s="15">
        <f t="shared" si="1507"/>
        <v>0.43905097973871426</v>
      </c>
      <c r="DB697" s="15">
        <f t="shared" si="1508"/>
        <v>-1.3883068208006459</v>
      </c>
      <c r="DC697" s="15">
        <f t="shared" si="1509"/>
        <v>1.4129447187587216E-2</v>
      </c>
      <c r="DD697" s="15">
        <f t="shared" si="1510"/>
        <v>-1.8132283533517726</v>
      </c>
      <c r="DE697" s="15">
        <f t="shared" si="1511"/>
        <v>-1.82735780053936</v>
      </c>
      <c r="DF697" s="15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3" t="str">
        <f>E697</f>
        <v>STD</v>
      </c>
      <c r="DW697" s="43" t="str">
        <f>A697</f>
        <v>Lab 3</v>
      </c>
      <c r="DX697" s="43" t="str">
        <f>B697</f>
        <v>Jul 21, 2020</v>
      </c>
      <c r="DY697" s="125">
        <f>C697</f>
        <v>2</v>
      </c>
      <c r="DZ697" s="51">
        <f>BE697/AVERAGE(BE695,BE699)</f>
        <v>1.0113783882218934</v>
      </c>
      <c r="EA697" s="52">
        <f>(CM697/AVERAGE(CM695,CM699)-1)*10^6</f>
        <v>-3.5286461941286262</v>
      </c>
      <c r="EB697" s="52">
        <f>(CN697/AVERAGE(CN695,CN699)-1)*10^6</f>
        <v>11.187338668783298</v>
      </c>
      <c r="EC697" s="52">
        <f>(CP697/AVERAGE(CP695,CP699)-1)*10^6</f>
        <v>12.810766758075687</v>
      </c>
      <c r="ED697" s="4"/>
      <c r="EE697" s="4"/>
      <c r="EF697" s="4"/>
      <c r="EG697" s="4"/>
      <c r="EH697" s="130"/>
      <c r="EI697" s="20"/>
      <c r="EJ697" s="20"/>
      <c r="EK697" s="52"/>
      <c r="EL697" s="52"/>
      <c r="EN697" s="39" t="str">
        <f t="shared" ref="EN697:EU697" si="1543">DV664</f>
        <v>STD</v>
      </c>
      <c r="EO697" s="39" t="str">
        <f t="shared" si="1543"/>
        <v>Lab 3</v>
      </c>
      <c r="EP697" s="39" t="str">
        <f t="shared" si="1543"/>
        <v>Jul 20, 2020</v>
      </c>
      <c r="EQ697" s="124">
        <f t="shared" si="1543"/>
        <v>1</v>
      </c>
      <c r="ER697" s="117">
        <f t="shared" si="1543"/>
        <v>0.99658186257227532</v>
      </c>
      <c r="ES697" s="44">
        <f t="shared" si="1543"/>
        <v>14.162407591999937</v>
      </c>
      <c r="ET697" s="44">
        <f t="shared" si="1543"/>
        <v>-5.6479479690896284</v>
      </c>
      <c r="EU697" s="44">
        <f t="shared" si="1543"/>
        <v>11.535441084564724</v>
      </c>
      <c r="EV697" s="39" t="s">
        <v>275</v>
      </c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</row>
    <row r="698" spans="1:235">
      <c r="A698" s="4" t="s">
        <v>178</v>
      </c>
      <c r="B698" s="4" t="s">
        <v>173</v>
      </c>
      <c r="C698" s="4">
        <v>2</v>
      </c>
      <c r="D698" s="16">
        <v>13</v>
      </c>
      <c r="E698" s="4" t="s">
        <v>163</v>
      </c>
      <c r="F698" s="15">
        <v>1.5136965E-4</v>
      </c>
      <c r="G698" s="15">
        <v>-8.8841233999999995E-6</v>
      </c>
      <c r="H698" s="15">
        <v>2.1410088000000001E-4</v>
      </c>
      <c r="I698" s="15">
        <v>7.2304980000000005E-5</v>
      </c>
      <c r="J698" s="15">
        <v>1.3289268999999999E-4</v>
      </c>
      <c r="K698" s="15"/>
      <c r="L698" s="15">
        <v>1.9201257999999999E-4</v>
      </c>
      <c r="M698" s="15"/>
      <c r="N698" s="15">
        <v>1.0929375E-4</v>
      </c>
      <c r="O698" s="15"/>
      <c r="P698" s="15"/>
      <c r="Q698" s="15"/>
      <c r="R698" s="15"/>
      <c r="S698" s="15"/>
      <c r="T698" s="15">
        <v>2.5958105000000002E-6</v>
      </c>
      <c r="U698" s="15">
        <v>2.6930103999999999E-5</v>
      </c>
      <c r="V698" s="15">
        <v>16.602917000000001</v>
      </c>
      <c r="W698" s="15">
        <v>3.7035032999999999</v>
      </c>
      <c r="X698" s="15">
        <v>5.7953530999999998</v>
      </c>
      <c r="Y698" s="15"/>
      <c r="Z698" s="15">
        <v>6.1487176000000003</v>
      </c>
      <c r="AA698" s="15"/>
      <c r="AB698" s="15">
        <v>1.0336103000000001</v>
      </c>
      <c r="AC698" s="4"/>
      <c r="AD698" s="4"/>
      <c r="AE698" s="4"/>
      <c r="AF698" s="4"/>
      <c r="AG698" s="4"/>
      <c r="AH698" s="4"/>
      <c r="AI698" s="69">
        <f t="shared" si="1478"/>
        <v>1</v>
      </c>
      <c r="AJ698" s="15">
        <f t="shared" si="1436"/>
        <v>-1.487738395E-4</v>
      </c>
      <c r="AK698" s="15">
        <f t="shared" si="1437"/>
        <v>3.58142274E-5</v>
      </c>
      <c r="AL698" s="15">
        <f t="shared" si="1438"/>
        <v>16.602702899120001</v>
      </c>
      <c r="AM698" s="15">
        <f t="shared" si="1439"/>
        <v>3.7034309950199997</v>
      </c>
      <c r="AN698" s="15">
        <f t="shared" si="1440"/>
        <v>5.7952202073099999</v>
      </c>
      <c r="AO698" s="15">
        <f t="shared" si="1441"/>
        <v>0</v>
      </c>
      <c r="AP698" s="15">
        <f t="shared" si="1442"/>
        <v>6.14852558742</v>
      </c>
      <c r="AQ698" s="15">
        <f t="shared" si="1443"/>
        <v>0</v>
      </c>
      <c r="AR698" s="15">
        <f t="shared" si="1444"/>
        <v>1.0335010062500001</v>
      </c>
      <c r="AS698" s="15">
        <f t="shared" si="1445"/>
        <v>0</v>
      </c>
      <c r="AT698" s="15">
        <f t="shared" si="1446"/>
        <v>0</v>
      </c>
      <c r="AU698" s="15">
        <f t="shared" si="1447"/>
        <v>0</v>
      </c>
      <c r="AV698" s="15">
        <f t="shared" si="1448"/>
        <v>0</v>
      </c>
      <c r="AW698" s="15">
        <f t="shared" si="1449"/>
        <v>0</v>
      </c>
      <c r="AX698" s="4"/>
      <c r="AY698" s="4">
        <f t="shared" si="1450"/>
        <v>0</v>
      </c>
      <c r="AZ698" s="4">
        <f t="shared" si="1451"/>
        <v>1</v>
      </c>
      <c r="BA698" s="4"/>
      <c r="BB698" s="4">
        <f t="shared" si="1479"/>
        <v>1</v>
      </c>
      <c r="BC698" s="4">
        <f t="shared" si="1480"/>
        <v>1</v>
      </c>
      <c r="BD698" s="40">
        <f t="shared" si="1481"/>
        <v>2.091064232736346</v>
      </c>
      <c r="BE698" s="15">
        <f t="shared" si="1482"/>
        <v>16.602702899120001</v>
      </c>
      <c r="BF698" s="15">
        <f t="shared" si="1483"/>
        <v>3.7034309950199997</v>
      </c>
      <c r="BG698" s="15">
        <f t="shared" si="1452"/>
        <v>5.7952202073099999</v>
      </c>
      <c r="BH698" s="15">
        <f t="shared" si="1453"/>
        <v>6.14852558742</v>
      </c>
      <c r="BI698" s="15">
        <f t="shared" si="1454"/>
        <v>1.0335010062500001</v>
      </c>
      <c r="BJ698" s="18">
        <f t="shared" si="1455"/>
        <v>0.22306193259751061</v>
      </c>
      <c r="BK698" s="18">
        <f t="shared" si="1456"/>
        <v>0.34905281643130326</v>
      </c>
      <c r="BL698" s="18">
        <f t="shared" si="1457"/>
        <v>0.37033280814450353</v>
      </c>
      <c r="BM698" s="18">
        <f t="shared" si="1458"/>
        <v>6.2248961059513941E-2</v>
      </c>
      <c r="BN698" s="18">
        <f t="shared" si="1500"/>
        <v>1.5648246761186659</v>
      </c>
      <c r="BO698" s="18">
        <f t="shared" si="1501"/>
        <v>1.6602241531401332</v>
      </c>
      <c r="BP698" s="18">
        <f t="shared" si="1502"/>
        <v>0.27906581967903493</v>
      </c>
      <c r="BQ698" s="18">
        <f t="shared" si="1503"/>
        <v>1.0609649620672474</v>
      </c>
      <c r="BR698" s="18">
        <f t="shared" si="1504"/>
        <v>0.17833679640790148</v>
      </c>
      <c r="BS698" s="18">
        <f t="shared" si="1505"/>
        <v>0.16808924213710077</v>
      </c>
      <c r="BT698" s="144">
        <f t="shared" si="1459"/>
        <v>-1.5003058214278566</v>
      </c>
      <c r="BU698" s="144">
        <f t="shared" si="1460"/>
        <v>-1.0525320317505407</v>
      </c>
      <c r="BV698" s="144">
        <f t="shared" si="1461"/>
        <v>-0.993353196163278</v>
      </c>
      <c r="BW698" s="144">
        <f t="shared" si="1462"/>
        <v>-2.7766134335836012</v>
      </c>
      <c r="BX698" s="96"/>
      <c r="BY698" s="96"/>
      <c r="BZ698" s="96"/>
      <c r="CA698" s="96"/>
      <c r="CB698" s="96"/>
      <c r="CC698" s="96"/>
      <c r="CD698" s="96"/>
      <c r="CE698" s="96"/>
      <c r="CF698" s="96"/>
      <c r="CG698" s="96"/>
      <c r="CH698" s="96"/>
      <c r="CI698" s="4"/>
      <c r="CJ698" s="43"/>
      <c r="CK698" s="20">
        <f t="shared" si="1484"/>
        <v>0</v>
      </c>
      <c r="CL698" s="42">
        <f t="shared" si="1485"/>
        <v>2.091064232736346</v>
      </c>
      <c r="CM698" s="43">
        <f t="shared" si="1486"/>
        <v>0.21795694390122439</v>
      </c>
      <c r="CN698" s="43">
        <f t="shared" si="1487"/>
        <v>0.33335504172023322</v>
      </c>
      <c r="CO698" s="40">
        <f t="shared" si="1488"/>
        <v>0.33810000000000001</v>
      </c>
      <c r="CP698" s="43">
        <f t="shared" si="1489"/>
        <v>5.4378630079443636E-2</v>
      </c>
      <c r="CQ698" s="18">
        <f t="shared" si="1490"/>
        <v>1.5294536423272016</v>
      </c>
      <c r="CR698" s="18">
        <f t="shared" si="1491"/>
        <v>1.5512238057128522</v>
      </c>
      <c r="CS698" s="18">
        <f t="shared" si="1492"/>
        <v>0.24949253327798263</v>
      </c>
      <c r="CT698" s="18">
        <f t="shared" si="1493"/>
        <v>1.0142339478511591</v>
      </c>
      <c r="CU698" s="18">
        <f t="shared" si="1494"/>
        <v>0.16312526667912422</v>
      </c>
      <c r="CV698" s="18">
        <f t="shared" si="1495"/>
        <v>0.16083593634854668</v>
      </c>
      <c r="CW698" s="15">
        <f t="shared" si="1496"/>
        <v>-1.5234577407399921</v>
      </c>
      <c r="CX698" s="15">
        <f t="shared" si="1497"/>
        <v>-1.0985471656279613</v>
      </c>
      <c r="CY698" s="15">
        <f t="shared" si="1498"/>
        <v>-2.9117840317199217</v>
      </c>
      <c r="CZ698" s="15">
        <f t="shared" si="1506"/>
        <v>0.42491057511203079</v>
      </c>
      <c r="DA698" s="15">
        <f t="shared" si="1507"/>
        <v>0.43904417147169517</v>
      </c>
      <c r="DB698" s="15">
        <f t="shared" si="1508"/>
        <v>-1.3883262909799301</v>
      </c>
      <c r="DC698" s="15">
        <f t="shared" si="1509"/>
        <v>1.4133596359664415E-2</v>
      </c>
      <c r="DD698" s="15">
        <f t="shared" si="1510"/>
        <v>-1.8132368660919609</v>
      </c>
      <c r="DE698" s="15">
        <f t="shared" si="1511"/>
        <v>-1.8273704624516254</v>
      </c>
      <c r="DF698" s="15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125"/>
      <c r="DZ698" s="4"/>
      <c r="EA698" s="20"/>
      <c r="EB698" s="20"/>
      <c r="EC698" s="20"/>
      <c r="ED698" s="4"/>
      <c r="EE698" s="4" t="str">
        <f>E698</f>
        <v>iRM4</v>
      </c>
      <c r="EF698" s="4" t="str">
        <f>A698</f>
        <v>Lab 3</v>
      </c>
      <c r="EG698" s="4" t="str">
        <f>B698</f>
        <v>Jul 21, 2020</v>
      </c>
      <c r="EH698" s="130">
        <f>C698</f>
        <v>2</v>
      </c>
      <c r="EI698" s="51">
        <f>BE698/AVERAGE(BE697,BE699)</f>
        <v>1.0059976784993157</v>
      </c>
      <c r="EJ698" s="52">
        <f>(CM698/AVERAGE(CM697,CM699)-1)*10^6</f>
        <v>8.7376759270174631</v>
      </c>
      <c r="EK698" s="52">
        <f>(CN698/AVERAGE(CN697,CN699)-1)*10^6</f>
        <v>2.8308263451126692</v>
      </c>
      <c r="EL698" s="52">
        <f>(CP698/AVERAGE(CP697,CP699)-1)*10^6</f>
        <v>0.82860499106551799</v>
      </c>
      <c r="EN698" s="39" t="str">
        <f t="shared" ref="EN698:EU698" si="1544">DV666</f>
        <v>STD</v>
      </c>
      <c r="EO698" s="39" t="str">
        <f t="shared" si="1544"/>
        <v>Lab 3</v>
      </c>
      <c r="EP698" s="39" t="str">
        <f t="shared" si="1544"/>
        <v>Jul 20, 2020</v>
      </c>
      <c r="EQ698" s="124">
        <f t="shared" si="1544"/>
        <v>1</v>
      </c>
      <c r="ER698" s="117">
        <f t="shared" si="1544"/>
        <v>1.0009099999080451</v>
      </c>
      <c r="ES698" s="44">
        <f t="shared" si="1544"/>
        <v>-8.4448447862373044</v>
      </c>
      <c r="ET698" s="44">
        <f t="shared" si="1544"/>
        <v>3.0888824769093048</v>
      </c>
      <c r="EU698" s="44">
        <f t="shared" si="1544"/>
        <v>-0.97591974101973733</v>
      </c>
      <c r="EV698" s="39" t="s">
        <v>275</v>
      </c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</row>
    <row r="699" spans="1:235">
      <c r="A699" s="4" t="s">
        <v>178</v>
      </c>
      <c r="B699" s="4" t="s">
        <v>173</v>
      </c>
      <c r="C699" s="4">
        <v>2</v>
      </c>
      <c r="D699" s="16">
        <v>14</v>
      </c>
      <c r="E699" s="4" t="s">
        <v>162</v>
      </c>
      <c r="F699" s="15">
        <v>1.5136965E-4</v>
      </c>
      <c r="G699" s="15">
        <v>-8.8841233999999995E-6</v>
      </c>
      <c r="H699" s="15">
        <v>2.1410088000000001E-4</v>
      </c>
      <c r="I699" s="15">
        <v>7.2304980000000005E-5</v>
      </c>
      <c r="J699" s="15">
        <v>1.3289268999999999E-4</v>
      </c>
      <c r="K699" s="15"/>
      <c r="L699" s="15">
        <v>1.9201257999999999E-4</v>
      </c>
      <c r="M699" s="15"/>
      <c r="N699" s="15">
        <v>1.0929375E-4</v>
      </c>
      <c r="O699" s="15"/>
      <c r="P699" s="15"/>
      <c r="Q699" s="15"/>
      <c r="R699" s="15"/>
      <c r="S699" s="15"/>
      <c r="T699" s="15">
        <v>-1.6527089999999999E-5</v>
      </c>
      <c r="U699" s="15">
        <v>2.3648766999999999E-5</v>
      </c>
      <c r="V699" s="15">
        <v>16.303234</v>
      </c>
      <c r="W699" s="15">
        <v>3.6366714999999998</v>
      </c>
      <c r="X699" s="15">
        <v>5.6908627000000003</v>
      </c>
      <c r="Y699" s="15"/>
      <c r="Z699" s="15">
        <v>6.0380934000000002</v>
      </c>
      <c r="AA699" s="15"/>
      <c r="AB699" s="15">
        <v>1.0150302</v>
      </c>
      <c r="AC699" s="4"/>
      <c r="AD699" s="4"/>
      <c r="AE699" s="4"/>
      <c r="AF699" s="4"/>
      <c r="AG699" s="4"/>
      <c r="AH699" s="4"/>
      <c r="AI699" s="69">
        <f t="shared" si="1478"/>
        <v>1</v>
      </c>
      <c r="AJ699" s="15">
        <f t="shared" si="1436"/>
        <v>-1.6789674E-4</v>
      </c>
      <c r="AK699" s="15">
        <f t="shared" si="1437"/>
        <v>3.2532890400000001E-5</v>
      </c>
      <c r="AL699" s="15">
        <f t="shared" si="1438"/>
        <v>16.303019899119999</v>
      </c>
      <c r="AM699" s="15">
        <f t="shared" si="1439"/>
        <v>3.6365991950199996</v>
      </c>
      <c r="AN699" s="15">
        <f t="shared" si="1440"/>
        <v>5.6907298073100003</v>
      </c>
      <c r="AO699" s="15">
        <f t="shared" si="1441"/>
        <v>0</v>
      </c>
      <c r="AP699" s="15">
        <f t="shared" si="1442"/>
        <v>6.0379013874199998</v>
      </c>
      <c r="AQ699" s="15">
        <f t="shared" si="1443"/>
        <v>0</v>
      </c>
      <c r="AR699" s="15">
        <f t="shared" si="1444"/>
        <v>1.01492090625</v>
      </c>
      <c r="AS699" s="15">
        <f t="shared" si="1445"/>
        <v>0</v>
      </c>
      <c r="AT699" s="15">
        <f t="shared" si="1446"/>
        <v>0</v>
      </c>
      <c r="AU699" s="15">
        <f t="shared" si="1447"/>
        <v>0</v>
      </c>
      <c r="AV699" s="15">
        <f t="shared" si="1448"/>
        <v>0</v>
      </c>
      <c r="AW699" s="15">
        <f t="shared" si="1449"/>
        <v>0</v>
      </c>
      <c r="AX699" s="4"/>
      <c r="AY699" s="4">
        <f t="shared" si="1450"/>
        <v>0</v>
      </c>
      <c r="AZ699" s="4">
        <f t="shared" si="1451"/>
        <v>1</v>
      </c>
      <c r="BA699" s="4"/>
      <c r="BB699" s="4">
        <f t="shared" si="1479"/>
        <v>1</v>
      </c>
      <c r="BC699" s="4">
        <f t="shared" si="1480"/>
        <v>1</v>
      </c>
      <c r="BD699" s="40">
        <f t="shared" si="1481"/>
        <v>2.0924267666165877</v>
      </c>
      <c r="BE699" s="15">
        <f t="shared" si="1482"/>
        <v>16.303019899119999</v>
      </c>
      <c r="BF699" s="15">
        <f t="shared" si="1483"/>
        <v>3.6365991950199996</v>
      </c>
      <c r="BG699" s="15">
        <f t="shared" si="1452"/>
        <v>5.6907298073100003</v>
      </c>
      <c r="BH699" s="15">
        <f t="shared" si="1453"/>
        <v>6.0379013874199998</v>
      </c>
      <c r="BI699" s="15">
        <f t="shared" si="1454"/>
        <v>1.01492090625</v>
      </c>
      <c r="BJ699" s="18">
        <f t="shared" si="1455"/>
        <v>0.22306291825211447</v>
      </c>
      <c r="BK699" s="18">
        <f t="shared" si="1456"/>
        <v>0.34905985777623771</v>
      </c>
      <c r="BL699" s="18">
        <f t="shared" si="1457"/>
        <v>0.37035478241340503</v>
      </c>
      <c r="BM699" s="18">
        <f t="shared" si="1458"/>
        <v>6.2253552564502677E-2</v>
      </c>
      <c r="BN699" s="18">
        <f t="shared" si="1500"/>
        <v>1.5648493282138298</v>
      </c>
      <c r="BO699" s="18">
        <f t="shared" si="1501"/>
        <v>1.660315328587316</v>
      </c>
      <c r="BP699" s="18">
        <f t="shared" si="1502"/>
        <v>0.27908517046361453</v>
      </c>
      <c r="BQ699" s="18">
        <f t="shared" si="1503"/>
        <v>1.0610065126733028</v>
      </c>
      <c r="BR699" s="18">
        <f t="shared" si="1504"/>
        <v>0.17834635286080322</v>
      </c>
      <c r="BS699" s="18">
        <f t="shared" si="1505"/>
        <v>0.16809166647944818</v>
      </c>
      <c r="BT699" s="144">
        <f t="shared" si="1459"/>
        <v>-1.5003014026890127</v>
      </c>
      <c r="BU699" s="144">
        <f t="shared" si="1460"/>
        <v>-1.0525118592334246</v>
      </c>
      <c r="BV699" s="144">
        <f t="shared" si="1461"/>
        <v>-0.99329386137979281</v>
      </c>
      <c r="BW699" s="144">
        <f t="shared" si="1462"/>
        <v>-2.7765396759564314</v>
      </c>
      <c r="BX699" s="96"/>
      <c r="BY699" s="96"/>
      <c r="BZ699" s="96"/>
      <c r="CA699" s="96"/>
      <c r="CB699" s="96"/>
      <c r="CC699" s="96"/>
      <c r="CD699" s="96"/>
      <c r="CE699" s="96"/>
      <c r="CF699" s="96"/>
      <c r="CG699" s="96"/>
      <c r="CH699" s="96"/>
      <c r="CI699" s="4"/>
      <c r="CJ699" s="43"/>
      <c r="CK699" s="20">
        <f t="shared" si="1484"/>
        <v>0</v>
      </c>
      <c r="CL699" s="42">
        <f t="shared" si="1485"/>
        <v>2.0924267666165877</v>
      </c>
      <c r="CM699" s="43">
        <f t="shared" si="1486"/>
        <v>0.2179546189642424</v>
      </c>
      <c r="CN699" s="43">
        <f t="shared" si="1487"/>
        <v>0.3333517712348068</v>
      </c>
      <c r="CO699" s="40">
        <f t="shared" si="1488"/>
        <v>0.33809999999999996</v>
      </c>
      <c r="CP699" s="43">
        <f t="shared" si="1489"/>
        <v>5.4377851420907439E-2</v>
      </c>
      <c r="CQ699" s="18">
        <f t="shared" si="1490"/>
        <v>1.5294549517645073</v>
      </c>
      <c r="CR699" s="18">
        <f t="shared" si="1491"/>
        <v>1.5512403527243837</v>
      </c>
      <c r="CS699" s="18">
        <f t="shared" si="1492"/>
        <v>0.24949162206022646</v>
      </c>
      <c r="CT699" s="18">
        <f t="shared" si="1493"/>
        <v>1.0142438984127928</v>
      </c>
      <c r="CU699" s="18">
        <f t="shared" si="1494"/>
        <v>0.16312453124061754</v>
      </c>
      <c r="CV699" s="18">
        <f t="shared" si="1495"/>
        <v>0.16083363330644024</v>
      </c>
      <c r="CW699" s="15">
        <f t="shared" si="1496"/>
        <v>-1.5234684077522032</v>
      </c>
      <c r="CX699" s="15">
        <f t="shared" si="1497"/>
        <v>-1.0985569764934358</v>
      </c>
      <c r="CY699" s="15">
        <f t="shared" si="1498"/>
        <v>-2.9117983510234793</v>
      </c>
      <c r="CZ699" s="15">
        <f t="shared" si="1506"/>
        <v>0.42491143125876768</v>
      </c>
      <c r="DA699" s="15">
        <f t="shared" si="1507"/>
        <v>0.43905483848390647</v>
      </c>
      <c r="DB699" s="15">
        <f t="shared" si="1508"/>
        <v>-1.3883299432712761</v>
      </c>
      <c r="DC699" s="15">
        <f t="shared" si="1509"/>
        <v>1.414340722513892E-2</v>
      </c>
      <c r="DD699" s="15">
        <f t="shared" si="1510"/>
        <v>-1.8132413745300435</v>
      </c>
      <c r="DE699" s="15">
        <f t="shared" si="1511"/>
        <v>-1.8273847817551823</v>
      </c>
      <c r="DF699" s="15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3" t="str">
        <f>E699</f>
        <v>STD</v>
      </c>
      <c r="DW699" s="43" t="str">
        <f>A699</f>
        <v>Lab 3</v>
      </c>
      <c r="DX699" s="43" t="str">
        <f>B699</f>
        <v>Jul 21, 2020</v>
      </c>
      <c r="DY699" s="125">
        <f>C699</f>
        <v>2</v>
      </c>
      <c r="DZ699" s="51">
        <f>BE699/AVERAGE(BE697,BE701)</f>
        <v>0.98720100873912764</v>
      </c>
      <c r="EA699" s="52">
        <f>(CM699/AVERAGE(CM697,CM701)-1)*10^6</f>
        <v>2.0034040106864381</v>
      </c>
      <c r="EB699" s="52">
        <f>(CN699/AVERAGE(CN697,CN701)-1)*10^6</f>
        <v>-11.919237843160957</v>
      </c>
      <c r="EC699" s="52">
        <f>(CP699/AVERAGE(CP697,CP701)-1)*10^6</f>
        <v>-18.25552479428616</v>
      </c>
      <c r="ED699" s="4"/>
      <c r="EE699" s="4"/>
      <c r="EF699" s="4"/>
      <c r="EG699" s="4"/>
      <c r="EH699" s="130"/>
      <c r="EI699" s="20"/>
      <c r="EJ699" s="20"/>
      <c r="EK699" s="52"/>
      <c r="EL699" s="52"/>
      <c r="EN699" s="39" t="str">
        <f t="shared" ref="EN699:EU699" si="1545">DV668</f>
        <v>STD</v>
      </c>
      <c r="EO699" s="39" t="str">
        <f t="shared" si="1545"/>
        <v>Lab 3</v>
      </c>
      <c r="EP699" s="39" t="str">
        <f t="shared" si="1545"/>
        <v>Jul 20, 2020</v>
      </c>
      <c r="EQ699" s="124">
        <f t="shared" si="1545"/>
        <v>1</v>
      </c>
      <c r="ER699" s="117">
        <f t="shared" si="1545"/>
        <v>0.99730280218113287</v>
      </c>
      <c r="ES699" s="44">
        <f t="shared" si="1545"/>
        <v>-3.1547511746277124</v>
      </c>
      <c r="ET699" s="44">
        <f t="shared" si="1545"/>
        <v>-5.288817089277309</v>
      </c>
      <c r="EU699" s="44">
        <f t="shared" si="1545"/>
        <v>2.1347140686245325</v>
      </c>
      <c r="EV699" s="39" t="s">
        <v>275</v>
      </c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</row>
    <row r="700" spans="1:235">
      <c r="A700" s="4" t="s">
        <v>178</v>
      </c>
      <c r="B700" s="4" t="s">
        <v>173</v>
      </c>
      <c r="C700" s="4">
        <v>2</v>
      </c>
      <c r="D700" s="16">
        <v>15</v>
      </c>
      <c r="E700" s="4" t="s">
        <v>172</v>
      </c>
      <c r="F700" s="15">
        <v>1.5136965E-4</v>
      </c>
      <c r="G700" s="15">
        <v>-8.8841233999999995E-6</v>
      </c>
      <c r="H700" s="15">
        <v>2.1410088000000001E-4</v>
      </c>
      <c r="I700" s="15">
        <v>7.2304980000000005E-5</v>
      </c>
      <c r="J700" s="15">
        <v>1.3289268999999999E-4</v>
      </c>
      <c r="K700" s="15"/>
      <c r="L700" s="15">
        <v>1.9201257999999999E-4</v>
      </c>
      <c r="M700" s="15"/>
      <c r="N700" s="15">
        <v>1.0929375E-4</v>
      </c>
      <c r="O700" s="15"/>
      <c r="P700" s="15"/>
      <c r="Q700" s="15"/>
      <c r="R700" s="15"/>
      <c r="S700" s="15"/>
      <c r="T700" s="15">
        <v>-2.3993308000000001E-5</v>
      </c>
      <c r="U700" s="15">
        <v>2.5386147999999999E-5</v>
      </c>
      <c r="V700" s="15">
        <v>16.560362999999999</v>
      </c>
      <c r="W700" s="15">
        <v>3.6941494000000001</v>
      </c>
      <c r="X700" s="15">
        <v>5.7809794999999999</v>
      </c>
      <c r="Y700" s="15"/>
      <c r="Z700" s="15">
        <v>6.1339478999999999</v>
      </c>
      <c r="AA700" s="15"/>
      <c r="AB700" s="15">
        <v>1.0311805999999999</v>
      </c>
      <c r="AC700" s="4"/>
      <c r="AD700" s="4"/>
      <c r="AE700" s="4"/>
      <c r="AF700" s="4"/>
      <c r="AG700" s="4"/>
      <c r="AH700" s="4"/>
      <c r="AI700" s="69">
        <f t="shared" si="1478"/>
        <v>1</v>
      </c>
      <c r="AJ700" s="15">
        <f t="shared" si="1436"/>
        <v>-1.75362958E-4</v>
      </c>
      <c r="AK700" s="15">
        <f t="shared" si="1437"/>
        <v>3.4270271399999997E-5</v>
      </c>
      <c r="AL700" s="15">
        <f t="shared" si="1438"/>
        <v>16.560148899119998</v>
      </c>
      <c r="AM700" s="15">
        <f t="shared" si="1439"/>
        <v>3.6940770950199999</v>
      </c>
      <c r="AN700" s="15">
        <f t="shared" si="1440"/>
        <v>5.78084660731</v>
      </c>
      <c r="AO700" s="15">
        <f t="shared" si="1441"/>
        <v>0</v>
      </c>
      <c r="AP700" s="15">
        <f t="shared" si="1442"/>
        <v>6.1337558874199996</v>
      </c>
      <c r="AQ700" s="15">
        <f t="shared" si="1443"/>
        <v>0</v>
      </c>
      <c r="AR700" s="15">
        <f t="shared" si="1444"/>
        <v>1.0310713062499999</v>
      </c>
      <c r="AS700" s="15">
        <f t="shared" si="1445"/>
        <v>0</v>
      </c>
      <c r="AT700" s="15">
        <f t="shared" si="1446"/>
        <v>0</v>
      </c>
      <c r="AU700" s="15">
        <f t="shared" si="1447"/>
        <v>0</v>
      </c>
      <c r="AV700" s="15">
        <f t="shared" si="1448"/>
        <v>0</v>
      </c>
      <c r="AW700" s="15">
        <f t="shared" si="1449"/>
        <v>0</v>
      </c>
      <c r="AX700" s="4"/>
      <c r="AY700" s="4">
        <f t="shared" si="1450"/>
        <v>0</v>
      </c>
      <c r="AZ700" s="4">
        <f t="shared" si="1451"/>
        <v>1</v>
      </c>
      <c r="BA700" s="4"/>
      <c r="BB700" s="4">
        <f t="shared" si="1479"/>
        <v>1</v>
      </c>
      <c r="BC700" s="4">
        <f t="shared" si="1480"/>
        <v>1</v>
      </c>
      <c r="BD700" s="40">
        <f t="shared" si="1481"/>
        <v>2.0947687956252619</v>
      </c>
      <c r="BE700" s="15">
        <f t="shared" si="1482"/>
        <v>16.560148899119998</v>
      </c>
      <c r="BF700" s="15">
        <f t="shared" si="1483"/>
        <v>3.6940770950199999</v>
      </c>
      <c r="BG700" s="15">
        <f t="shared" si="1452"/>
        <v>5.78084660731</v>
      </c>
      <c r="BH700" s="15">
        <f t="shared" si="1453"/>
        <v>6.1337558874199996</v>
      </c>
      <c r="BI700" s="15">
        <f t="shared" si="1454"/>
        <v>1.0310713062499999</v>
      </c>
      <c r="BJ700" s="18">
        <f t="shared" si="1455"/>
        <v>0.22307028261178874</v>
      </c>
      <c r="BK700" s="18">
        <f t="shared" si="1456"/>
        <v>0.34908180128846505</v>
      </c>
      <c r="BL700" s="18">
        <f t="shared" si="1457"/>
        <v>0.37039255653950948</v>
      </c>
      <c r="BM700" s="18">
        <f t="shared" si="1458"/>
        <v>6.2262200209129204E-2</v>
      </c>
      <c r="BN700" s="18">
        <f t="shared" si="1500"/>
        <v>1.564896037254659</v>
      </c>
      <c r="BO700" s="18">
        <f t="shared" si="1501"/>
        <v>1.660429852882318</v>
      </c>
      <c r="BP700" s="18">
        <f t="shared" si="1502"/>
        <v>0.27911472330666603</v>
      </c>
      <c r="BQ700" s="18">
        <f t="shared" si="1503"/>
        <v>1.0610480270595208</v>
      </c>
      <c r="BR700" s="18">
        <f t="shared" si="1504"/>
        <v>0.17835991443644067</v>
      </c>
      <c r="BS700" s="18">
        <f t="shared" si="1505"/>
        <v>0.1680978710555911</v>
      </c>
      <c r="BT700" s="144">
        <f t="shared" si="1459"/>
        <v>-1.5002683885144985</v>
      </c>
      <c r="BU700" s="144">
        <f t="shared" si="1460"/>
        <v>-1.0524489965981711</v>
      </c>
      <c r="BV700" s="144">
        <f t="shared" si="1461"/>
        <v>-0.99319187214770033</v>
      </c>
      <c r="BW700" s="144">
        <f t="shared" si="1462"/>
        <v>-2.7764007755450728</v>
      </c>
      <c r="BX700" s="96"/>
      <c r="BY700" s="96"/>
      <c r="BZ700" s="96"/>
      <c r="CA700" s="96"/>
      <c r="CB700" s="96"/>
      <c r="CC700" s="96"/>
      <c r="CD700" s="96"/>
      <c r="CE700" s="96"/>
      <c r="CF700" s="96"/>
      <c r="CG700" s="96"/>
      <c r="CH700" s="96"/>
      <c r="CI700" s="4"/>
      <c r="CJ700" s="43"/>
      <c r="CK700" s="20">
        <f t="shared" si="1484"/>
        <v>0</v>
      </c>
      <c r="CL700" s="42">
        <f t="shared" si="1485"/>
        <v>2.0947687956252619</v>
      </c>
      <c r="CM700" s="43">
        <f t="shared" si="1486"/>
        <v>0.21795616287620412</v>
      </c>
      <c r="CN700" s="43">
        <f t="shared" si="1487"/>
        <v>0.33335554642152598</v>
      </c>
      <c r="CO700" s="40">
        <f t="shared" si="1488"/>
        <v>0.33810000000000001</v>
      </c>
      <c r="CP700" s="43">
        <f t="shared" si="1489"/>
        <v>5.4377172079678432E-2</v>
      </c>
      <c r="CQ700" s="18">
        <f t="shared" si="1490"/>
        <v>1.5294614385869283</v>
      </c>
      <c r="CR700" s="18">
        <f t="shared" si="1491"/>
        <v>1.5512293643746875</v>
      </c>
      <c r="CS700" s="18">
        <f t="shared" si="1492"/>
        <v>0.24948673789308656</v>
      </c>
      <c r="CT700" s="18">
        <f t="shared" si="1493"/>
        <v>1.0142324122979334</v>
      </c>
      <c r="CU700" s="18">
        <f t="shared" si="1494"/>
        <v>0.16312064599914841</v>
      </c>
      <c r="CV700" s="18">
        <f t="shared" si="1495"/>
        <v>0.16083162401561202</v>
      </c>
      <c r="CW700" s="15">
        <f t="shared" si="1496"/>
        <v>-1.5234613241377295</v>
      </c>
      <c r="CX700" s="15">
        <f t="shared" si="1497"/>
        <v>-1.098545651623829</v>
      </c>
      <c r="CY700" s="15">
        <f t="shared" si="1498"/>
        <v>-2.9118108440781842</v>
      </c>
      <c r="CZ700" s="15">
        <f t="shared" si="1506"/>
        <v>0.42491567251390067</v>
      </c>
      <c r="DA700" s="15">
        <f t="shared" si="1507"/>
        <v>0.4390477548694327</v>
      </c>
      <c r="DB700" s="15">
        <f t="shared" si="1508"/>
        <v>-1.3883495199404547</v>
      </c>
      <c r="DC700" s="15">
        <f t="shared" si="1509"/>
        <v>1.4132082355532177E-2</v>
      </c>
      <c r="DD700" s="15">
        <f t="shared" si="1510"/>
        <v>-1.8132651924543552</v>
      </c>
      <c r="DE700" s="15">
        <f t="shared" si="1511"/>
        <v>-1.8273972748098875</v>
      </c>
      <c r="DF700" s="15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125"/>
      <c r="DZ700" s="4"/>
      <c r="EA700" s="20"/>
      <c r="EB700" s="20"/>
      <c r="EC700" s="20"/>
      <c r="ED700" s="4"/>
      <c r="EE700" s="4" t="str">
        <f>E700</f>
        <v>iRM11</v>
      </c>
      <c r="EF700" s="4" t="str">
        <f>A700</f>
        <v>Lab 3</v>
      </c>
      <c r="EG700" s="4" t="str">
        <f>B700</f>
        <v>Jul 21, 2020</v>
      </c>
      <c r="EH700" s="130">
        <f>C700</f>
        <v>2</v>
      </c>
      <c r="EI700" s="51">
        <f>BE700/AVERAGE(BE699,BE701)</f>
        <v>1.0151075890362904</v>
      </c>
      <c r="EJ700" s="52">
        <f>(CM700/AVERAGE(CM699,CM701)-1)*10^6</f>
        <v>11.016459203316842</v>
      </c>
      <c r="EK700" s="52">
        <f>(CN700/AVERAGE(CN699,CN701)-1)*10^6</f>
        <v>6.385589776725098</v>
      </c>
      <c r="EL700" s="52">
        <f>(CP700/AVERAGE(CP699,CP701)-1)*10^6</f>
        <v>-17.257962586780806</v>
      </c>
      <c r="EN700" s="39" t="str">
        <f t="shared" ref="EN700:EU700" si="1546">DV670</f>
        <v>STD</v>
      </c>
      <c r="EO700" s="39" t="str">
        <f t="shared" si="1546"/>
        <v>Lab 3</v>
      </c>
      <c r="EP700" s="39" t="str">
        <f t="shared" si="1546"/>
        <v>Jul 20, 2020</v>
      </c>
      <c r="EQ700" s="124">
        <f t="shared" si="1546"/>
        <v>1</v>
      </c>
      <c r="ER700" s="117">
        <f t="shared" si="1546"/>
        <v>1.0034774252337386</v>
      </c>
      <c r="ES700" s="44">
        <f t="shared" si="1546"/>
        <v>-5.8907595594792639</v>
      </c>
      <c r="ET700" s="44">
        <f t="shared" si="1546"/>
        <v>-0.81499265414120003</v>
      </c>
      <c r="EU700" s="44">
        <f t="shared" si="1546"/>
        <v>-15.547127267812044</v>
      </c>
      <c r="EV700" s="39" t="s">
        <v>275</v>
      </c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</row>
    <row r="701" spans="1:235">
      <c r="A701" s="4" t="s">
        <v>178</v>
      </c>
      <c r="B701" s="4" t="s">
        <v>173</v>
      </c>
      <c r="C701" s="4">
        <v>2</v>
      </c>
      <c r="D701" s="16">
        <v>16</v>
      </c>
      <c r="E701" s="4" t="s">
        <v>162</v>
      </c>
      <c r="F701" s="15">
        <v>1.5136965E-4</v>
      </c>
      <c r="G701" s="15">
        <v>-8.8841233999999995E-6</v>
      </c>
      <c r="H701" s="15">
        <v>2.1410088000000001E-4</v>
      </c>
      <c r="I701" s="15">
        <v>7.2304980000000005E-5</v>
      </c>
      <c r="J701" s="15">
        <v>1.3289268999999999E-4</v>
      </c>
      <c r="K701" s="15"/>
      <c r="L701" s="15">
        <v>1.9201257999999999E-4</v>
      </c>
      <c r="M701" s="15"/>
      <c r="N701" s="15">
        <v>1.0929375E-4</v>
      </c>
      <c r="O701" s="15"/>
      <c r="P701" s="15"/>
      <c r="Q701" s="15"/>
      <c r="R701" s="15"/>
      <c r="S701" s="15"/>
      <c r="T701" s="15">
        <v>1.410847E-5</v>
      </c>
      <c r="U701" s="15">
        <v>5.7793727999999999E-5</v>
      </c>
      <c r="V701" s="15">
        <v>16.324570999999999</v>
      </c>
      <c r="W701" s="15">
        <v>3.6415481000000001</v>
      </c>
      <c r="X701" s="15">
        <v>5.6988202000000001</v>
      </c>
      <c r="Y701" s="15"/>
      <c r="Z701" s="15">
        <v>6.0469474999999999</v>
      </c>
      <c r="AA701" s="15"/>
      <c r="AB701" s="15">
        <v>1.0166056999999999</v>
      </c>
      <c r="AC701" s="4"/>
      <c r="AD701" s="4"/>
      <c r="AE701" s="4"/>
      <c r="AF701" s="4"/>
      <c r="AG701" s="4"/>
      <c r="AH701" s="4"/>
      <c r="AI701" s="69">
        <f t="shared" si="1478"/>
        <v>1</v>
      </c>
      <c r="AJ701" s="15">
        <f t="shared" si="1436"/>
        <v>-1.3726118E-4</v>
      </c>
      <c r="AK701" s="15">
        <f t="shared" si="1437"/>
        <v>6.6677851399999993E-5</v>
      </c>
      <c r="AL701" s="15">
        <f t="shared" si="1438"/>
        <v>16.324356899119998</v>
      </c>
      <c r="AM701" s="15">
        <f t="shared" si="1439"/>
        <v>3.6414757950199999</v>
      </c>
      <c r="AN701" s="15">
        <f t="shared" si="1440"/>
        <v>5.6986873073100002</v>
      </c>
      <c r="AO701" s="15">
        <f t="shared" si="1441"/>
        <v>0</v>
      </c>
      <c r="AP701" s="15">
        <f t="shared" si="1442"/>
        <v>6.0467554874199996</v>
      </c>
      <c r="AQ701" s="15">
        <f t="shared" si="1443"/>
        <v>0</v>
      </c>
      <c r="AR701" s="15">
        <f t="shared" si="1444"/>
        <v>1.0164964062499999</v>
      </c>
      <c r="AS701" s="15">
        <f t="shared" si="1445"/>
        <v>0</v>
      </c>
      <c r="AT701" s="15">
        <f t="shared" si="1446"/>
        <v>0</v>
      </c>
      <c r="AU701" s="15">
        <f t="shared" si="1447"/>
        <v>0</v>
      </c>
      <c r="AV701" s="15">
        <f t="shared" si="1448"/>
        <v>0</v>
      </c>
      <c r="AW701" s="15">
        <f t="shared" si="1449"/>
        <v>0</v>
      </c>
      <c r="AX701" s="4"/>
      <c r="AY701" s="4">
        <f t="shared" si="1450"/>
        <v>0</v>
      </c>
      <c r="AZ701" s="4">
        <f t="shared" si="1451"/>
        <v>1</v>
      </c>
      <c r="BA701" s="4"/>
      <c r="BB701" s="4">
        <f t="shared" si="1479"/>
        <v>1</v>
      </c>
      <c r="BC701" s="4">
        <f t="shared" si="1480"/>
        <v>1</v>
      </c>
      <c r="BD701" s="40">
        <f t="shared" si="1481"/>
        <v>2.0960418113849046</v>
      </c>
      <c r="BE701" s="15">
        <f t="shared" si="1482"/>
        <v>16.324356899119998</v>
      </c>
      <c r="BF701" s="15">
        <f t="shared" si="1483"/>
        <v>3.6414757950199999</v>
      </c>
      <c r="BG701" s="15">
        <f t="shared" si="1452"/>
        <v>5.6986873073100002</v>
      </c>
      <c r="BH701" s="15">
        <f t="shared" si="1453"/>
        <v>6.0467554874199996</v>
      </c>
      <c r="BI701" s="15">
        <f t="shared" si="1454"/>
        <v>1.0164964062499999</v>
      </c>
      <c r="BJ701" s="18">
        <f t="shared" si="1455"/>
        <v>0.22307009198116109</v>
      </c>
      <c r="BK701" s="18">
        <f t="shared" si="1456"/>
        <v>0.34909107553371371</v>
      </c>
      <c r="BL701" s="18">
        <f t="shared" si="1457"/>
        <v>0.37041309037699144</v>
      </c>
      <c r="BM701" s="18">
        <f t="shared" si="1458"/>
        <v>6.2268695332481763E-2</v>
      </c>
      <c r="BN701" s="18">
        <f t="shared" si="1500"/>
        <v>1.5649389500551936</v>
      </c>
      <c r="BO701" s="18">
        <f t="shared" si="1501"/>
        <v>1.6605233229036991</v>
      </c>
      <c r="BP701" s="18">
        <f t="shared" si="1502"/>
        <v>0.27914407879358621</v>
      </c>
      <c r="BQ701" s="18">
        <f t="shared" si="1503"/>
        <v>1.0610786592314891</v>
      </c>
      <c r="BR701" s="18">
        <f t="shared" si="1504"/>
        <v>0.17837378179113067</v>
      </c>
      <c r="BS701" s="18">
        <f t="shared" si="1505"/>
        <v>0.1681060873661544</v>
      </c>
      <c r="BT701" s="144">
        <f t="shared" si="1459"/>
        <v>-1.500269243091392</v>
      </c>
      <c r="BU701" s="144">
        <f t="shared" si="1460"/>
        <v>-1.0524224294095645</v>
      </c>
      <c r="BV701" s="144">
        <f t="shared" si="1461"/>
        <v>-0.99313643564401621</v>
      </c>
      <c r="BW701" s="144">
        <f t="shared" si="1462"/>
        <v>-2.7762964621001207</v>
      </c>
      <c r="BX701" s="96"/>
      <c r="BY701" s="96"/>
      <c r="BZ701" s="96"/>
      <c r="CA701" s="96"/>
      <c r="CB701" s="96"/>
      <c r="CC701" s="96"/>
      <c r="CD701" s="96"/>
      <c r="CE701" s="96"/>
      <c r="CF701" s="96"/>
      <c r="CG701" s="96"/>
      <c r="CH701" s="96"/>
      <c r="CI701" s="4"/>
      <c r="CJ701" s="43"/>
      <c r="CK701" s="20">
        <f t="shared" si="1484"/>
        <v>0</v>
      </c>
      <c r="CL701" s="42">
        <f t="shared" si="1485"/>
        <v>2.0960418113849046</v>
      </c>
      <c r="CM701" s="43">
        <f t="shared" si="1486"/>
        <v>0.21795290463071573</v>
      </c>
      <c r="CN701" s="43">
        <f t="shared" si="1487"/>
        <v>0.33335506429189216</v>
      </c>
      <c r="CO701" s="40">
        <f t="shared" si="1488"/>
        <v>0.33810000000000001</v>
      </c>
      <c r="CP701" s="43">
        <f t="shared" si="1489"/>
        <v>5.4378369649243745E-2</v>
      </c>
      <c r="CQ701" s="18">
        <f t="shared" si="1490"/>
        <v>1.5294820908980582</v>
      </c>
      <c r="CR701" s="18">
        <f t="shared" si="1491"/>
        <v>1.5512525541829922</v>
      </c>
      <c r="CS701" s="18">
        <f t="shared" si="1492"/>
        <v>0.24949596217301465</v>
      </c>
      <c r="CT701" s="18">
        <f t="shared" si="1493"/>
        <v>1.014233879176808</v>
      </c>
      <c r="CU701" s="18">
        <f t="shared" si="1494"/>
        <v>0.16312447439415223</v>
      </c>
      <c r="CV701" s="18">
        <f t="shared" si="1495"/>
        <v>0.16083516607288895</v>
      </c>
      <c r="CW701" s="15">
        <f t="shared" si="1496"/>
        <v>-1.5234762733357678</v>
      </c>
      <c r="CX701" s="15">
        <f t="shared" si="1497"/>
        <v>-1.0985470979173964</v>
      </c>
      <c r="CY701" s="15">
        <f t="shared" si="1498"/>
        <v>-2.9117888209325802</v>
      </c>
      <c r="CZ701" s="15">
        <f t="shared" si="1506"/>
        <v>0.42492917541837155</v>
      </c>
      <c r="DA701" s="15">
        <f t="shared" si="1507"/>
        <v>0.43906270406747089</v>
      </c>
      <c r="DB701" s="15">
        <f t="shared" si="1508"/>
        <v>-1.3883125475968128</v>
      </c>
      <c r="DC701" s="15">
        <f t="shared" si="1509"/>
        <v>1.4133528649099641E-2</v>
      </c>
      <c r="DD701" s="15">
        <f t="shared" si="1510"/>
        <v>-1.813241723015184</v>
      </c>
      <c r="DE701" s="15">
        <f t="shared" si="1511"/>
        <v>-1.8273752516642834</v>
      </c>
      <c r="DF701" s="15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3" t="str">
        <f>E701</f>
        <v>STD</v>
      </c>
      <c r="DW701" s="43" t="str">
        <f>A701</f>
        <v>Lab 3</v>
      </c>
      <c r="DX701" s="43" t="str">
        <f>B701</f>
        <v>Jul 21, 2020</v>
      </c>
      <c r="DY701" s="125">
        <f>C701</f>
        <v>2</v>
      </c>
      <c r="DZ701" s="51">
        <f>BE701/AVERAGE(BE699,BE703)</f>
        <v>1.0072760591028089</v>
      </c>
      <c r="EA701" s="52">
        <f>(CM701/AVERAGE(CM699,CM703)-1)*10^6</f>
        <v>-7.7729805755266668</v>
      </c>
      <c r="EB701" s="52">
        <f>(CN701/AVERAGE(CN699,CN703)-1)*10^6</f>
        <v>0.98641152246337072</v>
      </c>
      <c r="EC701" s="52">
        <f>(CP701/AVERAGE(CP699,CP703)-1)*10^6</f>
        <v>16.003821363907988</v>
      </c>
      <c r="ED701" s="4"/>
      <c r="EE701" s="4"/>
      <c r="EF701" s="4"/>
      <c r="EG701" s="4"/>
      <c r="EH701" s="130"/>
      <c r="EI701" s="20"/>
      <c r="EJ701" s="20"/>
      <c r="EK701" s="52"/>
      <c r="EL701" s="52"/>
      <c r="EN701" s="39" t="str">
        <f t="shared" ref="EN701:EU701" si="1547">DV672</f>
        <v>STD</v>
      </c>
      <c r="EO701" s="39" t="str">
        <f t="shared" si="1547"/>
        <v>Lab 3</v>
      </c>
      <c r="EP701" s="39" t="str">
        <f t="shared" si="1547"/>
        <v>Jul 20, 2020</v>
      </c>
      <c r="EQ701" s="124">
        <f t="shared" si="1547"/>
        <v>1</v>
      </c>
      <c r="ER701" s="117">
        <f t="shared" si="1547"/>
        <v>0.99755985610897435</v>
      </c>
      <c r="ES701" s="44">
        <f t="shared" si="1547"/>
        <v>18.221845358601385</v>
      </c>
      <c r="ET701" s="44">
        <f t="shared" si="1547"/>
        <v>15.415766915660711</v>
      </c>
      <c r="EU701" s="44">
        <f t="shared" si="1547"/>
        <v>36.114833350087139</v>
      </c>
      <c r="EV701" s="39" t="s">
        <v>275</v>
      </c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</row>
    <row r="702" spans="1:235">
      <c r="A702" s="4" t="s">
        <v>178</v>
      </c>
      <c r="B702" s="4" t="s">
        <v>173</v>
      </c>
      <c r="C702" s="4">
        <v>2</v>
      </c>
      <c r="D702" s="16">
        <v>17</v>
      </c>
      <c r="E702" s="4" t="s">
        <v>165</v>
      </c>
      <c r="F702" s="15">
        <v>1.5136965E-4</v>
      </c>
      <c r="G702" s="15">
        <v>-8.8841233999999995E-6</v>
      </c>
      <c r="H702" s="15">
        <v>2.1410088000000001E-4</v>
      </c>
      <c r="I702" s="15">
        <v>7.2304980000000005E-5</v>
      </c>
      <c r="J702" s="15">
        <v>1.3289268999999999E-4</v>
      </c>
      <c r="K702" s="15"/>
      <c r="L702" s="15">
        <v>1.9201257999999999E-4</v>
      </c>
      <c r="M702" s="15"/>
      <c r="N702" s="15">
        <v>1.0929375E-4</v>
      </c>
      <c r="O702" s="15"/>
      <c r="P702" s="15"/>
      <c r="Q702" s="15"/>
      <c r="R702" s="15"/>
      <c r="S702" s="15"/>
      <c r="T702" s="15">
        <v>7.3007342999999999E-5</v>
      </c>
      <c r="U702" s="15">
        <v>3.6572290000000001E-6</v>
      </c>
      <c r="V702" s="15">
        <v>15.837795</v>
      </c>
      <c r="W702" s="15">
        <v>3.5330531999999999</v>
      </c>
      <c r="X702" s="15">
        <v>5.5291031000000004</v>
      </c>
      <c r="Y702" s="15"/>
      <c r="Z702" s="15">
        <v>5.8671854999999997</v>
      </c>
      <c r="AA702" s="15"/>
      <c r="AB702" s="15">
        <v>0.98644483000000005</v>
      </c>
      <c r="AC702" s="4"/>
      <c r="AD702" s="4"/>
      <c r="AE702" s="4"/>
      <c r="AF702" s="4"/>
      <c r="AG702" s="4"/>
      <c r="AH702" s="4"/>
      <c r="AI702" s="69">
        <f t="shared" si="1478"/>
        <v>1</v>
      </c>
      <c r="AJ702" s="15">
        <f t="shared" si="1436"/>
        <v>-7.8362306999999999E-5</v>
      </c>
      <c r="AK702" s="15">
        <f t="shared" si="1437"/>
        <v>1.25413524E-5</v>
      </c>
      <c r="AL702" s="15">
        <f t="shared" si="1438"/>
        <v>15.837580899120001</v>
      </c>
      <c r="AM702" s="15">
        <f t="shared" si="1439"/>
        <v>3.5329808950199997</v>
      </c>
      <c r="AN702" s="15">
        <f t="shared" si="1440"/>
        <v>5.5289702073100004</v>
      </c>
      <c r="AO702" s="15">
        <f t="shared" si="1441"/>
        <v>0</v>
      </c>
      <c r="AP702" s="15">
        <f t="shared" si="1442"/>
        <v>5.8669934874199994</v>
      </c>
      <c r="AQ702" s="15">
        <f t="shared" si="1443"/>
        <v>0</v>
      </c>
      <c r="AR702" s="15">
        <f t="shared" si="1444"/>
        <v>0.98633553625000003</v>
      </c>
      <c r="AS702" s="15">
        <f t="shared" si="1445"/>
        <v>0</v>
      </c>
      <c r="AT702" s="15">
        <f t="shared" si="1446"/>
        <v>0</v>
      </c>
      <c r="AU702" s="15">
        <f t="shared" si="1447"/>
        <v>0</v>
      </c>
      <c r="AV702" s="15">
        <f t="shared" si="1448"/>
        <v>0</v>
      </c>
      <c r="AW702" s="15">
        <f t="shared" si="1449"/>
        <v>0</v>
      </c>
      <c r="AX702" s="4"/>
      <c r="AY702" s="4">
        <f t="shared" si="1450"/>
        <v>0</v>
      </c>
      <c r="AZ702" s="4">
        <f t="shared" si="1451"/>
        <v>1</v>
      </c>
      <c r="BA702" s="4"/>
      <c r="BB702" s="4">
        <f t="shared" si="1479"/>
        <v>1</v>
      </c>
      <c r="BC702" s="4">
        <f t="shared" si="1480"/>
        <v>1</v>
      </c>
      <c r="BD702" s="40">
        <f t="shared" si="1481"/>
        <v>2.0981797549026879</v>
      </c>
      <c r="BE702" s="15">
        <f t="shared" si="1482"/>
        <v>15.837580899120001</v>
      </c>
      <c r="BF702" s="15">
        <f t="shared" si="1483"/>
        <v>3.5329808950199997</v>
      </c>
      <c r="BG702" s="15">
        <f t="shared" si="1452"/>
        <v>5.5289702073100004</v>
      </c>
      <c r="BH702" s="15">
        <f t="shared" si="1453"/>
        <v>5.8669934874199994</v>
      </c>
      <c r="BI702" s="15">
        <f t="shared" si="1454"/>
        <v>0.98633553625000003</v>
      </c>
      <c r="BJ702" s="18">
        <f t="shared" si="1455"/>
        <v>0.22307579153179297</v>
      </c>
      <c r="BK702" s="18">
        <f t="shared" si="1456"/>
        <v>0.34910446503968368</v>
      </c>
      <c r="BL702" s="18">
        <f t="shared" si="1457"/>
        <v>0.3704475781238783</v>
      </c>
      <c r="BM702" s="18">
        <f t="shared" si="1458"/>
        <v>6.2278168776697757E-2</v>
      </c>
      <c r="BN702" s="18">
        <f t="shared" si="1500"/>
        <v>1.5649589883442327</v>
      </c>
      <c r="BO702" s="18">
        <f t="shared" si="1501"/>
        <v>1.6606354978284668</v>
      </c>
      <c r="BP702" s="18">
        <f t="shared" si="1502"/>
        <v>0.2791794140863636</v>
      </c>
      <c r="BQ702" s="18">
        <f t="shared" si="1503"/>
        <v>1.0611367519512203</v>
      </c>
      <c r="BR702" s="18">
        <f t="shared" si="1504"/>
        <v>0.17839407688360109</v>
      </c>
      <c r="BS702" s="18">
        <f t="shared" si="1505"/>
        <v>0.1681160100765238</v>
      </c>
      <c r="BT702" s="144">
        <f t="shared" si="1459"/>
        <v>-1.50024369292566</v>
      </c>
      <c r="BU702" s="144">
        <f t="shared" si="1460"/>
        <v>-1.052384074807756</v>
      </c>
      <c r="BV702" s="144">
        <f t="shared" si="1461"/>
        <v>-0.99304333380077348</v>
      </c>
      <c r="BW702" s="144">
        <f t="shared" si="1462"/>
        <v>-2.7761443355202662</v>
      </c>
      <c r="BX702" s="96"/>
      <c r="BY702" s="96"/>
      <c r="BZ702" s="96"/>
      <c r="CA702" s="96"/>
      <c r="CB702" s="96"/>
      <c r="CC702" s="96"/>
      <c r="CD702" s="96"/>
      <c r="CE702" s="96"/>
      <c r="CF702" s="96"/>
      <c r="CG702" s="96"/>
      <c r="CH702" s="96"/>
      <c r="CI702" s="4"/>
      <c r="CJ702" s="43"/>
      <c r="CK702" s="20">
        <f t="shared" si="1484"/>
        <v>0</v>
      </c>
      <c r="CL702" s="42">
        <f t="shared" si="1485"/>
        <v>2.0981797549026879</v>
      </c>
      <c r="CM702" s="43">
        <f t="shared" si="1486"/>
        <v>0.217953314209656</v>
      </c>
      <c r="CN702" s="43">
        <f t="shared" si="1487"/>
        <v>0.33335216673589463</v>
      </c>
      <c r="CO702" s="40">
        <f t="shared" si="1488"/>
        <v>0.33810000000000001</v>
      </c>
      <c r="CP702" s="43">
        <f t="shared" si="1489"/>
        <v>5.4379126906508243E-2</v>
      </c>
      <c r="CQ702" s="18">
        <f t="shared" si="1490"/>
        <v>1.5294659222994564</v>
      </c>
      <c r="CR702" s="18">
        <f t="shared" si="1491"/>
        <v>1.5512496390615618</v>
      </c>
      <c r="CS702" s="18">
        <f t="shared" si="1492"/>
        <v>0.24949896772021224</v>
      </c>
      <c r="CT702" s="18">
        <f t="shared" si="1493"/>
        <v>1.0142426950770862</v>
      </c>
      <c r="CU702" s="18">
        <f t="shared" si="1494"/>
        <v>0.16312816394438279</v>
      </c>
      <c r="CV702" s="18">
        <f t="shared" si="1495"/>
        <v>0.16083740581635092</v>
      </c>
      <c r="CW702" s="15">
        <f t="shared" si="1496"/>
        <v>-1.5234743941290827</v>
      </c>
      <c r="CX702" s="15">
        <f t="shared" si="1497"/>
        <v>-1.0985557900565024</v>
      </c>
      <c r="CY702" s="15">
        <f t="shared" si="1498"/>
        <v>-2.9117748953221443</v>
      </c>
      <c r="CZ702" s="15">
        <f t="shared" si="1506"/>
        <v>0.4249186040725807</v>
      </c>
      <c r="DA702" s="15">
        <f t="shared" si="1507"/>
        <v>0.43906082486078613</v>
      </c>
      <c r="DB702" s="15">
        <f t="shared" si="1508"/>
        <v>-1.3883005011930616</v>
      </c>
      <c r="DC702" s="15">
        <f t="shared" si="1509"/>
        <v>1.4142220788205597E-2</v>
      </c>
      <c r="DD702" s="15">
        <f t="shared" si="1510"/>
        <v>-1.8132191052656419</v>
      </c>
      <c r="DE702" s="15">
        <f t="shared" si="1511"/>
        <v>-1.8273613260538475</v>
      </c>
      <c r="DF702" s="15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125"/>
      <c r="DZ702" s="4"/>
      <c r="EA702" s="20"/>
      <c r="EB702" s="20"/>
      <c r="EC702" s="20"/>
      <c r="ED702" s="4"/>
      <c r="EE702" s="4" t="str">
        <f>E702</f>
        <v>iRM6</v>
      </c>
      <c r="EF702" s="4" t="str">
        <f>A702</f>
        <v>Lab 3</v>
      </c>
      <c r="EG702" s="4" t="str">
        <f>B702</f>
        <v>Jul 21, 2020</v>
      </c>
      <c r="EH702" s="130">
        <f>C702</f>
        <v>2</v>
      </c>
      <c r="EI702" s="51">
        <f>BE702/AVERAGE(BE701,BE703)</f>
        <v>0.97659721218696616</v>
      </c>
      <c r="EJ702" s="52">
        <f>(CM702/AVERAGE(CM701,CM703)-1)*10^6</f>
        <v>-1.9610177642848114</v>
      </c>
      <c r="EK702" s="52">
        <f>(CN702/AVERAGE(CN701,CN703)-1)*10^6</f>
        <v>-12.6449044197674</v>
      </c>
      <c r="EL702" s="52">
        <f>(CP702/AVERAGE(CP701,CP703)-1)*10^6</f>
        <v>25.164532712063092</v>
      </c>
      <c r="EN702" s="39" t="str">
        <f t="shared" ref="EN702:EU702" si="1548">DV674</f>
        <v>STD</v>
      </c>
      <c r="EO702" s="39" t="str">
        <f t="shared" si="1548"/>
        <v>Lab 3</v>
      </c>
      <c r="EP702" s="39" t="str">
        <f t="shared" si="1548"/>
        <v>Jul 20, 2020</v>
      </c>
      <c r="EQ702" s="124">
        <f t="shared" si="1548"/>
        <v>1</v>
      </c>
      <c r="ER702" s="117">
        <f t="shared" si="1548"/>
        <v>0.99962450310154272</v>
      </c>
      <c r="ES702" s="44">
        <f t="shared" si="1548"/>
        <v>-16.212800619141987</v>
      </c>
      <c r="ET702" s="44">
        <f t="shared" si="1548"/>
        <v>-21.325604152910849</v>
      </c>
      <c r="EU702" s="44">
        <f t="shared" si="1548"/>
        <v>-41.961558041481162</v>
      </c>
      <c r="EV702" s="39" t="s">
        <v>275</v>
      </c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</row>
    <row r="703" spans="1:235">
      <c r="A703" s="4" t="s">
        <v>178</v>
      </c>
      <c r="B703" s="4" t="s">
        <v>173</v>
      </c>
      <c r="C703" s="4">
        <v>2</v>
      </c>
      <c r="D703" s="16">
        <v>18</v>
      </c>
      <c r="E703" s="4" t="s">
        <v>162</v>
      </c>
      <c r="F703" s="15">
        <v>1.5136965E-4</v>
      </c>
      <c r="G703" s="15">
        <v>-8.8841233999999995E-6</v>
      </c>
      <c r="H703" s="15">
        <v>2.1410088000000001E-4</v>
      </c>
      <c r="I703" s="15">
        <v>7.2304980000000005E-5</v>
      </c>
      <c r="J703" s="15">
        <v>1.3289268999999999E-4</v>
      </c>
      <c r="K703" s="15"/>
      <c r="L703" s="15">
        <v>1.9201257999999999E-4</v>
      </c>
      <c r="M703" s="15"/>
      <c r="N703" s="15">
        <v>1.0929375E-4</v>
      </c>
      <c r="O703" s="15"/>
      <c r="P703" s="15"/>
      <c r="Q703" s="15"/>
      <c r="R703" s="15"/>
      <c r="S703" s="15"/>
      <c r="T703" s="15">
        <v>1.5018463000000001E-5</v>
      </c>
      <c r="U703" s="15">
        <v>3.5983886000000001E-5</v>
      </c>
      <c r="V703" s="15">
        <v>16.11007</v>
      </c>
      <c r="W703" s="15">
        <v>3.5938686999999998</v>
      </c>
      <c r="X703" s="15">
        <v>5.6244252000000001</v>
      </c>
      <c r="Y703" s="15"/>
      <c r="Z703" s="15">
        <v>5.9684194000000002</v>
      </c>
      <c r="AA703" s="15"/>
      <c r="AB703" s="15">
        <v>1.0034574999999999</v>
      </c>
      <c r="AC703" s="4"/>
      <c r="AD703" s="4"/>
      <c r="AE703" s="4"/>
      <c r="AF703" s="4"/>
      <c r="AG703" s="4"/>
      <c r="AH703" s="4"/>
      <c r="AI703" s="69">
        <f t="shared" si="1478"/>
        <v>1</v>
      </c>
      <c r="AJ703" s="15">
        <f t="shared" si="1436"/>
        <v>-1.3635118700000001E-4</v>
      </c>
      <c r="AK703" s="15">
        <f t="shared" si="1437"/>
        <v>4.4868009400000002E-5</v>
      </c>
      <c r="AL703" s="15">
        <f t="shared" si="1438"/>
        <v>16.109855899119999</v>
      </c>
      <c r="AM703" s="15">
        <f t="shared" si="1439"/>
        <v>3.5937963950199996</v>
      </c>
      <c r="AN703" s="15">
        <f t="shared" si="1440"/>
        <v>5.6242923073100002</v>
      </c>
      <c r="AO703" s="15">
        <f t="shared" si="1441"/>
        <v>0</v>
      </c>
      <c r="AP703" s="15">
        <f t="shared" si="1442"/>
        <v>5.9682273874199998</v>
      </c>
      <c r="AQ703" s="15">
        <f t="shared" si="1443"/>
        <v>0</v>
      </c>
      <c r="AR703" s="15">
        <f t="shared" si="1444"/>
        <v>1.0033482062499999</v>
      </c>
      <c r="AS703" s="15">
        <f t="shared" si="1445"/>
        <v>0</v>
      </c>
      <c r="AT703" s="15">
        <f t="shared" si="1446"/>
        <v>0</v>
      </c>
      <c r="AU703" s="15">
        <f t="shared" si="1447"/>
        <v>0</v>
      </c>
      <c r="AV703" s="15">
        <f t="shared" si="1448"/>
        <v>0</v>
      </c>
      <c r="AW703" s="15">
        <f t="shared" si="1449"/>
        <v>0</v>
      </c>
      <c r="AX703" s="4"/>
      <c r="AY703" s="4">
        <f t="shared" si="1450"/>
        <v>0</v>
      </c>
      <c r="AZ703" s="4">
        <f t="shared" si="1451"/>
        <v>1</v>
      </c>
      <c r="BA703" s="4"/>
      <c r="BB703" s="4">
        <f t="shared" si="1479"/>
        <v>1</v>
      </c>
      <c r="BC703" s="4">
        <f t="shared" si="1480"/>
        <v>1</v>
      </c>
      <c r="BD703" s="40">
        <f t="shared" si="1481"/>
        <v>2.0996045189927846</v>
      </c>
      <c r="BE703" s="15">
        <f t="shared" si="1482"/>
        <v>16.109855899119999</v>
      </c>
      <c r="BF703" s="15">
        <f t="shared" si="1483"/>
        <v>3.5937963950199996</v>
      </c>
      <c r="BG703" s="15">
        <f t="shared" si="1452"/>
        <v>5.6242923073100002</v>
      </c>
      <c r="BH703" s="15">
        <f t="shared" si="1453"/>
        <v>5.9682273874199998</v>
      </c>
      <c r="BI703" s="15">
        <f t="shared" si="1454"/>
        <v>1.0033482062499999</v>
      </c>
      <c r="BJ703" s="18">
        <f t="shared" si="1455"/>
        <v>0.22308060466365257</v>
      </c>
      <c r="BK703" s="18">
        <f t="shared" si="1456"/>
        <v>0.34912120521309115</v>
      </c>
      <c r="BL703" s="18">
        <f t="shared" si="1457"/>
        <v>0.37047056316289051</v>
      </c>
      <c r="BM703" s="18">
        <f t="shared" si="1458"/>
        <v>6.2281637559824958E-2</v>
      </c>
      <c r="BN703" s="18">
        <f t="shared" si="1500"/>
        <v>1.5650002640950116</v>
      </c>
      <c r="BO703" s="18">
        <f t="shared" si="1501"/>
        <v>1.6607027030497052</v>
      </c>
      <c r="BP703" s="18">
        <f t="shared" si="1502"/>
        <v>0.27918894004133371</v>
      </c>
      <c r="BQ703" s="18">
        <f t="shared" si="1503"/>
        <v>1.0611517078625128</v>
      </c>
      <c r="BR703" s="18">
        <f t="shared" si="1504"/>
        <v>0.17839545873992521</v>
      </c>
      <c r="BS703" s="18">
        <f t="shared" si="1505"/>
        <v>0.168114942866434</v>
      </c>
      <c r="BT703" s="144">
        <f t="shared" si="1459"/>
        <v>-1.5002221169406429</v>
      </c>
      <c r="BU703" s="144">
        <f t="shared" si="1460"/>
        <v>-1.0523361241977345</v>
      </c>
      <c r="BV703" s="144">
        <f t="shared" si="1461"/>
        <v>-0.99298128905456251</v>
      </c>
      <c r="BW703" s="144">
        <f t="shared" si="1462"/>
        <v>-2.7760886388516521</v>
      </c>
      <c r="BX703" s="96"/>
      <c r="BY703" s="96"/>
      <c r="BZ703" s="96"/>
      <c r="CA703" s="96"/>
      <c r="CB703" s="96"/>
      <c r="CC703" s="96"/>
      <c r="CD703" s="96"/>
      <c r="CE703" s="96"/>
      <c r="CF703" s="96"/>
      <c r="CG703" s="96"/>
      <c r="CH703" s="96"/>
      <c r="CI703" s="4"/>
      <c r="CJ703" s="43"/>
      <c r="CK703" s="20">
        <f t="shared" si="1484"/>
        <v>0</v>
      </c>
      <c r="CL703" s="42">
        <f t="shared" si="1485"/>
        <v>2.0996045189927846</v>
      </c>
      <c r="CM703" s="43">
        <f t="shared" si="1486"/>
        <v>0.21795457861091447</v>
      </c>
      <c r="CN703" s="43">
        <f t="shared" si="1487"/>
        <v>0.33335769969907325</v>
      </c>
      <c r="CO703" s="40">
        <f t="shared" si="1488"/>
        <v>0.33810000000000001</v>
      </c>
      <c r="CP703" s="43">
        <f t="shared" si="1489"/>
        <v>5.4377147382006795E-2</v>
      </c>
      <c r="CQ703" s="18">
        <f t="shared" si="1490"/>
        <v>1.5294824353939025</v>
      </c>
      <c r="CR703" s="18">
        <f t="shared" si="1491"/>
        <v>1.5512406399296856</v>
      </c>
      <c r="CS703" s="18">
        <f t="shared" si="1492"/>
        <v>0.24948843804322704</v>
      </c>
      <c r="CT703" s="18">
        <f t="shared" si="1493"/>
        <v>1.0142258610051835</v>
      </c>
      <c r="CU703" s="18">
        <f t="shared" si="1494"/>
        <v>0.1631195182564969</v>
      </c>
      <c r="CV703" s="18">
        <f t="shared" si="1495"/>
        <v>0.1608315509671896</v>
      </c>
      <c r="CW703" s="15">
        <f t="shared" si="1496"/>
        <v>-1.5234685928977709</v>
      </c>
      <c r="CX703" s="15">
        <f t="shared" si="1497"/>
        <v>-1.0985391922424987</v>
      </c>
      <c r="CY703" s="15">
        <f t="shared" si="1498"/>
        <v>-2.9118112982701971</v>
      </c>
      <c r="CZ703" s="15">
        <f t="shared" si="1506"/>
        <v>0.42492940065527207</v>
      </c>
      <c r="DA703" s="15">
        <f t="shared" si="1507"/>
        <v>0.43905502362947391</v>
      </c>
      <c r="DB703" s="15">
        <f t="shared" si="1508"/>
        <v>-1.3883427053724262</v>
      </c>
      <c r="DC703" s="15">
        <f t="shared" si="1509"/>
        <v>1.412562297420194E-2</v>
      </c>
      <c r="DD703" s="15">
        <f t="shared" si="1510"/>
        <v>-1.8132721060276984</v>
      </c>
      <c r="DE703" s="15">
        <f t="shared" si="1511"/>
        <v>-1.8273977290019001</v>
      </c>
      <c r="DF703" s="15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3" t="str">
        <f>E703</f>
        <v>STD</v>
      </c>
      <c r="DW703" s="43" t="str">
        <f>A703</f>
        <v>Lab 3</v>
      </c>
      <c r="DX703" s="43" t="str">
        <f>B703</f>
        <v>Jul 21, 2020</v>
      </c>
      <c r="DY703" s="125">
        <f>C703</f>
        <v>2</v>
      </c>
      <c r="DZ703" s="51">
        <f>BE703/AVERAGE(BE701,BE705)</f>
        <v>0.99648261993798726</v>
      </c>
      <c r="EA703" s="52">
        <f>(CM703/AVERAGE(CM701,CM705)-1)*10^6</f>
        <v>7.0179662832181577</v>
      </c>
      <c r="EB703" s="52">
        <f>(CN703/AVERAGE(CN701,CN705)-1)*10^6</f>
        <v>11.860000309837915</v>
      </c>
      <c r="EC703" s="52">
        <f>(CP703/AVERAGE(CP701,CP705)-1)*10^6</f>
        <v>-50.240583711724796</v>
      </c>
      <c r="ED703" s="4"/>
      <c r="EE703" s="4"/>
      <c r="EF703" s="4"/>
      <c r="EG703" s="4"/>
      <c r="EH703" s="130"/>
      <c r="EI703" s="20"/>
      <c r="EJ703" s="20"/>
      <c r="EK703" s="52"/>
      <c r="EL703" s="52"/>
      <c r="EN703" s="39" t="str">
        <f t="shared" ref="EN703:EU703" si="1549">DV676</f>
        <v>STD</v>
      </c>
      <c r="EO703" s="39" t="str">
        <f t="shared" si="1549"/>
        <v>Lab 3</v>
      </c>
      <c r="EP703" s="39" t="str">
        <f t="shared" si="1549"/>
        <v>Jul 20, 2020</v>
      </c>
      <c r="EQ703" s="124">
        <f t="shared" si="1549"/>
        <v>1</v>
      </c>
      <c r="ER703" s="117">
        <f t="shared" si="1549"/>
        <v>1.0043608588624542</v>
      </c>
      <c r="ES703" s="44">
        <f t="shared" si="1549"/>
        <v>6.2448103066437</v>
      </c>
      <c r="ET703" s="44">
        <f t="shared" si="1549"/>
        <v>15.085868343867048</v>
      </c>
      <c r="EU703" s="44">
        <f t="shared" si="1549"/>
        <v>23.33126887310577</v>
      </c>
      <c r="EV703" s="39" t="s">
        <v>275</v>
      </c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</row>
    <row r="704" spans="1:235">
      <c r="A704" s="4" t="s">
        <v>178</v>
      </c>
      <c r="B704" s="4" t="s">
        <v>173</v>
      </c>
      <c r="C704" s="4">
        <v>2</v>
      </c>
      <c r="D704" s="16">
        <v>19</v>
      </c>
      <c r="E704" s="4" t="s">
        <v>171</v>
      </c>
      <c r="F704" s="15">
        <v>1.5136965E-4</v>
      </c>
      <c r="G704" s="15">
        <v>-8.8841233999999995E-6</v>
      </c>
      <c r="H704" s="15">
        <v>2.1410088000000001E-4</v>
      </c>
      <c r="I704" s="15">
        <v>7.2304980000000005E-5</v>
      </c>
      <c r="J704" s="15">
        <v>1.3289268999999999E-4</v>
      </c>
      <c r="K704" s="15"/>
      <c r="L704" s="15">
        <v>1.9201257999999999E-4</v>
      </c>
      <c r="M704" s="15"/>
      <c r="N704" s="15">
        <v>1.0929375E-4</v>
      </c>
      <c r="O704" s="15"/>
      <c r="P704" s="15"/>
      <c r="Q704" s="15"/>
      <c r="R704" s="15"/>
      <c r="S704" s="15"/>
      <c r="T704" s="15">
        <v>-6.3521769000000004E-6</v>
      </c>
      <c r="U704" s="15">
        <v>3.9609518999999999E-5</v>
      </c>
      <c r="V704" s="15">
        <v>16.211555000000001</v>
      </c>
      <c r="W704" s="15">
        <v>3.6165908999999998</v>
      </c>
      <c r="X704" s="15">
        <v>5.6600102999999997</v>
      </c>
      <c r="Y704" s="15"/>
      <c r="Z704" s="15">
        <v>6.0065144000000004</v>
      </c>
      <c r="AA704" s="15"/>
      <c r="AB704" s="15">
        <v>1.0099134000000001</v>
      </c>
      <c r="AC704" s="4"/>
      <c r="AD704" s="4"/>
      <c r="AE704" s="4"/>
      <c r="AF704" s="4"/>
      <c r="AG704" s="4"/>
      <c r="AH704" s="4"/>
      <c r="AI704" s="69">
        <f t="shared" si="1478"/>
        <v>1</v>
      </c>
      <c r="AJ704" s="15">
        <f t="shared" si="1436"/>
        <v>-1.5772182689999999E-4</v>
      </c>
      <c r="AK704" s="15">
        <f t="shared" si="1437"/>
        <v>4.8493642400000001E-5</v>
      </c>
      <c r="AL704" s="15">
        <f t="shared" si="1438"/>
        <v>16.21134089912</v>
      </c>
      <c r="AM704" s="15">
        <f t="shared" si="1439"/>
        <v>3.6165185950199996</v>
      </c>
      <c r="AN704" s="15">
        <f t="shared" si="1440"/>
        <v>5.6598774073099998</v>
      </c>
      <c r="AO704" s="15">
        <f t="shared" si="1441"/>
        <v>0</v>
      </c>
      <c r="AP704" s="15">
        <f t="shared" si="1442"/>
        <v>6.00632238742</v>
      </c>
      <c r="AQ704" s="15">
        <f t="shared" si="1443"/>
        <v>0</v>
      </c>
      <c r="AR704" s="15">
        <f t="shared" si="1444"/>
        <v>1.0098041062500001</v>
      </c>
      <c r="AS704" s="15">
        <f t="shared" si="1445"/>
        <v>0</v>
      </c>
      <c r="AT704" s="15">
        <f t="shared" si="1446"/>
        <v>0</v>
      </c>
      <c r="AU704" s="15">
        <f t="shared" si="1447"/>
        <v>0</v>
      </c>
      <c r="AV704" s="15">
        <f t="shared" si="1448"/>
        <v>0</v>
      </c>
      <c r="AW704" s="15">
        <f t="shared" si="1449"/>
        <v>0</v>
      </c>
      <c r="AX704" s="4"/>
      <c r="AY704" s="4">
        <f t="shared" si="1450"/>
        <v>0</v>
      </c>
      <c r="AZ704" s="4">
        <f t="shared" si="1451"/>
        <v>1</v>
      </c>
      <c r="BA704" s="4"/>
      <c r="BB704" s="4">
        <f t="shared" si="1479"/>
        <v>1</v>
      </c>
      <c r="BC704" s="4">
        <f t="shared" si="1480"/>
        <v>1</v>
      </c>
      <c r="BD704" s="40">
        <f t="shared" si="1481"/>
        <v>2.1015077773571869</v>
      </c>
      <c r="BE704" s="15">
        <f t="shared" si="1482"/>
        <v>16.21134089912</v>
      </c>
      <c r="BF704" s="15">
        <f t="shared" si="1483"/>
        <v>3.6165185950199996</v>
      </c>
      <c r="BG704" s="15">
        <f t="shared" si="1452"/>
        <v>5.6598774073099998</v>
      </c>
      <c r="BH704" s="15">
        <f t="shared" si="1453"/>
        <v>6.00632238742</v>
      </c>
      <c r="BI704" s="15">
        <f t="shared" si="1454"/>
        <v>1.0098041062500001</v>
      </c>
      <c r="BJ704" s="18">
        <f t="shared" si="1455"/>
        <v>0.22308571619860978</v>
      </c>
      <c r="BK704" s="18">
        <f t="shared" si="1456"/>
        <v>0.34913073770580166</v>
      </c>
      <c r="BL704" s="18">
        <f t="shared" si="1457"/>
        <v>0.37050126974666492</v>
      </c>
      <c r="BM704" s="18">
        <f t="shared" si="1458"/>
        <v>6.2289980362131257E-2</v>
      </c>
      <c r="BN704" s="18">
        <f t="shared" si="1500"/>
        <v>1.5650071356203548</v>
      </c>
      <c r="BO704" s="18">
        <f t="shared" si="1501"/>
        <v>1.6608022963550626</v>
      </c>
      <c r="BP704" s="18">
        <f t="shared" si="1502"/>
        <v>0.27921994031511838</v>
      </c>
      <c r="BQ704" s="18">
        <f t="shared" si="1503"/>
        <v>1.0612106862354562</v>
      </c>
      <c r="BR704" s="18">
        <f t="shared" si="1504"/>
        <v>0.17841448384478967</v>
      </c>
      <c r="BS704" s="18">
        <f t="shared" si="1505"/>
        <v>0.16812352736259945</v>
      </c>
      <c r="BT704" s="144">
        <f t="shared" si="1459"/>
        <v>-1.5001992038039116</v>
      </c>
      <c r="BU704" s="144">
        <f t="shared" si="1460"/>
        <v>-1.0523088203203654</v>
      </c>
      <c r="BV704" s="144">
        <f t="shared" si="1461"/>
        <v>-0.99289840713536348</v>
      </c>
      <c r="BW704" s="144">
        <f t="shared" si="1462"/>
        <v>-2.7759546949813236</v>
      </c>
      <c r="BX704" s="96"/>
      <c r="BY704" s="96"/>
      <c r="BZ704" s="96"/>
      <c r="CA704" s="96"/>
      <c r="CB704" s="96"/>
      <c r="CC704" s="96"/>
      <c r="CD704" s="96"/>
      <c r="CE704" s="96"/>
      <c r="CF704" s="96"/>
      <c r="CG704" s="96"/>
      <c r="CH704" s="96"/>
      <c r="CI704" s="4"/>
      <c r="CJ704" s="43"/>
      <c r="CK704" s="20">
        <f t="shared" si="1484"/>
        <v>0</v>
      </c>
      <c r="CL704" s="42">
        <f t="shared" si="1485"/>
        <v>2.1015077773571869</v>
      </c>
      <c r="CM704" s="43">
        <f t="shared" si="1486"/>
        <v>0.21795497977262004</v>
      </c>
      <c r="CN704" s="43">
        <f t="shared" si="1487"/>
        <v>0.33335283988769915</v>
      </c>
      <c r="CO704" s="40">
        <f t="shared" si="1488"/>
        <v>0.33810000000000001</v>
      </c>
      <c r="CP704" s="43">
        <f t="shared" si="1489"/>
        <v>5.437774082596291E-2</v>
      </c>
      <c r="CQ704" s="18">
        <f t="shared" si="1490"/>
        <v>1.5294573229548005</v>
      </c>
      <c r="CR704" s="18">
        <f t="shared" si="1491"/>
        <v>1.5512377847605057</v>
      </c>
      <c r="CS704" s="18">
        <f t="shared" si="1492"/>
        <v>0.24949070162421655</v>
      </c>
      <c r="CT704" s="18">
        <f t="shared" si="1493"/>
        <v>1.0142406469790388</v>
      </c>
      <c r="CU704" s="18">
        <f t="shared" si="1494"/>
        <v>0.16312367653529464</v>
      </c>
      <c r="CV704" s="18">
        <f t="shared" si="1495"/>
        <v>0.16083330619923958</v>
      </c>
      <c r="CW704" s="15">
        <f t="shared" si="1496"/>
        <v>-1.5234667523246619</v>
      </c>
      <c r="CX704" s="15">
        <f t="shared" si="1497"/>
        <v>-1.0985537707172208</v>
      </c>
      <c r="CY704" s="15">
        <f t="shared" si="1498"/>
        <v>-2.9118003848489082</v>
      </c>
      <c r="CZ704" s="15">
        <f t="shared" si="1506"/>
        <v>0.42491298160744084</v>
      </c>
      <c r="DA704" s="15">
        <f t="shared" si="1507"/>
        <v>0.43905318305636487</v>
      </c>
      <c r="DB704" s="15">
        <f t="shared" si="1508"/>
        <v>-1.3883336325242466</v>
      </c>
      <c r="DC704" s="15">
        <f t="shared" si="1509"/>
        <v>1.4140201448923959E-2</v>
      </c>
      <c r="DD704" s="15">
        <f t="shared" si="1510"/>
        <v>-1.8132466141316874</v>
      </c>
      <c r="DE704" s="15">
        <f t="shared" si="1511"/>
        <v>-1.8273868155806117</v>
      </c>
      <c r="DF704" s="15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125"/>
      <c r="DZ704" s="4"/>
      <c r="EA704" s="20"/>
      <c r="EB704" s="20"/>
      <c r="EC704" s="20"/>
      <c r="ED704" s="4"/>
      <c r="EE704" s="4" t="str">
        <f>E704</f>
        <v>iRM10</v>
      </c>
      <c r="EF704" s="4" t="str">
        <f>A704</f>
        <v>Lab 3</v>
      </c>
      <c r="EG704" s="4" t="str">
        <f>B704</f>
        <v>Jul 21, 2020</v>
      </c>
      <c r="EH704" s="130">
        <f>C704</f>
        <v>2</v>
      </c>
      <c r="EI704" s="51">
        <f>BE704/AVERAGE(BE703,BE705)</f>
        <v>1.0094567878612433</v>
      </c>
      <c r="EJ704" s="52">
        <f>(CM704/AVERAGE(CM703,CM705)-1)*10^6</f>
        <v>5.0183035300577217</v>
      </c>
      <c r="EK704" s="52">
        <f>(CN704/AVERAGE(CN703,CN705)-1)*10^6</f>
        <v>-6.6713833798415223</v>
      </c>
      <c r="EL704" s="52">
        <f>(CP704/AVERAGE(CP703,CP705)-1)*10^6</f>
        <v>-28.089736376468721</v>
      </c>
      <c r="EN704" s="39" t="str">
        <f t="shared" ref="EN704:EU704" si="1550">DV678</f>
        <v>STD</v>
      </c>
      <c r="EO704" s="39" t="str">
        <f t="shared" si="1550"/>
        <v>Lab 3</v>
      </c>
      <c r="EP704" s="39" t="str">
        <f t="shared" si="1550"/>
        <v>Jul 20, 2020</v>
      </c>
      <c r="EQ704" s="124">
        <f t="shared" si="1550"/>
        <v>1</v>
      </c>
      <c r="ER704" s="117">
        <f t="shared" si="1550"/>
        <v>0.99803622337162901</v>
      </c>
      <c r="ES704" s="44">
        <f t="shared" si="1550"/>
        <v>0.27440127525757418</v>
      </c>
      <c r="ET704" s="44">
        <f t="shared" si="1550"/>
        <v>-8.80436381001104</v>
      </c>
      <c r="EU704" s="44">
        <f t="shared" si="1550"/>
        <v>-6.0968300322761237</v>
      </c>
      <c r="EV704" s="39" t="s">
        <v>275</v>
      </c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</row>
    <row r="705" spans="1:235">
      <c r="A705" s="4" t="s">
        <v>178</v>
      </c>
      <c r="B705" s="4" t="s">
        <v>173</v>
      </c>
      <c r="C705" s="4">
        <v>2</v>
      </c>
      <c r="D705" s="16">
        <v>20</v>
      </c>
      <c r="E705" s="4" t="s">
        <v>162</v>
      </c>
      <c r="F705" s="15">
        <v>1.5136965E-4</v>
      </c>
      <c r="G705" s="15">
        <v>-8.8841233999999995E-6</v>
      </c>
      <c r="H705" s="15">
        <v>2.1410088000000001E-4</v>
      </c>
      <c r="I705" s="15">
        <v>7.2304980000000005E-5</v>
      </c>
      <c r="J705" s="15">
        <v>1.3289268999999999E-4</v>
      </c>
      <c r="K705" s="15"/>
      <c r="L705" s="15">
        <v>1.9201257999999999E-4</v>
      </c>
      <c r="M705" s="15"/>
      <c r="N705" s="15">
        <v>1.0929375E-4</v>
      </c>
      <c r="O705" s="15"/>
      <c r="P705" s="15"/>
      <c r="Q705" s="15"/>
      <c r="R705" s="15"/>
      <c r="S705" s="15"/>
      <c r="T705" s="15">
        <v>-1.4931794E-5</v>
      </c>
      <c r="U705" s="15">
        <v>-1.1784787000000001E-5</v>
      </c>
      <c r="V705" s="15">
        <v>16.009298000000001</v>
      </c>
      <c r="W705" s="15">
        <v>3.5714689000000002</v>
      </c>
      <c r="X705" s="15">
        <v>5.5894760999999997</v>
      </c>
      <c r="Y705" s="15"/>
      <c r="Z705" s="15">
        <v>5.9317602999999997</v>
      </c>
      <c r="AA705" s="15"/>
      <c r="AB705" s="15">
        <v>0.99742724000000005</v>
      </c>
      <c r="AC705" s="4"/>
      <c r="AD705" s="4"/>
      <c r="AE705" s="4"/>
      <c r="AF705" s="4"/>
      <c r="AG705" s="4"/>
      <c r="AH705" s="4"/>
      <c r="AI705" s="69">
        <f t="shared" si="1478"/>
        <v>1</v>
      </c>
      <c r="AJ705" s="15">
        <f t="shared" si="1436"/>
        <v>-1.6630144400000001E-4</v>
      </c>
      <c r="AK705" s="15">
        <f t="shared" si="1437"/>
        <v>-2.900663600000001E-6</v>
      </c>
      <c r="AL705" s="15">
        <f t="shared" si="1438"/>
        <v>16.00908389912</v>
      </c>
      <c r="AM705" s="15">
        <f t="shared" si="1439"/>
        <v>3.57139659502</v>
      </c>
      <c r="AN705" s="15">
        <f t="shared" si="1440"/>
        <v>5.5893432073099998</v>
      </c>
      <c r="AO705" s="15">
        <f t="shared" si="1441"/>
        <v>0</v>
      </c>
      <c r="AP705" s="15">
        <f t="shared" si="1442"/>
        <v>5.9315682874199993</v>
      </c>
      <c r="AQ705" s="15">
        <f t="shared" si="1443"/>
        <v>0</v>
      </c>
      <c r="AR705" s="15">
        <f t="shared" si="1444"/>
        <v>0.99731794625000003</v>
      </c>
      <c r="AS705" s="15">
        <f t="shared" si="1445"/>
        <v>0</v>
      </c>
      <c r="AT705" s="15">
        <f t="shared" si="1446"/>
        <v>0</v>
      </c>
      <c r="AU705" s="15">
        <f t="shared" si="1447"/>
        <v>0</v>
      </c>
      <c r="AV705" s="15">
        <f t="shared" si="1448"/>
        <v>0</v>
      </c>
      <c r="AW705" s="15">
        <f t="shared" si="1449"/>
        <v>0</v>
      </c>
      <c r="AX705" s="4"/>
      <c r="AY705" s="4">
        <f t="shared" si="1450"/>
        <v>0</v>
      </c>
      <c r="AZ705" s="4">
        <f t="shared" si="1451"/>
        <v>1</v>
      </c>
      <c r="BA705" s="4"/>
      <c r="BB705" s="4">
        <f t="shared" si="1479"/>
        <v>1</v>
      </c>
      <c r="BC705" s="4">
        <f t="shared" si="1480"/>
        <v>1</v>
      </c>
      <c r="BD705" s="40">
        <f t="shared" si="1481"/>
        <v>2.1022138366047254</v>
      </c>
      <c r="BE705" s="15">
        <f t="shared" si="1482"/>
        <v>16.00908389912</v>
      </c>
      <c r="BF705" s="15">
        <f t="shared" si="1483"/>
        <v>3.57139659502</v>
      </c>
      <c r="BG705" s="15">
        <f t="shared" si="1452"/>
        <v>5.5893432073099998</v>
      </c>
      <c r="BH705" s="15">
        <f t="shared" si="1453"/>
        <v>5.9315682874199993</v>
      </c>
      <c r="BI705" s="15">
        <f t="shared" si="1454"/>
        <v>0.99731794625000003</v>
      </c>
      <c r="BJ705" s="18">
        <f t="shared" si="1455"/>
        <v>0.22308563172789139</v>
      </c>
      <c r="BK705" s="18">
        <f t="shared" si="1456"/>
        <v>0.3491357308469874</v>
      </c>
      <c r="BL705" s="18">
        <f t="shared" si="1457"/>
        <v>0.37051266173613162</v>
      </c>
      <c r="BM705" s="18">
        <f t="shared" si="1458"/>
        <v>6.229700291000545E-2</v>
      </c>
      <c r="BN705" s="18">
        <f t="shared" si="1500"/>
        <v>1.5650301103786262</v>
      </c>
      <c r="BO705" s="18">
        <f t="shared" si="1501"/>
        <v>1.6608539907584199</v>
      </c>
      <c r="BP705" s="18">
        <f t="shared" si="1502"/>
        <v>0.27925152519904189</v>
      </c>
      <c r="BQ705" s="18">
        <f t="shared" si="1503"/>
        <v>1.0612281385158853</v>
      </c>
      <c r="BR705" s="18">
        <f t="shared" si="1504"/>
        <v>0.17843204635307808</v>
      </c>
      <c r="BS705" s="18">
        <f t="shared" si="1505"/>
        <v>0.1681373117401628</v>
      </c>
      <c r="BT705" s="144">
        <f t="shared" si="1459"/>
        <v>-1.5001995824508989</v>
      </c>
      <c r="BU705" s="144">
        <f t="shared" si="1460"/>
        <v>-1.052294518785319</v>
      </c>
      <c r="BV705" s="144">
        <f t="shared" si="1461"/>
        <v>-0.992867660103537</v>
      </c>
      <c r="BW705" s="144">
        <f t="shared" si="1462"/>
        <v>-2.775841961729467</v>
      </c>
      <c r="BX705" s="96"/>
      <c r="BY705" s="96"/>
      <c r="BZ705" s="96"/>
      <c r="CA705" s="96"/>
      <c r="CB705" s="96"/>
      <c r="CC705" s="96"/>
      <c r="CD705" s="96"/>
      <c r="CE705" s="96"/>
      <c r="CF705" s="96"/>
      <c r="CG705" s="96"/>
      <c r="CH705" s="96"/>
      <c r="CI705" s="4"/>
      <c r="CJ705" s="43"/>
      <c r="CK705" s="20">
        <f t="shared" si="1484"/>
        <v>0</v>
      </c>
      <c r="CL705" s="42">
        <f t="shared" si="1485"/>
        <v>2.1022138366047254</v>
      </c>
      <c r="CM705" s="43">
        <f t="shared" si="1486"/>
        <v>0.21795319341681446</v>
      </c>
      <c r="CN705" s="43">
        <f t="shared" si="1487"/>
        <v>0.33335242795518982</v>
      </c>
      <c r="CO705" s="40">
        <f t="shared" si="1488"/>
        <v>0.33810000000000007</v>
      </c>
      <c r="CP705" s="43">
        <f t="shared" si="1489"/>
        <v>5.4381389268542218E-2</v>
      </c>
      <c r="CQ705" s="18">
        <f t="shared" si="1490"/>
        <v>1.5294679684627766</v>
      </c>
      <c r="CR705" s="18">
        <f t="shared" si="1491"/>
        <v>1.551250498786757</v>
      </c>
      <c r="CS705" s="18">
        <f t="shared" si="1492"/>
        <v>0.24950948603236589</v>
      </c>
      <c r="CT705" s="18">
        <f t="shared" si="1493"/>
        <v>1.0142419003033281</v>
      </c>
      <c r="CU705" s="18">
        <f t="shared" si="1494"/>
        <v>0.16313482281236696</v>
      </c>
      <c r="CV705" s="18">
        <f t="shared" si="1495"/>
        <v>0.16084409721544579</v>
      </c>
      <c r="CW705" s="15">
        <f t="shared" si="1496"/>
        <v>-1.5234749483435275</v>
      </c>
      <c r="CX705" s="15">
        <f t="shared" si="1497"/>
        <v>-1.0985550064431981</v>
      </c>
      <c r="CY705" s="15">
        <f t="shared" si="1498"/>
        <v>-2.9117332926870363</v>
      </c>
      <c r="CZ705" s="15">
        <f t="shared" si="1506"/>
        <v>0.42491994190032928</v>
      </c>
      <c r="DA705" s="15">
        <f t="shared" si="1507"/>
        <v>0.43906137907523063</v>
      </c>
      <c r="DB705" s="15">
        <f t="shared" si="1508"/>
        <v>-1.3882583443435088</v>
      </c>
      <c r="DC705" s="15">
        <f t="shared" si="1509"/>
        <v>1.4141437174901409E-2</v>
      </c>
      <c r="DD705" s="15">
        <f t="shared" si="1510"/>
        <v>-1.8131782862438381</v>
      </c>
      <c r="DE705" s="15">
        <f t="shared" si="1511"/>
        <v>-1.8273197234187395</v>
      </c>
      <c r="DF705" s="15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3" t="str">
        <f>E705</f>
        <v>STD</v>
      </c>
      <c r="DW705" s="43" t="str">
        <f>A705</f>
        <v>Lab 3</v>
      </c>
      <c r="DX705" s="43" t="str">
        <f>B705</f>
        <v>Jul 21, 2020</v>
      </c>
      <c r="DY705" s="125">
        <f>C705</f>
        <v>2</v>
      </c>
      <c r="DZ705" s="51">
        <f>BE705/AVERAGE(BE703,BE707)</f>
        <v>1.0011088180384904</v>
      </c>
      <c r="EA705" s="52">
        <f>(CM705/AVERAGE(CM703,CM707)-1)*10^6</f>
        <v>-7.9251150404413551</v>
      </c>
      <c r="EB705" s="52">
        <f>(CN705/AVERAGE(CN703,CN707)-1)*10^6</f>
        <v>-9.1266120714195154</v>
      </c>
      <c r="EC705" s="52">
        <f>(CP705/AVERAGE(CP703,CP707)-1)*10^6</f>
        <v>54.735466125332977</v>
      </c>
      <c r="ED705" s="4"/>
      <c r="EE705" s="4"/>
      <c r="EF705" s="4"/>
      <c r="EG705" s="4"/>
      <c r="EH705" s="130"/>
      <c r="EI705" s="20"/>
      <c r="EJ705" s="20"/>
      <c r="EK705" s="52"/>
      <c r="EL705" s="52"/>
      <c r="EN705" s="39" t="str">
        <f t="shared" ref="EN705:EU705" si="1551">DV680</f>
        <v>STD</v>
      </c>
      <c r="EO705" s="39" t="str">
        <f t="shared" si="1551"/>
        <v>Lab 3</v>
      </c>
      <c r="EP705" s="39" t="str">
        <f t="shared" si="1551"/>
        <v>Jul 20, 2020</v>
      </c>
      <c r="EQ705" s="124">
        <f t="shared" si="1551"/>
        <v>1</v>
      </c>
      <c r="ER705" s="117">
        <f t="shared" si="1551"/>
        <v>0.99892228048363418</v>
      </c>
      <c r="ES705" s="44">
        <f t="shared" si="1551"/>
        <v>4.2681110512532427</v>
      </c>
      <c r="ET705" s="44">
        <f t="shared" si="1551"/>
        <v>6.6348538159122228</v>
      </c>
      <c r="EU705" s="44">
        <f t="shared" si="1551"/>
        <v>3.4910362911588777</v>
      </c>
      <c r="EV705" s="39" t="s">
        <v>275</v>
      </c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</row>
    <row r="706" spans="1:235">
      <c r="A706" s="4" t="s">
        <v>178</v>
      </c>
      <c r="B706" s="4" t="s">
        <v>173</v>
      </c>
      <c r="C706" s="4">
        <v>2</v>
      </c>
      <c r="D706" s="16">
        <v>21</v>
      </c>
      <c r="E706" s="4" t="s">
        <v>163</v>
      </c>
      <c r="F706" s="15">
        <v>1.5136965E-4</v>
      </c>
      <c r="G706" s="15">
        <v>-8.8841233999999995E-6</v>
      </c>
      <c r="H706" s="15">
        <v>2.1410088000000001E-4</v>
      </c>
      <c r="I706" s="15">
        <v>7.2304980000000005E-5</v>
      </c>
      <c r="J706" s="15">
        <v>1.3289268999999999E-4</v>
      </c>
      <c r="K706" s="15"/>
      <c r="L706" s="15">
        <v>1.9201257999999999E-4</v>
      </c>
      <c r="M706" s="15"/>
      <c r="N706" s="15">
        <v>1.0929375E-4</v>
      </c>
      <c r="O706" s="15"/>
      <c r="P706" s="15"/>
      <c r="Q706" s="15"/>
      <c r="R706" s="15"/>
      <c r="S706" s="15"/>
      <c r="T706" s="15">
        <v>4.0959221000000002E-6</v>
      </c>
      <c r="U706" s="15">
        <v>4.2089083999999999E-5</v>
      </c>
      <c r="V706" s="15">
        <v>16.075892</v>
      </c>
      <c r="W706" s="15">
        <v>3.5864001999999999</v>
      </c>
      <c r="X706" s="15">
        <v>5.6129974000000002</v>
      </c>
      <c r="Y706" s="15"/>
      <c r="Z706" s="15">
        <v>5.9569698999999998</v>
      </c>
      <c r="AA706" s="15"/>
      <c r="AB706" s="15">
        <v>1.0016491000000001</v>
      </c>
      <c r="AC706" s="4"/>
      <c r="AD706" s="4"/>
      <c r="AE706" s="4"/>
      <c r="AF706" s="4"/>
      <c r="AG706" s="4"/>
      <c r="AH706" s="4"/>
      <c r="AI706" s="69">
        <f t="shared" si="1478"/>
        <v>1</v>
      </c>
      <c r="AJ706" s="15">
        <f t="shared" si="1436"/>
        <v>-1.472737279E-4</v>
      </c>
      <c r="AK706" s="15">
        <f t="shared" si="1437"/>
        <v>5.0973207400000001E-5</v>
      </c>
      <c r="AL706" s="15">
        <f t="shared" si="1438"/>
        <v>16.075677899119999</v>
      </c>
      <c r="AM706" s="15">
        <f t="shared" si="1439"/>
        <v>3.5863278950199997</v>
      </c>
      <c r="AN706" s="15">
        <f t="shared" si="1440"/>
        <v>5.6128645073100003</v>
      </c>
      <c r="AO706" s="15">
        <f t="shared" si="1441"/>
        <v>0</v>
      </c>
      <c r="AP706" s="15">
        <f t="shared" si="1442"/>
        <v>5.9567778874199995</v>
      </c>
      <c r="AQ706" s="15">
        <f t="shared" si="1443"/>
        <v>0</v>
      </c>
      <c r="AR706" s="15">
        <f t="shared" si="1444"/>
        <v>1.0015398062500001</v>
      </c>
      <c r="AS706" s="15">
        <f t="shared" si="1445"/>
        <v>0</v>
      </c>
      <c r="AT706" s="15">
        <f t="shared" si="1446"/>
        <v>0</v>
      </c>
      <c r="AU706" s="15">
        <f t="shared" si="1447"/>
        <v>0</v>
      </c>
      <c r="AV706" s="15">
        <f t="shared" si="1448"/>
        <v>0</v>
      </c>
      <c r="AW706" s="15">
        <f t="shared" si="1449"/>
        <v>0</v>
      </c>
      <c r="AX706" s="4"/>
      <c r="AY706" s="4">
        <f t="shared" si="1450"/>
        <v>0</v>
      </c>
      <c r="AZ706" s="4">
        <f t="shared" si="1451"/>
        <v>1</v>
      </c>
      <c r="BA706" s="4"/>
      <c r="BB706" s="4">
        <f t="shared" si="1479"/>
        <v>1</v>
      </c>
      <c r="BC706" s="4">
        <f t="shared" si="1480"/>
        <v>1</v>
      </c>
      <c r="BD706" s="40">
        <f t="shared" si="1481"/>
        <v>2.1042789853751538</v>
      </c>
      <c r="BE706" s="15">
        <f t="shared" si="1482"/>
        <v>16.075677899119999</v>
      </c>
      <c r="BF706" s="15">
        <f t="shared" si="1483"/>
        <v>3.5863278950199997</v>
      </c>
      <c r="BG706" s="15">
        <f t="shared" si="1452"/>
        <v>5.6128645073100003</v>
      </c>
      <c r="BH706" s="15">
        <f t="shared" si="1453"/>
        <v>5.9567778874199995</v>
      </c>
      <c r="BI706" s="15">
        <f t="shared" si="1454"/>
        <v>1.0015398062500001</v>
      </c>
      <c r="BJ706" s="18">
        <f t="shared" si="1455"/>
        <v>0.22309030558619986</v>
      </c>
      <c r="BK706" s="18">
        <f t="shared" si="1456"/>
        <v>0.34915258582142</v>
      </c>
      <c r="BL706" s="18">
        <f t="shared" si="1457"/>
        <v>0.37054598411343392</v>
      </c>
      <c r="BM706" s="18">
        <f t="shared" si="1458"/>
        <v>6.2301559693779728E-2</v>
      </c>
      <c r="BN706" s="18">
        <f t="shared" si="1500"/>
        <v>1.5650728744307132</v>
      </c>
      <c r="BO706" s="18">
        <f t="shared" si="1501"/>
        <v>1.6609685622141868</v>
      </c>
      <c r="BP706" s="18">
        <f t="shared" si="1502"/>
        <v>0.27926610047027361</v>
      </c>
      <c r="BQ706" s="18">
        <f t="shared" si="1503"/>
        <v>1.061272346706766</v>
      </c>
      <c r="BR706" s="18">
        <f t="shared" si="1504"/>
        <v>0.17843648371444373</v>
      </c>
      <c r="BS706" s="18">
        <f t="shared" si="1505"/>
        <v>0.16813448901043163</v>
      </c>
      <c r="BT706" s="144">
        <f t="shared" si="1459"/>
        <v>-1.5001786317096431</v>
      </c>
      <c r="BU706" s="144">
        <f t="shared" si="1460"/>
        <v>-1.0522462436702025</v>
      </c>
      <c r="BV706" s="144">
        <f t="shared" si="1461"/>
        <v>-0.99277772828097099</v>
      </c>
      <c r="BW706" s="144">
        <f t="shared" si="1462"/>
        <v>-2.7757688182889475</v>
      </c>
      <c r="BX706" s="96"/>
      <c r="BY706" s="96"/>
      <c r="BZ706" s="96"/>
      <c r="CA706" s="96"/>
      <c r="CB706" s="96"/>
      <c r="CC706" s="96"/>
      <c r="CD706" s="96"/>
      <c r="CE706" s="96"/>
      <c r="CF706" s="96"/>
      <c r="CG706" s="96"/>
      <c r="CH706" s="96"/>
      <c r="CI706" s="4"/>
      <c r="CJ706" s="43"/>
      <c r="CK706" s="20">
        <f t="shared" si="1484"/>
        <v>0</v>
      </c>
      <c r="CL706" s="42">
        <f t="shared" si="1485"/>
        <v>2.1042789853751538</v>
      </c>
      <c r="CM706" s="43">
        <f t="shared" si="1486"/>
        <v>0.2179527762011155</v>
      </c>
      <c r="CN706" s="43">
        <f t="shared" si="1487"/>
        <v>0.33335337143279131</v>
      </c>
      <c r="CO706" s="40">
        <f t="shared" si="1488"/>
        <v>0.33810000000000001</v>
      </c>
      <c r="CP706" s="43">
        <f t="shared" si="1489"/>
        <v>5.4378107345779705E-2</v>
      </c>
      <c r="CQ706" s="18">
        <f t="shared" si="1490"/>
        <v>1.5294752250606347</v>
      </c>
      <c r="CR706" s="18">
        <f t="shared" si="1491"/>
        <v>1.5512534682651569</v>
      </c>
      <c r="CS706" s="18">
        <f t="shared" si="1492"/>
        <v>0.24949490570196914</v>
      </c>
      <c r="CT706" s="18">
        <f t="shared" si="1493"/>
        <v>1.0142390297323443</v>
      </c>
      <c r="CU706" s="18">
        <f t="shared" si="1494"/>
        <v>0.16312451592151689</v>
      </c>
      <c r="CV706" s="18">
        <f t="shared" si="1495"/>
        <v>0.16083439025666876</v>
      </c>
      <c r="CW706" s="15">
        <f t="shared" si="1496"/>
        <v>-1.5234768625898469</v>
      </c>
      <c r="CX706" s="15">
        <f t="shared" si="1497"/>
        <v>-1.0985521761765278</v>
      </c>
      <c r="CY706" s="15">
        <f t="shared" si="1498"/>
        <v>-2.9117936446170409</v>
      </c>
      <c r="CZ706" s="15">
        <f t="shared" si="1506"/>
        <v>0.42492468641331899</v>
      </c>
      <c r="DA706" s="15">
        <f t="shared" si="1507"/>
        <v>0.43906329332154997</v>
      </c>
      <c r="DB706" s="15">
        <f t="shared" si="1508"/>
        <v>-1.3883167820271942</v>
      </c>
      <c r="DC706" s="15">
        <f t="shared" si="1509"/>
        <v>1.4138606908231113E-2</v>
      </c>
      <c r="DD706" s="15">
        <f t="shared" si="1510"/>
        <v>-1.8132414684405134</v>
      </c>
      <c r="DE706" s="15">
        <f t="shared" si="1511"/>
        <v>-1.8273800753487441</v>
      </c>
      <c r="DF706" s="15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125"/>
      <c r="DZ706" s="4"/>
      <c r="EA706" s="20"/>
      <c r="EB706" s="20"/>
      <c r="EC706" s="20"/>
      <c r="ED706" s="4"/>
      <c r="EE706" s="4" t="str">
        <f>E706</f>
        <v>iRM4</v>
      </c>
      <c r="EF706" s="4" t="str">
        <f>A706</f>
        <v>Lab 3</v>
      </c>
      <c r="EG706" s="4" t="str">
        <f>B706</f>
        <v>Jul 21, 2020</v>
      </c>
      <c r="EH706" s="130">
        <f>C706</f>
        <v>2</v>
      </c>
      <c r="EI706" s="51">
        <f>BE706/AVERAGE(BE705,BE707)</f>
        <v>1.0084506482622932</v>
      </c>
      <c r="EJ706" s="52">
        <f>(CM706/AVERAGE(CM705,CM707)-1)*10^6</f>
        <v>-6.6616577334421834</v>
      </c>
      <c r="EK706" s="52">
        <f>(CN706/AVERAGE(CN705,CN707)-1)*10^6</f>
        <v>1.6107362164063943</v>
      </c>
      <c r="EL706" s="52">
        <f>(CP706/AVERAGE(CP705,CP707)-1)*10^6</f>
        <v>-44.619610867768777</v>
      </c>
      <c r="EN706" s="39" t="str">
        <f t="shared" ref="EN706:EU706" si="1552">DV682</f>
        <v>STD</v>
      </c>
      <c r="EO706" s="39" t="str">
        <f t="shared" si="1552"/>
        <v>Lab 3</v>
      </c>
      <c r="EP706" s="39" t="str">
        <f t="shared" si="1552"/>
        <v>Jul 20, 2020</v>
      </c>
      <c r="EQ706" s="124">
        <f t="shared" si="1552"/>
        <v>1</v>
      </c>
      <c r="ER706" s="117">
        <f t="shared" si="1552"/>
        <v>1.0044956089618473</v>
      </c>
      <c r="ES706" s="44">
        <f t="shared" si="1552"/>
        <v>-3.5453472599922264</v>
      </c>
      <c r="ET706" s="44">
        <f t="shared" si="1552"/>
        <v>0.65168696106177038</v>
      </c>
      <c r="EU706" s="44">
        <f t="shared" si="1552"/>
        <v>4.3974947734337633</v>
      </c>
      <c r="EV706" s="39" t="s">
        <v>275</v>
      </c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</row>
    <row r="707" spans="1:235">
      <c r="A707" s="4" t="s">
        <v>178</v>
      </c>
      <c r="B707" s="4" t="s">
        <v>173</v>
      </c>
      <c r="C707" s="4">
        <v>2</v>
      </c>
      <c r="D707" s="16">
        <v>22</v>
      </c>
      <c r="E707" s="4" t="s">
        <v>162</v>
      </c>
      <c r="F707" s="15">
        <v>1.5136965E-4</v>
      </c>
      <c r="G707" s="15">
        <v>-8.8841233999999995E-6</v>
      </c>
      <c r="H707" s="15">
        <v>2.1410088000000001E-4</v>
      </c>
      <c r="I707" s="15">
        <v>7.2304980000000005E-5</v>
      </c>
      <c r="J707" s="15">
        <v>1.3289268999999999E-4</v>
      </c>
      <c r="K707" s="15"/>
      <c r="L707" s="15">
        <v>1.9201257999999999E-4</v>
      </c>
      <c r="M707" s="15"/>
      <c r="N707" s="15">
        <v>1.0929375E-4</v>
      </c>
      <c r="O707" s="15"/>
      <c r="P707" s="15"/>
      <c r="Q707" s="15"/>
      <c r="R707" s="15"/>
      <c r="S707" s="15"/>
      <c r="T707" s="15">
        <v>2.3404861E-5</v>
      </c>
      <c r="U707" s="15">
        <v>5.1187663000000003E-5</v>
      </c>
      <c r="V707" s="15">
        <v>15.873063</v>
      </c>
      <c r="W707" s="15">
        <v>3.5412545999999998</v>
      </c>
      <c r="X707" s="15">
        <v>5.5423735000000001</v>
      </c>
      <c r="Y707" s="15"/>
      <c r="Z707" s="15">
        <v>5.8822251999999997</v>
      </c>
      <c r="AA707" s="15"/>
      <c r="AB707" s="15">
        <v>0.98914413000000001</v>
      </c>
      <c r="AC707" s="4"/>
      <c r="AD707" s="4"/>
      <c r="AE707" s="4"/>
      <c r="AF707" s="4"/>
      <c r="AG707" s="4"/>
      <c r="AH707" s="4"/>
      <c r="AI707" s="69">
        <f t="shared" si="1478"/>
        <v>1</v>
      </c>
      <c r="AJ707" s="15">
        <f t="shared" si="1436"/>
        <v>-1.2796478899999999E-4</v>
      </c>
      <c r="AK707" s="15">
        <f t="shared" si="1437"/>
        <v>6.0071786400000005E-5</v>
      </c>
      <c r="AL707" s="15">
        <f t="shared" si="1438"/>
        <v>15.872848899120001</v>
      </c>
      <c r="AM707" s="15">
        <f t="shared" si="1439"/>
        <v>3.5411822950199996</v>
      </c>
      <c r="AN707" s="15">
        <f t="shared" si="1440"/>
        <v>5.5422406073100001</v>
      </c>
      <c r="AO707" s="15">
        <f t="shared" si="1441"/>
        <v>0</v>
      </c>
      <c r="AP707" s="15">
        <f t="shared" si="1442"/>
        <v>5.8820331874199994</v>
      </c>
      <c r="AQ707" s="15">
        <f t="shared" si="1443"/>
        <v>0</v>
      </c>
      <c r="AR707" s="15">
        <f t="shared" si="1444"/>
        <v>0.98903483624999999</v>
      </c>
      <c r="AS707" s="15">
        <f t="shared" si="1445"/>
        <v>0</v>
      </c>
      <c r="AT707" s="15">
        <f t="shared" si="1446"/>
        <v>0</v>
      </c>
      <c r="AU707" s="15">
        <f t="shared" si="1447"/>
        <v>0</v>
      </c>
      <c r="AV707" s="15">
        <f t="shared" si="1448"/>
        <v>0</v>
      </c>
      <c r="AW707" s="15">
        <f t="shared" si="1449"/>
        <v>0</v>
      </c>
      <c r="AX707" s="4"/>
      <c r="AY707" s="4">
        <f t="shared" si="1450"/>
        <v>0</v>
      </c>
      <c r="AZ707" s="4">
        <f t="shared" si="1451"/>
        <v>1</v>
      </c>
      <c r="BA707" s="4"/>
      <c r="BB707" s="4">
        <f t="shared" si="1479"/>
        <v>1</v>
      </c>
      <c r="BC707" s="4">
        <f t="shared" si="1480"/>
        <v>1</v>
      </c>
      <c r="BD707" s="40">
        <f t="shared" si="1481"/>
        <v>2.1058905039922382</v>
      </c>
      <c r="BE707" s="15">
        <f t="shared" si="1482"/>
        <v>15.872848899120001</v>
      </c>
      <c r="BF707" s="15">
        <f t="shared" si="1483"/>
        <v>3.5411822950199996</v>
      </c>
      <c r="BG707" s="15">
        <f t="shared" si="1452"/>
        <v>5.5422406073100001</v>
      </c>
      <c r="BH707" s="15">
        <f t="shared" si="1453"/>
        <v>5.8820331874199994</v>
      </c>
      <c r="BI707" s="15">
        <f t="shared" si="1454"/>
        <v>0.98903483624999999</v>
      </c>
      <c r="BJ707" s="18">
        <f t="shared" si="1455"/>
        <v>0.22309683142112721</v>
      </c>
      <c r="BK707" s="18">
        <f t="shared" si="1456"/>
        <v>0.34916483124949704</v>
      </c>
      <c r="BL707" s="18">
        <f t="shared" si="1457"/>
        <v>0.37057198898592819</v>
      </c>
      <c r="BM707" s="18">
        <f t="shared" si="1458"/>
        <v>6.2309850143211068E-2</v>
      </c>
      <c r="BN707" s="18">
        <f t="shared" si="1500"/>
        <v>1.5650819826768334</v>
      </c>
      <c r="BO707" s="18">
        <f t="shared" si="1501"/>
        <v>1.6610365401668143</v>
      </c>
      <c r="BP707" s="18">
        <f t="shared" si="1502"/>
        <v>0.27929509238789813</v>
      </c>
      <c r="BQ707" s="18">
        <f t="shared" si="1503"/>
        <v>1.0613096045779438</v>
      </c>
      <c r="BR707" s="18">
        <f t="shared" si="1504"/>
        <v>0.17845396949123815</v>
      </c>
      <c r="BS707" s="18">
        <f t="shared" si="1505"/>
        <v>0.16814506221509681</v>
      </c>
      <c r="BT707" s="144">
        <f t="shared" si="1459"/>
        <v>-1.5001493801495394</v>
      </c>
      <c r="BU707" s="144">
        <f t="shared" si="1460"/>
        <v>-1.0522111724324561</v>
      </c>
      <c r="BV707" s="144">
        <f t="shared" si="1461"/>
        <v>-0.99270755086401763</v>
      </c>
      <c r="BW707" s="144">
        <f t="shared" si="1462"/>
        <v>-2.7756357574487818</v>
      </c>
      <c r="BX707" s="96"/>
      <c r="BY707" s="96"/>
      <c r="BZ707" s="96"/>
      <c r="CA707" s="96"/>
      <c r="CB707" s="96"/>
      <c r="CC707" s="96"/>
      <c r="CD707" s="96"/>
      <c r="CE707" s="96"/>
      <c r="CF707" s="96"/>
      <c r="CG707" s="96"/>
      <c r="CH707" s="96"/>
      <c r="CI707" s="4"/>
      <c r="CJ707" s="43"/>
      <c r="CK707" s="20">
        <f t="shared" si="1484"/>
        <v>0</v>
      </c>
      <c r="CL707" s="42">
        <f t="shared" si="1485"/>
        <v>2.1058905039922382</v>
      </c>
      <c r="CM707" s="43">
        <f t="shared" si="1486"/>
        <v>0.21795526285835537</v>
      </c>
      <c r="CN707" s="43">
        <f t="shared" si="1487"/>
        <v>0.33335324102342612</v>
      </c>
      <c r="CO707" s="40">
        <f t="shared" si="1488"/>
        <v>0.33810000000000001</v>
      </c>
      <c r="CP707" s="43">
        <f t="shared" si="1489"/>
        <v>5.4379678299529638E-2</v>
      </c>
      <c r="CQ707" s="18">
        <f t="shared" si="1490"/>
        <v>1.5294571769072884</v>
      </c>
      <c r="CR707" s="18">
        <f t="shared" si="1491"/>
        <v>1.5512357699741537</v>
      </c>
      <c r="CS707" s="18">
        <f t="shared" si="1492"/>
        <v>0.24949926689712396</v>
      </c>
      <c r="CT707" s="18">
        <f t="shared" si="1493"/>
        <v>1.0142394265074512</v>
      </c>
      <c r="CU707" s="18">
        <f t="shared" si="1494"/>
        <v>0.16312929231639939</v>
      </c>
      <c r="CV707" s="18">
        <f t="shared" si="1495"/>
        <v>0.16083903667414859</v>
      </c>
      <c r="CW707" s="15">
        <f t="shared" si="1496"/>
        <v>-1.5234654534988594</v>
      </c>
      <c r="CX707" s="15">
        <f t="shared" si="1497"/>
        <v>-1.0985525673811829</v>
      </c>
      <c r="CY707" s="15">
        <f t="shared" si="1498"/>
        <v>-2.9117647555818196</v>
      </c>
      <c r="CZ707" s="15">
        <f t="shared" si="1506"/>
        <v>0.42491288611767669</v>
      </c>
      <c r="DA707" s="15">
        <f t="shared" si="1507"/>
        <v>0.43905188423056252</v>
      </c>
      <c r="DB707" s="15">
        <f t="shared" si="1508"/>
        <v>-1.3882993020829608</v>
      </c>
      <c r="DC707" s="15">
        <f t="shared" si="1509"/>
        <v>1.4138998112885786E-2</v>
      </c>
      <c r="DD707" s="15">
        <f t="shared" si="1510"/>
        <v>-1.8132121882006371</v>
      </c>
      <c r="DE707" s="15">
        <f t="shared" si="1511"/>
        <v>-1.827351186313523</v>
      </c>
      <c r="DF707" s="15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3" t="str">
        <f>E707</f>
        <v>STD</v>
      </c>
      <c r="DW707" s="43" t="str">
        <f>A707</f>
        <v>Lab 3</v>
      </c>
      <c r="DX707" s="43" t="str">
        <f>B707</f>
        <v>Jul 21, 2020</v>
      </c>
      <c r="DY707" s="125">
        <f>C707</f>
        <v>2</v>
      </c>
      <c r="DZ707" s="51">
        <f>BE707/AVERAGE(BE705,BE709)</f>
        <v>1.0046815644351799</v>
      </c>
      <c r="EA707" s="52">
        <f>(CM707/AVERAGE(CM705,CM709)-1)*10^6</f>
        <v>10.149741118459232</v>
      </c>
      <c r="EB707" s="52">
        <f>(CN707/AVERAGE(CN705,CN709)-1)*10^6</f>
        <v>3.3933931571361597</v>
      </c>
      <c r="EC707" s="52">
        <f>(CP707/AVERAGE(CP705,CP709)-1)*10^6</f>
        <v>-15.501587298349939</v>
      </c>
      <c r="ED707" s="4"/>
      <c r="EE707" s="4"/>
      <c r="EF707" s="4"/>
      <c r="EG707" s="4"/>
      <c r="EH707" s="130"/>
      <c r="EI707" s="20"/>
      <c r="EJ707" s="20"/>
      <c r="EK707" s="52"/>
      <c r="EL707" s="52"/>
      <c r="EN707" s="39" t="str">
        <f t="shared" ref="EN707:EU707" si="1553">DV684</f>
        <v>STD</v>
      </c>
      <c r="EO707" s="39" t="str">
        <f t="shared" si="1553"/>
        <v>Lab 3</v>
      </c>
      <c r="EP707" s="39" t="str">
        <f t="shared" si="1553"/>
        <v>Jul 20, 2020</v>
      </c>
      <c r="EQ707" s="124">
        <f t="shared" si="1553"/>
        <v>1</v>
      </c>
      <c r="ER707" s="117">
        <f t="shared" si="1553"/>
        <v>0.99640458304510371</v>
      </c>
      <c r="ES707" s="44">
        <f t="shared" si="1553"/>
        <v>-2.5117869976165608</v>
      </c>
      <c r="ET707" s="44">
        <f t="shared" si="1553"/>
        <v>-8.3052313117892851</v>
      </c>
      <c r="EU707" s="44">
        <f t="shared" si="1553"/>
        <v>-18.589741764607481</v>
      </c>
      <c r="EV707" s="39" t="s">
        <v>275</v>
      </c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</row>
    <row r="708" spans="1:235">
      <c r="A708" s="4" t="s">
        <v>178</v>
      </c>
      <c r="B708" s="4" t="s">
        <v>173</v>
      </c>
      <c r="C708" s="4">
        <v>2</v>
      </c>
      <c r="D708" s="16">
        <v>23</v>
      </c>
      <c r="E708" s="4" t="s">
        <v>172</v>
      </c>
      <c r="F708" s="15">
        <v>1.5136965E-4</v>
      </c>
      <c r="G708" s="15">
        <v>-8.8841233999999995E-6</v>
      </c>
      <c r="H708" s="15">
        <v>2.1410088000000001E-4</v>
      </c>
      <c r="I708" s="15">
        <v>7.2304980000000005E-5</v>
      </c>
      <c r="J708" s="15">
        <v>1.3289268999999999E-4</v>
      </c>
      <c r="K708" s="15"/>
      <c r="L708" s="15">
        <v>1.9201257999999999E-4</v>
      </c>
      <c r="M708" s="15"/>
      <c r="N708" s="15">
        <v>1.0929375E-4</v>
      </c>
      <c r="O708" s="15"/>
      <c r="P708" s="15"/>
      <c r="Q708" s="15"/>
      <c r="R708" s="15"/>
      <c r="S708" s="15"/>
      <c r="T708" s="15">
        <v>-3.2489096000000003E-5</v>
      </c>
      <c r="U708" s="15">
        <v>9.0391408000000002E-6</v>
      </c>
      <c r="V708" s="15">
        <v>15.981764999999999</v>
      </c>
      <c r="W708" s="15">
        <v>3.5655382000000002</v>
      </c>
      <c r="X708" s="15">
        <v>5.5806345999999998</v>
      </c>
      <c r="Y708" s="15"/>
      <c r="Z708" s="15">
        <v>5.9230730999999999</v>
      </c>
      <c r="AA708" s="15"/>
      <c r="AB708" s="15">
        <v>0.99605208999999995</v>
      </c>
      <c r="AC708" s="4"/>
      <c r="AD708" s="4"/>
      <c r="AE708" s="4"/>
      <c r="AF708" s="4"/>
      <c r="AG708" s="4"/>
      <c r="AH708" s="4"/>
      <c r="AI708" s="69">
        <f t="shared" si="1478"/>
        <v>1</v>
      </c>
      <c r="AJ708" s="15">
        <f t="shared" si="1436"/>
        <v>-1.8385874600000001E-4</v>
      </c>
      <c r="AK708" s="15">
        <f t="shared" si="1437"/>
        <v>1.79232642E-5</v>
      </c>
      <c r="AL708" s="15">
        <f t="shared" si="1438"/>
        <v>15.98155089912</v>
      </c>
      <c r="AM708" s="15">
        <f t="shared" si="1439"/>
        <v>3.56546589502</v>
      </c>
      <c r="AN708" s="15">
        <f t="shared" si="1440"/>
        <v>5.5805017073099998</v>
      </c>
      <c r="AO708" s="15">
        <f t="shared" si="1441"/>
        <v>0</v>
      </c>
      <c r="AP708" s="15">
        <f t="shared" si="1442"/>
        <v>5.9228810874199995</v>
      </c>
      <c r="AQ708" s="15">
        <f t="shared" si="1443"/>
        <v>0</v>
      </c>
      <c r="AR708" s="15">
        <f t="shared" si="1444"/>
        <v>0.99594279624999993</v>
      </c>
      <c r="AS708" s="15">
        <f t="shared" si="1445"/>
        <v>0</v>
      </c>
      <c r="AT708" s="15">
        <f t="shared" si="1446"/>
        <v>0</v>
      </c>
      <c r="AU708" s="15">
        <f t="shared" si="1447"/>
        <v>0</v>
      </c>
      <c r="AV708" s="15">
        <f t="shared" si="1448"/>
        <v>0</v>
      </c>
      <c r="AW708" s="15">
        <f t="shared" si="1449"/>
        <v>0</v>
      </c>
      <c r="AX708" s="4"/>
      <c r="AY708" s="4">
        <f t="shared" si="1450"/>
        <v>0</v>
      </c>
      <c r="AZ708" s="4">
        <f t="shared" si="1451"/>
        <v>1</v>
      </c>
      <c r="BA708" s="4"/>
      <c r="BB708" s="4">
        <f t="shared" si="1479"/>
        <v>1</v>
      </c>
      <c r="BC708" s="4">
        <f t="shared" si="1480"/>
        <v>1</v>
      </c>
      <c r="BD708" s="40">
        <f t="shared" si="1481"/>
        <v>2.1080849736172564</v>
      </c>
      <c r="BE708" s="15">
        <f t="shared" si="1482"/>
        <v>15.98155089912</v>
      </c>
      <c r="BF708" s="15">
        <f t="shared" si="1483"/>
        <v>3.56546589502</v>
      </c>
      <c r="BG708" s="15">
        <f t="shared" si="1452"/>
        <v>5.5805017073099998</v>
      </c>
      <c r="BH708" s="15">
        <f t="shared" si="1453"/>
        <v>5.9228810874199995</v>
      </c>
      <c r="BI708" s="15">
        <f t="shared" si="1454"/>
        <v>0.99594279624999993</v>
      </c>
      <c r="BJ708" s="18">
        <f t="shared" si="1455"/>
        <v>0.22309886678246771</v>
      </c>
      <c r="BK708" s="18">
        <f t="shared" si="1456"/>
        <v>0.34918398987280275</v>
      </c>
      <c r="BL708" s="18">
        <f t="shared" si="1457"/>
        <v>0.37060740379997376</v>
      </c>
      <c r="BM708" s="18">
        <f t="shared" si="1458"/>
        <v>6.2318282032618001E-2</v>
      </c>
      <c r="BN708" s="18">
        <f t="shared" si="1500"/>
        <v>1.5651535792571918</v>
      </c>
      <c r="BO708" s="18">
        <f t="shared" si="1501"/>
        <v>1.6611801267522084</v>
      </c>
      <c r="BP708" s="18">
        <f t="shared" si="1502"/>
        <v>0.27933033874789409</v>
      </c>
      <c r="BQ708" s="18">
        <f t="shared" si="1503"/>
        <v>1.061352795513262</v>
      </c>
      <c r="BR708" s="18">
        <f t="shared" si="1504"/>
        <v>0.17846832569648649</v>
      </c>
      <c r="BS708" s="18">
        <f t="shared" si="1505"/>
        <v>0.16815174600843313</v>
      </c>
      <c r="BT708" s="144">
        <f t="shared" si="1459"/>
        <v>-1.5001402569717557</v>
      </c>
      <c r="BU708" s="144">
        <f t="shared" si="1460"/>
        <v>-1.0521563040837711</v>
      </c>
      <c r="BV708" s="144">
        <f t="shared" si="1461"/>
        <v>-0.99261198745678525</v>
      </c>
      <c r="BW708" s="144">
        <f t="shared" si="1462"/>
        <v>-2.7755004446703171</v>
      </c>
      <c r="BX708" s="96"/>
      <c r="BY708" s="96"/>
      <c r="BZ708" s="96"/>
      <c r="CA708" s="96"/>
      <c r="CB708" s="96"/>
      <c r="CC708" s="96"/>
      <c r="CD708" s="96"/>
      <c r="CE708" s="96"/>
      <c r="CF708" s="96"/>
      <c r="CG708" s="96"/>
      <c r="CH708" s="96"/>
      <c r="CI708" s="4"/>
      <c r="CJ708" s="43"/>
      <c r="CK708" s="20">
        <f t="shared" si="1484"/>
        <v>0</v>
      </c>
      <c r="CL708" s="42">
        <f t="shared" si="1485"/>
        <v>2.1080849736172564</v>
      </c>
      <c r="CM708" s="43">
        <f t="shared" si="1486"/>
        <v>0.21795195571114304</v>
      </c>
      <c r="CN708" s="43">
        <f t="shared" si="1487"/>
        <v>0.33335543373377585</v>
      </c>
      <c r="CO708" s="40">
        <f t="shared" si="1488"/>
        <v>0.33810000000000001</v>
      </c>
      <c r="CP708" s="43">
        <f t="shared" si="1489"/>
        <v>5.4379322540559903E-2</v>
      </c>
      <c r="CQ708" s="18">
        <f t="shared" si="1490"/>
        <v>1.5294904450207356</v>
      </c>
      <c r="CR708" s="18">
        <f t="shared" si="1491"/>
        <v>1.551259308028839</v>
      </c>
      <c r="CS708" s="18">
        <f t="shared" si="1492"/>
        <v>0.24950142045355214</v>
      </c>
      <c r="CT708" s="18">
        <f t="shared" si="1493"/>
        <v>1.014232755149908</v>
      </c>
      <c r="CU708" s="18">
        <f t="shared" si="1494"/>
        <v>0.16312715209552658</v>
      </c>
      <c r="CV708" s="18">
        <f t="shared" si="1495"/>
        <v>0.16083798444412867</v>
      </c>
      <c r="CW708" s="15">
        <f t="shared" si="1496"/>
        <v>-1.5234806271278865</v>
      </c>
      <c r="CX708" s="15">
        <f t="shared" si="1497"/>
        <v>-1.0985459896646097</v>
      </c>
      <c r="CY708" s="15">
        <f t="shared" si="1498"/>
        <v>-2.9117712977340462</v>
      </c>
      <c r="CZ708" s="15">
        <f t="shared" si="1506"/>
        <v>0.42493463746327675</v>
      </c>
      <c r="DA708" s="15">
        <f t="shared" si="1507"/>
        <v>0.43906705785958949</v>
      </c>
      <c r="DB708" s="15">
        <f t="shared" si="1508"/>
        <v>-1.3882906706061602</v>
      </c>
      <c r="DC708" s="15">
        <f t="shared" si="1509"/>
        <v>1.413242039631305E-2</v>
      </c>
      <c r="DD708" s="15">
        <f t="shared" si="1510"/>
        <v>-1.8132253080694367</v>
      </c>
      <c r="DE708" s="15">
        <f t="shared" si="1511"/>
        <v>-1.8273577284657494</v>
      </c>
      <c r="DF708" s="15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125"/>
      <c r="DZ708" s="4"/>
      <c r="EA708" s="20"/>
      <c r="EB708" s="20"/>
      <c r="EC708" s="20"/>
      <c r="ED708" s="4"/>
      <c r="EE708" s="4" t="str">
        <f>E708</f>
        <v>iRM11</v>
      </c>
      <c r="EF708" s="4" t="str">
        <f>A708</f>
        <v>Lab 3</v>
      </c>
      <c r="EG708" s="4" t="str">
        <f>B708</f>
        <v>Jul 21, 2020</v>
      </c>
      <c r="EH708" s="130">
        <f>C708</f>
        <v>2</v>
      </c>
      <c r="EI708" s="51">
        <f>BE708/AVERAGE(BE707,BE709)</f>
        <v>1.0159421969485691</v>
      </c>
      <c r="EJ708" s="52">
        <f>(CM708/AVERAGE(CM707,CM709)-1)*10^6</f>
        <v>-9.7713283890854541</v>
      </c>
      <c r="EK708" s="52">
        <f>(CN708/AVERAGE(CN707,CN709)-1)*10^6</f>
        <v>8.7516093527639782</v>
      </c>
      <c r="EL708" s="52">
        <f>(CP708/AVERAGE(CP707,CP709)-1)*10^6</f>
        <v>-6.3122650059144192</v>
      </c>
      <c r="EN708" s="39" t="str">
        <f t="shared" ref="EN708:EU708" si="1554">DV689</f>
        <v>STD</v>
      </c>
      <c r="EO708" s="39" t="str">
        <f t="shared" si="1554"/>
        <v>Lab 3</v>
      </c>
      <c r="EP708" s="39" t="str">
        <f t="shared" si="1554"/>
        <v>Jul 21, 2020</v>
      </c>
      <c r="EQ708" s="124">
        <f t="shared" si="1554"/>
        <v>2</v>
      </c>
      <c r="ER708" s="117">
        <f t="shared" si="1554"/>
        <v>1.0090463266286167</v>
      </c>
      <c r="ES708" s="44">
        <f t="shared" si="1554"/>
        <v>-10.375730998934962</v>
      </c>
      <c r="ET708" s="44">
        <f t="shared" si="1554"/>
        <v>-1.3011210010516194</v>
      </c>
      <c r="EU708" s="44">
        <f t="shared" si="1554"/>
        <v>-13.100958402234575</v>
      </c>
      <c r="EV708" s="39" t="s">
        <v>275</v>
      </c>
      <c r="EY708" s="39"/>
      <c r="EZ708" s="39"/>
      <c r="FA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</row>
    <row r="709" spans="1:235">
      <c r="A709" s="4" t="s">
        <v>178</v>
      </c>
      <c r="B709" s="4" t="s">
        <v>173</v>
      </c>
      <c r="C709" s="4">
        <v>2</v>
      </c>
      <c r="D709" s="16">
        <v>24</v>
      </c>
      <c r="E709" s="4" t="s">
        <v>162</v>
      </c>
      <c r="F709" s="15">
        <v>1.5136965E-4</v>
      </c>
      <c r="G709" s="15">
        <v>-8.8841233999999995E-6</v>
      </c>
      <c r="H709" s="15">
        <v>2.1410088000000001E-4</v>
      </c>
      <c r="I709" s="15">
        <v>7.2304980000000005E-5</v>
      </c>
      <c r="J709" s="15">
        <v>1.3289268999999999E-4</v>
      </c>
      <c r="K709" s="15"/>
      <c r="L709" s="15">
        <v>1.9201257999999999E-4</v>
      </c>
      <c r="M709" s="15"/>
      <c r="N709" s="15">
        <v>1.0929375E-4</v>
      </c>
      <c r="O709" s="15"/>
      <c r="P709" s="15"/>
      <c r="Q709" s="15"/>
      <c r="R709" s="15"/>
      <c r="S709" s="15"/>
      <c r="T709" s="15">
        <v>-3.2429428999999998E-5</v>
      </c>
      <c r="U709" s="15">
        <v>4.300191E-5</v>
      </c>
      <c r="V709" s="15">
        <v>15.588901</v>
      </c>
      <c r="W709" s="15">
        <v>3.4779396</v>
      </c>
      <c r="X709" s="15">
        <v>5.4434981999999996</v>
      </c>
      <c r="Y709" s="15"/>
      <c r="Z709" s="15">
        <v>5.7776950999999999</v>
      </c>
      <c r="AA709" s="15"/>
      <c r="AB709" s="15">
        <v>0.97163038000000002</v>
      </c>
      <c r="AC709" s="4"/>
      <c r="AD709" s="4"/>
      <c r="AE709" s="4"/>
      <c r="AF709" s="4"/>
      <c r="AG709" s="4"/>
      <c r="AH709" s="4"/>
      <c r="AI709" s="69">
        <f t="shared" si="1478"/>
        <v>1</v>
      </c>
      <c r="AJ709" s="15">
        <f t="shared" si="1436"/>
        <v>-1.8379907899999999E-4</v>
      </c>
      <c r="AK709" s="15">
        <f t="shared" si="1437"/>
        <v>5.1886033400000001E-5</v>
      </c>
      <c r="AL709" s="15">
        <f t="shared" si="1438"/>
        <v>15.588686899120001</v>
      </c>
      <c r="AM709" s="15">
        <f t="shared" si="1439"/>
        <v>3.4778672950199998</v>
      </c>
      <c r="AN709" s="15">
        <f t="shared" si="1440"/>
        <v>5.4433653073099997</v>
      </c>
      <c r="AO709" s="15">
        <f t="shared" si="1441"/>
        <v>0</v>
      </c>
      <c r="AP709" s="15">
        <f t="shared" si="1442"/>
        <v>5.7775030874199995</v>
      </c>
      <c r="AQ709" s="15">
        <f t="shared" si="1443"/>
        <v>0</v>
      </c>
      <c r="AR709" s="15">
        <f t="shared" si="1444"/>
        <v>0.97152108625</v>
      </c>
      <c r="AS709" s="15">
        <f t="shared" si="1445"/>
        <v>0</v>
      </c>
      <c r="AT709" s="15">
        <f t="shared" si="1446"/>
        <v>0</v>
      </c>
      <c r="AU709" s="15">
        <f t="shared" si="1447"/>
        <v>0</v>
      </c>
      <c r="AV709" s="15">
        <f t="shared" si="1448"/>
        <v>0</v>
      </c>
      <c r="AW709" s="15">
        <f t="shared" si="1449"/>
        <v>0</v>
      </c>
      <c r="AX709" s="4"/>
      <c r="AY709" s="4">
        <f t="shared" si="1450"/>
        <v>0</v>
      </c>
      <c r="AZ709" s="4">
        <f t="shared" si="1451"/>
        <v>1</v>
      </c>
      <c r="BA709" s="4"/>
      <c r="BB709" s="4">
        <f t="shared" si="1479"/>
        <v>1</v>
      </c>
      <c r="BC709" s="4">
        <f t="shared" si="1480"/>
        <v>1</v>
      </c>
      <c r="BD709" s="40">
        <f t="shared" si="1481"/>
        <v>2.1089606315962266</v>
      </c>
      <c r="BE709" s="15">
        <f t="shared" si="1482"/>
        <v>15.588686899120001</v>
      </c>
      <c r="BF709" s="15">
        <f t="shared" si="1483"/>
        <v>3.4778672950199998</v>
      </c>
      <c r="BG709" s="15">
        <f t="shared" si="1452"/>
        <v>5.4433653073099997</v>
      </c>
      <c r="BH709" s="15">
        <f t="shared" si="1453"/>
        <v>5.7775030874199995</v>
      </c>
      <c r="BI709" s="15">
        <f t="shared" si="1454"/>
        <v>0.97152108625</v>
      </c>
      <c r="BJ709" s="18">
        <f t="shared" si="1455"/>
        <v>0.2231020045194653</v>
      </c>
      <c r="BK709" s="18">
        <f t="shared" si="1456"/>
        <v>0.34918690345992415</v>
      </c>
      <c r="BL709" s="18">
        <f t="shared" si="1457"/>
        <v>0.37062153629797684</v>
      </c>
      <c r="BM709" s="18">
        <f t="shared" si="1458"/>
        <v>6.2322188683181741E-2</v>
      </c>
      <c r="BN709" s="18">
        <f t="shared" si="1500"/>
        <v>1.5651446261634019</v>
      </c>
      <c r="BO709" s="18">
        <f t="shared" si="1501"/>
        <v>1.6612201091435765</v>
      </c>
      <c r="BP709" s="18">
        <f t="shared" si="1502"/>
        <v>0.2793439208106453</v>
      </c>
      <c r="BQ709" s="18">
        <f t="shared" si="1503"/>
        <v>1.0613844122607903</v>
      </c>
      <c r="BR709" s="18">
        <f t="shared" si="1504"/>
        <v>0.17847802442090846</v>
      </c>
      <c r="BS709" s="18">
        <f t="shared" si="1505"/>
        <v>0.16815587487359393</v>
      </c>
      <c r="BT709" s="144">
        <f t="shared" si="1459"/>
        <v>-1.5001261927365672</v>
      </c>
      <c r="BU709" s="144">
        <f t="shared" si="1460"/>
        <v>-1.0521479601302952</v>
      </c>
      <c r="BV709" s="144">
        <f t="shared" si="1461"/>
        <v>-0.99257385484420013</v>
      </c>
      <c r="BW709" s="144">
        <f t="shared" si="1462"/>
        <v>-2.7754377579596108</v>
      </c>
      <c r="BX709" s="96"/>
      <c r="BY709" s="96"/>
      <c r="BZ709" s="96"/>
      <c r="CA709" s="96"/>
      <c r="CB709" s="96"/>
      <c r="CC709" s="96"/>
      <c r="CD709" s="96"/>
      <c r="CE709" s="96"/>
      <c r="CF709" s="96"/>
      <c r="CG709" s="96"/>
      <c r="CH709" s="96"/>
      <c r="CI709" s="4"/>
      <c r="CJ709" s="43"/>
      <c r="CK709" s="20">
        <f t="shared" si="1484"/>
        <v>0</v>
      </c>
      <c r="CL709" s="42">
        <f t="shared" si="1485"/>
        <v>2.1089606315962266</v>
      </c>
      <c r="CM709" s="43">
        <f t="shared" si="1486"/>
        <v>0.21795290796581532</v>
      </c>
      <c r="CN709" s="43">
        <f t="shared" si="1487"/>
        <v>0.33335179170212559</v>
      </c>
      <c r="CO709" s="40">
        <f t="shared" si="1488"/>
        <v>0.33810000000000001</v>
      </c>
      <c r="CP709" s="43">
        <f t="shared" si="1489"/>
        <v>5.4379653299313088E-2</v>
      </c>
      <c r="CQ709" s="18">
        <f t="shared" si="1490"/>
        <v>1.5294670523708265</v>
      </c>
      <c r="CR709" s="18">
        <f t="shared" si="1491"/>
        <v>1.5512525304458384</v>
      </c>
      <c r="CS709" s="18">
        <f t="shared" si="1492"/>
        <v>0.24950184793057323</v>
      </c>
      <c r="CT709" s="18">
        <f t="shared" si="1493"/>
        <v>1.0142438361396819</v>
      </c>
      <c r="CU709" s="18">
        <f t="shared" si="1494"/>
        <v>0.16312992656090269</v>
      </c>
      <c r="CV709" s="18">
        <f t="shared" si="1495"/>
        <v>0.16083896273088757</v>
      </c>
      <c r="CW709" s="15">
        <f t="shared" si="1496"/>
        <v>-1.5234762580338403</v>
      </c>
      <c r="CX709" s="15">
        <f t="shared" si="1497"/>
        <v>-1.0985569150948775</v>
      </c>
      <c r="CY709" s="15">
        <f t="shared" si="1498"/>
        <v>-2.9117652153164686</v>
      </c>
      <c r="CZ709" s="15">
        <f t="shared" si="1506"/>
        <v>0.42491934293896277</v>
      </c>
      <c r="DA709" s="15">
        <f t="shared" si="1507"/>
        <v>0.43906268876554344</v>
      </c>
      <c r="DB709" s="15">
        <f t="shared" si="1508"/>
        <v>-1.3882889572826282</v>
      </c>
      <c r="DC709" s="15">
        <f t="shared" si="1509"/>
        <v>1.4143345826580941E-2</v>
      </c>
      <c r="DD709" s="15">
        <f t="shared" si="1510"/>
        <v>-1.8132083002215911</v>
      </c>
      <c r="DE709" s="15">
        <f t="shared" si="1511"/>
        <v>-1.8273516460481716</v>
      </c>
      <c r="DF709" s="15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3" t="str">
        <f>E709</f>
        <v>STD</v>
      </c>
      <c r="DW709" s="43" t="str">
        <f>A709</f>
        <v>Lab 3</v>
      </c>
      <c r="DX709" s="43" t="str">
        <f>B709</f>
        <v>Jul 21, 2020</v>
      </c>
      <c r="DY709" s="125">
        <f>C709</f>
        <v>2</v>
      </c>
      <c r="DZ709" s="51">
        <f>BE709/AVERAGE(BE707,BE711)</f>
        <v>0.99483570407284405</v>
      </c>
      <c r="EA709" s="52">
        <f>(CM709/AVERAGE(CM707,CM711)-1)*10^6</f>
        <v>-3.9195631600374981</v>
      </c>
      <c r="EB709" s="52">
        <f>(CN709/AVERAGE(CN707,CN711)-1)*10^6</f>
        <v>1.0670736805273862</v>
      </c>
      <c r="EC709" s="52">
        <f>(CP709/AVERAGE(CP707,CP711)-1)*10^6</f>
        <v>15.895581429781203</v>
      </c>
      <c r="ED709" s="4"/>
      <c r="EE709" s="4"/>
      <c r="EF709" s="4"/>
      <c r="EG709" s="4"/>
      <c r="EH709" s="130"/>
      <c r="EI709" s="20"/>
      <c r="EJ709" s="20"/>
      <c r="EK709" s="52"/>
      <c r="EL709" s="52"/>
      <c r="EN709" s="39" t="str">
        <f t="shared" ref="EN709:EU709" si="1555">DV691</f>
        <v>STD</v>
      </c>
      <c r="EO709" s="39" t="str">
        <f t="shared" si="1555"/>
        <v>Lab 3</v>
      </c>
      <c r="EP709" s="39" t="str">
        <f t="shared" si="1555"/>
        <v>Jul 21, 2020</v>
      </c>
      <c r="EQ709" s="124">
        <f t="shared" si="1555"/>
        <v>2</v>
      </c>
      <c r="ER709" s="117">
        <f t="shared" si="1555"/>
        <v>0.98993165097099511</v>
      </c>
      <c r="ES709" s="44">
        <f t="shared" si="1555"/>
        <v>11.578722342253656</v>
      </c>
      <c r="ET709" s="44">
        <f t="shared" si="1555"/>
        <v>-5.6038096966082307</v>
      </c>
      <c r="EU709" s="44">
        <f t="shared" si="1555"/>
        <v>12.015748659610637</v>
      </c>
      <c r="EV709" s="39" t="s">
        <v>275</v>
      </c>
      <c r="EY709" s="39"/>
      <c r="EZ709" s="39"/>
      <c r="FA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</row>
    <row r="710" spans="1:235">
      <c r="A710" s="4" t="s">
        <v>178</v>
      </c>
      <c r="B710" s="4" t="s">
        <v>173</v>
      </c>
      <c r="C710" s="4">
        <v>2</v>
      </c>
      <c r="D710" s="16">
        <v>25</v>
      </c>
      <c r="E710" s="4" t="s">
        <v>165</v>
      </c>
      <c r="F710" s="15">
        <v>1.5136965E-4</v>
      </c>
      <c r="G710" s="15">
        <v>-8.8841233999999995E-6</v>
      </c>
      <c r="H710" s="15">
        <v>2.1410088000000001E-4</v>
      </c>
      <c r="I710" s="15">
        <v>7.2304980000000005E-5</v>
      </c>
      <c r="J710" s="15">
        <v>1.3289268999999999E-4</v>
      </c>
      <c r="K710" s="15"/>
      <c r="L710" s="15">
        <v>1.9201257999999999E-4</v>
      </c>
      <c r="M710" s="15"/>
      <c r="N710" s="15">
        <v>1.0929375E-4</v>
      </c>
      <c r="O710" s="15"/>
      <c r="P710" s="15"/>
      <c r="Q710" s="15"/>
      <c r="R710" s="15"/>
      <c r="S710" s="15"/>
      <c r="T710" s="15">
        <v>8.1435816000000001E-5</v>
      </c>
      <c r="U710" s="15">
        <v>6.7454520000000004E-6</v>
      </c>
      <c r="V710" s="15">
        <v>15.159701</v>
      </c>
      <c r="W710" s="15">
        <v>3.3822256999999998</v>
      </c>
      <c r="X710" s="15">
        <v>5.2938473000000004</v>
      </c>
      <c r="Y710" s="15"/>
      <c r="Z710" s="15">
        <v>5.6190356000000001</v>
      </c>
      <c r="AA710" s="15"/>
      <c r="AB710" s="15">
        <v>0.94499281000000002</v>
      </c>
      <c r="AC710" s="4"/>
      <c r="AD710" s="4"/>
      <c r="AE710" s="4"/>
      <c r="AF710" s="4"/>
      <c r="AG710" s="4"/>
      <c r="AH710" s="4"/>
      <c r="AI710" s="69">
        <f t="shared" si="1478"/>
        <v>1</v>
      </c>
      <c r="AJ710" s="15">
        <f t="shared" si="1436"/>
        <v>-6.9933833999999997E-5</v>
      </c>
      <c r="AK710" s="15">
        <f t="shared" si="1437"/>
        <v>1.5629575400000002E-5</v>
      </c>
      <c r="AL710" s="15">
        <f t="shared" si="1438"/>
        <v>15.159486899120001</v>
      </c>
      <c r="AM710" s="15">
        <f t="shared" si="1439"/>
        <v>3.3821533950199996</v>
      </c>
      <c r="AN710" s="15">
        <f t="shared" si="1440"/>
        <v>5.2937144073100004</v>
      </c>
      <c r="AO710" s="15">
        <f t="shared" si="1441"/>
        <v>0</v>
      </c>
      <c r="AP710" s="15">
        <f t="shared" si="1442"/>
        <v>5.6188435874199998</v>
      </c>
      <c r="AQ710" s="15">
        <f t="shared" si="1443"/>
        <v>0</v>
      </c>
      <c r="AR710" s="15">
        <f t="shared" si="1444"/>
        <v>0.94488351625</v>
      </c>
      <c r="AS710" s="15">
        <f t="shared" si="1445"/>
        <v>0</v>
      </c>
      <c r="AT710" s="15">
        <f t="shared" si="1446"/>
        <v>0</v>
      </c>
      <c r="AU710" s="15">
        <f t="shared" si="1447"/>
        <v>0</v>
      </c>
      <c r="AV710" s="15">
        <f t="shared" si="1448"/>
        <v>0</v>
      </c>
      <c r="AW710" s="15">
        <f t="shared" si="1449"/>
        <v>0</v>
      </c>
      <c r="AX710" s="4"/>
      <c r="AY710" s="4">
        <f t="shared" si="1450"/>
        <v>0</v>
      </c>
      <c r="AZ710" s="4">
        <f t="shared" si="1451"/>
        <v>1</v>
      </c>
      <c r="BA710" s="4"/>
      <c r="BB710" s="4">
        <f t="shared" si="1479"/>
        <v>1</v>
      </c>
      <c r="BC710" s="4">
        <f t="shared" si="1480"/>
        <v>1</v>
      </c>
      <c r="BD710" s="40">
        <f t="shared" si="1481"/>
        <v>2.1106414737809485</v>
      </c>
      <c r="BE710" s="15">
        <f t="shared" si="1482"/>
        <v>15.159486899120001</v>
      </c>
      <c r="BF710" s="15">
        <f t="shared" si="1483"/>
        <v>3.3821533950199996</v>
      </c>
      <c r="BG710" s="15">
        <f t="shared" si="1452"/>
        <v>5.2937144073100004</v>
      </c>
      <c r="BH710" s="15">
        <f t="shared" si="1453"/>
        <v>5.6188435874199998</v>
      </c>
      <c r="BI710" s="15">
        <f t="shared" si="1454"/>
        <v>0.94488351625</v>
      </c>
      <c r="BJ710" s="18">
        <f t="shared" si="1455"/>
        <v>0.22310474078224451</v>
      </c>
      <c r="BK710" s="18">
        <f t="shared" si="1456"/>
        <v>0.3492014236720174</v>
      </c>
      <c r="BL710" s="18">
        <f t="shared" si="1457"/>
        <v>0.37064866540741365</v>
      </c>
      <c r="BM710" s="18">
        <f t="shared" si="1458"/>
        <v>6.2329518310072218E-2</v>
      </c>
      <c r="BN710" s="18">
        <f t="shared" si="1500"/>
        <v>1.5651905129745594</v>
      </c>
      <c r="BO710" s="18">
        <f t="shared" si="1501"/>
        <v>1.6613213332350274</v>
      </c>
      <c r="BP710" s="18">
        <f t="shared" si="1502"/>
        <v>0.27937334765515942</v>
      </c>
      <c r="BQ710" s="18">
        <f t="shared" si="1503"/>
        <v>1.0614179676298807</v>
      </c>
      <c r="BR710" s="18">
        <f t="shared" si="1504"/>
        <v>0.17849159277372922</v>
      </c>
      <c r="BS710" s="18">
        <f t="shared" si="1505"/>
        <v>0.16816334207371333</v>
      </c>
      <c r="BT710" s="144">
        <f t="shared" si="1459"/>
        <v>-1.500113928185177</v>
      </c>
      <c r="BU710" s="144">
        <f t="shared" si="1460"/>
        <v>-1.0521063780719153</v>
      </c>
      <c r="BV710" s="144">
        <f t="shared" si="1461"/>
        <v>-0.99250065856735936</v>
      </c>
      <c r="BW710" s="144">
        <f t="shared" si="1462"/>
        <v>-2.7753201562504048</v>
      </c>
      <c r="BX710" s="96"/>
      <c r="BY710" s="96"/>
      <c r="BZ710" s="96"/>
      <c r="CA710" s="96"/>
      <c r="CB710" s="96"/>
      <c r="CC710" s="96"/>
      <c r="CD710" s="96"/>
      <c r="CE710" s="96"/>
      <c r="CF710" s="96"/>
      <c r="CG710" s="96"/>
      <c r="CH710" s="96"/>
      <c r="CI710" s="4"/>
      <c r="CJ710" s="43"/>
      <c r="CK710" s="20">
        <f t="shared" si="1484"/>
        <v>0</v>
      </c>
      <c r="CL710" s="42">
        <f t="shared" si="1485"/>
        <v>2.1106414737809485</v>
      </c>
      <c r="CM710" s="43">
        <f t="shared" si="1486"/>
        <v>0.2179515249594268</v>
      </c>
      <c r="CN710" s="43">
        <f t="shared" si="1487"/>
        <v>0.33335332316008343</v>
      </c>
      <c r="CO710" s="40">
        <f t="shared" si="1488"/>
        <v>0.33810000000000001</v>
      </c>
      <c r="CP710" s="43">
        <f t="shared" si="1489"/>
        <v>5.4380139928117834E-2</v>
      </c>
      <c r="CQ710" s="18">
        <f t="shared" si="1490"/>
        <v>1.5294837841677842</v>
      </c>
      <c r="CR710" s="18">
        <f t="shared" si="1491"/>
        <v>1.55126237388309</v>
      </c>
      <c r="CS710" s="18">
        <f t="shared" si="1492"/>
        <v>0.24950566387751164</v>
      </c>
      <c r="CT710" s="18">
        <f t="shared" si="1493"/>
        <v>1.0142391766037295</v>
      </c>
      <c r="CU710" s="18">
        <f t="shared" si="1494"/>
        <v>0.16313063692484422</v>
      </c>
      <c r="CV710" s="18">
        <f t="shared" si="1495"/>
        <v>0.16084040203524944</v>
      </c>
      <c r="CW710" s="15">
        <f t="shared" si="1496"/>
        <v>-1.523482603490707</v>
      </c>
      <c r="CX710" s="15">
        <f t="shared" si="1497"/>
        <v>-1.0985523209859569</v>
      </c>
      <c r="CY710" s="15">
        <f t="shared" si="1498"/>
        <v>-2.9117562666270622</v>
      </c>
      <c r="CZ710" s="15">
        <f t="shared" si="1506"/>
        <v>0.42493028250474985</v>
      </c>
      <c r="DA710" s="15">
        <f t="shared" si="1507"/>
        <v>0.43906903422240995</v>
      </c>
      <c r="DB710" s="15">
        <f t="shared" si="1508"/>
        <v>-1.3882736631363553</v>
      </c>
      <c r="DC710" s="15">
        <f t="shared" si="1509"/>
        <v>1.413875171765999E-2</v>
      </c>
      <c r="DD710" s="15">
        <f t="shared" si="1510"/>
        <v>-1.8132039456411051</v>
      </c>
      <c r="DE710" s="15">
        <f t="shared" si="1511"/>
        <v>-1.8273426973587652</v>
      </c>
      <c r="DF710" s="15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125"/>
      <c r="DZ710" s="4"/>
      <c r="EA710" s="20"/>
      <c r="EB710" s="20"/>
      <c r="EC710" s="20"/>
      <c r="ED710" s="4"/>
      <c r="EE710" s="4" t="str">
        <f>E710</f>
        <v>iRM6</v>
      </c>
      <c r="EF710" s="4" t="str">
        <f>A710</f>
        <v>Lab 3</v>
      </c>
      <c r="EG710" s="4" t="str">
        <f>B710</f>
        <v>Jul 21, 2020</v>
      </c>
      <c r="EH710" s="130">
        <f>C710</f>
        <v>2</v>
      </c>
      <c r="EI710" s="51">
        <f>BE710/AVERAGE(BE709,BE711)</f>
        <v>0.97629748337662947</v>
      </c>
      <c r="EJ710" s="52">
        <f>(CM710/AVERAGE(CM709,CM711)-1)*10^6</f>
        <v>-4.8627257921429745</v>
      </c>
      <c r="EK710" s="52">
        <f>(CN710/AVERAGE(CN709,CN711)-1)*10^6</f>
        <v>7.8350789813885768</v>
      </c>
      <c r="EL710" s="52">
        <f>(CP710/AVERAGE(CP709,CP711)-1)*10^6</f>
        <v>25.074329915941718</v>
      </c>
      <c r="EN710" s="39" t="str">
        <f t="shared" ref="EN710:EU710" si="1556">DV693</f>
        <v>STD</v>
      </c>
      <c r="EO710" s="39" t="str">
        <f t="shared" si="1556"/>
        <v>Lab 3</v>
      </c>
      <c r="EP710" s="39" t="str">
        <f t="shared" si="1556"/>
        <v>Jul 21, 2020</v>
      </c>
      <c r="EQ710" s="124">
        <f t="shared" si="1556"/>
        <v>2</v>
      </c>
      <c r="ER710" s="117">
        <f t="shared" si="1556"/>
        <v>1.0039451371071821</v>
      </c>
      <c r="ES710" s="44">
        <f t="shared" si="1556"/>
        <v>-15.075802322184195</v>
      </c>
      <c r="ET710" s="44">
        <f t="shared" si="1556"/>
        <v>7.1453454095760094</v>
      </c>
      <c r="EU710" s="44">
        <f t="shared" si="1556"/>
        <v>-5.9171987937256532</v>
      </c>
      <c r="EV710" s="39" t="s">
        <v>275</v>
      </c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</row>
    <row r="711" spans="1:235">
      <c r="A711" s="4" t="s">
        <v>178</v>
      </c>
      <c r="B711" s="4" t="s">
        <v>173</v>
      </c>
      <c r="C711" s="4">
        <v>2</v>
      </c>
      <c r="D711" s="16">
        <v>26</v>
      </c>
      <c r="E711" s="4" t="s">
        <v>162</v>
      </c>
      <c r="F711" s="15">
        <v>1.5136965E-4</v>
      </c>
      <c r="G711" s="15">
        <v>-8.8841233999999995E-6</v>
      </c>
      <c r="H711" s="15">
        <v>2.1410088000000001E-4</v>
      </c>
      <c r="I711" s="15">
        <v>7.2304980000000005E-5</v>
      </c>
      <c r="J711" s="15">
        <v>1.3289268999999999E-4</v>
      </c>
      <c r="K711" s="15"/>
      <c r="L711" s="15">
        <v>1.9201257999999999E-4</v>
      </c>
      <c r="M711" s="15"/>
      <c r="N711" s="15">
        <v>1.0929375E-4</v>
      </c>
      <c r="O711" s="15"/>
      <c r="P711" s="15"/>
      <c r="Q711" s="15"/>
      <c r="R711" s="15"/>
      <c r="S711" s="15"/>
      <c r="T711" s="15">
        <v>-1.1823858000000001E-6</v>
      </c>
      <c r="U711" s="15">
        <v>1.0042719999999999E-5</v>
      </c>
      <c r="V711" s="15">
        <v>15.466583999999999</v>
      </c>
      <c r="W711" s="15">
        <v>3.4508008000000001</v>
      </c>
      <c r="X711" s="15">
        <v>5.4012513000000002</v>
      </c>
      <c r="Y711" s="15"/>
      <c r="Z711" s="15">
        <v>5.7334111999999999</v>
      </c>
      <c r="AA711" s="15"/>
      <c r="AB711" s="15">
        <v>0.96423817999999994</v>
      </c>
      <c r="AC711" s="4"/>
      <c r="AD711" s="4"/>
      <c r="AE711" s="4"/>
      <c r="AF711" s="4"/>
      <c r="AG711" s="4"/>
      <c r="AH711" s="4"/>
      <c r="AI711" s="69">
        <f t="shared" si="1478"/>
        <v>1</v>
      </c>
      <c r="AJ711" s="15">
        <f t="shared" si="1436"/>
        <v>-1.5255203580000001E-4</v>
      </c>
      <c r="AK711" s="15">
        <f t="shared" si="1437"/>
        <v>1.8926843400000001E-5</v>
      </c>
      <c r="AL711" s="15">
        <f t="shared" si="1438"/>
        <v>15.46636989912</v>
      </c>
      <c r="AM711" s="15">
        <f t="shared" si="1439"/>
        <v>3.4507284950199999</v>
      </c>
      <c r="AN711" s="15">
        <f t="shared" si="1440"/>
        <v>5.4011184073100003</v>
      </c>
      <c r="AO711" s="15">
        <f t="shared" si="1441"/>
        <v>0</v>
      </c>
      <c r="AP711" s="15">
        <f t="shared" si="1442"/>
        <v>5.7332191874199996</v>
      </c>
      <c r="AQ711" s="15">
        <f t="shared" si="1443"/>
        <v>0</v>
      </c>
      <c r="AR711" s="15">
        <f t="shared" si="1444"/>
        <v>0.96412888624999993</v>
      </c>
      <c r="AS711" s="15">
        <f t="shared" si="1445"/>
        <v>0</v>
      </c>
      <c r="AT711" s="15">
        <f t="shared" si="1446"/>
        <v>0</v>
      </c>
      <c r="AU711" s="15">
        <f t="shared" si="1447"/>
        <v>0</v>
      </c>
      <c r="AV711" s="15">
        <f t="shared" si="1448"/>
        <v>0</v>
      </c>
      <c r="AW711" s="15">
        <f t="shared" si="1449"/>
        <v>0</v>
      </c>
      <c r="AX711" s="4"/>
      <c r="AY711" s="4">
        <f t="shared" si="1450"/>
        <v>0</v>
      </c>
      <c r="AZ711" s="4">
        <f t="shared" si="1451"/>
        <v>1</v>
      </c>
      <c r="BA711" s="4"/>
      <c r="BB711" s="4">
        <f t="shared" si="1479"/>
        <v>1</v>
      </c>
      <c r="BC711" s="4">
        <f t="shared" si="1480"/>
        <v>1</v>
      </c>
      <c r="BD711" s="40">
        <f t="shared" si="1481"/>
        <v>2.1131642781645725</v>
      </c>
      <c r="BE711" s="15">
        <f t="shared" si="1482"/>
        <v>15.46636989912</v>
      </c>
      <c r="BF711" s="15">
        <f t="shared" si="1483"/>
        <v>3.4507284950199999</v>
      </c>
      <c r="BG711" s="15">
        <f t="shared" si="1452"/>
        <v>5.4011184073100003</v>
      </c>
      <c r="BH711" s="15">
        <f t="shared" si="1453"/>
        <v>5.7332191874199996</v>
      </c>
      <c r="BI711" s="15">
        <f t="shared" si="1454"/>
        <v>0.96412888624999993</v>
      </c>
      <c r="BJ711" s="18">
        <f t="shared" si="1455"/>
        <v>0.22311172676765853</v>
      </c>
      <c r="BK711" s="18">
        <f t="shared" si="1456"/>
        <v>0.34921694247189261</v>
      </c>
      <c r="BL711" s="18">
        <f t="shared" si="1457"/>
        <v>0.37068938767242376</v>
      </c>
      <c r="BM711" s="18">
        <f t="shared" si="1458"/>
        <v>6.2337115466561843E-2</v>
      </c>
      <c r="BN711" s="18">
        <f t="shared" si="1500"/>
        <v>1.5652110605354062</v>
      </c>
      <c r="BO711" s="18">
        <f t="shared" si="1501"/>
        <v>1.6614518342124076</v>
      </c>
      <c r="BP711" s="18">
        <f t="shared" si="1502"/>
        <v>0.27939865093455057</v>
      </c>
      <c r="BQ711" s="18">
        <f t="shared" si="1503"/>
        <v>1.0614874096558458</v>
      </c>
      <c r="BR711" s="18">
        <f t="shared" si="1504"/>
        <v>0.17850541564597533</v>
      </c>
      <c r="BS711" s="18">
        <f t="shared" si="1505"/>
        <v>0.16816536307656269</v>
      </c>
      <c r="BT711" s="144">
        <f t="shared" si="1459"/>
        <v>-1.5000826160937477</v>
      </c>
      <c r="BU711" s="144">
        <f t="shared" si="1460"/>
        <v>-1.0520619382329017</v>
      </c>
      <c r="BV711" s="144">
        <f t="shared" si="1461"/>
        <v>-0.99239079704094268</v>
      </c>
      <c r="BW711" s="144">
        <f t="shared" si="1462"/>
        <v>-2.775198276702223</v>
      </c>
      <c r="BX711" s="96"/>
      <c r="BY711" s="96"/>
      <c r="BZ711" s="96"/>
      <c r="CA711" s="96"/>
      <c r="CB711" s="96"/>
      <c r="CC711" s="96"/>
      <c r="CD711" s="96"/>
      <c r="CE711" s="96"/>
      <c r="CF711" s="96"/>
      <c r="CG711" s="96"/>
      <c r="CH711" s="96"/>
      <c r="CI711" s="4"/>
      <c r="CJ711" s="43"/>
      <c r="CK711" s="20">
        <f t="shared" si="1484"/>
        <v>0</v>
      </c>
      <c r="CL711" s="42">
        <f t="shared" si="1485"/>
        <v>2.1131642781645725</v>
      </c>
      <c r="CM711" s="43">
        <f t="shared" si="1486"/>
        <v>0.21795226164034948</v>
      </c>
      <c r="CN711" s="43">
        <f t="shared" si="1487"/>
        <v>0.33334963095973769</v>
      </c>
      <c r="CO711" s="40">
        <f t="shared" si="1488"/>
        <v>0.33810000000000001</v>
      </c>
      <c r="CP711" s="43">
        <f t="shared" si="1489"/>
        <v>5.4377899534161986E-2</v>
      </c>
      <c r="CQ711" s="18">
        <f t="shared" si="1490"/>
        <v>1.5294616740881055</v>
      </c>
      <c r="CR711" s="18">
        <f t="shared" si="1491"/>
        <v>1.5512571306000504</v>
      </c>
      <c r="CS711" s="18">
        <f t="shared" si="1492"/>
        <v>0.24949454125827256</v>
      </c>
      <c r="CT711" s="18">
        <f t="shared" si="1493"/>
        <v>1.0142504103771934</v>
      </c>
      <c r="CU711" s="18">
        <f t="shared" si="1494"/>
        <v>0.16312572291621888</v>
      </c>
      <c r="CV711" s="18">
        <f t="shared" si="1495"/>
        <v>0.16083377561124518</v>
      </c>
      <c r="CW711" s="15">
        <f t="shared" si="1496"/>
        <v>-1.5234792234745413</v>
      </c>
      <c r="CX711" s="15">
        <f t="shared" si="1497"/>
        <v>-1.0985633969841144</v>
      </c>
      <c r="CY711" s="15">
        <f t="shared" si="1498"/>
        <v>-2.9117974662288062</v>
      </c>
      <c r="CZ711" s="15">
        <f t="shared" si="1506"/>
        <v>0.42491582649042675</v>
      </c>
      <c r="DA711" s="15">
        <f t="shared" si="1507"/>
        <v>0.43906565420624444</v>
      </c>
      <c r="DB711" s="15">
        <f t="shared" si="1508"/>
        <v>-1.3883182427542651</v>
      </c>
      <c r="DC711" s="15">
        <f t="shared" si="1509"/>
        <v>1.4149827715817555E-2</v>
      </c>
      <c r="DD711" s="15">
        <f t="shared" si="1510"/>
        <v>-1.8132340692446918</v>
      </c>
      <c r="DE711" s="15">
        <f t="shared" si="1511"/>
        <v>-1.8273838969605094</v>
      </c>
      <c r="DF711" s="15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3" t="str">
        <f>E711</f>
        <v>STD</v>
      </c>
      <c r="DW711" s="43" t="str">
        <f>A711</f>
        <v>Lab 3</v>
      </c>
      <c r="DX711" s="43" t="str">
        <f>B711</f>
        <v>Jul 21, 2020</v>
      </c>
      <c r="DY711" s="125">
        <f>C711</f>
        <v>2</v>
      </c>
      <c r="DZ711" s="51">
        <f>BE711/AVERAGE(BE709,BE713)</f>
        <v>1.0002607626366922</v>
      </c>
      <c r="EA711" s="52">
        <f>(CM711/AVERAGE(CM709,CM713)-1)*10^6</f>
        <v>-6.1907469678379456</v>
      </c>
      <c r="EB711" s="52">
        <f>(CN711/AVERAGE(CN709,CN713)-1)*10^6</f>
        <v>-7.9279784126473629</v>
      </c>
      <c r="EC711" s="52">
        <f>(CP711/AVERAGE(CP709,CP713)-1)*10^6</f>
        <v>-28.838590395485753</v>
      </c>
      <c r="ED711" s="4"/>
      <c r="EE711" s="4"/>
      <c r="EF711" s="4"/>
      <c r="EG711" s="4"/>
      <c r="EH711" s="130"/>
      <c r="EI711" s="20"/>
      <c r="EJ711" s="20"/>
      <c r="EK711" s="52"/>
      <c r="EL711" s="52"/>
      <c r="EN711" s="39" t="str">
        <f t="shared" ref="EN711:EU711" si="1557">DV695</f>
        <v>STD</v>
      </c>
      <c r="EO711" s="39" t="str">
        <f t="shared" si="1557"/>
        <v>Lab 3</v>
      </c>
      <c r="EP711" s="39" t="str">
        <f t="shared" si="1557"/>
        <v>Jul 21, 2020</v>
      </c>
      <c r="EQ711" s="124">
        <f t="shared" si="1557"/>
        <v>2</v>
      </c>
      <c r="ER711" s="117">
        <f t="shared" si="1557"/>
        <v>0.99510674390134046</v>
      </c>
      <c r="ES711" s="44">
        <f t="shared" si="1557"/>
        <v>13.688424033375668</v>
      </c>
      <c r="ET711" s="44">
        <f t="shared" si="1557"/>
        <v>-7.3291211518666799</v>
      </c>
      <c r="EU711" s="44">
        <f t="shared" si="1557"/>
        <v>4.3174181618699237</v>
      </c>
      <c r="EV711" s="39" t="s">
        <v>275</v>
      </c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</row>
    <row r="712" spans="1:235">
      <c r="A712" s="4" t="s">
        <v>178</v>
      </c>
      <c r="B712" s="4" t="s">
        <v>173</v>
      </c>
      <c r="C712" s="4">
        <v>2</v>
      </c>
      <c r="D712" s="16">
        <v>27</v>
      </c>
      <c r="E712" s="4" t="s">
        <v>171</v>
      </c>
      <c r="F712" s="15">
        <v>1.5136965E-4</v>
      </c>
      <c r="G712" s="15">
        <v>-8.8841233999999995E-6</v>
      </c>
      <c r="H712" s="15">
        <v>2.1410088000000001E-4</v>
      </c>
      <c r="I712" s="15">
        <v>7.2304980000000005E-5</v>
      </c>
      <c r="J712" s="15">
        <v>1.3289268999999999E-4</v>
      </c>
      <c r="K712" s="15"/>
      <c r="L712" s="15">
        <v>1.9201257999999999E-4</v>
      </c>
      <c r="M712" s="15"/>
      <c r="N712" s="15">
        <v>1.0929375E-4</v>
      </c>
      <c r="O712" s="15"/>
      <c r="P712" s="15"/>
      <c r="Q712" s="15"/>
      <c r="R712" s="15"/>
      <c r="S712" s="15"/>
      <c r="T712" s="15">
        <v>-1.7314629000000001E-5</v>
      </c>
      <c r="U712" s="15">
        <v>-5.8109786000000002E-6</v>
      </c>
      <c r="V712" s="15">
        <v>15.432427000000001</v>
      </c>
      <c r="W712" s="15">
        <v>3.4432372</v>
      </c>
      <c r="X712" s="15">
        <v>5.3895613999999998</v>
      </c>
      <c r="Y712" s="15"/>
      <c r="Z712" s="15">
        <v>5.7211333</v>
      </c>
      <c r="AA712" s="15"/>
      <c r="AB712" s="15">
        <v>0.96224303</v>
      </c>
      <c r="AC712" s="4"/>
      <c r="AD712" s="4"/>
      <c r="AE712" s="4"/>
      <c r="AF712" s="4"/>
      <c r="AG712" s="4"/>
      <c r="AH712" s="4"/>
      <c r="AI712" s="69">
        <f t="shared" si="1478"/>
        <v>1</v>
      </c>
      <c r="AJ712" s="15">
        <f t="shared" si="1436"/>
        <v>-1.68684279E-4</v>
      </c>
      <c r="AK712" s="15">
        <f t="shared" si="1437"/>
        <v>3.0731447999999993E-6</v>
      </c>
      <c r="AL712" s="15">
        <f t="shared" si="1438"/>
        <v>15.432212899120001</v>
      </c>
      <c r="AM712" s="15">
        <f t="shared" si="1439"/>
        <v>3.4431648950199998</v>
      </c>
      <c r="AN712" s="15">
        <f t="shared" si="1440"/>
        <v>5.3894285073099999</v>
      </c>
      <c r="AO712" s="15">
        <f t="shared" si="1441"/>
        <v>0</v>
      </c>
      <c r="AP712" s="15">
        <f t="shared" si="1442"/>
        <v>5.7209412874199996</v>
      </c>
      <c r="AQ712" s="15">
        <f t="shared" si="1443"/>
        <v>0</v>
      </c>
      <c r="AR712" s="15">
        <f t="shared" si="1444"/>
        <v>0.96213373624999998</v>
      </c>
      <c r="AS712" s="15">
        <f t="shared" si="1445"/>
        <v>0</v>
      </c>
      <c r="AT712" s="15">
        <f t="shared" si="1446"/>
        <v>0</v>
      </c>
      <c r="AU712" s="15">
        <f t="shared" si="1447"/>
        <v>0</v>
      </c>
      <c r="AV712" s="15">
        <f t="shared" si="1448"/>
        <v>0</v>
      </c>
      <c r="AW712" s="15">
        <f t="shared" si="1449"/>
        <v>0</v>
      </c>
      <c r="AX712" s="4"/>
      <c r="AY712" s="4">
        <f t="shared" si="1450"/>
        <v>0</v>
      </c>
      <c r="AZ712" s="4">
        <f t="shared" si="1451"/>
        <v>1</v>
      </c>
      <c r="BA712" s="4"/>
      <c r="BB712" s="4">
        <f t="shared" si="1479"/>
        <v>1</v>
      </c>
      <c r="BC712" s="4">
        <f t="shared" si="1480"/>
        <v>1</v>
      </c>
      <c r="BD712" s="40">
        <f t="shared" si="1481"/>
        <v>2.1147046272977152</v>
      </c>
      <c r="BE712" s="15">
        <f t="shared" si="1482"/>
        <v>15.432212899120001</v>
      </c>
      <c r="BF712" s="15">
        <f t="shared" si="1483"/>
        <v>3.4431648950199998</v>
      </c>
      <c r="BG712" s="15">
        <f t="shared" si="1452"/>
        <v>5.3894285073099999</v>
      </c>
      <c r="BH712" s="15">
        <f t="shared" si="1453"/>
        <v>5.7209412874199996</v>
      </c>
      <c r="BI712" s="15">
        <f t="shared" si="1454"/>
        <v>0.96213373624999998</v>
      </c>
      <c r="BJ712" s="18">
        <f t="shared" si="1455"/>
        <v>0.2231154350661104</v>
      </c>
      <c r="BK712" s="18">
        <f t="shared" si="1456"/>
        <v>0.34923238439882615</v>
      </c>
      <c r="BL712" s="18">
        <f t="shared" si="1457"/>
        <v>0.37071425367299254</v>
      </c>
      <c r="BM712" s="18">
        <f t="shared" si="1458"/>
        <v>6.2345805007969025E-2</v>
      </c>
      <c r="BN712" s="18">
        <f t="shared" si="1500"/>
        <v>1.5652542563688909</v>
      </c>
      <c r="BO712" s="18">
        <f t="shared" si="1501"/>
        <v>1.6615356690277738</v>
      </c>
      <c r="BP712" s="18">
        <f t="shared" si="1502"/>
        <v>0.27943295357174913</v>
      </c>
      <c r="BQ712" s="18">
        <f t="shared" si="1503"/>
        <v>1.0615116759894578</v>
      </c>
      <c r="BR712" s="18">
        <f t="shared" si="1504"/>
        <v>0.17852240454530591</v>
      </c>
      <c r="BS712" s="18">
        <f t="shared" si="1505"/>
        <v>0.16817752322780752</v>
      </c>
      <c r="BT712" s="144">
        <f t="shared" si="1459"/>
        <v>-1.5000659954181406</v>
      </c>
      <c r="BU712" s="144">
        <f t="shared" si="1460"/>
        <v>-1.0520177204884156</v>
      </c>
      <c r="BV712" s="144">
        <f t="shared" si="1461"/>
        <v>-0.99232371886869908</v>
      </c>
      <c r="BW712" s="144">
        <f t="shared" si="1462"/>
        <v>-2.7750588904673132</v>
      </c>
      <c r="BX712" s="96"/>
      <c r="BY712" s="96"/>
      <c r="BZ712" s="96"/>
      <c r="CA712" s="96"/>
      <c r="CB712" s="96"/>
      <c r="CC712" s="96"/>
      <c r="CD712" s="96"/>
      <c r="CE712" s="96"/>
      <c r="CF712" s="96"/>
      <c r="CG712" s="96"/>
      <c r="CH712" s="96"/>
      <c r="CI712" s="4"/>
      <c r="CJ712" s="43"/>
      <c r="CK712" s="20">
        <f t="shared" si="1484"/>
        <v>0</v>
      </c>
      <c r="CL712" s="42">
        <f t="shared" si="1485"/>
        <v>2.1147046272977152</v>
      </c>
      <c r="CM712" s="43">
        <f t="shared" si="1486"/>
        <v>0.21795216708904197</v>
      </c>
      <c r="CN712" s="43">
        <f t="shared" si="1487"/>
        <v>0.33335307162225808</v>
      </c>
      <c r="CO712" s="40">
        <f t="shared" si="1488"/>
        <v>0.33810000000000001</v>
      </c>
      <c r="CP712" s="43">
        <f t="shared" si="1489"/>
        <v>5.4380064631623835E-2</v>
      </c>
      <c r="CQ712" s="18">
        <f t="shared" si="1490"/>
        <v>1.529478123913631</v>
      </c>
      <c r="CR712" s="18">
        <f t="shared" si="1491"/>
        <v>1.5512578035614251</v>
      </c>
      <c r="CS712" s="18">
        <f t="shared" si="1492"/>
        <v>0.24950458331257358</v>
      </c>
      <c r="CT712" s="18">
        <f t="shared" si="1493"/>
        <v>1.0142399419169621</v>
      </c>
      <c r="CU712" s="18">
        <f t="shared" si="1494"/>
        <v>0.16313053414202544</v>
      </c>
      <c r="CV712" s="18">
        <f t="shared" si="1495"/>
        <v>0.16084017933044614</v>
      </c>
      <c r="CW712" s="15">
        <f t="shared" si="1496"/>
        <v>-1.5234796572912279</v>
      </c>
      <c r="CX712" s="15">
        <f t="shared" si="1497"/>
        <v>-1.0985530755544666</v>
      </c>
      <c r="CY712" s="15">
        <f t="shared" si="1498"/>
        <v>-2.9117576512602428</v>
      </c>
      <c r="CZ712" s="15">
        <f t="shared" si="1506"/>
        <v>0.42492658173676173</v>
      </c>
      <c r="DA712" s="15">
        <f t="shared" si="1507"/>
        <v>0.43906608802293112</v>
      </c>
      <c r="DB712" s="15">
        <f t="shared" si="1508"/>
        <v>-1.3882779939690151</v>
      </c>
      <c r="DC712" s="15">
        <f t="shared" si="1509"/>
        <v>1.4139506286169548E-2</v>
      </c>
      <c r="DD712" s="15">
        <f t="shared" si="1510"/>
        <v>-1.8132045757057766</v>
      </c>
      <c r="DE712" s="15">
        <f t="shared" si="1511"/>
        <v>-1.8273440819919462</v>
      </c>
      <c r="DF712" s="15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125"/>
      <c r="DZ712" s="4"/>
      <c r="EA712" s="20"/>
      <c r="EB712" s="20"/>
      <c r="EC712" s="20"/>
      <c r="ED712" s="4"/>
      <c r="EE712" s="4" t="str">
        <f>E712</f>
        <v>iRM10</v>
      </c>
      <c r="EF712" s="4" t="str">
        <f>A712</f>
        <v>Lab 3</v>
      </c>
      <c r="EG712" s="4" t="str">
        <f>B712</f>
        <v>Jul 21, 2020</v>
      </c>
      <c r="EH712" s="130">
        <f>C712</f>
        <v>2</v>
      </c>
      <c r="EI712" s="51">
        <f>BE712/AVERAGE(BE711,BE713)</f>
        <v>1.002015008019566</v>
      </c>
      <c r="EJ712" s="52">
        <f>(CM712/AVERAGE(CM711,CM713)-1)*10^6</f>
        <v>-5.1418551290094427</v>
      </c>
      <c r="EK712" s="52">
        <f>(CN712/AVERAGE(CN711,CN713)-1)*10^6</f>
        <v>5.6343703616068552</v>
      </c>
      <c r="EL712" s="52">
        <f>(CP712/AVERAGE(CP711,CP713)-1)*10^6</f>
        <v>27.101710744936724</v>
      </c>
      <c r="EN712" s="39" t="str">
        <f t="shared" ref="EN712:EU712" si="1558">DV697</f>
        <v>STD</v>
      </c>
      <c r="EO712" s="39" t="str">
        <f t="shared" si="1558"/>
        <v>Lab 3</v>
      </c>
      <c r="EP712" s="39" t="str">
        <f t="shared" si="1558"/>
        <v>Jul 21, 2020</v>
      </c>
      <c r="EQ712" s="124">
        <f t="shared" si="1558"/>
        <v>2</v>
      </c>
      <c r="ER712" s="117">
        <f t="shared" si="1558"/>
        <v>1.0113783882218934</v>
      </c>
      <c r="ES712" s="44">
        <f t="shared" si="1558"/>
        <v>-3.5286461941286262</v>
      </c>
      <c r="ET712" s="44">
        <f t="shared" si="1558"/>
        <v>11.187338668783298</v>
      </c>
      <c r="EU712" s="44">
        <f t="shared" si="1558"/>
        <v>12.810766758075687</v>
      </c>
      <c r="EV712" s="39" t="s">
        <v>275</v>
      </c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</row>
    <row r="713" spans="1:235">
      <c r="A713" s="4" t="s">
        <v>178</v>
      </c>
      <c r="B713" s="4" t="s">
        <v>173</v>
      </c>
      <c r="C713" s="4">
        <v>2</v>
      </c>
      <c r="D713" s="16">
        <v>28</v>
      </c>
      <c r="E713" s="4" t="s">
        <v>162</v>
      </c>
      <c r="F713" s="15">
        <v>1.5136965E-4</v>
      </c>
      <c r="G713" s="15">
        <v>-8.8841233999999995E-6</v>
      </c>
      <c r="H713" s="15">
        <v>2.1410088000000001E-4</v>
      </c>
      <c r="I713" s="15">
        <v>7.2304980000000005E-5</v>
      </c>
      <c r="J713" s="15">
        <v>1.3289268999999999E-4</v>
      </c>
      <c r="K713" s="15"/>
      <c r="L713" s="15">
        <v>1.9201257999999999E-4</v>
      </c>
      <c r="M713" s="15"/>
      <c r="N713" s="15">
        <v>1.0929375E-4</v>
      </c>
      <c r="O713" s="15"/>
      <c r="P713" s="15"/>
      <c r="Q713" s="15"/>
      <c r="R713" s="15"/>
      <c r="S713" s="15"/>
      <c r="T713" s="15">
        <v>-5.4732677000000002E-5</v>
      </c>
      <c r="U713" s="15">
        <v>2.1648752000000001E-5</v>
      </c>
      <c r="V713" s="15">
        <v>15.336202999999999</v>
      </c>
      <c r="W713" s="15">
        <v>3.4218698000000001</v>
      </c>
      <c r="X713" s="15">
        <v>5.3561632000000001</v>
      </c>
      <c r="Y713" s="15"/>
      <c r="Z713" s="15">
        <v>5.6859057999999996</v>
      </c>
      <c r="AA713" s="15"/>
      <c r="AB713" s="15">
        <v>0.95634098000000001</v>
      </c>
      <c r="AC713" s="4"/>
      <c r="AD713" s="4"/>
      <c r="AE713" s="4"/>
      <c r="AF713" s="4"/>
      <c r="AG713" s="4"/>
      <c r="AH713" s="4"/>
      <c r="AI713" s="69">
        <f t="shared" si="1478"/>
        <v>1</v>
      </c>
      <c r="AJ713" s="15">
        <f t="shared" si="1436"/>
        <v>-2.0610232699999999E-4</v>
      </c>
      <c r="AK713" s="15">
        <f t="shared" si="1437"/>
        <v>3.0532875399999998E-5</v>
      </c>
      <c r="AL713" s="15">
        <f t="shared" si="1438"/>
        <v>15.33598889912</v>
      </c>
      <c r="AM713" s="15">
        <f t="shared" si="1439"/>
        <v>3.4217974950199999</v>
      </c>
      <c r="AN713" s="15">
        <f t="shared" si="1440"/>
        <v>5.3560303073100002</v>
      </c>
      <c r="AO713" s="15">
        <f t="shared" si="1441"/>
        <v>0</v>
      </c>
      <c r="AP713" s="15">
        <f t="shared" si="1442"/>
        <v>5.6857137874199992</v>
      </c>
      <c r="AQ713" s="15">
        <f t="shared" si="1443"/>
        <v>0</v>
      </c>
      <c r="AR713" s="15">
        <f t="shared" si="1444"/>
        <v>0.95623168624999999</v>
      </c>
      <c r="AS713" s="15">
        <f t="shared" si="1445"/>
        <v>0</v>
      </c>
      <c r="AT713" s="15">
        <f t="shared" si="1446"/>
        <v>0</v>
      </c>
      <c r="AU713" s="15">
        <f t="shared" si="1447"/>
        <v>0</v>
      </c>
      <c r="AV713" s="15">
        <f t="shared" si="1448"/>
        <v>0</v>
      </c>
      <c r="AW713" s="15">
        <f t="shared" si="1449"/>
        <v>0</v>
      </c>
      <c r="AX713" s="4"/>
      <c r="AY713" s="4">
        <f t="shared" si="1450"/>
        <v>0</v>
      </c>
      <c r="AZ713" s="4">
        <f t="shared" si="1451"/>
        <v>1</v>
      </c>
      <c r="BA713" s="4"/>
      <c r="BB713" s="4">
        <f t="shared" si="1479"/>
        <v>1</v>
      </c>
      <c r="BC713" s="4">
        <f t="shared" si="1480"/>
        <v>1</v>
      </c>
      <c r="BD713" s="40">
        <f t="shared" si="1481"/>
        <v>2.1164983646432129</v>
      </c>
      <c r="BE713" s="15">
        <f t="shared" si="1482"/>
        <v>15.33598889912</v>
      </c>
      <c r="BF713" s="15">
        <f t="shared" si="1483"/>
        <v>3.4217974950199999</v>
      </c>
      <c r="BG713" s="15">
        <f t="shared" si="1452"/>
        <v>5.3560303073100002</v>
      </c>
      <c r="BH713" s="15">
        <f t="shared" si="1453"/>
        <v>5.6857137874199992</v>
      </c>
      <c r="BI713" s="15">
        <f t="shared" si="1454"/>
        <v>0.95623168624999999</v>
      </c>
      <c r="BJ713" s="18">
        <f t="shared" si="1455"/>
        <v>0.22312206389353523</v>
      </c>
      <c r="BK713" s="18">
        <f t="shared" si="1456"/>
        <v>0.34924583882669191</v>
      </c>
      <c r="BL713" s="18">
        <f t="shared" si="1457"/>
        <v>0.37074321224542967</v>
      </c>
      <c r="BM713" s="18">
        <f t="shared" si="1458"/>
        <v>6.2352137350912523E-2</v>
      </c>
      <c r="BN713" s="18">
        <f t="shared" si="1500"/>
        <v>1.5652680543208752</v>
      </c>
      <c r="BO713" s="18">
        <f t="shared" si="1501"/>
        <v>1.6616160937913034</v>
      </c>
      <c r="BP713" s="18">
        <f t="shared" si="1502"/>
        <v>0.27945303240231956</v>
      </c>
      <c r="BQ713" s="18">
        <f t="shared" si="1503"/>
        <v>1.061553699511379</v>
      </c>
      <c r="BR713" s="18">
        <f t="shared" si="1504"/>
        <v>0.17853365858384312</v>
      </c>
      <c r="BS713" s="18">
        <f t="shared" si="1505"/>
        <v>0.16818146709490073</v>
      </c>
      <c r="BT713" s="144">
        <f t="shared" si="1459"/>
        <v>-1.5000362855553846</v>
      </c>
      <c r="BU713" s="144">
        <f t="shared" si="1460"/>
        <v>-1.0519791955139208</v>
      </c>
      <c r="BV713" s="144">
        <f t="shared" si="1461"/>
        <v>-0.99224560630315639</v>
      </c>
      <c r="BW713" s="144">
        <f t="shared" si="1462"/>
        <v>-2.7749573275573058</v>
      </c>
      <c r="BX713" s="96"/>
      <c r="BY713" s="96"/>
      <c r="BZ713" s="96"/>
      <c r="CA713" s="96"/>
      <c r="CB713" s="96"/>
      <c r="CC713" s="96"/>
      <c r="CD713" s="96"/>
      <c r="CE713" s="96"/>
      <c r="CF713" s="96"/>
      <c r="CG713" s="96"/>
      <c r="CH713" s="96"/>
      <c r="CI713" s="4"/>
      <c r="CJ713" s="43"/>
      <c r="CK713" s="20">
        <f t="shared" si="1484"/>
        <v>0</v>
      </c>
      <c r="CL713" s="42">
        <f t="shared" si="1485"/>
        <v>2.1164983646432129</v>
      </c>
      <c r="CM713" s="43">
        <f t="shared" si="1486"/>
        <v>0.21795431390619568</v>
      </c>
      <c r="CN713" s="43">
        <f t="shared" si="1487"/>
        <v>0.33335275583661034</v>
      </c>
      <c r="CO713" s="40">
        <f t="shared" si="1488"/>
        <v>0.33810000000000001</v>
      </c>
      <c r="CP713" s="43">
        <f t="shared" si="1489"/>
        <v>5.4379282223404268E-2</v>
      </c>
      <c r="CQ713" s="18">
        <f t="shared" si="1490"/>
        <v>1.5294616099228961</v>
      </c>
      <c r="CR713" s="18">
        <f t="shared" si="1491"/>
        <v>1.5512425239057814</v>
      </c>
      <c r="CS713" s="18">
        <f t="shared" si="1492"/>
        <v>0.24949853594918192</v>
      </c>
      <c r="CT713" s="18">
        <f t="shared" si="1493"/>
        <v>1.0142409027082302</v>
      </c>
      <c r="CU713" s="18">
        <f t="shared" si="1494"/>
        <v>0.16312834158796558</v>
      </c>
      <c r="CV713" s="18">
        <f t="shared" si="1495"/>
        <v>0.16083786519788307</v>
      </c>
      <c r="CW713" s="15">
        <f t="shared" si="1496"/>
        <v>-1.5234698073933837</v>
      </c>
      <c r="CX713" s="15">
        <f t="shared" si="1497"/>
        <v>-1.0985540228557642</v>
      </c>
      <c r="CY713" s="15">
        <f t="shared" si="1498"/>
        <v>-2.9117720391403141</v>
      </c>
      <c r="CZ713" s="15">
        <f t="shared" si="1506"/>
        <v>0.42491578453761958</v>
      </c>
      <c r="DA713" s="15">
        <f t="shared" si="1507"/>
        <v>0.43905623812508682</v>
      </c>
      <c r="DB713" s="15">
        <f t="shared" si="1508"/>
        <v>-1.3883022317469307</v>
      </c>
      <c r="DC713" s="15">
        <f t="shared" si="1509"/>
        <v>1.4140453587467114E-2</v>
      </c>
      <c r="DD713" s="15">
        <f t="shared" si="1510"/>
        <v>-1.8132180162845501</v>
      </c>
      <c r="DE713" s="15">
        <f t="shared" si="1511"/>
        <v>-1.8273584698720173</v>
      </c>
      <c r="DF713" s="15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3" t="str">
        <f>E713</f>
        <v>STD</v>
      </c>
      <c r="DW713" s="43" t="str">
        <f>A713</f>
        <v>Lab 3</v>
      </c>
      <c r="DX713" s="43" t="str">
        <f>B713</f>
        <v>Jul 21, 2020</v>
      </c>
      <c r="DY713" s="125">
        <f>C713</f>
        <v>2</v>
      </c>
      <c r="DZ713" s="51">
        <f>BE713/AVERAGE(BE711,BE715)</f>
        <v>1.0013003333250747</v>
      </c>
      <c r="EA713" s="52">
        <f>(CM713/AVERAGE(CM711,CM715)-1)*10^6</f>
        <v>-4.2894351109934448</v>
      </c>
      <c r="EB713" s="52">
        <f>(CN713/AVERAGE(CN711,CN715)-1)*10^6</f>
        <v>1.9865371294613965</v>
      </c>
      <c r="EC713" s="52">
        <f>(CP713/AVERAGE(CP711,CP715)-1)*10^6</f>
        <v>15.252110278529685</v>
      </c>
      <c r="ED713" s="4"/>
      <c r="EE713" s="4"/>
      <c r="EF713" s="4"/>
      <c r="EG713" s="4"/>
      <c r="EH713" s="130"/>
      <c r="EI713" s="20"/>
      <c r="EJ713" s="20"/>
      <c r="EK713" s="52"/>
      <c r="EL713" s="52"/>
      <c r="EN713" s="39" t="str">
        <f t="shared" ref="EN713:EU713" si="1559">DV699</f>
        <v>STD</v>
      </c>
      <c r="EO713" s="39" t="str">
        <f t="shared" si="1559"/>
        <v>Lab 3</v>
      </c>
      <c r="EP713" s="39" t="str">
        <f t="shared" si="1559"/>
        <v>Jul 21, 2020</v>
      </c>
      <c r="EQ713" s="124">
        <f t="shared" si="1559"/>
        <v>2</v>
      </c>
      <c r="ER713" s="117">
        <f t="shared" si="1559"/>
        <v>0.98720100873912764</v>
      </c>
      <c r="ES713" s="44">
        <f t="shared" si="1559"/>
        <v>2.0034040106864381</v>
      </c>
      <c r="ET713" s="44">
        <f t="shared" si="1559"/>
        <v>-11.919237843160957</v>
      </c>
      <c r="EU713" s="44">
        <f t="shared" si="1559"/>
        <v>-18.25552479428616</v>
      </c>
      <c r="EV713" s="39" t="s">
        <v>275</v>
      </c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</row>
    <row r="714" spans="1:235">
      <c r="A714" s="4" t="s">
        <v>178</v>
      </c>
      <c r="B714" s="4" t="s">
        <v>173</v>
      </c>
      <c r="C714" s="4">
        <v>2</v>
      </c>
      <c r="D714" s="16">
        <v>29</v>
      </c>
      <c r="E714" s="4" t="s">
        <v>163</v>
      </c>
      <c r="F714" s="15">
        <v>1.5136965E-4</v>
      </c>
      <c r="G714" s="15">
        <v>-8.8841233999999995E-6</v>
      </c>
      <c r="H714" s="15">
        <v>2.1410088000000001E-4</v>
      </c>
      <c r="I714" s="15">
        <v>7.2304980000000005E-5</v>
      </c>
      <c r="J714" s="15">
        <v>1.3289268999999999E-4</v>
      </c>
      <c r="K714" s="15"/>
      <c r="L714" s="15">
        <v>1.9201257999999999E-4</v>
      </c>
      <c r="M714" s="15"/>
      <c r="N714" s="15">
        <v>1.0929375E-4</v>
      </c>
      <c r="O714" s="15"/>
      <c r="P714" s="15"/>
      <c r="Q714" s="15"/>
      <c r="R714" s="15"/>
      <c r="S714" s="15"/>
      <c r="T714" s="15">
        <v>-1.4045875E-5</v>
      </c>
      <c r="U714" s="15">
        <v>2.9311487E-5</v>
      </c>
      <c r="V714" s="15">
        <v>15.315630000000001</v>
      </c>
      <c r="W714" s="15">
        <v>3.4172946999999998</v>
      </c>
      <c r="X714" s="15">
        <v>5.3491645999999999</v>
      </c>
      <c r="Y714" s="15"/>
      <c r="Z714" s="15">
        <v>5.6786760999999997</v>
      </c>
      <c r="AA714" s="15"/>
      <c r="AB714" s="15">
        <v>0.95513026000000001</v>
      </c>
      <c r="AC714" s="4"/>
      <c r="AD714" s="4"/>
      <c r="AE714" s="4"/>
      <c r="AF714" s="4"/>
      <c r="AG714" s="4"/>
      <c r="AH714" s="4"/>
      <c r="AI714" s="69">
        <f t="shared" si="1478"/>
        <v>1</v>
      </c>
      <c r="AJ714" s="15">
        <f t="shared" si="1436"/>
        <v>-1.6541552499999999E-4</v>
      </c>
      <c r="AK714" s="15">
        <f t="shared" si="1437"/>
        <v>3.8195610399999998E-5</v>
      </c>
      <c r="AL714" s="15">
        <f t="shared" si="1438"/>
        <v>15.315415899120001</v>
      </c>
      <c r="AM714" s="15">
        <f t="shared" si="1439"/>
        <v>3.4172223950199996</v>
      </c>
      <c r="AN714" s="15">
        <f t="shared" si="1440"/>
        <v>5.34903170731</v>
      </c>
      <c r="AO714" s="15">
        <f t="shared" si="1441"/>
        <v>0</v>
      </c>
      <c r="AP714" s="15">
        <f t="shared" si="1442"/>
        <v>5.6784840874199993</v>
      </c>
      <c r="AQ714" s="15">
        <f t="shared" si="1443"/>
        <v>0</v>
      </c>
      <c r="AR714" s="15">
        <f t="shared" si="1444"/>
        <v>0.95502096624999999</v>
      </c>
      <c r="AS714" s="15">
        <f t="shared" si="1445"/>
        <v>0</v>
      </c>
      <c r="AT714" s="15">
        <f t="shared" si="1446"/>
        <v>0</v>
      </c>
      <c r="AU714" s="15">
        <f t="shared" si="1447"/>
        <v>0</v>
      </c>
      <c r="AV714" s="15">
        <f t="shared" si="1448"/>
        <v>0</v>
      </c>
      <c r="AW714" s="15">
        <f t="shared" si="1449"/>
        <v>0</v>
      </c>
      <c r="AX714" s="4"/>
      <c r="AY714" s="4">
        <f t="shared" si="1450"/>
        <v>0</v>
      </c>
      <c r="AZ714" s="4">
        <f t="shared" si="1451"/>
        <v>1</v>
      </c>
      <c r="BA714" s="4"/>
      <c r="BB714" s="4">
        <f t="shared" si="1479"/>
        <v>1</v>
      </c>
      <c r="BC714" s="4">
        <f t="shared" si="1480"/>
        <v>1</v>
      </c>
      <c r="BD714" s="40">
        <f t="shared" si="1481"/>
        <v>2.1181062949863216</v>
      </c>
      <c r="BE714" s="15">
        <f t="shared" si="1482"/>
        <v>15.315415899120001</v>
      </c>
      <c r="BF714" s="15">
        <f t="shared" si="1483"/>
        <v>3.4172223950199996</v>
      </c>
      <c r="BG714" s="15">
        <f t="shared" si="1452"/>
        <v>5.34903170731</v>
      </c>
      <c r="BH714" s="15">
        <f t="shared" si="1453"/>
        <v>5.6784840874199993</v>
      </c>
      <c r="BI714" s="15">
        <f t="shared" si="1454"/>
        <v>0.95502096624999999</v>
      </c>
      <c r="BJ714" s="18">
        <f t="shared" si="1455"/>
        <v>0.22312305571906457</v>
      </c>
      <c r="BK714" s="18">
        <f t="shared" si="1456"/>
        <v>0.3492580118322054</v>
      </c>
      <c r="BL714" s="18">
        <f t="shared" si="1457"/>
        <v>0.37076917302299806</v>
      </c>
      <c r="BM714" s="18">
        <f t="shared" si="1458"/>
        <v>6.2356841795257675E-2</v>
      </c>
      <c r="BN714" s="18">
        <f t="shared" si="1500"/>
        <v>1.565315653761743</v>
      </c>
      <c r="BO714" s="18">
        <f t="shared" si="1501"/>
        <v>1.661725059421181</v>
      </c>
      <c r="BP714" s="18">
        <f t="shared" si="1502"/>
        <v>0.2794728747071818</v>
      </c>
      <c r="BQ714" s="18">
        <f t="shared" si="1503"/>
        <v>1.0615910314496302</v>
      </c>
      <c r="BR714" s="18">
        <f t="shared" si="1504"/>
        <v>0.17854090581382534</v>
      </c>
      <c r="BS714" s="18">
        <f t="shared" si="1505"/>
        <v>0.16818237958361712</v>
      </c>
      <c r="BT714" s="144">
        <f t="shared" si="1459"/>
        <v>-1.5000318403503359</v>
      </c>
      <c r="BU714" s="144">
        <f t="shared" si="1460"/>
        <v>-1.0519443410016567</v>
      </c>
      <c r="BV714" s="144">
        <f t="shared" si="1461"/>
        <v>-0.99217558514614057</v>
      </c>
      <c r="BW714" s="144">
        <f t="shared" si="1462"/>
        <v>-2.7748818807950983</v>
      </c>
      <c r="BX714" s="96"/>
      <c r="BY714" s="96"/>
      <c r="BZ714" s="96"/>
      <c r="CA714" s="96"/>
      <c r="CB714" s="96"/>
      <c r="CC714" s="96"/>
      <c r="CD714" s="96"/>
      <c r="CE714" s="96"/>
      <c r="CF714" s="96"/>
      <c r="CG714" s="96"/>
      <c r="CH714" s="96"/>
      <c r="CI714" s="4"/>
      <c r="CJ714" s="43"/>
      <c r="CK714" s="20">
        <f t="shared" si="1484"/>
        <v>0</v>
      </c>
      <c r="CL714" s="42">
        <f t="shared" si="1485"/>
        <v>2.1181062949863216</v>
      </c>
      <c r="CM714" s="43">
        <f t="shared" si="1486"/>
        <v>0.21795140259320053</v>
      </c>
      <c r="CN714" s="43">
        <f t="shared" si="1487"/>
        <v>0.33335257950371749</v>
      </c>
      <c r="CO714" s="40">
        <f t="shared" si="1488"/>
        <v>0.33810000000000001</v>
      </c>
      <c r="CP714" s="43">
        <f t="shared" si="1489"/>
        <v>5.437773281172336E-2</v>
      </c>
      <c r="CQ714" s="18">
        <f t="shared" si="1490"/>
        <v>1.5294812308499324</v>
      </c>
      <c r="CR714" s="18">
        <f t="shared" si="1491"/>
        <v>1.5512632448209249</v>
      </c>
      <c r="CS714" s="18">
        <f t="shared" si="1492"/>
        <v>0.24949475967914592</v>
      </c>
      <c r="CT714" s="18">
        <f t="shared" si="1493"/>
        <v>1.0142414392093508</v>
      </c>
      <c r="CU714" s="18">
        <f t="shared" si="1494"/>
        <v>0.16312377991098445</v>
      </c>
      <c r="CV714" s="18">
        <f t="shared" si="1495"/>
        <v>0.16083328249548462</v>
      </c>
      <c r="CW714" s="15">
        <f t="shared" si="1496"/>
        <v>-1.5234831649286718</v>
      </c>
      <c r="CX714" s="15">
        <f t="shared" si="1497"/>
        <v>-1.0985545518237609</v>
      </c>
      <c r="CY714" s="15">
        <f t="shared" si="1498"/>
        <v>-2.9118005322298037</v>
      </c>
      <c r="CZ714" s="15">
        <f t="shared" si="1506"/>
        <v>0.42492861310491087</v>
      </c>
      <c r="DA714" s="15">
        <f t="shared" si="1507"/>
        <v>0.43906959566037501</v>
      </c>
      <c r="DB714" s="15">
        <f t="shared" si="1508"/>
        <v>-1.3883173673011322</v>
      </c>
      <c r="DC714" s="15">
        <f t="shared" si="1509"/>
        <v>1.4140982555464077E-2</v>
      </c>
      <c r="DD714" s="15">
        <f t="shared" si="1510"/>
        <v>-1.8132459804060428</v>
      </c>
      <c r="DE714" s="15">
        <f t="shared" si="1511"/>
        <v>-1.8273869629615072</v>
      </c>
      <c r="DF714" s="15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125"/>
      <c r="DZ714" s="4"/>
      <c r="EA714" s="20"/>
      <c r="EB714" s="20"/>
      <c r="EC714" s="20"/>
      <c r="ED714" s="4"/>
      <c r="EE714" s="4" t="str">
        <f>E714</f>
        <v>iRM4</v>
      </c>
      <c r="EF714" s="4" t="str">
        <f>A714</f>
        <v>Lab 3</v>
      </c>
      <c r="EG714" s="4" t="str">
        <f>B714</f>
        <v>Jul 21, 2020</v>
      </c>
      <c r="EH714" s="130">
        <f>C714</f>
        <v>2</v>
      </c>
      <c r="EI714" s="51">
        <f>BE714/AVERAGE(BE713,BE715)</f>
        <v>1.0042314600762854</v>
      </c>
      <c r="EJ714" s="52">
        <f>(CM714/AVERAGE(CM713,CM715)-1)*10^6</f>
        <v>-22.354716864181334</v>
      </c>
      <c r="EK714" s="52">
        <f>(CN714/AVERAGE(CN713,CN715)-1)*10^6</f>
        <v>-3.2294681591160668</v>
      </c>
      <c r="EL714" s="52">
        <f>(CP714/AVERAGE(CP713,CP715)-1)*10^6</f>
        <v>-25.954254408322441</v>
      </c>
      <c r="EN714" s="39" t="str">
        <f t="shared" ref="EN714:EU714" si="1560">DV701</f>
        <v>STD</v>
      </c>
      <c r="EO714" s="39" t="str">
        <f t="shared" si="1560"/>
        <v>Lab 3</v>
      </c>
      <c r="EP714" s="39" t="str">
        <f t="shared" si="1560"/>
        <v>Jul 21, 2020</v>
      </c>
      <c r="EQ714" s="124">
        <f t="shared" si="1560"/>
        <v>2</v>
      </c>
      <c r="ER714" s="117">
        <f t="shared" si="1560"/>
        <v>1.0072760591028089</v>
      </c>
      <c r="ES714" s="44">
        <f t="shared" si="1560"/>
        <v>-7.7729805755266668</v>
      </c>
      <c r="ET714" s="44">
        <f t="shared" si="1560"/>
        <v>0.98641152246337072</v>
      </c>
      <c r="EU714" s="44">
        <f t="shared" si="1560"/>
        <v>16.003821363907988</v>
      </c>
      <c r="EV714" s="39" t="s">
        <v>275</v>
      </c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</row>
    <row r="715" spans="1:235">
      <c r="A715" s="4" t="s">
        <v>178</v>
      </c>
      <c r="B715" s="4" t="s">
        <v>173</v>
      </c>
      <c r="C715" s="4">
        <v>2</v>
      </c>
      <c r="D715" s="16">
        <v>30</v>
      </c>
      <c r="E715" s="4" t="s">
        <v>162</v>
      </c>
      <c r="F715" s="15">
        <v>1.5136965E-4</v>
      </c>
      <c r="G715" s="15">
        <v>-8.8841233999999995E-6</v>
      </c>
      <c r="H715" s="15">
        <v>2.1410088000000001E-4</v>
      </c>
      <c r="I715" s="15">
        <v>7.2304980000000005E-5</v>
      </c>
      <c r="J715" s="15">
        <v>1.3289268999999999E-4</v>
      </c>
      <c r="K715" s="15"/>
      <c r="L715" s="15">
        <v>1.9201257999999999E-4</v>
      </c>
      <c r="M715" s="15"/>
      <c r="N715" s="15">
        <v>1.0929375E-4</v>
      </c>
      <c r="O715" s="15"/>
      <c r="P715" s="15"/>
      <c r="Q715" s="15"/>
      <c r="R715" s="15"/>
      <c r="S715" s="15"/>
      <c r="T715" s="15">
        <v>-1.5890738000000001E-5</v>
      </c>
      <c r="U715" s="15">
        <v>4.6150808000000001E-5</v>
      </c>
      <c r="V715" s="15">
        <v>15.165990000000001</v>
      </c>
      <c r="W715" s="15">
        <v>3.3840652000000002</v>
      </c>
      <c r="X715" s="15">
        <v>5.2970965000000003</v>
      </c>
      <c r="Y715" s="15"/>
      <c r="Z715" s="15">
        <v>5.6235375999999997</v>
      </c>
      <c r="AA715" s="15"/>
      <c r="AB715" s="15">
        <v>0.94590706000000002</v>
      </c>
      <c r="AC715" s="4"/>
      <c r="AD715" s="4"/>
      <c r="AE715" s="4"/>
      <c r="AF715" s="4"/>
      <c r="AG715" s="4"/>
      <c r="AH715" s="4"/>
      <c r="AI715" s="69">
        <f t="shared" si="1478"/>
        <v>1</v>
      </c>
      <c r="AJ715" s="15">
        <f t="shared" si="1436"/>
        <v>-1.6726038799999999E-4</v>
      </c>
      <c r="AK715" s="15">
        <f t="shared" si="1437"/>
        <v>5.5034931400000002E-5</v>
      </c>
      <c r="AL715" s="15">
        <f t="shared" si="1438"/>
        <v>15.165775899120002</v>
      </c>
      <c r="AM715" s="15">
        <f t="shared" si="1439"/>
        <v>3.38399289502</v>
      </c>
      <c r="AN715" s="15">
        <f t="shared" si="1440"/>
        <v>5.2969636073100004</v>
      </c>
      <c r="AO715" s="15">
        <f t="shared" si="1441"/>
        <v>0</v>
      </c>
      <c r="AP715" s="15">
        <f t="shared" si="1442"/>
        <v>5.6233455874199993</v>
      </c>
      <c r="AQ715" s="15">
        <f t="shared" si="1443"/>
        <v>0</v>
      </c>
      <c r="AR715" s="15">
        <f t="shared" si="1444"/>
        <v>0.94579776625</v>
      </c>
      <c r="AS715" s="15">
        <f t="shared" si="1445"/>
        <v>0</v>
      </c>
      <c r="AT715" s="15">
        <f t="shared" si="1446"/>
        <v>0</v>
      </c>
      <c r="AU715" s="15">
        <f t="shared" si="1447"/>
        <v>0</v>
      </c>
      <c r="AV715" s="15">
        <f t="shared" si="1448"/>
        <v>0</v>
      </c>
      <c r="AW715" s="15">
        <f t="shared" si="1449"/>
        <v>0</v>
      </c>
      <c r="AX715" s="4"/>
      <c r="AY715" s="4">
        <f t="shared" si="1450"/>
        <v>0</v>
      </c>
      <c r="AZ715" s="4">
        <f t="shared" si="1451"/>
        <v>1</v>
      </c>
      <c r="BA715" s="4"/>
      <c r="BB715" s="4">
        <f t="shared" si="1479"/>
        <v>1</v>
      </c>
      <c r="BC715" s="4">
        <f t="shared" si="1480"/>
        <v>1</v>
      </c>
      <c r="BD715" s="40">
        <f t="shared" si="1481"/>
        <v>2.1195086421017462</v>
      </c>
      <c r="BE715" s="15">
        <f t="shared" si="1482"/>
        <v>15.165775899120002</v>
      </c>
      <c r="BF715" s="15">
        <f t="shared" si="1483"/>
        <v>3.38399289502</v>
      </c>
      <c r="BG715" s="15">
        <f t="shared" si="1452"/>
        <v>5.2969636073100004</v>
      </c>
      <c r="BH715" s="15">
        <f t="shared" si="1453"/>
        <v>5.6233455874199993</v>
      </c>
      <c r="BI715" s="15">
        <f t="shared" si="1454"/>
        <v>0.94579776625</v>
      </c>
      <c r="BJ715" s="18">
        <f t="shared" si="1455"/>
        <v>0.22313351572182713</v>
      </c>
      <c r="BK715" s="18">
        <f t="shared" si="1456"/>
        <v>0.34927086108514621</v>
      </c>
      <c r="BL715" s="18">
        <f t="shared" si="1457"/>
        <v>0.37079181604854755</v>
      </c>
      <c r="BM715" s="18">
        <f t="shared" si="1458"/>
        <v>6.2363955035421574E-2</v>
      </c>
      <c r="BN715" s="18">
        <f t="shared" si="1500"/>
        <v>1.5652998607370583</v>
      </c>
      <c r="BO715" s="18">
        <f t="shared" si="1501"/>
        <v>1.6617486389216443</v>
      </c>
      <c r="BP715" s="18">
        <f t="shared" si="1502"/>
        <v>0.27949165249190339</v>
      </c>
      <c r="BQ715" s="18">
        <f t="shared" si="1503"/>
        <v>1.0616168062132012</v>
      </c>
      <c r="BR715" s="18">
        <f t="shared" si="1504"/>
        <v>0.1785547034804553</v>
      </c>
      <c r="BS715" s="18">
        <f t="shared" si="1505"/>
        <v>0.16819129316288983</v>
      </c>
      <c r="BT715" s="144">
        <f t="shared" si="1459"/>
        <v>-1.4999849614764598</v>
      </c>
      <c r="BU715" s="144">
        <f t="shared" si="1460"/>
        <v>-1.0519075515332741</v>
      </c>
      <c r="BV715" s="144">
        <f t="shared" si="1461"/>
        <v>-0.99211451660049099</v>
      </c>
      <c r="BW715" s="144">
        <f t="shared" si="1462"/>
        <v>-2.7747678141702474</v>
      </c>
      <c r="BX715" s="96"/>
      <c r="BY715" s="96"/>
      <c r="BZ715" s="96"/>
      <c r="CA715" s="96"/>
      <c r="CB715" s="96"/>
      <c r="CC715" s="96"/>
      <c r="CD715" s="96"/>
      <c r="CE715" s="96"/>
      <c r="CF715" s="96"/>
      <c r="CG715" s="96"/>
      <c r="CH715" s="96"/>
      <c r="CI715" s="4"/>
      <c r="CJ715" s="43"/>
      <c r="CK715" s="20">
        <f t="shared" si="1484"/>
        <v>0</v>
      </c>
      <c r="CL715" s="42">
        <f t="shared" si="1485"/>
        <v>2.1195086421017462</v>
      </c>
      <c r="CM715" s="43">
        <f t="shared" si="1486"/>
        <v>0.21795823598183567</v>
      </c>
      <c r="CN715" s="43">
        <f t="shared" si="1487"/>
        <v>0.33335455628086058</v>
      </c>
      <c r="CO715" s="40">
        <f t="shared" si="1488"/>
        <v>0.33810000000000001</v>
      </c>
      <c r="CP715" s="43">
        <f t="shared" si="1489"/>
        <v>5.437900614032766E-2</v>
      </c>
      <c r="CQ715" s="18">
        <f t="shared" si="1490"/>
        <v>1.5294423483434776</v>
      </c>
      <c r="CR715" s="18">
        <f t="shared" si="1491"/>
        <v>1.5512146098859816</v>
      </c>
      <c r="CS715" s="18">
        <f t="shared" si="1492"/>
        <v>0.24949277963902919</v>
      </c>
      <c r="CT715" s="18">
        <f t="shared" si="1493"/>
        <v>1.0142354248043972</v>
      </c>
      <c r="CU715" s="18">
        <f t="shared" si="1494"/>
        <v>0.16312663233710781</v>
      </c>
      <c r="CV715" s="18">
        <f t="shared" si="1495"/>
        <v>0.16083704862563641</v>
      </c>
      <c r="CW715" s="15">
        <f t="shared" si="1496"/>
        <v>-1.5234518126114436</v>
      </c>
      <c r="CX715" s="15">
        <f t="shared" si="1497"/>
        <v>-1.0985486218523026</v>
      </c>
      <c r="CY715" s="15">
        <f t="shared" si="1498"/>
        <v>-2.9117771161432859</v>
      </c>
      <c r="CZ715" s="15">
        <f t="shared" si="1506"/>
        <v>0.42490319075914101</v>
      </c>
      <c r="DA715" s="15">
        <f t="shared" si="1507"/>
        <v>0.43903824334314667</v>
      </c>
      <c r="DB715" s="15">
        <f t="shared" si="1508"/>
        <v>-1.3883253035318424</v>
      </c>
      <c r="DC715" s="15">
        <f t="shared" si="1509"/>
        <v>1.4135052584005846E-2</v>
      </c>
      <c r="DD715" s="15">
        <f t="shared" si="1510"/>
        <v>-1.8132284942909831</v>
      </c>
      <c r="DE715" s="15">
        <f t="shared" si="1511"/>
        <v>-1.8273635468749887</v>
      </c>
      <c r="DF715" s="15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3" t="str">
        <f>E715</f>
        <v>STD</v>
      </c>
      <c r="DW715" s="43" t="str">
        <f>A715</f>
        <v>Lab 3</v>
      </c>
      <c r="DX715" s="43" t="str">
        <f>B715</f>
        <v>Jul 21, 2020</v>
      </c>
      <c r="DY715" s="125">
        <f>C715</f>
        <v>2</v>
      </c>
      <c r="DZ715" s="51">
        <f>BE715/AVERAGE(BE713,BE717)</f>
        <v>0.99629000321770667</v>
      </c>
      <c r="EA715" s="52">
        <f>(CM715/AVERAGE(CM713,CM717)-1)*10^6</f>
        <v>17.685147495560827</v>
      </c>
      <c r="EB715" s="52">
        <f>(CN715/AVERAGE(CN713,CN717)-1)*10^6</f>
        <v>4.7224502233156329</v>
      </c>
      <c r="EC715" s="52">
        <f>(CP715/AVERAGE(CP713,CP717)-1)*10^6</f>
        <v>-9.9208679970042013</v>
      </c>
      <c r="ED715" s="4"/>
      <c r="EE715" s="4"/>
      <c r="EF715" s="4"/>
      <c r="EG715" s="4"/>
      <c r="EH715" s="130"/>
      <c r="EI715" s="20"/>
      <c r="EJ715" s="20"/>
      <c r="EK715" s="52"/>
      <c r="EL715" s="52"/>
      <c r="EN715" s="39" t="str">
        <f t="shared" ref="EN715:EU715" si="1561">DV703</f>
        <v>STD</v>
      </c>
      <c r="EO715" s="39" t="str">
        <f t="shared" si="1561"/>
        <v>Lab 3</v>
      </c>
      <c r="EP715" s="39" t="str">
        <f t="shared" si="1561"/>
        <v>Jul 21, 2020</v>
      </c>
      <c r="EQ715" s="124">
        <f t="shared" si="1561"/>
        <v>2</v>
      </c>
      <c r="ER715" s="117">
        <f t="shared" si="1561"/>
        <v>0.99648261993798726</v>
      </c>
      <c r="ES715" s="44">
        <f t="shared" si="1561"/>
        <v>7.0179662832181577</v>
      </c>
      <c r="ET715" s="44">
        <f t="shared" si="1561"/>
        <v>11.860000309837915</v>
      </c>
      <c r="EU715" s="44">
        <f t="shared" si="1561"/>
        <v>-50.240583711724796</v>
      </c>
      <c r="EV715" s="39" t="s">
        <v>275</v>
      </c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</row>
    <row r="716" spans="1:235">
      <c r="A716" s="4" t="s">
        <v>178</v>
      </c>
      <c r="B716" s="4" t="s">
        <v>173</v>
      </c>
      <c r="C716" s="4">
        <v>2</v>
      </c>
      <c r="D716" s="16">
        <v>31</v>
      </c>
      <c r="E716" s="4" t="s">
        <v>172</v>
      </c>
      <c r="F716" s="15">
        <v>1.5136965E-4</v>
      </c>
      <c r="G716" s="15">
        <v>-8.8841233999999995E-6</v>
      </c>
      <c r="H716" s="15">
        <v>2.1410088000000001E-4</v>
      </c>
      <c r="I716" s="15">
        <v>7.2304980000000005E-5</v>
      </c>
      <c r="J716" s="15">
        <v>1.3289268999999999E-4</v>
      </c>
      <c r="K716" s="15"/>
      <c r="L716" s="15">
        <v>1.9201257999999999E-4</v>
      </c>
      <c r="M716" s="15"/>
      <c r="N716" s="15">
        <v>1.0929375E-4</v>
      </c>
      <c r="O716" s="15"/>
      <c r="P716" s="15"/>
      <c r="Q716" s="15"/>
      <c r="R716" s="15"/>
      <c r="S716" s="15"/>
      <c r="T716" s="15">
        <v>-1.9623487000000001E-5</v>
      </c>
      <c r="U716" s="15">
        <v>1.4867666E-5</v>
      </c>
      <c r="V716" s="15">
        <v>15.311818000000001</v>
      </c>
      <c r="W716" s="15">
        <v>3.4165858</v>
      </c>
      <c r="X716" s="15">
        <v>5.348217</v>
      </c>
      <c r="Y716" s="15"/>
      <c r="Z716" s="15">
        <v>5.6780987999999999</v>
      </c>
      <c r="AA716" s="15"/>
      <c r="AB716" s="15">
        <v>0.95510877999999999</v>
      </c>
      <c r="AC716" s="4"/>
      <c r="AD716" s="4"/>
      <c r="AE716" s="4"/>
      <c r="AF716" s="4"/>
      <c r="AG716" s="4"/>
      <c r="AH716" s="4"/>
      <c r="AI716" s="69">
        <f t="shared" si="1478"/>
        <v>1</v>
      </c>
      <c r="AJ716" s="15">
        <f t="shared" si="1436"/>
        <v>-1.70993137E-4</v>
      </c>
      <c r="AK716" s="15">
        <f t="shared" si="1437"/>
        <v>2.3751789400000002E-5</v>
      </c>
      <c r="AL716" s="15">
        <f t="shared" si="1438"/>
        <v>15.311603899120001</v>
      </c>
      <c r="AM716" s="15">
        <f t="shared" si="1439"/>
        <v>3.4165134950199998</v>
      </c>
      <c r="AN716" s="15">
        <f t="shared" si="1440"/>
        <v>5.3480841073100001</v>
      </c>
      <c r="AO716" s="15">
        <f t="shared" si="1441"/>
        <v>0</v>
      </c>
      <c r="AP716" s="15">
        <f t="shared" si="1442"/>
        <v>5.6779067874199995</v>
      </c>
      <c r="AQ716" s="15">
        <f t="shared" si="1443"/>
        <v>0</v>
      </c>
      <c r="AR716" s="15">
        <f t="shared" si="1444"/>
        <v>0.95499948624999997</v>
      </c>
      <c r="AS716" s="15">
        <f t="shared" si="1445"/>
        <v>0</v>
      </c>
      <c r="AT716" s="15">
        <f t="shared" si="1446"/>
        <v>0</v>
      </c>
      <c r="AU716" s="15">
        <f t="shared" si="1447"/>
        <v>0</v>
      </c>
      <c r="AV716" s="15">
        <f t="shared" si="1448"/>
        <v>0</v>
      </c>
      <c r="AW716" s="15">
        <f t="shared" si="1449"/>
        <v>0</v>
      </c>
      <c r="AX716" s="4"/>
      <c r="AY716" s="4">
        <f t="shared" si="1450"/>
        <v>0</v>
      </c>
      <c r="AZ716" s="4">
        <f t="shared" si="1451"/>
        <v>1</v>
      </c>
      <c r="BA716" s="4"/>
      <c r="BB716" s="4">
        <f t="shared" si="1479"/>
        <v>1</v>
      </c>
      <c r="BC716" s="4">
        <f t="shared" si="1480"/>
        <v>1</v>
      </c>
      <c r="BD716" s="40">
        <f t="shared" si="1481"/>
        <v>2.1214879195628904</v>
      </c>
      <c r="BE716" s="15">
        <f t="shared" si="1482"/>
        <v>15.311603899120001</v>
      </c>
      <c r="BF716" s="15">
        <f t="shared" si="1483"/>
        <v>3.4165134950199998</v>
      </c>
      <c r="BG716" s="15">
        <f t="shared" si="1452"/>
        <v>5.3480841073100001</v>
      </c>
      <c r="BH716" s="15">
        <f t="shared" si="1453"/>
        <v>5.6779067874199995</v>
      </c>
      <c r="BI716" s="15">
        <f t="shared" si="1454"/>
        <v>0.95499948624999997</v>
      </c>
      <c r="BJ716" s="18">
        <f t="shared" si="1455"/>
        <v>0.22313230655191882</v>
      </c>
      <c r="BK716" s="18">
        <f t="shared" si="1456"/>
        <v>0.34928307593023411</v>
      </c>
      <c r="BL716" s="18">
        <f t="shared" si="1457"/>
        <v>0.37082377684458806</v>
      </c>
      <c r="BM716" s="18">
        <f t="shared" si="1458"/>
        <v>6.2370963391032229E-2</v>
      </c>
      <c r="BN716" s="18">
        <f t="shared" si="1500"/>
        <v>1.5653630858199472</v>
      </c>
      <c r="BO716" s="18">
        <f t="shared" si="1501"/>
        <v>1.6619008810286471</v>
      </c>
      <c r="BP716" s="18">
        <f t="shared" si="1502"/>
        <v>0.27952457604573566</v>
      </c>
      <c r="BQ716" s="18">
        <f t="shared" si="1503"/>
        <v>1.0616711842020552</v>
      </c>
      <c r="BR716" s="18">
        <f t="shared" si="1504"/>
        <v>0.17856852418320499</v>
      </c>
      <c r="BS716" s="18">
        <f t="shared" si="1505"/>
        <v>0.16819569640803225</v>
      </c>
      <c r="BT716" s="144">
        <f t="shared" si="1459"/>
        <v>-1.49999038053321</v>
      </c>
      <c r="BU716" s="144">
        <f t="shared" si="1460"/>
        <v>-1.0518725797309783</v>
      </c>
      <c r="BV716" s="144">
        <f t="shared" si="1461"/>
        <v>-0.9920283242486404</v>
      </c>
      <c r="BW716" s="144">
        <f t="shared" si="1462"/>
        <v>-2.7746554421784033</v>
      </c>
      <c r="BX716" s="96"/>
      <c r="BY716" s="96"/>
      <c r="BZ716" s="96"/>
      <c r="CA716" s="96"/>
      <c r="CB716" s="96"/>
      <c r="CC716" s="96"/>
      <c r="CD716" s="96"/>
      <c r="CE716" s="96"/>
      <c r="CF716" s="96"/>
      <c r="CG716" s="96"/>
      <c r="CH716" s="96"/>
      <c r="CI716" s="4"/>
      <c r="CJ716" s="43"/>
      <c r="CK716" s="20">
        <f t="shared" si="1484"/>
        <v>0</v>
      </c>
      <c r="CL716" s="42">
        <f t="shared" si="1485"/>
        <v>2.1214879195628904</v>
      </c>
      <c r="CM716" s="43">
        <f t="shared" si="1486"/>
        <v>0.21795227854729654</v>
      </c>
      <c r="CN716" s="43">
        <f t="shared" si="1487"/>
        <v>0.33335169497896766</v>
      </c>
      <c r="CO716" s="40">
        <f t="shared" si="1488"/>
        <v>0.33810000000000001</v>
      </c>
      <c r="CP716" s="43">
        <f t="shared" si="1489"/>
        <v>5.4378159330689818E-2</v>
      </c>
      <c r="CQ716" s="18">
        <f t="shared" si="1490"/>
        <v>1.5294710254962023</v>
      </c>
      <c r="CR716" s="18">
        <f t="shared" si="1491"/>
        <v>1.5512570102662673</v>
      </c>
      <c r="CS716" s="18">
        <f t="shared" si="1492"/>
        <v>0.24949571389266073</v>
      </c>
      <c r="CT716" s="18">
        <f t="shared" si="1493"/>
        <v>1.0142441304260712</v>
      </c>
      <c r="CU716" s="18">
        <f t="shared" si="1494"/>
        <v>0.16312549223462242</v>
      </c>
      <c r="CV716" s="18">
        <f t="shared" si="1495"/>
        <v>0.16083454401268801</v>
      </c>
      <c r="CW716" s="15">
        <f t="shared" si="1496"/>
        <v>-1.5234791459027544</v>
      </c>
      <c r="CX716" s="15">
        <f t="shared" si="1497"/>
        <v>-1.0985572052483261</v>
      </c>
      <c r="CY716" s="15">
        <f t="shared" si="1498"/>
        <v>-2.9117926886278056</v>
      </c>
      <c r="CZ716" s="15">
        <f t="shared" si="1506"/>
        <v>0.4249219406544279</v>
      </c>
      <c r="DA716" s="15">
        <f t="shared" si="1507"/>
        <v>0.43906557663445733</v>
      </c>
      <c r="DB716" s="15">
        <f t="shared" si="1508"/>
        <v>-1.3883135427250517</v>
      </c>
      <c r="DC716" s="15">
        <f t="shared" si="1509"/>
        <v>1.414363598002933E-2</v>
      </c>
      <c r="DD716" s="15">
        <f t="shared" si="1510"/>
        <v>-1.8132354833794795</v>
      </c>
      <c r="DE716" s="15">
        <f t="shared" si="1511"/>
        <v>-1.8273791193595088</v>
      </c>
      <c r="DF716" s="15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125"/>
      <c r="DZ716" s="4"/>
      <c r="EA716" s="20"/>
      <c r="EB716" s="20"/>
      <c r="EC716" s="20"/>
      <c r="ED716" s="4"/>
      <c r="EE716" s="4" t="str">
        <f>E716</f>
        <v>iRM11</v>
      </c>
      <c r="EF716" s="4" t="str">
        <f>A716</f>
        <v>Lab 3</v>
      </c>
      <c r="EG716" s="4" t="str">
        <f>B716</f>
        <v>Jul 21, 2020</v>
      </c>
      <c r="EH716" s="130">
        <f>C716</f>
        <v>2</v>
      </c>
      <c r="EI716" s="51">
        <f>BE716/AVERAGE(BE715,BE717)</f>
        <v>1.0115252917698789</v>
      </c>
      <c r="EJ716" s="52">
        <f>(CM716/AVERAGE(CM715,CM717)-1)*10^6</f>
        <v>-18.645555024066063</v>
      </c>
      <c r="EK716" s="52">
        <f>(CN716/AVERAGE(CN715,CN717)-1)*10^6</f>
        <v>-6.5614389691548425</v>
      </c>
      <c r="EL716" s="52">
        <f>(CP716/AVERAGE(CP715,CP717)-1)*10^6</f>
        <v>-22.954652299289613</v>
      </c>
      <c r="EN716" s="39" t="str">
        <f t="shared" ref="EN716:EU716" si="1562">DV705</f>
        <v>STD</v>
      </c>
      <c r="EO716" s="39" t="str">
        <f t="shared" si="1562"/>
        <v>Lab 3</v>
      </c>
      <c r="EP716" s="39" t="str">
        <f t="shared" si="1562"/>
        <v>Jul 21, 2020</v>
      </c>
      <c r="EQ716" s="124">
        <f t="shared" si="1562"/>
        <v>2</v>
      </c>
      <c r="ER716" s="117">
        <f t="shared" si="1562"/>
        <v>1.0011088180384904</v>
      </c>
      <c r="ES716" s="44">
        <f t="shared" si="1562"/>
        <v>-7.9251150404413551</v>
      </c>
      <c r="ET716" s="44">
        <f t="shared" si="1562"/>
        <v>-9.1266120714195154</v>
      </c>
      <c r="EU716" s="44">
        <f t="shared" si="1562"/>
        <v>54.735466125332977</v>
      </c>
      <c r="EV716" s="39" t="s">
        <v>275</v>
      </c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</row>
    <row r="717" spans="1:235">
      <c r="A717" s="4" t="s">
        <v>178</v>
      </c>
      <c r="B717" s="4" t="s">
        <v>173</v>
      </c>
      <c r="C717" s="4">
        <v>2</v>
      </c>
      <c r="D717" s="16">
        <v>32</v>
      </c>
      <c r="E717" s="4" t="s">
        <v>162</v>
      </c>
      <c r="F717" s="15">
        <v>1.5136965E-4</v>
      </c>
      <c r="G717" s="15">
        <v>-8.8841233999999995E-6</v>
      </c>
      <c r="H717" s="15">
        <v>2.1410088000000001E-4</v>
      </c>
      <c r="I717" s="15">
        <v>7.2304980000000005E-5</v>
      </c>
      <c r="J717" s="15">
        <v>1.3289268999999999E-4</v>
      </c>
      <c r="K717" s="15"/>
      <c r="L717" s="15">
        <v>1.9201257999999999E-4</v>
      </c>
      <c r="M717" s="15"/>
      <c r="N717" s="15">
        <v>1.0929375E-4</v>
      </c>
      <c r="O717" s="15"/>
      <c r="P717" s="15"/>
      <c r="Q717" s="15"/>
      <c r="R717" s="15"/>
      <c r="S717" s="15"/>
      <c r="T717" s="15">
        <v>-1.8253941E-5</v>
      </c>
      <c r="U717" s="15">
        <v>3.3001304000000003E-5</v>
      </c>
      <c r="V717" s="15">
        <v>15.108726000000001</v>
      </c>
      <c r="W717" s="15">
        <v>3.371356</v>
      </c>
      <c r="X717" s="15">
        <v>5.2774692999999999</v>
      </c>
      <c r="Y717" s="15"/>
      <c r="Z717" s="15">
        <v>5.6031339999999998</v>
      </c>
      <c r="AA717" s="15"/>
      <c r="AB717" s="15">
        <v>0.94255685</v>
      </c>
      <c r="AC717" s="4"/>
      <c r="AD717" s="4"/>
      <c r="AE717" s="4"/>
      <c r="AF717" s="4"/>
      <c r="AG717" s="4"/>
      <c r="AH717" s="4"/>
      <c r="AI717" s="69">
        <f t="shared" si="1478"/>
        <v>1</v>
      </c>
      <c r="AJ717" s="15">
        <f t="shared" ref="AJ717:AJ780" si="1563">T717-F717*$AI717</f>
        <v>-1.6962359100000001E-4</v>
      </c>
      <c r="AK717" s="15">
        <f t="shared" ref="AK717:AK780" si="1564">U717-G717*$AI717</f>
        <v>4.1885427400000004E-5</v>
      </c>
      <c r="AL717" s="15">
        <f t="shared" ref="AL717:AL780" si="1565">V717-H717*$AI717</f>
        <v>15.108511899120002</v>
      </c>
      <c r="AM717" s="15">
        <f t="shared" ref="AM717:AM780" si="1566">W717-I717*$AI717</f>
        <v>3.3712836950199998</v>
      </c>
      <c r="AN717" s="15">
        <f t="shared" ref="AN717:AN780" si="1567">X717-J717*$AI717</f>
        <v>5.27733640731</v>
      </c>
      <c r="AO717" s="15">
        <f t="shared" ref="AO717:AO780" si="1568">Y717-K717*$AI717</f>
        <v>0</v>
      </c>
      <c r="AP717" s="15">
        <f t="shared" ref="AP717:AP780" si="1569">Z717-L717*$AI717</f>
        <v>5.6029419874199995</v>
      </c>
      <c r="AQ717" s="15">
        <f t="shared" ref="AQ717:AQ780" si="1570">AA717-M717*$AI717</f>
        <v>0</v>
      </c>
      <c r="AR717" s="15">
        <f t="shared" ref="AR717:AR780" si="1571">AB717-N717*$AI717</f>
        <v>0.94244755624999998</v>
      </c>
      <c r="AS717" s="15">
        <f t="shared" ref="AS717:AS780" si="1572">AC717-O717*$AI717</f>
        <v>0</v>
      </c>
      <c r="AT717" s="15">
        <f t="shared" ref="AT717:AT780" si="1573">AD717-P717*$AI717</f>
        <v>0</v>
      </c>
      <c r="AU717" s="15">
        <f t="shared" ref="AU717:AU780" si="1574">AE717-Q717*$AI717</f>
        <v>0</v>
      </c>
      <c r="AV717" s="15">
        <f t="shared" ref="AV717:AV780" si="1575">AF717-R717*$AI717</f>
        <v>0</v>
      </c>
      <c r="AW717" s="15">
        <f t="shared" ref="AW717:AW780" si="1576">AG717-S717*$AI717</f>
        <v>0</v>
      </c>
      <c r="AX717" s="4"/>
      <c r="AY717" s="4">
        <f t="shared" ref="AY717:AY780" si="1577">$BB$2</f>
        <v>0</v>
      </c>
      <c r="AZ717" s="4">
        <f t="shared" ref="AZ717:AZ780" si="1578">$BB$3</f>
        <v>1</v>
      </c>
      <c r="BA717" s="4"/>
      <c r="BB717" s="4">
        <f t="shared" si="1479"/>
        <v>1</v>
      </c>
      <c r="BC717" s="4">
        <f t="shared" si="1480"/>
        <v>1</v>
      </c>
      <c r="BD717" s="40">
        <f t="shared" si="1481"/>
        <v>2.1229082576759239</v>
      </c>
      <c r="BE717" s="15">
        <f t="shared" si="1482"/>
        <v>15.108511899120002</v>
      </c>
      <c r="BF717" s="15">
        <f t="shared" si="1483"/>
        <v>3.3712836950199998</v>
      </c>
      <c r="BG717" s="15">
        <f t="shared" ref="BG717:BG780" si="1579">IF(BC717=0,IF(OR(AND(AY717=1,AZ717=1),AND(AY717=1,BA717=1),AND(AZ717=1,BA717=1)),"Error",AN717-$AY717*($AQ717*$BD$6/$BF$6)-$AZ717*($AT717*$BD$6/$BI$6)-$BA717*($AV717*$BD$6/$BJ$6)),IF(OR(AND(AY717=1,AZ717=1),AND(AY717=1,BA717=1),AND(AZ717=1,BA717=1)),"Error",AN717-$AY717*($AQ717*$BD$6/$BF$6*($BD$7/$BF$7)^($BD717*$BB$9))-$AZ717*($AT717*$BD$6/$BI$6*($BD$7/$BI$7)^($BD717*$BB$9))-$BA717*($AV717*$BD$6/$BJ$6*($BD$7/$BJ$7)^($BD717*$BB$9))))</f>
        <v>5.27733640731</v>
      </c>
      <c r="BH717" s="15">
        <f t="shared" ref="BH717:BH780" si="1580">IF(BC717=0,IF(OR(AND(AY717=1,AZ717=1),AND(AY717=1,BA717=1),AND(AZ717=1,BA717=1)),"Error",AP717-$AY717*($AQ717*$BE$6/$BF$6)-$AZ717*($AT717*$BE$6/$BI$6)-$BA717*($AV717*$BE$6/$BJ$6)),IF(OR(AND(AY717=1,AZ717=1),AND(AY717=1,BA717=1),AND(AZ717=1,BA717=1)),"Error",AP717-$AY717*($AQ717*$BE$6/$BF$6*($BE$7/$BF$7)^($BD717*$BB$9))-$AZ717*($AT717*$BE$6/$BI$6*($BE$7/$BI$7)^($BD717*$BB$9))-$BA717*($AV717*$BE$6/$BJ$6*($BE$7/$BJ$7)^($BD717*$BB$9))))</f>
        <v>5.6029419874199995</v>
      </c>
      <c r="BI717" s="15">
        <f t="shared" ref="BI717:BI780" si="1581">IF(BC717=0,IF(OR(AND(AY717=1,AZ717=1),AND(AY717=1,BA717=1),AND(AZ717=1,BA717=1)),"Error",AR717-$AY717*($AQ717*$BG$6/$BF$6)-$AZ717*($AT717*$BG$6/$BI$6)-$BA717*($AV717*$BG$6/$BJ$6)-$BB717*($AU717*$BK$6/$BL$6)),IF(OR(AND(AY717=1,AZ717=1),AND(AY717=1,BA717=1),AND(AZ717=1,BA717=1)),"Error",AR717-$AY717*($AQ717*$BG$6/$BF$6*($BG$7/$BF$7)^($BD717*$BB$9))-$AZ717*($AT717*$BG$6/$BI$6*($BG$7/$BI$7)^($BD717*$BB$9))-$BA717*($AV717*$BG$6/$BJ$6*($BG$7/$BJ$7)^($BD717*$BB$9))-$BB717*($AU717*$BK$6/$BL$6*($BK$7/$BL$7)^($BD717*$BB$9))))</f>
        <v>0.94244755624999998</v>
      </c>
      <c r="BJ717" s="18">
        <f t="shared" ref="BJ717:BJ780" si="1582">BF717/$BE717</f>
        <v>0.22313803752018496</v>
      </c>
      <c r="BK717" s="18">
        <f t="shared" ref="BK717:BK780" si="1583">BG717/$BE717</f>
        <v>0.34929557871396849</v>
      </c>
      <c r="BL717" s="18">
        <f t="shared" ref="BL717:BL780" si="1584">BH717/$BE717</f>
        <v>0.37084671374858197</v>
      </c>
      <c r="BM717" s="18">
        <f t="shared" ref="BM717:BM780" si="1585">BI717/$BE717</f>
        <v>6.2378582519757822E-2</v>
      </c>
      <c r="BN717" s="18">
        <f t="shared" si="1500"/>
        <v>1.5653789134108136</v>
      </c>
      <c r="BO717" s="18">
        <f t="shared" si="1501"/>
        <v>1.6619609900218619</v>
      </c>
      <c r="BP717" s="18">
        <f t="shared" si="1502"/>
        <v>0.27955154223365025</v>
      </c>
      <c r="BQ717" s="18">
        <f t="shared" si="1503"/>
        <v>1.0616988486197281</v>
      </c>
      <c r="BR717" s="18">
        <f t="shared" si="1504"/>
        <v>0.17858394529189978</v>
      </c>
      <c r="BS717" s="18">
        <f t="shared" si="1505"/>
        <v>0.16820583871223896</v>
      </c>
      <c r="BT717" s="144">
        <f t="shared" ref="BT717:BT780" si="1586">LN(BJ717)</f>
        <v>-1.4999646966922711</v>
      </c>
      <c r="BU717" s="144">
        <f t="shared" ref="BU717:BU780" si="1587">LN(BK717)</f>
        <v>-1.0518367848103845</v>
      </c>
      <c r="BV717" s="144">
        <f t="shared" ref="BV717:BV780" si="1588">LN(BL717)</f>
        <v>-0.99196647224214385</v>
      </c>
      <c r="BW717" s="144">
        <f t="shared" ref="BW717:BW780" si="1589">LN(BM717)</f>
        <v>-2.7745332913732934</v>
      </c>
      <c r="BX717" s="96"/>
      <c r="BY717" s="96"/>
      <c r="BZ717" s="96"/>
      <c r="CA717" s="96"/>
      <c r="CB717" s="96"/>
      <c r="CC717" s="96"/>
      <c r="CD717" s="96"/>
      <c r="CE717" s="96"/>
      <c r="CF717" s="96"/>
      <c r="CG717" s="96"/>
      <c r="CH717" s="96"/>
      <c r="CI717" s="4"/>
      <c r="CJ717" s="43"/>
      <c r="CK717" s="20">
        <f t="shared" si="1484"/>
        <v>0</v>
      </c>
      <c r="CL717" s="42">
        <f t="shared" si="1485"/>
        <v>2.1229082576759239</v>
      </c>
      <c r="CM717" s="43">
        <f t="shared" si="1486"/>
        <v>0.21795444894670996</v>
      </c>
      <c r="CN717" s="43">
        <f t="shared" si="1487"/>
        <v>0.33335320823938192</v>
      </c>
      <c r="CO717" s="40">
        <f t="shared" si="1488"/>
        <v>0.33810000000000001</v>
      </c>
      <c r="CP717" s="43">
        <f t="shared" si="1489"/>
        <v>5.4379809041838964E-2</v>
      </c>
      <c r="CQ717" s="18">
        <f t="shared" si="1490"/>
        <v>1.5294627379727728</v>
      </c>
      <c r="CR717" s="18">
        <f t="shared" si="1491"/>
        <v>1.5512415627848259</v>
      </c>
      <c r="CS717" s="18">
        <f t="shared" si="1492"/>
        <v>0.24950079846791687</v>
      </c>
      <c r="CT717" s="18">
        <f t="shared" si="1493"/>
        <v>1.0142395262541146</v>
      </c>
      <c r="CU717" s="18">
        <f t="shared" si="1494"/>
        <v>0.16312970056309958</v>
      </c>
      <c r="CV717" s="18">
        <f t="shared" si="1495"/>
        <v>0.16083942337130724</v>
      </c>
      <c r="CW717" s="15">
        <f t="shared" si="1496"/>
        <v>-1.5234691878118301</v>
      </c>
      <c r="CX717" s="15">
        <f t="shared" si="1497"/>
        <v>-1.0985526657274467</v>
      </c>
      <c r="CY717" s="15">
        <f t="shared" si="1498"/>
        <v>-2.9117623513353026</v>
      </c>
      <c r="CZ717" s="15">
        <f t="shared" si="1506"/>
        <v>0.4249165220843833</v>
      </c>
      <c r="DA717" s="15">
        <f t="shared" si="1507"/>
        <v>0.43905561854353309</v>
      </c>
      <c r="DB717" s="15">
        <f t="shared" si="1508"/>
        <v>-1.3882931635234728</v>
      </c>
      <c r="DC717" s="15">
        <f t="shared" si="1509"/>
        <v>1.4139096459149854E-2</v>
      </c>
      <c r="DD717" s="15">
        <f t="shared" si="1510"/>
        <v>-1.8132096856078559</v>
      </c>
      <c r="DE717" s="15">
        <f t="shared" si="1511"/>
        <v>-1.8273487820670056</v>
      </c>
      <c r="DF717" s="15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3" t="str">
        <f>E717</f>
        <v>STD</v>
      </c>
      <c r="DW717" s="43" t="str">
        <f>A717</f>
        <v>Lab 3</v>
      </c>
      <c r="DX717" s="43" t="str">
        <f>B717</f>
        <v>Jul 21, 2020</v>
      </c>
      <c r="DY717" s="125">
        <f>C717</f>
        <v>2</v>
      </c>
      <c r="DZ717" s="51">
        <f>BE717/AVERAGE(BE715,BE719)</f>
        <v>1.0047408688990442</v>
      </c>
      <c r="EA717" s="52">
        <f>(CM717/AVERAGE(CM715,CM719)-1)*10^6</f>
        <v>-9.7824200042673226</v>
      </c>
      <c r="EB717" s="52">
        <f>(CN717/AVERAGE(CN715,CN719)-1)*10^6</f>
        <v>6.0332911009375323</v>
      </c>
      <c r="EC717" s="52">
        <f>(CP717/AVERAGE(CP715,CP719)-1)*10^6</f>
        <v>0.21916410908318085</v>
      </c>
      <c r="ED717" s="4"/>
      <c r="EE717" s="4"/>
      <c r="EF717" s="4"/>
      <c r="EG717" s="4"/>
      <c r="EH717" s="130"/>
      <c r="EI717" s="20"/>
      <c r="EJ717" s="20"/>
      <c r="EK717" s="52"/>
      <c r="EL717" s="52"/>
      <c r="EN717" s="39" t="str">
        <f t="shared" ref="EN717:EU717" si="1590">DV707</f>
        <v>STD</v>
      </c>
      <c r="EO717" s="39" t="str">
        <f t="shared" si="1590"/>
        <v>Lab 3</v>
      </c>
      <c r="EP717" s="39" t="str">
        <f t="shared" si="1590"/>
        <v>Jul 21, 2020</v>
      </c>
      <c r="EQ717" s="124">
        <f t="shared" si="1590"/>
        <v>2</v>
      </c>
      <c r="ER717" s="117">
        <f t="shared" si="1590"/>
        <v>1.0046815644351799</v>
      </c>
      <c r="ES717" s="44">
        <f t="shared" si="1590"/>
        <v>10.149741118459232</v>
      </c>
      <c r="ET717" s="44">
        <f t="shared" si="1590"/>
        <v>3.3933931571361597</v>
      </c>
      <c r="EU717" s="44">
        <f t="shared" si="1590"/>
        <v>-15.501587298349939</v>
      </c>
      <c r="EV717" s="39" t="s">
        <v>275</v>
      </c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</row>
    <row r="718" spans="1:235">
      <c r="A718" s="4" t="s">
        <v>178</v>
      </c>
      <c r="B718" s="4" t="s">
        <v>173</v>
      </c>
      <c r="C718" s="4">
        <v>2</v>
      </c>
      <c r="D718" s="16">
        <v>33</v>
      </c>
      <c r="E718" s="4" t="s">
        <v>165</v>
      </c>
      <c r="F718" s="15">
        <v>1.5136965E-4</v>
      </c>
      <c r="G718" s="15">
        <v>-8.8841233999999995E-6</v>
      </c>
      <c r="H718" s="15">
        <v>2.1410088000000001E-4</v>
      </c>
      <c r="I718" s="15">
        <v>7.2304980000000005E-5</v>
      </c>
      <c r="J718" s="15">
        <v>1.3289268999999999E-4</v>
      </c>
      <c r="K718" s="15"/>
      <c r="L718" s="15">
        <v>1.9201257999999999E-4</v>
      </c>
      <c r="M718" s="15"/>
      <c r="N718" s="15">
        <v>1.0929375E-4</v>
      </c>
      <c r="O718" s="15"/>
      <c r="P718" s="15"/>
      <c r="Q718" s="15"/>
      <c r="R718" s="15"/>
      <c r="S718" s="15"/>
      <c r="T718" s="15">
        <v>9.8265656000000003E-5</v>
      </c>
      <c r="U718" s="15">
        <v>4.3520022000000004E-6</v>
      </c>
      <c r="V718" s="15">
        <v>14.687376</v>
      </c>
      <c r="W718" s="15">
        <v>3.2773615999999999</v>
      </c>
      <c r="X718" s="15">
        <v>5.1304828999999996</v>
      </c>
      <c r="Y718" s="15"/>
      <c r="Z718" s="15">
        <v>5.4472253999999998</v>
      </c>
      <c r="AA718" s="15"/>
      <c r="AB718" s="15">
        <v>0.91634669999999996</v>
      </c>
      <c r="AC718" s="4"/>
      <c r="AD718" s="4"/>
      <c r="AE718" s="4"/>
      <c r="AF718" s="4"/>
      <c r="AG718" s="4"/>
      <c r="AH718" s="4"/>
      <c r="AI718" s="69">
        <f t="shared" si="1478"/>
        <v>1</v>
      </c>
      <c r="AJ718" s="15">
        <f t="shared" si="1563"/>
        <v>-5.3103993999999995E-5</v>
      </c>
      <c r="AK718" s="15">
        <f t="shared" si="1564"/>
        <v>1.32361256E-5</v>
      </c>
      <c r="AL718" s="15">
        <f t="shared" si="1565"/>
        <v>14.687161899120001</v>
      </c>
      <c r="AM718" s="15">
        <f t="shared" si="1566"/>
        <v>3.2772892950199997</v>
      </c>
      <c r="AN718" s="15">
        <f t="shared" si="1567"/>
        <v>5.1303500073099997</v>
      </c>
      <c r="AO718" s="15">
        <f t="shared" si="1568"/>
        <v>0</v>
      </c>
      <c r="AP718" s="15">
        <f t="shared" si="1569"/>
        <v>5.4470333874199994</v>
      </c>
      <c r="AQ718" s="15">
        <f t="shared" si="1570"/>
        <v>0</v>
      </c>
      <c r="AR718" s="15">
        <f t="shared" si="1571"/>
        <v>0.91623740624999994</v>
      </c>
      <c r="AS718" s="15">
        <f t="shared" si="1572"/>
        <v>0</v>
      </c>
      <c r="AT718" s="15">
        <f t="shared" si="1573"/>
        <v>0</v>
      </c>
      <c r="AU718" s="15">
        <f t="shared" si="1574"/>
        <v>0</v>
      </c>
      <c r="AV718" s="15">
        <f t="shared" si="1575"/>
        <v>0</v>
      </c>
      <c r="AW718" s="15">
        <f t="shared" si="1576"/>
        <v>0</v>
      </c>
      <c r="AX718" s="4"/>
      <c r="AY718" s="4">
        <f t="shared" si="1577"/>
        <v>0</v>
      </c>
      <c r="AZ718" s="4">
        <f t="shared" si="1578"/>
        <v>1</v>
      </c>
      <c r="BA718" s="4"/>
      <c r="BB718" s="4">
        <f t="shared" si="1479"/>
        <v>1</v>
      </c>
      <c r="BC718" s="4">
        <f t="shared" si="1480"/>
        <v>1</v>
      </c>
      <c r="BD718" s="40">
        <f t="shared" si="1481"/>
        <v>2.124373974395334</v>
      </c>
      <c r="BE718" s="15">
        <f t="shared" si="1482"/>
        <v>14.687161899120001</v>
      </c>
      <c r="BF718" s="15">
        <f t="shared" si="1483"/>
        <v>3.2772892950199997</v>
      </c>
      <c r="BG718" s="15">
        <f t="shared" si="1579"/>
        <v>5.1303500073099997</v>
      </c>
      <c r="BH718" s="15">
        <f t="shared" si="1580"/>
        <v>5.4470333874199994</v>
      </c>
      <c r="BI718" s="15">
        <f t="shared" si="1581"/>
        <v>0.91623740624999994</v>
      </c>
      <c r="BJ718" s="18">
        <f t="shared" si="1582"/>
        <v>0.22313972689416342</v>
      </c>
      <c r="BK718" s="18">
        <f t="shared" si="1583"/>
        <v>0.34930846698281381</v>
      </c>
      <c r="BL718" s="18">
        <f t="shared" si="1584"/>
        <v>0.37087038495479274</v>
      </c>
      <c r="BM718" s="18">
        <f t="shared" si="1585"/>
        <v>6.2383557323276828E-2</v>
      </c>
      <c r="BN718" s="18">
        <f t="shared" si="1500"/>
        <v>1.5654248207827779</v>
      </c>
      <c r="BO718" s="18">
        <f t="shared" si="1501"/>
        <v>1.662054489878886</v>
      </c>
      <c r="BP718" s="18">
        <f t="shared" si="1502"/>
        <v>0.27957172033676342</v>
      </c>
      <c r="BQ718" s="18">
        <f t="shared" si="1503"/>
        <v>1.0617274415310403</v>
      </c>
      <c r="BR718" s="18">
        <f t="shared" si="1504"/>
        <v>0.17859159802830127</v>
      </c>
      <c r="BS718" s="18">
        <f t="shared" si="1505"/>
        <v>0.16820851665166275</v>
      </c>
      <c r="BT718" s="144">
        <f t="shared" si="1586"/>
        <v>-1.4999571257393214</v>
      </c>
      <c r="BU718" s="144">
        <f t="shared" si="1587"/>
        <v>-1.0517998876039449</v>
      </c>
      <c r="BV718" s="144">
        <f t="shared" si="1588"/>
        <v>-0.99190264411613682</v>
      </c>
      <c r="BW718" s="144">
        <f t="shared" si="1589"/>
        <v>-2.7744535427648147</v>
      </c>
      <c r="BX718" s="96"/>
      <c r="BY718" s="96"/>
      <c r="BZ718" s="96"/>
      <c r="CA718" s="96"/>
      <c r="CB718" s="96"/>
      <c r="CC718" s="96"/>
      <c r="CD718" s="96"/>
      <c r="CE718" s="96"/>
      <c r="CF718" s="96"/>
      <c r="CG718" s="96"/>
      <c r="CH718" s="96"/>
      <c r="CI718" s="4"/>
      <c r="CJ718" s="43"/>
      <c r="CK718" s="20">
        <f t="shared" si="1484"/>
        <v>0</v>
      </c>
      <c r="CL718" s="42">
        <f t="shared" si="1485"/>
        <v>2.124373974395334</v>
      </c>
      <c r="CM718" s="43">
        <f t="shared" si="1486"/>
        <v>0.21795256207492902</v>
      </c>
      <c r="CN718" s="43">
        <f t="shared" si="1487"/>
        <v>0.33335475607626913</v>
      </c>
      <c r="CO718" s="40">
        <f t="shared" si="1488"/>
        <v>0.33810000000000001</v>
      </c>
      <c r="CP718" s="43">
        <f t="shared" si="1489"/>
        <v>5.4378993444977021E-2</v>
      </c>
      <c r="CQ718" s="18">
        <f t="shared" si="1490"/>
        <v>1.5294830806424129</v>
      </c>
      <c r="CR718" s="18">
        <f t="shared" si="1491"/>
        <v>1.5512549922848162</v>
      </c>
      <c r="CS718" s="18">
        <f t="shared" si="1492"/>
        <v>0.2494992163766456</v>
      </c>
      <c r="CT718" s="18">
        <f t="shared" si="1493"/>
        <v>1.0142348169247213</v>
      </c>
      <c r="CU718" s="18">
        <f t="shared" si="1494"/>
        <v>0.16312649648393043</v>
      </c>
      <c r="CV718" s="18">
        <f t="shared" si="1495"/>
        <v>0.16083701107653658</v>
      </c>
      <c r="CW718" s="15">
        <f t="shared" si="1496"/>
        <v>-1.5234778450333624</v>
      </c>
      <c r="CX718" s="15">
        <f t="shared" si="1497"/>
        <v>-1.0985480225044164</v>
      </c>
      <c r="CY718" s="15">
        <f t="shared" si="1498"/>
        <v>-2.9117773496038253</v>
      </c>
      <c r="CZ718" s="15">
        <f t="shared" si="1506"/>
        <v>0.42492982252894601</v>
      </c>
      <c r="DA718" s="15">
        <f t="shared" si="1507"/>
        <v>0.43906427576506546</v>
      </c>
      <c r="DB718" s="15">
        <f t="shared" si="1508"/>
        <v>-1.3882995045704636</v>
      </c>
      <c r="DC718" s="15">
        <f t="shared" si="1509"/>
        <v>1.413445323611952E-2</v>
      </c>
      <c r="DD718" s="15">
        <f t="shared" si="1510"/>
        <v>-1.8132293270994093</v>
      </c>
      <c r="DE718" s="15">
        <f t="shared" si="1511"/>
        <v>-1.8273637803355287</v>
      </c>
      <c r="DF718" s="15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125"/>
      <c r="DZ718" s="4"/>
      <c r="EA718" s="20"/>
      <c r="EB718" s="20"/>
      <c r="EC718" s="20"/>
      <c r="ED718" s="4"/>
      <c r="EE718" s="4" t="str">
        <f>E718</f>
        <v>iRM6</v>
      </c>
      <c r="EF718" s="4" t="str">
        <f>A718</f>
        <v>Lab 3</v>
      </c>
      <c r="EG718" s="4" t="str">
        <f>B718</f>
        <v>Jul 21, 2020</v>
      </c>
      <c r="EH718" s="130">
        <f>C718</f>
        <v>2</v>
      </c>
      <c r="EI718" s="51">
        <f>BE718/AVERAGE(BE717,BE719)</f>
        <v>0.97858369830528213</v>
      </c>
      <c r="EJ718" s="52">
        <f>(CM718/AVERAGE(CM717,CM719)-1)*10^6</f>
        <v>-9.7520134146877879</v>
      </c>
      <c r="EK718" s="52">
        <f>(CN718/AVERAGE(CN717,CN719)-1)*10^6</f>
        <v>12.698532460220235</v>
      </c>
      <c r="EL718" s="52">
        <f>(CP718/AVERAGE(CP717,CP719)-1)*10^6</f>
        <v>-22.161182735680462</v>
      </c>
      <c r="EN718" s="39" t="str">
        <f t="shared" ref="EN718:EU718" si="1591">DV709</f>
        <v>STD</v>
      </c>
      <c r="EO718" s="39" t="str">
        <f t="shared" si="1591"/>
        <v>Lab 3</v>
      </c>
      <c r="EP718" s="39" t="str">
        <f t="shared" si="1591"/>
        <v>Jul 21, 2020</v>
      </c>
      <c r="EQ718" s="124">
        <f t="shared" si="1591"/>
        <v>2</v>
      </c>
      <c r="ER718" s="117">
        <f t="shared" si="1591"/>
        <v>0.99483570407284405</v>
      </c>
      <c r="ES718" s="44">
        <f t="shared" si="1591"/>
        <v>-3.9195631600374981</v>
      </c>
      <c r="ET718" s="44">
        <f t="shared" si="1591"/>
        <v>1.0670736805273862</v>
      </c>
      <c r="EU718" s="44">
        <f t="shared" si="1591"/>
        <v>15.895581429781203</v>
      </c>
      <c r="EV718" s="39" t="s">
        <v>275</v>
      </c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</row>
    <row r="719" spans="1:235">
      <c r="A719" s="4" t="s">
        <v>178</v>
      </c>
      <c r="B719" s="4" t="s">
        <v>173</v>
      </c>
      <c r="C719" s="4">
        <v>2</v>
      </c>
      <c r="D719" s="16">
        <v>34</v>
      </c>
      <c r="E719" s="4" t="s">
        <v>162</v>
      </c>
      <c r="F719" s="15">
        <v>1.5136965E-4</v>
      </c>
      <c r="G719" s="15">
        <v>-8.8841233999999995E-6</v>
      </c>
      <c r="H719" s="15">
        <v>2.1410088000000001E-4</v>
      </c>
      <c r="I719" s="15">
        <v>7.2304980000000005E-5</v>
      </c>
      <c r="J719" s="15">
        <v>1.3289268999999999E-4</v>
      </c>
      <c r="K719" s="15"/>
      <c r="L719" s="15">
        <v>1.9201257999999999E-4</v>
      </c>
      <c r="M719" s="15"/>
      <c r="N719" s="15">
        <v>1.0929375E-4</v>
      </c>
      <c r="O719" s="15"/>
      <c r="P719" s="15"/>
      <c r="Q719" s="15"/>
      <c r="R719" s="15"/>
      <c r="S719" s="15"/>
      <c r="T719" s="15">
        <v>-4.9804115999999997E-5</v>
      </c>
      <c r="U719" s="15">
        <v>9.2141867999999998E-7</v>
      </c>
      <c r="V719" s="15">
        <v>14.908882999999999</v>
      </c>
      <c r="W719" s="15">
        <v>3.3268768</v>
      </c>
      <c r="X719" s="15">
        <v>5.2079111999999999</v>
      </c>
      <c r="Y719" s="15"/>
      <c r="Z719" s="15">
        <v>5.5297163999999999</v>
      </c>
      <c r="AA719" s="15"/>
      <c r="AB719" s="15">
        <v>0.93027742000000002</v>
      </c>
      <c r="AC719" s="4"/>
      <c r="AD719" s="4"/>
      <c r="AE719" s="4"/>
      <c r="AF719" s="4"/>
      <c r="AG719" s="4"/>
      <c r="AH719" s="4"/>
      <c r="AI719" s="69">
        <f t="shared" si="1478"/>
        <v>1</v>
      </c>
      <c r="AJ719" s="15">
        <f t="shared" si="1563"/>
        <v>-2.01173766E-4</v>
      </c>
      <c r="AK719" s="15">
        <f t="shared" si="1564"/>
        <v>9.8055420799999997E-6</v>
      </c>
      <c r="AL719" s="15">
        <f t="shared" si="1565"/>
        <v>14.90866889912</v>
      </c>
      <c r="AM719" s="15">
        <f t="shared" si="1566"/>
        <v>3.3268044950199998</v>
      </c>
      <c r="AN719" s="15">
        <f t="shared" si="1567"/>
        <v>5.2077783073099999</v>
      </c>
      <c r="AO719" s="15">
        <f t="shared" si="1568"/>
        <v>0</v>
      </c>
      <c r="AP719" s="15">
        <f t="shared" si="1569"/>
        <v>5.5295243874199995</v>
      </c>
      <c r="AQ719" s="15">
        <f t="shared" si="1570"/>
        <v>0</v>
      </c>
      <c r="AR719" s="15">
        <f t="shared" si="1571"/>
        <v>0.93016812625</v>
      </c>
      <c r="AS719" s="15">
        <f t="shared" si="1572"/>
        <v>0</v>
      </c>
      <c r="AT719" s="15">
        <f t="shared" si="1573"/>
        <v>0</v>
      </c>
      <c r="AU719" s="15">
        <f t="shared" si="1574"/>
        <v>0</v>
      </c>
      <c r="AV719" s="15">
        <f t="shared" si="1575"/>
        <v>0</v>
      </c>
      <c r="AW719" s="15">
        <f t="shared" si="1576"/>
        <v>0</v>
      </c>
      <c r="AX719" s="4"/>
      <c r="AY719" s="4">
        <f t="shared" si="1577"/>
        <v>0</v>
      </c>
      <c r="AZ719" s="4">
        <f t="shared" si="1578"/>
        <v>1</v>
      </c>
      <c r="BA719" s="4"/>
      <c r="BB719" s="4">
        <f t="shared" si="1479"/>
        <v>1</v>
      </c>
      <c r="BC719" s="4">
        <f t="shared" si="1480"/>
        <v>1</v>
      </c>
      <c r="BD719" s="40">
        <f t="shared" si="1481"/>
        <v>2.1257885481038672</v>
      </c>
      <c r="BE719" s="15">
        <f t="shared" si="1482"/>
        <v>14.90866889912</v>
      </c>
      <c r="BF719" s="15">
        <f t="shared" si="1483"/>
        <v>3.3268044950199998</v>
      </c>
      <c r="BG719" s="15">
        <f t="shared" si="1579"/>
        <v>5.2077783073099999</v>
      </c>
      <c r="BH719" s="15">
        <f t="shared" si="1580"/>
        <v>5.5295243874199995</v>
      </c>
      <c r="BI719" s="15">
        <f t="shared" si="1581"/>
        <v>0.93016812625</v>
      </c>
      <c r="BJ719" s="18">
        <f t="shared" si="1582"/>
        <v>0.22314564214491125</v>
      </c>
      <c r="BK719" s="18">
        <f t="shared" si="1583"/>
        <v>0.34931209100883542</v>
      </c>
      <c r="BL719" s="18">
        <f t="shared" si="1584"/>
        <v>0.37089323163829774</v>
      </c>
      <c r="BM719" s="18">
        <f t="shared" si="1585"/>
        <v>6.2391091555122277E-2</v>
      </c>
      <c r="BN719" s="18">
        <f t="shared" si="1500"/>
        <v>1.5653995643884966</v>
      </c>
      <c r="BO719" s="18">
        <f t="shared" si="1501"/>
        <v>1.6621128159762084</v>
      </c>
      <c r="BP719" s="18">
        <f t="shared" si="1502"/>
        <v>0.27959807305851558</v>
      </c>
      <c r="BQ719" s="18">
        <f t="shared" si="1503"/>
        <v>1.0617818311617402</v>
      </c>
      <c r="BR719" s="18">
        <f t="shared" si="1504"/>
        <v>0.17861131395404281</v>
      </c>
      <c r="BS719" s="18">
        <f t="shared" si="1505"/>
        <v>0.16821846890958442</v>
      </c>
      <c r="BT719" s="144">
        <f t="shared" si="1586"/>
        <v>-1.4999306169126443</v>
      </c>
      <c r="BU719" s="144">
        <f t="shared" si="1587"/>
        <v>-1.0517895127989663</v>
      </c>
      <c r="BV719" s="144">
        <f t="shared" si="1588"/>
        <v>-0.99184104313436539</v>
      </c>
      <c r="BW719" s="144">
        <f t="shared" si="1589"/>
        <v>-2.7743327773381461</v>
      </c>
      <c r="BX719" s="96"/>
      <c r="BY719" s="96"/>
      <c r="BZ719" s="96"/>
      <c r="CA719" s="96"/>
      <c r="CB719" s="96"/>
      <c r="CC719" s="96"/>
      <c r="CD719" s="96"/>
      <c r="CE719" s="96"/>
      <c r="CF719" s="96"/>
      <c r="CG719" s="96"/>
      <c r="CH719" s="96"/>
      <c r="CI719" s="4"/>
      <c r="CJ719" s="43"/>
      <c r="CK719" s="20">
        <f t="shared" si="1484"/>
        <v>0</v>
      </c>
      <c r="CL719" s="42">
        <f t="shared" si="1485"/>
        <v>2.1257885481038672</v>
      </c>
      <c r="CM719" s="43">
        <f t="shared" si="1486"/>
        <v>0.21795492619722209</v>
      </c>
      <c r="CN719" s="43">
        <f t="shared" si="1487"/>
        <v>0.33334783778828209</v>
      </c>
      <c r="CO719" s="40">
        <f t="shared" si="1488"/>
        <v>0.33810000000000001</v>
      </c>
      <c r="CP719" s="43">
        <f t="shared" si="1489"/>
        <v>5.4380588107150699E-2</v>
      </c>
      <c r="CQ719" s="18">
        <f t="shared" si="1490"/>
        <v>1.5294347487546289</v>
      </c>
      <c r="CR719" s="18">
        <f t="shared" si="1491"/>
        <v>1.5512381660695365</v>
      </c>
      <c r="CS719" s="18">
        <f t="shared" si="1492"/>
        <v>0.24950382657533057</v>
      </c>
      <c r="CT719" s="18">
        <f t="shared" si="1493"/>
        <v>1.0142558663144416</v>
      </c>
      <c r="CU719" s="18">
        <f t="shared" si="1494"/>
        <v>0.16313466578322078</v>
      </c>
      <c r="CV719" s="18">
        <f t="shared" si="1495"/>
        <v>0.16084172761653565</v>
      </c>
      <c r="CW719" s="15">
        <f t="shared" si="1496"/>
        <v>-1.5234669981341615</v>
      </c>
      <c r="CX719" s="15">
        <f t="shared" si="1497"/>
        <v>-1.0985687762499425</v>
      </c>
      <c r="CY719" s="15">
        <f t="shared" si="1498"/>
        <v>-2.911748025067062</v>
      </c>
      <c r="CZ719" s="15">
        <f t="shared" si="1506"/>
        <v>0.424898221884219</v>
      </c>
      <c r="DA719" s="15">
        <f t="shared" si="1507"/>
        <v>0.43905342886586463</v>
      </c>
      <c r="DB719" s="15">
        <f t="shared" si="1508"/>
        <v>-1.3882810269329011</v>
      </c>
      <c r="DC719" s="15">
        <f t="shared" si="1509"/>
        <v>1.415520698164573E-2</v>
      </c>
      <c r="DD719" s="15">
        <f t="shared" si="1510"/>
        <v>-1.8131792488171199</v>
      </c>
      <c r="DE719" s="15">
        <f t="shared" si="1511"/>
        <v>-1.8273344557987654</v>
      </c>
      <c r="DF719" s="15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3" t="str">
        <f>E719</f>
        <v>STD</v>
      </c>
      <c r="DW719" s="43" t="str">
        <f>A719</f>
        <v>Lab 3</v>
      </c>
      <c r="DX719" s="43" t="str">
        <f>B719</f>
        <v>Jul 21, 2020</v>
      </c>
      <c r="DY719" s="125">
        <f>C719</f>
        <v>2</v>
      </c>
      <c r="DZ719" s="51">
        <f>BE719/AVERAGE(BE717,BE721)</f>
        <v>0.99269118297422498</v>
      </c>
      <c r="EA719" s="52">
        <f>(CM719/AVERAGE(CM717,CM721)-1)*10^6</f>
        <v>3.9292884050912136</v>
      </c>
      <c r="EB719" s="52">
        <f>(CN719/AVERAGE(CN717,CN721)-1)*10^6</f>
        <v>-9.1001183827321697</v>
      </c>
      <c r="EC719" s="52">
        <f>(CP719/AVERAGE(CP717,CP721)-1)*10^6</f>
        <v>5.39018385636858</v>
      </c>
      <c r="ED719" s="4"/>
      <c r="EE719" s="4"/>
      <c r="EF719" s="4"/>
      <c r="EG719" s="4"/>
      <c r="EH719" s="130"/>
      <c r="EI719" s="20"/>
      <c r="EJ719" s="20"/>
      <c r="EK719" s="52"/>
      <c r="EL719" s="52"/>
      <c r="EN719" s="39" t="str">
        <f t="shared" ref="EN719:EU719" si="1592">DV711</f>
        <v>STD</v>
      </c>
      <c r="EO719" s="39" t="str">
        <f t="shared" si="1592"/>
        <v>Lab 3</v>
      </c>
      <c r="EP719" s="39" t="str">
        <f t="shared" si="1592"/>
        <v>Jul 21, 2020</v>
      </c>
      <c r="EQ719" s="124">
        <f t="shared" si="1592"/>
        <v>2</v>
      </c>
      <c r="ER719" s="117">
        <f t="shared" si="1592"/>
        <v>1.0002607626366922</v>
      </c>
      <c r="ES719" s="44">
        <f t="shared" si="1592"/>
        <v>-6.1907469678379456</v>
      </c>
      <c r="ET719" s="44">
        <f t="shared" si="1592"/>
        <v>-7.9279784126473629</v>
      </c>
      <c r="EU719" s="44">
        <f t="shared" si="1592"/>
        <v>-28.838590395485753</v>
      </c>
      <c r="EV719" s="39" t="s">
        <v>275</v>
      </c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</row>
    <row r="720" spans="1:235">
      <c r="A720" s="4" t="s">
        <v>178</v>
      </c>
      <c r="B720" s="4" t="s">
        <v>173</v>
      </c>
      <c r="C720" s="4">
        <v>2</v>
      </c>
      <c r="D720" s="16">
        <v>35</v>
      </c>
      <c r="E720" s="4" t="s">
        <v>171</v>
      </c>
      <c r="F720" s="15">
        <v>1.5136965E-4</v>
      </c>
      <c r="G720" s="15">
        <v>-8.8841233999999995E-6</v>
      </c>
      <c r="H720" s="15">
        <v>2.1410088000000001E-4</v>
      </c>
      <c r="I720" s="15">
        <v>7.2304980000000005E-5</v>
      </c>
      <c r="J720" s="15">
        <v>1.3289268999999999E-4</v>
      </c>
      <c r="K720" s="15"/>
      <c r="L720" s="15">
        <v>1.9201257999999999E-4</v>
      </c>
      <c r="M720" s="15"/>
      <c r="N720" s="15">
        <v>1.0929375E-4</v>
      </c>
      <c r="O720" s="15"/>
      <c r="P720" s="15"/>
      <c r="Q720" s="15"/>
      <c r="R720" s="15"/>
      <c r="S720" s="15"/>
      <c r="T720" s="15">
        <v>-4.3932731000000002E-6</v>
      </c>
      <c r="U720" s="15">
        <v>1.3687211E-5</v>
      </c>
      <c r="V720" s="15">
        <v>14.997563</v>
      </c>
      <c r="W720" s="15">
        <v>3.3467177000000001</v>
      </c>
      <c r="X720" s="15">
        <v>5.2391567999999999</v>
      </c>
      <c r="Y720" s="15"/>
      <c r="Z720" s="15">
        <v>5.5630477000000003</v>
      </c>
      <c r="AA720" s="15"/>
      <c r="AB720" s="15">
        <v>0.93591771000000001</v>
      </c>
      <c r="AC720" s="4"/>
      <c r="AD720" s="4"/>
      <c r="AE720" s="4"/>
      <c r="AF720" s="4"/>
      <c r="AG720" s="4"/>
      <c r="AH720" s="4"/>
      <c r="AI720" s="69">
        <f t="shared" si="1478"/>
        <v>1</v>
      </c>
      <c r="AJ720" s="15">
        <f t="shared" si="1563"/>
        <v>-1.5576292309999999E-4</v>
      </c>
      <c r="AK720" s="15">
        <f t="shared" si="1564"/>
        <v>2.2571334399999998E-5</v>
      </c>
      <c r="AL720" s="15">
        <f t="shared" si="1565"/>
        <v>14.99734889912</v>
      </c>
      <c r="AM720" s="15">
        <f t="shared" si="1566"/>
        <v>3.3466453950199999</v>
      </c>
      <c r="AN720" s="15">
        <f t="shared" si="1567"/>
        <v>5.23902390731</v>
      </c>
      <c r="AO720" s="15">
        <f t="shared" si="1568"/>
        <v>0</v>
      </c>
      <c r="AP720" s="15">
        <f t="shared" si="1569"/>
        <v>5.5628556874199999</v>
      </c>
      <c r="AQ720" s="15">
        <f t="shared" si="1570"/>
        <v>0</v>
      </c>
      <c r="AR720" s="15">
        <f t="shared" si="1571"/>
        <v>0.93580841625</v>
      </c>
      <c r="AS720" s="15">
        <f t="shared" si="1572"/>
        <v>0</v>
      </c>
      <c r="AT720" s="15">
        <f t="shared" si="1573"/>
        <v>0</v>
      </c>
      <c r="AU720" s="15">
        <f t="shared" si="1574"/>
        <v>0</v>
      </c>
      <c r="AV720" s="15">
        <f t="shared" si="1575"/>
        <v>0</v>
      </c>
      <c r="AW720" s="15">
        <f t="shared" si="1576"/>
        <v>0</v>
      </c>
      <c r="AX720" s="4"/>
      <c r="AY720" s="4">
        <f t="shared" si="1577"/>
        <v>0</v>
      </c>
      <c r="AZ720" s="4">
        <f t="shared" si="1578"/>
        <v>1</v>
      </c>
      <c r="BA720" s="4"/>
      <c r="BB720" s="4">
        <f t="shared" si="1479"/>
        <v>1</v>
      </c>
      <c r="BC720" s="4">
        <f t="shared" si="1480"/>
        <v>1</v>
      </c>
      <c r="BD720" s="40">
        <f t="shared" si="1481"/>
        <v>2.1276069574153009</v>
      </c>
      <c r="BE720" s="15">
        <f t="shared" si="1482"/>
        <v>14.99734889912</v>
      </c>
      <c r="BF720" s="15">
        <f t="shared" si="1483"/>
        <v>3.3466453950199999</v>
      </c>
      <c r="BG720" s="15">
        <f t="shared" si="1579"/>
        <v>5.23902390731</v>
      </c>
      <c r="BH720" s="15">
        <f t="shared" si="1580"/>
        <v>5.5628556874199999</v>
      </c>
      <c r="BI720" s="15">
        <f t="shared" si="1581"/>
        <v>0.93580841625</v>
      </c>
      <c r="BJ720" s="18">
        <f t="shared" si="1582"/>
        <v>0.22314913239208373</v>
      </c>
      <c r="BK720" s="18">
        <f t="shared" si="1583"/>
        <v>0.3493300010922204</v>
      </c>
      <c r="BL720" s="18">
        <f t="shared" si="1584"/>
        <v>0.37092260271056382</v>
      </c>
      <c r="BM720" s="18">
        <f t="shared" si="1585"/>
        <v>6.2398256021429926E-2</v>
      </c>
      <c r="BN720" s="18">
        <f t="shared" si="1500"/>
        <v>1.5654553407737695</v>
      </c>
      <c r="BO720" s="18">
        <f t="shared" si="1501"/>
        <v>1.6622184399033875</v>
      </c>
      <c r="BP720" s="18">
        <f t="shared" si="1502"/>
        <v>0.27962580608107945</v>
      </c>
      <c r="BQ720" s="18">
        <f t="shared" si="1503"/>
        <v>1.0618114721061223</v>
      </c>
      <c r="BR720" s="18">
        <f t="shared" si="1504"/>
        <v>0.17862266574967683</v>
      </c>
      <c r="BS720" s="18">
        <f t="shared" si="1505"/>
        <v>0.16822446398641328</v>
      </c>
      <c r="BT720" s="144">
        <f t="shared" si="1586"/>
        <v>-1.4999149759176262</v>
      </c>
      <c r="BU720" s="144">
        <f t="shared" si="1587"/>
        <v>-1.0517382416729022</v>
      </c>
      <c r="BV720" s="144">
        <f t="shared" si="1588"/>
        <v>-0.99176185616929546</v>
      </c>
      <c r="BW720" s="144">
        <f t="shared" si="1589"/>
        <v>-2.7742179523718384</v>
      </c>
      <c r="BX720" s="96"/>
      <c r="BY720" s="96"/>
      <c r="BZ720" s="96"/>
      <c r="CA720" s="96"/>
      <c r="CB720" s="96"/>
      <c r="CC720" s="96"/>
      <c r="CD720" s="96"/>
      <c r="CE720" s="96"/>
      <c r="CF720" s="96"/>
      <c r="CG720" s="96"/>
      <c r="CH720" s="96"/>
      <c r="CI720" s="4"/>
      <c r="CJ720" s="43"/>
      <c r="CK720" s="20">
        <f t="shared" si="1484"/>
        <v>0</v>
      </c>
      <c r="CL720" s="42">
        <f t="shared" si="1485"/>
        <v>2.1276069574153009</v>
      </c>
      <c r="CM720" s="43">
        <f t="shared" si="1486"/>
        <v>0.21795394711672089</v>
      </c>
      <c r="CN720" s="43">
        <f t="shared" si="1487"/>
        <v>0.33335158994890379</v>
      </c>
      <c r="CO720" s="40">
        <f t="shared" si="1488"/>
        <v>0.33810000000000001</v>
      </c>
      <c r="CP720" s="43">
        <f t="shared" si="1489"/>
        <v>5.4380440155756694E-2</v>
      </c>
      <c r="CQ720" s="18">
        <f t="shared" si="1490"/>
        <v>1.5294588345784075</v>
      </c>
      <c r="CR720" s="18">
        <f t="shared" si="1491"/>
        <v>1.5512451344546525</v>
      </c>
      <c r="CS720" s="18">
        <f t="shared" si="1492"/>
        <v>0.24950426856291033</v>
      </c>
      <c r="CT720" s="18">
        <f t="shared" si="1493"/>
        <v>1.0142444499869463</v>
      </c>
      <c r="CU720" s="18">
        <f t="shared" si="1494"/>
        <v>0.1631323857315099</v>
      </c>
      <c r="CV720" s="18">
        <f t="shared" si="1495"/>
        <v>0.16084129001998432</v>
      </c>
      <c r="CW720" s="15">
        <f t="shared" si="1496"/>
        <v>-1.5234714902680049</v>
      </c>
      <c r="CX720" s="15">
        <f t="shared" si="1497"/>
        <v>-1.0985575203212117</v>
      </c>
      <c r="CY720" s="15">
        <f t="shared" si="1498"/>
        <v>-2.9117507457363381</v>
      </c>
      <c r="CZ720" s="15">
        <f t="shared" si="1506"/>
        <v>0.42491396994679315</v>
      </c>
      <c r="DA720" s="15">
        <f t="shared" si="1507"/>
        <v>0.43905792099970781</v>
      </c>
      <c r="DB720" s="15">
        <f t="shared" si="1508"/>
        <v>-1.3882792554683334</v>
      </c>
      <c r="DC720" s="15">
        <f t="shared" si="1509"/>
        <v>1.4143951052914808E-2</v>
      </c>
      <c r="DD720" s="15">
        <f t="shared" si="1510"/>
        <v>-1.8131932254151264</v>
      </c>
      <c r="DE720" s="15">
        <f t="shared" si="1511"/>
        <v>-1.8273371764680413</v>
      </c>
      <c r="DF720" s="15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125"/>
      <c r="DZ720" s="4"/>
      <c r="EA720" s="20"/>
      <c r="EB720" s="20"/>
      <c r="EC720" s="20"/>
      <c r="ED720" s="4"/>
      <c r="EE720" s="4" t="str">
        <f>E720</f>
        <v>iRM10</v>
      </c>
      <c r="EF720" s="4" t="str">
        <f>A720</f>
        <v>Lab 3</v>
      </c>
      <c r="EG720" s="4" t="str">
        <f>B720</f>
        <v>Jul 21, 2020</v>
      </c>
      <c r="EH720" s="130">
        <f>C720</f>
        <v>2</v>
      </c>
      <c r="EI720" s="51">
        <f>BE720/AVERAGE(BE719,BE721)</f>
        <v>1.0052843398404772</v>
      </c>
      <c r="EJ720" s="52">
        <f>(CM720/AVERAGE(CM719,CM721)-1)*10^6</f>
        <v>-1.6576931221035096</v>
      </c>
      <c r="EK720" s="52">
        <f>(CN720/AVERAGE(CN719,CN721)-1)*10^6</f>
        <v>10.211106349355958</v>
      </c>
      <c r="EL720" s="52">
        <f>(CP720/AVERAGE(CP719,CP721)-1)*10^6</f>
        <v>-4.4935856156058662</v>
      </c>
      <c r="EN720" s="39" t="str">
        <f t="shared" ref="EN720:EU720" si="1593">DV713</f>
        <v>STD</v>
      </c>
      <c r="EO720" s="39" t="str">
        <f t="shared" si="1593"/>
        <v>Lab 3</v>
      </c>
      <c r="EP720" s="39" t="str">
        <f t="shared" si="1593"/>
        <v>Jul 21, 2020</v>
      </c>
      <c r="EQ720" s="124">
        <f t="shared" si="1593"/>
        <v>2</v>
      </c>
      <c r="ER720" s="117">
        <f t="shared" si="1593"/>
        <v>1.0013003333250747</v>
      </c>
      <c r="ES720" s="44">
        <f t="shared" si="1593"/>
        <v>-4.2894351109934448</v>
      </c>
      <c r="ET720" s="44">
        <f t="shared" si="1593"/>
        <v>1.9865371294613965</v>
      </c>
      <c r="EU720" s="44">
        <f t="shared" si="1593"/>
        <v>15.252110278529685</v>
      </c>
      <c r="EV720" s="39" t="s">
        <v>275</v>
      </c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</row>
    <row r="721" spans="1:235">
      <c r="A721" s="4" t="s">
        <v>178</v>
      </c>
      <c r="B721" s="4" t="s">
        <v>173</v>
      </c>
      <c r="C721" s="4">
        <v>2</v>
      </c>
      <c r="D721" s="16">
        <v>36</v>
      </c>
      <c r="E721" s="4" t="s">
        <v>162</v>
      </c>
      <c r="F721" s="15">
        <v>1.5136965E-4</v>
      </c>
      <c r="G721" s="15">
        <v>-8.8841233999999995E-6</v>
      </c>
      <c r="H721" s="15">
        <v>2.1410088000000001E-4</v>
      </c>
      <c r="I721" s="15">
        <v>7.2304980000000005E-5</v>
      </c>
      <c r="J721" s="15">
        <v>1.3289268999999999E-4</v>
      </c>
      <c r="K721" s="15"/>
      <c r="L721" s="15">
        <v>1.9201257999999999E-4</v>
      </c>
      <c r="M721" s="15"/>
      <c r="N721" s="15">
        <v>1.0929375E-4</v>
      </c>
      <c r="O721" s="15"/>
      <c r="P721" s="15"/>
      <c r="Q721" s="15"/>
      <c r="R721" s="15"/>
      <c r="S721" s="15"/>
      <c r="T721" s="15">
        <v>-1.4720683E-5</v>
      </c>
      <c r="U721" s="15">
        <v>2.2400461E-5</v>
      </c>
      <c r="V721" s="15">
        <v>14.928573999999999</v>
      </c>
      <c r="W721" s="15">
        <v>3.331359</v>
      </c>
      <c r="X721" s="15">
        <v>5.2151337</v>
      </c>
      <c r="Y721" s="15"/>
      <c r="Z721" s="15">
        <v>5.5377200000000002</v>
      </c>
      <c r="AA721" s="15"/>
      <c r="AB721" s="15">
        <v>0.93168415000000004</v>
      </c>
      <c r="AC721" s="4"/>
      <c r="AD721" s="4"/>
      <c r="AE721" s="4"/>
      <c r="AF721" s="4"/>
      <c r="AG721" s="4"/>
      <c r="AH721" s="4"/>
      <c r="AI721" s="69">
        <f t="shared" si="1478"/>
        <v>1</v>
      </c>
      <c r="AJ721" s="15">
        <f t="shared" si="1563"/>
        <v>-1.66090333E-4</v>
      </c>
      <c r="AK721" s="15">
        <f t="shared" si="1564"/>
        <v>3.1284584399999998E-5</v>
      </c>
      <c r="AL721" s="15">
        <f t="shared" si="1565"/>
        <v>14.92835989912</v>
      </c>
      <c r="AM721" s="15">
        <f t="shared" si="1566"/>
        <v>3.3312866950199997</v>
      </c>
      <c r="AN721" s="15">
        <f t="shared" si="1567"/>
        <v>5.21500080731</v>
      </c>
      <c r="AO721" s="15">
        <f t="shared" si="1568"/>
        <v>0</v>
      </c>
      <c r="AP721" s="15">
        <f t="shared" si="1569"/>
        <v>5.5375279874199999</v>
      </c>
      <c r="AQ721" s="15">
        <f t="shared" si="1570"/>
        <v>0</v>
      </c>
      <c r="AR721" s="15">
        <f t="shared" si="1571"/>
        <v>0.93157485625000003</v>
      </c>
      <c r="AS721" s="15">
        <f t="shared" si="1572"/>
        <v>0</v>
      </c>
      <c r="AT721" s="15">
        <f t="shared" si="1573"/>
        <v>0</v>
      </c>
      <c r="AU721" s="15">
        <f t="shared" si="1574"/>
        <v>0</v>
      </c>
      <c r="AV721" s="15">
        <f t="shared" si="1575"/>
        <v>0</v>
      </c>
      <c r="AW721" s="15">
        <f t="shared" si="1576"/>
        <v>0</v>
      </c>
      <c r="AX721" s="4"/>
      <c r="AY721" s="4">
        <f t="shared" si="1577"/>
        <v>0</v>
      </c>
      <c r="AZ721" s="4">
        <f t="shared" si="1578"/>
        <v>1</v>
      </c>
      <c r="BA721" s="4"/>
      <c r="BB721" s="4">
        <f t="shared" si="1479"/>
        <v>1</v>
      </c>
      <c r="BC721" s="4">
        <f t="shared" si="1480"/>
        <v>1</v>
      </c>
      <c r="BD721" s="40">
        <f t="shared" si="1481"/>
        <v>2.1286929670652994</v>
      </c>
      <c r="BE721" s="15">
        <f t="shared" si="1482"/>
        <v>14.92835989912</v>
      </c>
      <c r="BF721" s="15">
        <f t="shared" si="1483"/>
        <v>3.3312866950199997</v>
      </c>
      <c r="BG721" s="15">
        <f t="shared" si="1579"/>
        <v>5.21500080731</v>
      </c>
      <c r="BH721" s="15">
        <f t="shared" si="1580"/>
        <v>5.5375279874199999</v>
      </c>
      <c r="BI721" s="15">
        <f t="shared" si="1581"/>
        <v>0.93157485625000003</v>
      </c>
      <c r="BJ721" s="18">
        <f t="shared" si="1582"/>
        <v>0.22315155298582887</v>
      </c>
      <c r="BK721" s="18">
        <f t="shared" si="1583"/>
        <v>0.34933514750119432</v>
      </c>
      <c r="BL721" s="18">
        <f t="shared" si="1584"/>
        <v>0.3709401451224677</v>
      </c>
      <c r="BM721" s="18">
        <f t="shared" si="1585"/>
        <v>6.2403027696626923E-2</v>
      </c>
      <c r="BN721" s="18">
        <f t="shared" si="1500"/>
        <v>1.5654614221904102</v>
      </c>
      <c r="BO721" s="18">
        <f t="shared" si="1501"/>
        <v>1.6622790214057979</v>
      </c>
      <c r="BP721" s="18">
        <f t="shared" si="1502"/>
        <v>0.27964415600813586</v>
      </c>
      <c r="BQ721" s="18">
        <f t="shared" si="1503"/>
        <v>1.0618460460558137</v>
      </c>
      <c r="BR721" s="18">
        <f t="shared" si="1504"/>
        <v>0.17863369358336201</v>
      </c>
      <c r="BS721" s="18">
        <f t="shared" si="1505"/>
        <v>0.16822937208919314</v>
      </c>
      <c r="BT721" s="144">
        <f t="shared" si="1586"/>
        <v>-1.4999041285502595</v>
      </c>
      <c r="BU721" s="144">
        <f t="shared" si="1587"/>
        <v>-1.0517235095541344</v>
      </c>
      <c r="BV721" s="144">
        <f t="shared" si="1588"/>
        <v>-0.99171456329212004</v>
      </c>
      <c r="BW721" s="144">
        <f t="shared" si="1589"/>
        <v>-2.7741414840045726</v>
      </c>
      <c r="BX721" s="96"/>
      <c r="BY721" s="96"/>
      <c r="BZ721" s="96"/>
      <c r="CA721" s="96"/>
      <c r="CB721" s="96"/>
      <c r="CC721" s="96"/>
      <c r="CD721" s="96"/>
      <c r="CE721" s="96"/>
      <c r="CF721" s="96"/>
      <c r="CG721" s="96"/>
      <c r="CH721" s="96"/>
      <c r="CI721" s="4"/>
      <c r="CJ721" s="43"/>
      <c r="CK721" s="20">
        <f t="shared" si="1484"/>
        <v>0</v>
      </c>
      <c r="CL721" s="42">
        <f t="shared" si="1485"/>
        <v>2.1286929670652994</v>
      </c>
      <c r="CM721" s="43">
        <f t="shared" si="1486"/>
        <v>0.21795369063893572</v>
      </c>
      <c r="CN721" s="43">
        <f t="shared" si="1487"/>
        <v>0.33334853440196621</v>
      </c>
      <c r="CO721" s="40">
        <f t="shared" si="1488"/>
        <v>0.33810000000000001</v>
      </c>
      <c r="CP721" s="43">
        <f t="shared" si="1489"/>
        <v>5.4380780932886147E-2</v>
      </c>
      <c r="CQ721" s="18">
        <f t="shared" si="1490"/>
        <v>1.5294466151261226</v>
      </c>
      <c r="CR721" s="18">
        <f t="shared" si="1491"/>
        <v>1.5512469598879139</v>
      </c>
      <c r="CS721" s="18">
        <f t="shared" si="1492"/>
        <v>0.24950612569793038</v>
      </c>
      <c r="CT721" s="18">
        <f t="shared" si="1493"/>
        <v>1.0142537467775519</v>
      </c>
      <c r="CU721" s="18">
        <f t="shared" si="1494"/>
        <v>0.16313490332407282</v>
      </c>
      <c r="CV721" s="18">
        <f t="shared" si="1495"/>
        <v>0.16084229793814298</v>
      </c>
      <c r="CW721" s="15">
        <f t="shared" si="1496"/>
        <v>-1.5234726670208898</v>
      </c>
      <c r="CX721" s="15">
        <f t="shared" si="1497"/>
        <v>-1.0985666865020056</v>
      </c>
      <c r="CY721" s="15">
        <f t="shared" si="1498"/>
        <v>-2.9117444792173335</v>
      </c>
      <c r="CZ721" s="15">
        <f t="shared" si="1506"/>
        <v>0.42490598051888445</v>
      </c>
      <c r="DA721" s="15">
        <f t="shared" si="1507"/>
        <v>0.43905909775259289</v>
      </c>
      <c r="DB721" s="15">
        <f t="shared" si="1508"/>
        <v>-1.3882718121964441</v>
      </c>
      <c r="DC721" s="15">
        <f t="shared" si="1509"/>
        <v>1.4153117233708526E-2</v>
      </c>
      <c r="DD721" s="15">
        <f t="shared" si="1510"/>
        <v>-1.8131777927153283</v>
      </c>
      <c r="DE721" s="15">
        <f t="shared" si="1511"/>
        <v>-1.8273309099490369</v>
      </c>
      <c r="DF721" s="15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3" t="str">
        <f>E721</f>
        <v>STD</v>
      </c>
      <c r="DW721" s="43" t="str">
        <f>A721</f>
        <v>Lab 3</v>
      </c>
      <c r="DX721" s="43" t="str">
        <f>B721</f>
        <v>Jul 21, 2020</v>
      </c>
      <c r="DY721" s="125">
        <f>C721</f>
        <v>2</v>
      </c>
      <c r="DZ721" s="51">
        <f>BE721/AVERAGE(BE719,BE723)</f>
        <v>1.0069694936142879</v>
      </c>
      <c r="EA721" s="52">
        <f>(CM721/AVERAGE(CM719,CM723)-1)*10^6</f>
        <v>-5.2268228217799972</v>
      </c>
      <c r="EB721" s="52">
        <f>(CN721/AVERAGE(CN719,CN723)-1)*10^6</f>
        <v>-2.9839567134981593</v>
      </c>
      <c r="EC721" s="52">
        <f>(CP721/AVERAGE(CP719,CP723)-1)*10^6</f>
        <v>11.476526879938831</v>
      </c>
      <c r="ED721" s="4"/>
      <c r="EE721" s="4"/>
      <c r="EF721" s="4"/>
      <c r="EG721" s="4"/>
      <c r="EH721" s="130"/>
      <c r="EI721" s="20"/>
      <c r="EJ721" s="20"/>
      <c r="EK721" s="52"/>
      <c r="EL721" s="52"/>
      <c r="EN721" s="39" t="str">
        <f t="shared" ref="EN721:EU721" si="1594">DV715</f>
        <v>STD</v>
      </c>
      <c r="EO721" s="39" t="str">
        <f t="shared" si="1594"/>
        <v>Lab 3</v>
      </c>
      <c r="EP721" s="39" t="str">
        <f t="shared" si="1594"/>
        <v>Jul 21, 2020</v>
      </c>
      <c r="EQ721" s="124">
        <f t="shared" si="1594"/>
        <v>2</v>
      </c>
      <c r="ER721" s="117">
        <f t="shared" si="1594"/>
        <v>0.99629000321770667</v>
      </c>
      <c r="ES721" s="44">
        <f t="shared" si="1594"/>
        <v>17.685147495560827</v>
      </c>
      <c r="ET721" s="44">
        <f t="shared" si="1594"/>
        <v>4.7224502233156329</v>
      </c>
      <c r="EU721" s="44">
        <f t="shared" si="1594"/>
        <v>-9.9208679970042013</v>
      </c>
      <c r="EV721" s="39" t="s">
        <v>275</v>
      </c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</row>
    <row r="722" spans="1:235">
      <c r="A722" s="4" t="s">
        <v>178</v>
      </c>
      <c r="B722" s="4" t="s">
        <v>173</v>
      </c>
      <c r="C722" s="4">
        <v>2</v>
      </c>
      <c r="D722" s="16">
        <v>37</v>
      </c>
      <c r="E722" s="4" t="s">
        <v>163</v>
      </c>
      <c r="F722" s="15">
        <v>1.5136965E-4</v>
      </c>
      <c r="G722" s="15">
        <v>-8.8841233999999995E-6</v>
      </c>
      <c r="H722" s="15">
        <v>2.1410088000000001E-4</v>
      </c>
      <c r="I722" s="15">
        <v>7.2304980000000005E-5</v>
      </c>
      <c r="J722" s="15">
        <v>1.3289268999999999E-4</v>
      </c>
      <c r="K722" s="15"/>
      <c r="L722" s="15">
        <v>1.9201257999999999E-4</v>
      </c>
      <c r="M722" s="15"/>
      <c r="N722" s="15">
        <v>1.0929375E-4</v>
      </c>
      <c r="O722" s="15"/>
      <c r="P722" s="15"/>
      <c r="Q722" s="15"/>
      <c r="R722" s="15"/>
      <c r="S722" s="15"/>
      <c r="T722" s="15">
        <v>-2.5765644E-5</v>
      </c>
      <c r="U722" s="15">
        <v>4.3567133000000002E-5</v>
      </c>
      <c r="V722" s="15">
        <v>14.881561</v>
      </c>
      <c r="W722" s="15">
        <v>3.3209669000000002</v>
      </c>
      <c r="X722" s="15">
        <v>5.1989147999999998</v>
      </c>
      <c r="Y722" s="15"/>
      <c r="Z722" s="15">
        <v>5.5207297999999998</v>
      </c>
      <c r="AA722" s="15"/>
      <c r="AB722" s="15">
        <v>0.92880532999999998</v>
      </c>
      <c r="AC722" s="4"/>
      <c r="AD722" s="4"/>
      <c r="AE722" s="4"/>
      <c r="AF722" s="4"/>
      <c r="AG722" s="4"/>
      <c r="AH722" s="4"/>
      <c r="AI722" s="69">
        <f t="shared" si="1478"/>
        <v>1</v>
      </c>
      <c r="AJ722" s="15">
        <f t="shared" si="1563"/>
        <v>-1.7713529399999999E-4</v>
      </c>
      <c r="AK722" s="15">
        <f t="shared" si="1564"/>
        <v>5.2451256400000003E-5</v>
      </c>
      <c r="AL722" s="15">
        <f t="shared" si="1565"/>
        <v>14.88134689912</v>
      </c>
      <c r="AM722" s="15">
        <f t="shared" si="1566"/>
        <v>3.32089459502</v>
      </c>
      <c r="AN722" s="15">
        <f t="shared" si="1567"/>
        <v>5.1987819073099999</v>
      </c>
      <c r="AO722" s="15">
        <f t="shared" si="1568"/>
        <v>0</v>
      </c>
      <c r="AP722" s="15">
        <f t="shared" si="1569"/>
        <v>5.5205377874199995</v>
      </c>
      <c r="AQ722" s="15">
        <f t="shared" si="1570"/>
        <v>0</v>
      </c>
      <c r="AR722" s="15">
        <f t="shared" si="1571"/>
        <v>0.92869603624999997</v>
      </c>
      <c r="AS722" s="15">
        <f t="shared" si="1572"/>
        <v>0</v>
      </c>
      <c r="AT722" s="15">
        <f t="shared" si="1573"/>
        <v>0</v>
      </c>
      <c r="AU722" s="15">
        <f t="shared" si="1574"/>
        <v>0</v>
      </c>
      <c r="AV722" s="15">
        <f t="shared" si="1575"/>
        <v>0</v>
      </c>
      <c r="AW722" s="15">
        <f t="shared" si="1576"/>
        <v>0</v>
      </c>
      <c r="AX722" s="4"/>
      <c r="AY722" s="4">
        <f t="shared" si="1577"/>
        <v>0</v>
      </c>
      <c r="AZ722" s="4">
        <f t="shared" si="1578"/>
        <v>1</v>
      </c>
      <c r="BA722" s="4"/>
      <c r="BB722" s="4">
        <f t="shared" si="1479"/>
        <v>1</v>
      </c>
      <c r="BC722" s="4">
        <f t="shared" si="1480"/>
        <v>1</v>
      </c>
      <c r="BD722" s="40">
        <f t="shared" si="1481"/>
        <v>2.1305599305078142</v>
      </c>
      <c r="BE722" s="15">
        <f t="shared" si="1482"/>
        <v>14.88134689912</v>
      </c>
      <c r="BF722" s="15">
        <f t="shared" si="1483"/>
        <v>3.32089459502</v>
      </c>
      <c r="BG722" s="15">
        <f t="shared" si="1579"/>
        <v>5.1987819073099999</v>
      </c>
      <c r="BH722" s="15">
        <f t="shared" si="1580"/>
        <v>5.5205377874199995</v>
      </c>
      <c r="BI722" s="15">
        <f t="shared" si="1581"/>
        <v>0.92869603624999997</v>
      </c>
      <c r="BJ722" s="18">
        <f t="shared" si="1582"/>
        <v>0.22315820049973964</v>
      </c>
      <c r="BK722" s="18">
        <f t="shared" si="1583"/>
        <v>0.34934888236611344</v>
      </c>
      <c r="BL722" s="18">
        <f t="shared" si="1584"/>
        <v>0.37097030429056482</v>
      </c>
      <c r="BM722" s="18">
        <f t="shared" si="1585"/>
        <v>6.2406719132722985E-2</v>
      </c>
      <c r="BN722" s="18">
        <f t="shared" si="1500"/>
        <v>1.565476337341773</v>
      </c>
      <c r="BO722" s="18">
        <f t="shared" si="1501"/>
        <v>1.6623646518918653</v>
      </c>
      <c r="BP722" s="18">
        <f t="shared" si="1502"/>
        <v>0.27965236766101181</v>
      </c>
      <c r="BQ722" s="18">
        <f t="shared" si="1503"/>
        <v>1.0618906285831262</v>
      </c>
      <c r="BR722" s="18">
        <f t="shared" si="1504"/>
        <v>0.17863723710820834</v>
      </c>
      <c r="BS722" s="18">
        <f t="shared" si="1505"/>
        <v>0.16822564612568702</v>
      </c>
      <c r="BT722" s="144">
        <f t="shared" si="1586"/>
        <v>-1.4998743397595851</v>
      </c>
      <c r="BU722" s="144">
        <f t="shared" si="1587"/>
        <v>-1.0516841931698069</v>
      </c>
      <c r="BV722" s="144">
        <f t="shared" si="1588"/>
        <v>-0.99163326192175227</v>
      </c>
      <c r="BW722" s="144">
        <f t="shared" si="1589"/>
        <v>-2.7740823309946365</v>
      </c>
      <c r="BX722" s="96"/>
      <c r="BY722" s="96"/>
      <c r="BZ722" s="96"/>
      <c r="CA722" s="96"/>
      <c r="CB722" s="96"/>
      <c r="CC722" s="96"/>
      <c r="CD722" s="96"/>
      <c r="CE722" s="96"/>
      <c r="CF722" s="96"/>
      <c r="CG722" s="96"/>
      <c r="CH722" s="96"/>
      <c r="CI722" s="4"/>
      <c r="CJ722" s="43"/>
      <c r="CK722" s="20">
        <f t="shared" si="1484"/>
        <v>0</v>
      </c>
      <c r="CL722" s="42">
        <f t="shared" si="1485"/>
        <v>2.1305599305078142</v>
      </c>
      <c r="CM722" s="43">
        <f t="shared" si="1486"/>
        <v>0.21795567796684756</v>
      </c>
      <c r="CN722" s="43">
        <f t="shared" si="1487"/>
        <v>0.33334794528360784</v>
      </c>
      <c r="CO722" s="40">
        <f t="shared" si="1488"/>
        <v>0.33810000000000001</v>
      </c>
      <c r="CP722" s="43">
        <f t="shared" si="1489"/>
        <v>5.4377434917731268E-2</v>
      </c>
      <c r="CQ722" s="18">
        <f t="shared" si="1490"/>
        <v>1.5294299666481372</v>
      </c>
      <c r="CR722" s="18">
        <f t="shared" si="1491"/>
        <v>1.5512328155609096</v>
      </c>
      <c r="CS722" s="18">
        <f t="shared" si="1492"/>
        <v>0.24948849887729196</v>
      </c>
      <c r="CT722" s="18">
        <f t="shared" si="1493"/>
        <v>1.0142555392454844</v>
      </c>
      <c r="CU722" s="18">
        <f t="shared" si="1494"/>
        <v>0.16312515402327646</v>
      </c>
      <c r="CV722" s="18">
        <f t="shared" si="1495"/>
        <v>0.16083240141298813</v>
      </c>
      <c r="CW722" s="15">
        <f t="shared" si="1496"/>
        <v>-1.5234635489424313</v>
      </c>
      <c r="CX722" s="15">
        <f t="shared" si="1497"/>
        <v>-1.0985684537780489</v>
      </c>
      <c r="CY722" s="15">
        <f t="shared" si="1498"/>
        <v>-2.9118060104796801</v>
      </c>
      <c r="CZ722" s="15">
        <f t="shared" si="1506"/>
        <v>0.42489509516438229</v>
      </c>
      <c r="DA722" s="15">
        <f t="shared" si="1507"/>
        <v>0.43904997967413423</v>
      </c>
      <c r="DB722" s="15">
        <f t="shared" si="1508"/>
        <v>-1.3883424615372491</v>
      </c>
      <c r="DC722" s="15">
        <f t="shared" si="1509"/>
        <v>1.4154884509751952E-2</v>
      </c>
      <c r="DD722" s="15">
        <f t="shared" si="1510"/>
        <v>-1.8132375567016314</v>
      </c>
      <c r="DE722" s="15">
        <f t="shared" si="1511"/>
        <v>-1.8273924412113831</v>
      </c>
      <c r="DF722" s="15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125"/>
      <c r="DZ722" s="4"/>
      <c r="EA722" s="20"/>
      <c r="EB722" s="20"/>
      <c r="EC722" s="20"/>
      <c r="ED722" s="4"/>
      <c r="EE722" s="4" t="str">
        <f>E722</f>
        <v>iRM4</v>
      </c>
      <c r="EF722" s="4" t="str">
        <f>A722</f>
        <v>Lab 3</v>
      </c>
      <c r="EG722" s="4" t="str">
        <f>B722</f>
        <v>Jul 21, 2020</v>
      </c>
      <c r="EH722" s="130">
        <f>C722</f>
        <v>2</v>
      </c>
      <c r="EI722" s="51">
        <f>BE722/AVERAGE(BE721,BE723)</f>
        <v>1.0031321111114946</v>
      </c>
      <c r="EJ722" s="52">
        <f>(CM722/AVERAGE(CM721,CM723)-1)*10^6</f>
        <v>6.7257051943325763</v>
      </c>
      <c r="EK722" s="52">
        <f>(CN722/AVERAGE(CN721,CN723)-1)*10^6</f>
        <v>-5.7960896244768634</v>
      </c>
      <c r="EL722" s="52">
        <f>(CP722/AVERAGE(CP721,CP723)-1)*10^6</f>
        <v>-51.82639878376083</v>
      </c>
      <c r="EN722" s="39" t="str">
        <f t="shared" ref="EN722:EU722" si="1595">DV717</f>
        <v>STD</v>
      </c>
      <c r="EO722" s="39" t="str">
        <f t="shared" si="1595"/>
        <v>Lab 3</v>
      </c>
      <c r="EP722" s="39" t="str">
        <f t="shared" si="1595"/>
        <v>Jul 21, 2020</v>
      </c>
      <c r="EQ722" s="124">
        <f t="shared" si="1595"/>
        <v>2</v>
      </c>
      <c r="ER722" s="117">
        <f t="shared" si="1595"/>
        <v>1.0047408688990442</v>
      </c>
      <c r="ES722" s="44">
        <f t="shared" si="1595"/>
        <v>-9.7824200042673226</v>
      </c>
      <c r="ET722" s="44">
        <f t="shared" si="1595"/>
        <v>6.0332911009375323</v>
      </c>
      <c r="EU722" s="44">
        <f t="shared" si="1595"/>
        <v>0.21916410908318085</v>
      </c>
      <c r="EV722" s="39" t="s">
        <v>275</v>
      </c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</row>
    <row r="723" spans="1:235">
      <c r="A723" s="4" t="s">
        <v>178</v>
      </c>
      <c r="B723" s="4" t="s">
        <v>173</v>
      </c>
      <c r="C723" s="4">
        <v>2</v>
      </c>
      <c r="D723" s="16">
        <v>38</v>
      </c>
      <c r="E723" s="4" t="s">
        <v>162</v>
      </c>
      <c r="F723" s="15">
        <v>1.5136965E-4</v>
      </c>
      <c r="G723" s="15">
        <v>-8.8841233999999995E-6</v>
      </c>
      <c r="H723" s="15">
        <v>2.1410088000000001E-4</v>
      </c>
      <c r="I723" s="15">
        <v>7.2304980000000005E-5</v>
      </c>
      <c r="J723" s="15">
        <v>1.3289268999999999E-4</v>
      </c>
      <c r="K723" s="15"/>
      <c r="L723" s="15">
        <v>1.9201257999999999E-4</v>
      </c>
      <c r="M723" s="15"/>
      <c r="N723" s="15">
        <v>1.0929375E-4</v>
      </c>
      <c r="O723" s="15"/>
      <c r="P723" s="15"/>
      <c r="Q723" s="15"/>
      <c r="R723" s="15"/>
      <c r="S723" s="15"/>
      <c r="T723" s="15">
        <v>-3.3270174999999997E-5</v>
      </c>
      <c r="U723" s="15">
        <v>1.6486799E-5</v>
      </c>
      <c r="V723" s="15">
        <v>14.741619</v>
      </c>
      <c r="W723" s="15">
        <v>3.2897737</v>
      </c>
      <c r="X723" s="15">
        <v>5.1502331999999997</v>
      </c>
      <c r="Y723" s="15"/>
      <c r="Z723" s="15">
        <v>5.4691441000000003</v>
      </c>
      <c r="AA723" s="15"/>
      <c r="AB723" s="15">
        <v>0.92019282999999996</v>
      </c>
      <c r="AC723" s="4"/>
      <c r="AD723" s="4"/>
      <c r="AE723" s="4"/>
      <c r="AF723" s="4"/>
      <c r="AG723" s="4"/>
      <c r="AH723" s="4"/>
      <c r="AI723" s="69">
        <f t="shared" si="1478"/>
        <v>1</v>
      </c>
      <c r="AJ723" s="15">
        <f t="shared" si="1563"/>
        <v>-1.8463982499999999E-4</v>
      </c>
      <c r="AK723" s="15">
        <f t="shared" si="1564"/>
        <v>2.5370922399999998E-5</v>
      </c>
      <c r="AL723" s="15">
        <f t="shared" si="1565"/>
        <v>14.741404899120001</v>
      </c>
      <c r="AM723" s="15">
        <f t="shared" si="1566"/>
        <v>3.2897013950199998</v>
      </c>
      <c r="AN723" s="15">
        <f t="shared" si="1567"/>
        <v>5.1501003073099998</v>
      </c>
      <c r="AO723" s="15">
        <f t="shared" si="1568"/>
        <v>0</v>
      </c>
      <c r="AP723" s="15">
        <f t="shared" si="1569"/>
        <v>5.4689520874199999</v>
      </c>
      <c r="AQ723" s="15">
        <f t="shared" si="1570"/>
        <v>0</v>
      </c>
      <c r="AR723" s="15">
        <f t="shared" si="1571"/>
        <v>0.92008353624999994</v>
      </c>
      <c r="AS723" s="15">
        <f t="shared" si="1572"/>
        <v>0</v>
      </c>
      <c r="AT723" s="15">
        <f t="shared" si="1573"/>
        <v>0</v>
      </c>
      <c r="AU723" s="15">
        <f t="shared" si="1574"/>
        <v>0</v>
      </c>
      <c r="AV723" s="15">
        <f t="shared" si="1575"/>
        <v>0</v>
      </c>
      <c r="AW723" s="15">
        <f t="shared" si="1576"/>
        <v>0</v>
      </c>
      <c r="AX723" s="4"/>
      <c r="AY723" s="4">
        <f t="shared" si="1577"/>
        <v>0</v>
      </c>
      <c r="AZ723" s="4">
        <f t="shared" si="1578"/>
        <v>1</v>
      </c>
      <c r="BA723" s="4"/>
      <c r="BB723" s="4">
        <f t="shared" si="1479"/>
        <v>1</v>
      </c>
      <c r="BC723" s="4">
        <f t="shared" si="1480"/>
        <v>1</v>
      </c>
      <c r="BD723" s="40">
        <f t="shared" si="1481"/>
        <v>2.1319398356265942</v>
      </c>
      <c r="BE723" s="15">
        <f t="shared" si="1482"/>
        <v>14.741404899120001</v>
      </c>
      <c r="BF723" s="15">
        <f t="shared" si="1483"/>
        <v>3.2897013950199998</v>
      </c>
      <c r="BG723" s="15">
        <f t="shared" si="1579"/>
        <v>5.1501003073099998</v>
      </c>
      <c r="BH723" s="15">
        <f t="shared" si="1580"/>
        <v>5.4689520874199999</v>
      </c>
      <c r="BI723" s="15">
        <f t="shared" si="1581"/>
        <v>0.92008353624999994</v>
      </c>
      <c r="BJ723" s="18">
        <f t="shared" si="1582"/>
        <v>0.22316064293277643</v>
      </c>
      <c r="BK723" s="18">
        <f t="shared" si="1583"/>
        <v>0.34936292317819984</v>
      </c>
      <c r="BL723" s="18">
        <f t="shared" si="1584"/>
        <v>0.37099259703167592</v>
      </c>
      <c r="BM723" s="18">
        <f t="shared" si="1585"/>
        <v>6.2414915168969076E-2</v>
      </c>
      <c r="BN723" s="18">
        <f t="shared" si="1500"/>
        <v>1.5655221215841353</v>
      </c>
      <c r="BO723" s="18">
        <f t="shared" si="1501"/>
        <v>1.6624463532462195</v>
      </c>
      <c r="BP723" s="18">
        <f t="shared" si="1502"/>
        <v>0.27968603400990633</v>
      </c>
      <c r="BQ723" s="18">
        <f t="shared" si="1503"/>
        <v>1.0619117611471423</v>
      </c>
      <c r="BR723" s="18">
        <f t="shared" si="1504"/>
        <v>0.17865351766916904</v>
      </c>
      <c r="BS723" s="18">
        <f t="shared" si="1505"/>
        <v>0.16823762972186743</v>
      </c>
      <c r="BT723" s="144">
        <f t="shared" si="1586"/>
        <v>-1.4998633949694524</v>
      </c>
      <c r="BU723" s="144">
        <f t="shared" si="1587"/>
        <v>-1.0516440026020308</v>
      </c>
      <c r="BV723" s="144">
        <f t="shared" si="1588"/>
        <v>-0.99157317066630524</v>
      </c>
      <c r="BW723" s="144">
        <f t="shared" si="1589"/>
        <v>-2.7739510070249782</v>
      </c>
      <c r="BX723" s="96"/>
      <c r="BY723" s="96"/>
      <c r="BZ723" s="96"/>
      <c r="CA723" s="96"/>
      <c r="CB723" s="96"/>
      <c r="CC723" s="96"/>
      <c r="CD723" s="96"/>
      <c r="CE723" s="96"/>
      <c r="CF723" s="96"/>
      <c r="CG723" s="96"/>
      <c r="CH723" s="96"/>
      <c r="CI723" s="4"/>
      <c r="CJ723" s="43"/>
      <c r="CK723" s="20">
        <f t="shared" si="1484"/>
        <v>0</v>
      </c>
      <c r="CL723" s="42">
        <f t="shared" si="1485"/>
        <v>2.1319398356265942</v>
      </c>
      <c r="CM723" s="43">
        <f t="shared" si="1486"/>
        <v>0.2179547335032069</v>
      </c>
      <c r="CN723" s="43">
        <f t="shared" si="1487"/>
        <v>0.33335122041678095</v>
      </c>
      <c r="CO723" s="40">
        <f t="shared" si="1488"/>
        <v>0.33809999999999996</v>
      </c>
      <c r="CP723" s="43">
        <f t="shared" si="1489"/>
        <v>5.4379725567958233E-2</v>
      </c>
      <c r="CQ723" s="18">
        <f t="shared" si="1490"/>
        <v>1.5294516207966466</v>
      </c>
      <c r="CR723" s="18">
        <f t="shared" si="1491"/>
        <v>1.5512395375208734</v>
      </c>
      <c r="CS723" s="18">
        <f t="shared" si="1492"/>
        <v>0.24950008973839558</v>
      </c>
      <c r="CT723" s="18">
        <f t="shared" si="1493"/>
        <v>1.0142455743143275</v>
      </c>
      <c r="CU723" s="18">
        <f t="shared" si="1494"/>
        <v>0.16313042292141172</v>
      </c>
      <c r="CV723" s="18">
        <f t="shared" si="1495"/>
        <v>0.16083917648020771</v>
      </c>
      <c r="CW723" s="15">
        <f t="shared" si="1496"/>
        <v>-1.5234678822348502</v>
      </c>
      <c r="CX723" s="15">
        <f t="shared" si="1497"/>
        <v>-1.0985586288574802</v>
      </c>
      <c r="CY723" s="15">
        <f t="shared" si="1498"/>
        <v>-2.9117638863525501</v>
      </c>
      <c r="CZ723" s="15">
        <f t="shared" si="1506"/>
        <v>0.42490925337737012</v>
      </c>
      <c r="DA723" s="15">
        <f t="shared" si="1507"/>
        <v>0.43905431296655317</v>
      </c>
      <c r="DB723" s="15">
        <f t="shared" si="1508"/>
        <v>-1.3882960041177002</v>
      </c>
      <c r="DC723" s="15">
        <f t="shared" si="1509"/>
        <v>1.4145059589183389E-2</v>
      </c>
      <c r="DD723" s="15">
        <f t="shared" si="1510"/>
        <v>-1.8132052574950703</v>
      </c>
      <c r="DE723" s="15">
        <f t="shared" si="1511"/>
        <v>-1.8273503170842536</v>
      </c>
      <c r="DF723" s="15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3" t="str">
        <f>E723</f>
        <v>STD</v>
      </c>
      <c r="DW723" s="43" t="str">
        <f>A723</f>
        <v>Lab 3</v>
      </c>
      <c r="DX723" s="43" t="str">
        <f>B723</f>
        <v>Jul 21, 2020</v>
      </c>
      <c r="DY723" s="125">
        <f>C723</f>
        <v>2</v>
      </c>
      <c r="DZ723" s="51">
        <f>BE723/AVERAGE(BE721,BE725)</f>
        <v>0.99976144330198646</v>
      </c>
      <c r="EA723" s="52">
        <f>(CM723/AVERAGE(CM721,CM725)-1)*10^6</f>
        <v>5.7517717231281296</v>
      </c>
      <c r="EB723" s="52">
        <f>(CN723/AVERAGE(CN721,CN725)-1)*10^6</f>
        <v>2.8456833898182765</v>
      </c>
      <c r="EC723" s="52">
        <f>(CP723/AVERAGE(CP721,CP725)-1)*10^6</f>
        <v>10.52268301315884</v>
      </c>
      <c r="ED723" s="4"/>
      <c r="EE723" s="4"/>
      <c r="EF723" s="4"/>
      <c r="EG723" s="4"/>
      <c r="EH723" s="130"/>
      <c r="EI723" s="20"/>
      <c r="EJ723" s="20"/>
      <c r="EK723" s="52"/>
      <c r="EL723" s="52"/>
      <c r="EN723" s="39" t="str">
        <f t="shared" ref="EN723:EU723" si="1596">DV719</f>
        <v>STD</v>
      </c>
      <c r="EO723" s="39" t="str">
        <f t="shared" si="1596"/>
        <v>Lab 3</v>
      </c>
      <c r="EP723" s="39" t="str">
        <f t="shared" si="1596"/>
        <v>Jul 21, 2020</v>
      </c>
      <c r="EQ723" s="124">
        <f t="shared" si="1596"/>
        <v>2</v>
      </c>
      <c r="ER723" s="117">
        <f t="shared" si="1596"/>
        <v>0.99269118297422498</v>
      </c>
      <c r="ES723" s="44">
        <f t="shared" si="1596"/>
        <v>3.9292884050912136</v>
      </c>
      <c r="ET723" s="44">
        <f t="shared" si="1596"/>
        <v>-9.1001183827321697</v>
      </c>
      <c r="EU723" s="44">
        <f t="shared" si="1596"/>
        <v>5.39018385636858</v>
      </c>
      <c r="EV723" s="39" t="s">
        <v>275</v>
      </c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</row>
    <row r="724" spans="1:235">
      <c r="A724" s="4" t="s">
        <v>178</v>
      </c>
      <c r="B724" s="4" t="s">
        <v>173</v>
      </c>
      <c r="C724" s="4">
        <v>2</v>
      </c>
      <c r="D724" s="16">
        <v>39</v>
      </c>
      <c r="E724" s="4" t="s">
        <v>172</v>
      </c>
      <c r="F724" s="15">
        <v>1.5136965E-4</v>
      </c>
      <c r="G724" s="15">
        <v>-8.8841233999999995E-6</v>
      </c>
      <c r="H724" s="15">
        <v>2.1410088000000001E-4</v>
      </c>
      <c r="I724" s="15">
        <v>7.2304980000000005E-5</v>
      </c>
      <c r="J724" s="15">
        <v>1.3289268999999999E-4</v>
      </c>
      <c r="K724" s="15"/>
      <c r="L724" s="15">
        <v>1.9201257999999999E-4</v>
      </c>
      <c r="M724" s="15"/>
      <c r="N724" s="15">
        <v>1.0929375E-4</v>
      </c>
      <c r="O724" s="15"/>
      <c r="P724" s="15"/>
      <c r="Q724" s="15"/>
      <c r="R724" s="15"/>
      <c r="S724" s="15"/>
      <c r="T724" s="15">
        <v>-5.9690203000000003E-6</v>
      </c>
      <c r="U724" s="15">
        <v>2.7798305000000002E-5</v>
      </c>
      <c r="V724" s="15">
        <v>14.813027999999999</v>
      </c>
      <c r="W724" s="15">
        <v>3.3057300000000001</v>
      </c>
      <c r="X724" s="15">
        <v>5.1753780000000003</v>
      </c>
      <c r="Y724" s="15"/>
      <c r="Z724" s="15">
        <v>5.4959642000000004</v>
      </c>
      <c r="AA724" s="15"/>
      <c r="AB724" s="15">
        <v>0.92470770000000002</v>
      </c>
      <c r="AC724" s="4"/>
      <c r="AD724" s="4"/>
      <c r="AE724" s="4"/>
      <c r="AF724" s="4"/>
      <c r="AG724" s="4"/>
      <c r="AH724" s="4"/>
      <c r="AI724" s="69">
        <f t="shared" si="1478"/>
        <v>1</v>
      </c>
      <c r="AJ724" s="15">
        <f t="shared" si="1563"/>
        <v>-1.573386703E-4</v>
      </c>
      <c r="AK724" s="15">
        <f t="shared" si="1564"/>
        <v>3.6682428400000003E-5</v>
      </c>
      <c r="AL724" s="15">
        <f t="shared" si="1565"/>
        <v>14.81281389912</v>
      </c>
      <c r="AM724" s="15">
        <f t="shared" si="1566"/>
        <v>3.3056576950199998</v>
      </c>
      <c r="AN724" s="15">
        <f t="shared" si="1567"/>
        <v>5.1752451073100003</v>
      </c>
      <c r="AO724" s="15">
        <f t="shared" si="1568"/>
        <v>0</v>
      </c>
      <c r="AP724" s="15">
        <f t="shared" si="1569"/>
        <v>5.4957721874200001</v>
      </c>
      <c r="AQ724" s="15">
        <f t="shared" si="1570"/>
        <v>0</v>
      </c>
      <c r="AR724" s="15">
        <f t="shared" si="1571"/>
        <v>0.92459840625</v>
      </c>
      <c r="AS724" s="15">
        <f t="shared" si="1572"/>
        <v>0</v>
      </c>
      <c r="AT724" s="15">
        <f t="shared" si="1573"/>
        <v>0</v>
      </c>
      <c r="AU724" s="15">
        <f t="shared" si="1574"/>
        <v>0</v>
      </c>
      <c r="AV724" s="15">
        <f t="shared" si="1575"/>
        <v>0</v>
      </c>
      <c r="AW724" s="15">
        <f t="shared" si="1576"/>
        <v>0</v>
      </c>
      <c r="AX724" s="4"/>
      <c r="AY724" s="4">
        <f t="shared" si="1577"/>
        <v>0</v>
      </c>
      <c r="AZ724" s="4">
        <f t="shared" si="1578"/>
        <v>1</v>
      </c>
      <c r="BA724" s="4"/>
      <c r="BB724" s="4">
        <f t="shared" si="1479"/>
        <v>1</v>
      </c>
      <c r="BC724" s="4">
        <f t="shared" si="1480"/>
        <v>1</v>
      </c>
      <c r="BD724" s="40">
        <f t="shared" si="1481"/>
        <v>2.1333099280826624</v>
      </c>
      <c r="BE724" s="15">
        <f t="shared" si="1482"/>
        <v>14.81281389912</v>
      </c>
      <c r="BF724" s="15">
        <f t="shared" si="1483"/>
        <v>3.3056576950199998</v>
      </c>
      <c r="BG724" s="15">
        <f t="shared" si="1579"/>
        <v>5.1752451073100003</v>
      </c>
      <c r="BH724" s="15">
        <f t="shared" si="1580"/>
        <v>5.4957721874200001</v>
      </c>
      <c r="BI724" s="15">
        <f t="shared" si="1581"/>
        <v>0.92459840625</v>
      </c>
      <c r="BJ724" s="18">
        <f t="shared" si="1582"/>
        <v>0.22316203508209756</v>
      </c>
      <c r="BK724" s="18">
        <f t="shared" si="1583"/>
        <v>0.34937623212949781</v>
      </c>
      <c r="BL724" s="18">
        <f t="shared" si="1584"/>
        <v>0.37101473257194523</v>
      </c>
      <c r="BM724" s="18">
        <f t="shared" si="1585"/>
        <v>6.2418822821025829E-2</v>
      </c>
      <c r="BN724" s="18">
        <f t="shared" si="1500"/>
        <v>1.5655719934663983</v>
      </c>
      <c r="BO724" s="18">
        <f t="shared" si="1501"/>
        <v>1.6625351728642157</v>
      </c>
      <c r="BP724" s="18">
        <f t="shared" si="1502"/>
        <v>0.27970179962762481</v>
      </c>
      <c r="BQ724" s="18">
        <f t="shared" si="1503"/>
        <v>1.0619346665643443</v>
      </c>
      <c r="BR724" s="18">
        <f t="shared" si="1504"/>
        <v>0.1786578967910159</v>
      </c>
      <c r="BS724" s="18">
        <f t="shared" si="1505"/>
        <v>0.16823812463814194</v>
      </c>
      <c r="BT724" s="144">
        <f t="shared" si="1586"/>
        <v>-1.4998571566607592</v>
      </c>
      <c r="BU724" s="144">
        <f t="shared" si="1587"/>
        <v>-1.0516059084113776</v>
      </c>
      <c r="BV724" s="144">
        <f t="shared" si="1588"/>
        <v>-0.99151350672663041</v>
      </c>
      <c r="BW724" s="144">
        <f t="shared" si="1589"/>
        <v>-2.7738884013204474</v>
      </c>
      <c r="BX724" s="96"/>
      <c r="BY724" s="96"/>
      <c r="BZ724" s="96"/>
      <c r="CA724" s="96"/>
      <c r="CB724" s="96"/>
      <c r="CC724" s="96"/>
      <c r="CD724" s="96"/>
      <c r="CE724" s="96"/>
      <c r="CF724" s="96"/>
      <c r="CG724" s="96"/>
      <c r="CH724" s="96"/>
      <c r="CI724" s="4"/>
      <c r="CJ724" s="43"/>
      <c r="CK724" s="20">
        <f t="shared" si="1484"/>
        <v>0</v>
      </c>
      <c r="CL724" s="42">
        <f t="shared" si="1485"/>
        <v>2.1333099280826624</v>
      </c>
      <c r="CM724" s="43">
        <f t="shared" si="1486"/>
        <v>0.2179527869299123</v>
      </c>
      <c r="CN724" s="43">
        <f t="shared" si="1487"/>
        <v>0.33335386872841327</v>
      </c>
      <c r="CO724" s="40">
        <f t="shared" si="1488"/>
        <v>0.33810000000000001</v>
      </c>
      <c r="CP724" s="43">
        <f t="shared" si="1489"/>
        <v>5.4378313897973256E-2</v>
      </c>
      <c r="CQ724" s="18">
        <f t="shared" si="1490"/>
        <v>1.5294774314384467</v>
      </c>
      <c r="CR724" s="18">
        <f t="shared" si="1491"/>
        <v>1.5512533919042006</v>
      </c>
      <c r="CS724" s="18">
        <f t="shared" si="1492"/>
        <v>0.24949584111287296</v>
      </c>
      <c r="CT724" s="18">
        <f t="shared" si="1493"/>
        <v>1.0142375166956692</v>
      </c>
      <c r="CU724" s="18">
        <f t="shared" si="1494"/>
        <v>0.16312489219159415</v>
      </c>
      <c r="CV724" s="18">
        <f t="shared" si="1495"/>
        <v>0.16083500117708741</v>
      </c>
      <c r="CW724" s="15">
        <f t="shared" si="1496"/>
        <v>-1.5234768133645205</v>
      </c>
      <c r="CX724" s="15">
        <f t="shared" si="1497"/>
        <v>-1.0985506843804529</v>
      </c>
      <c r="CY724" s="15">
        <f t="shared" si="1498"/>
        <v>-2.9117898461802922</v>
      </c>
      <c r="CZ724" s="15">
        <f t="shared" si="1506"/>
        <v>0.42492612898406773</v>
      </c>
      <c r="DA724" s="15">
        <f t="shared" si="1507"/>
        <v>0.43906324409622371</v>
      </c>
      <c r="DB724" s="15">
        <f t="shared" si="1508"/>
        <v>-1.3883130328157718</v>
      </c>
      <c r="DC724" s="15">
        <f t="shared" si="1509"/>
        <v>1.4137115112156148E-2</v>
      </c>
      <c r="DD724" s="15">
        <f t="shared" si="1510"/>
        <v>-1.8132391617998396</v>
      </c>
      <c r="DE724" s="15">
        <f t="shared" si="1511"/>
        <v>-1.8273762769119957</v>
      </c>
      <c r="DF724" s="15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125"/>
      <c r="DZ724" s="4"/>
      <c r="EA724" s="20"/>
      <c r="EB724" s="20"/>
      <c r="EC724" s="20"/>
      <c r="ED724" s="4"/>
      <c r="EE724" s="4" t="str">
        <f>E724</f>
        <v>iRM11</v>
      </c>
      <c r="EF724" s="4" t="str">
        <f>A724</f>
        <v>Lab 3</v>
      </c>
      <c r="EG724" s="4" t="str">
        <f>B724</f>
        <v>Jul 21, 2020</v>
      </c>
      <c r="EH724" s="130">
        <f>C724</f>
        <v>2</v>
      </c>
      <c r="EI724" s="51">
        <f>BE724/AVERAGE(BE723,BE725)</f>
        <v>1.011013862531039</v>
      </c>
      <c r="EJ724" s="52">
        <f>(CM724/AVERAGE(CM723,CM725)-1)*10^6</f>
        <v>-5.5717571612046157</v>
      </c>
      <c r="EK724" s="52">
        <f>(CN724/AVERAGE(CN723,CN725)-1)*10^6</f>
        <v>6.7613698455648574</v>
      </c>
      <c r="EL724" s="52">
        <f>(CP724/AVERAGE(CP723,CP725)-1)*10^6</f>
        <v>-5.7333726978248123</v>
      </c>
      <c r="EN724" s="39" t="str">
        <f t="shared" ref="EN724:EU724" si="1597">DV721</f>
        <v>STD</v>
      </c>
      <c r="EO724" s="39" t="str">
        <f t="shared" si="1597"/>
        <v>Lab 3</v>
      </c>
      <c r="EP724" s="39" t="str">
        <f t="shared" si="1597"/>
        <v>Jul 21, 2020</v>
      </c>
      <c r="EQ724" s="124">
        <f t="shared" si="1597"/>
        <v>2</v>
      </c>
      <c r="ER724" s="117">
        <f t="shared" si="1597"/>
        <v>1.0069694936142879</v>
      </c>
      <c r="ES724" s="44">
        <f t="shared" si="1597"/>
        <v>-5.2268228217799972</v>
      </c>
      <c r="ET724" s="44">
        <f t="shared" si="1597"/>
        <v>-2.9839567134981593</v>
      </c>
      <c r="EU724" s="44">
        <f t="shared" si="1597"/>
        <v>11.476526879938831</v>
      </c>
      <c r="EV724" s="39" t="s">
        <v>275</v>
      </c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</row>
    <row r="725" spans="1:235">
      <c r="A725" s="4" t="s">
        <v>178</v>
      </c>
      <c r="B725" s="4" t="s">
        <v>173</v>
      </c>
      <c r="C725" s="4">
        <v>2</v>
      </c>
      <c r="D725" s="16">
        <v>40</v>
      </c>
      <c r="E725" s="4" t="s">
        <v>162</v>
      </c>
      <c r="F725" s="15">
        <v>1.5136965E-4</v>
      </c>
      <c r="G725" s="15">
        <v>-8.8841233999999995E-6</v>
      </c>
      <c r="H725" s="15">
        <v>2.1410088000000001E-4</v>
      </c>
      <c r="I725" s="15">
        <v>7.2304980000000005E-5</v>
      </c>
      <c r="J725" s="15">
        <v>1.3289268999999999E-4</v>
      </c>
      <c r="K725" s="15"/>
      <c r="L725" s="15">
        <v>1.9201257999999999E-4</v>
      </c>
      <c r="M725" s="15"/>
      <c r="N725" s="15">
        <v>1.0929375E-4</v>
      </c>
      <c r="O725" s="15"/>
      <c r="P725" s="15"/>
      <c r="Q725" s="15"/>
      <c r="R725" s="15"/>
      <c r="S725" s="15"/>
      <c r="T725" s="15">
        <v>-5.9039641999999998E-5</v>
      </c>
      <c r="U725" s="15">
        <v>1.2432522E-5</v>
      </c>
      <c r="V725" s="15">
        <v>14.561699000000001</v>
      </c>
      <c r="W725" s="15">
        <v>3.2497088000000001</v>
      </c>
      <c r="X725" s="15">
        <v>5.0877239000000003</v>
      </c>
      <c r="Y725" s="15"/>
      <c r="Z725" s="15">
        <v>5.4031013000000003</v>
      </c>
      <c r="AA725" s="15"/>
      <c r="AB725" s="15">
        <v>0.90910272999999997</v>
      </c>
      <c r="AC725" s="4"/>
      <c r="AD725" s="4"/>
      <c r="AE725" s="4"/>
      <c r="AF725" s="4"/>
      <c r="AG725" s="4"/>
      <c r="AH725" s="4"/>
      <c r="AI725" s="69">
        <f t="shared" si="1478"/>
        <v>1</v>
      </c>
      <c r="AJ725" s="15">
        <f t="shared" si="1563"/>
        <v>-2.10409292E-4</v>
      </c>
      <c r="AK725" s="15">
        <f t="shared" si="1564"/>
        <v>2.1316645400000001E-5</v>
      </c>
      <c r="AL725" s="15">
        <f t="shared" si="1565"/>
        <v>14.561484899120002</v>
      </c>
      <c r="AM725" s="15">
        <f t="shared" si="1566"/>
        <v>3.2496364950199998</v>
      </c>
      <c r="AN725" s="15">
        <f t="shared" si="1567"/>
        <v>5.0875910073100004</v>
      </c>
      <c r="AO725" s="15">
        <f t="shared" si="1568"/>
        <v>0</v>
      </c>
      <c r="AP725" s="15">
        <f t="shared" si="1569"/>
        <v>5.40290928742</v>
      </c>
      <c r="AQ725" s="15">
        <f t="shared" si="1570"/>
        <v>0</v>
      </c>
      <c r="AR725" s="15">
        <f t="shared" si="1571"/>
        <v>0.90899343624999995</v>
      </c>
      <c r="AS725" s="15">
        <f t="shared" si="1572"/>
        <v>0</v>
      </c>
      <c r="AT725" s="15">
        <f t="shared" si="1573"/>
        <v>0</v>
      </c>
      <c r="AU725" s="15">
        <f t="shared" si="1574"/>
        <v>0</v>
      </c>
      <c r="AV725" s="15">
        <f t="shared" si="1575"/>
        <v>0</v>
      </c>
      <c r="AW725" s="15">
        <f t="shared" si="1576"/>
        <v>0</v>
      </c>
      <c r="AX725" s="4"/>
      <c r="AY725" s="4">
        <f t="shared" si="1577"/>
        <v>0</v>
      </c>
      <c r="AZ725" s="4">
        <f t="shared" si="1578"/>
        <v>1</v>
      </c>
      <c r="BA725" s="4"/>
      <c r="BB725" s="4">
        <f t="shared" si="1479"/>
        <v>1</v>
      </c>
      <c r="BC725" s="4">
        <f t="shared" si="1480"/>
        <v>1</v>
      </c>
      <c r="BD725" s="40">
        <f t="shared" si="1481"/>
        <v>2.1349414785357141</v>
      </c>
      <c r="BE725" s="15">
        <f t="shared" si="1482"/>
        <v>14.561484899120002</v>
      </c>
      <c r="BF725" s="15">
        <f t="shared" si="1483"/>
        <v>3.2496364950199998</v>
      </c>
      <c r="BG725" s="15">
        <f t="shared" si="1579"/>
        <v>5.0875910073100004</v>
      </c>
      <c r="BH725" s="15">
        <f t="shared" si="1580"/>
        <v>5.40290928742</v>
      </c>
      <c r="BI725" s="15">
        <f t="shared" si="1581"/>
        <v>0.90899343624999995</v>
      </c>
      <c r="BJ725" s="18">
        <f t="shared" si="1582"/>
        <v>0.2231665601092912</v>
      </c>
      <c r="BK725" s="18">
        <f t="shared" si="1583"/>
        <v>0.34938682713721458</v>
      </c>
      <c r="BL725" s="18">
        <f t="shared" si="1584"/>
        <v>0.3710410940127758</v>
      </c>
      <c r="BM725" s="18">
        <f t="shared" si="1585"/>
        <v>6.2424501522158185E-2</v>
      </c>
      <c r="BN725" s="18">
        <f t="shared" si="1500"/>
        <v>1.5655877249983583</v>
      </c>
      <c r="BO725" s="18">
        <f t="shared" si="1501"/>
        <v>1.6626195870522276</v>
      </c>
      <c r="BP725" s="18">
        <f t="shared" si="1502"/>
        <v>0.2797215742877745</v>
      </c>
      <c r="BQ725" s="18">
        <f t="shared" si="1503"/>
        <v>1.0619779144308064</v>
      </c>
      <c r="BR725" s="18">
        <f t="shared" si="1504"/>
        <v>0.17866873240084186</v>
      </c>
      <c r="BS725" s="18">
        <f t="shared" si="1505"/>
        <v>0.16824147656272478</v>
      </c>
      <c r="BT725" s="144">
        <f t="shared" si="1586"/>
        <v>-1.4998368799980377</v>
      </c>
      <c r="BU725" s="144">
        <f t="shared" si="1587"/>
        <v>-1.0515755833746514</v>
      </c>
      <c r="BV725" s="144">
        <f t="shared" si="1588"/>
        <v>-0.99144245697566225</v>
      </c>
      <c r="BW725" s="144">
        <f t="shared" si="1589"/>
        <v>-2.7737974280759246</v>
      </c>
      <c r="BX725" s="96"/>
      <c r="BY725" s="96"/>
      <c r="BZ725" s="96"/>
      <c r="CA725" s="96"/>
      <c r="CB725" s="96"/>
      <c r="CC725" s="96"/>
      <c r="CD725" s="96"/>
      <c r="CE725" s="96"/>
      <c r="CF725" s="96"/>
      <c r="CG725" s="96"/>
      <c r="CH725" s="96"/>
      <c r="CI725" s="4"/>
      <c r="CJ725" s="43"/>
      <c r="CK725" s="20">
        <f t="shared" si="1484"/>
        <v>0</v>
      </c>
      <c r="CL725" s="42">
        <f t="shared" si="1485"/>
        <v>2.1349414785357141</v>
      </c>
      <c r="CM725" s="43">
        <f t="shared" si="1486"/>
        <v>0.21795326913015298</v>
      </c>
      <c r="CN725" s="43">
        <f t="shared" si="1487"/>
        <v>0.33335200921293273</v>
      </c>
      <c r="CO725" s="40">
        <f t="shared" si="1488"/>
        <v>0.33809999999999996</v>
      </c>
      <c r="CP725" s="43">
        <f t="shared" si="1489"/>
        <v>5.4377525773843811E-2</v>
      </c>
      <c r="CQ725" s="18">
        <f t="shared" si="1490"/>
        <v>1.5294655159031738</v>
      </c>
      <c r="CR725" s="18">
        <f t="shared" si="1491"/>
        <v>1.5512499599081497</v>
      </c>
      <c r="CS725" s="18">
        <f t="shared" si="1492"/>
        <v>0.24949167310434661</v>
      </c>
      <c r="CT725" s="18">
        <f t="shared" si="1493"/>
        <v>1.014243174349774</v>
      </c>
      <c r="CU725" s="18">
        <f t="shared" si="1494"/>
        <v>0.16312343790047321</v>
      </c>
      <c r="CV725" s="18">
        <f t="shared" si="1495"/>
        <v>0.16083267013855018</v>
      </c>
      <c r="CW725" s="15">
        <f t="shared" si="1496"/>
        <v>-1.5234746009601092</v>
      </c>
      <c r="CX725" s="15">
        <f t="shared" si="1497"/>
        <v>-1.098556262598801</v>
      </c>
      <c r="CY725" s="15">
        <f t="shared" si="1498"/>
        <v>-2.9118043396388842</v>
      </c>
      <c r="CZ725" s="15">
        <f t="shared" si="1506"/>
        <v>0.4249183383613081</v>
      </c>
      <c r="DA725" s="15">
        <f t="shared" si="1507"/>
        <v>0.43906103169181238</v>
      </c>
      <c r="DB725" s="15">
        <f t="shared" si="1508"/>
        <v>-1.3883297386787752</v>
      </c>
      <c r="DC725" s="15">
        <f t="shared" si="1509"/>
        <v>1.4142693330504247E-2</v>
      </c>
      <c r="DD725" s="15">
        <f t="shared" si="1510"/>
        <v>-1.8132480770400834</v>
      </c>
      <c r="DE725" s="15">
        <f t="shared" si="1511"/>
        <v>-1.8273907703705874</v>
      </c>
      <c r="DF725" s="15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3" t="str">
        <f>E725</f>
        <v>STD</v>
      </c>
      <c r="DW725" s="43" t="str">
        <f>A725</f>
        <v>Lab 3</v>
      </c>
      <c r="DX725" s="43" t="str">
        <f>B725</f>
        <v>Jul 21, 2020</v>
      </c>
      <c r="DY725" s="125">
        <f>C725</f>
        <v>2</v>
      </c>
      <c r="DZ725" s="51">
        <f>BE725/AVERAGE(BE723,BE727)</f>
        <v>1.0001207440230289</v>
      </c>
      <c r="EA725" s="52">
        <f>(CM725/AVERAGE(CM723,CM727)-1)*10^6</f>
        <v>-5.9921014480268653</v>
      </c>
      <c r="EB725" s="52">
        <f>(CN725/AVERAGE(CN723,CN727)-1)*10^6</f>
        <v>4.3669568434712147</v>
      </c>
      <c r="EC725" s="52">
        <f>(CP725/AVERAGE(CP723,CP727)-1)*10^6</f>
        <v>-32.961052904734167</v>
      </c>
      <c r="ED725" s="4"/>
      <c r="EE725" s="4"/>
      <c r="EF725" s="4"/>
      <c r="EG725" s="4"/>
      <c r="EH725" s="130"/>
      <c r="EI725" s="20"/>
      <c r="EJ725" s="20"/>
      <c r="EK725" s="52"/>
      <c r="EL725" s="52"/>
      <c r="EN725" s="39" t="str">
        <f t="shared" ref="EN725:EU725" si="1598">DV723</f>
        <v>STD</v>
      </c>
      <c r="EO725" s="39" t="str">
        <f t="shared" si="1598"/>
        <v>Lab 3</v>
      </c>
      <c r="EP725" s="39" t="str">
        <f t="shared" si="1598"/>
        <v>Jul 21, 2020</v>
      </c>
      <c r="EQ725" s="124">
        <f t="shared" si="1598"/>
        <v>2</v>
      </c>
      <c r="ER725" s="117">
        <f t="shared" si="1598"/>
        <v>0.99976144330198646</v>
      </c>
      <c r="ES725" s="44">
        <f t="shared" si="1598"/>
        <v>5.7517717231281296</v>
      </c>
      <c r="ET725" s="44">
        <f t="shared" si="1598"/>
        <v>2.8456833898182765</v>
      </c>
      <c r="EU725" s="44">
        <f t="shared" si="1598"/>
        <v>10.52268301315884</v>
      </c>
      <c r="EV725" s="39" t="s">
        <v>275</v>
      </c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</row>
    <row r="726" spans="1:235">
      <c r="A726" s="4" t="s">
        <v>178</v>
      </c>
      <c r="B726" s="4" t="s">
        <v>173</v>
      </c>
      <c r="C726" s="4">
        <v>2</v>
      </c>
      <c r="D726" s="16">
        <v>41</v>
      </c>
      <c r="E726" s="4" t="s">
        <v>165</v>
      </c>
      <c r="F726" s="15">
        <v>1.5136965E-4</v>
      </c>
      <c r="G726" s="15">
        <v>-8.8841233999999995E-6</v>
      </c>
      <c r="H726" s="15">
        <v>2.1410088000000001E-4</v>
      </c>
      <c r="I726" s="15">
        <v>7.2304980000000005E-5</v>
      </c>
      <c r="J726" s="15">
        <v>1.3289268999999999E-4</v>
      </c>
      <c r="K726" s="15"/>
      <c r="L726" s="15">
        <v>1.9201257999999999E-4</v>
      </c>
      <c r="M726" s="15"/>
      <c r="N726" s="15">
        <v>1.0929375E-4</v>
      </c>
      <c r="O726" s="15"/>
      <c r="P726" s="15"/>
      <c r="Q726" s="15"/>
      <c r="R726" s="15"/>
      <c r="S726" s="15"/>
      <c r="T726" s="15">
        <v>6.3033374000000001E-5</v>
      </c>
      <c r="U726" s="15">
        <v>1.3028106E-5</v>
      </c>
      <c r="V726" s="15">
        <v>14.168799999999999</v>
      </c>
      <c r="W726" s="15">
        <v>3.1620582000000002</v>
      </c>
      <c r="X726" s="15">
        <v>4.9506014</v>
      </c>
      <c r="Y726" s="15"/>
      <c r="Z726" s="15">
        <v>5.2577731999999999</v>
      </c>
      <c r="AA726" s="15"/>
      <c r="AB726" s="15">
        <v>0.88470378999999999</v>
      </c>
      <c r="AC726" s="4"/>
      <c r="AD726" s="4"/>
      <c r="AE726" s="4"/>
      <c r="AF726" s="4"/>
      <c r="AG726" s="4"/>
      <c r="AH726" s="4"/>
      <c r="AI726" s="69">
        <f t="shared" si="1478"/>
        <v>1</v>
      </c>
      <c r="AJ726" s="15">
        <f t="shared" si="1563"/>
        <v>-8.8336275999999998E-5</v>
      </c>
      <c r="AK726" s="15">
        <f t="shared" si="1564"/>
        <v>2.1912229399999999E-5</v>
      </c>
      <c r="AL726" s="15">
        <f t="shared" si="1565"/>
        <v>14.16858589912</v>
      </c>
      <c r="AM726" s="15">
        <f t="shared" si="1566"/>
        <v>3.1619858950199999</v>
      </c>
      <c r="AN726" s="15">
        <f t="shared" si="1567"/>
        <v>4.9504685073100001</v>
      </c>
      <c r="AO726" s="15">
        <f t="shared" si="1568"/>
        <v>0</v>
      </c>
      <c r="AP726" s="15">
        <f t="shared" si="1569"/>
        <v>5.2575811874199996</v>
      </c>
      <c r="AQ726" s="15">
        <f t="shared" si="1570"/>
        <v>0</v>
      </c>
      <c r="AR726" s="15">
        <f t="shared" si="1571"/>
        <v>0.88459449624999997</v>
      </c>
      <c r="AS726" s="15">
        <f t="shared" si="1572"/>
        <v>0</v>
      </c>
      <c r="AT726" s="15">
        <f t="shared" si="1573"/>
        <v>0</v>
      </c>
      <c r="AU726" s="15">
        <f t="shared" si="1574"/>
        <v>0</v>
      </c>
      <c r="AV726" s="15">
        <f t="shared" si="1575"/>
        <v>0</v>
      </c>
      <c r="AW726" s="15">
        <f t="shared" si="1576"/>
        <v>0</v>
      </c>
      <c r="AX726" s="4"/>
      <c r="AY726" s="4">
        <f t="shared" si="1577"/>
        <v>0</v>
      </c>
      <c r="AZ726" s="4">
        <f t="shared" si="1578"/>
        <v>1</v>
      </c>
      <c r="BA726" s="4"/>
      <c r="BB726" s="4">
        <f t="shared" si="1479"/>
        <v>1</v>
      </c>
      <c r="BC726" s="4">
        <f t="shared" si="1480"/>
        <v>1</v>
      </c>
      <c r="BD726" s="40">
        <f t="shared" si="1481"/>
        <v>2.1369226388001525</v>
      </c>
      <c r="BE726" s="15">
        <f t="shared" si="1482"/>
        <v>14.16858589912</v>
      </c>
      <c r="BF726" s="15">
        <f t="shared" si="1483"/>
        <v>3.1619858950199999</v>
      </c>
      <c r="BG726" s="15">
        <f t="shared" si="1579"/>
        <v>4.9504685073100001</v>
      </c>
      <c r="BH726" s="15">
        <f t="shared" si="1580"/>
        <v>5.2575811874199996</v>
      </c>
      <c r="BI726" s="15">
        <f t="shared" si="1581"/>
        <v>0.88459449624999997</v>
      </c>
      <c r="BJ726" s="18">
        <f t="shared" si="1582"/>
        <v>0.22316877051339248</v>
      </c>
      <c r="BK726" s="18">
        <f t="shared" si="1583"/>
        <v>0.34939750110259554</v>
      </c>
      <c r="BL726" s="18">
        <f t="shared" si="1584"/>
        <v>0.37107310672030747</v>
      </c>
      <c r="BM726" s="18">
        <f t="shared" si="1585"/>
        <v>6.2433506247433025E-2</v>
      </c>
      <c r="BN726" s="18">
        <f t="shared" si="1500"/>
        <v>1.5656200475488484</v>
      </c>
      <c r="BO726" s="18">
        <f t="shared" si="1501"/>
        <v>1.6627465655999534</v>
      </c>
      <c r="BP726" s="18">
        <f t="shared" si="1502"/>
        <v>0.27975915314587602</v>
      </c>
      <c r="BQ726" s="18">
        <f t="shared" si="1503"/>
        <v>1.0620370939955497</v>
      </c>
      <c r="BR726" s="18">
        <f t="shared" si="1504"/>
        <v>0.17868904628799942</v>
      </c>
      <c r="BS726" s="18">
        <f t="shared" si="1505"/>
        <v>0.16825122898084779</v>
      </c>
      <c r="BT726" s="144">
        <f t="shared" si="1586"/>
        <v>-1.4998269753189786</v>
      </c>
      <c r="BU726" s="144">
        <f t="shared" si="1587"/>
        <v>-1.0515450332751417</v>
      </c>
      <c r="BV726" s="144">
        <f t="shared" si="1588"/>
        <v>-0.99135618263265701</v>
      </c>
      <c r="BW726" s="144">
        <f t="shared" si="1589"/>
        <v>-2.7736531886242255</v>
      </c>
      <c r="BX726" s="96"/>
      <c r="BY726" s="96"/>
      <c r="BZ726" s="96"/>
      <c r="CA726" s="96"/>
      <c r="CB726" s="96"/>
      <c r="CC726" s="96"/>
      <c r="CD726" s="96"/>
      <c r="CE726" s="96"/>
      <c r="CF726" s="96"/>
      <c r="CG726" s="96"/>
      <c r="CH726" s="96"/>
      <c r="CI726" s="4"/>
      <c r="CJ726" s="43"/>
      <c r="CK726" s="20">
        <f t="shared" si="1484"/>
        <v>0</v>
      </c>
      <c r="CL726" s="42">
        <f t="shared" si="1485"/>
        <v>2.1369226388001525</v>
      </c>
      <c r="CM726" s="43">
        <f t="shared" si="1486"/>
        <v>0.21795064708056977</v>
      </c>
      <c r="CN726" s="43">
        <f t="shared" si="1487"/>
        <v>0.33334766015396894</v>
      </c>
      <c r="CO726" s="40">
        <f t="shared" si="1488"/>
        <v>0.33810000000000001</v>
      </c>
      <c r="CP726" s="43">
        <f t="shared" si="1489"/>
        <v>5.4378405243206654E-2</v>
      </c>
      <c r="CQ726" s="18">
        <f t="shared" si="1490"/>
        <v>1.5294639617690164</v>
      </c>
      <c r="CR726" s="18">
        <f t="shared" si="1491"/>
        <v>1.5512686221803904</v>
      </c>
      <c r="CS726" s="18">
        <f t="shared" si="1492"/>
        <v>0.24949870978407596</v>
      </c>
      <c r="CT726" s="18">
        <f t="shared" si="1493"/>
        <v>1.0142564067911441</v>
      </c>
      <c r="CU726" s="18">
        <f t="shared" si="1494"/>
        <v>0.16312820440404463</v>
      </c>
      <c r="CV726" s="18">
        <f t="shared" si="1495"/>
        <v>0.1608352713493246</v>
      </c>
      <c r="CW726" s="15">
        <f t="shared" si="1496"/>
        <v>-1.5234866313616988</v>
      </c>
      <c r="CX726" s="15">
        <f t="shared" si="1497"/>
        <v>-1.0985693091298365</v>
      </c>
      <c r="CY726" s="15">
        <f t="shared" si="1498"/>
        <v>-2.9117881663717413</v>
      </c>
      <c r="CZ726" s="15">
        <f t="shared" si="1506"/>
        <v>0.42491732223186235</v>
      </c>
      <c r="DA726" s="15">
        <f t="shared" si="1507"/>
        <v>0.43907306209340197</v>
      </c>
      <c r="DB726" s="15">
        <f t="shared" si="1508"/>
        <v>-1.3883015350100427</v>
      </c>
      <c r="DC726" s="15">
        <f t="shared" si="1509"/>
        <v>1.4155739861539699E-2</v>
      </c>
      <c r="DD726" s="15">
        <f t="shared" si="1510"/>
        <v>-1.813218857241905</v>
      </c>
      <c r="DE726" s="15">
        <f t="shared" si="1511"/>
        <v>-1.8273745971034447</v>
      </c>
      <c r="DF726" s="15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125"/>
      <c r="DZ726" s="4"/>
      <c r="EA726" s="20"/>
      <c r="EB726" s="20"/>
      <c r="EC726" s="20"/>
      <c r="ED726" s="4"/>
      <c r="EE726" s="4" t="str">
        <f>E726</f>
        <v>iRM6</v>
      </c>
      <c r="EF726" s="4" t="str">
        <f>A726</f>
        <v>Lab 3</v>
      </c>
      <c r="EG726" s="4" t="str">
        <f>B726</f>
        <v>Jul 21, 2020</v>
      </c>
      <c r="EH726" s="130">
        <f>C726</f>
        <v>2</v>
      </c>
      <c r="EI726" s="51">
        <f>BE726/AVERAGE(BE725,BE727)</f>
        <v>0.97918549745135708</v>
      </c>
      <c r="EJ726" s="52">
        <f>(CM726/AVERAGE(CM725,CM727)-1)*10^6</f>
        <v>-14.663054058838831</v>
      </c>
      <c r="EK726" s="52">
        <f>(CN726/AVERAGE(CN725,CN727)-1)*10^6</f>
        <v>-9.8626674972512873</v>
      </c>
      <c r="EL726" s="52">
        <f>(CP726/AVERAGE(CP725,CP727)-1)*10^6</f>
        <v>3.4382670626165179</v>
      </c>
      <c r="EN726" s="39" t="str">
        <f t="shared" ref="EN726:EU726" si="1599">DV725</f>
        <v>STD</v>
      </c>
      <c r="EO726" s="39" t="str">
        <f t="shared" si="1599"/>
        <v>Lab 3</v>
      </c>
      <c r="EP726" s="39" t="str">
        <f t="shared" si="1599"/>
        <v>Jul 21, 2020</v>
      </c>
      <c r="EQ726" s="124">
        <f t="shared" si="1599"/>
        <v>2</v>
      </c>
      <c r="ER726" s="117">
        <f t="shared" si="1599"/>
        <v>1.0001207440230289</v>
      </c>
      <c r="ES726" s="44">
        <f t="shared" si="1599"/>
        <v>-5.9921014480268653</v>
      </c>
      <c r="ET726" s="44">
        <f t="shared" si="1599"/>
        <v>4.3669568434712147</v>
      </c>
      <c r="EU726" s="44">
        <f t="shared" si="1599"/>
        <v>-32.961052904734167</v>
      </c>
      <c r="EV726" s="39" t="s">
        <v>275</v>
      </c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</row>
    <row r="727" spans="1:235">
      <c r="A727" s="4" t="s">
        <v>178</v>
      </c>
      <c r="B727" s="4" t="s">
        <v>173</v>
      </c>
      <c r="C727" s="4">
        <v>2</v>
      </c>
      <c r="D727" s="16">
        <v>42</v>
      </c>
      <c r="E727" s="4" t="s">
        <v>162</v>
      </c>
      <c r="F727" s="15">
        <v>1.5136965E-4</v>
      </c>
      <c r="G727" s="15">
        <v>-8.8841233999999995E-6</v>
      </c>
      <c r="H727" s="15">
        <v>2.1410088000000001E-4</v>
      </c>
      <c r="I727" s="15">
        <v>7.2304980000000005E-5</v>
      </c>
      <c r="J727" s="15">
        <v>1.3289268999999999E-4</v>
      </c>
      <c r="K727" s="15"/>
      <c r="L727" s="15">
        <v>1.9201257999999999E-4</v>
      </c>
      <c r="M727" s="15"/>
      <c r="N727" s="15">
        <v>1.0929375E-4</v>
      </c>
      <c r="O727" s="15"/>
      <c r="P727" s="15"/>
      <c r="Q727" s="15"/>
      <c r="R727" s="15"/>
      <c r="S727" s="15"/>
      <c r="T727" s="15">
        <v>-4.4323453000000002E-5</v>
      </c>
      <c r="U727" s="15">
        <v>-7.9017836000000003E-7</v>
      </c>
      <c r="V727" s="15">
        <v>14.378263</v>
      </c>
      <c r="W727" s="15">
        <v>3.2089058000000001</v>
      </c>
      <c r="X727" s="15">
        <v>5.0239655000000001</v>
      </c>
      <c r="Y727" s="15"/>
      <c r="Z727" s="15">
        <v>5.3358033999999996</v>
      </c>
      <c r="AA727" s="15"/>
      <c r="AB727" s="15">
        <v>0.89786560000000004</v>
      </c>
      <c r="AC727" s="4"/>
      <c r="AD727" s="4"/>
      <c r="AE727" s="4"/>
      <c r="AF727" s="4"/>
      <c r="AG727" s="4"/>
      <c r="AH727" s="4"/>
      <c r="AI727" s="69">
        <f t="shared" si="1478"/>
        <v>1</v>
      </c>
      <c r="AJ727" s="15">
        <f t="shared" si="1563"/>
        <v>-1.9569310300000001E-4</v>
      </c>
      <c r="AK727" s="15">
        <f t="shared" si="1564"/>
        <v>8.0939450399999996E-6</v>
      </c>
      <c r="AL727" s="15">
        <f t="shared" si="1565"/>
        <v>14.378048899120001</v>
      </c>
      <c r="AM727" s="15">
        <f t="shared" si="1566"/>
        <v>3.2088334950199999</v>
      </c>
      <c r="AN727" s="15">
        <f t="shared" si="1567"/>
        <v>5.0238326073100001</v>
      </c>
      <c r="AO727" s="15">
        <f t="shared" si="1568"/>
        <v>0</v>
      </c>
      <c r="AP727" s="15">
        <f t="shared" si="1569"/>
        <v>5.3356113874199993</v>
      </c>
      <c r="AQ727" s="15">
        <f t="shared" si="1570"/>
        <v>0</v>
      </c>
      <c r="AR727" s="15">
        <f t="shared" si="1571"/>
        <v>0.89775630625000002</v>
      </c>
      <c r="AS727" s="15">
        <f t="shared" si="1572"/>
        <v>0</v>
      </c>
      <c r="AT727" s="15">
        <f t="shared" si="1573"/>
        <v>0</v>
      </c>
      <c r="AU727" s="15">
        <f t="shared" si="1574"/>
        <v>0</v>
      </c>
      <c r="AV727" s="15">
        <f t="shared" si="1575"/>
        <v>0</v>
      </c>
      <c r="AW727" s="15">
        <f t="shared" si="1576"/>
        <v>0</v>
      </c>
      <c r="AX727" s="4"/>
      <c r="AY727" s="4">
        <f t="shared" si="1577"/>
        <v>0</v>
      </c>
      <c r="AZ727" s="4">
        <f t="shared" si="1578"/>
        <v>1</v>
      </c>
      <c r="BA727" s="4"/>
      <c r="BB727" s="4">
        <f t="shared" si="1479"/>
        <v>1</v>
      </c>
      <c r="BC727" s="4">
        <f t="shared" si="1480"/>
        <v>1</v>
      </c>
      <c r="BD727" s="40">
        <f t="shared" si="1481"/>
        <v>2.1382315263282168</v>
      </c>
      <c r="BE727" s="15">
        <f t="shared" si="1482"/>
        <v>14.378048899120001</v>
      </c>
      <c r="BF727" s="15">
        <f t="shared" si="1483"/>
        <v>3.2088334950199999</v>
      </c>
      <c r="BG727" s="15">
        <f t="shared" si="1579"/>
        <v>5.0238326073100001</v>
      </c>
      <c r="BH727" s="15">
        <f t="shared" si="1580"/>
        <v>5.3356113874199993</v>
      </c>
      <c r="BI727" s="15">
        <f t="shared" si="1581"/>
        <v>0.89775630625000002</v>
      </c>
      <c r="BJ727" s="18">
        <f t="shared" si="1582"/>
        <v>0.2231758646485334</v>
      </c>
      <c r="BK727" s="18">
        <f t="shared" si="1583"/>
        <v>0.34940989855845328</v>
      </c>
      <c r="BL727" s="18">
        <f t="shared" si="1584"/>
        <v>0.37109425798006307</v>
      </c>
      <c r="BM727" s="18">
        <f t="shared" si="1585"/>
        <v>6.2439369385156741E-2</v>
      </c>
      <c r="BN727" s="18">
        <f t="shared" si="1500"/>
        <v>1.5656258310401012</v>
      </c>
      <c r="BO727" s="18">
        <f t="shared" si="1501"/>
        <v>1.6627884855043698</v>
      </c>
      <c r="BP727" s="18">
        <f t="shared" si="1502"/>
        <v>0.27977653176560491</v>
      </c>
      <c r="BQ727" s="18">
        <f t="shared" si="1503"/>
        <v>1.0620599459576621</v>
      </c>
      <c r="BR727" s="18">
        <f t="shared" si="1504"/>
        <v>0.17869948631323956</v>
      </c>
      <c r="BS727" s="18">
        <f t="shared" si="1505"/>
        <v>0.16825743875700519</v>
      </c>
      <c r="BT727" s="144">
        <f t="shared" si="1586"/>
        <v>-1.4997951876169087</v>
      </c>
      <c r="BU727" s="144">
        <f t="shared" si="1587"/>
        <v>-1.0515095515219002</v>
      </c>
      <c r="BV727" s="144">
        <f t="shared" si="1588"/>
        <v>-0.9912991840073675</v>
      </c>
      <c r="BW727" s="144">
        <f t="shared" si="1589"/>
        <v>-2.7735592829189502</v>
      </c>
      <c r="BX727" s="96"/>
      <c r="BY727" s="96"/>
      <c r="BZ727" s="96"/>
      <c r="CA727" s="96"/>
      <c r="CB727" s="96"/>
      <c r="CC727" s="96"/>
      <c r="CD727" s="96"/>
      <c r="CE727" s="96"/>
      <c r="CF727" s="96"/>
      <c r="CG727" s="96"/>
      <c r="CH727" s="96"/>
      <c r="CI727" s="4"/>
      <c r="CJ727" s="43"/>
      <c r="CK727" s="20">
        <f t="shared" si="1484"/>
        <v>0</v>
      </c>
      <c r="CL727" s="42">
        <f t="shared" si="1485"/>
        <v>2.1382315263282168</v>
      </c>
      <c r="CM727" s="43">
        <f t="shared" si="1486"/>
        <v>0.21795441676894955</v>
      </c>
      <c r="CN727" s="43">
        <f t="shared" si="1487"/>
        <v>0.3333498865541229</v>
      </c>
      <c r="CO727" s="40">
        <f t="shared" si="1488"/>
        <v>0.33810000000000001</v>
      </c>
      <c r="CP727" s="43">
        <f t="shared" si="1489"/>
        <v>5.4378910778895853E-2</v>
      </c>
      <c r="CQ727" s="18">
        <f t="shared" si="1490"/>
        <v>1.5294477235003796</v>
      </c>
      <c r="CR727" s="18">
        <f t="shared" si="1491"/>
        <v>1.5512417918028019</v>
      </c>
      <c r="CS727" s="18">
        <f t="shared" si="1492"/>
        <v>0.24949671396905973</v>
      </c>
      <c r="CT727" s="18">
        <f t="shared" si="1493"/>
        <v>1.0142496327056822</v>
      </c>
      <c r="CU727" s="18">
        <f t="shared" si="1494"/>
        <v>0.16312863142392839</v>
      </c>
      <c r="CV727" s="18">
        <f t="shared" si="1495"/>
        <v>0.1608367665746698</v>
      </c>
      <c r="CW727" s="15">
        <f t="shared" si="1496"/>
        <v>-1.5234693354470947</v>
      </c>
      <c r="CX727" s="15">
        <f t="shared" si="1497"/>
        <v>-1.0985626302387412</v>
      </c>
      <c r="CY727" s="15">
        <f t="shared" si="1498"/>
        <v>-2.9117788697890803</v>
      </c>
      <c r="CZ727" s="15">
        <f t="shared" si="1506"/>
        <v>0.4249067052083535</v>
      </c>
      <c r="DA727" s="15">
        <f t="shared" si="1507"/>
        <v>0.43905576617879793</v>
      </c>
      <c r="DB727" s="15">
        <f t="shared" si="1508"/>
        <v>-1.3883095343419856</v>
      </c>
      <c r="DC727" s="15">
        <f t="shared" si="1509"/>
        <v>1.414906097044445E-2</v>
      </c>
      <c r="DD727" s="15">
        <f t="shared" si="1510"/>
        <v>-1.8132162395503388</v>
      </c>
      <c r="DE727" s="15">
        <f t="shared" si="1511"/>
        <v>-1.8273653005207833</v>
      </c>
      <c r="DF727" s="15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3" t="str">
        <f>E727</f>
        <v>STD</v>
      </c>
      <c r="DW727" s="43" t="str">
        <f>A727</f>
        <v>Lab 3</v>
      </c>
      <c r="DX727" s="43" t="str">
        <f>B727</f>
        <v>Jul 21, 2020</v>
      </c>
      <c r="DY727" s="125">
        <f>C727</f>
        <v>2</v>
      </c>
      <c r="DZ727" s="51">
        <f>BE727/AVERAGE(BE725,BE729)</f>
        <v>0.99517075962616275</v>
      </c>
      <c r="EA727" s="52">
        <f>(CM727/AVERAGE(CM725,CM729)-1)*10^6</f>
        <v>9.0800093772713808</v>
      </c>
      <c r="EB727" s="52">
        <f>(CN727/AVERAGE(CN725,CN729)-1)*10^6</f>
        <v>0.86550532762963428</v>
      </c>
      <c r="EC727" s="52">
        <f>(CP727/AVERAGE(CP725,CP729)-1)*10^6</f>
        <v>4.9676307980472956</v>
      </c>
      <c r="ED727" s="4"/>
      <c r="EE727" s="4"/>
      <c r="EF727" s="4"/>
      <c r="EG727" s="4"/>
      <c r="EH727" s="130"/>
      <c r="EI727" s="20"/>
      <c r="EJ727" s="20"/>
      <c r="EK727" s="52"/>
      <c r="EL727" s="52"/>
      <c r="EN727" s="39" t="str">
        <f t="shared" ref="EN727:EU727" si="1600">DV727</f>
        <v>STD</v>
      </c>
      <c r="EO727" s="39" t="str">
        <f t="shared" si="1600"/>
        <v>Lab 3</v>
      </c>
      <c r="EP727" s="39" t="str">
        <f t="shared" si="1600"/>
        <v>Jul 21, 2020</v>
      </c>
      <c r="EQ727" s="124">
        <f t="shared" si="1600"/>
        <v>2</v>
      </c>
      <c r="ER727" s="117">
        <f t="shared" si="1600"/>
        <v>0.99517075962616275</v>
      </c>
      <c r="ES727" s="44">
        <f t="shared" si="1600"/>
        <v>9.0800093772713808</v>
      </c>
      <c r="ET727" s="44">
        <f t="shared" si="1600"/>
        <v>0.86550532762963428</v>
      </c>
      <c r="EU727" s="44">
        <f t="shared" si="1600"/>
        <v>4.9676307980472956</v>
      </c>
      <c r="EV727" s="39" t="s">
        <v>275</v>
      </c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</row>
    <row r="728" spans="1:235">
      <c r="A728" s="4" t="s">
        <v>178</v>
      </c>
      <c r="B728" s="4" t="s">
        <v>173</v>
      </c>
      <c r="C728" s="4">
        <v>2</v>
      </c>
      <c r="D728" s="16">
        <v>43</v>
      </c>
      <c r="E728" s="4" t="s">
        <v>171</v>
      </c>
      <c r="F728" s="15">
        <v>1.5136965E-4</v>
      </c>
      <c r="G728" s="15">
        <v>-8.8841233999999995E-6</v>
      </c>
      <c r="H728" s="15">
        <v>2.1410088000000001E-4</v>
      </c>
      <c r="I728" s="15">
        <v>7.2304980000000005E-5</v>
      </c>
      <c r="J728" s="15">
        <v>1.3289268999999999E-4</v>
      </c>
      <c r="K728" s="15"/>
      <c r="L728" s="15">
        <v>1.9201257999999999E-4</v>
      </c>
      <c r="M728" s="15"/>
      <c r="N728" s="15">
        <v>1.0929375E-4</v>
      </c>
      <c r="O728" s="15"/>
      <c r="P728" s="15"/>
      <c r="Q728" s="15"/>
      <c r="R728" s="15"/>
      <c r="S728" s="15"/>
      <c r="T728" s="15">
        <v>-2.1865460999999999E-5</v>
      </c>
      <c r="U728" s="15">
        <v>2.6277334E-5</v>
      </c>
      <c r="V728" s="15">
        <v>14.412292000000001</v>
      </c>
      <c r="W728" s="15">
        <v>3.2165577000000001</v>
      </c>
      <c r="X728" s="15">
        <v>5.0360731000000003</v>
      </c>
      <c r="Y728" s="15"/>
      <c r="Z728" s="15">
        <v>5.3487796999999997</v>
      </c>
      <c r="AA728" s="15"/>
      <c r="AB728" s="15">
        <v>0.90009112999999996</v>
      </c>
      <c r="AC728" s="4"/>
      <c r="AD728" s="4"/>
      <c r="AE728" s="4"/>
      <c r="AF728" s="4"/>
      <c r="AG728" s="4"/>
      <c r="AH728" s="4"/>
      <c r="AI728" s="69">
        <f t="shared" si="1478"/>
        <v>1</v>
      </c>
      <c r="AJ728" s="15">
        <f t="shared" si="1563"/>
        <v>-1.7323511100000001E-4</v>
      </c>
      <c r="AK728" s="15">
        <f t="shared" si="1564"/>
        <v>3.5161457400000001E-5</v>
      </c>
      <c r="AL728" s="15">
        <f t="shared" si="1565"/>
        <v>14.412077899120002</v>
      </c>
      <c r="AM728" s="15">
        <f t="shared" si="1566"/>
        <v>3.2164853950199999</v>
      </c>
      <c r="AN728" s="15">
        <f t="shared" si="1567"/>
        <v>5.0359402073100004</v>
      </c>
      <c r="AO728" s="15">
        <f t="shared" si="1568"/>
        <v>0</v>
      </c>
      <c r="AP728" s="15">
        <f t="shared" si="1569"/>
        <v>5.3485876874199993</v>
      </c>
      <c r="AQ728" s="15">
        <f t="shared" si="1570"/>
        <v>0</v>
      </c>
      <c r="AR728" s="15">
        <f t="shared" si="1571"/>
        <v>0.89998183624999994</v>
      </c>
      <c r="AS728" s="15">
        <f t="shared" si="1572"/>
        <v>0</v>
      </c>
      <c r="AT728" s="15">
        <f t="shared" si="1573"/>
        <v>0</v>
      </c>
      <c r="AU728" s="15">
        <f t="shared" si="1574"/>
        <v>0</v>
      </c>
      <c r="AV728" s="15">
        <f t="shared" si="1575"/>
        <v>0</v>
      </c>
      <c r="AW728" s="15">
        <f t="shared" si="1576"/>
        <v>0</v>
      </c>
      <c r="AX728" s="4"/>
      <c r="AY728" s="4">
        <f t="shared" si="1577"/>
        <v>0</v>
      </c>
      <c r="AZ728" s="4">
        <f t="shared" si="1578"/>
        <v>1</v>
      </c>
      <c r="BA728" s="4"/>
      <c r="BB728" s="4">
        <f t="shared" si="1479"/>
        <v>1</v>
      </c>
      <c r="BC728" s="4">
        <f t="shared" si="1480"/>
        <v>1</v>
      </c>
      <c r="BD728" s="40">
        <f t="shared" si="1481"/>
        <v>2.1397271013658044</v>
      </c>
      <c r="BE728" s="15">
        <f t="shared" si="1482"/>
        <v>14.412077899120002</v>
      </c>
      <c r="BF728" s="15">
        <f t="shared" si="1483"/>
        <v>3.2164853950199999</v>
      </c>
      <c r="BG728" s="15">
        <f t="shared" si="1579"/>
        <v>5.0359402073100004</v>
      </c>
      <c r="BH728" s="15">
        <f t="shared" si="1580"/>
        <v>5.3485876874199993</v>
      </c>
      <c r="BI728" s="15">
        <f t="shared" si="1581"/>
        <v>0.89998183624999994</v>
      </c>
      <c r="BJ728" s="18">
        <f t="shared" si="1582"/>
        <v>0.22317985078448666</v>
      </c>
      <c r="BK728" s="18">
        <f t="shared" si="1583"/>
        <v>0.34942499218780199</v>
      </c>
      <c r="BL728" s="18">
        <f t="shared" si="1584"/>
        <v>0.37111842753407426</v>
      </c>
      <c r="BM728" s="18">
        <f t="shared" si="1585"/>
        <v>6.2446362179665475E-2</v>
      </c>
      <c r="BN728" s="18">
        <f t="shared" si="1500"/>
        <v>1.565665497846505</v>
      </c>
      <c r="BO728" s="18">
        <f t="shared" si="1501"/>
        <v>1.6628670833391868</v>
      </c>
      <c r="BP728" s="18">
        <f t="shared" si="1502"/>
        <v>0.27980286732948273</v>
      </c>
      <c r="BQ728" s="18">
        <f t="shared" si="1503"/>
        <v>1.0620832391250734</v>
      </c>
      <c r="BR728" s="18">
        <f t="shared" si="1504"/>
        <v>0.17871177956871226</v>
      </c>
      <c r="BS728" s="18">
        <f t="shared" si="1505"/>
        <v>0.16826532326781848</v>
      </c>
      <c r="BT728" s="144">
        <f t="shared" si="1586"/>
        <v>-1.4997773268130004</v>
      </c>
      <c r="BU728" s="144">
        <f t="shared" si="1587"/>
        <v>-1.0514663549684629</v>
      </c>
      <c r="BV728" s="144">
        <f t="shared" si="1588"/>
        <v>-0.99123405562977052</v>
      </c>
      <c r="BW728" s="144">
        <f t="shared" si="1589"/>
        <v>-2.7734472958339818</v>
      </c>
      <c r="BX728" s="96"/>
      <c r="BY728" s="96"/>
      <c r="BZ728" s="96"/>
      <c r="CA728" s="96"/>
      <c r="CB728" s="96"/>
      <c r="CC728" s="96"/>
      <c r="CD728" s="96"/>
      <c r="CE728" s="96"/>
      <c r="CF728" s="96"/>
      <c r="CG728" s="96"/>
      <c r="CH728" s="96"/>
      <c r="CI728" s="4"/>
      <c r="CJ728" s="43"/>
      <c r="CK728" s="20">
        <f t="shared" si="1484"/>
        <v>0</v>
      </c>
      <c r="CL728" s="42">
        <f t="shared" si="1485"/>
        <v>2.1397271013658044</v>
      </c>
      <c r="CM728" s="43">
        <f t="shared" si="1486"/>
        <v>0.21795470055516517</v>
      </c>
      <c r="CN728" s="43">
        <f t="shared" si="1487"/>
        <v>0.3333533152485702</v>
      </c>
      <c r="CO728" s="40">
        <f t="shared" si="1488"/>
        <v>0.33810000000000001</v>
      </c>
      <c r="CP728" s="43">
        <f t="shared" si="1489"/>
        <v>5.4379743332169259E-2</v>
      </c>
      <c r="CQ728" s="18">
        <f t="shared" si="1490"/>
        <v>1.5294614633199766</v>
      </c>
      <c r="CR728" s="18">
        <f t="shared" si="1491"/>
        <v>1.5512397720205422</v>
      </c>
      <c r="CS728" s="18">
        <f t="shared" si="1492"/>
        <v>0.24950020895927191</v>
      </c>
      <c r="CT728" s="18">
        <f t="shared" si="1493"/>
        <v>1.0142392006747867</v>
      </c>
      <c r="CU728" s="18">
        <f t="shared" si="1494"/>
        <v>0.16312945107991542</v>
      </c>
      <c r="CV728" s="18">
        <f t="shared" si="1495"/>
        <v>0.16083922902150033</v>
      </c>
      <c r="CW728" s="15">
        <f t="shared" si="1496"/>
        <v>-1.5234680334040573</v>
      </c>
      <c r="CX728" s="15">
        <f t="shared" si="1497"/>
        <v>-1.0985523447190735</v>
      </c>
      <c r="CY728" s="15">
        <f t="shared" si="1498"/>
        <v>-2.9117635596828597</v>
      </c>
      <c r="CZ728" s="15">
        <f t="shared" si="1506"/>
        <v>0.42491568868498381</v>
      </c>
      <c r="DA728" s="15">
        <f t="shared" si="1507"/>
        <v>0.43905446413576038</v>
      </c>
      <c r="DB728" s="15">
        <f t="shared" si="1508"/>
        <v>-1.3882955262788026</v>
      </c>
      <c r="DC728" s="15">
        <f t="shared" si="1509"/>
        <v>1.4138775450776811E-2</v>
      </c>
      <c r="DD728" s="15">
        <f t="shared" si="1510"/>
        <v>-1.8132112149637862</v>
      </c>
      <c r="DE728" s="15">
        <f t="shared" si="1511"/>
        <v>-1.8273499904145627</v>
      </c>
      <c r="DF728" s="15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125"/>
      <c r="DZ728" s="4"/>
      <c r="EA728" s="20"/>
      <c r="EB728" s="20"/>
      <c r="EC728" s="20"/>
      <c r="ED728" s="4"/>
      <c r="EE728" s="4" t="str">
        <f>E728</f>
        <v>iRM10</v>
      </c>
      <c r="EF728" s="4" t="str">
        <f>A728</f>
        <v>Lab 3</v>
      </c>
      <c r="EG728" s="4" t="str">
        <f>B728</f>
        <v>Jul 21, 2020</v>
      </c>
      <c r="EH728" s="130">
        <f>C728</f>
        <v>2</v>
      </c>
      <c r="EI728" s="51">
        <f>BE728/AVERAGE(BE727,BE729)</f>
        <v>1.0038990386453297</v>
      </c>
      <c r="EJ728" s="52">
        <f>(CM728/AVERAGE(CM727,CM729)-1)*10^6</f>
        <v>7.7492712018401022</v>
      </c>
      <c r="EK728" s="52">
        <f>(CN728/AVERAGE(CN727,CN729)-1)*10^6</f>
        <v>14.33496529634759</v>
      </c>
      <c r="EL728" s="52">
        <f>(CP728/AVERAGE(CP727,CP729)-1)*10^6</f>
        <v>7.5430082286942479</v>
      </c>
      <c r="EN728" s="39" t="str">
        <f t="shared" ref="EN728:EU728" si="1601">DV729</f>
        <v>STD</v>
      </c>
      <c r="EO728" s="39" t="str">
        <f t="shared" si="1601"/>
        <v>Lab 3</v>
      </c>
      <c r="EP728" s="39" t="str">
        <f t="shared" si="1601"/>
        <v>Jul 21, 2020</v>
      </c>
      <c r="EQ728" s="124">
        <f t="shared" si="1601"/>
        <v>2</v>
      </c>
      <c r="ER728" s="117">
        <f t="shared" si="1601"/>
        <v>1.0060652069390688</v>
      </c>
      <c r="ES728" s="44">
        <f t="shared" si="1601"/>
        <v>-3.1159187819929102</v>
      </c>
      <c r="ET728" s="44">
        <f t="shared" si="1601"/>
        <v>-5.9507196759067682</v>
      </c>
      <c r="EU728" s="44">
        <f t="shared" si="1601"/>
        <v>29.206350669941372</v>
      </c>
      <c r="EV728" s="39" t="s">
        <v>275</v>
      </c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</row>
    <row r="729" spans="1:235">
      <c r="A729" s="4" t="s">
        <v>178</v>
      </c>
      <c r="B729" s="4" t="s">
        <v>173</v>
      </c>
      <c r="C729" s="4">
        <v>2</v>
      </c>
      <c r="D729" s="16">
        <v>44</v>
      </c>
      <c r="E729" s="4" t="s">
        <v>162</v>
      </c>
      <c r="F729" s="15">
        <v>1.5136965E-4</v>
      </c>
      <c r="G729" s="15">
        <v>-8.8841233999999995E-6</v>
      </c>
      <c r="H729" s="15">
        <v>2.1410088000000001E-4</v>
      </c>
      <c r="I729" s="15">
        <v>7.2304980000000005E-5</v>
      </c>
      <c r="J729" s="15">
        <v>1.3289268999999999E-4</v>
      </c>
      <c r="K729" s="15"/>
      <c r="L729" s="15">
        <v>1.9201257999999999E-4</v>
      </c>
      <c r="M729" s="15"/>
      <c r="N729" s="15">
        <v>1.0929375E-4</v>
      </c>
      <c r="O729" s="15"/>
      <c r="P729" s="15"/>
      <c r="Q729" s="15"/>
      <c r="R729" s="15"/>
      <c r="S729" s="15"/>
      <c r="T729" s="15">
        <v>-1.6324847E-6</v>
      </c>
      <c r="U729" s="15">
        <v>4.2759222000000002E-5</v>
      </c>
      <c r="V729" s="15">
        <v>14.334371000000001</v>
      </c>
      <c r="W729" s="15">
        <v>3.1991646999999999</v>
      </c>
      <c r="X729" s="15">
        <v>5.0088866999999997</v>
      </c>
      <c r="Y729" s="15"/>
      <c r="Z729" s="15">
        <v>5.3201418</v>
      </c>
      <c r="AA729" s="15"/>
      <c r="AB729" s="15">
        <v>0.89529539000000002</v>
      </c>
      <c r="AC729" s="4"/>
      <c r="AD729" s="4"/>
      <c r="AE729" s="4"/>
      <c r="AF729" s="4"/>
      <c r="AG729" s="4"/>
      <c r="AH729" s="4"/>
      <c r="AI729" s="69">
        <f t="shared" si="1478"/>
        <v>1</v>
      </c>
      <c r="AJ729" s="15">
        <f t="shared" si="1563"/>
        <v>-1.530021347E-4</v>
      </c>
      <c r="AK729" s="15">
        <f t="shared" si="1564"/>
        <v>5.1643345400000004E-5</v>
      </c>
      <c r="AL729" s="15">
        <f t="shared" si="1565"/>
        <v>14.334156899120002</v>
      </c>
      <c r="AM729" s="15">
        <f t="shared" si="1566"/>
        <v>3.1990923950199996</v>
      </c>
      <c r="AN729" s="15">
        <f t="shared" si="1567"/>
        <v>5.0087538073099998</v>
      </c>
      <c r="AO729" s="15">
        <f t="shared" si="1568"/>
        <v>0</v>
      </c>
      <c r="AP729" s="15">
        <f t="shared" si="1569"/>
        <v>5.3199497874199997</v>
      </c>
      <c r="AQ729" s="15">
        <f t="shared" si="1570"/>
        <v>0</v>
      </c>
      <c r="AR729" s="15">
        <f t="shared" si="1571"/>
        <v>0.89518609625000001</v>
      </c>
      <c r="AS729" s="15">
        <f t="shared" si="1572"/>
        <v>0</v>
      </c>
      <c r="AT729" s="15">
        <f t="shared" si="1573"/>
        <v>0</v>
      </c>
      <c r="AU729" s="15">
        <f t="shared" si="1574"/>
        <v>0</v>
      </c>
      <c r="AV729" s="15">
        <f t="shared" si="1575"/>
        <v>0</v>
      </c>
      <c r="AW729" s="15">
        <f t="shared" si="1576"/>
        <v>0</v>
      </c>
      <c r="AX729" s="4"/>
      <c r="AY729" s="4">
        <f t="shared" si="1577"/>
        <v>0</v>
      </c>
      <c r="AZ729" s="4">
        <f t="shared" si="1578"/>
        <v>1</v>
      </c>
      <c r="BA729" s="4"/>
      <c r="BB729" s="4">
        <f t="shared" si="1479"/>
        <v>1</v>
      </c>
      <c r="BC729" s="4">
        <f t="shared" si="1480"/>
        <v>1</v>
      </c>
      <c r="BD729" s="40">
        <f t="shared" si="1481"/>
        <v>2.1409358314532345</v>
      </c>
      <c r="BE729" s="15">
        <f t="shared" si="1482"/>
        <v>14.334156899120002</v>
      </c>
      <c r="BF729" s="15">
        <f t="shared" si="1483"/>
        <v>3.1990923950199996</v>
      </c>
      <c r="BG729" s="15">
        <f t="shared" si="1579"/>
        <v>5.0087538073099998</v>
      </c>
      <c r="BH729" s="15">
        <f t="shared" si="1580"/>
        <v>5.3199497874199997</v>
      </c>
      <c r="BI729" s="15">
        <f t="shared" si="1581"/>
        <v>0.89518609625000001</v>
      </c>
      <c r="BJ729" s="18">
        <f t="shared" si="1582"/>
        <v>0.22317966920094179</v>
      </c>
      <c r="BK729" s="18">
        <f t="shared" si="1583"/>
        <v>0.34942786259145076</v>
      </c>
      <c r="BL729" s="18">
        <f t="shared" si="1584"/>
        <v>0.37113796262036175</v>
      </c>
      <c r="BM729" s="18">
        <f t="shared" si="1585"/>
        <v>6.2451255595294693E-2</v>
      </c>
      <c r="BN729" s="18">
        <f t="shared" si="1500"/>
        <v>1.5656796331069041</v>
      </c>
      <c r="BO729" s="18">
        <f t="shared" si="1501"/>
        <v>1.6629559670428777</v>
      </c>
      <c r="BP729" s="18">
        <f t="shared" si="1502"/>
        <v>0.27982502088515127</v>
      </c>
      <c r="BQ729" s="18">
        <f t="shared" si="1503"/>
        <v>1.0621304204762123</v>
      </c>
      <c r="BR729" s="18">
        <f t="shared" si="1504"/>
        <v>0.17872431560591484</v>
      </c>
      <c r="BS729" s="18">
        <f t="shared" si="1505"/>
        <v>0.16826965141040096</v>
      </c>
      <c r="BT729" s="144">
        <f t="shared" si="1586"/>
        <v>-1.4997781404331283</v>
      </c>
      <c r="BU729" s="144">
        <f t="shared" si="1587"/>
        <v>-1.0514581403532426</v>
      </c>
      <c r="BV729" s="144">
        <f t="shared" si="1588"/>
        <v>-0.99118141859881703</v>
      </c>
      <c r="BW729" s="144">
        <f t="shared" si="1589"/>
        <v>-2.7733689370034629</v>
      </c>
      <c r="BX729" s="96"/>
      <c r="BY729" s="96"/>
      <c r="BZ729" s="96"/>
      <c r="CA729" s="96"/>
      <c r="CB729" s="96"/>
      <c r="CC729" s="96"/>
      <c r="CD729" s="96"/>
      <c r="CE729" s="96"/>
      <c r="CF729" s="96"/>
      <c r="CG729" s="96"/>
      <c r="CH729" s="96"/>
      <c r="CI729" s="4"/>
      <c r="CJ729" s="43"/>
      <c r="CK729" s="20">
        <f t="shared" si="1484"/>
        <v>0</v>
      </c>
      <c r="CL729" s="42">
        <f t="shared" si="1485"/>
        <v>2.1409358314532345</v>
      </c>
      <c r="CM729" s="43">
        <f t="shared" si="1486"/>
        <v>0.21795160638738884</v>
      </c>
      <c r="CN729" s="43">
        <f t="shared" si="1487"/>
        <v>0.33334718686360681</v>
      </c>
      <c r="CO729" s="40">
        <f t="shared" si="1488"/>
        <v>0.33810000000000001</v>
      </c>
      <c r="CP729" s="43">
        <f t="shared" si="1489"/>
        <v>5.4379755517927841E-2</v>
      </c>
      <c r="CQ729" s="18">
        <f t="shared" si="1490"/>
        <v>1.529455058344984</v>
      </c>
      <c r="CR729" s="18">
        <f t="shared" si="1491"/>
        <v>1.5512617943226277</v>
      </c>
      <c r="CS729" s="18">
        <f t="shared" si="1492"/>
        <v>0.24950380691974733</v>
      </c>
      <c r="CT729" s="18">
        <f t="shared" si="1493"/>
        <v>1.0142578468446406</v>
      </c>
      <c r="CU729" s="18">
        <f t="shared" si="1494"/>
        <v>0.16313248667125546</v>
      </c>
      <c r="CV729" s="18">
        <f t="shared" si="1495"/>
        <v>0.16083926506337726</v>
      </c>
      <c r="CW729" s="15">
        <f t="shared" si="1496"/>
        <v>-1.5234822298849391</v>
      </c>
      <c r="CX729" s="15">
        <f t="shared" si="1497"/>
        <v>-1.0985707289409066</v>
      </c>
      <c r="CY729" s="15">
        <f t="shared" si="1498"/>
        <v>-2.9117633355965276</v>
      </c>
      <c r="CZ729" s="15">
        <f t="shared" si="1506"/>
        <v>0.42491150094403224</v>
      </c>
      <c r="DA729" s="15">
        <f t="shared" si="1507"/>
        <v>0.43906866061664196</v>
      </c>
      <c r="DB729" s="15">
        <f t="shared" si="1508"/>
        <v>-1.3882811057115887</v>
      </c>
      <c r="DC729" s="15">
        <f t="shared" si="1509"/>
        <v>1.4157159672609667E-2</v>
      </c>
      <c r="DD729" s="15">
        <f t="shared" si="1510"/>
        <v>-1.813192606655621</v>
      </c>
      <c r="DE729" s="15">
        <f t="shared" si="1511"/>
        <v>-1.8273497663282308</v>
      </c>
      <c r="DF729" s="15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3" t="str">
        <f>E729</f>
        <v>STD</v>
      </c>
      <c r="DW729" s="43" t="str">
        <f>A729</f>
        <v>Lab 3</v>
      </c>
      <c r="DX729" s="43" t="str">
        <f>B729</f>
        <v>Jul 21, 2020</v>
      </c>
      <c r="DY729" s="125">
        <f>C729</f>
        <v>2</v>
      </c>
      <c r="DZ729" s="51">
        <f>BE729/AVERAGE(BE727,BE731)</f>
        <v>1.0060652069390688</v>
      </c>
      <c r="EA729" s="52">
        <f>(CM729/AVERAGE(CM727,CM731)-1)*10^6</f>
        <v>-3.1159187819929102</v>
      </c>
      <c r="EB729" s="52">
        <f>(CN729/AVERAGE(CN727,CN731)-1)*10^6</f>
        <v>-5.9507196759067682</v>
      </c>
      <c r="EC729" s="52">
        <f>(CP729/AVERAGE(CP727,CP731)-1)*10^6</f>
        <v>29.206350669941372</v>
      </c>
      <c r="ED729" s="4"/>
      <c r="EE729" s="4"/>
      <c r="EF729" s="4"/>
      <c r="EG729" s="4"/>
      <c r="EH729" s="130"/>
      <c r="EI729" s="20"/>
      <c r="EJ729" s="20"/>
      <c r="EK729" s="52"/>
      <c r="EL729" s="52"/>
      <c r="EN729" s="39" t="str">
        <f t="shared" ref="EN729:EU729" si="1602">DV731</f>
        <v>STD</v>
      </c>
      <c r="EO729" s="39" t="str">
        <f t="shared" si="1602"/>
        <v>Lab 3</v>
      </c>
      <c r="EP729" s="39" t="str">
        <f t="shared" si="1602"/>
        <v>Jul 21, 2020</v>
      </c>
      <c r="EQ729" s="124">
        <f t="shared" si="1602"/>
        <v>2</v>
      </c>
      <c r="ER729" s="117">
        <f t="shared" si="1602"/>
        <v>0.99834917144116575</v>
      </c>
      <c r="ES729" s="44">
        <f t="shared" si="1602"/>
        <v>-13.336427270305151</v>
      </c>
      <c r="ET729" s="44">
        <f t="shared" si="1602"/>
        <v>1.6431452882770259</v>
      </c>
      <c r="EU729" s="44">
        <f t="shared" si="1602"/>
        <v>-42.105421752314243</v>
      </c>
      <c r="EV729" s="39" t="s">
        <v>275</v>
      </c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</row>
    <row r="730" spans="1:235">
      <c r="A730" s="4" t="s">
        <v>178</v>
      </c>
      <c r="B730" s="4" t="s">
        <v>173</v>
      </c>
      <c r="C730" s="4">
        <v>2</v>
      </c>
      <c r="D730" s="16">
        <v>45</v>
      </c>
      <c r="E730" s="4" t="s">
        <v>163</v>
      </c>
      <c r="F730" s="15">
        <v>1.5136965E-4</v>
      </c>
      <c r="G730" s="15">
        <v>-8.8841233999999995E-6</v>
      </c>
      <c r="H730" s="15">
        <v>2.1410088000000001E-4</v>
      </c>
      <c r="I730" s="15">
        <v>7.2304980000000005E-5</v>
      </c>
      <c r="J730" s="15">
        <v>1.3289268999999999E-4</v>
      </c>
      <c r="K730" s="15"/>
      <c r="L730" s="15">
        <v>1.9201257999999999E-4</v>
      </c>
      <c r="M730" s="15"/>
      <c r="N730" s="15">
        <v>1.0929375E-4</v>
      </c>
      <c r="O730" s="15"/>
      <c r="P730" s="15"/>
      <c r="Q730" s="15"/>
      <c r="R730" s="15"/>
      <c r="S730" s="15"/>
      <c r="T730" s="15">
        <v>-2.4574442000000001E-5</v>
      </c>
      <c r="U730" s="15">
        <v>2.1281519000000001E-5</v>
      </c>
      <c r="V730" s="15">
        <v>14.264768999999999</v>
      </c>
      <c r="W730" s="15">
        <v>3.1836928000000002</v>
      </c>
      <c r="X730" s="15">
        <v>4.9847991</v>
      </c>
      <c r="Y730" s="15"/>
      <c r="Z730" s="15">
        <v>5.2947251</v>
      </c>
      <c r="AA730" s="15"/>
      <c r="AB730" s="15">
        <v>0.89103778</v>
      </c>
      <c r="AC730" s="4"/>
      <c r="AD730" s="4"/>
      <c r="AE730" s="4"/>
      <c r="AF730" s="4"/>
      <c r="AG730" s="4"/>
      <c r="AH730" s="4"/>
      <c r="AI730" s="69">
        <f t="shared" si="1478"/>
        <v>1</v>
      </c>
      <c r="AJ730" s="15">
        <f t="shared" si="1563"/>
        <v>-1.7594409199999999E-4</v>
      </c>
      <c r="AK730" s="15">
        <f t="shared" si="1564"/>
        <v>3.0165642400000003E-5</v>
      </c>
      <c r="AL730" s="15">
        <f t="shared" si="1565"/>
        <v>14.26455489912</v>
      </c>
      <c r="AM730" s="15">
        <f t="shared" si="1566"/>
        <v>3.18362049502</v>
      </c>
      <c r="AN730" s="15">
        <f t="shared" si="1567"/>
        <v>4.9846662073100001</v>
      </c>
      <c r="AO730" s="15">
        <f t="shared" si="1568"/>
        <v>0</v>
      </c>
      <c r="AP730" s="15">
        <f t="shared" si="1569"/>
        <v>5.2945330874199996</v>
      </c>
      <c r="AQ730" s="15">
        <f t="shared" si="1570"/>
        <v>0</v>
      </c>
      <c r="AR730" s="15">
        <f t="shared" si="1571"/>
        <v>0.89092848624999998</v>
      </c>
      <c r="AS730" s="15">
        <f t="shared" si="1572"/>
        <v>0</v>
      </c>
      <c r="AT730" s="15">
        <f t="shared" si="1573"/>
        <v>0</v>
      </c>
      <c r="AU730" s="15">
        <f t="shared" si="1574"/>
        <v>0</v>
      </c>
      <c r="AV730" s="15">
        <f t="shared" si="1575"/>
        <v>0</v>
      </c>
      <c r="AW730" s="15">
        <f t="shared" si="1576"/>
        <v>0</v>
      </c>
      <c r="AX730" s="4"/>
      <c r="AY730" s="4">
        <f t="shared" si="1577"/>
        <v>0</v>
      </c>
      <c r="AZ730" s="4">
        <f t="shared" si="1578"/>
        <v>1</v>
      </c>
      <c r="BA730" s="4"/>
      <c r="BB730" s="4">
        <f t="shared" si="1479"/>
        <v>1</v>
      </c>
      <c r="BC730" s="4">
        <f t="shared" si="1480"/>
        <v>1</v>
      </c>
      <c r="BD730" s="40">
        <f t="shared" si="1481"/>
        <v>2.1427369038677839</v>
      </c>
      <c r="BE730" s="15">
        <f t="shared" si="1482"/>
        <v>14.26455489912</v>
      </c>
      <c r="BF730" s="15">
        <f t="shared" si="1483"/>
        <v>3.18362049502</v>
      </c>
      <c r="BG730" s="15">
        <f t="shared" si="1579"/>
        <v>4.9846662073100001</v>
      </c>
      <c r="BH730" s="15">
        <f t="shared" si="1580"/>
        <v>5.2945330874199996</v>
      </c>
      <c r="BI730" s="15">
        <f t="shared" si="1581"/>
        <v>0.89092848624999998</v>
      </c>
      <c r="BJ730" s="18">
        <f t="shared" si="1582"/>
        <v>0.22318400521676299</v>
      </c>
      <c r="BK730" s="18">
        <f t="shared" si="1583"/>
        <v>0.34944421628027883</v>
      </c>
      <c r="BL730" s="18">
        <f t="shared" si="1584"/>
        <v>0.37116707285038569</v>
      </c>
      <c r="BM730" s="18">
        <f t="shared" si="1585"/>
        <v>6.2457503409725217E-2</v>
      </c>
      <c r="BN730" s="18">
        <f t="shared" si="1500"/>
        <v>1.5657224895703801</v>
      </c>
      <c r="BO730" s="18">
        <f t="shared" si="1501"/>
        <v>1.6630540906813513</v>
      </c>
      <c r="BP730" s="18">
        <f t="shared" si="1502"/>
        <v>0.27984757845466851</v>
      </c>
      <c r="BQ730" s="18">
        <f t="shared" si="1503"/>
        <v>1.0621640180551268</v>
      </c>
      <c r="BR730" s="18">
        <f t="shared" si="1504"/>
        <v>0.17873383075148655</v>
      </c>
      <c r="BS730" s="18">
        <f t="shared" si="1505"/>
        <v>0.16827328709435738</v>
      </c>
      <c r="BT730" s="144">
        <f t="shared" si="1586"/>
        <v>-1.4997587122579883</v>
      </c>
      <c r="BU730" s="144">
        <f t="shared" si="1587"/>
        <v>-1.051411340118048</v>
      </c>
      <c r="BV730" s="144">
        <f t="shared" si="1588"/>
        <v>-0.99110298661021978</v>
      </c>
      <c r="BW730" s="144">
        <f t="shared" si="1589"/>
        <v>-2.7732688989519203</v>
      </c>
      <c r="BX730" s="96"/>
      <c r="BY730" s="96"/>
      <c r="BZ730" s="96"/>
      <c r="CA730" s="96"/>
      <c r="CB730" s="96"/>
      <c r="CC730" s="96"/>
      <c r="CD730" s="96"/>
      <c r="CE730" s="96"/>
      <c r="CF730" s="96"/>
      <c r="CG730" s="96"/>
      <c r="CH730" s="96"/>
      <c r="CI730" s="4"/>
      <c r="CJ730" s="43"/>
      <c r="CK730" s="20">
        <f t="shared" si="1484"/>
        <v>0</v>
      </c>
      <c r="CL730" s="42">
        <f t="shared" si="1485"/>
        <v>2.1427369038677839</v>
      </c>
      <c r="CM730" s="43">
        <f t="shared" si="1486"/>
        <v>0.21795149457770946</v>
      </c>
      <c r="CN730" s="43">
        <f t="shared" si="1487"/>
        <v>0.333349575820372</v>
      </c>
      <c r="CO730" s="40">
        <f t="shared" si="1488"/>
        <v>0.33810000000000001</v>
      </c>
      <c r="CP730" s="43">
        <f t="shared" si="1489"/>
        <v>5.4378864410040098E-2</v>
      </c>
      <c r="CQ730" s="18">
        <f t="shared" si="1490"/>
        <v>1.5294668039154833</v>
      </c>
      <c r="CR730" s="18">
        <f t="shared" si="1491"/>
        <v>1.5512625901239334</v>
      </c>
      <c r="CS730" s="18">
        <f t="shared" si="1492"/>
        <v>0.24949984635527059</v>
      </c>
      <c r="CT730" s="18">
        <f t="shared" si="1493"/>
        <v>1.0142505781443916</v>
      </c>
      <c r="CU730" s="18">
        <f t="shared" si="1494"/>
        <v>0.16312864438544405</v>
      </c>
      <c r="CV730" s="18">
        <f t="shared" si="1495"/>
        <v>0.16083662942928156</v>
      </c>
      <c r="CW730" s="15">
        <f t="shared" si="1496"/>
        <v>-1.5234827428873889</v>
      </c>
      <c r="CX730" s="15">
        <f t="shared" si="1497"/>
        <v>-1.0985635623941379</v>
      </c>
      <c r="CY730" s="15">
        <f t="shared" si="1498"/>
        <v>-2.911779722488681</v>
      </c>
      <c r="CZ730" s="15">
        <f t="shared" si="1506"/>
        <v>0.42491918049325139</v>
      </c>
      <c r="DA730" s="15">
        <f t="shared" si="1507"/>
        <v>0.43906917361909231</v>
      </c>
      <c r="DB730" s="15">
        <f t="shared" si="1508"/>
        <v>-1.3882969796012921</v>
      </c>
      <c r="DC730" s="15">
        <f t="shared" si="1509"/>
        <v>1.4149993125841096E-2</v>
      </c>
      <c r="DD730" s="15">
        <f t="shared" si="1510"/>
        <v>-1.8132161600945436</v>
      </c>
      <c r="DE730" s="15">
        <f t="shared" si="1511"/>
        <v>-1.8273661532203844</v>
      </c>
      <c r="DF730" s="15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125"/>
      <c r="DZ730" s="4"/>
      <c r="EA730" s="20"/>
      <c r="EB730" s="20"/>
      <c r="EC730" s="20"/>
      <c r="ED730" s="4"/>
      <c r="EE730" s="4" t="str">
        <f>E730</f>
        <v>iRM4</v>
      </c>
      <c r="EF730" s="4" t="str">
        <f>A730</f>
        <v>Lab 3</v>
      </c>
      <c r="EG730" s="4" t="str">
        <f>B730</f>
        <v>Jul 21, 2020</v>
      </c>
      <c r="EH730" s="130">
        <f>C730</f>
        <v>2</v>
      </c>
      <c r="EI730" s="51">
        <f>BE730/AVERAGE(BE729,BE731)</f>
        <v>1.0027245928197728</v>
      </c>
      <c r="EJ730" s="52">
        <f>(CM730/AVERAGE(CM729,CM731)-1)*10^6</f>
        <v>2.8183390683444998</v>
      </c>
      <c r="EK730" s="52">
        <f>(CN730/AVERAGE(CN729,CN731)-1)*10^6</f>
        <v>5.2651748303489398</v>
      </c>
      <c r="EL730" s="52">
        <f>(CP730/AVERAGE(CP729,CP731)-1)*10^6</f>
        <v>5.0518121490483736</v>
      </c>
      <c r="EN730" s="39" t="str">
        <f t="shared" ref="EN730:EU730" si="1603">DV733</f>
        <v>STD</v>
      </c>
      <c r="EO730" s="39" t="str">
        <f t="shared" si="1603"/>
        <v>Lab 3</v>
      </c>
      <c r="EP730" s="39" t="str">
        <f t="shared" si="1603"/>
        <v>Jul 21, 2020</v>
      </c>
      <c r="EQ730" s="124">
        <f t="shared" si="1603"/>
        <v>2</v>
      </c>
      <c r="ER730" s="117">
        <f t="shared" si="1603"/>
        <v>0.9969871077818997</v>
      </c>
      <c r="ES730" s="44">
        <f t="shared" si="1603"/>
        <v>10.754633770204691</v>
      </c>
      <c r="ET730" s="44">
        <f t="shared" si="1603"/>
        <v>-4.2134185317399542</v>
      </c>
      <c r="EU730" s="44">
        <f t="shared" si="1603"/>
        <v>15.19469471511492</v>
      </c>
      <c r="EV730" s="39" t="s">
        <v>275</v>
      </c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</row>
    <row r="731" spans="1:235">
      <c r="A731" s="4" t="s">
        <v>178</v>
      </c>
      <c r="B731" s="4" t="s">
        <v>173</v>
      </c>
      <c r="C731" s="4">
        <v>2</v>
      </c>
      <c r="D731" s="16">
        <v>46</v>
      </c>
      <c r="E731" s="4" t="s">
        <v>162</v>
      </c>
      <c r="F731" s="15">
        <v>1.5136965E-4</v>
      </c>
      <c r="G731" s="15">
        <v>-8.8841233999999995E-6</v>
      </c>
      <c r="H731" s="15">
        <v>2.1410088000000001E-4</v>
      </c>
      <c r="I731" s="15">
        <v>7.2304980000000005E-5</v>
      </c>
      <c r="J731" s="15">
        <v>1.3289268999999999E-4</v>
      </c>
      <c r="K731" s="15"/>
      <c r="L731" s="15">
        <v>1.9201257999999999E-4</v>
      </c>
      <c r="M731" s="15"/>
      <c r="N731" s="15">
        <v>1.0929375E-4</v>
      </c>
      <c r="O731" s="15"/>
      <c r="P731" s="15"/>
      <c r="Q731" s="15"/>
      <c r="R731" s="15"/>
      <c r="S731" s="15"/>
      <c r="T731" s="15">
        <v>-6.0598993000000001E-5</v>
      </c>
      <c r="U731" s="15">
        <v>1.9320616000000001E-6</v>
      </c>
      <c r="V731" s="15">
        <v>14.117648000000001</v>
      </c>
      <c r="W731" s="15">
        <v>3.1508837999999999</v>
      </c>
      <c r="X731" s="15">
        <v>4.9335133000000004</v>
      </c>
      <c r="Y731" s="15"/>
      <c r="Z731" s="15">
        <v>5.2404158000000001</v>
      </c>
      <c r="AA731" s="15"/>
      <c r="AB731" s="15">
        <v>0.88189983999999999</v>
      </c>
      <c r="AC731" s="4"/>
      <c r="AD731" s="4"/>
      <c r="AE731" s="4"/>
      <c r="AF731" s="4"/>
      <c r="AG731" s="4"/>
      <c r="AH731" s="4"/>
      <c r="AI731" s="69">
        <f t="shared" si="1478"/>
        <v>1</v>
      </c>
      <c r="AJ731" s="15">
        <f t="shared" si="1563"/>
        <v>-2.1196864299999999E-4</v>
      </c>
      <c r="AK731" s="15">
        <f t="shared" si="1564"/>
        <v>1.0816184999999999E-5</v>
      </c>
      <c r="AL731" s="15">
        <f t="shared" si="1565"/>
        <v>14.117433899120002</v>
      </c>
      <c r="AM731" s="15">
        <f t="shared" si="1566"/>
        <v>3.1508114950199997</v>
      </c>
      <c r="AN731" s="15">
        <f t="shared" si="1567"/>
        <v>4.9333804073100005</v>
      </c>
      <c r="AO731" s="15">
        <f t="shared" si="1568"/>
        <v>0</v>
      </c>
      <c r="AP731" s="15">
        <f t="shared" si="1569"/>
        <v>5.2402237874199997</v>
      </c>
      <c r="AQ731" s="15">
        <f t="shared" si="1570"/>
        <v>0</v>
      </c>
      <c r="AR731" s="15">
        <f t="shared" si="1571"/>
        <v>0.88179054624999997</v>
      </c>
      <c r="AS731" s="15">
        <f t="shared" si="1572"/>
        <v>0</v>
      </c>
      <c r="AT731" s="15">
        <f t="shared" si="1573"/>
        <v>0</v>
      </c>
      <c r="AU731" s="15">
        <f t="shared" si="1574"/>
        <v>0</v>
      </c>
      <c r="AV731" s="15">
        <f t="shared" si="1575"/>
        <v>0</v>
      </c>
      <c r="AW731" s="15">
        <f t="shared" si="1576"/>
        <v>0</v>
      </c>
      <c r="AX731" s="4"/>
      <c r="AY731" s="4">
        <f t="shared" si="1577"/>
        <v>0</v>
      </c>
      <c r="AZ731" s="4">
        <f t="shared" si="1578"/>
        <v>1</v>
      </c>
      <c r="BA731" s="4"/>
      <c r="BB731" s="4">
        <f t="shared" si="1479"/>
        <v>1</v>
      </c>
      <c r="BC731" s="4">
        <f t="shared" si="1480"/>
        <v>1</v>
      </c>
      <c r="BD731" s="40">
        <f t="shared" si="1481"/>
        <v>2.1440391909850169</v>
      </c>
      <c r="BE731" s="15">
        <f t="shared" si="1482"/>
        <v>14.117433899120002</v>
      </c>
      <c r="BF731" s="15">
        <f t="shared" si="1483"/>
        <v>3.1508114950199997</v>
      </c>
      <c r="BG731" s="15">
        <f t="shared" si="1579"/>
        <v>4.9333804073100005</v>
      </c>
      <c r="BH731" s="15">
        <f t="shared" si="1580"/>
        <v>5.2402237874199997</v>
      </c>
      <c r="BI731" s="15">
        <f t="shared" si="1581"/>
        <v>0.88179054624999997</v>
      </c>
      <c r="BJ731" s="18">
        <f t="shared" si="1582"/>
        <v>0.2231858507385257</v>
      </c>
      <c r="BK731" s="18">
        <f t="shared" si="1583"/>
        <v>0.34945305517722441</v>
      </c>
      <c r="BL731" s="18">
        <f t="shared" si="1584"/>
        <v>0.37118812277538943</v>
      </c>
      <c r="BM731" s="18">
        <f t="shared" si="1585"/>
        <v>6.2461106781237744E-2</v>
      </c>
      <c r="BN731" s="18">
        <f t="shared" si="1500"/>
        <v>1.5657491459287336</v>
      </c>
      <c r="BO731" s="18">
        <f t="shared" si="1501"/>
        <v>1.6631346545810217</v>
      </c>
      <c r="BP731" s="18">
        <f t="shared" si="1502"/>
        <v>0.27986140955868349</v>
      </c>
      <c r="BQ731" s="18">
        <f t="shared" si="1503"/>
        <v>1.0621973889658571</v>
      </c>
      <c r="BR731" s="18">
        <f t="shared" si="1504"/>
        <v>0.17873962140511468</v>
      </c>
      <c r="BS731" s="18">
        <f t="shared" si="1505"/>
        <v>0.16827345205502101</v>
      </c>
      <c r="BT731" s="144">
        <f t="shared" si="1586"/>
        <v>-1.4997504432329272</v>
      </c>
      <c r="BU731" s="144">
        <f t="shared" si="1587"/>
        <v>-1.0513860462807216</v>
      </c>
      <c r="BV731" s="144">
        <f t="shared" si="1588"/>
        <v>-0.99104627541554258</v>
      </c>
      <c r="BW731" s="144">
        <f t="shared" si="1589"/>
        <v>-2.7732112074436972</v>
      </c>
      <c r="BX731" s="96"/>
      <c r="BY731" s="96"/>
      <c r="BZ731" s="96"/>
      <c r="CA731" s="96"/>
      <c r="CB731" s="96"/>
      <c r="CC731" s="96"/>
      <c r="CD731" s="96"/>
      <c r="CE731" s="96"/>
      <c r="CF731" s="96"/>
      <c r="CG731" s="96"/>
      <c r="CH731" s="96"/>
      <c r="CI731" s="4"/>
      <c r="CJ731" s="43"/>
      <c r="CK731" s="20">
        <f t="shared" si="1484"/>
        <v>0</v>
      </c>
      <c r="CL731" s="42">
        <f t="shared" si="1485"/>
        <v>2.1440391909850169</v>
      </c>
      <c r="CM731" s="43">
        <f t="shared" si="1486"/>
        <v>0.21795015424906811</v>
      </c>
      <c r="CN731" s="43">
        <f t="shared" si="1487"/>
        <v>0.33334845450802675</v>
      </c>
      <c r="CO731" s="40">
        <f t="shared" si="1488"/>
        <v>0.33810000000000001</v>
      </c>
      <c r="CP731" s="43">
        <f t="shared" si="1489"/>
        <v>5.437742388131217E-2</v>
      </c>
      <c r="CQ731" s="18">
        <f t="shared" si="1490"/>
        <v>1.5294710648705683</v>
      </c>
      <c r="CR731" s="18">
        <f t="shared" si="1491"/>
        <v>1.551272129927596</v>
      </c>
      <c r="CS731" s="18">
        <f t="shared" si="1492"/>
        <v>0.24949477126394215</v>
      </c>
      <c r="CT731" s="18">
        <f t="shared" si="1493"/>
        <v>1.0142539898647072</v>
      </c>
      <c r="CU731" s="18">
        <f t="shared" si="1494"/>
        <v>0.1631248717248899</v>
      </c>
      <c r="CV731" s="18">
        <f t="shared" si="1495"/>
        <v>0.1608323687705181</v>
      </c>
      <c r="CW731" s="15">
        <f t="shared" si="1496"/>
        <v>-1.5234888925711305</v>
      </c>
      <c r="CX731" s="15">
        <f t="shared" si="1497"/>
        <v>-1.098566926172923</v>
      </c>
      <c r="CY731" s="15">
        <f t="shared" si="1498"/>
        <v>-2.9118062134392395</v>
      </c>
      <c r="CZ731" s="15">
        <f t="shared" si="1506"/>
        <v>0.42492196639820778</v>
      </c>
      <c r="DA731" s="15">
        <f t="shared" si="1507"/>
        <v>0.43907532330283378</v>
      </c>
      <c r="DB731" s="15">
        <f t="shared" si="1508"/>
        <v>-1.388317320868109</v>
      </c>
      <c r="DC731" s="15">
        <f t="shared" si="1509"/>
        <v>1.4153356904626121E-2</v>
      </c>
      <c r="DD731" s="15">
        <f t="shared" si="1510"/>
        <v>-1.8132392872663166</v>
      </c>
      <c r="DE731" s="15">
        <f t="shared" si="1511"/>
        <v>-1.8273926441709427</v>
      </c>
      <c r="DF731" s="15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3" t="str">
        <f>E731</f>
        <v>STD</v>
      </c>
      <c r="DW731" s="43" t="str">
        <f>A731</f>
        <v>Lab 3</v>
      </c>
      <c r="DX731" s="43" t="str">
        <f>B731</f>
        <v>Jul 21, 2020</v>
      </c>
      <c r="DY731" s="125">
        <f>C731</f>
        <v>2</v>
      </c>
      <c r="DZ731" s="51">
        <f>BE731/AVERAGE(BE729,BE733)</f>
        <v>0.99834917144116575</v>
      </c>
      <c r="EA731" s="52">
        <f>(CM731/AVERAGE(CM729,CM733)-1)*10^6</f>
        <v>-13.336427270305151</v>
      </c>
      <c r="EB731" s="52">
        <f>(CN731/AVERAGE(CN729,CN733)-1)*10^6</f>
        <v>1.6431452882770259</v>
      </c>
      <c r="EC731" s="52">
        <f>(CP731/AVERAGE(CP729,CP733)-1)*10^6</f>
        <v>-42.105421752314243</v>
      </c>
      <c r="ED731" s="4"/>
      <c r="EE731" s="4"/>
      <c r="EF731" s="4"/>
      <c r="EG731" s="4"/>
      <c r="EH731" s="130"/>
      <c r="EI731" s="20"/>
      <c r="EJ731" s="20"/>
      <c r="EK731" s="52"/>
      <c r="EL731" s="52"/>
      <c r="EN731" s="39" t="str">
        <f t="shared" ref="EN731:EU731" si="1604">DV735</f>
        <v>STD</v>
      </c>
      <c r="EO731" s="39" t="str">
        <f t="shared" si="1604"/>
        <v>Lab 3</v>
      </c>
      <c r="EP731" s="39" t="str">
        <f t="shared" si="1604"/>
        <v>Jul 21, 2020</v>
      </c>
      <c r="EQ731" s="124">
        <f t="shared" si="1604"/>
        <v>2</v>
      </c>
      <c r="ER731" s="117">
        <f t="shared" si="1604"/>
        <v>0.99724341298239527</v>
      </c>
      <c r="ES731" s="44">
        <f t="shared" si="1604"/>
        <v>5.1691172857637468</v>
      </c>
      <c r="ET731" s="44">
        <f t="shared" si="1604"/>
        <v>4.6409108986900094</v>
      </c>
      <c r="EU731" s="44">
        <f t="shared" si="1604"/>
        <v>17.146852067329021</v>
      </c>
      <c r="EV731" s="39" t="s">
        <v>275</v>
      </c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</row>
    <row r="732" spans="1:235">
      <c r="A732" s="4" t="s">
        <v>178</v>
      </c>
      <c r="B732" s="4" t="s">
        <v>173</v>
      </c>
      <c r="C732" s="4">
        <v>2</v>
      </c>
      <c r="D732" s="16">
        <v>47</v>
      </c>
      <c r="E732" s="4" t="s">
        <v>172</v>
      </c>
      <c r="F732" s="15">
        <v>1.5136965E-4</v>
      </c>
      <c r="G732" s="15">
        <v>-8.8841233999999995E-6</v>
      </c>
      <c r="H732" s="15">
        <v>2.1410088000000001E-4</v>
      </c>
      <c r="I732" s="15">
        <v>7.2304980000000005E-5</v>
      </c>
      <c r="J732" s="15">
        <v>1.3289268999999999E-4</v>
      </c>
      <c r="K732" s="15"/>
      <c r="L732" s="15">
        <v>1.9201257999999999E-4</v>
      </c>
      <c r="M732" s="15"/>
      <c r="N732" s="15">
        <v>1.0929375E-4</v>
      </c>
      <c r="O732" s="15"/>
      <c r="P732" s="15"/>
      <c r="Q732" s="15"/>
      <c r="R732" s="15"/>
      <c r="S732" s="15"/>
      <c r="T732" s="15">
        <v>-5.6305419999999999E-5</v>
      </c>
      <c r="U732" s="15">
        <v>7.7919321999999998E-6</v>
      </c>
      <c r="V732" s="15">
        <v>14.152315</v>
      </c>
      <c r="W732" s="15">
        <v>3.1586870999999999</v>
      </c>
      <c r="X732" s="15">
        <v>4.9458532999999996</v>
      </c>
      <c r="Y732" s="15"/>
      <c r="Z732" s="15">
        <v>5.253584</v>
      </c>
      <c r="AA732" s="15"/>
      <c r="AB732" s="15">
        <v>0.88415029000000001</v>
      </c>
      <c r="AC732" s="4"/>
      <c r="AD732" s="4"/>
      <c r="AE732" s="4"/>
      <c r="AF732" s="4"/>
      <c r="AG732" s="4"/>
      <c r="AH732" s="4"/>
      <c r="AI732" s="69">
        <f t="shared" ref="AI732:AI795" si="1605">$AJ$5</f>
        <v>1</v>
      </c>
      <c r="AJ732" s="15">
        <f t="shared" si="1563"/>
        <v>-2.0767506999999998E-4</v>
      </c>
      <c r="AK732" s="15">
        <f t="shared" si="1564"/>
        <v>1.6676055600000001E-5</v>
      </c>
      <c r="AL732" s="15">
        <f t="shared" si="1565"/>
        <v>14.152100899120001</v>
      </c>
      <c r="AM732" s="15">
        <f t="shared" si="1566"/>
        <v>3.1586147950199996</v>
      </c>
      <c r="AN732" s="15">
        <f t="shared" si="1567"/>
        <v>4.9457204073099996</v>
      </c>
      <c r="AO732" s="15">
        <f t="shared" si="1568"/>
        <v>0</v>
      </c>
      <c r="AP732" s="15">
        <f t="shared" si="1569"/>
        <v>5.2533919874199997</v>
      </c>
      <c r="AQ732" s="15">
        <f t="shared" si="1570"/>
        <v>0</v>
      </c>
      <c r="AR732" s="15">
        <f t="shared" si="1571"/>
        <v>0.88404099624999999</v>
      </c>
      <c r="AS732" s="15">
        <f t="shared" si="1572"/>
        <v>0</v>
      </c>
      <c r="AT732" s="15">
        <f t="shared" si="1573"/>
        <v>0</v>
      </c>
      <c r="AU732" s="15">
        <f t="shared" si="1574"/>
        <v>0</v>
      </c>
      <c r="AV732" s="15">
        <f t="shared" si="1575"/>
        <v>0</v>
      </c>
      <c r="AW732" s="15">
        <f t="shared" si="1576"/>
        <v>0</v>
      </c>
      <c r="AX732" s="4"/>
      <c r="AY732" s="4">
        <f t="shared" si="1577"/>
        <v>0</v>
      </c>
      <c r="AZ732" s="4">
        <f t="shared" si="1578"/>
        <v>1</v>
      </c>
      <c r="BA732" s="4"/>
      <c r="BB732" s="4">
        <f t="shared" ref="BB732:BB795" si="1606">$BB$7</f>
        <v>1</v>
      </c>
      <c r="BC732" s="4">
        <f t="shared" ref="BC732:BC795" si="1607">$BB$8</f>
        <v>1</v>
      </c>
      <c r="BD732" s="40">
        <f t="shared" ref="BD732:BD795" si="1608">LN(AP732/AL732/$CM$7)/LN($BG$4/$BD$4)</f>
        <v>2.1453515483742009</v>
      </c>
      <c r="BE732" s="15">
        <f t="shared" ref="BE732:BE795" si="1609">AL732</f>
        <v>14.152100899120001</v>
      </c>
      <c r="BF732" s="15">
        <f t="shared" ref="BF732:BF795" si="1610">AM732</f>
        <v>3.1586147950199996</v>
      </c>
      <c r="BG732" s="15">
        <f t="shared" si="1579"/>
        <v>4.9457204073099996</v>
      </c>
      <c r="BH732" s="15">
        <f t="shared" si="1580"/>
        <v>5.2533919874199997</v>
      </c>
      <c r="BI732" s="15">
        <f t="shared" si="1581"/>
        <v>0.88404099624999999</v>
      </c>
      <c r="BJ732" s="18">
        <f t="shared" si="1582"/>
        <v>0.22319052256166483</v>
      </c>
      <c r="BK732" s="18">
        <f t="shared" si="1583"/>
        <v>0.34946898997996345</v>
      </c>
      <c r="BL732" s="18">
        <f t="shared" si="1584"/>
        <v>0.37120933668206563</v>
      </c>
      <c r="BM732" s="18">
        <f t="shared" si="1585"/>
        <v>6.2467120786636778E-2</v>
      </c>
      <c r="BN732" s="18">
        <f t="shared" si="1500"/>
        <v>1.5657877671907392</v>
      </c>
      <c r="BO732" s="18">
        <f t="shared" si="1501"/>
        <v>1.6631948902736449</v>
      </c>
      <c r="BP732" s="18">
        <f t="shared" si="1502"/>
        <v>0.27988249711354957</v>
      </c>
      <c r="BQ732" s="18">
        <f t="shared" si="1503"/>
        <v>1.0622096590125167</v>
      </c>
      <c r="BR732" s="18">
        <f t="shared" si="1504"/>
        <v>0.17874868036279351</v>
      </c>
      <c r="BS732" s="18">
        <f t="shared" si="1505"/>
        <v>0.16828003666335253</v>
      </c>
      <c r="BT732" s="144">
        <f t="shared" si="1586"/>
        <v>-1.4997295110177888</v>
      </c>
      <c r="BU732" s="144">
        <f t="shared" si="1587"/>
        <v>-1.0513404480545612</v>
      </c>
      <c r="BV732" s="144">
        <f t="shared" si="1588"/>
        <v>-0.99098912568688513</v>
      </c>
      <c r="BW732" s="144">
        <f t="shared" si="1589"/>
        <v>-2.7731149280756031</v>
      </c>
      <c r="BX732" s="96"/>
      <c r="BY732" s="96"/>
      <c r="BZ732" s="96"/>
      <c r="CA732" s="96"/>
      <c r="CB732" s="96"/>
      <c r="CC732" s="96"/>
      <c r="CD732" s="96"/>
      <c r="CE732" s="96"/>
      <c r="CF732" s="96"/>
      <c r="CG732" s="96"/>
      <c r="CH732" s="96"/>
      <c r="CI732" s="4"/>
      <c r="CJ732" s="43"/>
      <c r="CK732" s="20">
        <f t="shared" ref="CK732:CK795" si="1611">$CM$6</f>
        <v>0</v>
      </c>
      <c r="CL732" s="42">
        <f t="shared" ref="CL732:CL795" si="1612">IF(CK732=0,LN(BL732/$CM$7)/LN($BG$4/$BD$4),(BL732/$CM$7)^(1/($BG$4^(CK732)-$BD$4^(CK732))))</f>
        <v>2.1453515483742009</v>
      </c>
      <c r="CM732" s="43">
        <f t="shared" ref="CM732:CM795" si="1613">IF($CK732=0,BJ732/((BE$4/$BD$4)^(LN($BL732/$CM$7)/LN($BG$4/$BD$4))),BJ732/(($BL732/$CM$7)^((BE$4^$CK732-$BD$4^$CK732)/($BG$4^$CK732-$BD$4^$CK732))))</f>
        <v>0.21795154957258861</v>
      </c>
      <c r="CN732" s="43">
        <f t="shared" ref="CN732:CN795" si="1614">IF($CK732=0,BK732/((BF$4/$BD$4)^(LN($BL732/$CM$7)/LN($BG$4/$BD$4))),BK732/(($BL732/$CM$7)^((BF$4^$CK732-$BD$4^$CK732)/($BG$4^$CK732-$BD$4^$CK732))))</f>
        <v>0.33335402780996781</v>
      </c>
      <c r="CO732" s="40">
        <f t="shared" ref="CO732:CO795" si="1615">IF($CK732=0,BL732/((BG$4/$BD$4)^(LN($BL732/$CM$7)/LN($BG$4/$BD$4))),BL732/(($BL732/$CM$7)^((BG$4^$CK732-$BD$4^$CK732)/($BG$4^$CK732-$BD$4^$CK732))))</f>
        <v>0.33810000000000001</v>
      </c>
      <c r="CP732" s="43">
        <f t="shared" ref="CP732:CP795" si="1616">IF($CK732=0,BM732/((BH$4/$BD$4)^(LN($BL732/$CM$7)/LN($BG$4/$BD$4))),BM732/(($BL732/$CM$7)^((BH$4^$CK732-$BD$4^$CK732)/($BG$4^$CK732-$BD$4^$CK732))))</f>
        <v>5.4378046285968387E-2</v>
      </c>
      <c r="CQ732" s="18">
        <f t="shared" ref="CQ732:CQ795" si="1617">IF($CK732=0,BN732/((BF$4/$BE$4)^(LN($BL732/$CM$7)/LN($BG$4/$BD$4))),BN732/(($BL732/$CM$7)^((BF$4^$CK732-$BE$4^$CK732)/($BG$4^$CK732-$BD$4^$CK732))))</f>
        <v>1.5294868445013947</v>
      </c>
      <c r="CR732" s="18">
        <f t="shared" ref="CR732:CR795" si="1618">IF($CK732=0,BO732/((BG$4/$BE$4)^(LN($BL732/$CM$7)/LN($BG$4/$BD$4))),BO732/(($BL732/$CM$7)^((BG$4^$CK732-$BE$4^$CK732)/($BG$4^$CK732-$BD$4^$CK732))))</f>
        <v>1.5512621986997892</v>
      </c>
      <c r="CS732" s="18">
        <f t="shared" ref="CS732:CS795" si="1619">IF($CK732=0,BP732/((BH$4/$BE$4)^(LN($BL732/$CM$7)/LN($BG$4/$BD$4))),BP732/(($BL732/$CM$7)^((BH$4^$CK732-$BE$4^$CK732)/($BG$4^$CK732-$BD$4^$CK732))))</f>
        <v>0.24949602970295834</v>
      </c>
      <c r="CT732" s="18">
        <f t="shared" ref="CT732:CT795" si="1620">IF($CK732=0,BQ732/((BG$4/$BF$4)^(LN($BL732/$CM$7)/LN($BG$4/$BD$4))),BQ732/(($BL732/$CM$7)^((BG$4^$CK732-$BF$4^$CK732)/($BG$4^$CK732-$BD$4^$CK732))))</f>
        <v>1.0142370326862755</v>
      </c>
      <c r="CU732" s="18">
        <f t="shared" ref="CU732:CU795" si="1621">IF($CK732=0,BR732/((BH$4/$BF$4)^(LN($BL732/$CM$7)/LN($BG$4/$BD$4))),BR732/(($BL732/$CM$7)^((BH$4^$CK732-$BF$4^$CK732)/($BG$4^$CK732-$BD$4^$CK732))))</f>
        <v>0.16312401155976788</v>
      </c>
      <c r="CV732" s="18">
        <f t="shared" ref="CV732:CV795" si="1622">IF($CK732=0,BS732/((BH$4/$BG$4)^(LN($BL732/$CM$7)/LN($BG$4/$BD$4))),BS732/(($BL732/$CM$7)^((BH$4^$CK732-$BG$4^$CK732)/($BG$4^$CK732-$BD$4^$CK732))))</f>
        <v>0.16083420965977047</v>
      </c>
      <c r="CW732" s="15">
        <f t="shared" ref="CW732:CW795" si="1623">LN(CM732)</f>
        <v>-1.5234824905611899</v>
      </c>
      <c r="CX732" s="15">
        <f t="shared" ref="CX732:CX795" si="1624">LN(CN732)</f>
        <v>-1.0985502071653026</v>
      </c>
      <c r="CY732" s="15">
        <f t="shared" ref="CY732:CY795" si="1625">LN(CP732)</f>
        <v>-2.9117947674925615</v>
      </c>
      <c r="CZ732" s="15">
        <f t="shared" si="1506"/>
        <v>0.42493228339588746</v>
      </c>
      <c r="DA732" s="15">
        <f t="shared" si="1507"/>
        <v>0.43906892129289293</v>
      </c>
      <c r="DB732" s="15">
        <f t="shared" si="1508"/>
        <v>-1.388312276931372</v>
      </c>
      <c r="DC732" s="15">
        <f t="shared" si="1509"/>
        <v>1.4136637897005656E-2</v>
      </c>
      <c r="DD732" s="15">
        <f t="shared" si="1510"/>
        <v>-1.8132445603272593</v>
      </c>
      <c r="DE732" s="15">
        <f t="shared" si="1511"/>
        <v>-1.8273811982242647</v>
      </c>
      <c r="DF732" s="15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125"/>
      <c r="DZ732" s="4"/>
      <c r="EA732" s="20"/>
      <c r="EB732" s="20"/>
      <c r="EC732" s="20"/>
      <c r="ED732" s="4"/>
      <c r="EE732" s="4" t="str">
        <f>E732</f>
        <v>iRM11</v>
      </c>
      <c r="EF732" s="4" t="str">
        <f>A732</f>
        <v>Lab 3</v>
      </c>
      <c r="EG732" s="4" t="str">
        <f>B732</f>
        <v>Jul 21, 2020</v>
      </c>
      <c r="EH732" s="130">
        <f>C732</f>
        <v>2</v>
      </c>
      <c r="EI732" s="51">
        <f>BE732/AVERAGE(BE731,BE733)</f>
        <v>1.0085291439903041</v>
      </c>
      <c r="EJ732" s="52">
        <f>(CM732/AVERAGE(CM731,CM733)-1)*10^6</f>
        <v>-3.6031844549144765</v>
      </c>
      <c r="EK732" s="52">
        <f>(CN732/AVERAGE(CN731,CN733)-1)*10^6</f>
        <v>16.460905344573007</v>
      </c>
      <c r="EL732" s="52">
        <f>(CP732/AVERAGE(CP731,CP733)-1)*10^6</f>
        <v>-9.2216109303100424</v>
      </c>
      <c r="EN732" s="39" t="str">
        <f t="shared" ref="EN732:EU732" si="1626">DV737</f>
        <v>STD</v>
      </c>
      <c r="EO732" s="39" t="str">
        <f t="shared" si="1626"/>
        <v>Lab 3</v>
      </c>
      <c r="EP732" s="39" t="str">
        <f t="shared" si="1626"/>
        <v>Jul 21, 2020</v>
      </c>
      <c r="EQ732" s="124">
        <f t="shared" si="1626"/>
        <v>2</v>
      </c>
      <c r="ER732" s="117">
        <f t="shared" si="1626"/>
        <v>1.00581555366523</v>
      </c>
      <c r="ES732" s="44">
        <f t="shared" si="1626"/>
        <v>-6.4230878461524199</v>
      </c>
      <c r="ET732" s="44">
        <f t="shared" si="1626"/>
        <v>2.0190242604467556</v>
      </c>
      <c r="EU732" s="44">
        <f t="shared" si="1626"/>
        <v>-16.880971942190293</v>
      </c>
      <c r="EV732" s="39" t="s">
        <v>275</v>
      </c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</row>
    <row r="733" spans="1:235">
      <c r="A733" s="4" t="s">
        <v>178</v>
      </c>
      <c r="B733" s="4" t="s">
        <v>173</v>
      </c>
      <c r="C733" s="4">
        <v>2</v>
      </c>
      <c r="D733" s="16">
        <v>48</v>
      </c>
      <c r="E733" s="4" t="s">
        <v>162</v>
      </c>
      <c r="F733" s="15">
        <v>1.5136965E-4</v>
      </c>
      <c r="G733" s="15">
        <v>-8.8841233999999995E-6</v>
      </c>
      <c r="H733" s="15">
        <v>2.1410088000000001E-4</v>
      </c>
      <c r="I733" s="15">
        <v>7.2304980000000005E-5</v>
      </c>
      <c r="J733" s="15">
        <v>1.3289268999999999E-4</v>
      </c>
      <c r="K733" s="15"/>
      <c r="L733" s="15">
        <v>1.9201257999999999E-4</v>
      </c>
      <c r="M733" s="15"/>
      <c r="N733" s="15">
        <v>1.0929375E-4</v>
      </c>
      <c r="O733" s="15"/>
      <c r="P733" s="15"/>
      <c r="Q733" s="15"/>
      <c r="R733" s="15"/>
      <c r="S733" s="15"/>
      <c r="T733" s="15">
        <v>-1.7740238000000001E-5</v>
      </c>
      <c r="U733" s="15">
        <v>2.0416158000000001E-5</v>
      </c>
      <c r="V733" s="15">
        <v>13.947613</v>
      </c>
      <c r="W733" s="15">
        <v>3.1130814</v>
      </c>
      <c r="X733" s="15">
        <v>4.8743601999999999</v>
      </c>
      <c r="Y733" s="15"/>
      <c r="Z733" s="15">
        <v>5.1778550000000001</v>
      </c>
      <c r="AA733" s="15"/>
      <c r="AB733" s="15">
        <v>0.87145371000000005</v>
      </c>
      <c r="AC733" s="4"/>
      <c r="AD733" s="4"/>
      <c r="AE733" s="4"/>
      <c r="AF733" s="4"/>
      <c r="AG733" s="4"/>
      <c r="AH733" s="4"/>
      <c r="AI733" s="69">
        <f t="shared" si="1605"/>
        <v>1</v>
      </c>
      <c r="AJ733" s="15">
        <f t="shared" si="1563"/>
        <v>-1.69109888E-4</v>
      </c>
      <c r="AK733" s="15">
        <f t="shared" si="1564"/>
        <v>2.9300281400000002E-5</v>
      </c>
      <c r="AL733" s="15">
        <f t="shared" si="1565"/>
        <v>13.947398899120001</v>
      </c>
      <c r="AM733" s="15">
        <f t="shared" si="1566"/>
        <v>3.1130090950199998</v>
      </c>
      <c r="AN733" s="15">
        <f t="shared" si="1567"/>
        <v>4.87422730731</v>
      </c>
      <c r="AO733" s="15">
        <f t="shared" si="1568"/>
        <v>0</v>
      </c>
      <c r="AP733" s="15">
        <f t="shared" si="1569"/>
        <v>5.1776629874199998</v>
      </c>
      <c r="AQ733" s="15">
        <f t="shared" si="1570"/>
        <v>0</v>
      </c>
      <c r="AR733" s="15">
        <f t="shared" si="1571"/>
        <v>0.87134441625000003</v>
      </c>
      <c r="AS733" s="15">
        <f t="shared" si="1572"/>
        <v>0</v>
      </c>
      <c r="AT733" s="15">
        <f t="shared" si="1573"/>
        <v>0</v>
      </c>
      <c r="AU733" s="15">
        <f t="shared" si="1574"/>
        <v>0</v>
      </c>
      <c r="AV733" s="15">
        <f t="shared" si="1575"/>
        <v>0</v>
      </c>
      <c r="AW733" s="15">
        <f t="shared" si="1576"/>
        <v>0</v>
      </c>
      <c r="AX733" s="4"/>
      <c r="AY733" s="4">
        <f t="shared" si="1577"/>
        <v>0</v>
      </c>
      <c r="AZ733" s="4">
        <f t="shared" si="1578"/>
        <v>1</v>
      </c>
      <c r="BA733" s="4"/>
      <c r="BB733" s="4">
        <f t="shared" si="1606"/>
        <v>1</v>
      </c>
      <c r="BC733" s="4">
        <f t="shared" si="1607"/>
        <v>1</v>
      </c>
      <c r="BD733" s="40">
        <f t="shared" si="1608"/>
        <v>2.1464971370460773</v>
      </c>
      <c r="BE733" s="15">
        <f t="shared" si="1609"/>
        <v>13.947398899120001</v>
      </c>
      <c r="BF733" s="15">
        <f t="shared" si="1610"/>
        <v>3.1130090950199998</v>
      </c>
      <c r="BG733" s="15">
        <f t="shared" si="1579"/>
        <v>4.87422730731</v>
      </c>
      <c r="BH733" s="15">
        <f t="shared" si="1580"/>
        <v>5.1776629874199998</v>
      </c>
      <c r="BI733" s="15">
        <f t="shared" si="1581"/>
        <v>0.87134441625000003</v>
      </c>
      <c r="BJ733" s="18">
        <f t="shared" si="1582"/>
        <v>0.22319639077766767</v>
      </c>
      <c r="BK733" s="18">
        <f t="shared" si="1583"/>
        <v>0.34947213760535201</v>
      </c>
      <c r="BL733" s="18">
        <f t="shared" si="1584"/>
        <v>0.37122785580805895</v>
      </c>
      <c r="BM733" s="18">
        <f t="shared" si="1585"/>
        <v>6.2473614080470356E-2</v>
      </c>
      <c r="BN733" s="18">
        <f t="shared" ref="BN733:BN796" si="1627">BG733/BF733</f>
        <v>1.5657607024365874</v>
      </c>
      <c r="BO733" s="18">
        <f t="shared" ref="BO733:BO796" si="1628">BH733/BF733</f>
        <v>1.663234134363085</v>
      </c>
      <c r="BP733" s="18">
        <f t="shared" ref="BP733:BP796" si="1629">BI733/BF733</f>
        <v>0.27990423081125049</v>
      </c>
      <c r="BQ733" s="18">
        <f t="shared" ref="BQ733:BQ796" si="1630">BH733/BG733</f>
        <v>1.0622530836128488</v>
      </c>
      <c r="BR733" s="18">
        <f t="shared" ref="BR733:BR796" si="1631">BI733/BG733</f>
        <v>0.17876565069979874</v>
      </c>
      <c r="BS733" s="18">
        <f t="shared" ref="BS733:BS796" si="1632">BI733/BH733</f>
        <v>0.16828913321841868</v>
      </c>
      <c r="BT733" s="144">
        <f t="shared" si="1586"/>
        <v>-1.4997032189566739</v>
      </c>
      <c r="BU733" s="144">
        <f t="shared" si="1587"/>
        <v>-1.0513314412147448</v>
      </c>
      <c r="BV733" s="144">
        <f t="shared" si="1588"/>
        <v>-0.99093923829927988</v>
      </c>
      <c r="BW733" s="144">
        <f t="shared" si="1589"/>
        <v>-2.7730109860930892</v>
      </c>
      <c r="BX733" s="96"/>
      <c r="BY733" s="96"/>
      <c r="BZ733" s="96"/>
      <c r="CA733" s="96"/>
      <c r="CB733" s="96"/>
      <c r="CC733" s="96"/>
      <c r="CD733" s="96"/>
      <c r="CE733" s="96"/>
      <c r="CF733" s="96"/>
      <c r="CG733" s="96"/>
      <c r="CH733" s="96"/>
      <c r="CI733" s="4"/>
      <c r="CJ733" s="43"/>
      <c r="CK733" s="20">
        <f t="shared" si="1611"/>
        <v>0</v>
      </c>
      <c r="CL733" s="42">
        <f t="shared" si="1612"/>
        <v>2.1464971370460773</v>
      </c>
      <c r="CM733" s="43">
        <f t="shared" si="1613"/>
        <v>0.21795451554103915</v>
      </c>
      <c r="CN733" s="43">
        <f t="shared" si="1614"/>
        <v>0.33334862667436205</v>
      </c>
      <c r="CO733" s="40">
        <f t="shared" si="1615"/>
        <v>0.33810000000000001</v>
      </c>
      <c r="CP733" s="43">
        <f t="shared" si="1616"/>
        <v>5.4379671606245093E-2</v>
      </c>
      <c r="CQ733" s="18">
        <f t="shared" si="1617"/>
        <v>1.5294412499180141</v>
      </c>
      <c r="CR733" s="18">
        <f t="shared" si="1618"/>
        <v>1.551241088814874</v>
      </c>
      <c r="CS733" s="18">
        <f t="shared" si="1619"/>
        <v>0.24950009166479423</v>
      </c>
      <c r="CT733" s="18">
        <f t="shared" si="1620"/>
        <v>1.0142534660275633</v>
      </c>
      <c r="CU733" s="18">
        <f t="shared" si="1621"/>
        <v>0.16313153034035718</v>
      </c>
      <c r="CV733" s="18">
        <f t="shared" si="1622"/>
        <v>0.16083901687738864</v>
      </c>
      <c r="CW733" s="15">
        <f t="shared" si="1623"/>
        <v>-1.5234688822694595</v>
      </c>
      <c r="CX733" s="15">
        <f t="shared" si="1624"/>
        <v>-1.0985664096974797</v>
      </c>
      <c r="CY733" s="15">
        <f t="shared" si="1625"/>
        <v>-2.9117648786661254</v>
      </c>
      <c r="CZ733" s="15">
        <f t="shared" ref="CZ733:CZ796" si="1633">LN(CQ733)</f>
        <v>0.42490247257198011</v>
      </c>
      <c r="DA733" s="15">
        <f t="shared" ref="DA733:DA796" si="1634">LN(CR733)</f>
        <v>0.43905531300116252</v>
      </c>
      <c r="DB733" s="15">
        <f t="shared" ref="DB733:DB796" si="1635">LN(CS733)</f>
        <v>-1.3882959963966663</v>
      </c>
      <c r="DC733" s="15">
        <f t="shared" ref="DC733:DC796" si="1636">LN(CT733)</f>
        <v>1.4152840429182698E-2</v>
      </c>
      <c r="DD733" s="15">
        <f t="shared" ref="DD733:DD796" si="1637">LN(CU733)</f>
        <v>-1.813198468968646</v>
      </c>
      <c r="DE733" s="15">
        <f t="shared" ref="DE733:DE796" si="1638">LN(CV733)</f>
        <v>-1.8273513093978289</v>
      </c>
      <c r="DF733" s="15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3" t="str">
        <f>E733</f>
        <v>STD</v>
      </c>
      <c r="DW733" s="43" t="str">
        <f>A733</f>
        <v>Lab 3</v>
      </c>
      <c r="DX733" s="43" t="str">
        <f>B733</f>
        <v>Jul 21, 2020</v>
      </c>
      <c r="DY733" s="125">
        <f>C733</f>
        <v>2</v>
      </c>
      <c r="DZ733" s="51">
        <f>BE733/AVERAGE(BE731,BE735)</f>
        <v>0.9969871077818997</v>
      </c>
      <c r="EA733" s="52">
        <f>(CM733/AVERAGE(CM731,CM735)-1)*10^6</f>
        <v>10.754633770204691</v>
      </c>
      <c r="EB733" s="52">
        <f>(CN733/AVERAGE(CN731,CN735)-1)*10^6</f>
        <v>-4.2134185317399542</v>
      </c>
      <c r="EC733" s="52">
        <f>(CP733/AVERAGE(CP731,CP735)-1)*10^6</f>
        <v>15.19469471511492</v>
      </c>
      <c r="ED733" s="4"/>
      <c r="EE733" s="4"/>
      <c r="EF733" s="4"/>
      <c r="EG733" s="4"/>
      <c r="EH733" s="130"/>
      <c r="EI733" s="20"/>
      <c r="EJ733" s="20"/>
      <c r="EK733" s="52"/>
      <c r="EL733" s="52"/>
      <c r="EN733" s="39" t="str">
        <f t="shared" ref="EN733:EU733" si="1639">DV739</f>
        <v>STD</v>
      </c>
      <c r="EO733" s="39" t="str">
        <f t="shared" si="1639"/>
        <v>Lab 3</v>
      </c>
      <c r="EP733" s="39" t="str">
        <f t="shared" si="1639"/>
        <v>Jul 21, 2020</v>
      </c>
      <c r="EQ733" s="124">
        <f t="shared" si="1639"/>
        <v>2</v>
      </c>
      <c r="ER733" s="117">
        <f t="shared" si="1639"/>
        <v>0.99886614134456819</v>
      </c>
      <c r="ES733" s="44">
        <f t="shared" si="1639"/>
        <v>-0.89343509501738083</v>
      </c>
      <c r="ET733" s="44">
        <f t="shared" si="1639"/>
        <v>-2.7323667712852995</v>
      </c>
      <c r="EU733" s="44">
        <f t="shared" si="1639"/>
        <v>14.529063567136902</v>
      </c>
      <c r="EV733" s="39" t="s">
        <v>275</v>
      </c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</row>
    <row r="734" spans="1:235">
      <c r="A734" s="4" t="s">
        <v>178</v>
      </c>
      <c r="B734" s="4" t="s">
        <v>173</v>
      </c>
      <c r="C734" s="4">
        <v>2</v>
      </c>
      <c r="D734" s="16">
        <v>49</v>
      </c>
      <c r="E734" s="4" t="s">
        <v>165</v>
      </c>
      <c r="F734" s="15">
        <v>1.5136965E-4</v>
      </c>
      <c r="G734" s="15">
        <v>-8.8841233999999995E-6</v>
      </c>
      <c r="H734" s="15">
        <v>2.1410088000000001E-4</v>
      </c>
      <c r="I734" s="15">
        <v>7.2304980000000005E-5</v>
      </c>
      <c r="J734" s="15">
        <v>1.3289268999999999E-4</v>
      </c>
      <c r="K734" s="15"/>
      <c r="L734" s="15">
        <v>1.9201257999999999E-4</v>
      </c>
      <c r="M734" s="15"/>
      <c r="N734" s="15">
        <v>1.0929375E-4</v>
      </c>
      <c r="O734" s="15"/>
      <c r="P734" s="15"/>
      <c r="Q734" s="15"/>
      <c r="R734" s="15"/>
      <c r="S734" s="15"/>
      <c r="T734" s="15">
        <v>1.1431862E-4</v>
      </c>
      <c r="U734" s="15">
        <v>2.1688895000000001E-5</v>
      </c>
      <c r="V734" s="15">
        <v>13.65375</v>
      </c>
      <c r="W734" s="15">
        <v>3.0474891</v>
      </c>
      <c r="X734" s="15">
        <v>4.7718536</v>
      </c>
      <c r="Y734" s="15"/>
      <c r="Z734" s="15">
        <v>5.0691306000000003</v>
      </c>
      <c r="AA734" s="15"/>
      <c r="AB734" s="15">
        <v>0.85318216000000002</v>
      </c>
      <c r="AC734" s="4"/>
      <c r="AD734" s="4"/>
      <c r="AE734" s="4"/>
      <c r="AF734" s="4"/>
      <c r="AG734" s="4"/>
      <c r="AH734" s="4"/>
      <c r="AI734" s="69">
        <f t="shared" si="1605"/>
        <v>1</v>
      </c>
      <c r="AJ734" s="15">
        <f t="shared" si="1563"/>
        <v>-3.7051029999999997E-5</v>
      </c>
      <c r="AK734" s="15">
        <f t="shared" si="1564"/>
        <v>3.0573018400000003E-5</v>
      </c>
      <c r="AL734" s="15">
        <f t="shared" si="1565"/>
        <v>13.653535899120001</v>
      </c>
      <c r="AM734" s="15">
        <f t="shared" si="1566"/>
        <v>3.0474167950199997</v>
      </c>
      <c r="AN734" s="15">
        <f t="shared" si="1567"/>
        <v>4.7717207073100001</v>
      </c>
      <c r="AO734" s="15">
        <f t="shared" si="1568"/>
        <v>0</v>
      </c>
      <c r="AP734" s="15">
        <f t="shared" si="1569"/>
        <v>5.0689385874199999</v>
      </c>
      <c r="AQ734" s="15">
        <f t="shared" si="1570"/>
        <v>0</v>
      </c>
      <c r="AR734" s="15">
        <f t="shared" si="1571"/>
        <v>0.85307286625000001</v>
      </c>
      <c r="AS734" s="15">
        <f t="shared" si="1572"/>
        <v>0</v>
      </c>
      <c r="AT734" s="15">
        <f t="shared" si="1573"/>
        <v>0</v>
      </c>
      <c r="AU734" s="15">
        <f t="shared" si="1574"/>
        <v>0</v>
      </c>
      <c r="AV734" s="15">
        <f t="shared" si="1575"/>
        <v>0</v>
      </c>
      <c r="AW734" s="15">
        <f t="shared" si="1576"/>
        <v>0</v>
      </c>
      <c r="AX734" s="4"/>
      <c r="AY734" s="4">
        <f t="shared" si="1577"/>
        <v>0</v>
      </c>
      <c r="AZ734" s="4">
        <f t="shared" si="1578"/>
        <v>1</v>
      </c>
      <c r="BA734" s="4"/>
      <c r="BB734" s="4">
        <f t="shared" si="1606"/>
        <v>1</v>
      </c>
      <c r="BC734" s="4">
        <f t="shared" si="1607"/>
        <v>1</v>
      </c>
      <c r="BD734" s="40">
        <f t="shared" si="1608"/>
        <v>2.1481540466859523</v>
      </c>
      <c r="BE734" s="15">
        <f t="shared" si="1609"/>
        <v>13.653535899120001</v>
      </c>
      <c r="BF734" s="15">
        <f t="shared" si="1610"/>
        <v>3.0474167950199997</v>
      </c>
      <c r="BG734" s="15">
        <f t="shared" si="1579"/>
        <v>4.7717207073100001</v>
      </c>
      <c r="BH734" s="15">
        <f t="shared" si="1580"/>
        <v>5.0689385874199999</v>
      </c>
      <c r="BI734" s="15">
        <f t="shared" si="1581"/>
        <v>0.85307286625000001</v>
      </c>
      <c r="BJ734" s="18">
        <f t="shared" si="1582"/>
        <v>0.2231961608726141</v>
      </c>
      <c r="BK734" s="18">
        <f t="shared" si="1583"/>
        <v>0.34948607764070461</v>
      </c>
      <c r="BL734" s="18">
        <f t="shared" si="1584"/>
        <v>0.37125464237778166</v>
      </c>
      <c r="BM734" s="18">
        <f t="shared" si="1585"/>
        <v>6.2479995845250776E-2</v>
      </c>
      <c r="BN734" s="18">
        <f t="shared" si="1627"/>
        <v>1.5658247716911609</v>
      </c>
      <c r="BO734" s="18">
        <f t="shared" si="1628"/>
        <v>1.6633558611685519</v>
      </c>
      <c r="BP734" s="18">
        <f t="shared" si="1629"/>
        <v>0.27993311175683844</v>
      </c>
      <c r="BQ734" s="18">
        <f t="shared" si="1630"/>
        <v>1.062287358867144</v>
      </c>
      <c r="BR734" s="18">
        <f t="shared" si="1631"/>
        <v>0.1787767806575816</v>
      </c>
      <c r="BS734" s="18">
        <f t="shared" si="1632"/>
        <v>0.16829418063322779</v>
      </c>
      <c r="BT734" s="144">
        <f t="shared" si="1586"/>
        <v>-1.4997042490144235</v>
      </c>
      <c r="BU734" s="144">
        <f t="shared" si="1587"/>
        <v>-1.0512915531783775</v>
      </c>
      <c r="BV734" s="144">
        <f t="shared" si="1588"/>
        <v>-0.99086708422211367</v>
      </c>
      <c r="BW734" s="144">
        <f t="shared" si="1589"/>
        <v>-2.7729088399479753</v>
      </c>
      <c r="BX734" s="96"/>
      <c r="BY734" s="96"/>
      <c r="BZ734" s="96"/>
      <c r="CA734" s="96"/>
      <c r="CB734" s="96"/>
      <c r="CC734" s="96"/>
      <c r="CD734" s="96"/>
      <c r="CE734" s="96"/>
      <c r="CF734" s="96"/>
      <c r="CG734" s="96"/>
      <c r="CH734" s="96"/>
      <c r="CI734" s="4"/>
      <c r="CJ734" s="43"/>
      <c r="CK734" s="20">
        <f t="shared" si="1611"/>
        <v>0</v>
      </c>
      <c r="CL734" s="42">
        <f t="shared" si="1612"/>
        <v>2.1481540466859523</v>
      </c>
      <c r="CM734" s="43">
        <f t="shared" si="1613"/>
        <v>0.2179502926938541</v>
      </c>
      <c r="CN734" s="43">
        <f t="shared" si="1614"/>
        <v>0.3333497689744056</v>
      </c>
      <c r="CO734" s="40">
        <f t="shared" si="1615"/>
        <v>0.33810000000000001</v>
      </c>
      <c r="CP734" s="43">
        <f t="shared" si="1616"/>
        <v>5.4379401893158784E-2</v>
      </c>
      <c r="CQ734" s="18">
        <f t="shared" si="1617"/>
        <v>1.5294761243686352</v>
      </c>
      <c r="CR734" s="18">
        <f t="shared" si="1618"/>
        <v>1.5512711445398941</v>
      </c>
      <c r="CS734" s="18">
        <f t="shared" si="1619"/>
        <v>0.24950368829989741</v>
      </c>
      <c r="CT734" s="18">
        <f t="shared" si="1620"/>
        <v>1.0142499904535982</v>
      </c>
      <c r="CU734" s="18">
        <f t="shared" si="1621"/>
        <v>0.16313016223309276</v>
      </c>
      <c r="CV734" s="18">
        <f t="shared" si="1622"/>
        <v>0.16083821914569296</v>
      </c>
      <c r="CW734" s="15">
        <f t="shared" si="1623"/>
        <v>-1.5234882573582651</v>
      </c>
      <c r="CX734" s="15">
        <f t="shared" si="1624"/>
        <v>-1.0985629829604393</v>
      </c>
      <c r="CY734" s="15">
        <f t="shared" si="1625"/>
        <v>-2.9117698384929729</v>
      </c>
      <c r="CZ734" s="15">
        <f t="shared" si="1633"/>
        <v>0.42492527439782596</v>
      </c>
      <c r="DA734" s="15">
        <f t="shared" si="1634"/>
        <v>0.43907468808996825</v>
      </c>
      <c r="DB734" s="15">
        <f t="shared" si="1635"/>
        <v>-1.3882815811347078</v>
      </c>
      <c r="DC734" s="15">
        <f t="shared" si="1636"/>
        <v>1.4149413692142669E-2</v>
      </c>
      <c r="DD734" s="15">
        <f t="shared" si="1637"/>
        <v>-1.8132068555325336</v>
      </c>
      <c r="DE734" s="15">
        <f t="shared" si="1638"/>
        <v>-1.8273562692246761</v>
      </c>
      <c r="DF734" s="15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125"/>
      <c r="DZ734" s="4"/>
      <c r="EA734" s="20"/>
      <c r="EB734" s="20"/>
      <c r="EC734" s="20"/>
      <c r="ED734" s="4"/>
      <c r="EE734" s="4" t="str">
        <f>E734</f>
        <v>iRM6</v>
      </c>
      <c r="EF734" s="4" t="str">
        <f>A734</f>
        <v>Lab 3</v>
      </c>
      <c r="EG734" s="4" t="str">
        <f>B734</f>
        <v>Jul 21, 2020</v>
      </c>
      <c r="EH734" s="130">
        <f>C734</f>
        <v>2</v>
      </c>
      <c r="EI734" s="51">
        <f>BE734/AVERAGE(BE733,BE735)</f>
        <v>0.98194872514242648</v>
      </c>
      <c r="EJ734" s="52">
        <f>(CM734/AVERAGE(CM733,CM735)-1)*10^6</f>
        <v>-18.625447692932617</v>
      </c>
      <c r="EK734" s="52">
        <f>(CN734/AVERAGE(CN733,CN735)-1)*10^6</f>
        <v>-1.0449263556644439</v>
      </c>
      <c r="EL734" s="52">
        <f>(CP734/AVERAGE(CP733,CP735)-1)*10^6</f>
        <v>-10.432253038872297</v>
      </c>
      <c r="EN734" s="39" t="str">
        <f t="shared" ref="EN734:EU734" si="1640">DV741</f>
        <v>STD</v>
      </c>
      <c r="EO734" s="39" t="str">
        <f t="shared" si="1640"/>
        <v>Lab 3</v>
      </c>
      <c r="EP734" s="39" t="str">
        <f t="shared" si="1640"/>
        <v>Jul 21, 2020</v>
      </c>
      <c r="EQ734" s="124">
        <f t="shared" si="1640"/>
        <v>2</v>
      </c>
      <c r="ER734" s="117">
        <f t="shared" si="1640"/>
        <v>1.0010254478230451</v>
      </c>
      <c r="ES734" s="44">
        <f t="shared" si="1640"/>
        <v>-2.9933357243994152</v>
      </c>
      <c r="ET734" s="44">
        <f t="shared" si="1640"/>
        <v>9.0596715620616664</v>
      </c>
      <c r="EU734" s="44">
        <f t="shared" si="1640"/>
        <v>-20.678844841692801</v>
      </c>
      <c r="EV734" s="39" t="s">
        <v>275</v>
      </c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</row>
    <row r="735" spans="1:235">
      <c r="A735" s="4" t="s">
        <v>178</v>
      </c>
      <c r="B735" s="4" t="s">
        <v>173</v>
      </c>
      <c r="C735" s="4">
        <v>2</v>
      </c>
      <c r="D735" s="16">
        <v>50</v>
      </c>
      <c r="E735" s="4" t="s">
        <v>162</v>
      </c>
      <c r="F735" s="15">
        <v>1.5136965E-4</v>
      </c>
      <c r="G735" s="15">
        <v>-8.8841233999999995E-6</v>
      </c>
      <c r="H735" s="15">
        <v>2.1410088000000001E-4</v>
      </c>
      <c r="I735" s="15">
        <v>7.2304980000000005E-5</v>
      </c>
      <c r="J735" s="15">
        <v>1.3289268999999999E-4</v>
      </c>
      <c r="K735" s="15"/>
      <c r="L735" s="15">
        <v>1.9201257999999999E-4</v>
      </c>
      <c r="M735" s="15"/>
      <c r="N735" s="15">
        <v>1.0929375E-4</v>
      </c>
      <c r="O735" s="15"/>
      <c r="P735" s="15"/>
      <c r="Q735" s="15"/>
      <c r="R735" s="15"/>
      <c r="S735" s="15"/>
      <c r="T735" s="15">
        <v>-4.7705538999999999E-5</v>
      </c>
      <c r="U735" s="15">
        <v>2.2613951999999999E-5</v>
      </c>
      <c r="V735" s="15">
        <v>13.861876000000001</v>
      </c>
      <c r="W735" s="15">
        <v>3.0940413000000002</v>
      </c>
      <c r="X735" s="15">
        <v>4.8447543</v>
      </c>
      <c r="Y735" s="15"/>
      <c r="Z735" s="15">
        <v>5.1466859999999999</v>
      </c>
      <c r="AA735" s="15"/>
      <c r="AB735" s="15">
        <v>0.86627151000000002</v>
      </c>
      <c r="AC735" s="4"/>
      <c r="AD735" s="4"/>
      <c r="AE735" s="4"/>
      <c r="AF735" s="4"/>
      <c r="AG735" s="4"/>
      <c r="AH735" s="4"/>
      <c r="AI735" s="69">
        <f t="shared" si="1605"/>
        <v>1</v>
      </c>
      <c r="AJ735" s="15">
        <f t="shared" si="1563"/>
        <v>-1.99075189E-4</v>
      </c>
      <c r="AK735" s="15">
        <f t="shared" si="1564"/>
        <v>3.1498075400000001E-5</v>
      </c>
      <c r="AL735" s="15">
        <f t="shared" si="1565"/>
        <v>13.861661899120001</v>
      </c>
      <c r="AM735" s="15">
        <f t="shared" si="1566"/>
        <v>3.09396899502</v>
      </c>
      <c r="AN735" s="15">
        <f t="shared" si="1567"/>
        <v>4.84462140731</v>
      </c>
      <c r="AO735" s="15">
        <f t="shared" si="1568"/>
        <v>0</v>
      </c>
      <c r="AP735" s="15">
        <f t="shared" si="1569"/>
        <v>5.1464939874199995</v>
      </c>
      <c r="AQ735" s="15">
        <f t="shared" si="1570"/>
        <v>0</v>
      </c>
      <c r="AR735" s="15">
        <f t="shared" si="1571"/>
        <v>0.86616221625000001</v>
      </c>
      <c r="AS735" s="15">
        <f t="shared" si="1572"/>
        <v>0</v>
      </c>
      <c r="AT735" s="15">
        <f t="shared" si="1573"/>
        <v>0</v>
      </c>
      <c r="AU735" s="15">
        <f t="shared" si="1574"/>
        <v>0</v>
      </c>
      <c r="AV735" s="15">
        <f t="shared" si="1575"/>
        <v>0</v>
      </c>
      <c r="AW735" s="15">
        <f t="shared" si="1576"/>
        <v>0</v>
      </c>
      <c r="AX735" s="4"/>
      <c r="AY735" s="4">
        <f t="shared" si="1577"/>
        <v>0</v>
      </c>
      <c r="AZ735" s="4">
        <f t="shared" si="1578"/>
        <v>1</v>
      </c>
      <c r="BA735" s="4"/>
      <c r="BB735" s="4">
        <f t="shared" si="1606"/>
        <v>1</v>
      </c>
      <c r="BC735" s="4">
        <f t="shared" si="1607"/>
        <v>1</v>
      </c>
      <c r="BD735" s="40">
        <f t="shared" si="1608"/>
        <v>2.1494375958451961</v>
      </c>
      <c r="BE735" s="15">
        <f t="shared" si="1609"/>
        <v>13.861661899120001</v>
      </c>
      <c r="BF735" s="15">
        <f t="shared" si="1610"/>
        <v>3.09396899502</v>
      </c>
      <c r="BG735" s="15">
        <f t="shared" si="1579"/>
        <v>4.84462140731</v>
      </c>
      <c r="BH735" s="15">
        <f t="shared" si="1580"/>
        <v>5.1464939874199995</v>
      </c>
      <c r="BI735" s="15">
        <f t="shared" si="1581"/>
        <v>0.86616221625000001</v>
      </c>
      <c r="BJ735" s="18">
        <f t="shared" si="1582"/>
        <v>0.22320332277159485</v>
      </c>
      <c r="BK735" s="18">
        <f t="shared" si="1583"/>
        <v>0.34949787713532082</v>
      </c>
      <c r="BL735" s="18">
        <f t="shared" si="1584"/>
        <v>0.37127539431233142</v>
      </c>
      <c r="BM735" s="18">
        <f t="shared" si="1585"/>
        <v>6.24861739200974E-2</v>
      </c>
      <c r="BN735" s="18">
        <f t="shared" si="1627"/>
        <v>1.5658273935866263</v>
      </c>
      <c r="BO735" s="18">
        <f t="shared" si="1628"/>
        <v>1.6633954624961365</v>
      </c>
      <c r="BP735" s="18">
        <f t="shared" si="1629"/>
        <v>0.27995180871048159</v>
      </c>
      <c r="BQ735" s="18">
        <f t="shared" si="1630"/>
        <v>1.0623108711146152</v>
      </c>
      <c r="BR735" s="18">
        <f t="shared" si="1631"/>
        <v>0.17878842192767769</v>
      </c>
      <c r="BS735" s="18">
        <f t="shared" si="1632"/>
        <v>0.16830141419910952</v>
      </c>
      <c r="BT735" s="144">
        <f t="shared" si="1586"/>
        <v>-1.49967216161628</v>
      </c>
      <c r="BU735" s="144">
        <f t="shared" si="1587"/>
        <v>-1.0512577913315235</v>
      </c>
      <c r="BV735" s="144">
        <f t="shared" si="1588"/>
        <v>-0.9908111890164526</v>
      </c>
      <c r="BW735" s="144">
        <f t="shared" si="1589"/>
        <v>-2.7728099639903743</v>
      </c>
      <c r="BX735" s="96"/>
      <c r="BY735" s="96"/>
      <c r="BZ735" s="96"/>
      <c r="CA735" s="96"/>
      <c r="CB735" s="96"/>
      <c r="CC735" s="96"/>
      <c r="CD735" s="96"/>
      <c r="CE735" s="96"/>
      <c r="CF735" s="96"/>
      <c r="CG735" s="96"/>
      <c r="CH735" s="96"/>
      <c r="CI735" s="4"/>
      <c r="CJ735" s="43"/>
      <c r="CK735" s="20">
        <f t="shared" si="1611"/>
        <v>0</v>
      </c>
      <c r="CL735" s="42">
        <f t="shared" si="1612"/>
        <v>2.1494375958451961</v>
      </c>
      <c r="CM735" s="43">
        <f t="shared" si="1613"/>
        <v>0.21795418884144144</v>
      </c>
      <c r="CN735" s="43">
        <f t="shared" si="1614"/>
        <v>0.33335160792709556</v>
      </c>
      <c r="CO735" s="40">
        <f t="shared" si="1615"/>
        <v>0.33810000000000001</v>
      </c>
      <c r="CP735" s="43">
        <f t="shared" si="1616"/>
        <v>5.4380266791270331E-2</v>
      </c>
      <c r="CQ735" s="18">
        <f t="shared" si="1617"/>
        <v>1.529457220799753</v>
      </c>
      <c r="CR735" s="18">
        <f t="shared" si="1618"/>
        <v>1.5512434140275364</v>
      </c>
      <c r="CS735" s="18">
        <f t="shared" si="1619"/>
        <v>0.2495031964301048</v>
      </c>
      <c r="CT735" s="18">
        <f t="shared" si="1620"/>
        <v>1.0142443952871014</v>
      </c>
      <c r="CU735" s="18">
        <f t="shared" si="1621"/>
        <v>0.1631318568685691</v>
      </c>
      <c r="CV735" s="18">
        <f t="shared" si="1622"/>
        <v>0.16084077725900722</v>
      </c>
      <c r="CW735" s="15">
        <f t="shared" si="1623"/>
        <v>-1.523470381205335</v>
      </c>
      <c r="CX735" s="15">
        <f t="shared" si="1624"/>
        <v>-1.0985574663895916</v>
      </c>
      <c r="CY735" s="15">
        <f t="shared" si="1625"/>
        <v>-2.9117539337348575</v>
      </c>
      <c r="CZ735" s="15">
        <f t="shared" si="1633"/>
        <v>0.42491291481574328</v>
      </c>
      <c r="DA735" s="15">
        <f t="shared" si="1634"/>
        <v>0.43905681193703816</v>
      </c>
      <c r="DB735" s="15">
        <f t="shared" si="1635"/>
        <v>-1.388283552529523</v>
      </c>
      <c r="DC735" s="15">
        <f t="shared" si="1636"/>
        <v>1.4143897121294722E-2</v>
      </c>
      <c r="DD735" s="15">
        <f t="shared" si="1637"/>
        <v>-1.8131964673452663</v>
      </c>
      <c r="DE735" s="15">
        <f t="shared" si="1638"/>
        <v>-1.8273403644665607</v>
      </c>
      <c r="DF735" s="15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3" t="str">
        <f>E735</f>
        <v>STD</v>
      </c>
      <c r="DW735" s="43" t="str">
        <f>A735</f>
        <v>Lab 3</v>
      </c>
      <c r="DX735" s="43" t="str">
        <f>B735</f>
        <v>Jul 21, 2020</v>
      </c>
      <c r="DY735" s="125">
        <f>C735</f>
        <v>2</v>
      </c>
      <c r="DZ735" s="51">
        <f>BE735/AVERAGE(BE733,BE737)</f>
        <v>0.99724341298239527</v>
      </c>
      <c r="EA735" s="52">
        <f>(CM735/AVERAGE(CM733,CM737)-1)*10^6</f>
        <v>5.1691172857637468</v>
      </c>
      <c r="EB735" s="52">
        <f>(CN735/AVERAGE(CN733,CN737)-1)*10^6</f>
        <v>4.6409108986900094</v>
      </c>
      <c r="EC735" s="52">
        <f>(CP735/AVERAGE(CP733,CP737)-1)*10^6</f>
        <v>17.146852067329021</v>
      </c>
      <c r="ED735" s="4"/>
      <c r="EE735" s="4"/>
      <c r="EF735" s="4"/>
      <c r="EG735" s="4"/>
      <c r="EH735" s="130"/>
      <c r="EI735" s="20"/>
      <c r="EJ735" s="20"/>
      <c r="EK735" s="52"/>
      <c r="EL735" s="52"/>
      <c r="EN735" s="39" t="str">
        <f t="shared" ref="EN735:EU735" si="1641">DV743</f>
        <v>STD</v>
      </c>
      <c r="EO735" s="39" t="str">
        <f t="shared" si="1641"/>
        <v>Lab 3</v>
      </c>
      <c r="EP735" s="39" t="str">
        <f t="shared" si="1641"/>
        <v>Jul 21, 2020</v>
      </c>
      <c r="EQ735" s="124">
        <f t="shared" si="1641"/>
        <v>2</v>
      </c>
      <c r="ER735" s="117">
        <f t="shared" si="1641"/>
        <v>0.99560841032499092</v>
      </c>
      <c r="ES735" s="44">
        <f t="shared" si="1641"/>
        <v>5.4527519679492542</v>
      </c>
      <c r="ET735" s="44">
        <f t="shared" si="1641"/>
        <v>-10.439909222892396</v>
      </c>
      <c r="EU735" s="44">
        <f t="shared" si="1641"/>
        <v>10.488484321724556</v>
      </c>
      <c r="EV735" s="39" t="s">
        <v>275</v>
      </c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</row>
    <row r="736" spans="1:235">
      <c r="A736" s="4" t="s">
        <v>178</v>
      </c>
      <c r="B736" s="4" t="s">
        <v>173</v>
      </c>
      <c r="C736" s="4">
        <v>2</v>
      </c>
      <c r="D736" s="16">
        <v>51</v>
      </c>
      <c r="E736" s="4" t="s">
        <v>171</v>
      </c>
      <c r="F736" s="15">
        <v>1.5136965E-4</v>
      </c>
      <c r="G736" s="15">
        <v>-8.8841233999999995E-6</v>
      </c>
      <c r="H736" s="15">
        <v>2.1410088000000001E-4</v>
      </c>
      <c r="I736" s="15">
        <v>7.2304980000000005E-5</v>
      </c>
      <c r="J736" s="15">
        <v>1.3289268999999999E-4</v>
      </c>
      <c r="K736" s="15"/>
      <c r="L736" s="15">
        <v>1.9201257999999999E-4</v>
      </c>
      <c r="M736" s="15"/>
      <c r="N736" s="15">
        <v>1.0929375E-4</v>
      </c>
      <c r="O736" s="15"/>
      <c r="P736" s="15"/>
      <c r="Q736" s="15"/>
      <c r="R736" s="15"/>
      <c r="S736" s="15"/>
      <c r="T736" s="15">
        <v>-3.5659664000000002E-5</v>
      </c>
      <c r="U736" s="15">
        <v>1.6704664000000001E-5</v>
      </c>
      <c r="V736" s="15">
        <v>13.934215999999999</v>
      </c>
      <c r="W736" s="15">
        <v>3.1102332000000001</v>
      </c>
      <c r="X736" s="15">
        <v>4.8702344000000002</v>
      </c>
      <c r="Y736" s="15"/>
      <c r="Z736" s="15">
        <v>5.1739113000000003</v>
      </c>
      <c r="AA736" s="15"/>
      <c r="AB736" s="15">
        <v>0.87089892000000002</v>
      </c>
      <c r="AC736" s="4"/>
      <c r="AD736" s="4"/>
      <c r="AE736" s="4"/>
      <c r="AF736" s="4"/>
      <c r="AG736" s="4"/>
      <c r="AH736" s="4"/>
      <c r="AI736" s="69">
        <f t="shared" si="1605"/>
        <v>1</v>
      </c>
      <c r="AJ736" s="15">
        <f t="shared" si="1563"/>
        <v>-1.8702931400000001E-4</v>
      </c>
      <c r="AK736" s="15">
        <f t="shared" si="1564"/>
        <v>2.5588787399999999E-5</v>
      </c>
      <c r="AL736" s="15">
        <f t="shared" si="1565"/>
        <v>13.93400189912</v>
      </c>
      <c r="AM736" s="15">
        <f t="shared" si="1566"/>
        <v>3.1101608950199999</v>
      </c>
      <c r="AN736" s="15">
        <f t="shared" si="1567"/>
        <v>4.8701015073100002</v>
      </c>
      <c r="AO736" s="15">
        <f t="shared" si="1568"/>
        <v>0</v>
      </c>
      <c r="AP736" s="15">
        <f t="shared" si="1569"/>
        <v>5.17371928742</v>
      </c>
      <c r="AQ736" s="15">
        <f t="shared" si="1570"/>
        <v>0</v>
      </c>
      <c r="AR736" s="15">
        <f t="shared" si="1571"/>
        <v>0.87078962625</v>
      </c>
      <c r="AS736" s="15">
        <f t="shared" si="1572"/>
        <v>0</v>
      </c>
      <c r="AT736" s="15">
        <f t="shared" si="1573"/>
        <v>0</v>
      </c>
      <c r="AU736" s="15">
        <f t="shared" si="1574"/>
        <v>0</v>
      </c>
      <c r="AV736" s="15">
        <f t="shared" si="1575"/>
        <v>0</v>
      </c>
      <c r="AW736" s="15">
        <f t="shared" si="1576"/>
        <v>0</v>
      </c>
      <c r="AX736" s="4"/>
      <c r="AY736" s="4">
        <f t="shared" si="1577"/>
        <v>0</v>
      </c>
      <c r="AZ736" s="4">
        <f t="shared" si="1578"/>
        <v>1</v>
      </c>
      <c r="BA736" s="4"/>
      <c r="BB736" s="4">
        <f t="shared" si="1606"/>
        <v>1</v>
      </c>
      <c r="BC736" s="4">
        <f t="shared" si="1607"/>
        <v>1</v>
      </c>
      <c r="BD736" s="40">
        <f t="shared" si="1608"/>
        <v>2.1510676351822595</v>
      </c>
      <c r="BE736" s="15">
        <f t="shared" si="1609"/>
        <v>13.93400189912</v>
      </c>
      <c r="BF736" s="15">
        <f t="shared" si="1610"/>
        <v>3.1101608950199999</v>
      </c>
      <c r="BG736" s="15">
        <f t="shared" si="1579"/>
        <v>4.8701015073100002</v>
      </c>
      <c r="BH736" s="15">
        <f t="shared" si="1580"/>
        <v>5.17371928742</v>
      </c>
      <c r="BI736" s="15">
        <f t="shared" si="1581"/>
        <v>0.87078962625</v>
      </c>
      <c r="BJ736" s="18">
        <f t="shared" si="1582"/>
        <v>0.22320657895248469</v>
      </c>
      <c r="BK736" s="18">
        <f t="shared" si="1583"/>
        <v>0.34951204561107252</v>
      </c>
      <c r="BL736" s="18">
        <f t="shared" si="1584"/>
        <v>0.37130174984020531</v>
      </c>
      <c r="BM736" s="18">
        <f t="shared" si="1585"/>
        <v>6.2493864472990678E-2</v>
      </c>
      <c r="BN736" s="18">
        <f t="shared" si="1627"/>
        <v>1.5658680279557315</v>
      </c>
      <c r="BO736" s="18">
        <f t="shared" si="1628"/>
        <v>1.6634892734019571</v>
      </c>
      <c r="BP736" s="18">
        <f t="shared" si="1629"/>
        <v>0.27998217958572857</v>
      </c>
      <c r="BQ736" s="18">
        <f t="shared" si="1630"/>
        <v>1.0623432139256792</v>
      </c>
      <c r="BR736" s="18">
        <f t="shared" si="1631"/>
        <v>0.17880317790973119</v>
      </c>
      <c r="BS736" s="18">
        <f t="shared" si="1632"/>
        <v>0.1683101803314575</v>
      </c>
      <c r="BT736" s="144">
        <f t="shared" si="1586"/>
        <v>-1.4996575733158086</v>
      </c>
      <c r="BU736" s="144">
        <f t="shared" si="1587"/>
        <v>-1.0512172526344532</v>
      </c>
      <c r="BV736" s="144">
        <f t="shared" si="1588"/>
        <v>-0.99074020507062954</v>
      </c>
      <c r="BW736" s="144">
        <f t="shared" si="1589"/>
        <v>-2.7726868954907662</v>
      </c>
      <c r="BX736" s="96"/>
      <c r="BY736" s="96"/>
      <c r="BZ736" s="96"/>
      <c r="CA736" s="96"/>
      <c r="CB736" s="96"/>
      <c r="CC736" s="96"/>
      <c r="CD736" s="96"/>
      <c r="CE736" s="96"/>
      <c r="CF736" s="96"/>
      <c r="CG736" s="96"/>
      <c r="CH736" s="96"/>
      <c r="CI736" s="4"/>
      <c r="CJ736" s="43"/>
      <c r="CK736" s="20">
        <f t="shared" si="1611"/>
        <v>0</v>
      </c>
      <c r="CL736" s="42">
        <f t="shared" si="1612"/>
        <v>2.1510676351822595</v>
      </c>
      <c r="CM736" s="43">
        <f t="shared" si="1613"/>
        <v>0.21795343488972835</v>
      </c>
      <c r="CN736" s="43">
        <f t="shared" si="1614"/>
        <v>0.3333531642477196</v>
      </c>
      <c r="CO736" s="40">
        <f t="shared" si="1615"/>
        <v>0.33810000000000001</v>
      </c>
      <c r="CP736" s="43">
        <f t="shared" si="1616"/>
        <v>5.4381229302127777E-2</v>
      </c>
      <c r="CQ736" s="18">
        <f t="shared" si="1617"/>
        <v>1.5294696521593099</v>
      </c>
      <c r="CR736" s="18">
        <f t="shared" si="1618"/>
        <v>1.5512487801399355</v>
      </c>
      <c r="CS736" s="18">
        <f t="shared" si="1619"/>
        <v>0.24950847565050524</v>
      </c>
      <c r="CT736" s="18">
        <f t="shared" si="1620"/>
        <v>1.0142396601004002</v>
      </c>
      <c r="CU736" s="18">
        <f t="shared" si="1621"/>
        <v>0.16313398261825493</v>
      </c>
      <c r="CV736" s="18">
        <f t="shared" si="1622"/>
        <v>0.16084362408201058</v>
      </c>
      <c r="CW736" s="15">
        <f t="shared" si="1623"/>
        <v>-1.5234738404323456</v>
      </c>
      <c r="CX736" s="15">
        <f t="shared" si="1624"/>
        <v>-1.0985527976945739</v>
      </c>
      <c r="CY736" s="15">
        <f t="shared" si="1625"/>
        <v>-2.9117362342567876</v>
      </c>
      <c r="CZ736" s="15">
        <f t="shared" si="1633"/>
        <v>0.42492104273777165</v>
      </c>
      <c r="DA736" s="15">
        <f t="shared" si="1634"/>
        <v>0.43906027116404872</v>
      </c>
      <c r="DB736" s="15">
        <f t="shared" si="1635"/>
        <v>-1.3882623938244423</v>
      </c>
      <c r="DC736" s="15">
        <f t="shared" si="1636"/>
        <v>1.4139228426277258E-2</v>
      </c>
      <c r="DD736" s="15">
        <f t="shared" si="1637"/>
        <v>-1.8131834365622139</v>
      </c>
      <c r="DE736" s="15">
        <f t="shared" si="1638"/>
        <v>-1.8273226649884911</v>
      </c>
      <c r="DF736" s="15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125"/>
      <c r="DZ736" s="4"/>
      <c r="EA736" s="20"/>
      <c r="EB736" s="20"/>
      <c r="EC736" s="20"/>
      <c r="ED736" s="4"/>
      <c r="EE736" s="4" t="str">
        <f>E736</f>
        <v>iRM10</v>
      </c>
      <c r="EF736" s="4" t="str">
        <f>A736</f>
        <v>Lab 3</v>
      </c>
      <c r="EG736" s="4" t="str">
        <f>B736</f>
        <v>Jul 21, 2020</v>
      </c>
      <c r="EH736" s="130">
        <f>C736</f>
        <v>2</v>
      </c>
      <c r="EI736" s="51">
        <f>BE736/AVERAGE(BE735,BE737)</f>
        <v>1.0055489204141248</v>
      </c>
      <c r="EJ736" s="52">
        <f>(CM736/AVERAGE(CM735,CM737)-1)*10^6</f>
        <v>2.4593525937977034</v>
      </c>
      <c r="EK736" s="52">
        <f>(CN736/AVERAGE(CN735,CN737)-1)*10^6</f>
        <v>4.8379621471195122</v>
      </c>
      <c r="EL736" s="52">
        <f>(CP736/AVERAGE(CP735,CP737)-1)*10^6</f>
        <v>29.37409999481666</v>
      </c>
      <c r="EN736" s="39" t="str">
        <f t="shared" ref="EN736:EU736" si="1642">DV745</f>
        <v>STD</v>
      </c>
      <c r="EO736" s="39" t="str">
        <f t="shared" si="1642"/>
        <v>Lab 3</v>
      </c>
      <c r="EP736" s="39" t="str">
        <f t="shared" si="1642"/>
        <v>Jul 21, 2020</v>
      </c>
      <c r="EQ736" s="124">
        <f t="shared" si="1642"/>
        <v>2</v>
      </c>
      <c r="ER736" s="117">
        <f t="shared" si="1642"/>
        <v>1.0047910530893964</v>
      </c>
      <c r="ES736" s="44">
        <f t="shared" si="1642"/>
        <v>6.6743612734398994</v>
      </c>
      <c r="ET736" s="44">
        <f t="shared" si="1642"/>
        <v>-2.6476896657356974</v>
      </c>
      <c r="EU736" s="44">
        <f t="shared" si="1642"/>
        <v>-9.5758413309887658</v>
      </c>
      <c r="EV736" s="39" t="s">
        <v>275</v>
      </c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</row>
    <row r="737" spans="1:235">
      <c r="A737" s="4" t="s">
        <v>178</v>
      </c>
      <c r="B737" s="4" t="s">
        <v>173</v>
      </c>
      <c r="C737" s="4">
        <v>2</v>
      </c>
      <c r="D737" s="16">
        <v>52</v>
      </c>
      <c r="E737" s="4" t="s">
        <v>162</v>
      </c>
      <c r="F737" s="15">
        <v>1.5136965E-4</v>
      </c>
      <c r="G737" s="15">
        <v>-8.8841233999999995E-6</v>
      </c>
      <c r="H737" s="15">
        <v>2.1410088000000001E-4</v>
      </c>
      <c r="I737" s="15">
        <v>7.2304980000000005E-5</v>
      </c>
      <c r="J737" s="15">
        <v>1.3289268999999999E-4</v>
      </c>
      <c r="K737" s="15"/>
      <c r="L737" s="15">
        <v>1.9201257999999999E-4</v>
      </c>
      <c r="M737" s="15"/>
      <c r="N737" s="15">
        <v>1.0929375E-4</v>
      </c>
      <c r="O737" s="15"/>
      <c r="P737" s="15"/>
      <c r="Q737" s="15"/>
      <c r="R737" s="15"/>
      <c r="S737" s="15"/>
      <c r="T737" s="15">
        <v>-3.7904083000000002E-5</v>
      </c>
      <c r="U737" s="15">
        <v>1.1633468E-5</v>
      </c>
      <c r="V737" s="15">
        <v>13.852772</v>
      </c>
      <c r="W737" s="15">
        <v>3.0920746000000001</v>
      </c>
      <c r="X737" s="15">
        <v>4.8418881000000003</v>
      </c>
      <c r="Y737" s="15"/>
      <c r="Z737" s="15">
        <v>5.1439728999999996</v>
      </c>
      <c r="AA737" s="15"/>
      <c r="AB737" s="15">
        <v>0.86584905999999995</v>
      </c>
      <c r="AC737" s="4"/>
      <c r="AD737" s="4"/>
      <c r="AE737" s="4"/>
      <c r="AF737" s="4"/>
      <c r="AG737" s="4"/>
      <c r="AH737" s="4"/>
      <c r="AI737" s="69">
        <f t="shared" si="1605"/>
        <v>1</v>
      </c>
      <c r="AJ737" s="15">
        <f t="shared" si="1563"/>
        <v>-1.89273733E-4</v>
      </c>
      <c r="AK737" s="15">
        <f t="shared" si="1564"/>
        <v>2.05175914E-5</v>
      </c>
      <c r="AL737" s="15">
        <f t="shared" si="1565"/>
        <v>13.852557899120001</v>
      </c>
      <c r="AM737" s="15">
        <f t="shared" si="1566"/>
        <v>3.0920022950199999</v>
      </c>
      <c r="AN737" s="15">
        <f t="shared" si="1567"/>
        <v>4.8417552073100003</v>
      </c>
      <c r="AO737" s="15">
        <f t="shared" si="1568"/>
        <v>0</v>
      </c>
      <c r="AP737" s="15">
        <f t="shared" si="1569"/>
        <v>5.1437808874199993</v>
      </c>
      <c r="AQ737" s="15">
        <f t="shared" si="1570"/>
        <v>0</v>
      </c>
      <c r="AR737" s="15">
        <f t="shared" si="1571"/>
        <v>0.86573976624999993</v>
      </c>
      <c r="AS737" s="15">
        <f t="shared" si="1572"/>
        <v>0</v>
      </c>
      <c r="AT737" s="15">
        <f t="shared" si="1573"/>
        <v>0</v>
      </c>
      <c r="AU737" s="15">
        <f t="shared" si="1574"/>
        <v>0</v>
      </c>
      <c r="AV737" s="15">
        <f t="shared" si="1575"/>
        <v>0</v>
      </c>
      <c r="AW737" s="15">
        <f t="shared" si="1576"/>
        <v>0</v>
      </c>
      <c r="AX737" s="4"/>
      <c r="AY737" s="4">
        <f t="shared" si="1577"/>
        <v>0</v>
      </c>
      <c r="AZ737" s="4">
        <f t="shared" si="1578"/>
        <v>1</v>
      </c>
      <c r="BA737" s="4"/>
      <c r="BB737" s="4">
        <f t="shared" si="1606"/>
        <v>1</v>
      </c>
      <c r="BC737" s="4">
        <f t="shared" si="1607"/>
        <v>1</v>
      </c>
      <c r="BD737" s="40">
        <f t="shared" si="1608"/>
        <v>2.1524154521966308</v>
      </c>
      <c r="BE737" s="15">
        <f t="shared" si="1609"/>
        <v>13.852557899120001</v>
      </c>
      <c r="BF737" s="15">
        <f t="shared" si="1610"/>
        <v>3.0920022950199999</v>
      </c>
      <c r="BG737" s="15">
        <f t="shared" si="1579"/>
        <v>4.8417552073100003</v>
      </c>
      <c r="BH737" s="15">
        <f t="shared" si="1580"/>
        <v>5.1437808874199993</v>
      </c>
      <c r="BI737" s="15">
        <f t="shared" si="1581"/>
        <v>0.86573976624999993</v>
      </c>
      <c r="BJ737" s="18">
        <f t="shared" si="1582"/>
        <v>0.22320803981020884</v>
      </c>
      <c r="BK737" s="18">
        <f t="shared" si="1583"/>
        <v>0.34952066200117293</v>
      </c>
      <c r="BL737" s="18">
        <f t="shared" si="1584"/>
        <v>0.37132354362848496</v>
      </c>
      <c r="BM737" s="18">
        <f t="shared" si="1585"/>
        <v>6.2496744107093535E-2</v>
      </c>
      <c r="BN737" s="18">
        <f t="shared" si="1627"/>
        <v>1.5658963821301699</v>
      </c>
      <c r="BO737" s="18">
        <f t="shared" si="1628"/>
        <v>1.663576025058134</v>
      </c>
      <c r="BP737" s="18">
        <f t="shared" si="1629"/>
        <v>0.27999324827292865</v>
      </c>
      <c r="BQ737" s="18">
        <f t="shared" si="1630"/>
        <v>1.0623793783820392</v>
      </c>
      <c r="BR737" s="18">
        <f t="shared" si="1631"/>
        <v>0.17880700885970457</v>
      </c>
      <c r="BS737" s="18">
        <f t="shared" si="1632"/>
        <v>0.16830805689396985</v>
      </c>
      <c r="BT737" s="144">
        <f t="shared" si="1586"/>
        <v>-1.4996510284686519</v>
      </c>
      <c r="BU737" s="144">
        <f t="shared" si="1587"/>
        <v>-1.0511926003113015</v>
      </c>
      <c r="BV737" s="144">
        <f t="shared" si="1588"/>
        <v>-0.99068151116812564</v>
      </c>
      <c r="BW737" s="144">
        <f t="shared" si="1589"/>
        <v>-2.7726408178832394</v>
      </c>
      <c r="BX737" s="96"/>
      <c r="BY737" s="96"/>
      <c r="BZ737" s="96"/>
      <c r="CA737" s="96"/>
      <c r="CB737" s="96"/>
      <c r="CC737" s="96"/>
      <c r="CD737" s="96"/>
      <c r="CE737" s="96"/>
      <c r="CF737" s="96"/>
      <c r="CG737" s="96"/>
      <c r="CH737" s="96"/>
      <c r="CI737" s="4"/>
      <c r="CJ737" s="43"/>
      <c r="CK737" s="20">
        <f t="shared" si="1611"/>
        <v>0</v>
      </c>
      <c r="CL737" s="42">
        <f t="shared" si="1612"/>
        <v>2.1524154521966308</v>
      </c>
      <c r="CM737" s="43">
        <f t="shared" si="1613"/>
        <v>0.21795160889196094</v>
      </c>
      <c r="CN737" s="43">
        <f t="shared" si="1614"/>
        <v>0.33335149508396794</v>
      </c>
      <c r="CO737" s="40">
        <f t="shared" si="1615"/>
        <v>0.33810000000000001</v>
      </c>
      <c r="CP737" s="43">
        <f t="shared" si="1616"/>
        <v>5.4378997107492083E-2</v>
      </c>
      <c r="CQ737" s="18">
        <f t="shared" si="1617"/>
        <v>1.529474807635905</v>
      </c>
      <c r="CR737" s="18">
        <f t="shared" si="1618"/>
        <v>1.5512617764964367</v>
      </c>
      <c r="CS737" s="18">
        <f t="shared" si="1619"/>
        <v>0.24950032433322322</v>
      </c>
      <c r="CT737" s="18">
        <f t="shared" si="1620"/>
        <v>1.014244738619924</v>
      </c>
      <c r="CU737" s="18">
        <f t="shared" si="1621"/>
        <v>0.16312810324667823</v>
      </c>
      <c r="CV737" s="18">
        <f t="shared" si="1622"/>
        <v>0.16083702190917507</v>
      </c>
      <c r="CW737" s="15">
        <f t="shared" si="1623"/>
        <v>-1.5234822183935253</v>
      </c>
      <c r="CX737" s="15">
        <f t="shared" si="1624"/>
        <v>-1.0985578049004734</v>
      </c>
      <c r="CY737" s="15">
        <f t="shared" si="1625"/>
        <v>-2.9117772822521752</v>
      </c>
      <c r="CZ737" s="15">
        <f t="shared" si="1633"/>
        <v>0.4249244134930521</v>
      </c>
      <c r="DA737" s="15">
        <f t="shared" si="1634"/>
        <v>0.43906864912522825</v>
      </c>
      <c r="DB737" s="15">
        <f t="shared" si="1635"/>
        <v>-1.3882950638586502</v>
      </c>
      <c r="DC737" s="15">
        <f t="shared" si="1636"/>
        <v>1.414423563217642E-2</v>
      </c>
      <c r="DD737" s="15">
        <f t="shared" si="1637"/>
        <v>-1.8132194773517023</v>
      </c>
      <c r="DE737" s="15">
        <f t="shared" si="1638"/>
        <v>-1.8273637129838785</v>
      </c>
      <c r="DF737" s="15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3" t="str">
        <f>E737</f>
        <v>STD</v>
      </c>
      <c r="DW737" s="43" t="str">
        <f>A737</f>
        <v>Lab 3</v>
      </c>
      <c r="DX737" s="43" t="str">
        <f>B737</f>
        <v>Jul 21, 2020</v>
      </c>
      <c r="DY737" s="125">
        <f>C737</f>
        <v>2</v>
      </c>
      <c r="DZ737" s="51">
        <f>BE737/AVERAGE(BE735,BE739)</f>
        <v>1.00581555366523</v>
      </c>
      <c r="EA737" s="52">
        <f>(CM737/AVERAGE(CM735,CM739)-1)*10^6</f>
        <v>-6.4230878461524199</v>
      </c>
      <c r="EB737" s="52">
        <f>(CN737/AVERAGE(CN735,CN739)-1)*10^6</f>
        <v>2.0190242604467556</v>
      </c>
      <c r="EC737" s="52">
        <f>(CP737/AVERAGE(CP735,CP739)-1)*10^6</f>
        <v>-16.880971942190293</v>
      </c>
      <c r="ED737" s="4"/>
      <c r="EE737" s="4"/>
      <c r="EF737" s="4"/>
      <c r="EG737" s="4"/>
      <c r="EH737" s="130"/>
      <c r="EI737" s="20"/>
      <c r="EJ737" s="20"/>
      <c r="EK737" s="52"/>
      <c r="EL737" s="52"/>
      <c r="EN737" s="39" t="str">
        <f t="shared" ref="EN737:EU737" si="1643">DV747</f>
        <v>STD</v>
      </c>
      <c r="EO737" s="39" t="str">
        <f t="shared" si="1643"/>
        <v>Lab 3</v>
      </c>
      <c r="EP737" s="39" t="str">
        <f t="shared" si="1643"/>
        <v>Jul 21, 2020</v>
      </c>
      <c r="EQ737" s="124">
        <f t="shared" si="1643"/>
        <v>2</v>
      </c>
      <c r="ER737" s="117">
        <f t="shared" si="1643"/>
        <v>0.99942766246475878</v>
      </c>
      <c r="ES737" s="44">
        <f t="shared" si="1643"/>
        <v>-11.700042055307058</v>
      </c>
      <c r="ET737" s="44">
        <f t="shared" si="1643"/>
        <v>4.706540418508709</v>
      </c>
      <c r="EU737" s="44">
        <f t="shared" si="1643"/>
        <v>26.044160306382125</v>
      </c>
      <c r="EV737" s="39" t="s">
        <v>275</v>
      </c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</row>
    <row r="738" spans="1:235">
      <c r="A738" s="4" t="s">
        <v>178</v>
      </c>
      <c r="B738" s="4" t="s">
        <v>173</v>
      </c>
      <c r="C738" s="4">
        <v>2</v>
      </c>
      <c r="D738" s="16">
        <v>53</v>
      </c>
      <c r="E738" s="4" t="s">
        <v>163</v>
      </c>
      <c r="F738" s="15">
        <v>1.5136965E-4</v>
      </c>
      <c r="G738" s="15">
        <v>-8.8841233999999995E-6</v>
      </c>
      <c r="H738" s="15">
        <v>2.1410088000000001E-4</v>
      </c>
      <c r="I738" s="15">
        <v>7.2304980000000005E-5</v>
      </c>
      <c r="J738" s="15">
        <v>1.3289268999999999E-4</v>
      </c>
      <c r="K738" s="15"/>
      <c r="L738" s="15">
        <v>1.9201257999999999E-4</v>
      </c>
      <c r="M738" s="15"/>
      <c r="N738" s="15">
        <v>1.0929375E-4</v>
      </c>
      <c r="O738" s="15"/>
      <c r="P738" s="15"/>
      <c r="Q738" s="15"/>
      <c r="R738" s="15"/>
      <c r="S738" s="15"/>
      <c r="T738" s="15">
        <v>8.0434206999999992E-6</v>
      </c>
      <c r="U738" s="15">
        <v>4.1278702000000001E-5</v>
      </c>
      <c r="V738" s="15">
        <v>13.662159000000001</v>
      </c>
      <c r="W738" s="15">
        <v>3.0495738000000001</v>
      </c>
      <c r="X738" s="15">
        <v>4.7753303999999996</v>
      </c>
      <c r="Y738" s="15"/>
      <c r="Z738" s="15">
        <v>5.0734336000000004</v>
      </c>
      <c r="AA738" s="15"/>
      <c r="AB738" s="15">
        <v>0.85397212</v>
      </c>
      <c r="AC738" s="4"/>
      <c r="AD738" s="4"/>
      <c r="AE738" s="4"/>
      <c r="AF738" s="4"/>
      <c r="AG738" s="4"/>
      <c r="AH738" s="4"/>
      <c r="AI738" s="69">
        <f t="shared" si="1605"/>
        <v>1</v>
      </c>
      <c r="AJ738" s="15">
        <f t="shared" si="1563"/>
        <v>-1.4332622930000001E-4</v>
      </c>
      <c r="AK738" s="15">
        <f t="shared" si="1564"/>
        <v>5.0162825400000002E-5</v>
      </c>
      <c r="AL738" s="15">
        <f t="shared" si="1565"/>
        <v>13.661944899120002</v>
      </c>
      <c r="AM738" s="15">
        <f t="shared" si="1566"/>
        <v>3.0495014950199999</v>
      </c>
      <c r="AN738" s="15">
        <f t="shared" si="1567"/>
        <v>4.7751975073099997</v>
      </c>
      <c r="AO738" s="15">
        <f t="shared" si="1568"/>
        <v>0</v>
      </c>
      <c r="AP738" s="15">
        <f t="shared" si="1569"/>
        <v>5.0732415874200001</v>
      </c>
      <c r="AQ738" s="15">
        <f t="shared" si="1570"/>
        <v>0</v>
      </c>
      <c r="AR738" s="15">
        <f t="shared" si="1571"/>
        <v>0.85386282624999998</v>
      </c>
      <c r="AS738" s="15">
        <f t="shared" si="1572"/>
        <v>0</v>
      </c>
      <c r="AT738" s="15">
        <f t="shared" si="1573"/>
        <v>0</v>
      </c>
      <c r="AU738" s="15">
        <f t="shared" si="1574"/>
        <v>0</v>
      </c>
      <c r="AV738" s="15">
        <f t="shared" si="1575"/>
        <v>0</v>
      </c>
      <c r="AW738" s="15">
        <f t="shared" si="1576"/>
        <v>0</v>
      </c>
      <c r="AX738" s="4"/>
      <c r="AY738" s="4">
        <f t="shared" si="1577"/>
        <v>0</v>
      </c>
      <c r="AZ738" s="4">
        <f t="shared" si="1578"/>
        <v>1</v>
      </c>
      <c r="BA738" s="4"/>
      <c r="BB738" s="4">
        <f t="shared" si="1606"/>
        <v>1</v>
      </c>
      <c r="BC738" s="4">
        <f t="shared" si="1607"/>
        <v>1</v>
      </c>
      <c r="BD738" s="40">
        <f t="shared" si="1608"/>
        <v>2.1535008829103237</v>
      </c>
      <c r="BE738" s="15">
        <f t="shared" si="1609"/>
        <v>13.661944899120002</v>
      </c>
      <c r="BF738" s="15">
        <f t="shared" si="1610"/>
        <v>3.0495014950199999</v>
      </c>
      <c r="BG738" s="15">
        <f t="shared" si="1579"/>
        <v>4.7751975073099997</v>
      </c>
      <c r="BH738" s="15">
        <f t="shared" si="1580"/>
        <v>5.0732415874200001</v>
      </c>
      <c r="BI738" s="15">
        <f t="shared" si="1581"/>
        <v>0.85386282624999998</v>
      </c>
      <c r="BJ738" s="18">
        <f t="shared" si="1582"/>
        <v>0.22321137418848949</v>
      </c>
      <c r="BK738" s="18">
        <f t="shared" si="1583"/>
        <v>0.34952545501904209</v>
      </c>
      <c r="BL738" s="18">
        <f t="shared" si="1584"/>
        <v>0.37134109564054674</v>
      </c>
      <c r="BM738" s="18">
        <f t="shared" si="1585"/>
        <v>6.249936100276611E-2</v>
      </c>
      <c r="BN738" s="18">
        <f t="shared" si="1627"/>
        <v>1.5658944634420262</v>
      </c>
      <c r="BO738" s="18">
        <f t="shared" si="1628"/>
        <v>1.6636298082505867</v>
      </c>
      <c r="BP738" s="18">
        <f t="shared" si="1629"/>
        <v>0.28000078952064916</v>
      </c>
      <c r="BQ738" s="18">
        <f t="shared" si="1630"/>
        <v>1.0624150267405164</v>
      </c>
      <c r="BR738" s="18">
        <f t="shared" si="1631"/>
        <v>0.17881204388779395</v>
      </c>
      <c r="BS738" s="18">
        <f t="shared" si="1632"/>
        <v>0.16830714870100094</v>
      </c>
      <c r="BT738" s="144">
        <f t="shared" si="1586"/>
        <v>-1.4996360901475299</v>
      </c>
      <c r="BU738" s="144">
        <f t="shared" si="1587"/>
        <v>-1.0511788872879329</v>
      </c>
      <c r="BV738" s="144">
        <f t="shared" si="1588"/>
        <v>-0.99063424350211071</v>
      </c>
      <c r="BW738" s="144">
        <f t="shared" si="1589"/>
        <v>-2.7725989462477885</v>
      </c>
      <c r="BX738" s="96"/>
      <c r="BY738" s="96"/>
      <c r="BZ738" s="96"/>
      <c r="CA738" s="96"/>
      <c r="CB738" s="96"/>
      <c r="CC738" s="96"/>
      <c r="CD738" s="96"/>
      <c r="CE738" s="96"/>
      <c r="CF738" s="96"/>
      <c r="CG738" s="96"/>
      <c r="CH738" s="96"/>
      <c r="CI738" s="4"/>
      <c r="CJ738" s="43"/>
      <c r="CK738" s="20">
        <f t="shared" si="1611"/>
        <v>0</v>
      </c>
      <c r="CL738" s="42">
        <f t="shared" si="1612"/>
        <v>2.1535008829103237</v>
      </c>
      <c r="CM738" s="43">
        <f t="shared" si="1613"/>
        <v>0.2179522454447041</v>
      </c>
      <c r="CN738" s="43">
        <f t="shared" si="1614"/>
        <v>0.33334810407101473</v>
      </c>
      <c r="CO738" s="40">
        <f t="shared" si="1615"/>
        <v>0.33810000000000007</v>
      </c>
      <c r="CP738" s="43">
        <f t="shared" si="1616"/>
        <v>5.4377458595754297E-2</v>
      </c>
      <c r="CQ738" s="18">
        <f t="shared" si="1617"/>
        <v>1.5294547821283508</v>
      </c>
      <c r="CR738" s="18">
        <f t="shared" si="1618"/>
        <v>1.5512572458712208</v>
      </c>
      <c r="CS738" s="18">
        <f t="shared" si="1619"/>
        <v>0.24949253670134913</v>
      </c>
      <c r="CT738" s="18">
        <f t="shared" si="1620"/>
        <v>1.0142550561138723</v>
      </c>
      <c r="CU738" s="18">
        <f t="shared" si="1621"/>
        <v>0.1631251473509806</v>
      </c>
      <c r="CV738" s="18">
        <f t="shared" si="1622"/>
        <v>0.16083247144559096</v>
      </c>
      <c r="CW738" s="15">
        <f t="shared" si="1623"/>
        <v>-1.5234792977827676</v>
      </c>
      <c r="CX738" s="15">
        <f t="shared" si="1624"/>
        <v>-1.0985679774368227</v>
      </c>
      <c r="CY738" s="15">
        <f t="shared" si="1625"/>
        <v>-2.9118055750413792</v>
      </c>
      <c r="CZ738" s="15">
        <f t="shared" si="1633"/>
        <v>0.42491132034594503</v>
      </c>
      <c r="DA738" s="15">
        <f t="shared" si="1634"/>
        <v>0.43906572851447084</v>
      </c>
      <c r="DB738" s="15">
        <f t="shared" si="1635"/>
        <v>-1.3883262772586118</v>
      </c>
      <c r="DC738" s="15">
        <f t="shared" si="1636"/>
        <v>1.4154408168525876E-2</v>
      </c>
      <c r="DD738" s="15">
        <f t="shared" si="1637"/>
        <v>-1.8132375976045567</v>
      </c>
      <c r="DE738" s="15">
        <f t="shared" si="1638"/>
        <v>-1.8273920057730824</v>
      </c>
      <c r="DF738" s="15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125"/>
      <c r="DZ738" s="4"/>
      <c r="EA738" s="20"/>
      <c r="EB738" s="20"/>
      <c r="EC738" s="20"/>
      <c r="ED738" s="4"/>
      <c r="EE738" s="4" t="str">
        <f>E738</f>
        <v>iRM4</v>
      </c>
      <c r="EF738" s="4" t="str">
        <f>A738</f>
        <v>Lab 3</v>
      </c>
      <c r="EG738" s="4" t="str">
        <f>B738</f>
        <v>Jul 21, 2020</v>
      </c>
      <c r="EH738" s="130">
        <f>C738</f>
        <v>2</v>
      </c>
      <c r="EI738" s="51">
        <f>BE738/AVERAGE(BE737,BE739)</f>
        <v>0.9923033714462477</v>
      </c>
      <c r="EJ738" s="52">
        <f>(CM738/AVERAGE(CM737,CM739)-1)*10^6</f>
        <v>2.4161138263423254</v>
      </c>
      <c r="EK738" s="52">
        <f>(CN738/AVERAGE(CN737,CN739)-1)*10^6</f>
        <v>-7.9842264275598041</v>
      </c>
      <c r="EL738" s="52">
        <f>(CP738/AVERAGE(CP737,CP739)-1)*10^6</f>
        <v>-33.499076507625958</v>
      </c>
      <c r="EN738" s="39" t="str">
        <f t="shared" ref="EN738:EU738" si="1644">DV749</f>
        <v>STD</v>
      </c>
      <c r="EO738" s="39" t="str">
        <f t="shared" si="1644"/>
        <v>Lab 3</v>
      </c>
      <c r="EP738" s="39" t="str">
        <f t="shared" si="1644"/>
        <v>Jul 21, 2020</v>
      </c>
      <c r="EQ738" s="124">
        <f t="shared" si="1644"/>
        <v>2</v>
      </c>
      <c r="ER738" s="117">
        <f t="shared" si="1644"/>
        <v>0.99996729873442269</v>
      </c>
      <c r="ES738" s="44">
        <f t="shared" si="1644"/>
        <v>10.585983270416932</v>
      </c>
      <c r="ET738" s="44">
        <f t="shared" si="1644"/>
        <v>-1.3841557936489224</v>
      </c>
      <c r="EU738" s="44">
        <f t="shared" si="1644"/>
        <v>-9.5795902330664262</v>
      </c>
      <c r="EV738" s="39" t="s">
        <v>275</v>
      </c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</row>
    <row r="739" spans="1:235">
      <c r="A739" s="4" t="s">
        <v>178</v>
      </c>
      <c r="B739" s="4" t="s">
        <v>173</v>
      </c>
      <c r="C739" s="4">
        <v>2</v>
      </c>
      <c r="D739" s="16">
        <v>54</v>
      </c>
      <c r="E739" s="4" t="s">
        <v>162</v>
      </c>
      <c r="F739" s="15">
        <v>1.5136965E-4</v>
      </c>
      <c r="G739" s="15">
        <v>-8.8841233999999995E-6</v>
      </c>
      <c r="H739" s="15">
        <v>2.1410088000000001E-4</v>
      </c>
      <c r="I739" s="15">
        <v>7.2304980000000005E-5</v>
      </c>
      <c r="J739" s="15">
        <v>1.3289268999999999E-4</v>
      </c>
      <c r="K739" s="15"/>
      <c r="L739" s="15">
        <v>1.9201257999999999E-4</v>
      </c>
      <c r="M739" s="15"/>
      <c r="N739" s="15">
        <v>1.0929375E-4</v>
      </c>
      <c r="O739" s="15"/>
      <c r="P739" s="15"/>
      <c r="Q739" s="15"/>
      <c r="R739" s="15"/>
      <c r="S739" s="15"/>
      <c r="T739" s="15">
        <v>-2.3430056000000001E-5</v>
      </c>
      <c r="U739" s="15">
        <v>2.0533463000000001E-5</v>
      </c>
      <c r="V739" s="15">
        <v>13.683479</v>
      </c>
      <c r="W739" s="15">
        <v>3.0543783000000002</v>
      </c>
      <c r="X739" s="15">
        <v>4.7829702000000003</v>
      </c>
      <c r="Y739" s="15"/>
      <c r="Z739" s="15">
        <v>5.0816873999999999</v>
      </c>
      <c r="AA739" s="15"/>
      <c r="AB739" s="15">
        <v>0.85542185999999998</v>
      </c>
      <c r="AC739" s="4"/>
      <c r="AD739" s="4"/>
      <c r="AE739" s="4"/>
      <c r="AF739" s="4"/>
      <c r="AG739" s="4"/>
      <c r="AH739" s="4"/>
      <c r="AI739" s="69">
        <f t="shared" si="1605"/>
        <v>1</v>
      </c>
      <c r="AJ739" s="15">
        <f t="shared" si="1563"/>
        <v>-1.74799706E-4</v>
      </c>
      <c r="AK739" s="15">
        <f t="shared" si="1564"/>
        <v>2.9417586400000003E-5</v>
      </c>
      <c r="AL739" s="15">
        <f t="shared" si="1565"/>
        <v>13.683264899120001</v>
      </c>
      <c r="AM739" s="15">
        <f t="shared" si="1566"/>
        <v>3.05430599502</v>
      </c>
      <c r="AN739" s="15">
        <f t="shared" si="1567"/>
        <v>4.7828373073100003</v>
      </c>
      <c r="AO739" s="15">
        <f t="shared" si="1568"/>
        <v>0</v>
      </c>
      <c r="AP739" s="15">
        <f t="shared" si="1569"/>
        <v>5.0814953874199995</v>
      </c>
      <c r="AQ739" s="15">
        <f t="shared" si="1570"/>
        <v>0</v>
      </c>
      <c r="AR739" s="15">
        <f t="shared" si="1571"/>
        <v>0.85531256624999996</v>
      </c>
      <c r="AS739" s="15">
        <f t="shared" si="1572"/>
        <v>0</v>
      </c>
      <c r="AT739" s="15">
        <f t="shared" si="1573"/>
        <v>0</v>
      </c>
      <c r="AU739" s="15">
        <f t="shared" si="1574"/>
        <v>0</v>
      </c>
      <c r="AV739" s="15">
        <f t="shared" si="1575"/>
        <v>0</v>
      </c>
      <c r="AW739" s="15">
        <f t="shared" si="1576"/>
        <v>0</v>
      </c>
      <c r="AX739" s="4"/>
      <c r="AY739" s="4">
        <f t="shared" si="1577"/>
        <v>0</v>
      </c>
      <c r="AZ739" s="4">
        <f t="shared" si="1578"/>
        <v>1</v>
      </c>
      <c r="BA739" s="4"/>
      <c r="BB739" s="4">
        <f t="shared" si="1606"/>
        <v>1</v>
      </c>
      <c r="BC739" s="4">
        <f t="shared" si="1607"/>
        <v>1</v>
      </c>
      <c r="BD739" s="40">
        <f t="shared" si="1608"/>
        <v>2.1550229822551485</v>
      </c>
      <c r="BE739" s="15">
        <f t="shared" si="1609"/>
        <v>13.683264899120001</v>
      </c>
      <c r="BF739" s="15">
        <f t="shared" si="1610"/>
        <v>3.05430599502</v>
      </c>
      <c r="BG739" s="15">
        <f t="shared" si="1579"/>
        <v>4.7828373073100003</v>
      </c>
      <c r="BH739" s="15">
        <f t="shared" si="1580"/>
        <v>5.0814953874199995</v>
      </c>
      <c r="BI739" s="15">
        <f t="shared" si="1581"/>
        <v>0.85531256624999996</v>
      </c>
      <c r="BJ739" s="18">
        <f t="shared" si="1582"/>
        <v>0.22321470917488623</v>
      </c>
      <c r="BK739" s="18">
        <f t="shared" si="1583"/>
        <v>0.34953918838606968</v>
      </c>
      <c r="BL739" s="18">
        <f t="shared" si="1584"/>
        <v>0.3713657102221854</v>
      </c>
      <c r="BM739" s="18">
        <f t="shared" si="1585"/>
        <v>6.2507930128942166E-2</v>
      </c>
      <c r="BN739" s="18">
        <f t="shared" si="1627"/>
        <v>1.5659325932334038</v>
      </c>
      <c r="BO739" s="18">
        <f t="shared" si="1628"/>
        <v>1.6637152255554295</v>
      </c>
      <c r="BP739" s="18">
        <f t="shared" si="1629"/>
        <v>0.28003499572229312</v>
      </c>
      <c r="BQ739" s="18">
        <f t="shared" si="1630"/>
        <v>1.0624437046297885</v>
      </c>
      <c r="BR739" s="18">
        <f t="shared" si="1631"/>
        <v>0.17882953387161132</v>
      </c>
      <c r="BS739" s="18">
        <f t="shared" si="1632"/>
        <v>0.16831906772314581</v>
      </c>
      <c r="BT739" s="144">
        <f t="shared" si="1586"/>
        <v>-1.499621149325203</v>
      </c>
      <c r="BU739" s="144">
        <f t="shared" si="1587"/>
        <v>-1.0511395965952655</v>
      </c>
      <c r="BV739" s="144">
        <f t="shared" si="1588"/>
        <v>-0.99056796006037195</v>
      </c>
      <c r="BW739" s="144">
        <f t="shared" si="1589"/>
        <v>-2.7724618482255545</v>
      </c>
      <c r="BX739" s="96"/>
      <c r="BY739" s="96"/>
      <c r="BZ739" s="96"/>
      <c r="CA739" s="96"/>
      <c r="CB739" s="96"/>
      <c r="CC739" s="96"/>
      <c r="CD739" s="96"/>
      <c r="CE739" s="96"/>
      <c r="CF739" s="96"/>
      <c r="CG739" s="96"/>
      <c r="CH739" s="96"/>
      <c r="CI739" s="4"/>
      <c r="CJ739" s="43"/>
      <c r="CK739" s="20">
        <f t="shared" si="1611"/>
        <v>0</v>
      </c>
      <c r="CL739" s="42">
        <f t="shared" si="1612"/>
        <v>2.1550229822551485</v>
      </c>
      <c r="CM739" s="43">
        <f t="shared" si="1613"/>
        <v>0.21795182880512445</v>
      </c>
      <c r="CN739" s="43">
        <f t="shared" si="1614"/>
        <v>0.33335003615404651</v>
      </c>
      <c r="CO739" s="40">
        <f t="shared" si="1615"/>
        <v>0.33810000000000001</v>
      </c>
      <c r="CP739" s="43">
        <f t="shared" si="1616"/>
        <v>5.437956339535565E-2</v>
      </c>
      <c r="CQ739" s="18">
        <f t="shared" si="1617"/>
        <v>1.5294665705792361</v>
      </c>
      <c r="CR739" s="18">
        <f t="shared" si="1618"/>
        <v>1.5512602112749541</v>
      </c>
      <c r="CS739" s="18">
        <f t="shared" si="1619"/>
        <v>0.24950267081253813</v>
      </c>
      <c r="CT739" s="18">
        <f t="shared" si="1620"/>
        <v>1.0142491775334876</v>
      </c>
      <c r="CU739" s="18">
        <f t="shared" si="1621"/>
        <v>0.16313051596678385</v>
      </c>
      <c r="CV739" s="18">
        <f t="shared" si="1622"/>
        <v>0.16083869682151922</v>
      </c>
      <c r="CW739" s="15">
        <f t="shared" si="1623"/>
        <v>-1.5234812093940795</v>
      </c>
      <c r="CX739" s="15">
        <f t="shared" si="1624"/>
        <v>-1.0985621814613573</v>
      </c>
      <c r="CY739" s="15">
        <f t="shared" si="1625"/>
        <v>-2.911766868582466</v>
      </c>
      <c r="CZ739" s="15">
        <f t="shared" si="1633"/>
        <v>0.42491902793272218</v>
      </c>
      <c r="DA739" s="15">
        <f t="shared" si="1634"/>
        <v>0.43906764012578275</v>
      </c>
      <c r="DB739" s="15">
        <f t="shared" si="1635"/>
        <v>-1.3882856591883868</v>
      </c>
      <c r="DC739" s="15">
        <f t="shared" si="1636"/>
        <v>1.4148612193060598E-2</v>
      </c>
      <c r="DD739" s="15">
        <f t="shared" si="1637"/>
        <v>-1.8132046871211085</v>
      </c>
      <c r="DE739" s="15">
        <f t="shared" si="1638"/>
        <v>-1.8273532993141692</v>
      </c>
      <c r="DF739" s="15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3" t="str">
        <f>E739</f>
        <v>STD</v>
      </c>
      <c r="DW739" s="43" t="str">
        <f>A739</f>
        <v>Lab 3</v>
      </c>
      <c r="DX739" s="43" t="str">
        <f>B739</f>
        <v>Jul 21, 2020</v>
      </c>
      <c r="DY739" s="125">
        <f>C739</f>
        <v>2</v>
      </c>
      <c r="DZ739" s="51">
        <f>BE739/AVERAGE(BE737,BE741)</f>
        <v>0.99886614134456819</v>
      </c>
      <c r="EA739" s="52">
        <f>(CM739/AVERAGE(CM737,CM741)-1)*10^6</f>
        <v>-0.89343509501738083</v>
      </c>
      <c r="EB739" s="52">
        <f>(CN739/AVERAGE(CN737,CN741)-1)*10^6</f>
        <v>-2.7323667712852995</v>
      </c>
      <c r="EC739" s="52">
        <f>(CP739/AVERAGE(CP737,CP741)-1)*10^6</f>
        <v>14.529063567136902</v>
      </c>
      <c r="ED739" s="4"/>
      <c r="EE739" s="4"/>
      <c r="EF739" s="4"/>
      <c r="EG739" s="4"/>
      <c r="EH739" s="130"/>
      <c r="EI739" s="20"/>
      <c r="EJ739" s="20"/>
      <c r="EK739" s="52"/>
      <c r="EL739" s="52"/>
      <c r="EN739" s="39" t="str">
        <f t="shared" ref="EN739:EU739" si="1645">DV751</f>
        <v>STD</v>
      </c>
      <c r="EO739" s="39" t="str">
        <f t="shared" si="1645"/>
        <v>Lab 3</v>
      </c>
      <c r="EP739" s="39" t="str">
        <f t="shared" si="1645"/>
        <v>Jul 21, 2020</v>
      </c>
      <c r="EQ739" s="124">
        <f t="shared" si="1645"/>
        <v>2</v>
      </c>
      <c r="ER739" s="117">
        <f t="shared" si="1645"/>
        <v>0.99390079887608329</v>
      </c>
      <c r="ES739" s="44">
        <f t="shared" si="1645"/>
        <v>-8.7199309288799043</v>
      </c>
      <c r="ET739" s="44">
        <f t="shared" si="1645"/>
        <v>3.4833160049707601</v>
      </c>
      <c r="EU739" s="44">
        <f t="shared" si="1645"/>
        <v>-23.012756535600865</v>
      </c>
      <c r="EV739" s="39" t="s">
        <v>275</v>
      </c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</row>
    <row r="740" spans="1:235">
      <c r="A740" s="4" t="s">
        <v>178</v>
      </c>
      <c r="B740" s="4" t="s">
        <v>173</v>
      </c>
      <c r="C740" s="4">
        <v>2</v>
      </c>
      <c r="D740" s="16">
        <v>55</v>
      </c>
      <c r="E740" s="4" t="s">
        <v>172</v>
      </c>
      <c r="F740" s="15">
        <v>1.5136965E-4</v>
      </c>
      <c r="G740" s="15">
        <v>-8.8841233999999995E-6</v>
      </c>
      <c r="H740" s="15">
        <v>2.1410088000000001E-4</v>
      </c>
      <c r="I740" s="15">
        <v>7.2304980000000005E-5</v>
      </c>
      <c r="J740" s="15">
        <v>1.3289268999999999E-4</v>
      </c>
      <c r="K740" s="15"/>
      <c r="L740" s="15">
        <v>1.9201257999999999E-4</v>
      </c>
      <c r="M740" s="15"/>
      <c r="N740" s="15">
        <v>1.0929375E-4</v>
      </c>
      <c r="O740" s="15"/>
      <c r="P740" s="15"/>
      <c r="Q740" s="15"/>
      <c r="R740" s="15"/>
      <c r="S740" s="15"/>
      <c r="T740" s="15">
        <v>-6.1352439999999995E-5</v>
      </c>
      <c r="U740" s="15">
        <v>1.7886493999999999E-5</v>
      </c>
      <c r="V740" s="15">
        <v>13.719355</v>
      </c>
      <c r="W740" s="15">
        <v>3.0624494000000002</v>
      </c>
      <c r="X740" s="15">
        <v>4.7957048000000002</v>
      </c>
      <c r="Y740" s="15"/>
      <c r="Z740" s="15">
        <v>5.0953803999999998</v>
      </c>
      <c r="AA740" s="15"/>
      <c r="AB740" s="15">
        <v>0.85772232000000004</v>
      </c>
      <c r="AC740" s="4"/>
      <c r="AD740" s="4"/>
      <c r="AE740" s="4"/>
      <c r="AF740" s="4"/>
      <c r="AG740" s="4"/>
      <c r="AH740" s="4"/>
      <c r="AI740" s="69">
        <f t="shared" si="1605"/>
        <v>1</v>
      </c>
      <c r="AJ740" s="15">
        <f t="shared" si="1563"/>
        <v>-2.1272209000000001E-4</v>
      </c>
      <c r="AK740" s="15">
        <f t="shared" si="1564"/>
        <v>2.6770617399999997E-5</v>
      </c>
      <c r="AL740" s="15">
        <f t="shared" si="1565"/>
        <v>13.719140899120001</v>
      </c>
      <c r="AM740" s="15">
        <f t="shared" si="1566"/>
        <v>3.06237709502</v>
      </c>
      <c r="AN740" s="15">
        <f t="shared" si="1567"/>
        <v>4.7955719073100003</v>
      </c>
      <c r="AO740" s="15">
        <f t="shared" si="1568"/>
        <v>0</v>
      </c>
      <c r="AP740" s="15">
        <f t="shared" si="1569"/>
        <v>5.0951883874199995</v>
      </c>
      <c r="AQ740" s="15">
        <f t="shared" si="1570"/>
        <v>0</v>
      </c>
      <c r="AR740" s="15">
        <f t="shared" si="1571"/>
        <v>0.85761302625000002</v>
      </c>
      <c r="AS740" s="15">
        <f t="shared" si="1572"/>
        <v>0</v>
      </c>
      <c r="AT740" s="15">
        <f t="shared" si="1573"/>
        <v>0</v>
      </c>
      <c r="AU740" s="15">
        <f t="shared" si="1574"/>
        <v>0</v>
      </c>
      <c r="AV740" s="15">
        <f t="shared" si="1575"/>
        <v>0</v>
      </c>
      <c r="AW740" s="15">
        <f t="shared" si="1576"/>
        <v>0</v>
      </c>
      <c r="AX740" s="4"/>
      <c r="AY740" s="4">
        <f t="shared" si="1577"/>
        <v>0</v>
      </c>
      <c r="AZ740" s="4">
        <f t="shared" si="1578"/>
        <v>1</v>
      </c>
      <c r="BA740" s="4"/>
      <c r="BB740" s="4">
        <f t="shared" si="1606"/>
        <v>1</v>
      </c>
      <c r="BC740" s="4">
        <f t="shared" si="1607"/>
        <v>1</v>
      </c>
      <c r="BD740" s="40">
        <f t="shared" si="1608"/>
        <v>2.1566900711311314</v>
      </c>
      <c r="BE740" s="15">
        <f t="shared" si="1609"/>
        <v>13.719140899120001</v>
      </c>
      <c r="BF740" s="15">
        <f t="shared" si="1610"/>
        <v>3.06237709502</v>
      </c>
      <c r="BG740" s="15">
        <f t="shared" si="1579"/>
        <v>4.7955719073100003</v>
      </c>
      <c r="BH740" s="15">
        <f t="shared" si="1580"/>
        <v>5.0951883874199995</v>
      </c>
      <c r="BI740" s="15">
        <f t="shared" si="1581"/>
        <v>0.85761302625000002</v>
      </c>
      <c r="BJ740" s="18">
        <f t="shared" si="1582"/>
        <v>0.22321930487764235</v>
      </c>
      <c r="BK740" s="18">
        <f t="shared" si="1583"/>
        <v>0.34955336799679687</v>
      </c>
      <c r="BL740" s="18">
        <f t="shared" si="1584"/>
        <v>0.3713926713695917</v>
      </c>
      <c r="BM740" s="18">
        <f t="shared" si="1585"/>
        <v>6.2512152368448273E-2</v>
      </c>
      <c r="BN740" s="18">
        <f t="shared" si="1627"/>
        <v>1.5659638765939377</v>
      </c>
      <c r="BO740" s="18">
        <f t="shared" si="1628"/>
        <v>1.6638017557360041</v>
      </c>
      <c r="BP740" s="18">
        <f t="shared" si="1629"/>
        <v>0.28004814548954138</v>
      </c>
      <c r="BQ740" s="18">
        <f t="shared" si="1630"/>
        <v>1.0624777369417164</v>
      </c>
      <c r="BR740" s="18">
        <f t="shared" si="1631"/>
        <v>0.17883435861794103</v>
      </c>
      <c r="BS740" s="18">
        <f t="shared" si="1632"/>
        <v>0.16831821731409249</v>
      </c>
      <c r="BT740" s="144">
        <f t="shared" si="1586"/>
        <v>-1.4996005608278591</v>
      </c>
      <c r="BU740" s="144">
        <f t="shared" si="1587"/>
        <v>-1.0510990308344097</v>
      </c>
      <c r="BV740" s="144">
        <f t="shared" si="1588"/>
        <v>-0.99049536270412175</v>
      </c>
      <c r="BW740" s="144">
        <f t="shared" si="1589"/>
        <v>-2.7723943032452065</v>
      </c>
      <c r="BX740" s="96"/>
      <c r="BY740" s="96"/>
      <c r="BZ740" s="96"/>
      <c r="CA740" s="96"/>
      <c r="CB740" s="96"/>
      <c r="CC740" s="96"/>
      <c r="CD740" s="96"/>
      <c r="CE740" s="96"/>
      <c r="CF740" s="96"/>
      <c r="CG740" s="96"/>
      <c r="CH740" s="96"/>
      <c r="CI740" s="4"/>
      <c r="CJ740" s="43"/>
      <c r="CK740" s="20">
        <f t="shared" si="1611"/>
        <v>0</v>
      </c>
      <c r="CL740" s="42">
        <f t="shared" si="1612"/>
        <v>2.1566900711311314</v>
      </c>
      <c r="CM740" s="43">
        <f t="shared" si="1613"/>
        <v>0.21795229320941203</v>
      </c>
      <c r="CN740" s="43">
        <f t="shared" si="1614"/>
        <v>0.33335132970846365</v>
      </c>
      <c r="CO740" s="40">
        <f t="shared" si="1615"/>
        <v>0.33810000000000001</v>
      </c>
      <c r="CP740" s="43">
        <f t="shared" si="1616"/>
        <v>5.437737634778983E-2</v>
      </c>
      <c r="CQ740" s="18">
        <f t="shared" si="1617"/>
        <v>1.5294692466858997</v>
      </c>
      <c r="CR740" s="18">
        <f t="shared" si="1618"/>
        <v>1.5512569059099011</v>
      </c>
      <c r="CS740" s="18">
        <f t="shared" si="1619"/>
        <v>0.24949210465770683</v>
      </c>
      <c r="CT740" s="18">
        <f t="shared" si="1620"/>
        <v>1.014245241786464</v>
      </c>
      <c r="CU740" s="18">
        <f t="shared" si="1621"/>
        <v>0.16312332215787534</v>
      </c>
      <c r="CV740" s="18">
        <f t="shared" si="1622"/>
        <v>0.16083222818038995</v>
      </c>
      <c r="CW740" s="15">
        <f t="shared" si="1623"/>
        <v>-1.5234790786306198</v>
      </c>
      <c r="CX740" s="15">
        <f t="shared" si="1624"/>
        <v>-1.098558301000079</v>
      </c>
      <c r="CY740" s="15">
        <f t="shared" si="1625"/>
        <v>-2.9118070875803759</v>
      </c>
      <c r="CZ740" s="15">
        <f t="shared" si="1633"/>
        <v>0.42492077763054098</v>
      </c>
      <c r="DA740" s="15">
        <f t="shared" si="1634"/>
        <v>0.43906550936232319</v>
      </c>
      <c r="DB740" s="15">
        <f t="shared" si="1635"/>
        <v>-1.3883280089497561</v>
      </c>
      <c r="DC740" s="15">
        <f t="shared" si="1636"/>
        <v>1.4144731731782382E-2</v>
      </c>
      <c r="DD740" s="15">
        <f t="shared" si="1637"/>
        <v>-1.8132487865802966</v>
      </c>
      <c r="DE740" s="15">
        <f t="shared" si="1638"/>
        <v>-1.8273935183120791</v>
      </c>
      <c r="DF740" s="15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125"/>
      <c r="DZ740" s="4"/>
      <c r="EA740" s="20"/>
      <c r="EB740" s="20"/>
      <c r="EC740" s="20"/>
      <c r="ED740" s="4"/>
      <c r="EE740" s="4" t="str">
        <f>E740</f>
        <v>iRM11</v>
      </c>
      <c r="EF740" s="4" t="str">
        <f>A740</f>
        <v>Lab 3</v>
      </c>
      <c r="EG740" s="4" t="str">
        <f>B740</f>
        <v>Jul 21, 2020</v>
      </c>
      <c r="EH740" s="130">
        <f>C740</f>
        <v>2</v>
      </c>
      <c r="EI740" s="51">
        <f>BE740/AVERAGE(BE739,BE741)</f>
        <v>1.0077118287271802</v>
      </c>
      <c r="EJ740" s="52">
        <f>(CM740/AVERAGE(CM739,CM741)-1)*10^6</f>
        <v>0.73282934365259678</v>
      </c>
      <c r="EK740" s="52">
        <f>(CN740/AVERAGE(CN739,CN741)-1)*10^6</f>
        <v>3.33637798521913</v>
      </c>
      <c r="EL740" s="52">
        <f>(CP740/AVERAGE(CP739,CP741)-1)*10^6</f>
        <v>-30.896432422156117</v>
      </c>
      <c r="EN740" s="39" t="str">
        <f t="shared" ref="EN740:EU740" si="1646">DV753</f>
        <v>STD</v>
      </c>
      <c r="EO740" s="39" t="str">
        <f t="shared" si="1646"/>
        <v>Lab 3</v>
      </c>
      <c r="EP740" s="39" t="str">
        <f t="shared" si="1646"/>
        <v>Jul 21, 2020</v>
      </c>
      <c r="EQ740" s="124">
        <f t="shared" si="1646"/>
        <v>2</v>
      </c>
      <c r="ER740" s="117">
        <f t="shared" si="1646"/>
        <v>1.0045195891349181</v>
      </c>
      <c r="ES740" s="44">
        <f t="shared" si="1646"/>
        <v>0.1329331031918457</v>
      </c>
      <c r="ET740" s="44">
        <f t="shared" si="1646"/>
        <v>-0.38460099582859897</v>
      </c>
      <c r="EU740" s="44">
        <f t="shared" si="1646"/>
        <v>17.777475562308354</v>
      </c>
      <c r="EV740" s="39" t="s">
        <v>275</v>
      </c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</row>
    <row r="741" spans="1:235">
      <c r="A741" s="4" t="s">
        <v>178</v>
      </c>
      <c r="B741" s="4" t="s">
        <v>173</v>
      </c>
      <c r="C741" s="4">
        <v>2</v>
      </c>
      <c r="D741" s="16">
        <v>56</v>
      </c>
      <c r="E741" s="4" t="s">
        <v>162</v>
      </c>
      <c r="F741" s="15">
        <v>1.5136965E-4</v>
      </c>
      <c r="G741" s="15">
        <v>-8.8841233999999995E-6</v>
      </c>
      <c r="H741" s="15">
        <v>2.1410088000000001E-4</v>
      </c>
      <c r="I741" s="15">
        <v>7.2304980000000005E-5</v>
      </c>
      <c r="J741" s="15">
        <v>1.3289268999999999E-4</v>
      </c>
      <c r="K741" s="15"/>
      <c r="L741" s="15">
        <v>1.9201257999999999E-4</v>
      </c>
      <c r="M741" s="15"/>
      <c r="N741" s="15">
        <v>1.0929375E-4</v>
      </c>
      <c r="O741" s="15"/>
      <c r="P741" s="15"/>
      <c r="Q741" s="15"/>
      <c r="R741" s="15"/>
      <c r="S741" s="15"/>
      <c r="T741" s="15">
        <v>-3.5326308999999999E-5</v>
      </c>
      <c r="U741" s="15">
        <v>5.5698577000000001E-6</v>
      </c>
      <c r="V741" s="15">
        <v>13.545251</v>
      </c>
      <c r="W741" s="15">
        <v>3.0236206999999999</v>
      </c>
      <c r="X741" s="15">
        <v>4.7349345999999999</v>
      </c>
      <c r="Y741" s="15"/>
      <c r="Z741" s="15">
        <v>5.0309331999999998</v>
      </c>
      <c r="AA741" s="15"/>
      <c r="AB741" s="15">
        <v>0.84691037999999996</v>
      </c>
      <c r="AC741" s="4"/>
      <c r="AD741" s="4"/>
      <c r="AE741" s="4"/>
      <c r="AF741" s="4"/>
      <c r="AG741" s="4"/>
      <c r="AH741" s="4"/>
      <c r="AI741" s="69">
        <f t="shared" si="1605"/>
        <v>1</v>
      </c>
      <c r="AJ741" s="15">
        <f t="shared" si="1563"/>
        <v>-1.86695959E-4</v>
      </c>
      <c r="AK741" s="15">
        <f t="shared" si="1564"/>
        <v>1.44539811E-5</v>
      </c>
      <c r="AL741" s="15">
        <f t="shared" si="1565"/>
        <v>13.545036899120001</v>
      </c>
      <c r="AM741" s="15">
        <f t="shared" si="1566"/>
        <v>3.0235483950199997</v>
      </c>
      <c r="AN741" s="15">
        <f t="shared" si="1567"/>
        <v>4.7348017073099999</v>
      </c>
      <c r="AO741" s="15">
        <f t="shared" si="1568"/>
        <v>0</v>
      </c>
      <c r="AP741" s="15">
        <f t="shared" si="1569"/>
        <v>5.0307411874199994</v>
      </c>
      <c r="AQ741" s="15">
        <f t="shared" si="1570"/>
        <v>0</v>
      </c>
      <c r="AR741" s="15">
        <f t="shared" si="1571"/>
        <v>0.84680108624999995</v>
      </c>
      <c r="AS741" s="15">
        <f t="shared" si="1572"/>
        <v>0</v>
      </c>
      <c r="AT741" s="15">
        <f t="shared" si="1573"/>
        <v>0</v>
      </c>
      <c r="AU741" s="15">
        <f t="shared" si="1574"/>
        <v>0</v>
      </c>
      <c r="AV741" s="15">
        <f t="shared" si="1575"/>
        <v>0</v>
      </c>
      <c r="AW741" s="15">
        <f t="shared" si="1576"/>
        <v>0</v>
      </c>
      <c r="AX741" s="4"/>
      <c r="AY741" s="4">
        <f t="shared" si="1577"/>
        <v>0</v>
      </c>
      <c r="AZ741" s="4">
        <f t="shared" si="1578"/>
        <v>1</v>
      </c>
      <c r="BA741" s="4"/>
      <c r="BB741" s="4">
        <f t="shared" si="1606"/>
        <v>1</v>
      </c>
      <c r="BC741" s="4">
        <f t="shared" si="1607"/>
        <v>1</v>
      </c>
      <c r="BD741" s="40">
        <f t="shared" si="1608"/>
        <v>2.1576657808349458</v>
      </c>
      <c r="BE741" s="15">
        <f t="shared" si="1609"/>
        <v>13.545036899120001</v>
      </c>
      <c r="BF741" s="15">
        <f t="shared" si="1610"/>
        <v>3.0235483950199997</v>
      </c>
      <c r="BG741" s="15">
        <f t="shared" si="1579"/>
        <v>4.7348017073099999</v>
      </c>
      <c r="BH741" s="15">
        <f t="shared" si="1580"/>
        <v>5.0307411874199994</v>
      </c>
      <c r="BI741" s="15">
        <f t="shared" si="1581"/>
        <v>0.84680108624999995</v>
      </c>
      <c r="BJ741" s="18">
        <f t="shared" si="1582"/>
        <v>0.22322186477147468</v>
      </c>
      <c r="BK741" s="18">
        <f t="shared" si="1583"/>
        <v>0.34955989729475101</v>
      </c>
      <c r="BL741" s="18">
        <f t="shared" si="1584"/>
        <v>0.37140845203211209</v>
      </c>
      <c r="BM741" s="18">
        <f t="shared" si="1585"/>
        <v>6.2517444031844255E-2</v>
      </c>
      <c r="BN741" s="18">
        <f t="shared" si="1627"/>
        <v>1.5659751684836785</v>
      </c>
      <c r="BO741" s="18">
        <f t="shared" si="1628"/>
        <v>1.663853370333344</v>
      </c>
      <c r="BP741" s="18">
        <f t="shared" si="1629"/>
        <v>0.28006863976271784</v>
      </c>
      <c r="BQ741" s="18">
        <f t="shared" si="1630"/>
        <v>1.0625030356927307</v>
      </c>
      <c r="BR741" s="18">
        <f t="shared" si="1631"/>
        <v>0.17884615631160108</v>
      </c>
      <c r="BS741" s="18">
        <f t="shared" si="1632"/>
        <v>0.16832531324957295</v>
      </c>
      <c r="BT741" s="144">
        <f t="shared" si="1586"/>
        <v>-1.4995890928271172</v>
      </c>
      <c r="BU741" s="144">
        <f t="shared" si="1587"/>
        <v>-1.0510803520357701</v>
      </c>
      <c r="BV741" s="144">
        <f t="shared" si="1588"/>
        <v>-0.99045287310084673</v>
      </c>
      <c r="BW741" s="144">
        <f t="shared" si="1589"/>
        <v>-2.7723096566726908</v>
      </c>
      <c r="BX741" s="96"/>
      <c r="BY741" s="96"/>
      <c r="BZ741" s="96"/>
      <c r="CA741" s="96"/>
      <c r="CB741" s="96"/>
      <c r="CC741" s="96"/>
      <c r="CD741" s="96"/>
      <c r="CE741" s="96"/>
      <c r="CF741" s="96"/>
      <c r="CG741" s="96"/>
      <c r="CH741" s="96"/>
      <c r="CI741" s="4"/>
      <c r="CJ741" s="43"/>
      <c r="CK741" s="20">
        <f t="shared" si="1611"/>
        <v>0</v>
      </c>
      <c r="CL741" s="42">
        <f t="shared" si="1612"/>
        <v>2.1576657808349458</v>
      </c>
      <c r="CM741" s="43">
        <f t="shared" si="1613"/>
        <v>0.21795243817026172</v>
      </c>
      <c r="CN741" s="43">
        <f t="shared" si="1614"/>
        <v>0.33335039889822654</v>
      </c>
      <c r="CO741" s="40">
        <f t="shared" si="1615"/>
        <v>0.33809999999999996</v>
      </c>
      <c r="CP741" s="43">
        <f t="shared" si="1616"/>
        <v>5.4378549537910603E-2</v>
      </c>
      <c r="CQ741" s="18">
        <f t="shared" si="1617"/>
        <v>1.5294639587276255</v>
      </c>
      <c r="CR741" s="18">
        <f t="shared" si="1618"/>
        <v>1.5512558741640707</v>
      </c>
      <c r="CS741" s="18">
        <f t="shared" si="1619"/>
        <v>0.24949732150016485</v>
      </c>
      <c r="CT741" s="18">
        <f t="shared" si="1620"/>
        <v>1.0142480738510335</v>
      </c>
      <c r="CU741" s="18">
        <f t="shared" si="1621"/>
        <v>0.16312729703531154</v>
      </c>
      <c r="CV741" s="18">
        <f t="shared" si="1622"/>
        <v>0.16083569813046619</v>
      </c>
      <c r="CW741" s="15">
        <f t="shared" si="1623"/>
        <v>-1.5234784135272645</v>
      </c>
      <c r="CX741" s="15">
        <f t="shared" si="1624"/>
        <v>-1.098561093283936</v>
      </c>
      <c r="CY741" s="15">
        <f t="shared" si="1625"/>
        <v>-2.9117855128457348</v>
      </c>
      <c r="CZ741" s="15">
        <f t="shared" si="1633"/>
        <v>0.42491732024332846</v>
      </c>
      <c r="DA741" s="15">
        <f t="shared" si="1634"/>
        <v>0.43906484425896763</v>
      </c>
      <c r="DB741" s="15">
        <f t="shared" si="1635"/>
        <v>-1.3883070993184705</v>
      </c>
      <c r="DC741" s="15">
        <f t="shared" si="1636"/>
        <v>1.4147524015639268E-2</v>
      </c>
      <c r="DD741" s="15">
        <f t="shared" si="1637"/>
        <v>-1.813224419561799</v>
      </c>
      <c r="DE741" s="15">
        <f t="shared" si="1638"/>
        <v>-1.8273719435774378</v>
      </c>
      <c r="DF741" s="15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3" t="str">
        <f>E741</f>
        <v>STD</v>
      </c>
      <c r="DW741" s="43" t="str">
        <f>A741</f>
        <v>Lab 3</v>
      </c>
      <c r="DX741" s="43" t="str">
        <f>B741</f>
        <v>Jul 21, 2020</v>
      </c>
      <c r="DY741" s="125">
        <f>C741</f>
        <v>2</v>
      </c>
      <c r="DZ741" s="51">
        <f>BE741/AVERAGE(BE739,BE743)</f>
        <v>1.0010254478230451</v>
      </c>
      <c r="EA741" s="52">
        <f>(CM741/AVERAGE(CM739,CM743)-1)*10^6</f>
        <v>-2.9933357243994152</v>
      </c>
      <c r="EB741" s="52">
        <f>(CN741/AVERAGE(CN739,CN743)-1)*10^6</f>
        <v>9.0596715620616664</v>
      </c>
      <c r="EC741" s="52">
        <f>(CP741/AVERAGE(CP739,CP743)-1)*10^6</f>
        <v>-20.678844841692801</v>
      </c>
      <c r="ED741" s="4"/>
      <c r="EE741" s="4"/>
      <c r="EF741" s="4"/>
      <c r="EG741" s="4"/>
      <c r="EH741" s="130"/>
      <c r="EI741" s="20"/>
      <c r="EJ741" s="20"/>
      <c r="EK741" s="52"/>
      <c r="EL741" s="52"/>
      <c r="EN741" s="39" t="str">
        <f t="shared" ref="EN741:EU741" si="1647">DV755</f>
        <v>STD</v>
      </c>
      <c r="EO741" s="39" t="str">
        <f t="shared" si="1647"/>
        <v>Lab 3</v>
      </c>
      <c r="EP741" s="39" t="str">
        <f t="shared" si="1647"/>
        <v>Jul 21, 2020</v>
      </c>
      <c r="EQ741" s="124">
        <f t="shared" si="1647"/>
        <v>2</v>
      </c>
      <c r="ER741" s="117">
        <f t="shared" si="1647"/>
        <v>1.0014904482877331</v>
      </c>
      <c r="ES741" s="44">
        <f t="shared" si="1647"/>
        <v>2.4782791994137909</v>
      </c>
      <c r="ET741" s="44">
        <f t="shared" si="1647"/>
        <v>-5.8965536509081318</v>
      </c>
      <c r="EU741" s="44">
        <f t="shared" si="1647"/>
        <v>-12.224191429655029</v>
      </c>
      <c r="EV741" s="39" t="s">
        <v>275</v>
      </c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</row>
    <row r="742" spans="1:235">
      <c r="A742" s="4" t="s">
        <v>178</v>
      </c>
      <c r="B742" s="4" t="s">
        <v>173</v>
      </c>
      <c r="C742" s="4">
        <v>2</v>
      </c>
      <c r="D742" s="16">
        <v>57</v>
      </c>
      <c r="E742" s="4" t="s">
        <v>165</v>
      </c>
      <c r="F742" s="15">
        <v>1.5136965E-4</v>
      </c>
      <c r="G742" s="15">
        <v>-8.8841233999999995E-6</v>
      </c>
      <c r="H742" s="15">
        <v>2.1410088000000001E-4</v>
      </c>
      <c r="I742" s="15">
        <v>7.2304980000000005E-5</v>
      </c>
      <c r="J742" s="15">
        <v>1.3289268999999999E-4</v>
      </c>
      <c r="K742" s="15"/>
      <c r="L742" s="15">
        <v>1.9201257999999999E-4</v>
      </c>
      <c r="M742" s="15"/>
      <c r="N742" s="15">
        <v>1.0929375E-4</v>
      </c>
      <c r="O742" s="15"/>
      <c r="P742" s="15"/>
      <c r="Q742" s="15"/>
      <c r="R742" s="15"/>
      <c r="S742" s="15"/>
      <c r="T742" s="15">
        <v>5.9545785000000001E-5</v>
      </c>
      <c r="U742" s="15">
        <v>2.6037179000000001E-5</v>
      </c>
      <c r="V742" s="15">
        <v>13.194862000000001</v>
      </c>
      <c r="W742" s="15">
        <v>2.9453957000000002</v>
      </c>
      <c r="X742" s="15">
        <v>4.6126031000000003</v>
      </c>
      <c r="Y742" s="15"/>
      <c r="Z742" s="15">
        <v>4.9010930999999998</v>
      </c>
      <c r="AA742" s="15"/>
      <c r="AB742" s="15">
        <v>0.82509454999999998</v>
      </c>
      <c r="AC742" s="4"/>
      <c r="AD742" s="4"/>
      <c r="AE742" s="4"/>
      <c r="AF742" s="4"/>
      <c r="AG742" s="4"/>
      <c r="AH742" s="4"/>
      <c r="AI742" s="69">
        <f t="shared" si="1605"/>
        <v>1</v>
      </c>
      <c r="AJ742" s="15">
        <f t="shared" si="1563"/>
        <v>-9.1823865000000005E-5</v>
      </c>
      <c r="AK742" s="15">
        <f t="shared" si="1564"/>
        <v>3.4921302399999999E-5</v>
      </c>
      <c r="AL742" s="15">
        <f t="shared" si="1565"/>
        <v>13.194647899120001</v>
      </c>
      <c r="AM742" s="15">
        <f t="shared" si="1566"/>
        <v>2.94532339502</v>
      </c>
      <c r="AN742" s="15">
        <f t="shared" si="1567"/>
        <v>4.6124702073100003</v>
      </c>
      <c r="AO742" s="15">
        <f t="shared" si="1568"/>
        <v>0</v>
      </c>
      <c r="AP742" s="15">
        <f t="shared" si="1569"/>
        <v>4.9009010874199994</v>
      </c>
      <c r="AQ742" s="15">
        <f t="shared" si="1570"/>
        <v>0</v>
      </c>
      <c r="AR742" s="15">
        <f t="shared" si="1571"/>
        <v>0.82498525624999997</v>
      </c>
      <c r="AS742" s="15">
        <f t="shared" si="1572"/>
        <v>0</v>
      </c>
      <c r="AT742" s="15">
        <f t="shared" si="1573"/>
        <v>0</v>
      </c>
      <c r="AU742" s="15">
        <f t="shared" si="1574"/>
        <v>0</v>
      </c>
      <c r="AV742" s="15">
        <f t="shared" si="1575"/>
        <v>0</v>
      </c>
      <c r="AW742" s="15">
        <f t="shared" si="1576"/>
        <v>0</v>
      </c>
      <c r="AX742" s="4"/>
      <c r="AY742" s="4">
        <f t="shared" si="1577"/>
        <v>0</v>
      </c>
      <c r="AZ742" s="4">
        <f t="shared" si="1578"/>
        <v>1</v>
      </c>
      <c r="BA742" s="4"/>
      <c r="BB742" s="4">
        <f t="shared" si="1606"/>
        <v>1</v>
      </c>
      <c r="BC742" s="4">
        <f t="shared" si="1607"/>
        <v>1</v>
      </c>
      <c r="BD742" s="40">
        <f t="shared" si="1608"/>
        <v>2.1590590108581624</v>
      </c>
      <c r="BE742" s="15">
        <f t="shared" si="1609"/>
        <v>13.194647899120001</v>
      </c>
      <c r="BF742" s="15">
        <f t="shared" si="1610"/>
        <v>2.94532339502</v>
      </c>
      <c r="BG742" s="15">
        <f t="shared" si="1579"/>
        <v>4.6124702073100003</v>
      </c>
      <c r="BH742" s="15">
        <f t="shared" si="1580"/>
        <v>4.9009010874199994</v>
      </c>
      <c r="BI742" s="15">
        <f t="shared" si="1581"/>
        <v>0.82498525624999997</v>
      </c>
      <c r="BJ742" s="18">
        <f t="shared" si="1582"/>
        <v>0.22322106793137195</v>
      </c>
      <c r="BK742" s="18">
        <f t="shared" si="1583"/>
        <v>0.34957129910360263</v>
      </c>
      <c r="BL742" s="18">
        <f t="shared" si="1584"/>
        <v>0.37143098663109142</v>
      </c>
      <c r="BM742" s="18">
        <f t="shared" si="1585"/>
        <v>6.2524234262061759E-2</v>
      </c>
      <c r="BN742" s="18">
        <f t="shared" si="1627"/>
        <v>1.5660318371520217</v>
      </c>
      <c r="BO742" s="18">
        <f t="shared" si="1628"/>
        <v>1.6639602617853515</v>
      </c>
      <c r="BP742" s="18">
        <f t="shared" si="1629"/>
        <v>0.2801000588407026</v>
      </c>
      <c r="BQ742" s="18">
        <f t="shared" si="1630"/>
        <v>1.0625328440393791</v>
      </c>
      <c r="BR742" s="18">
        <f t="shared" si="1631"/>
        <v>0.17885974741745436</v>
      </c>
      <c r="BS742" s="18">
        <f t="shared" si="1632"/>
        <v>0.16833338227691108</v>
      </c>
      <c r="BT742" s="144">
        <f t="shared" si="1586"/>
        <v>-1.4995926625559419</v>
      </c>
      <c r="BU742" s="144">
        <f t="shared" si="1587"/>
        <v>-1.0510477349564253</v>
      </c>
      <c r="BV742" s="144">
        <f t="shared" si="1588"/>
        <v>-0.99039220158069485</v>
      </c>
      <c r="BW742" s="144">
        <f t="shared" si="1589"/>
        <v>-2.7722010492016969</v>
      </c>
      <c r="BX742" s="96"/>
      <c r="BY742" s="96"/>
      <c r="BZ742" s="96"/>
      <c r="CA742" s="96"/>
      <c r="CB742" s="96"/>
      <c r="CC742" s="96"/>
      <c r="CD742" s="96"/>
      <c r="CE742" s="96"/>
      <c r="CF742" s="96"/>
      <c r="CG742" s="96"/>
      <c r="CH742" s="96"/>
      <c r="CI742" s="4"/>
      <c r="CJ742" s="43"/>
      <c r="CK742" s="20">
        <f t="shared" si="1611"/>
        <v>0</v>
      </c>
      <c r="CL742" s="42">
        <f t="shared" si="1612"/>
        <v>2.1590590108581624</v>
      </c>
      <c r="CM742" s="43">
        <f t="shared" si="1613"/>
        <v>0.217948298128365</v>
      </c>
      <c r="CN742" s="43">
        <f t="shared" si="1614"/>
        <v>0.33335105166880086</v>
      </c>
      <c r="CO742" s="40">
        <f t="shared" si="1615"/>
        <v>0.33810000000000001</v>
      </c>
      <c r="CP742" s="43">
        <f t="shared" si="1616"/>
        <v>5.4379558067059845E-2</v>
      </c>
      <c r="CQ742" s="18">
        <f t="shared" si="1617"/>
        <v>1.5294960067660961</v>
      </c>
      <c r="CR742" s="18">
        <f t="shared" si="1618"/>
        <v>1.5512853410806136</v>
      </c>
      <c r="CS742" s="18">
        <f t="shared" si="1619"/>
        <v>0.24950668821020985</v>
      </c>
      <c r="CT742" s="18">
        <f t="shared" si="1620"/>
        <v>1.0142460877427117</v>
      </c>
      <c r="CU742" s="18">
        <f t="shared" si="1621"/>
        <v>0.16313000302482425</v>
      </c>
      <c r="CV742" s="18">
        <f t="shared" si="1622"/>
        <v>0.16083868106199303</v>
      </c>
      <c r="CW742" s="15">
        <f t="shared" si="1623"/>
        <v>-1.5234974088697915</v>
      </c>
      <c r="CX742" s="15">
        <f t="shared" si="1624"/>
        <v>-1.0985591350743844</v>
      </c>
      <c r="CY742" s="15">
        <f t="shared" si="1625"/>
        <v>-2.9117669665658945</v>
      </c>
      <c r="CZ742" s="15">
        <f t="shared" si="1633"/>
        <v>0.42493827379540711</v>
      </c>
      <c r="DA742" s="15">
        <f t="shared" si="1634"/>
        <v>0.43908383960149455</v>
      </c>
      <c r="DB742" s="15">
        <f t="shared" si="1635"/>
        <v>-1.3882695576961033</v>
      </c>
      <c r="DC742" s="15">
        <f t="shared" si="1636"/>
        <v>1.4145565806087166E-2</v>
      </c>
      <c r="DD742" s="15">
        <f t="shared" si="1637"/>
        <v>-1.8132078314915103</v>
      </c>
      <c r="DE742" s="15">
        <f t="shared" si="1638"/>
        <v>-1.8273533972975977</v>
      </c>
      <c r="DF742" s="15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125"/>
      <c r="DZ742" s="4"/>
      <c r="EA742" s="20"/>
      <c r="EB742" s="20"/>
      <c r="EC742" s="20"/>
      <c r="ED742" s="4"/>
      <c r="EE742" s="4" t="str">
        <f>E742</f>
        <v>iRM6</v>
      </c>
      <c r="EF742" s="4" t="str">
        <f>A742</f>
        <v>Lab 3</v>
      </c>
      <c r="EG742" s="4" t="str">
        <f>B742</f>
        <v>Jul 21, 2020</v>
      </c>
      <c r="EH742" s="130">
        <f>C742</f>
        <v>2</v>
      </c>
      <c r="EI742" s="51">
        <f>BE742/AVERAGE(BE741,BE743)</f>
        <v>0.98013678810717308</v>
      </c>
      <c r="EJ742" s="52">
        <f>(CM742/AVERAGE(CM741,CM743)-1)*10^6</f>
        <v>-23.386335558317484</v>
      </c>
      <c r="EK742" s="52">
        <f>(CN742/AVERAGE(CN741,CN743)-1)*10^6</f>
        <v>10.473801729249388</v>
      </c>
      <c r="EL742" s="52">
        <f>(CP742/AVERAGE(CP741,CP743)-1)*10^6</f>
        <v>7.1893162461034166</v>
      </c>
      <c r="EN742" s="39" t="str">
        <f t="shared" ref="EN742:EU742" si="1648">DV760</f>
        <v>STD</v>
      </c>
      <c r="EO742" s="39" t="str">
        <f t="shared" si="1648"/>
        <v>Lab 3</v>
      </c>
      <c r="EP742" s="39" t="str">
        <f t="shared" si="1648"/>
        <v>Jul 22, 2020</v>
      </c>
      <c r="EQ742" s="124">
        <f t="shared" si="1648"/>
        <v>3</v>
      </c>
      <c r="ER742" s="117">
        <f t="shared" si="1648"/>
        <v>0.99672712098936267</v>
      </c>
      <c r="ES742" s="44">
        <f t="shared" si="1648"/>
        <v>1.8721074372951563</v>
      </c>
      <c r="ET742" s="44">
        <f t="shared" si="1648"/>
        <v>-6.2150121381554513</v>
      </c>
      <c r="EU742" s="44">
        <f t="shared" si="1648"/>
        <v>-51.073807946222516</v>
      </c>
      <c r="EV742" s="39" t="s">
        <v>275</v>
      </c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</row>
    <row r="743" spans="1:235">
      <c r="A743" s="4" t="s">
        <v>178</v>
      </c>
      <c r="B743" s="4" t="s">
        <v>173</v>
      </c>
      <c r="C743" s="4">
        <v>2</v>
      </c>
      <c r="D743" s="16">
        <v>58</v>
      </c>
      <c r="E743" s="4" t="s">
        <v>162</v>
      </c>
      <c r="F743" s="15">
        <v>1.5136965E-4</v>
      </c>
      <c r="G743" s="15">
        <v>-8.8841233999999995E-6</v>
      </c>
      <c r="H743" s="15">
        <v>2.1410088000000001E-4</v>
      </c>
      <c r="I743" s="15">
        <v>7.2304980000000005E-5</v>
      </c>
      <c r="J743" s="15">
        <v>1.3289268999999999E-4</v>
      </c>
      <c r="K743" s="15"/>
      <c r="L743" s="15">
        <v>1.9201257999999999E-4</v>
      </c>
      <c r="M743" s="15"/>
      <c r="N743" s="15">
        <v>1.0929375E-4</v>
      </c>
      <c r="O743" s="15"/>
      <c r="P743" s="15"/>
      <c r="Q743" s="15"/>
      <c r="R743" s="15"/>
      <c r="S743" s="15"/>
      <c r="T743" s="15">
        <v>-3.5520578E-5</v>
      </c>
      <c r="U743" s="15">
        <v>5.7247640999999996E-6</v>
      </c>
      <c r="V743" s="15">
        <v>13.379272</v>
      </c>
      <c r="W743" s="15">
        <v>2.986685</v>
      </c>
      <c r="X743" s="15">
        <v>4.6771098999999996</v>
      </c>
      <c r="Y743" s="15"/>
      <c r="Z743" s="15">
        <v>4.9698644999999999</v>
      </c>
      <c r="AA743" s="15"/>
      <c r="AB743" s="15">
        <v>0.83669705000000005</v>
      </c>
      <c r="AC743" s="4"/>
      <c r="AD743" s="4"/>
      <c r="AE743" s="4"/>
      <c r="AF743" s="4"/>
      <c r="AG743" s="4"/>
      <c r="AH743" s="4"/>
      <c r="AI743" s="69">
        <f t="shared" si="1605"/>
        <v>1</v>
      </c>
      <c r="AJ743" s="15">
        <f t="shared" si="1563"/>
        <v>-1.8689022800000001E-4</v>
      </c>
      <c r="AK743" s="15">
        <f t="shared" si="1564"/>
        <v>1.4608887499999999E-5</v>
      </c>
      <c r="AL743" s="15">
        <f t="shared" si="1565"/>
        <v>13.379057899120001</v>
      </c>
      <c r="AM743" s="15">
        <f t="shared" si="1566"/>
        <v>2.9866126950199998</v>
      </c>
      <c r="AN743" s="15">
        <f t="shared" si="1567"/>
        <v>4.6769770073099997</v>
      </c>
      <c r="AO743" s="15">
        <f t="shared" si="1568"/>
        <v>0</v>
      </c>
      <c r="AP743" s="15">
        <f t="shared" si="1569"/>
        <v>4.9696724874199996</v>
      </c>
      <c r="AQ743" s="15">
        <f t="shared" si="1570"/>
        <v>0</v>
      </c>
      <c r="AR743" s="15">
        <f t="shared" si="1571"/>
        <v>0.83658775625000004</v>
      </c>
      <c r="AS743" s="15">
        <f t="shared" si="1572"/>
        <v>0</v>
      </c>
      <c r="AT743" s="15">
        <f t="shared" si="1573"/>
        <v>0</v>
      </c>
      <c r="AU743" s="15">
        <f t="shared" si="1574"/>
        <v>0</v>
      </c>
      <c r="AV743" s="15">
        <f t="shared" si="1575"/>
        <v>0</v>
      </c>
      <c r="AW743" s="15">
        <f t="shared" si="1576"/>
        <v>0</v>
      </c>
      <c r="AX743" s="4"/>
      <c r="AY743" s="4">
        <f t="shared" si="1577"/>
        <v>0</v>
      </c>
      <c r="AZ743" s="4">
        <f t="shared" si="1578"/>
        <v>1</v>
      </c>
      <c r="BA743" s="4"/>
      <c r="BB743" s="4">
        <f t="shared" si="1606"/>
        <v>1</v>
      </c>
      <c r="BC743" s="4">
        <f t="shared" si="1607"/>
        <v>1</v>
      </c>
      <c r="BD743" s="40">
        <f t="shared" si="1608"/>
        <v>2.1603334966652548</v>
      </c>
      <c r="BE743" s="15">
        <f t="shared" si="1609"/>
        <v>13.379057899120001</v>
      </c>
      <c r="BF743" s="15">
        <f t="shared" si="1610"/>
        <v>2.9866126950199998</v>
      </c>
      <c r="BG743" s="15">
        <f t="shared" si="1579"/>
        <v>4.6769770073099997</v>
      </c>
      <c r="BH743" s="15">
        <f t="shared" si="1580"/>
        <v>4.9696724874199996</v>
      </c>
      <c r="BI743" s="15">
        <f t="shared" si="1581"/>
        <v>0.83658775625000004</v>
      </c>
      <c r="BJ743" s="18">
        <f t="shared" si="1582"/>
        <v>0.22323041857950568</v>
      </c>
      <c r="BK743" s="18">
        <f t="shared" si="1583"/>
        <v>0.34957446500157718</v>
      </c>
      <c r="BL743" s="18">
        <f t="shared" si="1584"/>
        <v>0.37145160181621434</v>
      </c>
      <c r="BM743" s="18">
        <f t="shared" si="1585"/>
        <v>6.2529646149825396E-2</v>
      </c>
      <c r="BN743" s="18">
        <f t="shared" si="1627"/>
        <v>1.5659804216022326</v>
      </c>
      <c r="BO743" s="18">
        <f t="shared" si="1628"/>
        <v>1.6639829113787117</v>
      </c>
      <c r="BP743" s="18">
        <f t="shared" si="1629"/>
        <v>0.28011256954909508</v>
      </c>
      <c r="BQ743" s="18">
        <f t="shared" si="1630"/>
        <v>1.0625821935092954</v>
      </c>
      <c r="BR743" s="18">
        <f t="shared" si="1631"/>
        <v>0.17887360894493046</v>
      </c>
      <c r="BS743" s="18">
        <f t="shared" si="1632"/>
        <v>0.16833860950951995</v>
      </c>
      <c r="BT743" s="144">
        <f t="shared" si="1586"/>
        <v>-1.4995507738024374</v>
      </c>
      <c r="BU743" s="144">
        <f t="shared" si="1587"/>
        <v>-1.0510386784816896</v>
      </c>
      <c r="BV743" s="144">
        <f t="shared" si="1588"/>
        <v>-0.99033670106029281</v>
      </c>
      <c r="BW743" s="144">
        <f t="shared" si="1589"/>
        <v>-2.7721144963054702</v>
      </c>
      <c r="BX743" s="96"/>
      <c r="BY743" s="96"/>
      <c r="BZ743" s="96"/>
      <c r="CA743" s="96"/>
      <c r="CB743" s="96"/>
      <c r="CC743" s="96"/>
      <c r="CD743" s="96"/>
      <c r="CE743" s="96"/>
      <c r="CF743" s="96"/>
      <c r="CG743" s="96"/>
      <c r="CH743" s="96"/>
      <c r="CI743" s="4"/>
      <c r="CJ743" s="43"/>
      <c r="CK743" s="20">
        <f t="shared" si="1611"/>
        <v>0</v>
      </c>
      <c r="CL743" s="42">
        <f t="shared" si="1612"/>
        <v>2.1603334966652548</v>
      </c>
      <c r="CM743" s="43">
        <f t="shared" si="1613"/>
        <v>0.21795435234894353</v>
      </c>
      <c r="CN743" s="43">
        <f t="shared" si="1614"/>
        <v>0.33334472160686923</v>
      </c>
      <c r="CO743" s="40">
        <f t="shared" si="1615"/>
        <v>0.33810000000000001</v>
      </c>
      <c r="CP743" s="43">
        <f t="shared" si="1616"/>
        <v>5.4379784698149872E-2</v>
      </c>
      <c r="CQ743" s="18">
        <f t="shared" si="1617"/>
        <v>1.5294244781732391</v>
      </c>
      <c r="CR743" s="18">
        <f t="shared" si="1618"/>
        <v>1.5512422502979157</v>
      </c>
      <c r="CS743" s="18">
        <f t="shared" si="1619"/>
        <v>0.24950079735543967</v>
      </c>
      <c r="CT743" s="18">
        <f t="shared" si="1620"/>
        <v>1.0142653478063435</v>
      </c>
      <c r="CU743" s="18">
        <f t="shared" si="1621"/>
        <v>0.16313378065809836</v>
      </c>
      <c r="CV743" s="18">
        <f t="shared" si="1622"/>
        <v>0.16083935136986058</v>
      </c>
      <c r="CW743" s="15">
        <f t="shared" si="1623"/>
        <v>-1.5234696310135554</v>
      </c>
      <c r="CX743" s="15">
        <f t="shared" si="1624"/>
        <v>-1.0985781244311061</v>
      </c>
      <c r="CY743" s="15">
        <f t="shared" si="1625"/>
        <v>-2.9117627989958401</v>
      </c>
      <c r="CZ743" s="15">
        <f t="shared" si="1633"/>
        <v>0.42489150658244934</v>
      </c>
      <c r="DA743" s="15">
        <f t="shared" si="1634"/>
        <v>0.43905606174525863</v>
      </c>
      <c r="DB743" s="15">
        <f t="shared" si="1635"/>
        <v>-1.3882931679822847</v>
      </c>
      <c r="DC743" s="15">
        <f t="shared" si="1636"/>
        <v>1.4164555162809326E-2</v>
      </c>
      <c r="DD743" s="15">
        <f t="shared" si="1637"/>
        <v>-1.813184674564734</v>
      </c>
      <c r="DE743" s="15">
        <f t="shared" si="1638"/>
        <v>-1.8273492297275435</v>
      </c>
      <c r="DF743" s="15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3" t="str">
        <f>E743</f>
        <v>STD</v>
      </c>
      <c r="DW743" s="43" t="str">
        <f>A743</f>
        <v>Lab 3</v>
      </c>
      <c r="DX743" s="43" t="str">
        <f>B743</f>
        <v>Jul 21, 2020</v>
      </c>
      <c r="DY743" s="125">
        <f>C743</f>
        <v>2</v>
      </c>
      <c r="DZ743" s="51">
        <f>BE743/AVERAGE(BE741,BE745)</f>
        <v>0.99560841032499092</v>
      </c>
      <c r="EA743" s="52">
        <f>(CM743/AVERAGE(CM741,CM745)-1)*10^6</f>
        <v>5.4527519679492542</v>
      </c>
      <c r="EB743" s="52">
        <f>(CN743/AVERAGE(CN741,CN745)-1)*10^6</f>
        <v>-10.439909222892396</v>
      </c>
      <c r="EC743" s="52">
        <f>(CP743/AVERAGE(CP741,CP745)-1)*10^6</f>
        <v>10.488484321724556</v>
      </c>
      <c r="ED743" s="4"/>
      <c r="EE743" s="4"/>
      <c r="EF743" s="4"/>
      <c r="EG743" s="4"/>
      <c r="EH743" s="130"/>
      <c r="EI743" s="20"/>
      <c r="EJ743" s="20"/>
      <c r="EK743" s="52"/>
      <c r="EL743" s="52"/>
      <c r="EN743" s="39" t="str">
        <f t="shared" ref="EN743:EU743" si="1649">DV762</f>
        <v>STD</v>
      </c>
      <c r="EO743" s="39" t="str">
        <f t="shared" si="1649"/>
        <v>Lab 3</v>
      </c>
      <c r="EP743" s="39" t="str">
        <f t="shared" si="1649"/>
        <v>Jul 22, 2020</v>
      </c>
      <c r="EQ743" s="124">
        <f t="shared" si="1649"/>
        <v>3</v>
      </c>
      <c r="ER743" s="117">
        <f t="shared" si="1649"/>
        <v>1.0007063994870591</v>
      </c>
      <c r="ES743" s="44">
        <f t="shared" si="1649"/>
        <v>13.258628341006329</v>
      </c>
      <c r="ET743" s="44">
        <f t="shared" si="1649"/>
        <v>2.3909194053484129</v>
      </c>
      <c r="EU743" s="44">
        <f t="shared" si="1649"/>
        <v>-10.512307935917065</v>
      </c>
      <c r="EV743" s="39" t="s">
        <v>275</v>
      </c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</row>
    <row r="744" spans="1:235">
      <c r="A744" s="4" t="s">
        <v>178</v>
      </c>
      <c r="B744" s="4" t="s">
        <v>173</v>
      </c>
      <c r="C744" s="4">
        <v>2</v>
      </c>
      <c r="D744" s="16">
        <v>59</v>
      </c>
      <c r="E744" s="4" t="s">
        <v>171</v>
      </c>
      <c r="F744" s="15">
        <v>1.5136965E-4</v>
      </c>
      <c r="G744" s="15">
        <v>-8.8841233999999995E-6</v>
      </c>
      <c r="H744" s="15">
        <v>2.1410088000000001E-4</v>
      </c>
      <c r="I744" s="15">
        <v>7.2304980000000005E-5</v>
      </c>
      <c r="J744" s="15">
        <v>1.3289268999999999E-4</v>
      </c>
      <c r="K744" s="15"/>
      <c r="L744" s="15">
        <v>1.9201257999999999E-4</v>
      </c>
      <c r="M744" s="15"/>
      <c r="N744" s="15">
        <v>1.0929375E-4</v>
      </c>
      <c r="O744" s="15"/>
      <c r="P744" s="15"/>
      <c r="Q744" s="15"/>
      <c r="R744" s="15"/>
      <c r="S744" s="15"/>
      <c r="T744" s="15">
        <v>-5.8067318000000001E-5</v>
      </c>
      <c r="U744" s="15">
        <v>4.1509435999999998E-5</v>
      </c>
      <c r="V744" s="15">
        <v>13.382148000000001</v>
      </c>
      <c r="W744" s="15">
        <v>2.9873701000000001</v>
      </c>
      <c r="X744" s="15">
        <v>4.6783656999999996</v>
      </c>
      <c r="Y744" s="15"/>
      <c r="Z744" s="15">
        <v>4.9711628000000001</v>
      </c>
      <c r="AA744" s="15"/>
      <c r="AB744" s="15">
        <v>0.83693234999999999</v>
      </c>
      <c r="AC744" s="4"/>
      <c r="AD744" s="4"/>
      <c r="AE744" s="4"/>
      <c r="AF744" s="4"/>
      <c r="AG744" s="4"/>
      <c r="AH744" s="4"/>
      <c r="AI744" s="69">
        <f t="shared" si="1605"/>
        <v>1</v>
      </c>
      <c r="AJ744" s="15">
        <f t="shared" si="1563"/>
        <v>-2.09436968E-4</v>
      </c>
      <c r="AK744" s="15">
        <f t="shared" si="1564"/>
        <v>5.0393559399999999E-5</v>
      </c>
      <c r="AL744" s="15">
        <f t="shared" si="1565"/>
        <v>13.381933899120002</v>
      </c>
      <c r="AM744" s="15">
        <f t="shared" si="1566"/>
        <v>2.9872977950199999</v>
      </c>
      <c r="AN744" s="15">
        <f t="shared" si="1567"/>
        <v>4.6782328073099997</v>
      </c>
      <c r="AO744" s="15">
        <f t="shared" si="1568"/>
        <v>0</v>
      </c>
      <c r="AP744" s="15">
        <f t="shared" si="1569"/>
        <v>4.9709707874199998</v>
      </c>
      <c r="AQ744" s="15">
        <f t="shared" si="1570"/>
        <v>0</v>
      </c>
      <c r="AR744" s="15">
        <f t="shared" si="1571"/>
        <v>0.83682305624999997</v>
      </c>
      <c r="AS744" s="15">
        <f t="shared" si="1572"/>
        <v>0</v>
      </c>
      <c r="AT744" s="15">
        <f t="shared" si="1573"/>
        <v>0</v>
      </c>
      <c r="AU744" s="15">
        <f t="shared" si="1574"/>
        <v>0</v>
      </c>
      <c r="AV744" s="15">
        <f t="shared" si="1575"/>
        <v>0</v>
      </c>
      <c r="AW744" s="15">
        <f t="shared" si="1576"/>
        <v>0</v>
      </c>
      <c r="AX744" s="4"/>
      <c r="AY744" s="4">
        <f t="shared" si="1577"/>
        <v>0</v>
      </c>
      <c r="AZ744" s="4">
        <f t="shared" si="1578"/>
        <v>1</v>
      </c>
      <c r="BA744" s="4"/>
      <c r="BB744" s="4">
        <f t="shared" si="1606"/>
        <v>1</v>
      </c>
      <c r="BC744" s="4">
        <f t="shared" si="1607"/>
        <v>1</v>
      </c>
      <c r="BD744" s="40">
        <f t="shared" si="1608"/>
        <v>2.161396034556867</v>
      </c>
      <c r="BE744" s="15">
        <f t="shared" si="1609"/>
        <v>13.381933899120002</v>
      </c>
      <c r="BF744" s="15">
        <f t="shared" si="1610"/>
        <v>2.9872977950199999</v>
      </c>
      <c r="BG744" s="15">
        <f t="shared" si="1579"/>
        <v>4.6782328073099997</v>
      </c>
      <c r="BH744" s="15">
        <f t="shared" si="1580"/>
        <v>4.9709707874199998</v>
      </c>
      <c r="BI744" s="15">
        <f t="shared" si="1581"/>
        <v>0.83682305624999997</v>
      </c>
      <c r="BJ744" s="18">
        <f t="shared" si="1582"/>
        <v>0.22323363854132064</v>
      </c>
      <c r="BK744" s="18">
        <f t="shared" si="1583"/>
        <v>0.34959317857769728</v>
      </c>
      <c r="BL744" s="18">
        <f t="shared" si="1584"/>
        <v>0.37146878955566293</v>
      </c>
      <c r="BM744" s="18">
        <f t="shared" si="1585"/>
        <v>6.2533790897370198E-2</v>
      </c>
      <c r="BN744" s="18">
        <f t="shared" si="1627"/>
        <v>1.5660416631742866</v>
      </c>
      <c r="BO744" s="18">
        <f t="shared" si="1628"/>
        <v>1.664035904189699</v>
      </c>
      <c r="BP744" s="18">
        <f t="shared" si="1629"/>
        <v>0.28012709601467684</v>
      </c>
      <c r="BQ744" s="18">
        <f t="shared" si="1630"/>
        <v>1.0625744789042095</v>
      </c>
      <c r="BR744" s="18">
        <f t="shared" si="1631"/>
        <v>0.17887588983224975</v>
      </c>
      <c r="BS744" s="18">
        <f t="shared" si="1632"/>
        <v>0.16834197826463637</v>
      </c>
      <c r="BT744" s="144">
        <f t="shared" si="1586"/>
        <v>-1.4995363495200629</v>
      </c>
      <c r="BU744" s="144">
        <f t="shared" si="1587"/>
        <v>-1.0509851474686447</v>
      </c>
      <c r="BV744" s="144">
        <f t="shared" si="1588"/>
        <v>-0.99029043031674813</v>
      </c>
      <c r="BW744" s="144">
        <f t="shared" si="1589"/>
        <v>-2.7720482139827678</v>
      </c>
      <c r="BX744" s="96"/>
      <c r="BY744" s="96"/>
      <c r="BZ744" s="96"/>
      <c r="CA744" s="96"/>
      <c r="CB744" s="96"/>
      <c r="CC744" s="96"/>
      <c r="CD744" s="96"/>
      <c r="CE744" s="96"/>
      <c r="CF744" s="96"/>
      <c r="CG744" s="96"/>
      <c r="CH744" s="96"/>
      <c r="CI744" s="4"/>
      <c r="CJ744" s="43"/>
      <c r="CK744" s="20">
        <f t="shared" si="1611"/>
        <v>0</v>
      </c>
      <c r="CL744" s="42">
        <f t="shared" si="1612"/>
        <v>2.161396034556867</v>
      </c>
      <c r="CM744" s="43">
        <f t="shared" si="1613"/>
        <v>0.21795493211648076</v>
      </c>
      <c r="CN744" s="43">
        <f t="shared" si="1614"/>
        <v>0.33335477184296308</v>
      </c>
      <c r="CO744" s="40">
        <f t="shared" si="1615"/>
        <v>0.33810000000000001</v>
      </c>
      <c r="CP744" s="43">
        <f t="shared" si="1616"/>
        <v>5.4379654063713964E-2</v>
      </c>
      <c r="CQ744" s="18">
        <f t="shared" si="1617"/>
        <v>1.5294665213853005</v>
      </c>
      <c r="CR744" s="18">
        <f t="shared" si="1618"/>
        <v>1.5512381239407358</v>
      </c>
      <c r="CS744" s="18">
        <f t="shared" si="1619"/>
        <v>0.24949953431038693</v>
      </c>
      <c r="CT744" s="18">
        <f t="shared" si="1620"/>
        <v>1.0142347689544169</v>
      </c>
      <c r="CU744" s="18">
        <f t="shared" si="1621"/>
        <v>0.16312847049728491</v>
      </c>
      <c r="CV744" s="18">
        <f t="shared" si="1622"/>
        <v>0.1608389649917597</v>
      </c>
      <c r="CW744" s="15">
        <f t="shared" si="1623"/>
        <v>-1.5234669709759838</v>
      </c>
      <c r="CX744" s="15">
        <f t="shared" si="1624"/>
        <v>-1.0985479752073755</v>
      </c>
      <c r="CY744" s="15">
        <f t="shared" si="1625"/>
        <v>-2.9117652012597244</v>
      </c>
      <c r="CZ744" s="15">
        <f t="shared" si="1633"/>
        <v>0.4249189957686087</v>
      </c>
      <c r="DA744" s="15">
        <f t="shared" si="1634"/>
        <v>0.43905340170768731</v>
      </c>
      <c r="DB744" s="15">
        <f t="shared" si="1635"/>
        <v>-1.3882982302837408</v>
      </c>
      <c r="DC744" s="15">
        <f t="shared" si="1636"/>
        <v>1.4134405939078706E-2</v>
      </c>
      <c r="DD744" s="15">
        <f t="shared" si="1637"/>
        <v>-1.8132172260523494</v>
      </c>
      <c r="DE744" s="15">
        <f t="shared" si="1638"/>
        <v>-1.8273516319914278</v>
      </c>
      <c r="DF744" s="15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125"/>
      <c r="DZ744" s="4"/>
      <c r="EA744" s="20"/>
      <c r="EB744" s="20"/>
      <c r="EC744" s="20"/>
      <c r="ED744" s="4"/>
      <c r="EE744" s="4" t="str">
        <f>E744</f>
        <v>iRM10</v>
      </c>
      <c r="EF744" s="4" t="str">
        <f>A744</f>
        <v>Lab 3</v>
      </c>
      <c r="EG744" s="4" t="str">
        <f>B744</f>
        <v>Jul 21, 2020</v>
      </c>
      <c r="EH744" s="130">
        <f>C744</f>
        <v>2</v>
      </c>
      <c r="EI744" s="51">
        <f>BE744/AVERAGE(BE743,BE745)</f>
        <v>1.0020105453633514</v>
      </c>
      <c r="EJ744" s="52">
        <f>(CM744/AVERAGE(CM743,CM745)-1)*10^6</f>
        <v>3.7215297237214173</v>
      </c>
      <c r="EK744" s="52">
        <f>(CN744/AVERAGE(CN743,CN745)-1)*10^6</f>
        <v>28.225251792024508</v>
      </c>
      <c r="EL744" s="52">
        <f>(CP744/AVERAGE(CP743,CP745)-1)*10^6</f>
        <v>-3.2706798124282344</v>
      </c>
      <c r="EN744" s="39" t="str">
        <f t="shared" ref="EN744:EU744" si="1650">DV764</f>
        <v>STD</v>
      </c>
      <c r="EO744" s="39" t="str">
        <f t="shared" si="1650"/>
        <v>Lab 3</v>
      </c>
      <c r="EP744" s="39" t="str">
        <f t="shared" si="1650"/>
        <v>Jul 22, 2020</v>
      </c>
      <c r="EQ744" s="124">
        <f t="shared" si="1650"/>
        <v>3</v>
      </c>
      <c r="ER744" s="117">
        <f t="shared" si="1650"/>
        <v>0.99866217038781335</v>
      </c>
      <c r="ES744" s="44">
        <f t="shared" si="1650"/>
        <v>-20.606789156496497</v>
      </c>
      <c r="ET744" s="44">
        <f t="shared" si="1650"/>
        <v>-0.44347713878956085</v>
      </c>
      <c r="EU744" s="44">
        <f t="shared" si="1650"/>
        <v>31.26578333256802</v>
      </c>
      <c r="EV744" s="39" t="s">
        <v>275</v>
      </c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</row>
    <row r="745" spans="1:235">
      <c r="A745" s="4" t="s">
        <v>178</v>
      </c>
      <c r="B745" s="4" t="s">
        <v>173</v>
      </c>
      <c r="C745" s="4">
        <v>2</v>
      </c>
      <c r="D745" s="16">
        <v>60</v>
      </c>
      <c r="E745" s="4" t="s">
        <v>162</v>
      </c>
      <c r="F745" s="15">
        <v>1.5136965E-4</v>
      </c>
      <c r="G745" s="15">
        <v>-8.8841233999999995E-6</v>
      </c>
      <c r="H745" s="15">
        <v>2.1410088000000001E-4</v>
      </c>
      <c r="I745" s="15">
        <v>7.2304980000000005E-5</v>
      </c>
      <c r="J745" s="15">
        <v>1.3289268999999999E-4</v>
      </c>
      <c r="K745" s="15"/>
      <c r="L745" s="15">
        <v>1.9201257999999999E-4</v>
      </c>
      <c r="M745" s="15"/>
      <c r="N745" s="15">
        <v>1.0929375E-4</v>
      </c>
      <c r="O745" s="15"/>
      <c r="P745" s="15"/>
      <c r="Q745" s="15"/>
      <c r="R745" s="15"/>
      <c r="S745" s="15"/>
      <c r="T745" s="15">
        <v>-3.5563889999999999E-5</v>
      </c>
      <c r="U745" s="15">
        <v>4.3398685000000001E-5</v>
      </c>
      <c r="V745" s="15">
        <v>13.331322</v>
      </c>
      <c r="W745" s="15">
        <v>2.9760691000000001</v>
      </c>
      <c r="X745" s="15">
        <v>4.6606592999999998</v>
      </c>
      <c r="Y745" s="15"/>
      <c r="Z745" s="15">
        <v>4.9526706999999996</v>
      </c>
      <c r="AA745" s="15"/>
      <c r="AB745" s="15">
        <v>0.83385445999999996</v>
      </c>
      <c r="AC745" s="4"/>
      <c r="AD745" s="4"/>
      <c r="AE745" s="4"/>
      <c r="AF745" s="4"/>
      <c r="AG745" s="4"/>
      <c r="AH745" s="4"/>
      <c r="AI745" s="69">
        <f t="shared" si="1605"/>
        <v>1</v>
      </c>
      <c r="AJ745" s="15">
        <f t="shared" si="1563"/>
        <v>-1.8693354E-4</v>
      </c>
      <c r="AK745" s="15">
        <f t="shared" si="1564"/>
        <v>5.2282808400000002E-5</v>
      </c>
      <c r="AL745" s="15">
        <f t="shared" si="1565"/>
        <v>13.331107899120001</v>
      </c>
      <c r="AM745" s="15">
        <f t="shared" si="1566"/>
        <v>2.9759967950199999</v>
      </c>
      <c r="AN745" s="15">
        <f t="shared" si="1567"/>
        <v>4.6605264073099999</v>
      </c>
      <c r="AO745" s="15">
        <f t="shared" si="1568"/>
        <v>0</v>
      </c>
      <c r="AP745" s="15">
        <f t="shared" si="1569"/>
        <v>4.9524786874199993</v>
      </c>
      <c r="AQ745" s="15">
        <f t="shared" si="1570"/>
        <v>0</v>
      </c>
      <c r="AR745" s="15">
        <f t="shared" si="1571"/>
        <v>0.83374516624999995</v>
      </c>
      <c r="AS745" s="15">
        <f t="shared" si="1572"/>
        <v>0</v>
      </c>
      <c r="AT745" s="15">
        <f t="shared" si="1573"/>
        <v>0</v>
      </c>
      <c r="AU745" s="15">
        <f t="shared" si="1574"/>
        <v>0</v>
      </c>
      <c r="AV745" s="15">
        <f t="shared" si="1575"/>
        <v>0</v>
      </c>
      <c r="AW745" s="15">
        <f t="shared" si="1576"/>
        <v>0</v>
      </c>
      <c r="AX745" s="4"/>
      <c r="AY745" s="4">
        <f t="shared" si="1577"/>
        <v>0</v>
      </c>
      <c r="AZ745" s="4">
        <f t="shared" si="1578"/>
        <v>1</v>
      </c>
      <c r="BA745" s="4"/>
      <c r="BB745" s="4">
        <f t="shared" si="1606"/>
        <v>1</v>
      </c>
      <c r="BC745" s="4">
        <f t="shared" si="1607"/>
        <v>1</v>
      </c>
      <c r="BD745" s="40">
        <f t="shared" si="1608"/>
        <v>2.163195971701509</v>
      </c>
      <c r="BE745" s="15">
        <f t="shared" si="1609"/>
        <v>13.331107899120001</v>
      </c>
      <c r="BF745" s="15">
        <f t="shared" si="1610"/>
        <v>2.9759967950199999</v>
      </c>
      <c r="BG745" s="15">
        <f t="shared" si="1579"/>
        <v>4.6605264073099999</v>
      </c>
      <c r="BH745" s="15">
        <f t="shared" si="1580"/>
        <v>4.9524786874199993</v>
      </c>
      <c r="BI745" s="15">
        <f t="shared" si="1581"/>
        <v>0.83374516624999995</v>
      </c>
      <c r="BJ745" s="18">
        <f t="shared" si="1582"/>
        <v>0.22323701957407818</v>
      </c>
      <c r="BK745" s="18">
        <f t="shared" si="1583"/>
        <v>0.34959783107131298</v>
      </c>
      <c r="BL745" s="18">
        <f t="shared" si="1584"/>
        <v>0.37149790736799282</v>
      </c>
      <c r="BM745" s="18">
        <f t="shared" si="1585"/>
        <v>6.2541326089261967E-2</v>
      </c>
      <c r="BN745" s="18">
        <f t="shared" si="1627"/>
        <v>1.5660387857637728</v>
      </c>
      <c r="BO745" s="18">
        <f t="shared" si="1628"/>
        <v>1.6641411360749523</v>
      </c>
      <c r="BP745" s="18">
        <f t="shared" si="1629"/>
        <v>0.28015660757604977</v>
      </c>
      <c r="BQ745" s="18">
        <f t="shared" si="1630"/>
        <v>1.0626436274778048</v>
      </c>
      <c r="BR745" s="18">
        <f t="shared" si="1631"/>
        <v>0.17889506321480703</v>
      </c>
      <c r="BS745" s="18">
        <f t="shared" si="1632"/>
        <v>0.16834906697687188</v>
      </c>
      <c r="BT745" s="144">
        <f t="shared" si="1586"/>
        <v>-1.4995212039211476</v>
      </c>
      <c r="BU745" s="144">
        <f t="shared" si="1587"/>
        <v>-1.0509718392494269</v>
      </c>
      <c r="BV745" s="144">
        <f t="shared" si="1588"/>
        <v>-0.99021204776618332</v>
      </c>
      <c r="BW745" s="144">
        <f t="shared" si="1589"/>
        <v>-2.7719277233195179</v>
      </c>
      <c r="BX745" s="96"/>
      <c r="BY745" s="96"/>
      <c r="BZ745" s="96"/>
      <c r="CA745" s="96"/>
      <c r="CB745" s="96"/>
      <c r="CC745" s="96"/>
      <c r="CD745" s="96"/>
      <c r="CE745" s="96"/>
      <c r="CF745" s="96"/>
      <c r="CG745" s="96"/>
      <c r="CH745" s="96"/>
      <c r="CI745" s="4"/>
      <c r="CJ745" s="43"/>
      <c r="CK745" s="20">
        <f t="shared" si="1611"/>
        <v>0</v>
      </c>
      <c r="CL745" s="42">
        <f t="shared" si="1612"/>
        <v>2.163195971701509</v>
      </c>
      <c r="CM745" s="43">
        <f t="shared" si="1613"/>
        <v>0.21795388963853857</v>
      </c>
      <c r="CN745" s="43">
        <f t="shared" si="1614"/>
        <v>0.33334600456544333</v>
      </c>
      <c r="CO745" s="40">
        <f t="shared" si="1615"/>
        <v>0.33810000000000001</v>
      </c>
      <c r="CP745" s="43">
        <f t="shared" si="1616"/>
        <v>5.4379879147315006E-2</v>
      </c>
      <c r="CQ745" s="18">
        <f t="shared" si="1617"/>
        <v>1.529433611477522</v>
      </c>
      <c r="CR745" s="18">
        <f t="shared" si="1618"/>
        <v>1.5512455435446248</v>
      </c>
      <c r="CS745" s="18">
        <f t="shared" si="1619"/>
        <v>0.24950176038381447</v>
      </c>
      <c r="CT745" s="18">
        <f t="shared" si="1620"/>
        <v>1.0142614441734621</v>
      </c>
      <c r="CU745" s="18">
        <f t="shared" si="1621"/>
        <v>0.16313343613704243</v>
      </c>
      <c r="CV745" s="18">
        <f t="shared" si="1622"/>
        <v>0.1608396307226117</v>
      </c>
      <c r="CW745" s="15">
        <f t="shared" si="1623"/>
        <v>-1.523471753985137</v>
      </c>
      <c r="CX745" s="15">
        <f t="shared" si="1624"/>
        <v>-1.098574275694282</v>
      </c>
      <c r="CY745" s="15">
        <f t="shared" si="1625"/>
        <v>-2.9117610621540404</v>
      </c>
      <c r="CZ745" s="15">
        <f t="shared" si="1633"/>
        <v>0.42489747829085506</v>
      </c>
      <c r="DA745" s="15">
        <f t="shared" si="1634"/>
        <v>0.43905818471684016</v>
      </c>
      <c r="DB745" s="15">
        <f t="shared" si="1635"/>
        <v>-1.3882893081689036</v>
      </c>
      <c r="DC745" s="15">
        <f t="shared" si="1636"/>
        <v>1.4160706425985317E-2</v>
      </c>
      <c r="DD745" s="15">
        <f t="shared" si="1637"/>
        <v>-1.8131867864597586</v>
      </c>
      <c r="DE745" s="15">
        <f t="shared" si="1638"/>
        <v>-1.8273474928857436</v>
      </c>
      <c r="DF745" s="15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3" t="str">
        <f>E745</f>
        <v>STD</v>
      </c>
      <c r="DW745" s="43" t="str">
        <f>A745</f>
        <v>Lab 3</v>
      </c>
      <c r="DX745" s="43" t="str">
        <f>B745</f>
        <v>Jul 21, 2020</v>
      </c>
      <c r="DY745" s="125">
        <f>C745</f>
        <v>2</v>
      </c>
      <c r="DZ745" s="51">
        <f>BE745/AVERAGE(BE743,BE747)</f>
        <v>1.0047910530893964</v>
      </c>
      <c r="EA745" s="52">
        <f>(CM745/AVERAGE(CM743,CM747)-1)*10^6</f>
        <v>6.6743612734398994</v>
      </c>
      <c r="EB745" s="52">
        <f>(CN745/AVERAGE(CN743,CN747)-1)*10^6</f>
        <v>-2.6476896657356974</v>
      </c>
      <c r="EC745" s="52">
        <f>(CP745/AVERAGE(CP743,CP747)-1)*10^6</f>
        <v>-9.5758413309887658</v>
      </c>
      <c r="ED745" s="4"/>
      <c r="EE745" s="4"/>
      <c r="EF745" s="4"/>
      <c r="EG745" s="4"/>
      <c r="EH745" s="130"/>
      <c r="EI745" s="20"/>
      <c r="EJ745" s="20"/>
      <c r="EK745" s="52"/>
      <c r="EL745" s="52"/>
      <c r="EN745" s="39" t="str">
        <f t="shared" ref="EN745:EU745" si="1651">DV766</f>
        <v>STD</v>
      </c>
      <c r="EO745" s="39" t="str">
        <f t="shared" si="1651"/>
        <v>Lab 3</v>
      </c>
      <c r="EP745" s="39" t="str">
        <f t="shared" si="1651"/>
        <v>Jul 22, 2020</v>
      </c>
      <c r="EQ745" s="124">
        <f t="shared" si="1651"/>
        <v>3</v>
      </c>
      <c r="ER745" s="117">
        <f t="shared" si="1651"/>
        <v>1.0036110222179073</v>
      </c>
      <c r="ES745" s="44">
        <f t="shared" si="1651"/>
        <v>9.3919966233091401</v>
      </c>
      <c r="ET745" s="44">
        <f t="shared" si="1651"/>
        <v>-0.10217071400031585</v>
      </c>
      <c r="EU745" s="44">
        <f t="shared" si="1651"/>
        <v>-22.373426850519351</v>
      </c>
      <c r="EV745" s="39" t="s">
        <v>275</v>
      </c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</row>
    <row r="746" spans="1:235">
      <c r="A746" s="4" t="s">
        <v>178</v>
      </c>
      <c r="B746" s="4" t="s">
        <v>173</v>
      </c>
      <c r="C746" s="4">
        <v>2</v>
      </c>
      <c r="D746" s="16">
        <v>61</v>
      </c>
      <c r="E746" s="4" t="s">
        <v>163</v>
      </c>
      <c r="F746" s="15">
        <v>1.5136965E-4</v>
      </c>
      <c r="G746" s="15">
        <v>-8.8841233999999995E-6</v>
      </c>
      <c r="H746" s="15">
        <v>2.1410088000000001E-4</v>
      </c>
      <c r="I746" s="15">
        <v>7.2304980000000005E-5</v>
      </c>
      <c r="J746" s="15">
        <v>1.3289268999999999E-4</v>
      </c>
      <c r="K746" s="15"/>
      <c r="L746" s="15">
        <v>1.9201257999999999E-4</v>
      </c>
      <c r="M746" s="15"/>
      <c r="N746" s="15">
        <v>1.0929375E-4</v>
      </c>
      <c r="O746" s="15"/>
      <c r="P746" s="15"/>
      <c r="Q746" s="15"/>
      <c r="R746" s="15"/>
      <c r="S746" s="15"/>
      <c r="T746" s="15">
        <v>-3.2114223999999997E-5</v>
      </c>
      <c r="U746" s="15">
        <v>8.4074758999999998E-6</v>
      </c>
      <c r="V746" s="15">
        <v>13.129754999999999</v>
      </c>
      <c r="W746" s="15">
        <v>2.9310838000000001</v>
      </c>
      <c r="X746" s="15">
        <v>4.5903622000000004</v>
      </c>
      <c r="Y746" s="15"/>
      <c r="Z746" s="15">
        <v>4.8780391999999999</v>
      </c>
      <c r="AA746" s="15"/>
      <c r="AB746" s="15">
        <v>0.82131776000000001</v>
      </c>
      <c r="AC746" s="4"/>
      <c r="AD746" s="4"/>
      <c r="AE746" s="4"/>
      <c r="AF746" s="4"/>
      <c r="AG746" s="4"/>
      <c r="AH746" s="4"/>
      <c r="AI746" s="69">
        <f t="shared" si="1605"/>
        <v>1</v>
      </c>
      <c r="AJ746" s="15">
        <f t="shared" si="1563"/>
        <v>-1.83483874E-4</v>
      </c>
      <c r="AK746" s="15">
        <f t="shared" si="1564"/>
        <v>1.7291599300000001E-5</v>
      </c>
      <c r="AL746" s="15">
        <f t="shared" si="1565"/>
        <v>13.12954089912</v>
      </c>
      <c r="AM746" s="15">
        <f t="shared" si="1566"/>
        <v>2.9310114950199999</v>
      </c>
      <c r="AN746" s="15">
        <f t="shared" si="1567"/>
        <v>4.5902293073100005</v>
      </c>
      <c r="AO746" s="15">
        <f t="shared" si="1568"/>
        <v>0</v>
      </c>
      <c r="AP746" s="15">
        <f t="shared" si="1569"/>
        <v>4.8778471874199996</v>
      </c>
      <c r="AQ746" s="15">
        <f t="shared" si="1570"/>
        <v>0</v>
      </c>
      <c r="AR746" s="15">
        <f t="shared" si="1571"/>
        <v>0.82120846624999999</v>
      </c>
      <c r="AS746" s="15">
        <f t="shared" si="1572"/>
        <v>0</v>
      </c>
      <c r="AT746" s="15">
        <f t="shared" si="1573"/>
        <v>0</v>
      </c>
      <c r="AU746" s="15">
        <f t="shared" si="1574"/>
        <v>0</v>
      </c>
      <c r="AV746" s="15">
        <f t="shared" si="1575"/>
        <v>0</v>
      </c>
      <c r="AW746" s="15">
        <f t="shared" si="1576"/>
        <v>0</v>
      </c>
      <c r="AX746" s="4"/>
      <c r="AY746" s="4">
        <f t="shared" si="1577"/>
        <v>0</v>
      </c>
      <c r="AZ746" s="4">
        <f t="shared" si="1578"/>
        <v>1</v>
      </c>
      <c r="BA746" s="4"/>
      <c r="BB746" s="4">
        <f t="shared" si="1606"/>
        <v>1</v>
      </c>
      <c r="BC746" s="4">
        <f t="shared" si="1607"/>
        <v>1</v>
      </c>
      <c r="BD746" s="40">
        <f t="shared" si="1608"/>
        <v>2.1643739591158515</v>
      </c>
      <c r="BE746" s="15">
        <f t="shared" si="1609"/>
        <v>13.12954089912</v>
      </c>
      <c r="BF746" s="15">
        <f t="shared" si="1610"/>
        <v>2.9310114950199999</v>
      </c>
      <c r="BG746" s="15">
        <f t="shared" si="1579"/>
        <v>4.5902293073100005</v>
      </c>
      <c r="BH746" s="15">
        <f t="shared" si="1580"/>
        <v>4.8778471874199996</v>
      </c>
      <c r="BI746" s="15">
        <f t="shared" si="1581"/>
        <v>0.82120846624999999</v>
      </c>
      <c r="BJ746" s="18">
        <f t="shared" si="1582"/>
        <v>0.2232379271705113</v>
      </c>
      <c r="BK746" s="18">
        <f t="shared" si="1583"/>
        <v>0.34961080075676204</v>
      </c>
      <c r="BL746" s="18">
        <f t="shared" si="1584"/>
        <v>0.37151696505602372</v>
      </c>
      <c r="BM746" s="18">
        <f t="shared" si="1585"/>
        <v>6.2546624635217901E-2</v>
      </c>
      <c r="BN746" s="18">
        <f t="shared" si="1627"/>
        <v>1.5660905169116981</v>
      </c>
      <c r="BO746" s="18">
        <f t="shared" si="1628"/>
        <v>1.6642197397409781</v>
      </c>
      <c r="BP746" s="18">
        <f t="shared" si="1629"/>
        <v>0.28017920354297227</v>
      </c>
      <c r="BQ746" s="18">
        <f t="shared" si="1630"/>
        <v>1.0626587172130952</v>
      </c>
      <c r="BR746" s="18">
        <f t="shared" si="1631"/>
        <v>0.17890358221150623</v>
      </c>
      <c r="BS746" s="18">
        <f t="shared" si="1632"/>
        <v>0.16835469310475779</v>
      </c>
      <c r="BT746" s="144">
        <f t="shared" si="1586"/>
        <v>-1.4995171383114656</v>
      </c>
      <c r="BU746" s="144">
        <f t="shared" si="1587"/>
        <v>-1.0509347410648218</v>
      </c>
      <c r="BV746" s="144">
        <f t="shared" si="1588"/>
        <v>-0.99016074949816102</v>
      </c>
      <c r="BW746" s="144">
        <f t="shared" si="1589"/>
        <v>-2.7718430061916344</v>
      </c>
      <c r="BX746" s="96"/>
      <c r="BY746" s="96"/>
      <c r="BZ746" s="96"/>
      <c r="CA746" s="96"/>
      <c r="CB746" s="96"/>
      <c r="CC746" s="96"/>
      <c r="CD746" s="96"/>
      <c r="CE746" s="96"/>
      <c r="CF746" s="96"/>
      <c r="CG746" s="96"/>
      <c r="CH746" s="96"/>
      <c r="CI746" s="4"/>
      <c r="CJ746" s="43"/>
      <c r="CK746" s="20">
        <f t="shared" si="1611"/>
        <v>0</v>
      </c>
      <c r="CL746" s="42">
        <f t="shared" si="1612"/>
        <v>2.1643739591158515</v>
      </c>
      <c r="CM746" s="43">
        <f t="shared" si="1613"/>
        <v>0.2179519331028785</v>
      </c>
      <c r="CN746" s="43">
        <f t="shared" si="1614"/>
        <v>0.33334973001409851</v>
      </c>
      <c r="CO746" s="40">
        <f t="shared" si="1615"/>
        <v>0.33809999999999996</v>
      </c>
      <c r="CP746" s="43">
        <f t="shared" si="1616"/>
        <v>5.4380345165947738E-2</v>
      </c>
      <c r="CQ746" s="18">
        <f t="shared" si="1617"/>
        <v>1.5294644340536752</v>
      </c>
      <c r="CR746" s="18">
        <f t="shared" si="1618"/>
        <v>1.5512594689417536</v>
      </c>
      <c r="CS746" s="18">
        <f t="shared" si="1619"/>
        <v>0.24950613831114271</v>
      </c>
      <c r="CT746" s="18">
        <f t="shared" si="1620"/>
        <v>1.0142501089942402</v>
      </c>
      <c r="CU746" s="18">
        <f t="shared" si="1621"/>
        <v>0.16313301097813337</v>
      </c>
      <c r="CV746" s="18">
        <f t="shared" si="1622"/>
        <v>0.16084100906816842</v>
      </c>
      <c r="CW746" s="15">
        <f t="shared" si="1623"/>
        <v>-1.5234807308583882</v>
      </c>
      <c r="CX746" s="15">
        <f t="shared" si="1624"/>
        <v>-1.0985630998356046</v>
      </c>
      <c r="CY746" s="15">
        <f t="shared" si="1625"/>
        <v>-2.9117524925021172</v>
      </c>
      <c r="CZ746" s="15">
        <f t="shared" si="1633"/>
        <v>0.42491763102278363</v>
      </c>
      <c r="DA746" s="15">
        <f t="shared" si="1634"/>
        <v>0.43906716159009113</v>
      </c>
      <c r="DB746" s="15">
        <f t="shared" si="1635"/>
        <v>-1.3882717616437292</v>
      </c>
      <c r="DC746" s="15">
        <f t="shared" si="1636"/>
        <v>1.4149530567307724E-2</v>
      </c>
      <c r="DD746" s="15">
        <f t="shared" si="1637"/>
        <v>-1.8131893926665128</v>
      </c>
      <c r="DE746" s="15">
        <f t="shared" si="1638"/>
        <v>-1.8273389232338204</v>
      </c>
      <c r="DF746" s="15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125"/>
      <c r="DZ746" s="4"/>
      <c r="EA746" s="20"/>
      <c r="EB746" s="20"/>
      <c r="EC746" s="20"/>
      <c r="ED746" s="4"/>
      <c r="EE746" s="4" t="str">
        <f>E746</f>
        <v>iRM4</v>
      </c>
      <c r="EF746" s="4" t="str">
        <f>A746</f>
        <v>Lab 3</v>
      </c>
      <c r="EG746" s="4" t="str">
        <f>B746</f>
        <v>Jul 21, 2020</v>
      </c>
      <c r="EH746" s="130">
        <f>C746</f>
        <v>2</v>
      </c>
      <c r="EI746" s="51">
        <f>BE746/AVERAGE(BE745,BE747)</f>
        <v>0.99139004646077644</v>
      </c>
      <c r="EJ746" s="52">
        <f>(CM746/AVERAGE(CM745,CM747)-1)*10^6</f>
        <v>-1.2410389154116075</v>
      </c>
      <c r="EK746" s="52">
        <f>(CN746/AVERAGE(CN745,CN747)-1)*10^6</f>
        <v>6.6038295494230681</v>
      </c>
      <c r="EL746" s="52">
        <f>(CP746/AVERAGE(CP745,CP747)-1)*10^6</f>
        <v>-1.8746449517159647</v>
      </c>
      <c r="EN746" s="39" t="str">
        <f t="shared" ref="EN746:EU746" si="1652">DV768</f>
        <v>STD</v>
      </c>
      <c r="EO746" s="39" t="str">
        <f t="shared" si="1652"/>
        <v>Lab 3</v>
      </c>
      <c r="EP746" s="39" t="str">
        <f t="shared" si="1652"/>
        <v>Jul 22, 2020</v>
      </c>
      <c r="EQ746" s="124">
        <f t="shared" si="1652"/>
        <v>3</v>
      </c>
      <c r="ER746" s="117">
        <f t="shared" si="1652"/>
        <v>0.99673871122394542</v>
      </c>
      <c r="ES746" s="44">
        <f t="shared" si="1652"/>
        <v>3.8745737109824319</v>
      </c>
      <c r="ET746" s="44">
        <f t="shared" si="1652"/>
        <v>3.4626099121304321</v>
      </c>
      <c r="EU746" s="44">
        <f t="shared" si="1652"/>
        <v>28.650694661624954</v>
      </c>
      <c r="EV746" s="39" t="s">
        <v>275</v>
      </c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</row>
    <row r="747" spans="1:235">
      <c r="A747" s="4" t="s">
        <v>178</v>
      </c>
      <c r="B747" s="4" t="s">
        <v>173</v>
      </c>
      <c r="C747" s="4">
        <v>2</v>
      </c>
      <c r="D747" s="16">
        <v>62</v>
      </c>
      <c r="E747" s="4" t="s">
        <v>162</v>
      </c>
      <c r="F747" s="15">
        <v>1.5136965E-4</v>
      </c>
      <c r="G747" s="15">
        <v>-8.8841233999999995E-6</v>
      </c>
      <c r="H747" s="15">
        <v>2.1410088000000001E-4</v>
      </c>
      <c r="I747" s="15">
        <v>7.2304980000000005E-5</v>
      </c>
      <c r="J747" s="15">
        <v>1.3289268999999999E-4</v>
      </c>
      <c r="K747" s="15"/>
      <c r="L747" s="15">
        <v>1.9201257999999999E-4</v>
      </c>
      <c r="M747" s="15"/>
      <c r="N747" s="15">
        <v>1.0929375E-4</v>
      </c>
      <c r="O747" s="15"/>
      <c r="P747" s="15"/>
      <c r="Q747" s="15"/>
      <c r="R747" s="15"/>
      <c r="S747" s="15"/>
      <c r="T747" s="15">
        <v>-3.4944906999999997E-5</v>
      </c>
      <c r="U747" s="15">
        <v>1.5608396E-5</v>
      </c>
      <c r="V747" s="15">
        <v>13.156241</v>
      </c>
      <c r="W747" s="15">
        <v>2.9370348000000002</v>
      </c>
      <c r="X747" s="15">
        <v>4.5997912999999997</v>
      </c>
      <c r="Y747" s="15"/>
      <c r="Z747" s="15">
        <v>4.8882548999999997</v>
      </c>
      <c r="AA747" s="15"/>
      <c r="AB747" s="15">
        <v>0.82307839999999999</v>
      </c>
      <c r="AC747" s="4"/>
      <c r="AD747" s="4"/>
      <c r="AE747" s="4"/>
      <c r="AF747" s="4"/>
      <c r="AG747" s="4"/>
      <c r="AH747" s="4"/>
      <c r="AI747" s="69">
        <f t="shared" si="1605"/>
        <v>1</v>
      </c>
      <c r="AJ747" s="15">
        <f t="shared" si="1563"/>
        <v>-1.86314557E-4</v>
      </c>
      <c r="AK747" s="15">
        <f t="shared" si="1564"/>
        <v>2.4492519400000001E-5</v>
      </c>
      <c r="AL747" s="15">
        <f t="shared" si="1565"/>
        <v>13.15602689912</v>
      </c>
      <c r="AM747" s="15">
        <f t="shared" si="1566"/>
        <v>2.93696249502</v>
      </c>
      <c r="AN747" s="15">
        <f t="shared" si="1567"/>
        <v>4.5996584073099998</v>
      </c>
      <c r="AO747" s="15">
        <f t="shared" si="1568"/>
        <v>0</v>
      </c>
      <c r="AP747" s="15">
        <f t="shared" si="1569"/>
        <v>4.8880628874199994</v>
      </c>
      <c r="AQ747" s="15">
        <f t="shared" si="1570"/>
        <v>0</v>
      </c>
      <c r="AR747" s="15">
        <f t="shared" si="1571"/>
        <v>0.82296910624999997</v>
      </c>
      <c r="AS747" s="15">
        <f t="shared" si="1572"/>
        <v>0</v>
      </c>
      <c r="AT747" s="15">
        <f t="shared" si="1573"/>
        <v>0</v>
      </c>
      <c r="AU747" s="15">
        <f t="shared" si="1574"/>
        <v>0</v>
      </c>
      <c r="AV747" s="15">
        <f t="shared" si="1575"/>
        <v>0</v>
      </c>
      <c r="AW747" s="15">
        <f t="shared" si="1576"/>
        <v>0</v>
      </c>
      <c r="AX747" s="4"/>
      <c r="AY747" s="4">
        <f t="shared" si="1577"/>
        <v>0</v>
      </c>
      <c r="AZ747" s="4">
        <f t="shared" si="1578"/>
        <v>1</v>
      </c>
      <c r="BA747" s="4"/>
      <c r="BB747" s="4">
        <f t="shared" si="1606"/>
        <v>1</v>
      </c>
      <c r="BC747" s="4">
        <f t="shared" si="1607"/>
        <v>1</v>
      </c>
      <c r="BD747" s="40">
        <f t="shared" si="1608"/>
        <v>2.1661390252087074</v>
      </c>
      <c r="BE747" s="15">
        <f t="shared" si="1609"/>
        <v>13.15602689912</v>
      </c>
      <c r="BF747" s="15">
        <f t="shared" si="1610"/>
        <v>2.93696249502</v>
      </c>
      <c r="BG747" s="15">
        <f t="shared" si="1579"/>
        <v>4.5996584073099998</v>
      </c>
      <c r="BH747" s="15">
        <f t="shared" si="1580"/>
        <v>4.8880628874199994</v>
      </c>
      <c r="BI747" s="15">
        <f t="shared" si="1581"/>
        <v>0.82296910624999997</v>
      </c>
      <c r="BJ747" s="18">
        <f t="shared" si="1582"/>
        <v>0.22324083992382623</v>
      </c>
      <c r="BK747" s="18">
        <f t="shared" si="1583"/>
        <v>0.34962367001679423</v>
      </c>
      <c r="BL747" s="18">
        <f t="shared" si="1584"/>
        <v>0.37154552243633365</v>
      </c>
      <c r="BM747" s="18">
        <f t="shared" si="1585"/>
        <v>6.2554532045312861E-2</v>
      </c>
      <c r="BN747" s="18">
        <f t="shared" si="1627"/>
        <v>1.5661277306432466</v>
      </c>
      <c r="BO747" s="18">
        <f t="shared" si="1628"/>
        <v>1.6643259475421777</v>
      </c>
      <c r="BP747" s="18">
        <f t="shared" si="1629"/>
        <v>0.28021096886509467</v>
      </c>
      <c r="BQ747" s="18">
        <f t="shared" si="1630"/>
        <v>1.0627012822629727</v>
      </c>
      <c r="BR747" s="18">
        <f t="shared" si="1631"/>
        <v>0.17891961388743513</v>
      </c>
      <c r="BS747" s="18">
        <f t="shared" si="1632"/>
        <v>0.16836303566552041</v>
      </c>
      <c r="BT747" s="144">
        <f t="shared" si="1586"/>
        <v>-1.4995040906436721</v>
      </c>
      <c r="BU747" s="144">
        <f t="shared" si="1587"/>
        <v>-1.0508979314950091</v>
      </c>
      <c r="BV747" s="144">
        <f t="shared" si="1588"/>
        <v>-0.99008388549061199</v>
      </c>
      <c r="BW747" s="144">
        <f t="shared" si="1589"/>
        <v>-2.7717165899327396</v>
      </c>
      <c r="BX747" s="96"/>
      <c r="BY747" s="96"/>
      <c r="BZ747" s="96"/>
      <c r="CA747" s="96"/>
      <c r="CB747" s="96"/>
      <c r="CC747" s="96"/>
      <c r="CD747" s="96"/>
      <c r="CE747" s="96"/>
      <c r="CF747" s="96"/>
      <c r="CG747" s="96"/>
      <c r="CH747" s="96"/>
      <c r="CI747" s="4"/>
      <c r="CJ747" s="43"/>
      <c r="CK747" s="20">
        <f t="shared" si="1611"/>
        <v>0</v>
      </c>
      <c r="CL747" s="42">
        <f t="shared" si="1612"/>
        <v>2.1661390252087074</v>
      </c>
      <c r="CM747" s="43">
        <f t="shared" si="1613"/>
        <v>0.21795051754155112</v>
      </c>
      <c r="CN747" s="43">
        <f t="shared" si="1614"/>
        <v>0.33334905272223392</v>
      </c>
      <c r="CO747" s="40">
        <f t="shared" si="1615"/>
        <v>0.33809999999999996</v>
      </c>
      <c r="CP747" s="43">
        <f t="shared" si="1616"/>
        <v>5.4381015072641765E-2</v>
      </c>
      <c r="CQ747" s="18">
        <f t="shared" si="1617"/>
        <v>1.5294712601849305</v>
      </c>
      <c r="CR747" s="18">
        <f t="shared" si="1618"/>
        <v>1.5512695441778108</v>
      </c>
      <c r="CS747" s="18">
        <f t="shared" si="1619"/>
        <v>0.24951083248643488</v>
      </c>
      <c r="CT747" s="18">
        <f t="shared" si="1620"/>
        <v>1.0142521697271019</v>
      </c>
      <c r="CU747" s="18">
        <f t="shared" si="1621"/>
        <v>0.16313535205379812</v>
      </c>
      <c r="CV747" s="18">
        <f t="shared" si="1622"/>
        <v>0.16084299045442702</v>
      </c>
      <c r="CW747" s="15">
        <f t="shared" si="1623"/>
        <v>-1.5234872257121119</v>
      </c>
      <c r="CX747" s="15">
        <f t="shared" si="1624"/>
        <v>-1.0985651316133194</v>
      </c>
      <c r="CY747" s="15">
        <f t="shared" si="1625"/>
        <v>-2.9117401736658581</v>
      </c>
      <c r="CZ747" s="15">
        <f t="shared" si="1633"/>
        <v>0.42492209409879284</v>
      </c>
      <c r="DA747" s="15">
        <f t="shared" si="1634"/>
        <v>0.43907365644381507</v>
      </c>
      <c r="DB747" s="15">
        <f t="shared" si="1635"/>
        <v>-1.3882529479537467</v>
      </c>
      <c r="DC747" s="15">
        <f t="shared" si="1636"/>
        <v>1.4151562345022054E-2</v>
      </c>
      <c r="DD747" s="15">
        <f t="shared" si="1637"/>
        <v>-1.8131750420525394</v>
      </c>
      <c r="DE747" s="15">
        <f t="shared" si="1638"/>
        <v>-1.8273266043975613</v>
      </c>
      <c r="DF747" s="15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3" t="str">
        <f>E747</f>
        <v>STD</v>
      </c>
      <c r="DW747" s="43" t="str">
        <f>A747</f>
        <v>Lab 3</v>
      </c>
      <c r="DX747" s="43" t="str">
        <f>B747</f>
        <v>Jul 21, 2020</v>
      </c>
      <c r="DY747" s="125">
        <f>C747</f>
        <v>2</v>
      </c>
      <c r="DZ747" s="51">
        <f>BE747/AVERAGE(BE745,BE749)</f>
        <v>0.99942766246475878</v>
      </c>
      <c r="EA747" s="52">
        <f>(CM747/AVERAGE(CM745,CM749)-1)*10^6</f>
        <v>-11.700042055307058</v>
      </c>
      <c r="EB747" s="52">
        <f>(CN747/AVERAGE(CN745,CN749)-1)*10^6</f>
        <v>4.706540418508709</v>
      </c>
      <c r="EC747" s="52">
        <f>(CP747/AVERAGE(CP745,CP749)-1)*10^6</f>
        <v>26.044160306382125</v>
      </c>
      <c r="ED747" s="4"/>
      <c r="EE747" s="4"/>
      <c r="EF747" s="4"/>
      <c r="EG747" s="4"/>
      <c r="EH747" s="130"/>
      <c r="EI747" s="20"/>
      <c r="EJ747" s="20"/>
      <c r="EK747" s="52"/>
      <c r="EL747" s="52"/>
      <c r="EN747" s="39" t="str">
        <f t="shared" ref="EN747:EU747" si="1653">DV770</f>
        <v>STD</v>
      </c>
      <c r="EO747" s="39" t="str">
        <f t="shared" si="1653"/>
        <v>Lab 3</v>
      </c>
      <c r="EP747" s="39" t="str">
        <f t="shared" si="1653"/>
        <v>Jul 22, 2020</v>
      </c>
      <c r="EQ747" s="124">
        <f t="shared" si="1653"/>
        <v>3</v>
      </c>
      <c r="ER747" s="117">
        <f t="shared" si="1653"/>
        <v>1.0001392548071979</v>
      </c>
      <c r="ES747" s="44">
        <f t="shared" si="1653"/>
        <v>-10.409810658473795</v>
      </c>
      <c r="ET747" s="44">
        <f t="shared" si="1653"/>
        <v>-2.2930326353254316</v>
      </c>
      <c r="EU747" s="44">
        <f t="shared" si="1653"/>
        <v>-39.07905473998774</v>
      </c>
      <c r="EV747" s="39" t="s">
        <v>275</v>
      </c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</row>
    <row r="748" spans="1:235">
      <c r="A748" s="4" t="s">
        <v>178</v>
      </c>
      <c r="B748" s="4" t="s">
        <v>173</v>
      </c>
      <c r="C748" s="4">
        <v>2</v>
      </c>
      <c r="D748" s="16">
        <v>63</v>
      </c>
      <c r="E748" s="4" t="s">
        <v>172</v>
      </c>
      <c r="F748" s="15">
        <v>1.5136965E-4</v>
      </c>
      <c r="G748" s="15">
        <v>-8.8841233999999995E-6</v>
      </c>
      <c r="H748" s="15">
        <v>2.1410088000000001E-4</v>
      </c>
      <c r="I748" s="15">
        <v>7.2304980000000005E-5</v>
      </c>
      <c r="J748" s="15">
        <v>1.3289268999999999E-4</v>
      </c>
      <c r="K748" s="15"/>
      <c r="L748" s="15">
        <v>1.9201257999999999E-4</v>
      </c>
      <c r="M748" s="15"/>
      <c r="N748" s="15">
        <v>1.0929375E-4</v>
      </c>
      <c r="O748" s="15"/>
      <c r="P748" s="15"/>
      <c r="Q748" s="15"/>
      <c r="R748" s="15"/>
      <c r="S748" s="15"/>
      <c r="T748" s="15">
        <v>-3.6327444999999997E-5</v>
      </c>
      <c r="U748" s="15">
        <v>7.7471855999999996E-6</v>
      </c>
      <c r="V748" s="15">
        <v>13.169715</v>
      </c>
      <c r="W748" s="15">
        <v>2.9400876999999999</v>
      </c>
      <c r="X748" s="15">
        <v>4.6046531999999996</v>
      </c>
      <c r="Y748" s="15"/>
      <c r="Z748" s="15">
        <v>4.8935841</v>
      </c>
      <c r="AA748" s="15"/>
      <c r="AB748" s="15">
        <v>0.82398039999999995</v>
      </c>
      <c r="AC748" s="4"/>
      <c r="AD748" s="4"/>
      <c r="AE748" s="4"/>
      <c r="AF748" s="4"/>
      <c r="AG748" s="4"/>
      <c r="AH748" s="4"/>
      <c r="AI748" s="69">
        <f t="shared" si="1605"/>
        <v>1</v>
      </c>
      <c r="AJ748" s="15">
        <f t="shared" si="1563"/>
        <v>-1.8769709499999999E-4</v>
      </c>
      <c r="AK748" s="15">
        <f t="shared" si="1564"/>
        <v>1.6631308999999999E-5</v>
      </c>
      <c r="AL748" s="15">
        <f t="shared" si="1565"/>
        <v>13.169500899120001</v>
      </c>
      <c r="AM748" s="15">
        <f t="shared" si="1566"/>
        <v>2.9400153950199996</v>
      </c>
      <c r="AN748" s="15">
        <f t="shared" si="1567"/>
        <v>4.6045203073099996</v>
      </c>
      <c r="AO748" s="15">
        <f t="shared" si="1568"/>
        <v>0</v>
      </c>
      <c r="AP748" s="15">
        <f t="shared" si="1569"/>
        <v>4.8933920874199996</v>
      </c>
      <c r="AQ748" s="15">
        <f t="shared" si="1570"/>
        <v>0</v>
      </c>
      <c r="AR748" s="15">
        <f t="shared" si="1571"/>
        <v>0.82387110624999993</v>
      </c>
      <c r="AS748" s="15">
        <f t="shared" si="1572"/>
        <v>0</v>
      </c>
      <c r="AT748" s="15">
        <f t="shared" si="1573"/>
        <v>0</v>
      </c>
      <c r="AU748" s="15">
        <f t="shared" si="1574"/>
        <v>0</v>
      </c>
      <c r="AV748" s="15">
        <f t="shared" si="1575"/>
        <v>0</v>
      </c>
      <c r="AW748" s="15">
        <f t="shared" si="1576"/>
        <v>0</v>
      </c>
      <c r="AX748" s="4"/>
      <c r="AY748" s="4">
        <f t="shared" si="1577"/>
        <v>0</v>
      </c>
      <c r="AZ748" s="4">
        <f t="shared" si="1578"/>
        <v>1</v>
      </c>
      <c r="BA748" s="4"/>
      <c r="BB748" s="4">
        <f t="shared" si="1606"/>
        <v>1</v>
      </c>
      <c r="BC748" s="4">
        <f t="shared" si="1607"/>
        <v>1</v>
      </c>
      <c r="BD748" s="40">
        <f t="shared" si="1608"/>
        <v>2.167654814776399</v>
      </c>
      <c r="BE748" s="15">
        <f t="shared" si="1609"/>
        <v>13.169500899120001</v>
      </c>
      <c r="BF748" s="15">
        <f t="shared" si="1610"/>
        <v>2.9400153950199996</v>
      </c>
      <c r="BG748" s="15">
        <f t="shared" si="1579"/>
        <v>4.6045203073099996</v>
      </c>
      <c r="BH748" s="15">
        <f t="shared" si="1580"/>
        <v>4.8933920874199996</v>
      </c>
      <c r="BI748" s="15">
        <f t="shared" si="1581"/>
        <v>0.82387110624999993</v>
      </c>
      <c r="BJ748" s="18">
        <f t="shared" si="1582"/>
        <v>0.22324425333510203</v>
      </c>
      <c r="BK748" s="18">
        <f t="shared" si="1583"/>
        <v>0.34963514126930034</v>
      </c>
      <c r="BL748" s="18">
        <f t="shared" si="1584"/>
        <v>0.37157004847062813</v>
      </c>
      <c r="BM748" s="18">
        <f t="shared" si="1585"/>
        <v>6.2559022742088258E-2</v>
      </c>
      <c r="BN748" s="18">
        <f t="shared" si="1627"/>
        <v>1.5661551688162765</v>
      </c>
      <c r="BO748" s="18">
        <f t="shared" si="1628"/>
        <v>1.6644103618330583</v>
      </c>
      <c r="BP748" s="18">
        <f t="shared" si="1629"/>
        <v>0.28022680005197576</v>
      </c>
      <c r="BQ748" s="18">
        <f t="shared" si="1630"/>
        <v>1.0627365633834638</v>
      </c>
      <c r="BR748" s="18">
        <f t="shared" si="1631"/>
        <v>0.17892658762782448</v>
      </c>
      <c r="BS748" s="18">
        <f t="shared" si="1632"/>
        <v>0.16836400834668844</v>
      </c>
      <c r="BT748" s="144">
        <f t="shared" si="1586"/>
        <v>-1.4994888004970248</v>
      </c>
      <c r="BU748" s="144">
        <f t="shared" si="1587"/>
        <v>-1.0508651217475393</v>
      </c>
      <c r="BV748" s="144">
        <f t="shared" si="1588"/>
        <v>-0.99001787682314868</v>
      </c>
      <c r="BW748" s="144">
        <f t="shared" si="1589"/>
        <v>-2.7716448039973951</v>
      </c>
      <c r="BX748" s="96"/>
      <c r="BY748" s="96"/>
      <c r="BZ748" s="96"/>
      <c r="CA748" s="96"/>
      <c r="CB748" s="96"/>
      <c r="CC748" s="96"/>
      <c r="CD748" s="96"/>
      <c r="CE748" s="96"/>
      <c r="CF748" s="96"/>
      <c r="CG748" s="96"/>
      <c r="CH748" s="96"/>
      <c r="CI748" s="4"/>
      <c r="CJ748" s="43"/>
      <c r="CK748" s="20">
        <f t="shared" si="1611"/>
        <v>0</v>
      </c>
      <c r="CL748" s="42">
        <f t="shared" si="1612"/>
        <v>2.167654814776399</v>
      </c>
      <c r="CM748" s="43">
        <f t="shared" si="1613"/>
        <v>0.21795019226673626</v>
      </c>
      <c r="CN748" s="43">
        <f t="shared" si="1614"/>
        <v>0.33334887067394298</v>
      </c>
      <c r="CO748" s="40">
        <f t="shared" si="1615"/>
        <v>0.33810000000000001</v>
      </c>
      <c r="CP748" s="43">
        <f t="shared" si="1616"/>
        <v>5.4379590430995245E-2</v>
      </c>
      <c r="CQ748" s="18">
        <f t="shared" si="1617"/>
        <v>1.5294727075348351</v>
      </c>
      <c r="CR748" s="18">
        <f t="shared" si="1618"/>
        <v>1.5512718593348134</v>
      </c>
      <c r="CS748" s="18">
        <f t="shared" si="1619"/>
        <v>0.2495046683163431</v>
      </c>
      <c r="CT748" s="18">
        <f t="shared" si="1620"/>
        <v>1.0142527236299059</v>
      </c>
      <c r="CU748" s="18">
        <f t="shared" si="1621"/>
        <v>0.16313116741944897</v>
      </c>
      <c r="CV748" s="18">
        <f t="shared" si="1622"/>
        <v>0.16083877678496081</v>
      </c>
      <c r="CW748" s="15">
        <f t="shared" si="1623"/>
        <v>-1.5234887181382886</v>
      </c>
      <c r="CX748" s="15">
        <f t="shared" si="1624"/>
        <v>-1.0985656777325874</v>
      </c>
      <c r="CY748" s="15">
        <f t="shared" si="1625"/>
        <v>-2.9117663714171491</v>
      </c>
      <c r="CZ748" s="15">
        <f t="shared" si="1633"/>
        <v>0.42492304040570128</v>
      </c>
      <c r="DA748" s="15">
        <f t="shared" si="1634"/>
        <v>0.43907514886999188</v>
      </c>
      <c r="DB748" s="15">
        <f t="shared" si="1635"/>
        <v>-1.3882776532788605</v>
      </c>
      <c r="DC748" s="15">
        <f t="shared" si="1636"/>
        <v>1.415210846429037E-2</v>
      </c>
      <c r="DD748" s="15">
        <f t="shared" si="1637"/>
        <v>-1.8132006936845617</v>
      </c>
      <c r="DE748" s="15">
        <f t="shared" si="1638"/>
        <v>-1.8273528021488521</v>
      </c>
      <c r="DF748" s="15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125"/>
      <c r="DZ748" s="4"/>
      <c r="EA748" s="20"/>
      <c r="EB748" s="20"/>
      <c r="EC748" s="20"/>
      <c r="ED748" s="4"/>
      <c r="EE748" s="4" t="str">
        <f>E748</f>
        <v>iRM11</v>
      </c>
      <c r="EF748" s="4" t="str">
        <f>A748</f>
        <v>Lab 3</v>
      </c>
      <c r="EG748" s="4" t="str">
        <f>B748</f>
        <v>Jul 21, 2020</v>
      </c>
      <c r="EH748" s="130">
        <f>C748</f>
        <v>2</v>
      </c>
      <c r="EI748" s="51">
        <f>BE748/AVERAGE(BE747,BE749)</f>
        <v>1.007149002307024</v>
      </c>
      <c r="EJ748" s="52">
        <f>(CM748/AVERAGE(CM747,CM749)-1)*10^6</f>
        <v>-5.4566590480531474</v>
      </c>
      <c r="EK748" s="52">
        <f>(CN748/AVERAGE(CN747,CN749)-1)*10^6</f>
        <v>-0.41162048480813951</v>
      </c>
      <c r="EL748" s="52">
        <f>(CP748/AVERAGE(CP747,CP749)-1)*10^6</f>
        <v>-10.598226441893566</v>
      </c>
      <c r="EN748" s="39" t="str">
        <f t="shared" ref="EN748:EU748" si="1654">DV772</f>
        <v>STD</v>
      </c>
      <c r="EO748" s="39" t="str">
        <f t="shared" si="1654"/>
        <v>Lab 3</v>
      </c>
      <c r="EP748" s="39" t="str">
        <f t="shared" si="1654"/>
        <v>Jul 22, 2020</v>
      </c>
      <c r="EQ748" s="124">
        <f t="shared" si="1654"/>
        <v>3</v>
      </c>
      <c r="ER748" s="117">
        <f t="shared" si="1654"/>
        <v>0.99973382109414233</v>
      </c>
      <c r="ES748" s="44">
        <f t="shared" si="1654"/>
        <v>13.508629966185737</v>
      </c>
      <c r="ET748" s="44">
        <f t="shared" si="1654"/>
        <v>-2.305053996343176</v>
      </c>
      <c r="EU748" s="44">
        <f t="shared" si="1654"/>
        <v>49.869403334845686</v>
      </c>
      <c r="EV748" s="39" t="s">
        <v>275</v>
      </c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</row>
    <row r="749" spans="1:235">
      <c r="A749" s="4" t="s">
        <v>178</v>
      </c>
      <c r="B749" s="4" t="s">
        <v>173</v>
      </c>
      <c r="C749" s="4">
        <v>2</v>
      </c>
      <c r="D749" s="16">
        <v>64</v>
      </c>
      <c r="E749" s="4" t="s">
        <v>162</v>
      </c>
      <c r="F749" s="15">
        <v>1.5136965E-4</v>
      </c>
      <c r="G749" s="15">
        <v>-8.8841233999999995E-6</v>
      </c>
      <c r="H749" s="15">
        <v>2.1410088000000001E-4</v>
      </c>
      <c r="I749" s="15">
        <v>7.2304980000000005E-5</v>
      </c>
      <c r="J749" s="15">
        <v>1.3289268999999999E-4</v>
      </c>
      <c r="K749" s="15"/>
      <c r="L749" s="15">
        <v>1.9201257999999999E-4</v>
      </c>
      <c r="M749" s="15"/>
      <c r="N749" s="15">
        <v>1.0929375E-4</v>
      </c>
      <c r="O749" s="15"/>
      <c r="P749" s="15"/>
      <c r="Q749" s="15"/>
      <c r="R749" s="15"/>
      <c r="S749" s="15"/>
      <c r="T749" s="15">
        <v>-4.2060614E-5</v>
      </c>
      <c r="U749" s="15">
        <v>6.0217784000000001E-5</v>
      </c>
      <c r="V749" s="15">
        <v>12.996228</v>
      </c>
      <c r="W749" s="15">
        <v>2.9014139999999999</v>
      </c>
      <c r="X749" s="15">
        <v>4.5440874000000004</v>
      </c>
      <c r="Y749" s="15"/>
      <c r="Z749" s="15">
        <v>4.8293109999999997</v>
      </c>
      <c r="AA749" s="15"/>
      <c r="AB749" s="15">
        <v>0.81317050999999996</v>
      </c>
      <c r="AC749" s="4"/>
      <c r="AD749" s="4"/>
      <c r="AE749" s="4"/>
      <c r="AF749" s="4"/>
      <c r="AG749" s="4"/>
      <c r="AH749" s="4"/>
      <c r="AI749" s="69">
        <f t="shared" si="1605"/>
        <v>1</v>
      </c>
      <c r="AJ749" s="15">
        <f t="shared" si="1563"/>
        <v>-1.93430264E-4</v>
      </c>
      <c r="AK749" s="15">
        <f t="shared" si="1564"/>
        <v>6.9101907400000002E-5</v>
      </c>
      <c r="AL749" s="15">
        <f t="shared" si="1565"/>
        <v>12.996013899120001</v>
      </c>
      <c r="AM749" s="15">
        <f t="shared" si="1566"/>
        <v>2.9013416950199997</v>
      </c>
      <c r="AN749" s="15">
        <f t="shared" si="1567"/>
        <v>4.5439545073100005</v>
      </c>
      <c r="AO749" s="15">
        <f t="shared" si="1568"/>
        <v>0</v>
      </c>
      <c r="AP749" s="15">
        <f t="shared" si="1569"/>
        <v>4.8291189874199993</v>
      </c>
      <c r="AQ749" s="15">
        <f t="shared" si="1570"/>
        <v>0</v>
      </c>
      <c r="AR749" s="15">
        <f t="shared" si="1571"/>
        <v>0.81306121624999994</v>
      </c>
      <c r="AS749" s="15">
        <f t="shared" si="1572"/>
        <v>0</v>
      </c>
      <c r="AT749" s="15">
        <f t="shared" si="1573"/>
        <v>0</v>
      </c>
      <c r="AU749" s="15">
        <f t="shared" si="1574"/>
        <v>0</v>
      </c>
      <c r="AV749" s="15">
        <f t="shared" si="1575"/>
        <v>0</v>
      </c>
      <c r="AW749" s="15">
        <f t="shared" si="1576"/>
        <v>0</v>
      </c>
      <c r="AX749" s="4"/>
      <c r="AY749" s="4">
        <f t="shared" si="1577"/>
        <v>0</v>
      </c>
      <c r="AZ749" s="4">
        <f t="shared" si="1578"/>
        <v>1</v>
      </c>
      <c r="BA749" s="4"/>
      <c r="BB749" s="4">
        <f t="shared" si="1606"/>
        <v>1</v>
      </c>
      <c r="BC749" s="4">
        <f t="shared" si="1607"/>
        <v>1</v>
      </c>
      <c r="BD749" s="40">
        <f t="shared" si="1608"/>
        <v>2.1685558170587167</v>
      </c>
      <c r="BE749" s="15">
        <f t="shared" si="1609"/>
        <v>12.996013899120001</v>
      </c>
      <c r="BF749" s="15">
        <f t="shared" si="1610"/>
        <v>2.9013416950199997</v>
      </c>
      <c r="BG749" s="15">
        <f t="shared" si="1579"/>
        <v>4.5439545073100005</v>
      </c>
      <c r="BH749" s="15">
        <f t="shared" si="1580"/>
        <v>4.8291189874199993</v>
      </c>
      <c r="BI749" s="15">
        <f t="shared" si="1581"/>
        <v>0.81306121624999994</v>
      </c>
      <c r="BJ749" s="18">
        <f t="shared" si="1582"/>
        <v>0.22324858356887861</v>
      </c>
      <c r="BK749" s="18">
        <f t="shared" si="1583"/>
        <v>0.34964217048257273</v>
      </c>
      <c r="BL749" s="18">
        <f t="shared" si="1584"/>
        <v>0.37158462778706275</v>
      </c>
      <c r="BM749" s="18">
        <f t="shared" si="1585"/>
        <v>6.2562353546348135E-2</v>
      </c>
      <c r="BN749" s="18">
        <f t="shared" si="1627"/>
        <v>1.5661562769767723</v>
      </c>
      <c r="BO749" s="18">
        <f t="shared" si="1628"/>
        <v>1.6644433834556362</v>
      </c>
      <c r="BP749" s="18">
        <f t="shared" si="1629"/>
        <v>0.28023628435271059</v>
      </c>
      <c r="BQ749" s="18">
        <f t="shared" si="1630"/>
        <v>1.0627568959264988</v>
      </c>
      <c r="BR749" s="18">
        <f t="shared" si="1631"/>
        <v>0.1789325168071122</v>
      </c>
      <c r="BS749" s="18">
        <f t="shared" si="1632"/>
        <v>0.16836636628089904</v>
      </c>
      <c r="BT749" s="144">
        <f t="shared" si="1586"/>
        <v>-1.499469403841944</v>
      </c>
      <c r="BU749" s="144">
        <f t="shared" si="1587"/>
        <v>-1.0508450175252102</v>
      </c>
      <c r="BV749" s="144">
        <f t="shared" si="1588"/>
        <v>-0.98997864053250217</v>
      </c>
      <c r="BW749" s="144">
        <f t="shared" si="1589"/>
        <v>-2.7715915628269499</v>
      </c>
      <c r="BX749" s="96"/>
      <c r="BY749" s="96"/>
      <c r="BZ749" s="96"/>
      <c r="CA749" s="96"/>
      <c r="CB749" s="96"/>
      <c r="CC749" s="96"/>
      <c r="CD749" s="96"/>
      <c r="CE749" s="96"/>
      <c r="CF749" s="96"/>
      <c r="CG749" s="96"/>
      <c r="CH749" s="96"/>
      <c r="CI749" s="4"/>
      <c r="CJ749" s="43"/>
      <c r="CK749" s="20">
        <f t="shared" si="1611"/>
        <v>0</v>
      </c>
      <c r="CL749" s="42">
        <f t="shared" si="1612"/>
        <v>2.1685558170587167</v>
      </c>
      <c r="CM749" s="43">
        <f t="shared" si="1613"/>
        <v>0.21795224556467774</v>
      </c>
      <c r="CN749" s="43">
        <f t="shared" si="1614"/>
        <v>0.33334896305221251</v>
      </c>
      <c r="CO749" s="40">
        <f t="shared" si="1615"/>
        <v>0.33810000000000001</v>
      </c>
      <c r="CP749" s="43">
        <f t="shared" si="1616"/>
        <v>5.4379318455991352E-2</v>
      </c>
      <c r="CQ749" s="18">
        <f t="shared" si="1617"/>
        <v>1.5294587224305087</v>
      </c>
      <c r="CR749" s="18">
        <f t="shared" si="1618"/>
        <v>1.5512572450173177</v>
      </c>
      <c r="CS749" s="18">
        <f t="shared" si="1619"/>
        <v>0.24950106990227897</v>
      </c>
      <c r="CT749" s="18">
        <f t="shared" si="1620"/>
        <v>1.0142524425583506</v>
      </c>
      <c r="CU749" s="18">
        <f t="shared" si="1621"/>
        <v>0.16313030632548839</v>
      </c>
      <c r="CV749" s="18">
        <f t="shared" si="1622"/>
        <v>0.16083797236318059</v>
      </c>
      <c r="CW749" s="15">
        <f t="shared" si="1623"/>
        <v>-1.5234792972323092</v>
      </c>
      <c r="CX749" s="15">
        <f t="shared" si="1624"/>
        <v>-1.0985654006107344</v>
      </c>
      <c r="CY749" s="15">
        <f t="shared" si="1625"/>
        <v>-2.9117713728465797</v>
      </c>
      <c r="CZ749" s="15">
        <f t="shared" si="1633"/>
        <v>0.42491389662157492</v>
      </c>
      <c r="DA749" s="15">
        <f t="shared" si="1634"/>
        <v>0.43906572796401205</v>
      </c>
      <c r="DB749" s="15">
        <f t="shared" si="1635"/>
        <v>-1.3882920756142711</v>
      </c>
      <c r="DC749" s="15">
        <f t="shared" si="1636"/>
        <v>1.4151831342437245E-2</v>
      </c>
      <c r="DD749" s="15">
        <f t="shared" si="1637"/>
        <v>-1.8132059722358458</v>
      </c>
      <c r="DE749" s="15">
        <f t="shared" si="1638"/>
        <v>-1.8273578035782829</v>
      </c>
      <c r="DF749" s="15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3" t="str">
        <f>E749</f>
        <v>STD</v>
      </c>
      <c r="DW749" s="43" t="str">
        <f>A749</f>
        <v>Lab 3</v>
      </c>
      <c r="DX749" s="43" t="str">
        <f>B749</f>
        <v>Jul 21, 2020</v>
      </c>
      <c r="DY749" s="125">
        <f>C749</f>
        <v>2</v>
      </c>
      <c r="DZ749" s="51">
        <f>BE749/AVERAGE(BE747,BE751)</f>
        <v>0.99996729873442269</v>
      </c>
      <c r="EA749" s="52">
        <f>(CM749/AVERAGE(CM747,CM751)-1)*10^6</f>
        <v>10.585983270416932</v>
      </c>
      <c r="EB749" s="52">
        <f>(CN749/AVERAGE(CN747,CN751)-1)*10^6</f>
        <v>-1.3841557936489224</v>
      </c>
      <c r="EC749" s="52">
        <f>(CP749/AVERAGE(CP747,CP751)-1)*10^6</f>
        <v>-9.5795902330664262</v>
      </c>
      <c r="ED749" s="4"/>
      <c r="EE749" s="4"/>
      <c r="EF749" s="4"/>
      <c r="EG749" s="4"/>
      <c r="EH749" s="130"/>
      <c r="EI749" s="20"/>
      <c r="EJ749" s="20"/>
      <c r="EK749" s="52"/>
      <c r="EL749" s="52"/>
      <c r="EN749" s="39" t="str">
        <f t="shared" ref="EN749:EU749" si="1655">DV774</f>
        <v>STD</v>
      </c>
      <c r="EO749" s="39" t="str">
        <f t="shared" si="1655"/>
        <v>Lab 3</v>
      </c>
      <c r="EP749" s="39" t="str">
        <f t="shared" si="1655"/>
        <v>Jul 22, 2020</v>
      </c>
      <c r="EQ749" s="124">
        <f t="shared" si="1655"/>
        <v>3</v>
      </c>
      <c r="ER749" s="117">
        <f t="shared" si="1655"/>
        <v>1.0031109772226698</v>
      </c>
      <c r="ES749" s="44">
        <f t="shared" si="1655"/>
        <v>-15.506379702268092</v>
      </c>
      <c r="ET749" s="44">
        <f t="shared" si="1655"/>
        <v>2.4266211042789365</v>
      </c>
      <c r="EU749" s="44">
        <f t="shared" si="1655"/>
        <v>-44.897402821320043</v>
      </c>
      <c r="EV749" s="39" t="s">
        <v>275</v>
      </c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</row>
    <row r="750" spans="1:235">
      <c r="A750" s="4" t="s">
        <v>178</v>
      </c>
      <c r="B750" s="4" t="s">
        <v>173</v>
      </c>
      <c r="C750" s="4">
        <v>2</v>
      </c>
      <c r="D750" s="16">
        <v>65</v>
      </c>
      <c r="E750" s="4" t="s">
        <v>165</v>
      </c>
      <c r="F750" s="15">
        <v>1.5136965E-4</v>
      </c>
      <c r="G750" s="15">
        <v>-8.8841233999999995E-6</v>
      </c>
      <c r="H750" s="15">
        <v>2.1410088000000001E-4</v>
      </c>
      <c r="I750" s="15">
        <v>7.2304980000000005E-5</v>
      </c>
      <c r="J750" s="15">
        <v>1.3289268999999999E-4</v>
      </c>
      <c r="K750" s="15"/>
      <c r="L750" s="15">
        <v>1.9201257999999999E-4</v>
      </c>
      <c r="M750" s="15"/>
      <c r="N750" s="15">
        <v>1.0929375E-4</v>
      </c>
      <c r="O750" s="15"/>
      <c r="P750" s="15"/>
      <c r="Q750" s="15"/>
      <c r="R750" s="15"/>
      <c r="S750" s="15"/>
      <c r="T750" s="15">
        <v>8.5606869000000004E-5</v>
      </c>
      <c r="U750" s="15">
        <v>8.1942885000000007E-6</v>
      </c>
      <c r="V750" s="15">
        <v>12.686627</v>
      </c>
      <c r="W750" s="15">
        <v>2.8323402899999999</v>
      </c>
      <c r="X750" s="15">
        <v>4.4360107099999997</v>
      </c>
      <c r="Y750" s="15"/>
      <c r="Z750" s="15">
        <v>4.7145273999999997</v>
      </c>
      <c r="AA750" s="15"/>
      <c r="AB750" s="15">
        <v>0.79385981999999999</v>
      </c>
      <c r="AC750" s="4"/>
      <c r="AD750" s="4"/>
      <c r="AE750" s="4"/>
      <c r="AF750" s="4"/>
      <c r="AG750" s="4"/>
      <c r="AH750" s="4"/>
      <c r="AI750" s="69">
        <f t="shared" si="1605"/>
        <v>1</v>
      </c>
      <c r="AJ750" s="15">
        <f t="shared" si="1563"/>
        <v>-6.5762780999999995E-5</v>
      </c>
      <c r="AK750" s="15">
        <f t="shared" si="1564"/>
        <v>1.70784119E-5</v>
      </c>
      <c r="AL750" s="15">
        <f t="shared" si="1565"/>
        <v>12.68641289912</v>
      </c>
      <c r="AM750" s="15">
        <f t="shared" si="1566"/>
        <v>2.8322679850199997</v>
      </c>
      <c r="AN750" s="15">
        <f t="shared" si="1567"/>
        <v>4.4358778173099997</v>
      </c>
      <c r="AO750" s="15">
        <f t="shared" si="1568"/>
        <v>0</v>
      </c>
      <c r="AP750" s="15">
        <f t="shared" si="1569"/>
        <v>4.7143353874199994</v>
      </c>
      <c r="AQ750" s="15">
        <f t="shared" si="1570"/>
        <v>0</v>
      </c>
      <c r="AR750" s="15">
        <f t="shared" si="1571"/>
        <v>0.79375052624999998</v>
      </c>
      <c r="AS750" s="15">
        <f t="shared" si="1572"/>
        <v>0</v>
      </c>
      <c r="AT750" s="15">
        <f t="shared" si="1573"/>
        <v>0</v>
      </c>
      <c r="AU750" s="15">
        <f t="shared" si="1574"/>
        <v>0</v>
      </c>
      <c r="AV750" s="15">
        <f t="shared" si="1575"/>
        <v>0</v>
      </c>
      <c r="AW750" s="15">
        <f t="shared" si="1576"/>
        <v>0</v>
      </c>
      <c r="AX750" s="4"/>
      <c r="AY750" s="4">
        <f t="shared" si="1577"/>
        <v>0</v>
      </c>
      <c r="AZ750" s="4">
        <f t="shared" si="1578"/>
        <v>1</v>
      </c>
      <c r="BA750" s="4"/>
      <c r="BB750" s="4">
        <f t="shared" si="1606"/>
        <v>1</v>
      </c>
      <c r="BC750" s="4">
        <f t="shared" si="1607"/>
        <v>1</v>
      </c>
      <c r="BD750" s="40">
        <f t="shared" si="1608"/>
        <v>2.16981925260724</v>
      </c>
      <c r="BE750" s="15">
        <f t="shared" si="1609"/>
        <v>12.68641289912</v>
      </c>
      <c r="BF750" s="15">
        <f t="shared" si="1610"/>
        <v>2.8322679850199997</v>
      </c>
      <c r="BG750" s="15">
        <f t="shared" si="1579"/>
        <v>4.4358778173099997</v>
      </c>
      <c r="BH750" s="15">
        <f t="shared" si="1580"/>
        <v>4.7143353874199994</v>
      </c>
      <c r="BI750" s="15">
        <f t="shared" si="1581"/>
        <v>0.79375052624999998</v>
      </c>
      <c r="BJ750" s="18">
        <f t="shared" si="1582"/>
        <v>0.22325207350112825</v>
      </c>
      <c r="BK750" s="18">
        <f t="shared" si="1583"/>
        <v>0.34965579731507057</v>
      </c>
      <c r="BL750" s="18">
        <f t="shared" si="1584"/>
        <v>0.3716050726795288</v>
      </c>
      <c r="BM750" s="18">
        <f t="shared" si="1585"/>
        <v>6.2566978748189644E-2</v>
      </c>
      <c r="BN750" s="18">
        <f t="shared" si="1627"/>
        <v>1.5661928323066776</v>
      </c>
      <c r="BO750" s="18">
        <f t="shared" si="1628"/>
        <v>1.6645089420755181</v>
      </c>
      <c r="BP750" s="18">
        <f t="shared" si="1629"/>
        <v>0.28025262102604143</v>
      </c>
      <c r="BQ750" s="18">
        <f t="shared" si="1630"/>
        <v>1.0627739495040605</v>
      </c>
      <c r="BR750" s="18">
        <f t="shared" si="1631"/>
        <v>0.178938771296308</v>
      </c>
      <c r="BS750" s="18">
        <f t="shared" si="1632"/>
        <v>0.16836954968628007</v>
      </c>
      <c r="BT750" s="144">
        <f t="shared" si="1586"/>
        <v>-1.4994537714696532</v>
      </c>
      <c r="BU750" s="144">
        <f t="shared" si="1587"/>
        <v>-1.0508060446320313</v>
      </c>
      <c r="BV750" s="144">
        <f t="shared" si="1588"/>
        <v>-0.98992362122193223</v>
      </c>
      <c r="BW750" s="144">
        <f t="shared" si="1589"/>
        <v>-2.7715176360863718</v>
      </c>
      <c r="BX750" s="96"/>
      <c r="BY750" s="96"/>
      <c r="BZ750" s="96"/>
      <c r="CA750" s="96"/>
      <c r="CB750" s="96"/>
      <c r="CC750" s="96"/>
      <c r="CD750" s="96"/>
      <c r="CE750" s="96"/>
      <c r="CF750" s="96"/>
      <c r="CG750" s="96"/>
      <c r="CH750" s="96"/>
      <c r="CI750" s="4"/>
      <c r="CJ750" s="43"/>
      <c r="CK750" s="20">
        <f t="shared" si="1611"/>
        <v>0</v>
      </c>
      <c r="CL750" s="42">
        <f t="shared" si="1612"/>
        <v>2.16981925260724</v>
      </c>
      <c r="CM750" s="43">
        <f t="shared" si="1613"/>
        <v>0.21795260383959605</v>
      </c>
      <c r="CN750" s="43">
        <f t="shared" si="1614"/>
        <v>0.33335268665737955</v>
      </c>
      <c r="CO750" s="40">
        <f t="shared" si="1615"/>
        <v>0.33810000000000007</v>
      </c>
      <c r="CP750" s="43">
        <f t="shared" si="1616"/>
        <v>5.4378897329244454E-2</v>
      </c>
      <c r="CQ750" s="18">
        <f t="shared" si="1617"/>
        <v>1.5294732927472305</v>
      </c>
      <c r="CR750" s="18">
        <f t="shared" si="1618"/>
        <v>1.5512546950291421</v>
      </c>
      <c r="CS750" s="18">
        <f t="shared" si="1619"/>
        <v>0.24949872757319758</v>
      </c>
      <c r="CT750" s="18">
        <f t="shared" si="1620"/>
        <v>1.0142411131892264</v>
      </c>
      <c r="CU750" s="18">
        <f t="shared" si="1621"/>
        <v>0.16312722082583708</v>
      </c>
      <c r="CV750" s="18">
        <f t="shared" si="1622"/>
        <v>0.16083672679457098</v>
      </c>
      <c r="CW750" s="15">
        <f t="shared" si="1623"/>
        <v>-1.5234776534106411</v>
      </c>
      <c r="CX750" s="15">
        <f t="shared" si="1624"/>
        <v>-1.098554230381386</v>
      </c>
      <c r="CY750" s="15">
        <f t="shared" si="1625"/>
        <v>-2.9117791171212328</v>
      </c>
      <c r="CZ750" s="15">
        <f t="shared" si="1633"/>
        <v>0.42492342302925551</v>
      </c>
      <c r="DA750" s="15">
        <f t="shared" si="1634"/>
        <v>0.43906408414234449</v>
      </c>
      <c r="DB750" s="15">
        <f t="shared" si="1635"/>
        <v>-1.3883014637105919</v>
      </c>
      <c r="DC750" s="15">
        <f t="shared" si="1636"/>
        <v>1.4140661113089268E-2</v>
      </c>
      <c r="DD750" s="15">
        <f t="shared" si="1637"/>
        <v>-1.8132248867398473</v>
      </c>
      <c r="DE750" s="15">
        <f t="shared" si="1638"/>
        <v>-1.8273655478529363</v>
      </c>
      <c r="DF750" s="15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125"/>
      <c r="DZ750" s="4"/>
      <c r="EA750" s="20"/>
      <c r="EB750" s="20"/>
      <c r="EC750" s="20"/>
      <c r="ED750" s="4"/>
      <c r="EE750" s="4" t="str">
        <f>E750</f>
        <v>iRM6</v>
      </c>
      <c r="EF750" s="4" t="str">
        <f>A750</f>
        <v>Lab 3</v>
      </c>
      <c r="EG750" s="4" t="str">
        <f>B750</f>
        <v>Jul 21, 2020</v>
      </c>
      <c r="EH750" s="130">
        <f>C750</f>
        <v>2</v>
      </c>
      <c r="EI750" s="51">
        <f>BE750/AVERAGE(BE749,BE751)</f>
        <v>0.9821917157236334</v>
      </c>
      <c r="EJ750" s="52">
        <f>(CM750/AVERAGE(CM749,CM751)-1)*10^6</f>
        <v>8.2655247726215464</v>
      </c>
      <c r="EK750" s="52">
        <f>(CN750/AVERAGE(CN749,CN751)-1)*10^6</f>
        <v>9.9206203540980198</v>
      </c>
      <c r="EL750" s="52">
        <f>(CP750/AVERAGE(CP749,CP751)-1)*10^6</f>
        <v>-1.7241033374304493</v>
      </c>
      <c r="EN750" s="39" t="str">
        <f t="shared" ref="EN750:EU750" si="1656">DV776</f>
        <v>STD</v>
      </c>
      <c r="EO750" s="39" t="str">
        <f t="shared" si="1656"/>
        <v>Lab 3</v>
      </c>
      <c r="EP750" s="39" t="str">
        <f t="shared" si="1656"/>
        <v>Jul 22, 2020</v>
      </c>
      <c r="EQ750" s="124">
        <f t="shared" si="1656"/>
        <v>3</v>
      </c>
      <c r="ER750" s="117">
        <f t="shared" si="1656"/>
        <v>0.99774457798627314</v>
      </c>
      <c r="ES750" s="44">
        <f t="shared" si="1656"/>
        <v>22.09725688251396</v>
      </c>
      <c r="ET750" s="44">
        <f t="shared" si="1656"/>
        <v>8.9988493485737564</v>
      </c>
      <c r="EU750" s="44">
        <f t="shared" si="1656"/>
        <v>26.217100839831531</v>
      </c>
      <c r="EV750" s="39" t="s">
        <v>275</v>
      </c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</row>
    <row r="751" spans="1:235">
      <c r="A751" s="4" t="s">
        <v>178</v>
      </c>
      <c r="B751" s="4" t="s">
        <v>173</v>
      </c>
      <c r="C751" s="4">
        <v>2</v>
      </c>
      <c r="D751" s="16">
        <v>66</v>
      </c>
      <c r="E751" s="4" t="s">
        <v>162</v>
      </c>
      <c r="F751" s="15">
        <v>1.5136965E-4</v>
      </c>
      <c r="G751" s="15">
        <v>-8.8841233999999995E-6</v>
      </c>
      <c r="H751" s="15">
        <v>2.1410088000000001E-4</v>
      </c>
      <c r="I751" s="15">
        <v>7.2304980000000005E-5</v>
      </c>
      <c r="J751" s="15">
        <v>1.3289268999999999E-4</v>
      </c>
      <c r="K751" s="15"/>
      <c r="L751" s="15">
        <v>1.9201257999999999E-4</v>
      </c>
      <c r="M751" s="15"/>
      <c r="N751" s="15">
        <v>1.0929375E-4</v>
      </c>
      <c r="O751" s="15"/>
      <c r="P751" s="15"/>
      <c r="Q751" s="15"/>
      <c r="R751" s="15"/>
      <c r="S751" s="15"/>
      <c r="T751" s="15">
        <v>-2.1413395E-5</v>
      </c>
      <c r="U751" s="15">
        <v>3.3711022999999999E-5</v>
      </c>
      <c r="V751" s="15">
        <v>12.837065000000001</v>
      </c>
      <c r="W751" s="15">
        <v>2.8659270999999999</v>
      </c>
      <c r="X751" s="15">
        <v>4.4887098999999999</v>
      </c>
      <c r="Y751" s="15"/>
      <c r="Z751" s="15">
        <v>4.7707182000000001</v>
      </c>
      <c r="AA751" s="15"/>
      <c r="AB751" s="15">
        <v>0.80334061999999995</v>
      </c>
      <c r="AC751" s="4"/>
      <c r="AD751" s="4"/>
      <c r="AE751" s="4"/>
      <c r="AF751" s="4"/>
      <c r="AG751" s="4"/>
      <c r="AH751" s="4"/>
      <c r="AI751" s="69">
        <f t="shared" si="1605"/>
        <v>1</v>
      </c>
      <c r="AJ751" s="15">
        <f t="shared" si="1563"/>
        <v>-1.7278304500000001E-4</v>
      </c>
      <c r="AK751" s="15">
        <f t="shared" si="1564"/>
        <v>4.25951464E-5</v>
      </c>
      <c r="AL751" s="15">
        <f t="shared" si="1565"/>
        <v>12.836850899120002</v>
      </c>
      <c r="AM751" s="15">
        <f t="shared" si="1566"/>
        <v>2.8658547950199997</v>
      </c>
      <c r="AN751" s="15">
        <f t="shared" si="1567"/>
        <v>4.48857700731</v>
      </c>
      <c r="AO751" s="15">
        <f t="shared" si="1568"/>
        <v>0</v>
      </c>
      <c r="AP751" s="15">
        <f t="shared" si="1569"/>
        <v>4.7705261874199998</v>
      </c>
      <c r="AQ751" s="15">
        <f t="shared" si="1570"/>
        <v>0</v>
      </c>
      <c r="AR751" s="15">
        <f t="shared" si="1571"/>
        <v>0.80323132624999993</v>
      </c>
      <c r="AS751" s="15">
        <f t="shared" si="1572"/>
        <v>0</v>
      </c>
      <c r="AT751" s="15">
        <f t="shared" si="1573"/>
        <v>0</v>
      </c>
      <c r="AU751" s="15">
        <f t="shared" si="1574"/>
        <v>0</v>
      </c>
      <c r="AV751" s="15">
        <f t="shared" si="1575"/>
        <v>0</v>
      </c>
      <c r="AW751" s="15">
        <f t="shared" si="1576"/>
        <v>0</v>
      </c>
      <c r="AX751" s="4"/>
      <c r="AY751" s="4">
        <f t="shared" si="1577"/>
        <v>0</v>
      </c>
      <c r="AZ751" s="4">
        <f t="shared" si="1578"/>
        <v>1</v>
      </c>
      <c r="BA751" s="4"/>
      <c r="BB751" s="4">
        <f t="shared" si="1606"/>
        <v>1</v>
      </c>
      <c r="BC751" s="4">
        <f t="shared" si="1607"/>
        <v>1</v>
      </c>
      <c r="BD751" s="40">
        <f t="shared" si="1608"/>
        <v>2.1712021316688963</v>
      </c>
      <c r="BE751" s="15">
        <f t="shared" si="1609"/>
        <v>12.836850899120002</v>
      </c>
      <c r="BF751" s="15">
        <f t="shared" si="1610"/>
        <v>2.8658547950199997</v>
      </c>
      <c r="BG751" s="15">
        <f t="shared" si="1579"/>
        <v>4.48857700731</v>
      </c>
      <c r="BH751" s="15">
        <f t="shared" si="1580"/>
        <v>4.7705261874199998</v>
      </c>
      <c r="BI751" s="15">
        <f t="shared" si="1581"/>
        <v>0.80323132624999993</v>
      </c>
      <c r="BJ751" s="18">
        <f t="shared" si="1582"/>
        <v>0.22325216811675061</v>
      </c>
      <c r="BK751" s="18">
        <f t="shared" si="1583"/>
        <v>0.34966340596958273</v>
      </c>
      <c r="BL751" s="18">
        <f t="shared" si="1584"/>
        <v>0.37162745169432726</v>
      </c>
      <c r="BM751" s="18">
        <f t="shared" si="1585"/>
        <v>6.2572303173285548E-2</v>
      </c>
      <c r="BN751" s="18">
        <f t="shared" si="1627"/>
        <v>1.5662262495328818</v>
      </c>
      <c r="BO751" s="18">
        <f t="shared" si="1628"/>
        <v>1.6646084776206214</v>
      </c>
      <c r="BP751" s="18">
        <f t="shared" si="1629"/>
        <v>0.28027635163015802</v>
      </c>
      <c r="BQ751" s="18">
        <f t="shared" si="1630"/>
        <v>1.0628148251997958</v>
      </c>
      <c r="BR751" s="18">
        <f t="shared" si="1631"/>
        <v>0.17895010488666557</v>
      </c>
      <c r="BS751" s="18">
        <f t="shared" si="1632"/>
        <v>0.16837373796797125</v>
      </c>
      <c r="BT751" s="144">
        <f t="shared" si="1586"/>
        <v>-1.4994533476635008</v>
      </c>
      <c r="BU751" s="144">
        <f t="shared" si="1587"/>
        <v>-1.0507842844559152</v>
      </c>
      <c r="BV751" s="144">
        <f t="shared" si="1588"/>
        <v>-0.9898634004590583</v>
      </c>
      <c r="BW751" s="144">
        <f t="shared" si="1589"/>
        <v>-2.7714325401034423</v>
      </c>
      <c r="BX751" s="96"/>
      <c r="BY751" s="96"/>
      <c r="BZ751" s="96"/>
      <c r="CA751" s="96"/>
      <c r="CB751" s="96"/>
      <c r="CC751" s="96"/>
      <c r="CD751" s="96"/>
      <c r="CE751" s="96"/>
      <c r="CF751" s="96"/>
      <c r="CG751" s="96"/>
      <c r="CH751" s="96"/>
      <c r="CI751" s="4"/>
      <c r="CJ751" s="43"/>
      <c r="CK751" s="20">
        <f t="shared" si="1611"/>
        <v>0</v>
      </c>
      <c r="CL751" s="42">
        <f t="shared" si="1612"/>
        <v>2.1712021316688963</v>
      </c>
      <c r="CM751" s="43">
        <f t="shared" si="1613"/>
        <v>0.2179493591590021</v>
      </c>
      <c r="CN751" s="43">
        <f t="shared" si="1614"/>
        <v>0.33334979619726551</v>
      </c>
      <c r="CO751" s="40">
        <f t="shared" si="1615"/>
        <v>0.33810000000000007</v>
      </c>
      <c r="CP751" s="43">
        <f t="shared" si="1616"/>
        <v>5.4378663712497582E-2</v>
      </c>
      <c r="CQ751" s="18">
        <f t="shared" si="1617"/>
        <v>1.5294828004246368</v>
      </c>
      <c r="CR751" s="18">
        <f t="shared" si="1618"/>
        <v>1.551277789045223</v>
      </c>
      <c r="CS751" s="18">
        <f t="shared" si="1619"/>
        <v>0.24950137005370285</v>
      </c>
      <c r="CT751" s="18">
        <f t="shared" si="1620"/>
        <v>1.0142499076253328</v>
      </c>
      <c r="CU751" s="18">
        <f t="shared" si="1621"/>
        <v>0.16312793447852617</v>
      </c>
      <c r="CV751" s="18">
        <f t="shared" si="1622"/>
        <v>0.16083603582519249</v>
      </c>
      <c r="CW751" s="15">
        <f t="shared" si="1623"/>
        <v>-1.5234925406140467</v>
      </c>
      <c r="CX751" s="15">
        <f t="shared" si="1624"/>
        <v>-1.0985629012958895</v>
      </c>
      <c r="CY751" s="15">
        <f t="shared" si="1625"/>
        <v>-2.9117834132224809</v>
      </c>
      <c r="CZ751" s="15">
        <f t="shared" si="1633"/>
        <v>0.42492963931815714</v>
      </c>
      <c r="DA751" s="15">
        <f t="shared" si="1634"/>
        <v>0.43907897134574991</v>
      </c>
      <c r="DB751" s="15">
        <f t="shared" si="1635"/>
        <v>-1.3882908726084344</v>
      </c>
      <c r="DC751" s="15">
        <f t="shared" si="1636"/>
        <v>1.4149332027592982E-2</v>
      </c>
      <c r="DD751" s="15">
        <f t="shared" si="1637"/>
        <v>-1.8132205119265916</v>
      </c>
      <c r="DE751" s="15">
        <f t="shared" si="1638"/>
        <v>-1.8273698439541843</v>
      </c>
      <c r="DF751" s="15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3" t="str">
        <f>E751</f>
        <v>STD</v>
      </c>
      <c r="DW751" s="43" t="str">
        <f>A751</f>
        <v>Lab 3</v>
      </c>
      <c r="DX751" s="43" t="str">
        <f>B751</f>
        <v>Jul 21, 2020</v>
      </c>
      <c r="DY751" s="125">
        <f>C751</f>
        <v>2</v>
      </c>
      <c r="DZ751" s="51">
        <f>BE751/AVERAGE(BE749,BE753)</f>
        <v>0.99390079887608329</v>
      </c>
      <c r="EA751" s="52">
        <f>(CM751/AVERAGE(CM749,CM753)-1)*10^6</f>
        <v>-8.7199309288799043</v>
      </c>
      <c r="EB751" s="52">
        <f>(CN751/AVERAGE(CN749,CN753)-1)*10^6</f>
        <v>3.4833160049707601</v>
      </c>
      <c r="EC751" s="52">
        <f>(CP751/AVERAGE(CP749,CP753)-1)*10^6</f>
        <v>-23.012756535600865</v>
      </c>
      <c r="ED751" s="4"/>
      <c r="EE751" s="4"/>
      <c r="EF751" s="4"/>
      <c r="EG751" s="4"/>
      <c r="EH751" s="130"/>
      <c r="EI751" s="20"/>
      <c r="EJ751" s="20"/>
      <c r="EK751" s="52"/>
      <c r="EL751" s="52"/>
      <c r="EN751" s="39" t="str">
        <f t="shared" ref="EN751:EU751" si="1657">DV778</f>
        <v>STD</v>
      </c>
      <c r="EO751" s="39" t="str">
        <f t="shared" si="1657"/>
        <v>Lab 3</v>
      </c>
      <c r="EP751" s="39" t="str">
        <f t="shared" si="1657"/>
        <v>Jul 22, 2020</v>
      </c>
      <c r="EQ751" s="124">
        <f t="shared" si="1657"/>
        <v>3</v>
      </c>
      <c r="ER751" s="117">
        <f t="shared" si="1657"/>
        <v>1.0004619379692345</v>
      </c>
      <c r="ES751" s="44">
        <f t="shared" si="1657"/>
        <v>-23.583295719165065</v>
      </c>
      <c r="ET751" s="44">
        <f t="shared" si="1657"/>
        <v>-21.576127300027004</v>
      </c>
      <c r="EU751" s="44">
        <f t="shared" si="1657"/>
        <v>-9.1709804593831379</v>
      </c>
      <c r="EV751" s="39" t="s">
        <v>275</v>
      </c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</row>
    <row r="752" spans="1:235">
      <c r="A752" s="4" t="s">
        <v>178</v>
      </c>
      <c r="B752" s="4" t="s">
        <v>173</v>
      </c>
      <c r="C752" s="4">
        <v>2</v>
      </c>
      <c r="D752" s="16">
        <v>67</v>
      </c>
      <c r="E752" s="4" t="s">
        <v>171</v>
      </c>
      <c r="F752" s="15">
        <v>1.5136965E-4</v>
      </c>
      <c r="G752" s="15">
        <v>-8.8841233999999995E-6</v>
      </c>
      <c r="H752" s="15">
        <v>2.1410088000000001E-4</v>
      </c>
      <c r="I752" s="15">
        <v>7.2304980000000005E-5</v>
      </c>
      <c r="J752" s="15">
        <v>1.3289268999999999E-4</v>
      </c>
      <c r="K752" s="15"/>
      <c r="L752" s="15">
        <v>1.9201257999999999E-4</v>
      </c>
      <c r="M752" s="15"/>
      <c r="N752" s="15">
        <v>1.0929375E-4</v>
      </c>
      <c r="O752" s="15"/>
      <c r="P752" s="15"/>
      <c r="Q752" s="15"/>
      <c r="R752" s="15"/>
      <c r="S752" s="15"/>
      <c r="T752" s="15">
        <v>-3.5362050999999997E-5</v>
      </c>
      <c r="U752" s="15">
        <v>2.6345272999999999E-5</v>
      </c>
      <c r="V752" s="15">
        <v>12.904112</v>
      </c>
      <c r="W752" s="15">
        <v>2.8809657999999998</v>
      </c>
      <c r="X752" s="15">
        <v>4.5122917999999999</v>
      </c>
      <c r="Y752" s="15"/>
      <c r="Z752" s="15">
        <v>4.7959816999999996</v>
      </c>
      <c r="AA752" s="15"/>
      <c r="AB752" s="15">
        <v>0.80762838999999997</v>
      </c>
      <c r="AC752" s="4"/>
      <c r="AD752" s="4"/>
      <c r="AE752" s="4"/>
      <c r="AF752" s="4"/>
      <c r="AG752" s="4"/>
      <c r="AH752" s="4"/>
      <c r="AI752" s="69">
        <f t="shared" si="1605"/>
        <v>1</v>
      </c>
      <c r="AJ752" s="15">
        <f t="shared" si="1563"/>
        <v>-1.86731701E-4</v>
      </c>
      <c r="AK752" s="15">
        <f t="shared" si="1564"/>
        <v>3.5229396400000001E-5</v>
      </c>
      <c r="AL752" s="15">
        <f t="shared" si="1565"/>
        <v>12.90389789912</v>
      </c>
      <c r="AM752" s="15">
        <f t="shared" si="1566"/>
        <v>2.8808934950199996</v>
      </c>
      <c r="AN752" s="15">
        <f t="shared" si="1567"/>
        <v>4.5121589073099999</v>
      </c>
      <c r="AO752" s="15">
        <f t="shared" si="1568"/>
        <v>0</v>
      </c>
      <c r="AP752" s="15">
        <f t="shared" si="1569"/>
        <v>4.7957896874199992</v>
      </c>
      <c r="AQ752" s="15">
        <f t="shared" si="1570"/>
        <v>0</v>
      </c>
      <c r="AR752" s="15">
        <f t="shared" si="1571"/>
        <v>0.80751909624999996</v>
      </c>
      <c r="AS752" s="15">
        <f t="shared" si="1572"/>
        <v>0</v>
      </c>
      <c r="AT752" s="15">
        <f t="shared" si="1573"/>
        <v>0</v>
      </c>
      <c r="AU752" s="15">
        <f t="shared" si="1574"/>
        <v>0</v>
      </c>
      <c r="AV752" s="15">
        <f t="shared" si="1575"/>
        <v>0</v>
      </c>
      <c r="AW752" s="15">
        <f t="shared" si="1576"/>
        <v>0</v>
      </c>
      <c r="AX752" s="4"/>
      <c r="AY752" s="4">
        <f t="shared" si="1577"/>
        <v>0</v>
      </c>
      <c r="AZ752" s="4">
        <f t="shared" si="1578"/>
        <v>1</v>
      </c>
      <c r="BA752" s="4"/>
      <c r="BB752" s="4">
        <f t="shared" si="1606"/>
        <v>1</v>
      </c>
      <c r="BC752" s="4">
        <f t="shared" si="1607"/>
        <v>1</v>
      </c>
      <c r="BD752" s="40">
        <f t="shared" si="1608"/>
        <v>2.1728636908102041</v>
      </c>
      <c r="BE752" s="15">
        <f t="shared" si="1609"/>
        <v>12.90389789912</v>
      </c>
      <c r="BF752" s="15">
        <f t="shared" si="1610"/>
        <v>2.8808934950199996</v>
      </c>
      <c r="BG752" s="15">
        <f t="shared" si="1579"/>
        <v>4.5121589073099999</v>
      </c>
      <c r="BH752" s="15">
        <f t="shared" si="1580"/>
        <v>4.7957896874199992</v>
      </c>
      <c r="BI752" s="15">
        <f t="shared" si="1581"/>
        <v>0.80751909624999996</v>
      </c>
      <c r="BJ752" s="18">
        <f t="shared" si="1582"/>
        <v>0.22325761700396485</v>
      </c>
      <c r="BK752" s="18">
        <f t="shared" si="1583"/>
        <v>0.34967410177801495</v>
      </c>
      <c r="BL752" s="18">
        <f t="shared" si="1584"/>
        <v>0.3716543423477533</v>
      </c>
      <c r="BM752" s="18">
        <f t="shared" si="1585"/>
        <v>6.2579470371124823E-2</v>
      </c>
      <c r="BN752" s="18">
        <f t="shared" si="1627"/>
        <v>1.566235931703083</v>
      </c>
      <c r="BO752" s="18">
        <f t="shared" si="1628"/>
        <v>1.6646882974709574</v>
      </c>
      <c r="BP752" s="18">
        <f t="shared" si="1629"/>
        <v>0.28030161394230718</v>
      </c>
      <c r="BQ752" s="18">
        <f t="shared" si="1630"/>
        <v>1.0628592179345675</v>
      </c>
      <c r="BR752" s="18">
        <f t="shared" si="1631"/>
        <v>0.17896512796607514</v>
      </c>
      <c r="BS752" s="18">
        <f t="shared" si="1632"/>
        <v>0.16838084004564066</v>
      </c>
      <c r="BT752" s="144">
        <f t="shared" si="1586"/>
        <v>-1.4994289410887913</v>
      </c>
      <c r="BU752" s="144">
        <f t="shared" si="1587"/>
        <v>-1.0507536960538502</v>
      </c>
      <c r="BV752" s="144">
        <f t="shared" si="1588"/>
        <v>-0.98979104390827688</v>
      </c>
      <c r="BW752" s="144">
        <f t="shared" si="1589"/>
        <v>-2.7713180040062837</v>
      </c>
      <c r="BX752" s="96"/>
      <c r="BY752" s="96"/>
      <c r="BZ752" s="96"/>
      <c r="CA752" s="96"/>
      <c r="CB752" s="96"/>
      <c r="CC752" s="96"/>
      <c r="CD752" s="96"/>
      <c r="CE752" s="96"/>
      <c r="CF752" s="96"/>
      <c r="CG752" s="96"/>
      <c r="CH752" s="96"/>
      <c r="CI752" s="4"/>
      <c r="CJ752" s="43"/>
      <c r="CK752" s="20">
        <f t="shared" si="1611"/>
        <v>0</v>
      </c>
      <c r="CL752" s="42">
        <f t="shared" si="1612"/>
        <v>2.1728636908102041</v>
      </c>
      <c r="CM752" s="43">
        <f t="shared" si="1613"/>
        <v>0.21795066905278371</v>
      </c>
      <c r="CN752" s="43">
        <f t="shared" si="1614"/>
        <v>0.33334780436739558</v>
      </c>
      <c r="CO752" s="40">
        <f t="shared" si="1615"/>
        <v>0.33810000000000001</v>
      </c>
      <c r="CP752" s="43">
        <f t="shared" si="1616"/>
        <v>5.4379051410481785E-2</v>
      </c>
      <c r="CQ752" s="18">
        <f t="shared" si="1617"/>
        <v>1.5294644692587058</v>
      </c>
      <c r="CR752" s="18">
        <f t="shared" si="1618"/>
        <v>1.5512684657926803</v>
      </c>
      <c r="CS752" s="18">
        <f t="shared" si="1619"/>
        <v>0.24950164937237315</v>
      </c>
      <c r="CT752" s="18">
        <f t="shared" si="1620"/>
        <v>1.0142559680020173</v>
      </c>
      <c r="CU752" s="18">
        <f t="shared" si="1621"/>
        <v>0.16313007224894904</v>
      </c>
      <c r="CV752" s="18">
        <f t="shared" si="1622"/>
        <v>0.16083718252138948</v>
      </c>
      <c r="CW752" s="15">
        <f t="shared" si="1623"/>
        <v>-1.5234865305489087</v>
      </c>
      <c r="CX752" s="15">
        <f t="shared" si="1624"/>
        <v>-1.0985688765082444</v>
      </c>
      <c r="CY752" s="15">
        <f t="shared" si="1625"/>
        <v>-2.9117762836504086</v>
      </c>
      <c r="CZ752" s="15">
        <f t="shared" si="1633"/>
        <v>0.42491765404066456</v>
      </c>
      <c r="DA752" s="15">
        <f t="shared" si="1634"/>
        <v>0.43907296128061191</v>
      </c>
      <c r="DB752" s="15">
        <f t="shared" si="1635"/>
        <v>-1.3882897531014999</v>
      </c>
      <c r="DC752" s="15">
        <f t="shared" si="1636"/>
        <v>1.415530723994738E-2</v>
      </c>
      <c r="DD752" s="15">
        <f t="shared" si="1637"/>
        <v>-1.8132074071421644</v>
      </c>
      <c r="DE752" s="15">
        <f t="shared" si="1638"/>
        <v>-1.8273627143821118</v>
      </c>
      <c r="DF752" s="15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125"/>
      <c r="DZ752" s="4"/>
      <c r="EA752" s="20"/>
      <c r="EB752" s="20"/>
      <c r="EC752" s="20"/>
      <c r="ED752" s="4"/>
      <c r="EE752" s="4" t="str">
        <f>E752</f>
        <v>iRM10</v>
      </c>
      <c r="EF752" s="4" t="str">
        <f>A752</f>
        <v>Lab 3</v>
      </c>
      <c r="EG752" s="4" t="str">
        <f>B752</f>
        <v>Jul 21, 2020</v>
      </c>
      <c r="EH752" s="130">
        <f>C752</f>
        <v>2</v>
      </c>
      <c r="EI752" s="51">
        <f>BE752/AVERAGE(BE751,BE753)</f>
        <v>1.0052861690011488</v>
      </c>
      <c r="EJ752" s="52">
        <f>(CM752/AVERAGE(CM751,CM753)-1)*10^6</f>
        <v>3.9118027397311295</v>
      </c>
      <c r="EK752" s="52">
        <f>(CN752/AVERAGE(CN751,CN753)-1)*10^6</f>
        <v>-3.7415548499453166</v>
      </c>
      <c r="EL752" s="52">
        <f>(CP752/AVERAGE(CP751,CP753)-1)*10^6</f>
        <v>-9.8632968458245429</v>
      </c>
      <c r="EN752" s="39" t="str">
        <f t="shared" ref="EN752:EU752" si="1658">DV780</f>
        <v>STD</v>
      </c>
      <c r="EO752" s="39" t="str">
        <f t="shared" si="1658"/>
        <v>Lab 3</v>
      </c>
      <c r="EP752" s="39" t="str">
        <f t="shared" si="1658"/>
        <v>Jul 22, 2020</v>
      </c>
      <c r="EQ752" s="124">
        <f t="shared" si="1658"/>
        <v>3</v>
      </c>
      <c r="ER752" s="117">
        <f t="shared" si="1658"/>
        <v>0.99647430402843251</v>
      </c>
      <c r="ES752" s="44">
        <f t="shared" si="1658"/>
        <v>15.565697430774961</v>
      </c>
      <c r="ET752" s="44">
        <f t="shared" si="1658"/>
        <v>4.6473713366523839</v>
      </c>
      <c r="EU752" s="44">
        <f t="shared" si="1658"/>
        <v>-8.8755105656090905</v>
      </c>
      <c r="EV752" s="39" t="s">
        <v>275</v>
      </c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</row>
    <row r="753" spans="1:235">
      <c r="A753" s="4" t="s">
        <v>178</v>
      </c>
      <c r="B753" s="4" t="s">
        <v>173</v>
      </c>
      <c r="C753" s="4">
        <v>2</v>
      </c>
      <c r="D753" s="16">
        <v>68</v>
      </c>
      <c r="E753" s="4" t="s">
        <v>162</v>
      </c>
      <c r="F753" s="15">
        <v>1.5136965E-4</v>
      </c>
      <c r="G753" s="15">
        <v>-8.8841233999999995E-6</v>
      </c>
      <c r="H753" s="15">
        <v>2.1410088000000001E-4</v>
      </c>
      <c r="I753" s="15">
        <v>7.2304980000000005E-5</v>
      </c>
      <c r="J753" s="15">
        <v>1.3289268999999999E-4</v>
      </c>
      <c r="K753" s="15"/>
      <c r="L753" s="15">
        <v>1.9201257999999999E-4</v>
      </c>
      <c r="M753" s="15"/>
      <c r="N753" s="15">
        <v>1.0929375E-4</v>
      </c>
      <c r="O753" s="15"/>
      <c r="P753" s="15"/>
      <c r="Q753" s="15"/>
      <c r="R753" s="15"/>
      <c r="S753" s="15"/>
      <c r="T753" s="15">
        <v>-4.2743049999999997E-5</v>
      </c>
      <c r="U753" s="15">
        <v>5.2849747000000003E-6</v>
      </c>
      <c r="V753" s="15">
        <v>12.835452</v>
      </c>
      <c r="W753" s="15">
        <v>2.8656730000000001</v>
      </c>
      <c r="X753" s="15">
        <v>4.4884183999999996</v>
      </c>
      <c r="Y753" s="15"/>
      <c r="Z753" s="15">
        <v>4.7707341000000003</v>
      </c>
      <c r="AA753" s="15"/>
      <c r="AB753" s="15">
        <v>0.80342079</v>
      </c>
      <c r="AC753" s="4"/>
      <c r="AD753" s="4"/>
      <c r="AE753" s="4"/>
      <c r="AF753" s="4"/>
      <c r="AG753" s="4"/>
      <c r="AH753" s="4"/>
      <c r="AI753" s="69">
        <f t="shared" si="1605"/>
        <v>1</v>
      </c>
      <c r="AJ753" s="15">
        <f t="shared" si="1563"/>
        <v>-1.941127E-4</v>
      </c>
      <c r="AK753" s="15">
        <f t="shared" si="1564"/>
        <v>1.4169098099999999E-5</v>
      </c>
      <c r="AL753" s="15">
        <f t="shared" si="1565"/>
        <v>12.835237899120001</v>
      </c>
      <c r="AM753" s="15">
        <f t="shared" si="1566"/>
        <v>2.8656006950199999</v>
      </c>
      <c r="AN753" s="15">
        <f t="shared" si="1567"/>
        <v>4.4882855073099996</v>
      </c>
      <c r="AO753" s="15">
        <f t="shared" si="1568"/>
        <v>0</v>
      </c>
      <c r="AP753" s="15">
        <f t="shared" si="1569"/>
        <v>4.77054208742</v>
      </c>
      <c r="AQ753" s="15">
        <f t="shared" si="1570"/>
        <v>0</v>
      </c>
      <c r="AR753" s="15">
        <f t="shared" si="1571"/>
        <v>0.80331149624999998</v>
      </c>
      <c r="AS753" s="15">
        <f t="shared" si="1572"/>
        <v>0</v>
      </c>
      <c r="AT753" s="15">
        <f t="shared" si="1573"/>
        <v>0</v>
      </c>
      <c r="AU753" s="15">
        <f t="shared" si="1574"/>
        <v>0</v>
      </c>
      <c r="AV753" s="15">
        <f t="shared" si="1575"/>
        <v>0</v>
      </c>
      <c r="AW753" s="15">
        <f t="shared" si="1576"/>
        <v>0</v>
      </c>
      <c r="AX753" s="4"/>
      <c r="AY753" s="4">
        <f t="shared" si="1577"/>
        <v>0</v>
      </c>
      <c r="AZ753" s="4">
        <f t="shared" si="1578"/>
        <v>1</v>
      </c>
      <c r="BA753" s="4"/>
      <c r="BB753" s="4">
        <f t="shared" si="1606"/>
        <v>1</v>
      </c>
      <c r="BC753" s="4">
        <f t="shared" si="1607"/>
        <v>1</v>
      </c>
      <c r="BD753" s="40">
        <f t="shared" si="1608"/>
        <v>2.1741643011383385</v>
      </c>
      <c r="BE753" s="15">
        <f t="shared" si="1609"/>
        <v>12.835237899120001</v>
      </c>
      <c r="BF753" s="15">
        <f t="shared" si="1610"/>
        <v>2.8656006950199999</v>
      </c>
      <c r="BG753" s="15">
        <f t="shared" si="1579"/>
        <v>4.4882855073099996</v>
      </c>
      <c r="BH753" s="15">
        <f t="shared" si="1580"/>
        <v>4.77054208742</v>
      </c>
      <c r="BI753" s="15">
        <f t="shared" si="1581"/>
        <v>0.80331149624999998</v>
      </c>
      <c r="BJ753" s="18">
        <f t="shared" si="1582"/>
        <v>0.22326042707914817</v>
      </c>
      <c r="BK753" s="18">
        <f t="shared" si="1583"/>
        <v>0.34968463713615483</v>
      </c>
      <c r="BL753" s="18">
        <f t="shared" si="1584"/>
        <v>0.37167539276752121</v>
      </c>
      <c r="BM753" s="18">
        <f t="shared" si="1585"/>
        <v>6.2586412699454211E-2</v>
      </c>
      <c r="BN753" s="18">
        <f t="shared" si="1627"/>
        <v>1.5662634068696282</v>
      </c>
      <c r="BO753" s="18">
        <f t="shared" si="1628"/>
        <v>1.664761631203717</v>
      </c>
      <c r="BP753" s="18">
        <f t="shared" si="1629"/>
        <v>0.28032918111935112</v>
      </c>
      <c r="BQ753" s="18">
        <f t="shared" si="1630"/>
        <v>1.0628873942288861</v>
      </c>
      <c r="BR753" s="18">
        <f t="shared" si="1631"/>
        <v>0.1789795891864854</v>
      </c>
      <c r="BS753" s="18">
        <f t="shared" si="1632"/>
        <v>0.16838998200400451</v>
      </c>
      <c r="BT753" s="144">
        <f t="shared" si="1586"/>
        <v>-1.4994163544745633</v>
      </c>
      <c r="BU753" s="144">
        <f t="shared" si="1587"/>
        <v>-1.0507235674301425</v>
      </c>
      <c r="BV753" s="144">
        <f t="shared" si="1588"/>
        <v>-0.98973440573337523</v>
      </c>
      <c r="BW753" s="144">
        <f t="shared" si="1589"/>
        <v>-2.7712070739642276</v>
      </c>
      <c r="BX753" s="96"/>
      <c r="BY753" s="96"/>
      <c r="BZ753" s="96"/>
      <c r="CA753" s="96"/>
      <c r="CB753" s="96"/>
      <c r="CC753" s="96"/>
      <c r="CD753" s="96"/>
      <c r="CE753" s="96"/>
      <c r="CF753" s="96"/>
      <c r="CG753" s="96"/>
      <c r="CH753" s="96"/>
      <c r="CI753" s="4"/>
      <c r="CJ753" s="43"/>
      <c r="CK753" s="20">
        <f t="shared" si="1611"/>
        <v>0</v>
      </c>
      <c r="CL753" s="42">
        <f t="shared" si="1612"/>
        <v>2.1741643011383385</v>
      </c>
      <c r="CM753" s="43">
        <f t="shared" si="1613"/>
        <v>0.21795027379318696</v>
      </c>
      <c r="CN753" s="43">
        <f t="shared" si="1614"/>
        <v>0.3333483070250472</v>
      </c>
      <c r="CO753" s="40">
        <f t="shared" si="1615"/>
        <v>0.33810000000000001</v>
      </c>
      <c r="CP753" s="43">
        <f t="shared" si="1616"/>
        <v>5.438051183249909E-2</v>
      </c>
      <c r="CQ753" s="18">
        <f t="shared" si="1617"/>
        <v>1.5294695492851795</v>
      </c>
      <c r="CR753" s="18">
        <f t="shared" si="1618"/>
        <v>1.5512712790662659</v>
      </c>
      <c r="CS753" s="18">
        <f t="shared" si="1619"/>
        <v>0.24950880256338076</v>
      </c>
      <c r="CT753" s="18">
        <f t="shared" si="1620"/>
        <v>1.0142544386001509</v>
      </c>
      <c r="CU753" s="18">
        <f t="shared" si="1621"/>
        <v>0.16313420733351144</v>
      </c>
      <c r="CV753" s="18">
        <f t="shared" si="1622"/>
        <v>0.16084150201863082</v>
      </c>
      <c r="CW753" s="15">
        <f t="shared" si="1623"/>
        <v>-1.5234883440783504</v>
      </c>
      <c r="CX753" s="15">
        <f t="shared" si="1624"/>
        <v>-1.0985673686018893</v>
      </c>
      <c r="CY753" s="15">
        <f t="shared" si="1625"/>
        <v>-2.9117494276761136</v>
      </c>
      <c r="CZ753" s="15">
        <f t="shared" si="1633"/>
        <v>0.42492097547646074</v>
      </c>
      <c r="DA753" s="15">
        <f t="shared" si="1634"/>
        <v>0.43907477481005358</v>
      </c>
      <c r="DB753" s="15">
        <f t="shared" si="1635"/>
        <v>-1.3882610835977636</v>
      </c>
      <c r="DC753" s="15">
        <f t="shared" si="1636"/>
        <v>1.4153799333592542E-2</v>
      </c>
      <c r="DD753" s="15">
        <f t="shared" si="1637"/>
        <v>-1.8131820590742243</v>
      </c>
      <c r="DE753" s="15">
        <f t="shared" si="1638"/>
        <v>-1.827335858407817</v>
      </c>
      <c r="DF753" s="15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3" t="str">
        <f>E753</f>
        <v>STD</v>
      </c>
      <c r="DW753" s="43" t="str">
        <f>A753</f>
        <v>Lab 3</v>
      </c>
      <c r="DX753" s="43" t="str">
        <f>B753</f>
        <v>Jul 21, 2020</v>
      </c>
      <c r="DY753" s="125">
        <f>C753</f>
        <v>2</v>
      </c>
      <c r="DZ753" s="51">
        <f>BE753/AVERAGE(BE751,BE755)</f>
        <v>1.0045195891349181</v>
      </c>
      <c r="EA753" s="52">
        <f>(CM753/AVERAGE(CM751,CM755)-1)*10^6</f>
        <v>0.1329331031918457</v>
      </c>
      <c r="EB753" s="52">
        <f>(CN753/AVERAGE(CN751,CN755)-1)*10^6</f>
        <v>-0.38460099582859897</v>
      </c>
      <c r="EC753" s="52">
        <f>(CP753/AVERAGE(CP751,CP755)-1)*10^6</f>
        <v>17.777475562308354</v>
      </c>
      <c r="ED753" s="4"/>
      <c r="EE753" s="4"/>
      <c r="EF753" s="4"/>
      <c r="EG753" s="4"/>
      <c r="EH753" s="130"/>
      <c r="EI753" s="20"/>
      <c r="EJ753" s="20"/>
      <c r="EK753" s="52"/>
      <c r="EL753" s="52"/>
      <c r="EN753" s="39" t="str">
        <f t="shared" ref="EN753:EU753" si="1659">DV782</f>
        <v>STD</v>
      </c>
      <c r="EO753" s="39" t="str">
        <f t="shared" si="1659"/>
        <v>Lab 3</v>
      </c>
      <c r="EP753" s="39" t="str">
        <f t="shared" si="1659"/>
        <v>Jul 22, 2020</v>
      </c>
      <c r="EQ753" s="124">
        <f t="shared" si="1659"/>
        <v>3</v>
      </c>
      <c r="ER753" s="117">
        <f t="shared" si="1659"/>
        <v>1.0048031459819016</v>
      </c>
      <c r="ES753" s="44">
        <f t="shared" si="1659"/>
        <v>-9.327837696471164</v>
      </c>
      <c r="ET753" s="44">
        <f t="shared" si="1659"/>
        <v>10.094312497654911</v>
      </c>
      <c r="EU753" s="44">
        <f t="shared" si="1659"/>
        <v>3.2543220844782894</v>
      </c>
      <c r="EV753" s="39" t="s">
        <v>275</v>
      </c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</row>
    <row r="754" spans="1:235">
      <c r="A754" s="4" t="s">
        <v>178</v>
      </c>
      <c r="B754" s="4" t="s">
        <v>173</v>
      </c>
      <c r="C754" s="4">
        <v>2</v>
      </c>
      <c r="D754" s="16">
        <v>69</v>
      </c>
      <c r="E754" s="4" t="s">
        <v>163</v>
      </c>
      <c r="F754" s="15">
        <v>1.5136965E-4</v>
      </c>
      <c r="G754" s="15">
        <v>-8.8841233999999995E-6</v>
      </c>
      <c r="H754" s="15">
        <v>2.1410088000000001E-4</v>
      </c>
      <c r="I754" s="15">
        <v>7.2304980000000005E-5</v>
      </c>
      <c r="J754" s="15">
        <v>1.3289268999999999E-4</v>
      </c>
      <c r="K754" s="15"/>
      <c r="L754" s="15">
        <v>1.9201257999999999E-4</v>
      </c>
      <c r="M754" s="15"/>
      <c r="N754" s="15">
        <v>1.0929375E-4</v>
      </c>
      <c r="O754" s="15"/>
      <c r="P754" s="15"/>
      <c r="Q754" s="15"/>
      <c r="R754" s="15"/>
      <c r="S754" s="15"/>
      <c r="T754" s="15">
        <v>-1.7496193000000001E-5</v>
      </c>
      <c r="U754" s="15">
        <v>1.0438017000000001E-5</v>
      </c>
      <c r="V754" s="15">
        <v>12.776664</v>
      </c>
      <c r="W754" s="15">
        <v>2.8526579000000001</v>
      </c>
      <c r="X754" s="15">
        <v>4.4680403000000002</v>
      </c>
      <c r="Y754" s="15"/>
      <c r="Z754" s="15">
        <v>4.7492169000000004</v>
      </c>
      <c r="AA754" s="15"/>
      <c r="AB754" s="15">
        <v>0.79978738000000005</v>
      </c>
      <c r="AC754" s="4"/>
      <c r="AD754" s="4"/>
      <c r="AE754" s="4"/>
      <c r="AF754" s="4"/>
      <c r="AG754" s="4"/>
      <c r="AH754" s="4"/>
      <c r="AI754" s="69">
        <f t="shared" si="1605"/>
        <v>1</v>
      </c>
      <c r="AJ754" s="15">
        <f t="shared" si="1563"/>
        <v>-1.68865843E-4</v>
      </c>
      <c r="AK754" s="15">
        <f t="shared" si="1564"/>
        <v>1.9322140399999998E-5</v>
      </c>
      <c r="AL754" s="15">
        <f t="shared" si="1565"/>
        <v>12.776449899120001</v>
      </c>
      <c r="AM754" s="15">
        <f t="shared" si="1566"/>
        <v>2.8525855950199999</v>
      </c>
      <c r="AN754" s="15">
        <f t="shared" si="1567"/>
        <v>4.4679074073100002</v>
      </c>
      <c r="AO754" s="15">
        <f t="shared" si="1568"/>
        <v>0</v>
      </c>
      <c r="AP754" s="15">
        <f t="shared" si="1569"/>
        <v>4.7490248874200001</v>
      </c>
      <c r="AQ754" s="15">
        <f t="shared" si="1570"/>
        <v>0</v>
      </c>
      <c r="AR754" s="15">
        <f t="shared" si="1571"/>
        <v>0.79967808625000003</v>
      </c>
      <c r="AS754" s="15">
        <f t="shared" si="1572"/>
        <v>0</v>
      </c>
      <c r="AT754" s="15">
        <f t="shared" si="1573"/>
        <v>0</v>
      </c>
      <c r="AU754" s="15">
        <f t="shared" si="1574"/>
        <v>0</v>
      </c>
      <c r="AV754" s="15">
        <f t="shared" si="1575"/>
        <v>0</v>
      </c>
      <c r="AW754" s="15">
        <f t="shared" si="1576"/>
        <v>0</v>
      </c>
      <c r="AX754" s="4"/>
      <c r="AY754" s="4">
        <f t="shared" si="1577"/>
        <v>0</v>
      </c>
      <c r="AZ754" s="4">
        <f t="shared" si="1578"/>
        <v>1</v>
      </c>
      <c r="BA754" s="4"/>
      <c r="BB754" s="4">
        <f t="shared" si="1606"/>
        <v>1</v>
      </c>
      <c r="BC754" s="4">
        <f t="shared" si="1607"/>
        <v>1</v>
      </c>
      <c r="BD754" s="40">
        <f t="shared" si="1608"/>
        <v>2.1757738389555632</v>
      </c>
      <c r="BE754" s="15">
        <f t="shared" si="1609"/>
        <v>12.776449899120001</v>
      </c>
      <c r="BF754" s="15">
        <f t="shared" si="1610"/>
        <v>2.8525855950199999</v>
      </c>
      <c r="BG754" s="15">
        <f t="shared" si="1579"/>
        <v>4.4679074073100002</v>
      </c>
      <c r="BH754" s="15">
        <f t="shared" si="1580"/>
        <v>4.7490248874200001</v>
      </c>
      <c r="BI754" s="15">
        <f t="shared" si="1581"/>
        <v>0.79967808625000003</v>
      </c>
      <c r="BJ754" s="18">
        <f t="shared" si="1582"/>
        <v>0.22326903150275543</v>
      </c>
      <c r="BK754" s="18">
        <f t="shared" si="1583"/>
        <v>0.34969865984585707</v>
      </c>
      <c r="BL754" s="18">
        <f t="shared" si="1584"/>
        <v>0.37170144483931306</v>
      </c>
      <c r="BM754" s="18">
        <f t="shared" si="1585"/>
        <v>6.2590006814418703E-2</v>
      </c>
      <c r="BN754" s="18">
        <f t="shared" si="1627"/>
        <v>1.5662658519730326</v>
      </c>
      <c r="BO754" s="18">
        <f t="shared" si="1628"/>
        <v>1.6648141586744232</v>
      </c>
      <c r="BP754" s="18">
        <f t="shared" si="1629"/>
        <v>0.28033447537772949</v>
      </c>
      <c r="BQ754" s="18">
        <f t="shared" si="1630"/>
        <v>1.0629192717042568</v>
      </c>
      <c r="BR754" s="18">
        <f t="shared" si="1631"/>
        <v>0.17898268995942856</v>
      </c>
      <c r="BS754" s="18">
        <f t="shared" si="1632"/>
        <v>0.16838784912842195</v>
      </c>
      <c r="BT754" s="144">
        <f t="shared" si="1586"/>
        <v>-1.4993778153661441</v>
      </c>
      <c r="BU754" s="144">
        <f t="shared" si="1587"/>
        <v>-1.0506834672168128</v>
      </c>
      <c r="BV754" s="144">
        <f t="shared" si="1588"/>
        <v>-0.98966431457507009</v>
      </c>
      <c r="BW754" s="144">
        <f t="shared" si="1589"/>
        <v>-2.7711496491716119</v>
      </c>
      <c r="BX754" s="96"/>
      <c r="BY754" s="96"/>
      <c r="BZ754" s="96"/>
      <c r="CA754" s="96"/>
      <c r="CB754" s="96"/>
      <c r="CC754" s="96"/>
      <c r="CD754" s="96"/>
      <c r="CE754" s="96"/>
      <c r="CF754" s="96"/>
      <c r="CG754" s="96"/>
      <c r="CH754" s="96"/>
      <c r="CI754" s="4"/>
      <c r="CJ754" s="43"/>
      <c r="CK754" s="20">
        <f t="shared" si="1611"/>
        <v>0</v>
      </c>
      <c r="CL754" s="42">
        <f t="shared" si="1612"/>
        <v>2.1757738389555632</v>
      </c>
      <c r="CM754" s="43">
        <f t="shared" si="1613"/>
        <v>0.21795478945805569</v>
      </c>
      <c r="CN754" s="43">
        <f t="shared" si="1614"/>
        <v>0.33334986755200646</v>
      </c>
      <c r="CO754" s="40">
        <f t="shared" si="1615"/>
        <v>0.33809999999999996</v>
      </c>
      <c r="CP754" s="43">
        <f t="shared" si="1616"/>
        <v>5.4377976728172191E-2</v>
      </c>
      <c r="CQ754" s="18">
        <f t="shared" si="1617"/>
        <v>1.5294450210563417</v>
      </c>
      <c r="CR754" s="18">
        <f t="shared" si="1618"/>
        <v>1.5512391392760176</v>
      </c>
      <c r="CS754" s="18">
        <f t="shared" si="1619"/>
        <v>0.24949200182011572</v>
      </c>
      <c r="CT754" s="18">
        <f t="shared" si="1620"/>
        <v>1.0142496905214833</v>
      </c>
      <c r="CU754" s="18">
        <f t="shared" si="1621"/>
        <v>0.16312583870965119</v>
      </c>
      <c r="CV754" s="18">
        <f t="shared" si="1622"/>
        <v>0.1608340039283413</v>
      </c>
      <c r="CW754" s="15">
        <f t="shared" si="1623"/>
        <v>-1.5234676255079571</v>
      </c>
      <c r="CX754" s="15">
        <f t="shared" si="1624"/>
        <v>-1.0985626872422614</v>
      </c>
      <c r="CY754" s="15">
        <f t="shared" si="1625"/>
        <v>-2.9117960466455552</v>
      </c>
      <c r="CZ754" s="15">
        <f t="shared" si="1633"/>
        <v>0.42490493826569575</v>
      </c>
      <c r="DA754" s="15">
        <f t="shared" si="1634"/>
        <v>0.4390540562396601</v>
      </c>
      <c r="DB754" s="15">
        <f t="shared" si="1635"/>
        <v>-1.3883284211375986</v>
      </c>
      <c r="DC754" s="15">
        <f t="shared" si="1636"/>
        <v>1.4149117973964613E-2</v>
      </c>
      <c r="DD754" s="15">
        <f t="shared" si="1637"/>
        <v>-1.8132333594032937</v>
      </c>
      <c r="DE754" s="15">
        <f t="shared" si="1638"/>
        <v>-1.8273824773772582</v>
      </c>
      <c r="DF754" s="15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125"/>
      <c r="DZ754" s="4"/>
      <c r="EA754" s="20"/>
      <c r="EB754" s="20"/>
      <c r="EC754" s="20"/>
      <c r="ED754" s="4"/>
      <c r="EE754" s="4" t="str">
        <f>E754</f>
        <v>iRM4</v>
      </c>
      <c r="EF754" s="4" t="str">
        <f>A754</f>
        <v>Lab 3</v>
      </c>
      <c r="EG754" s="4" t="str">
        <f>B754</f>
        <v>Jul 21, 2020</v>
      </c>
      <c r="EH754" s="130">
        <f>C754</f>
        <v>2</v>
      </c>
      <c r="EI754" s="51">
        <f>BE754/AVERAGE(BE753,BE755)</f>
        <v>0.99998180278786475</v>
      </c>
      <c r="EJ754" s="52">
        <f>(CM754/AVERAGE(CM753,CM755)-1)*10^6</f>
        <v>18.753417807770845</v>
      </c>
      <c r="EK754" s="52">
        <f>(CN754/AVERAGE(CN753,CN755)-1)*10^6</f>
        <v>6.5304395060472586</v>
      </c>
      <c r="EL754" s="52">
        <f>(CP754/AVERAGE(CP753,CP755)-1)*10^6</f>
        <v>-45.833243661919099</v>
      </c>
      <c r="EN754" s="39" t="str">
        <f t="shared" ref="EN754:EU754" si="1660">DV784</f>
        <v>STD</v>
      </c>
      <c r="EO754" s="39" t="str">
        <f t="shared" si="1660"/>
        <v>Lab 3</v>
      </c>
      <c r="EP754" s="39" t="str">
        <f t="shared" si="1660"/>
        <v>Jul 22, 2020</v>
      </c>
      <c r="EQ754" s="124">
        <f t="shared" si="1660"/>
        <v>3</v>
      </c>
      <c r="ER754" s="117">
        <f t="shared" si="1660"/>
        <v>0.99667423046980508</v>
      </c>
      <c r="ES754" s="44">
        <f t="shared" si="1660"/>
        <v>11.693888466002278</v>
      </c>
      <c r="ET754" s="44">
        <f t="shared" si="1660"/>
        <v>5.2525043587881015</v>
      </c>
      <c r="EU754" s="44">
        <f t="shared" si="1660"/>
        <v>10.45700194679533</v>
      </c>
      <c r="EV754" s="39" t="s">
        <v>275</v>
      </c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</row>
    <row r="755" spans="1:235">
      <c r="A755" s="4" t="s">
        <v>178</v>
      </c>
      <c r="B755" s="4" t="s">
        <v>173</v>
      </c>
      <c r="C755" s="4">
        <v>2</v>
      </c>
      <c r="D755" s="16">
        <v>70</v>
      </c>
      <c r="E755" s="4" t="s">
        <v>162</v>
      </c>
      <c r="F755" s="15">
        <v>1.5136965E-4</v>
      </c>
      <c r="G755" s="15">
        <v>-8.8841233999999995E-6</v>
      </c>
      <c r="H755" s="15">
        <v>2.1410088000000001E-4</v>
      </c>
      <c r="I755" s="15">
        <v>7.2304980000000005E-5</v>
      </c>
      <c r="J755" s="15">
        <v>1.3289268999999999E-4</v>
      </c>
      <c r="K755" s="15"/>
      <c r="L755" s="15">
        <v>1.9201257999999999E-4</v>
      </c>
      <c r="M755" s="15"/>
      <c r="N755" s="15">
        <v>1.0929375E-4</v>
      </c>
      <c r="O755" s="15"/>
      <c r="P755" s="15"/>
      <c r="Q755" s="15"/>
      <c r="R755" s="15"/>
      <c r="S755" s="15"/>
      <c r="T755" s="15">
        <v>-3.3844121000000001E-5</v>
      </c>
      <c r="U755" s="15">
        <v>-1.1013018E-5</v>
      </c>
      <c r="V755" s="15">
        <v>12.718341000000001</v>
      </c>
      <c r="W755" s="15">
        <v>2.8396157</v>
      </c>
      <c r="X755" s="15">
        <v>4.4476921999999997</v>
      </c>
      <c r="Y755" s="15"/>
      <c r="Z755" s="15">
        <v>4.7277161999999997</v>
      </c>
      <c r="AA755" s="15"/>
      <c r="AB755" s="15">
        <v>0.79621730999999996</v>
      </c>
      <c r="AC755" s="4"/>
      <c r="AD755" s="4"/>
      <c r="AE755" s="4"/>
      <c r="AF755" s="4"/>
      <c r="AG755" s="4"/>
      <c r="AH755" s="4"/>
      <c r="AI755" s="69">
        <f t="shared" si="1605"/>
        <v>1</v>
      </c>
      <c r="AJ755" s="15">
        <f t="shared" si="1563"/>
        <v>-1.85213771E-4</v>
      </c>
      <c r="AK755" s="15">
        <f t="shared" si="1564"/>
        <v>-2.1288946000000008E-6</v>
      </c>
      <c r="AL755" s="15">
        <f t="shared" si="1565"/>
        <v>12.718126899120001</v>
      </c>
      <c r="AM755" s="15">
        <f t="shared" si="1566"/>
        <v>2.8395433950199997</v>
      </c>
      <c r="AN755" s="15">
        <f t="shared" si="1567"/>
        <v>4.4475593073099997</v>
      </c>
      <c r="AO755" s="15">
        <f t="shared" si="1568"/>
        <v>0</v>
      </c>
      <c r="AP755" s="15">
        <f t="shared" si="1569"/>
        <v>4.7275241874199994</v>
      </c>
      <c r="AQ755" s="15">
        <f t="shared" si="1570"/>
        <v>0</v>
      </c>
      <c r="AR755" s="15">
        <f t="shared" si="1571"/>
        <v>0.79610801624999994</v>
      </c>
      <c r="AS755" s="15">
        <f t="shared" si="1572"/>
        <v>0</v>
      </c>
      <c r="AT755" s="15">
        <f t="shared" si="1573"/>
        <v>0</v>
      </c>
      <c r="AU755" s="15">
        <f t="shared" si="1574"/>
        <v>0</v>
      </c>
      <c r="AV755" s="15">
        <f t="shared" si="1575"/>
        <v>0</v>
      </c>
      <c r="AW755" s="15">
        <f t="shared" si="1576"/>
        <v>0</v>
      </c>
      <c r="AX755" s="4"/>
      <c r="AY755" s="4">
        <f t="shared" si="1577"/>
        <v>0</v>
      </c>
      <c r="AZ755" s="4">
        <f t="shared" si="1578"/>
        <v>1</v>
      </c>
      <c r="BA755" s="4"/>
      <c r="BB755" s="4">
        <f t="shared" si="1606"/>
        <v>1</v>
      </c>
      <c r="BC755" s="4">
        <f t="shared" si="1607"/>
        <v>1</v>
      </c>
      <c r="BD755" s="40">
        <f t="shared" si="1608"/>
        <v>2.1766386837312868</v>
      </c>
      <c r="BE755" s="15">
        <f t="shared" si="1609"/>
        <v>12.718126899120001</v>
      </c>
      <c r="BF755" s="15">
        <f t="shared" si="1610"/>
        <v>2.8395433950199997</v>
      </c>
      <c r="BG755" s="15">
        <f t="shared" si="1579"/>
        <v>4.4475593073099997</v>
      </c>
      <c r="BH755" s="15">
        <f t="shared" si="1580"/>
        <v>4.7275241874199994</v>
      </c>
      <c r="BI755" s="15">
        <f t="shared" si="1581"/>
        <v>0.79610801624999994</v>
      </c>
      <c r="BJ755" s="18">
        <f t="shared" si="1582"/>
        <v>0.22326742118106047</v>
      </c>
      <c r="BK755" s="18">
        <f t="shared" si="1583"/>
        <v>0.34970238483921223</v>
      </c>
      <c r="BL755" s="18">
        <f t="shared" si="1584"/>
        <v>0.37171544402085721</v>
      </c>
      <c r="BM755" s="18">
        <f t="shared" si="1585"/>
        <v>6.259632590276204E-2</v>
      </c>
      <c r="BN755" s="18">
        <f t="shared" si="1627"/>
        <v>1.5662938327021674</v>
      </c>
      <c r="BO755" s="18">
        <f t="shared" si="1628"/>
        <v>1.6648888675943978</v>
      </c>
      <c r="BP755" s="18">
        <f t="shared" si="1629"/>
        <v>0.28036480007532788</v>
      </c>
      <c r="BQ755" s="18">
        <f t="shared" si="1630"/>
        <v>1.0629479813006315</v>
      </c>
      <c r="BR755" s="18">
        <f t="shared" si="1631"/>
        <v>0.17899885335795712</v>
      </c>
      <c r="BS755" s="18">
        <f t="shared" si="1632"/>
        <v>0.16839850727119562</v>
      </c>
      <c r="BT755" s="144">
        <f t="shared" si="1586"/>
        <v>-1.4993850278644085</v>
      </c>
      <c r="BU755" s="144">
        <f t="shared" si="1587"/>
        <v>-1.0506728152643072</v>
      </c>
      <c r="BV755" s="144">
        <f t="shared" si="1588"/>
        <v>-0.98962665284917828</v>
      </c>
      <c r="BW755" s="144">
        <f t="shared" si="1589"/>
        <v>-2.7710486942476753</v>
      </c>
      <c r="BX755" s="96"/>
      <c r="BY755" s="96"/>
      <c r="BZ755" s="96"/>
      <c r="CA755" s="96"/>
      <c r="CB755" s="96"/>
      <c r="CC755" s="96"/>
      <c r="CD755" s="96"/>
      <c r="CE755" s="96"/>
      <c r="CF755" s="96"/>
      <c r="CG755" s="96"/>
      <c r="CH755" s="96"/>
      <c r="CI755" s="4"/>
      <c r="CJ755" s="43"/>
      <c r="CK755" s="20">
        <f t="shared" si="1611"/>
        <v>0</v>
      </c>
      <c r="CL755" s="42">
        <f t="shared" si="1612"/>
        <v>2.1766386837312868</v>
      </c>
      <c r="CM755" s="43">
        <f t="shared" si="1613"/>
        <v>0.21795113048176704</v>
      </c>
      <c r="CN755" s="43">
        <f t="shared" si="1614"/>
        <v>0.33334707426510918</v>
      </c>
      <c r="CO755" s="40">
        <f t="shared" si="1615"/>
        <v>0.33810000000000001</v>
      </c>
      <c r="CP755" s="43">
        <f t="shared" si="1616"/>
        <v>5.4380426490432336E-2</v>
      </c>
      <c r="CQ755" s="18">
        <f t="shared" si="1617"/>
        <v>1.5294578813528834</v>
      </c>
      <c r="CR755" s="18">
        <f t="shared" si="1618"/>
        <v>1.5512651815691505</v>
      </c>
      <c r="CS755" s="18">
        <f t="shared" si="1619"/>
        <v>0.24950743026763783</v>
      </c>
      <c r="CT755" s="18">
        <f t="shared" si="1620"/>
        <v>1.0142581894422471</v>
      </c>
      <c r="CU755" s="18">
        <f t="shared" si="1621"/>
        <v>0.16313455460894147</v>
      </c>
      <c r="CV755" s="18">
        <f t="shared" si="1622"/>
        <v>0.16084124960198853</v>
      </c>
      <c r="CW755" s="15">
        <f t="shared" si="1623"/>
        <v>-1.5234844134253556</v>
      </c>
      <c r="CX755" s="15">
        <f t="shared" si="1624"/>
        <v>-1.0985710667224182</v>
      </c>
      <c r="CY755" s="15">
        <f t="shared" si="1625"/>
        <v>-2.9117509970275384</v>
      </c>
      <c r="CZ755" s="15">
        <f t="shared" si="1633"/>
        <v>0.42491334670293751</v>
      </c>
      <c r="DA755" s="15">
        <f t="shared" si="1634"/>
        <v>0.43907084415705866</v>
      </c>
      <c r="DB755" s="15">
        <f t="shared" si="1635"/>
        <v>-1.388266583602183</v>
      </c>
      <c r="DC755" s="15">
        <f t="shared" si="1636"/>
        <v>1.4157497454121253E-2</v>
      </c>
      <c r="DD755" s="15">
        <f t="shared" si="1637"/>
        <v>-1.8131799303051204</v>
      </c>
      <c r="DE755" s="15">
        <f t="shared" si="1638"/>
        <v>-1.8273374277592418</v>
      </c>
      <c r="DF755" s="15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3" t="str">
        <f>E755</f>
        <v>STD</v>
      </c>
      <c r="DW755" s="43" t="str">
        <f>A755</f>
        <v>Lab 3</v>
      </c>
      <c r="DX755" s="43" t="str">
        <f>B755</f>
        <v>Jul 21, 2020</v>
      </c>
      <c r="DY755" s="125">
        <f>C755</f>
        <v>2</v>
      </c>
      <c r="DZ755" s="51">
        <f>BE755/AVERAGE(BE753,BE757)</f>
        <v>1.0014904482877331</v>
      </c>
      <c r="EA755" s="52">
        <f>(CM755/AVERAGE(CM753,CM757)-1)*10^6</f>
        <v>2.4782791994137909</v>
      </c>
      <c r="EB755" s="52">
        <f>(CN755/AVERAGE(CN753,CN757)-1)*10^6</f>
        <v>-5.8965536509081318</v>
      </c>
      <c r="EC755" s="52">
        <f>(CP755/AVERAGE(CP753,CP757)-1)*10^6</f>
        <v>-12.224191429655029</v>
      </c>
      <c r="ED755" s="4"/>
      <c r="EE755" s="4"/>
      <c r="EF755" s="4"/>
      <c r="EG755" s="4"/>
      <c r="EH755" s="130"/>
      <c r="EI755" s="20"/>
      <c r="EJ755" s="20"/>
      <c r="EK755" s="52"/>
      <c r="EL755" s="52"/>
      <c r="EN755" s="39" t="str">
        <f t="shared" ref="EN755:EU755" si="1661">DV786</f>
        <v>STD</v>
      </c>
      <c r="EO755" s="39" t="str">
        <f t="shared" si="1661"/>
        <v>Lab 3</v>
      </c>
      <c r="EP755" s="39" t="str">
        <f t="shared" si="1661"/>
        <v>Jul 22, 2020</v>
      </c>
      <c r="EQ755" s="124">
        <f t="shared" si="1661"/>
        <v>3</v>
      </c>
      <c r="ER755" s="117">
        <f t="shared" si="1661"/>
        <v>1.003293051404947</v>
      </c>
      <c r="ES755" s="44">
        <f t="shared" si="1661"/>
        <v>-7.7484801002114523</v>
      </c>
      <c r="ET755" s="44">
        <f t="shared" si="1661"/>
        <v>-12.090899173200498</v>
      </c>
      <c r="EU755" s="44">
        <f t="shared" si="1661"/>
        <v>-13.438167409729473</v>
      </c>
      <c r="EV755" s="39" t="s">
        <v>275</v>
      </c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</row>
    <row r="756" spans="1:235">
      <c r="A756" s="4" t="s">
        <v>178</v>
      </c>
      <c r="B756" s="4" t="s">
        <v>173</v>
      </c>
      <c r="C756" s="4">
        <v>2</v>
      </c>
      <c r="D756" s="16">
        <v>71</v>
      </c>
      <c r="E756" s="4" t="s">
        <v>172</v>
      </c>
      <c r="F756" s="15">
        <v>1.5136965E-4</v>
      </c>
      <c r="G756" s="15">
        <v>-8.8841233999999995E-6</v>
      </c>
      <c r="H756" s="15">
        <v>2.1410088000000001E-4</v>
      </c>
      <c r="I756" s="15">
        <v>7.2304980000000005E-5</v>
      </c>
      <c r="J756" s="15">
        <v>1.3289268999999999E-4</v>
      </c>
      <c r="K756" s="15"/>
      <c r="L756" s="15">
        <v>1.9201257999999999E-4</v>
      </c>
      <c r="M756" s="15"/>
      <c r="N756" s="15">
        <v>1.0929375E-4</v>
      </c>
      <c r="O756" s="15"/>
      <c r="P756" s="15"/>
      <c r="Q756" s="15"/>
      <c r="R756" s="15"/>
      <c r="S756" s="15"/>
      <c r="T756" s="15">
        <v>-3.2622471999999998E-5</v>
      </c>
      <c r="U756" s="15">
        <v>2.8091035000000002E-5</v>
      </c>
      <c r="V756" s="15">
        <v>12.799398</v>
      </c>
      <c r="W756" s="15">
        <v>2.8577409</v>
      </c>
      <c r="X756" s="15">
        <v>4.4762857</v>
      </c>
      <c r="Y756" s="15"/>
      <c r="Z756" s="15">
        <v>4.7582855999999998</v>
      </c>
      <c r="AA756" s="15"/>
      <c r="AB756" s="15">
        <v>0.80139265999999998</v>
      </c>
      <c r="AC756" s="4"/>
      <c r="AD756" s="4"/>
      <c r="AE756" s="4"/>
      <c r="AF756" s="4"/>
      <c r="AG756" s="4"/>
      <c r="AH756" s="4"/>
      <c r="AI756" s="69">
        <f t="shared" si="1605"/>
        <v>1</v>
      </c>
      <c r="AJ756" s="15">
        <f t="shared" si="1563"/>
        <v>-1.8399212200000001E-4</v>
      </c>
      <c r="AK756" s="15">
        <f t="shared" si="1564"/>
        <v>3.6975158400000003E-5</v>
      </c>
      <c r="AL756" s="15">
        <f t="shared" si="1565"/>
        <v>12.799183899120001</v>
      </c>
      <c r="AM756" s="15">
        <f t="shared" si="1566"/>
        <v>2.8576685950199998</v>
      </c>
      <c r="AN756" s="15">
        <f t="shared" si="1567"/>
        <v>4.4761528073100001</v>
      </c>
      <c r="AO756" s="15">
        <f t="shared" si="1568"/>
        <v>0</v>
      </c>
      <c r="AP756" s="15">
        <f t="shared" si="1569"/>
        <v>4.7580935874199994</v>
      </c>
      <c r="AQ756" s="15">
        <f t="shared" si="1570"/>
        <v>0</v>
      </c>
      <c r="AR756" s="15">
        <f t="shared" si="1571"/>
        <v>0.80128336624999996</v>
      </c>
      <c r="AS756" s="15">
        <f t="shared" si="1572"/>
        <v>0</v>
      </c>
      <c r="AT756" s="15">
        <f t="shared" si="1573"/>
        <v>0</v>
      </c>
      <c r="AU756" s="15">
        <f t="shared" si="1574"/>
        <v>0</v>
      </c>
      <c r="AV756" s="15">
        <f t="shared" si="1575"/>
        <v>0</v>
      </c>
      <c r="AW756" s="15">
        <f t="shared" si="1576"/>
        <v>0</v>
      </c>
      <c r="AX756" s="4"/>
      <c r="AY756" s="4">
        <f t="shared" si="1577"/>
        <v>0</v>
      </c>
      <c r="AZ756" s="4">
        <f t="shared" si="1578"/>
        <v>1</v>
      </c>
      <c r="BA756" s="4"/>
      <c r="BB756" s="4">
        <f t="shared" si="1606"/>
        <v>1</v>
      </c>
      <c r="BC756" s="4">
        <f t="shared" si="1607"/>
        <v>1</v>
      </c>
      <c r="BD756" s="40">
        <f t="shared" si="1608"/>
        <v>2.1787587425628905</v>
      </c>
      <c r="BE756" s="15">
        <f t="shared" si="1609"/>
        <v>12.799183899120001</v>
      </c>
      <c r="BF756" s="15">
        <f t="shared" si="1610"/>
        <v>2.8576685950199998</v>
      </c>
      <c r="BG756" s="15">
        <f t="shared" si="1579"/>
        <v>4.4761528073100001</v>
      </c>
      <c r="BH756" s="15">
        <f t="shared" si="1580"/>
        <v>4.7580935874199994</v>
      </c>
      <c r="BI756" s="15">
        <f t="shared" si="1581"/>
        <v>0.80128336624999996</v>
      </c>
      <c r="BJ756" s="18">
        <f t="shared" si="1582"/>
        <v>0.22326959418221007</v>
      </c>
      <c r="BK756" s="18">
        <f t="shared" si="1583"/>
        <v>0.34972173558798192</v>
      </c>
      <c r="BL756" s="18">
        <f t="shared" si="1584"/>
        <v>0.37174976349446304</v>
      </c>
      <c r="BM756" s="18">
        <f t="shared" si="1585"/>
        <v>6.260425450290559E-2</v>
      </c>
      <c r="BN756" s="18">
        <f t="shared" si="1627"/>
        <v>1.5663652584174734</v>
      </c>
      <c r="BO756" s="18">
        <f t="shared" si="1628"/>
        <v>1.66502637699551</v>
      </c>
      <c r="BP756" s="18">
        <f t="shared" si="1629"/>
        <v>0.28039758271703724</v>
      </c>
      <c r="BQ756" s="18">
        <f t="shared" si="1630"/>
        <v>1.0629873000871557</v>
      </c>
      <c r="BR756" s="18">
        <f t="shared" si="1631"/>
        <v>0.17901162018897679</v>
      </c>
      <c r="BS756" s="18">
        <f t="shared" si="1632"/>
        <v>0.16840428871944133</v>
      </c>
      <c r="BT756" s="144">
        <f t="shared" si="1586"/>
        <v>-1.4993752951834667</v>
      </c>
      <c r="BU756" s="144">
        <f t="shared" si="1587"/>
        <v>-1.0506174818887215</v>
      </c>
      <c r="BV756" s="144">
        <f t="shared" si="1588"/>
        <v>-0.98953432983719791</v>
      </c>
      <c r="BW756" s="144">
        <f t="shared" si="1589"/>
        <v>-2.7709220398802841</v>
      </c>
      <c r="BX756" s="96"/>
      <c r="BY756" s="96"/>
      <c r="BZ756" s="96"/>
      <c r="CA756" s="96"/>
      <c r="CB756" s="96"/>
      <c r="CC756" s="96"/>
      <c r="CD756" s="96"/>
      <c r="CE756" s="96"/>
      <c r="CF756" s="96"/>
      <c r="CG756" s="96"/>
      <c r="CH756" s="96"/>
      <c r="CI756" s="4"/>
      <c r="CJ756" s="43"/>
      <c r="CK756" s="20">
        <f t="shared" si="1611"/>
        <v>0</v>
      </c>
      <c r="CL756" s="42">
        <f t="shared" si="1612"/>
        <v>2.1787587425628905</v>
      </c>
      <c r="CM756" s="43">
        <f t="shared" si="1613"/>
        <v>0.21794813579674835</v>
      </c>
      <c r="CN756" s="43">
        <f t="shared" si="1614"/>
        <v>0.33334996779627923</v>
      </c>
      <c r="CO756" s="40">
        <f t="shared" si="1615"/>
        <v>0.33810000000000007</v>
      </c>
      <c r="CP756" s="43">
        <f t="shared" si="1616"/>
        <v>5.4379861453549776E-2</v>
      </c>
      <c r="CQ756" s="18">
        <f t="shared" si="1617"/>
        <v>1.5294921728862645</v>
      </c>
      <c r="CR756" s="18">
        <f t="shared" si="1618"/>
        <v>1.5512864965053041</v>
      </c>
      <c r="CS756" s="18">
        <f t="shared" si="1619"/>
        <v>0.24950826605951212</v>
      </c>
      <c r="CT756" s="18">
        <f t="shared" si="1620"/>
        <v>1.0142493855185359</v>
      </c>
      <c r="CU756" s="18">
        <f t="shared" si="1621"/>
        <v>0.16313144354879019</v>
      </c>
      <c r="CV756" s="18">
        <f t="shared" si="1622"/>
        <v>0.16083957838967691</v>
      </c>
      <c r="CW756" s="15">
        <f t="shared" si="1623"/>
        <v>-1.5234981536871564</v>
      </c>
      <c r="CX756" s="15">
        <f t="shared" si="1624"/>
        <v>-1.0985623865244047</v>
      </c>
      <c r="CY756" s="15">
        <f t="shared" si="1625"/>
        <v>-2.9117613875274762</v>
      </c>
      <c r="CZ756" s="15">
        <f t="shared" si="1633"/>
        <v>0.42493576716275183</v>
      </c>
      <c r="DA756" s="15">
        <f t="shared" si="1634"/>
        <v>0.43908458441885967</v>
      </c>
      <c r="DB756" s="15">
        <f t="shared" si="1635"/>
        <v>-1.38826323384032</v>
      </c>
      <c r="DC756" s="15">
        <f t="shared" si="1636"/>
        <v>1.4148817256107804E-2</v>
      </c>
      <c r="DD756" s="15">
        <f t="shared" si="1637"/>
        <v>-1.8131990010030719</v>
      </c>
      <c r="DE756" s="15">
        <f t="shared" si="1638"/>
        <v>-1.8273478182591796</v>
      </c>
      <c r="DF756" s="15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125"/>
      <c r="DZ756" s="4"/>
      <c r="EA756" s="20"/>
      <c r="EB756" s="20"/>
      <c r="EC756" s="20"/>
      <c r="ED756" s="4"/>
      <c r="EE756" s="4" t="str">
        <f>E756</f>
        <v>iRM11</v>
      </c>
      <c r="EF756" s="4" t="str">
        <f>A756</f>
        <v>Lab 3</v>
      </c>
      <c r="EG756" s="4" t="str">
        <f>B756</f>
        <v>Jul 21, 2020</v>
      </c>
      <c r="EH756" s="130">
        <f>C756</f>
        <v>2</v>
      </c>
      <c r="EI756" s="51">
        <f>BE756/AVERAGE(BE755,BE757)</f>
        <v>1.012542082607915</v>
      </c>
      <c r="EJ756" s="52">
        <f>(CM756/AVERAGE(CM755,CM757)-1)*10^6</f>
        <v>-13.227223766176799</v>
      </c>
      <c r="EK756" s="52">
        <f>(CN756/AVERAGE(CN755,CN757)-1)*10^6</f>
        <v>4.6326921987471792</v>
      </c>
      <c r="EL756" s="52">
        <f>(CP756/AVERAGE(CP755,CP757)-1)*10^6</f>
        <v>-21.82986076493254</v>
      </c>
      <c r="EN756" s="39" t="str">
        <f t="shared" ref="EN756:EU756" si="1662">DV788</f>
        <v>STD</v>
      </c>
      <c r="EO756" s="39" t="str">
        <f t="shared" si="1662"/>
        <v>Lab 3</v>
      </c>
      <c r="EP756" s="39" t="str">
        <f t="shared" si="1662"/>
        <v>Jul 22, 2020</v>
      </c>
      <c r="EQ756" s="124">
        <f t="shared" si="1662"/>
        <v>3</v>
      </c>
      <c r="ER756" s="117">
        <f t="shared" si="1662"/>
        <v>0.99702000226698628</v>
      </c>
      <c r="ES756" s="44">
        <f t="shared" si="1662"/>
        <v>-2.65146781752712</v>
      </c>
      <c r="ET756" s="44">
        <f t="shared" si="1662"/>
        <v>3.5631220134391128</v>
      </c>
      <c r="EU756" s="44">
        <f t="shared" si="1662"/>
        <v>42.63886203337286</v>
      </c>
      <c r="EV756" s="39" t="s">
        <v>275</v>
      </c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</row>
    <row r="757" spans="1:235">
      <c r="A757" s="4" t="s">
        <v>178</v>
      </c>
      <c r="B757" s="4" t="s">
        <v>173</v>
      </c>
      <c r="C757" s="4">
        <v>2</v>
      </c>
      <c r="D757" s="16">
        <v>72</v>
      </c>
      <c r="E757" s="4" t="s">
        <v>162</v>
      </c>
      <c r="F757" s="15">
        <v>1.5136965E-4</v>
      </c>
      <c r="G757" s="15">
        <v>-8.8841233999999995E-6</v>
      </c>
      <c r="H757" s="15">
        <v>2.1410088000000001E-4</v>
      </c>
      <c r="I757" s="15">
        <v>7.2304980000000005E-5</v>
      </c>
      <c r="J757" s="15">
        <v>1.3289268999999999E-4</v>
      </c>
      <c r="K757" s="15"/>
      <c r="L757" s="15">
        <v>1.9201257999999999E-4</v>
      </c>
      <c r="M757" s="15"/>
      <c r="N757" s="15">
        <v>1.0929375E-4</v>
      </c>
      <c r="O757" s="15"/>
      <c r="P757" s="15"/>
      <c r="Q757" s="15"/>
      <c r="R757" s="15"/>
      <c r="S757" s="15"/>
      <c r="T757" s="15">
        <v>-3.4597595000000002E-5</v>
      </c>
      <c r="U757" s="15">
        <v>2.8910763000000002E-6</v>
      </c>
      <c r="V757" s="15">
        <v>12.563375000000001</v>
      </c>
      <c r="W757" s="15">
        <v>2.805113</v>
      </c>
      <c r="X757" s="15">
        <v>4.3938440999999999</v>
      </c>
      <c r="Y757" s="15"/>
      <c r="Z757" s="15">
        <v>4.6707615000000002</v>
      </c>
      <c r="AA757" s="15"/>
      <c r="AB757" s="15">
        <v>0.78669712999999997</v>
      </c>
      <c r="AC757" s="4"/>
      <c r="AD757" s="4"/>
      <c r="AE757" s="4"/>
      <c r="AF757" s="4"/>
      <c r="AG757" s="4"/>
      <c r="AH757" s="4"/>
      <c r="AI757" s="69">
        <f t="shared" si="1605"/>
        <v>1</v>
      </c>
      <c r="AJ757" s="15">
        <f t="shared" si="1563"/>
        <v>-1.8596724499999999E-4</v>
      </c>
      <c r="AK757" s="15">
        <f t="shared" si="1564"/>
        <v>1.1775199700000001E-5</v>
      </c>
      <c r="AL757" s="15">
        <f t="shared" si="1565"/>
        <v>12.563160899120001</v>
      </c>
      <c r="AM757" s="15">
        <f t="shared" si="1566"/>
        <v>2.8050406950199998</v>
      </c>
      <c r="AN757" s="15">
        <f t="shared" si="1567"/>
        <v>4.39371120731</v>
      </c>
      <c r="AO757" s="15">
        <f t="shared" si="1568"/>
        <v>0</v>
      </c>
      <c r="AP757" s="15">
        <f t="shared" si="1569"/>
        <v>4.6705694874199999</v>
      </c>
      <c r="AQ757" s="15">
        <f t="shared" si="1570"/>
        <v>0</v>
      </c>
      <c r="AR757" s="15">
        <f t="shared" si="1571"/>
        <v>0.78658783624999995</v>
      </c>
      <c r="AS757" s="15">
        <f t="shared" si="1572"/>
        <v>0</v>
      </c>
      <c r="AT757" s="15">
        <f t="shared" si="1573"/>
        <v>0</v>
      </c>
      <c r="AU757" s="15">
        <f t="shared" si="1574"/>
        <v>0</v>
      </c>
      <c r="AV757" s="15">
        <f t="shared" si="1575"/>
        <v>0</v>
      </c>
      <c r="AW757" s="15">
        <f t="shared" si="1576"/>
        <v>0</v>
      </c>
      <c r="AX757" s="4"/>
      <c r="AY757" s="4">
        <f t="shared" si="1577"/>
        <v>0</v>
      </c>
      <c r="AZ757" s="4">
        <f t="shared" si="1578"/>
        <v>1</v>
      </c>
      <c r="BA757" s="4"/>
      <c r="BB757" s="4">
        <f t="shared" si="1606"/>
        <v>1</v>
      </c>
      <c r="BC757" s="4">
        <f t="shared" si="1607"/>
        <v>1</v>
      </c>
      <c r="BD757" s="40">
        <f t="shared" si="1608"/>
        <v>2.1798276168477497</v>
      </c>
      <c r="BE757" s="15">
        <f t="shared" si="1609"/>
        <v>12.563160899120001</v>
      </c>
      <c r="BF757" s="15">
        <f t="shared" si="1610"/>
        <v>2.8050406950199998</v>
      </c>
      <c r="BG757" s="15">
        <f t="shared" si="1579"/>
        <v>4.39371120731</v>
      </c>
      <c r="BH757" s="15">
        <f t="shared" si="1580"/>
        <v>4.6705694874199999</v>
      </c>
      <c r="BI757" s="15">
        <f t="shared" si="1581"/>
        <v>0.78658783624999995</v>
      </c>
      <c r="BJ757" s="18">
        <f t="shared" si="1582"/>
        <v>0.22327507524133369</v>
      </c>
      <c r="BK757" s="18">
        <f t="shared" si="1583"/>
        <v>0.34972975691314767</v>
      </c>
      <c r="BL757" s="18">
        <f t="shared" si="1584"/>
        <v>0.37176706761330697</v>
      </c>
      <c r="BM757" s="18">
        <f t="shared" si="1585"/>
        <v>6.2610663237234923E-2</v>
      </c>
      <c r="BN757" s="18">
        <f t="shared" si="1627"/>
        <v>1.5663627323163214</v>
      </c>
      <c r="BO757" s="18">
        <f t="shared" si="1628"/>
        <v>1.6650630045089949</v>
      </c>
      <c r="BP757" s="18">
        <f t="shared" si="1629"/>
        <v>0.28041940270117599</v>
      </c>
      <c r="BQ757" s="18">
        <f t="shared" si="1630"/>
        <v>1.0630123981861574</v>
      </c>
      <c r="BR757" s="18">
        <f t="shared" si="1631"/>
        <v>0.17902583923616125</v>
      </c>
      <c r="BS757" s="18">
        <f t="shared" si="1632"/>
        <v>0.16841368881645893</v>
      </c>
      <c r="BT757" s="144">
        <f t="shared" si="1586"/>
        <v>-1.4993507464227303</v>
      </c>
      <c r="BU757" s="144">
        <f t="shared" si="1587"/>
        <v>-1.0505945458445438</v>
      </c>
      <c r="BV757" s="144">
        <f t="shared" si="1588"/>
        <v>-0.9894877831603156</v>
      </c>
      <c r="BW757" s="144">
        <f t="shared" si="1589"/>
        <v>-2.7708196761292134</v>
      </c>
      <c r="BX757" s="96"/>
      <c r="BY757" s="96"/>
      <c r="BZ757" s="96"/>
      <c r="CA757" s="96"/>
      <c r="CB757" s="96"/>
      <c r="CC757" s="96"/>
      <c r="CD757" s="96"/>
      <c r="CE757" s="96"/>
      <c r="CF757" s="96"/>
      <c r="CG757" s="96"/>
      <c r="CH757" s="96"/>
      <c r="CI757" s="4"/>
      <c r="CJ757" s="43"/>
      <c r="CK757" s="20">
        <f t="shared" si="1611"/>
        <v>0</v>
      </c>
      <c r="CL757" s="42">
        <f t="shared" si="1612"/>
        <v>2.1798276168477497</v>
      </c>
      <c r="CM757" s="43">
        <f t="shared" si="1613"/>
        <v>0.21795090688551808</v>
      </c>
      <c r="CN757" s="43">
        <f t="shared" si="1614"/>
        <v>0.33334977272616734</v>
      </c>
      <c r="CO757" s="40">
        <f t="shared" si="1615"/>
        <v>0.33810000000000001</v>
      </c>
      <c r="CP757" s="43">
        <f t="shared" si="1616"/>
        <v>5.4381670678104906E-2</v>
      </c>
      <c r="CQ757" s="18">
        <f t="shared" si="1617"/>
        <v>1.5294718314765459</v>
      </c>
      <c r="CR757" s="18">
        <f t="shared" si="1618"/>
        <v>1.551266773015044</v>
      </c>
      <c r="CS757" s="18">
        <f t="shared" si="1619"/>
        <v>0.2495133948062426</v>
      </c>
      <c r="CT757" s="18">
        <f t="shared" si="1620"/>
        <v>1.0142499790384878</v>
      </c>
      <c r="CU757" s="18">
        <f t="shared" si="1621"/>
        <v>0.1631369664162847</v>
      </c>
      <c r="CV757" s="18">
        <f t="shared" si="1622"/>
        <v>0.16084492954186605</v>
      </c>
      <c r="CW757" s="15">
        <f t="shared" si="1623"/>
        <v>-1.523485439326727</v>
      </c>
      <c r="CX757" s="15">
        <f t="shared" si="1624"/>
        <v>-1.098562971705709</v>
      </c>
      <c r="CY757" s="15">
        <f t="shared" si="1625"/>
        <v>-2.9117281179601973</v>
      </c>
      <c r="CZ757" s="15">
        <f t="shared" si="1633"/>
        <v>0.42492246762101815</v>
      </c>
      <c r="DA757" s="15">
        <f t="shared" si="1634"/>
        <v>0.43907187005843001</v>
      </c>
      <c r="DB757" s="15">
        <f t="shared" si="1635"/>
        <v>-1.3882426786334707</v>
      </c>
      <c r="DC757" s="15">
        <f t="shared" si="1636"/>
        <v>1.4149402437411996E-2</v>
      </c>
      <c r="DD757" s="15">
        <f t="shared" si="1637"/>
        <v>-1.8131651462544884</v>
      </c>
      <c r="DE757" s="15">
        <f t="shared" si="1638"/>
        <v>-1.8273145486919005</v>
      </c>
      <c r="DF757" s="15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125"/>
      <c r="DZ757" s="4"/>
      <c r="EA757" s="20"/>
      <c r="EB757" s="20"/>
      <c r="EC757" s="20"/>
      <c r="ED757" s="4"/>
      <c r="EE757" s="4"/>
      <c r="EF757" s="4"/>
      <c r="EG757" s="4"/>
      <c r="EH757" s="130"/>
      <c r="EI757" s="20"/>
      <c r="EJ757" s="20"/>
      <c r="EK757" s="20"/>
      <c r="EL757" s="20"/>
      <c r="EN757" s="39" t="str">
        <f t="shared" ref="EN757:EU757" si="1663">DV790</f>
        <v>STD</v>
      </c>
      <c r="EO757" s="39" t="str">
        <f t="shared" si="1663"/>
        <v>Lab 3</v>
      </c>
      <c r="EP757" s="39" t="str">
        <f t="shared" si="1663"/>
        <v>Jul 22, 2020</v>
      </c>
      <c r="EQ757" s="124">
        <f t="shared" si="1663"/>
        <v>3</v>
      </c>
      <c r="ER757" s="117">
        <f t="shared" si="1663"/>
        <v>1.0029324978341865</v>
      </c>
      <c r="ES757" s="44">
        <f t="shared" si="1663"/>
        <v>1.4017931282417351</v>
      </c>
      <c r="ET757" s="44">
        <f t="shared" si="1663"/>
        <v>5.9743722966576485</v>
      </c>
      <c r="EU757" s="44">
        <f t="shared" si="1663"/>
        <v>-50.823053705073562</v>
      </c>
      <c r="EV757" s="39" t="s">
        <v>275</v>
      </c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</row>
    <row r="758" spans="1:235">
      <c r="A758" t="s">
        <v>178</v>
      </c>
      <c r="B758" t="s">
        <v>174</v>
      </c>
      <c r="C758">
        <v>3</v>
      </c>
      <c r="D758" s="14">
        <v>2</v>
      </c>
      <c r="E758" t="s">
        <v>162</v>
      </c>
      <c r="F758" s="13">
        <v>8.7322170999999996E-5</v>
      </c>
      <c r="G758" s="13">
        <v>-1.2682323E-5</v>
      </c>
      <c r="H758" s="13">
        <v>1.9603293000000001E-4</v>
      </c>
      <c r="I758" s="13">
        <v>5.2132860999999997E-5</v>
      </c>
      <c r="J758" s="13">
        <v>1.2667833000000001E-4</v>
      </c>
      <c r="K758" s="13"/>
      <c r="L758" s="13">
        <v>1.7100832E-4</v>
      </c>
      <c r="M758" s="13"/>
      <c r="N758" s="13">
        <v>8.0887987999999996E-5</v>
      </c>
      <c r="O758" s="13"/>
      <c r="P758" s="13"/>
      <c r="Q758" s="13"/>
      <c r="R758" s="13"/>
      <c r="S758" s="13"/>
      <c r="T758" s="13">
        <v>3.5716405999999999E-5</v>
      </c>
      <c r="U758" s="13">
        <v>2.9029264000000002E-5</v>
      </c>
      <c r="V758" s="13">
        <v>12.661023999999999</v>
      </c>
      <c r="W758" s="13">
        <v>2.827922</v>
      </c>
      <c r="X758" s="13">
        <v>4.4310847999999998</v>
      </c>
      <c r="Y758" s="13"/>
      <c r="Z758" s="13">
        <v>4.7133704999999999</v>
      </c>
      <c r="AA758" s="13"/>
      <c r="AB758" s="13">
        <v>0.79433240999999999</v>
      </c>
      <c r="AI758" s="68">
        <f t="shared" si="1605"/>
        <v>1</v>
      </c>
      <c r="AJ758" s="13">
        <f t="shared" si="1563"/>
        <v>-5.1605764999999997E-5</v>
      </c>
      <c r="AK758" s="13">
        <f t="shared" si="1564"/>
        <v>4.1711587E-5</v>
      </c>
      <c r="AL758" s="13">
        <f t="shared" si="1565"/>
        <v>12.660827967069999</v>
      </c>
      <c r="AM758" s="13">
        <f t="shared" si="1566"/>
        <v>2.8278698671389999</v>
      </c>
      <c r="AN758" s="13">
        <f t="shared" si="1567"/>
        <v>4.4309581216699998</v>
      </c>
      <c r="AO758" s="13">
        <f t="shared" si="1568"/>
        <v>0</v>
      </c>
      <c r="AP758" s="13">
        <f t="shared" si="1569"/>
        <v>4.7131994916800002</v>
      </c>
      <c r="AQ758" s="13">
        <f t="shared" si="1570"/>
        <v>0</v>
      </c>
      <c r="AR758" s="13">
        <f t="shared" si="1571"/>
        <v>0.794251522012</v>
      </c>
      <c r="AS758" s="13">
        <f t="shared" si="1572"/>
        <v>0</v>
      </c>
      <c r="AT758" s="13">
        <f t="shared" si="1573"/>
        <v>0</v>
      </c>
      <c r="AU758" s="13">
        <f t="shared" si="1574"/>
        <v>0</v>
      </c>
      <c r="AV758" s="13">
        <f t="shared" si="1575"/>
        <v>0</v>
      </c>
      <c r="AW758" s="13">
        <f t="shared" si="1576"/>
        <v>0</v>
      </c>
      <c r="AY758">
        <f t="shared" si="1577"/>
        <v>0</v>
      </c>
      <c r="AZ758">
        <f t="shared" si="1578"/>
        <v>1</v>
      </c>
      <c r="BB758">
        <f t="shared" si="1606"/>
        <v>1</v>
      </c>
      <c r="BC758">
        <f t="shared" si="1607"/>
        <v>1</v>
      </c>
      <c r="BD758" s="41">
        <f t="shared" si="1608"/>
        <v>2.2106433233913836</v>
      </c>
      <c r="BE758" s="13">
        <f t="shared" si="1609"/>
        <v>12.660827967069999</v>
      </c>
      <c r="BF758" s="13">
        <f t="shared" si="1610"/>
        <v>2.8278698671389999</v>
      </c>
      <c r="BG758" s="13">
        <f t="shared" si="1579"/>
        <v>4.4309581216699998</v>
      </c>
      <c r="BH758" s="13">
        <f t="shared" si="1580"/>
        <v>4.7131994916800002</v>
      </c>
      <c r="BI758" s="13">
        <f t="shared" si="1581"/>
        <v>0.794251522012</v>
      </c>
      <c r="BJ758" s="17">
        <f t="shared" si="1582"/>
        <v>0.22335584011520479</v>
      </c>
      <c r="BK758" s="17">
        <f t="shared" si="1583"/>
        <v>0.34997380370341002</v>
      </c>
      <c r="BL758" s="17">
        <f t="shared" si="1584"/>
        <v>0.37226629284741325</v>
      </c>
      <c r="BM758" s="17">
        <f t="shared" si="1585"/>
        <v>6.2732984294376112E-2</v>
      </c>
      <c r="BN758" s="17">
        <f t="shared" si="1627"/>
        <v>1.5668889764552247</v>
      </c>
      <c r="BO758" s="17">
        <f t="shared" si="1628"/>
        <v>1.6666960338059749</v>
      </c>
      <c r="BP758" s="17">
        <f t="shared" si="1629"/>
        <v>0.2808656548314073</v>
      </c>
      <c r="BQ758" s="17">
        <f t="shared" si="1630"/>
        <v>1.0636975936715976</v>
      </c>
      <c r="BR758" s="17">
        <f t="shared" si="1631"/>
        <v>0.17925051426860511</v>
      </c>
      <c r="BS758" s="17">
        <f t="shared" si="1632"/>
        <v>0.16851642359167199</v>
      </c>
      <c r="BT758" s="96">
        <f t="shared" si="1586"/>
        <v>-1.4989890837076136</v>
      </c>
      <c r="BU758" s="96">
        <f t="shared" si="1587"/>
        <v>-1.0498969738615069</v>
      </c>
      <c r="BV758" s="96">
        <f t="shared" si="1588"/>
        <v>-0.98814583981327353</v>
      </c>
      <c r="BW758" s="96">
        <f t="shared" si="1589"/>
        <v>-2.7688679043660485</v>
      </c>
      <c r="BX758" s="96"/>
      <c r="BY758" s="96"/>
      <c r="BZ758" s="96"/>
      <c r="CA758" s="96"/>
      <c r="CB758" s="96"/>
      <c r="CC758" s="96"/>
      <c r="CD758" s="96"/>
      <c r="CE758" s="96"/>
      <c r="CF758" s="96"/>
      <c r="CG758" s="96"/>
      <c r="CH758" s="96"/>
      <c r="CJ758" s="39" t="s">
        <v>223</v>
      </c>
      <c r="CK758" s="19">
        <f t="shared" si="1611"/>
        <v>0</v>
      </c>
      <c r="CL758" s="38">
        <f t="shared" si="1612"/>
        <v>2.2106433233913836</v>
      </c>
      <c r="CM758" s="39">
        <f t="shared" si="1613"/>
        <v>0.21795536975497606</v>
      </c>
      <c r="CN758" s="39">
        <f t="shared" si="1614"/>
        <v>0.33335625767971883</v>
      </c>
      <c r="CO758" s="41">
        <f t="shared" si="1615"/>
        <v>0.33810000000000001</v>
      </c>
      <c r="CP758" s="39">
        <f t="shared" si="1616"/>
        <v>5.4379483627625902E-2</v>
      </c>
      <c r="CQ758" s="17">
        <f t="shared" si="1617"/>
        <v>1.5294702674885947</v>
      </c>
      <c r="CR758" s="17">
        <f t="shared" si="1618"/>
        <v>1.551235009167655</v>
      </c>
      <c r="CS758" s="17">
        <f t="shared" si="1619"/>
        <v>0.24949825135649983</v>
      </c>
      <c r="CT758" s="17">
        <f t="shared" si="1620"/>
        <v>1.0142302483034198</v>
      </c>
      <c r="CU758" s="17">
        <f t="shared" si="1621"/>
        <v>0.16312723212735508</v>
      </c>
      <c r="CV758" s="17">
        <f t="shared" si="1622"/>
        <v>0.16083846089212037</v>
      </c>
      <c r="CW758" s="13">
        <f t="shared" si="1623"/>
        <v>-1.52346496304686</v>
      </c>
      <c r="CX758" s="13">
        <f t="shared" si="1624"/>
        <v>-1.0985435179937102</v>
      </c>
      <c r="CY758" s="13">
        <f t="shared" si="1625"/>
        <v>-2.9117683354531665</v>
      </c>
      <c r="CZ758" s="13">
        <f t="shared" si="1633"/>
        <v>0.42492144505314955</v>
      </c>
      <c r="DA758" s="13">
        <f t="shared" si="1634"/>
        <v>0.43905139377856289</v>
      </c>
      <c r="DB758" s="13">
        <f t="shared" si="1635"/>
        <v>-1.388303372406307</v>
      </c>
      <c r="DC758" s="13">
        <f t="shared" si="1636"/>
        <v>1.4129948725413552E-2</v>
      </c>
      <c r="DD758" s="13">
        <f t="shared" si="1637"/>
        <v>-1.8132248174594565</v>
      </c>
      <c r="DE758" s="13">
        <f t="shared" si="1638"/>
        <v>-1.8273547661848699</v>
      </c>
      <c r="DF758" s="15"/>
      <c r="DY758" s="124"/>
      <c r="EH758" s="50"/>
      <c r="EN758" s="39" t="str">
        <f t="shared" ref="EN758:EU758" si="1664">DV792</f>
        <v>STD</v>
      </c>
      <c r="EO758" s="39" t="str">
        <f t="shared" si="1664"/>
        <v>Lab 3</v>
      </c>
      <c r="EP758" s="39" t="str">
        <f t="shared" si="1664"/>
        <v>Jul 22, 2020</v>
      </c>
      <c r="EQ758" s="124">
        <f t="shared" si="1664"/>
        <v>3</v>
      </c>
      <c r="ER758" s="117">
        <f t="shared" si="1664"/>
        <v>0.99494020500387237</v>
      </c>
      <c r="ES758" s="44">
        <f t="shared" si="1664"/>
        <v>8.4502479626991089</v>
      </c>
      <c r="ET758" s="44">
        <f t="shared" si="1664"/>
        <v>-11.11150635979552</v>
      </c>
      <c r="EU758" s="44">
        <f t="shared" si="1664"/>
        <v>23.820186552336864</v>
      </c>
      <c r="EV758" s="39" t="s">
        <v>275</v>
      </c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</row>
    <row r="759" spans="1:235">
      <c r="A759" t="s">
        <v>178</v>
      </c>
      <c r="B759" t="s">
        <v>174</v>
      </c>
      <c r="C759">
        <v>3</v>
      </c>
      <c r="D759" s="14">
        <v>3</v>
      </c>
      <c r="E759" t="s">
        <v>172</v>
      </c>
      <c r="F759" s="13">
        <v>8.7322170999999996E-5</v>
      </c>
      <c r="G759" s="13">
        <v>-1.2682323E-5</v>
      </c>
      <c r="H759" s="13">
        <v>1.9603293000000001E-4</v>
      </c>
      <c r="I759" s="13">
        <v>5.2132860999999997E-5</v>
      </c>
      <c r="J759" s="13">
        <v>1.2667833000000001E-4</v>
      </c>
      <c r="K759" s="13"/>
      <c r="L759" s="13">
        <v>1.7100832E-4</v>
      </c>
      <c r="M759" s="13"/>
      <c r="N759" s="13">
        <v>8.0887987999999996E-5</v>
      </c>
      <c r="O759" s="13"/>
      <c r="P759" s="13"/>
      <c r="Q759" s="13"/>
      <c r="R759" s="13"/>
      <c r="S759" s="13"/>
      <c r="T759" s="13">
        <v>1.5217447E-5</v>
      </c>
      <c r="U759" s="13">
        <v>3.5236479000000003E-5</v>
      </c>
      <c r="V759" s="13">
        <v>12.591969000000001</v>
      </c>
      <c r="W759" s="13">
        <v>2.8125814</v>
      </c>
      <c r="X759" s="13">
        <v>4.4070644000000003</v>
      </c>
      <c r="Y759" s="13"/>
      <c r="Z759" s="13">
        <v>4.6880170000000003</v>
      </c>
      <c r="AA759" s="13"/>
      <c r="AB759" s="13">
        <v>0.79009419000000003</v>
      </c>
      <c r="AI759" s="68">
        <f t="shared" si="1605"/>
        <v>1</v>
      </c>
      <c r="AJ759" s="13">
        <f t="shared" si="1563"/>
        <v>-7.2104723999999993E-5</v>
      </c>
      <c r="AK759" s="13">
        <f t="shared" si="1564"/>
        <v>4.7918802000000005E-5</v>
      </c>
      <c r="AL759" s="13">
        <f t="shared" si="1565"/>
        <v>12.59177296707</v>
      </c>
      <c r="AM759" s="13">
        <f t="shared" si="1566"/>
        <v>2.8125292671389999</v>
      </c>
      <c r="AN759" s="13">
        <f t="shared" si="1567"/>
        <v>4.4069377216700003</v>
      </c>
      <c r="AO759" s="13">
        <f t="shared" si="1568"/>
        <v>0</v>
      </c>
      <c r="AP759" s="13">
        <f t="shared" si="1569"/>
        <v>4.6878459916800006</v>
      </c>
      <c r="AQ759" s="13">
        <f t="shared" si="1570"/>
        <v>0</v>
      </c>
      <c r="AR759" s="13">
        <f t="shared" si="1571"/>
        <v>0.79001330201200004</v>
      </c>
      <c r="AS759" s="13">
        <f t="shared" si="1572"/>
        <v>0</v>
      </c>
      <c r="AT759" s="13">
        <f t="shared" si="1573"/>
        <v>0</v>
      </c>
      <c r="AU759" s="13">
        <f t="shared" si="1574"/>
        <v>0</v>
      </c>
      <c r="AV759" s="13">
        <f t="shared" si="1575"/>
        <v>0</v>
      </c>
      <c r="AW759" s="13">
        <f t="shared" si="1576"/>
        <v>0</v>
      </c>
      <c r="AY759">
        <f t="shared" si="1577"/>
        <v>0</v>
      </c>
      <c r="AZ759">
        <f t="shared" si="1578"/>
        <v>1</v>
      </c>
      <c r="BB759">
        <f t="shared" si="1606"/>
        <v>1</v>
      </c>
      <c r="BC759">
        <f t="shared" si="1607"/>
        <v>1</v>
      </c>
      <c r="BD759" s="41">
        <f t="shared" si="1608"/>
        <v>2.2123742739614456</v>
      </c>
      <c r="BE759" s="13">
        <f t="shared" si="1609"/>
        <v>12.59177296707</v>
      </c>
      <c r="BF759" s="13">
        <f t="shared" si="1610"/>
        <v>2.8125292671389999</v>
      </c>
      <c r="BG759" s="13">
        <f t="shared" si="1579"/>
        <v>4.4069377216700003</v>
      </c>
      <c r="BH759" s="13">
        <f t="shared" si="1580"/>
        <v>4.6878459916800006</v>
      </c>
      <c r="BI759" s="13">
        <f t="shared" si="1581"/>
        <v>0.79001330201200004</v>
      </c>
      <c r="BJ759" s="17">
        <f t="shared" si="1582"/>
        <v>0.22336245058534054</v>
      </c>
      <c r="BK759" s="17">
        <f t="shared" si="1583"/>
        <v>0.34998548124994172</v>
      </c>
      <c r="BL759" s="17">
        <f t="shared" si="1584"/>
        <v>0.37229435472984257</v>
      </c>
      <c r="BM759" s="17">
        <f t="shared" si="1585"/>
        <v>6.2740434097568507E-2</v>
      </c>
      <c r="BN759" s="17">
        <f t="shared" si="1627"/>
        <v>1.5668948846718622</v>
      </c>
      <c r="BO759" s="17">
        <f t="shared" si="1628"/>
        <v>1.6667723413412285</v>
      </c>
      <c r="BP759" s="17">
        <f t="shared" si="1629"/>
        <v>0.28089069551821177</v>
      </c>
      <c r="BQ759" s="17">
        <f t="shared" si="1630"/>
        <v>1.0637422826804892</v>
      </c>
      <c r="BR759" s="17">
        <f t="shared" si="1631"/>
        <v>0.1792658194662724</v>
      </c>
      <c r="BS759" s="17">
        <f t="shared" si="1632"/>
        <v>0.16852373209659988</v>
      </c>
      <c r="BT759" s="96">
        <f t="shared" si="1586"/>
        <v>-1.4989594880081589</v>
      </c>
      <c r="BU759" s="96">
        <f t="shared" si="1587"/>
        <v>-1.0498636075021093</v>
      </c>
      <c r="BV759" s="96">
        <f t="shared" si="1588"/>
        <v>-0.98807046144743071</v>
      </c>
      <c r="BW759" s="96">
        <f t="shared" si="1589"/>
        <v>-2.7687491572513747</v>
      </c>
      <c r="BX759" s="96"/>
      <c r="BY759" s="96"/>
      <c r="BZ759" s="96"/>
      <c r="CA759" s="96"/>
      <c r="CB759" s="96"/>
      <c r="CC759" s="96"/>
      <c r="CD759" s="96"/>
      <c r="CE759" s="96"/>
      <c r="CF759" s="96"/>
      <c r="CG759" s="96"/>
      <c r="CH759" s="96"/>
      <c r="CJ759" s="39"/>
      <c r="CK759" s="19">
        <f t="shared" si="1611"/>
        <v>0</v>
      </c>
      <c r="CL759" s="38">
        <f t="shared" si="1612"/>
        <v>2.2123742739614456</v>
      </c>
      <c r="CM759" s="39">
        <f t="shared" si="1613"/>
        <v>0.21795764323736794</v>
      </c>
      <c r="CN759" s="39">
        <f t="shared" si="1614"/>
        <v>0.33335468282333675</v>
      </c>
      <c r="CO759" s="41">
        <f t="shared" si="1615"/>
        <v>0.33810000000000001</v>
      </c>
      <c r="CP759" s="39">
        <f t="shared" si="1616"/>
        <v>5.4379856399614228E-2</v>
      </c>
      <c r="CQ759" s="17">
        <f t="shared" si="1617"/>
        <v>1.5294470883055709</v>
      </c>
      <c r="CR759" s="17">
        <f t="shared" si="1618"/>
        <v>1.5512188284757251</v>
      </c>
      <c r="CS759" s="17">
        <f t="shared" si="1619"/>
        <v>0.24949735917446833</v>
      </c>
      <c r="CT759" s="17">
        <f t="shared" si="1620"/>
        <v>1.01423503979747</v>
      </c>
      <c r="CU759" s="17">
        <f t="shared" si="1621"/>
        <v>0.16312912102822669</v>
      </c>
      <c r="CV759" s="17">
        <f t="shared" si="1622"/>
        <v>0.16083956344162739</v>
      </c>
      <c r="CW759" s="13">
        <f t="shared" si="1623"/>
        <v>-1.5234545321474642</v>
      </c>
      <c r="CX759" s="13">
        <f t="shared" si="1624"/>
        <v>-1.0985482422491151</v>
      </c>
      <c r="CY759" s="13">
        <f t="shared" si="1625"/>
        <v>-2.9117614804651124</v>
      </c>
      <c r="CZ759" s="13">
        <f t="shared" si="1633"/>
        <v>0.42490628989834917</v>
      </c>
      <c r="DA759" s="13">
        <f t="shared" si="1634"/>
        <v>0.43904096287916727</v>
      </c>
      <c r="DB759" s="13">
        <f t="shared" si="1635"/>
        <v>-1.3883069483176484</v>
      </c>
      <c r="DC759" s="13">
        <f t="shared" si="1636"/>
        <v>1.4134672980818178E-2</v>
      </c>
      <c r="DD759" s="13">
        <f t="shared" si="1637"/>
        <v>-1.8132132382159973</v>
      </c>
      <c r="DE759" s="13">
        <f t="shared" si="1638"/>
        <v>-1.8273479111968158</v>
      </c>
      <c r="DF759" s="15"/>
      <c r="DY759" s="124"/>
      <c r="EE759" t="str">
        <f>E759</f>
        <v>iRM11</v>
      </c>
      <c r="EF759" t="str">
        <f>A759</f>
        <v>Lab 3</v>
      </c>
      <c r="EG759" t="str">
        <f>B759</f>
        <v>Jul 22, 2020</v>
      </c>
      <c r="EH759" s="50">
        <f>C759</f>
        <v>3</v>
      </c>
      <c r="EI759" s="48">
        <f>BE759/AVERAGE(BE758,BE760)</f>
        <v>0.99984186618661908</v>
      </c>
      <c r="EJ759" s="46">
        <f>(CM759/AVERAGE(CM758,CM760)-1)*10^6</f>
        <v>6.0862656201532417</v>
      </c>
      <c r="EK759" s="46">
        <f>(CN759/AVERAGE(CN758,CN760)-1)*10^6</f>
        <v>-0.85960530737949625</v>
      </c>
      <c r="EL759" s="46">
        <f>(CP759/AVERAGE(CP758,CP760)-1)*10^6</f>
        <v>46.41899961521645</v>
      </c>
      <c r="EN759" s="39" t="str">
        <f t="shared" ref="EN759:EU759" si="1665">DV794</f>
        <v>STD</v>
      </c>
      <c r="EO759" s="39" t="str">
        <f t="shared" si="1665"/>
        <v>Lab 3</v>
      </c>
      <c r="EP759" s="39" t="str">
        <f t="shared" si="1665"/>
        <v>Jul 22, 2020</v>
      </c>
      <c r="EQ759" s="124">
        <f t="shared" si="1665"/>
        <v>3</v>
      </c>
      <c r="ER759" s="117">
        <f t="shared" si="1665"/>
        <v>1.0060002472961538</v>
      </c>
      <c r="ES759" s="44">
        <f t="shared" si="1665"/>
        <v>-11.515608449474968</v>
      </c>
      <c r="ET759" s="44">
        <f t="shared" si="1665"/>
        <v>3.8864380598191417</v>
      </c>
      <c r="EU759" s="44">
        <f t="shared" si="1665"/>
        <v>8.0103699415801088</v>
      </c>
      <c r="EV759" s="39" t="s">
        <v>275</v>
      </c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</row>
    <row r="760" spans="1:235">
      <c r="A760" t="s">
        <v>178</v>
      </c>
      <c r="B760" t="s">
        <v>174</v>
      </c>
      <c r="C760">
        <v>3</v>
      </c>
      <c r="D760" s="14">
        <v>4</v>
      </c>
      <c r="E760" t="s">
        <v>162</v>
      </c>
      <c r="F760" s="13">
        <v>8.7322170999999996E-5</v>
      </c>
      <c r="G760" s="13">
        <v>-1.2682323E-5</v>
      </c>
      <c r="H760" s="13">
        <v>1.9603293000000001E-4</v>
      </c>
      <c r="I760" s="13">
        <v>5.2132860999999997E-5</v>
      </c>
      <c r="J760" s="13">
        <v>1.2667833000000001E-4</v>
      </c>
      <c r="K760" s="13"/>
      <c r="L760" s="13">
        <v>1.7100832E-4</v>
      </c>
      <c r="M760" s="13"/>
      <c r="N760" s="13">
        <v>8.0887987999999996E-5</v>
      </c>
      <c r="O760" s="13"/>
      <c r="P760" s="13"/>
      <c r="Q760" s="13"/>
      <c r="R760" s="13"/>
      <c r="S760" s="13"/>
      <c r="T760" s="13">
        <v>1.1240793999999999E-5</v>
      </c>
      <c r="U760" s="13">
        <v>3.0549897999999998E-5</v>
      </c>
      <c r="V760" s="13">
        <v>12.526897</v>
      </c>
      <c r="W760" s="13">
        <v>2.7980794000000002</v>
      </c>
      <c r="X760" s="13">
        <v>4.3843937999999998</v>
      </c>
      <c r="Y760" s="13"/>
      <c r="Z760" s="13">
        <v>4.6640370000000004</v>
      </c>
      <c r="AA760" s="13"/>
      <c r="AB760" s="13">
        <v>0.78600548999999997</v>
      </c>
      <c r="AI760" s="68">
        <f t="shared" si="1605"/>
        <v>1</v>
      </c>
      <c r="AJ760" s="13">
        <f t="shared" si="1563"/>
        <v>-7.608137699999999E-5</v>
      </c>
      <c r="AK760" s="13">
        <f t="shared" si="1564"/>
        <v>4.3232221E-5</v>
      </c>
      <c r="AL760" s="13">
        <f t="shared" si="1565"/>
        <v>12.526700967069999</v>
      </c>
      <c r="AM760" s="13">
        <f t="shared" si="1566"/>
        <v>2.7980272671390001</v>
      </c>
      <c r="AN760" s="13">
        <f t="shared" si="1567"/>
        <v>4.3842671216699998</v>
      </c>
      <c r="AO760" s="13">
        <f t="shared" si="1568"/>
        <v>0</v>
      </c>
      <c r="AP760" s="13">
        <f t="shared" si="1569"/>
        <v>4.6638659916800007</v>
      </c>
      <c r="AQ760" s="13">
        <f t="shared" si="1570"/>
        <v>0</v>
      </c>
      <c r="AR760" s="13">
        <f t="shared" si="1571"/>
        <v>0.78592460201199998</v>
      </c>
      <c r="AS760" s="13">
        <f t="shared" si="1572"/>
        <v>0</v>
      </c>
      <c r="AT760" s="13">
        <f t="shared" si="1573"/>
        <v>0</v>
      </c>
      <c r="AU760" s="13">
        <f t="shared" si="1574"/>
        <v>0</v>
      </c>
      <c r="AV760" s="13">
        <f t="shared" si="1575"/>
        <v>0</v>
      </c>
      <c r="AW760" s="13">
        <f t="shared" si="1576"/>
        <v>0</v>
      </c>
      <c r="AY760">
        <f t="shared" si="1577"/>
        <v>0</v>
      </c>
      <c r="AZ760">
        <f t="shared" si="1578"/>
        <v>1</v>
      </c>
      <c r="BB760">
        <f t="shared" si="1606"/>
        <v>1</v>
      </c>
      <c r="BC760">
        <f t="shared" si="1607"/>
        <v>1</v>
      </c>
      <c r="BD760" s="41">
        <f t="shared" si="1608"/>
        <v>2.2135852328968304</v>
      </c>
      <c r="BE760" s="13">
        <f t="shared" si="1609"/>
        <v>12.526700967069999</v>
      </c>
      <c r="BF760" s="13">
        <f t="shared" si="1610"/>
        <v>2.7980272671390001</v>
      </c>
      <c r="BG760" s="13">
        <f t="shared" si="1579"/>
        <v>4.3842671216699998</v>
      </c>
      <c r="BH760" s="13">
        <f t="shared" si="1580"/>
        <v>4.6638659916800007</v>
      </c>
      <c r="BI760" s="13">
        <f t="shared" si="1581"/>
        <v>0.78592460201199998</v>
      </c>
      <c r="BJ760" s="17">
        <f t="shared" si="1582"/>
        <v>0.22336505633002748</v>
      </c>
      <c r="BK760" s="17">
        <f t="shared" si="1583"/>
        <v>0.34999375599332133</v>
      </c>
      <c r="BL760" s="17">
        <f t="shared" si="1584"/>
        <v>0.37231398785205305</v>
      </c>
      <c r="BM760" s="17">
        <f t="shared" si="1585"/>
        <v>6.2739950772196657E-2</v>
      </c>
      <c r="BN760" s="17">
        <f t="shared" si="1627"/>
        <v>1.5669136513286877</v>
      </c>
      <c r="BO760" s="17">
        <f t="shared" si="1628"/>
        <v>1.6668407940315864</v>
      </c>
      <c r="BP760" s="17">
        <f t="shared" si="1629"/>
        <v>0.28088525485157717</v>
      </c>
      <c r="BQ760" s="17">
        <f t="shared" si="1630"/>
        <v>1.0637732287405655</v>
      </c>
      <c r="BR760" s="17">
        <f t="shared" si="1631"/>
        <v>0.17926020021166855</v>
      </c>
      <c r="BS760" s="17">
        <f t="shared" si="1632"/>
        <v>0.16851354721898798</v>
      </c>
      <c r="BT760" s="96">
        <f t="shared" si="1586"/>
        <v>-1.4989478220836452</v>
      </c>
      <c r="BU760" s="96">
        <f t="shared" si="1587"/>
        <v>-1.0498399646768946</v>
      </c>
      <c r="BV760" s="96">
        <f t="shared" si="1588"/>
        <v>-0.98801772735598348</v>
      </c>
      <c r="BW760" s="96">
        <f t="shared" si="1589"/>
        <v>-2.7687568608517799</v>
      </c>
      <c r="BX760" s="96"/>
      <c r="BY760" s="96"/>
      <c r="BZ760" s="96"/>
      <c r="CA760" s="96"/>
      <c r="CB760" s="96"/>
      <c r="CC760" s="96"/>
      <c r="CD760" s="96"/>
      <c r="CE760" s="96"/>
      <c r="CF760" s="96"/>
      <c r="CG760" s="96"/>
      <c r="CH760" s="96"/>
      <c r="CJ760" s="39"/>
      <c r="CK760" s="19">
        <f t="shared" si="1611"/>
        <v>0</v>
      </c>
      <c r="CL760" s="38">
        <f t="shared" si="1612"/>
        <v>2.2135852328968304</v>
      </c>
      <c r="CM760" s="39">
        <f t="shared" si="1613"/>
        <v>0.21795726363968579</v>
      </c>
      <c r="CN760" s="39">
        <f t="shared" si="1614"/>
        <v>0.33335368107435648</v>
      </c>
      <c r="CO760" s="41">
        <f t="shared" si="1615"/>
        <v>0.33810000000000001</v>
      </c>
      <c r="CP760" s="39">
        <f t="shared" si="1616"/>
        <v>5.4375180888872207E-2</v>
      </c>
      <c r="CQ760" s="17">
        <f t="shared" si="1617"/>
        <v>1.5294451559340432</v>
      </c>
      <c r="CR760" s="17">
        <f t="shared" si="1618"/>
        <v>1.5512215301020071</v>
      </c>
      <c r="CS760" s="17">
        <f t="shared" si="1619"/>
        <v>0.24947634220056134</v>
      </c>
      <c r="CT760" s="17">
        <f t="shared" si="1620"/>
        <v>1.0142380876381707</v>
      </c>
      <c r="CU760" s="17">
        <f t="shared" si="1621"/>
        <v>0.16311558556554082</v>
      </c>
      <c r="CV760" s="17">
        <f t="shared" si="1622"/>
        <v>0.16082573466096484</v>
      </c>
      <c r="CW760" s="13">
        <f t="shared" si="1623"/>
        <v>-1.5234562737611423</v>
      </c>
      <c r="CX760" s="13">
        <f t="shared" si="1624"/>
        <v>-1.0985512473081021</v>
      </c>
      <c r="CY760" s="13">
        <f t="shared" si="1625"/>
        <v>-2.9118474628869198</v>
      </c>
      <c r="CZ760" s="13">
        <f t="shared" si="1633"/>
        <v>0.42490502645304062</v>
      </c>
      <c r="DA760" s="13">
        <f t="shared" si="1634"/>
        <v>0.43904270449284538</v>
      </c>
      <c r="DB760" s="13">
        <f t="shared" si="1635"/>
        <v>-1.3883911891257772</v>
      </c>
      <c r="DC760" s="13">
        <f t="shared" si="1636"/>
        <v>1.4137678039805144E-2</v>
      </c>
      <c r="DD760" s="13">
        <f t="shared" si="1637"/>
        <v>-1.8132962155788179</v>
      </c>
      <c r="DE760" s="13">
        <f t="shared" si="1638"/>
        <v>-1.8274338936186227</v>
      </c>
      <c r="DF760" s="15"/>
      <c r="DV760" s="39" t="str">
        <f>E760</f>
        <v>STD</v>
      </c>
      <c r="DW760" s="39" t="str">
        <f>A760</f>
        <v>Lab 3</v>
      </c>
      <c r="DX760" s="39" t="str">
        <f>B760</f>
        <v>Jul 22, 2020</v>
      </c>
      <c r="DY760" s="124">
        <f>C760</f>
        <v>3</v>
      </c>
      <c r="DZ760" s="48">
        <f>BE760/AVERAGE(BE758,BE762)</f>
        <v>0.99672712098936267</v>
      </c>
      <c r="EA760" s="46">
        <f>(CM760/AVERAGE(CM758,CM762)-1)*10^6</f>
        <v>1.8721074372951563</v>
      </c>
      <c r="EB760" s="46">
        <f>(CN760/AVERAGE(CN758,CN762)-1)*10^6</f>
        <v>-6.2150121381554513</v>
      </c>
      <c r="EC760" s="46">
        <f>(CP760/AVERAGE(CP758,CP762)-1)*10^6</f>
        <v>-51.073807946222516</v>
      </c>
      <c r="EH760" s="50"/>
      <c r="EK760" s="46"/>
      <c r="EL760" s="46"/>
      <c r="EN760" s="39" t="str">
        <f t="shared" ref="EN760:EU760" si="1666">DV796</f>
        <v>STD</v>
      </c>
      <c r="EO760" s="39" t="str">
        <f t="shared" si="1666"/>
        <v>Lab 3</v>
      </c>
      <c r="EP760" s="39" t="str">
        <f t="shared" si="1666"/>
        <v>Jul 22, 2020</v>
      </c>
      <c r="EQ760" s="124">
        <f t="shared" si="1666"/>
        <v>3</v>
      </c>
      <c r="ER760" s="117">
        <f t="shared" si="1666"/>
        <v>0.99635420547421649</v>
      </c>
      <c r="ES760" s="44">
        <f t="shared" si="1666"/>
        <v>1.2395998643111028</v>
      </c>
      <c r="ET760" s="44">
        <f t="shared" si="1666"/>
        <v>5.3976822125267887</v>
      </c>
      <c r="EU760" s="44">
        <f t="shared" si="1666"/>
        <v>-25.200524563229187</v>
      </c>
      <c r="EV760" s="39" t="s">
        <v>275</v>
      </c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</row>
    <row r="761" spans="1:235">
      <c r="A761" t="s">
        <v>178</v>
      </c>
      <c r="B761" t="s">
        <v>174</v>
      </c>
      <c r="C761">
        <v>3</v>
      </c>
      <c r="D761" s="14">
        <v>5</v>
      </c>
      <c r="E761" t="s">
        <v>164</v>
      </c>
      <c r="F761" s="13">
        <v>8.7322170999999996E-5</v>
      </c>
      <c r="G761" s="13">
        <v>-1.2682323E-5</v>
      </c>
      <c r="H761" s="13">
        <v>1.9603293000000001E-4</v>
      </c>
      <c r="I761" s="13">
        <v>5.2132860999999997E-5</v>
      </c>
      <c r="J761" s="13">
        <v>1.2667833000000001E-4</v>
      </c>
      <c r="K761" s="13"/>
      <c r="L761" s="13">
        <v>1.7100832E-4</v>
      </c>
      <c r="M761" s="13"/>
      <c r="N761" s="13">
        <v>8.0887987999999996E-5</v>
      </c>
      <c r="O761" s="13"/>
      <c r="P761" s="13"/>
      <c r="Q761" s="13"/>
      <c r="R761" s="13"/>
      <c r="S761" s="13"/>
      <c r="T761" s="13">
        <v>1.1064041999999999E-5</v>
      </c>
      <c r="U761" s="13">
        <v>3.6805794999999999E-5</v>
      </c>
      <c r="V761" s="13">
        <v>12.538519000000001</v>
      </c>
      <c r="W761" s="13">
        <v>2.8007292000000001</v>
      </c>
      <c r="X761" s="13">
        <v>4.3886200000000004</v>
      </c>
      <c r="Y761" s="13"/>
      <c r="Z761" s="13">
        <v>4.6685261999999996</v>
      </c>
      <c r="AA761" s="13"/>
      <c r="AB761" s="13">
        <v>0.78680106999999999</v>
      </c>
      <c r="AI761" s="68">
        <f t="shared" si="1605"/>
        <v>1</v>
      </c>
      <c r="AJ761" s="13">
        <f t="shared" si="1563"/>
        <v>-7.6258129E-5</v>
      </c>
      <c r="AK761" s="13">
        <f t="shared" si="1564"/>
        <v>4.9488118000000001E-5</v>
      </c>
      <c r="AL761" s="13">
        <f t="shared" si="1565"/>
        <v>12.53832296707</v>
      </c>
      <c r="AM761" s="13">
        <f t="shared" si="1566"/>
        <v>2.800677067139</v>
      </c>
      <c r="AN761" s="13">
        <f t="shared" si="1567"/>
        <v>4.3884933216700004</v>
      </c>
      <c r="AO761" s="13">
        <f t="shared" si="1568"/>
        <v>0</v>
      </c>
      <c r="AP761" s="13">
        <f t="shared" si="1569"/>
        <v>4.6683551916799999</v>
      </c>
      <c r="AQ761" s="13">
        <f t="shared" si="1570"/>
        <v>0</v>
      </c>
      <c r="AR761" s="13">
        <f t="shared" si="1571"/>
        <v>0.786720182012</v>
      </c>
      <c r="AS761" s="13">
        <f t="shared" si="1572"/>
        <v>0</v>
      </c>
      <c r="AT761" s="13">
        <f t="shared" si="1573"/>
        <v>0</v>
      </c>
      <c r="AU761" s="13">
        <f t="shared" si="1574"/>
        <v>0</v>
      </c>
      <c r="AV761" s="13">
        <f t="shared" si="1575"/>
        <v>0</v>
      </c>
      <c r="AW761" s="13">
        <f t="shared" si="1576"/>
        <v>0</v>
      </c>
      <c r="AY761">
        <f t="shared" si="1577"/>
        <v>0</v>
      </c>
      <c r="AZ761">
        <f t="shared" si="1578"/>
        <v>1</v>
      </c>
      <c r="BB761">
        <f t="shared" si="1606"/>
        <v>1</v>
      </c>
      <c r="BC761">
        <f t="shared" si="1607"/>
        <v>1</v>
      </c>
      <c r="BD761" s="41">
        <f t="shared" si="1608"/>
        <v>2.2143829403233939</v>
      </c>
      <c r="BE761" s="13">
        <f t="shared" si="1609"/>
        <v>12.53832296707</v>
      </c>
      <c r="BF761" s="13">
        <f t="shared" si="1610"/>
        <v>2.800677067139</v>
      </c>
      <c r="BG761" s="13">
        <f t="shared" si="1579"/>
        <v>4.3884933216700004</v>
      </c>
      <c r="BH761" s="13">
        <f t="shared" si="1580"/>
        <v>4.6683551916799999</v>
      </c>
      <c r="BI761" s="13">
        <f t="shared" si="1581"/>
        <v>0.786720182012</v>
      </c>
      <c r="BJ761" s="17">
        <f t="shared" si="1582"/>
        <v>0.22336935126767374</v>
      </c>
      <c r="BK761" s="17">
        <f t="shared" si="1583"/>
        <v>0.35000640302500668</v>
      </c>
      <c r="BL761" s="17">
        <f t="shared" si="1584"/>
        <v>0.37232692154610514</v>
      </c>
      <c r="BM761" s="17">
        <f t="shared" si="1585"/>
        <v>6.2745247835631693E-2</v>
      </c>
      <c r="BN761" s="17">
        <f t="shared" si="1627"/>
        <v>1.566940142139635</v>
      </c>
      <c r="BO761" s="17">
        <f t="shared" si="1628"/>
        <v>1.6668666468029838</v>
      </c>
      <c r="BP761" s="17">
        <f t="shared" si="1629"/>
        <v>0.28090356837022451</v>
      </c>
      <c r="BQ761" s="17">
        <f t="shared" si="1630"/>
        <v>1.0637717433972307</v>
      </c>
      <c r="BR761" s="17">
        <f t="shared" si="1631"/>
        <v>0.17926885706473422</v>
      </c>
      <c r="BS761" s="17">
        <f t="shared" si="1632"/>
        <v>0.16852192040016628</v>
      </c>
      <c r="BT761" s="96">
        <f t="shared" si="1586"/>
        <v>-1.4989285939356747</v>
      </c>
      <c r="BU761" s="96">
        <f t="shared" si="1587"/>
        <v>-1.0498038303088555</v>
      </c>
      <c r="BV761" s="96">
        <f t="shared" si="1588"/>
        <v>-0.98798298928588779</v>
      </c>
      <c r="BW761" s="96">
        <f t="shared" si="1589"/>
        <v>-2.7686724355411148</v>
      </c>
      <c r="BX761" s="96"/>
      <c r="BY761" s="96"/>
      <c r="BZ761" s="96"/>
      <c r="CA761" s="96"/>
      <c r="CB761" s="96"/>
      <c r="CC761" s="96"/>
      <c r="CD761" s="96"/>
      <c r="CE761" s="96"/>
      <c r="CF761" s="96"/>
      <c r="CG761" s="96"/>
      <c r="CH761" s="96"/>
      <c r="CJ761" s="39"/>
      <c r="CK761" s="19">
        <f t="shared" si="1611"/>
        <v>0</v>
      </c>
      <c r="CL761" s="38">
        <f t="shared" si="1612"/>
        <v>2.2143829403233939</v>
      </c>
      <c r="CM761" s="39">
        <f t="shared" si="1613"/>
        <v>0.21795952954880468</v>
      </c>
      <c r="CN761" s="39">
        <f t="shared" si="1614"/>
        <v>0.33335987495442432</v>
      </c>
      <c r="CO761" s="41">
        <f t="shared" si="1615"/>
        <v>0.33809999999999996</v>
      </c>
      <c r="CP761" s="39">
        <f t="shared" si="1616"/>
        <v>5.4376967681128895E-2</v>
      </c>
      <c r="CQ761" s="17">
        <f t="shared" si="1617"/>
        <v>1.5294576733786707</v>
      </c>
      <c r="CR761" s="17">
        <f t="shared" si="1618"/>
        <v>1.5512054035898155</v>
      </c>
      <c r="CS761" s="17">
        <f t="shared" si="1619"/>
        <v>0.24948194645902366</v>
      </c>
      <c r="CT761" s="17">
        <f t="shared" si="1620"/>
        <v>1.0142192429314525</v>
      </c>
      <c r="CU761" s="17">
        <f t="shared" si="1621"/>
        <v>0.16311791480172316</v>
      </c>
      <c r="CV761" s="17">
        <f t="shared" si="1622"/>
        <v>0.16083101946503664</v>
      </c>
      <c r="CW761" s="13">
        <f t="shared" si="1623"/>
        <v>-1.5234458776986168</v>
      </c>
      <c r="CX761" s="13">
        <f t="shared" si="1624"/>
        <v>-1.098532666974728</v>
      </c>
      <c r="CY761" s="13">
        <f t="shared" si="1625"/>
        <v>-2.911814602988879</v>
      </c>
      <c r="CZ761" s="13">
        <f t="shared" si="1633"/>
        <v>0.42491321072388938</v>
      </c>
      <c r="DA761" s="13">
        <f t="shared" si="1634"/>
        <v>0.43903230843031987</v>
      </c>
      <c r="DB761" s="13">
        <f t="shared" si="1635"/>
        <v>-1.3883687252902626</v>
      </c>
      <c r="DC761" s="13">
        <f t="shared" si="1636"/>
        <v>1.4119097706430864E-2</v>
      </c>
      <c r="DD761" s="13">
        <f t="shared" si="1637"/>
        <v>-1.8132819360141517</v>
      </c>
      <c r="DE761" s="13">
        <f t="shared" si="1638"/>
        <v>-1.8274010337205826</v>
      </c>
      <c r="DF761" s="15"/>
      <c r="DY761" s="124"/>
      <c r="EE761" t="str">
        <f>E761</f>
        <v>iRM5</v>
      </c>
      <c r="EF761" t="str">
        <f>A761</f>
        <v>Lab 3</v>
      </c>
      <c r="EG761" t="str">
        <f>B761</f>
        <v>Jul 22, 2020</v>
      </c>
      <c r="EH761" s="50">
        <f>C761</f>
        <v>3</v>
      </c>
      <c r="EI761" s="48">
        <f>BE761/AVERAGE(BE760,BE762)</f>
        <v>1.0030040148404391</v>
      </c>
      <c r="EJ761" s="46">
        <f>(CM761/AVERAGE(CM760,CM762)-1)*10^6</f>
        <v>7.9235769230301401</v>
      </c>
      <c r="EK761" s="46">
        <f>(CN761/AVERAGE(CN760,CN762)-1)*10^6</f>
        <v>16.230089209479104</v>
      </c>
      <c r="EL761" s="46">
        <f>(CP761/AVERAGE(CP760,CP762)-1)*10^6</f>
        <v>21.34905777317897</v>
      </c>
      <c r="EN761" s="39" t="str">
        <f t="shared" ref="EN761:EU761" si="1667">DV798</f>
        <v>STD</v>
      </c>
      <c r="EO761" s="39" t="str">
        <f t="shared" si="1667"/>
        <v>Lab 3</v>
      </c>
      <c r="EP761" s="39" t="str">
        <f t="shared" si="1667"/>
        <v>Jul 22, 2020</v>
      </c>
      <c r="EQ761" s="124">
        <f t="shared" si="1667"/>
        <v>3</v>
      </c>
      <c r="ER761" s="117">
        <f t="shared" si="1667"/>
        <v>1.0014892926934502</v>
      </c>
      <c r="ES761" s="44">
        <f t="shared" si="1667"/>
        <v>13.049333512649142</v>
      </c>
      <c r="ET761" s="44">
        <f t="shared" si="1667"/>
        <v>4.3261882485268188</v>
      </c>
      <c r="EU761" s="44">
        <f t="shared" si="1667"/>
        <v>-11.222511130504209</v>
      </c>
      <c r="EV761" s="39" t="s">
        <v>275</v>
      </c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</row>
    <row r="762" spans="1:235">
      <c r="A762" t="s">
        <v>178</v>
      </c>
      <c r="B762" t="s">
        <v>174</v>
      </c>
      <c r="C762">
        <v>3</v>
      </c>
      <c r="D762" s="14">
        <v>6</v>
      </c>
      <c r="E762" t="s">
        <v>162</v>
      </c>
      <c r="F762" s="13">
        <v>8.7322170999999996E-5</v>
      </c>
      <c r="G762" s="13">
        <v>-1.2682323E-5</v>
      </c>
      <c r="H762" s="13">
        <v>1.9603293000000001E-4</v>
      </c>
      <c r="I762" s="13">
        <v>5.2132860999999997E-5</v>
      </c>
      <c r="J762" s="13">
        <v>1.2667833000000001E-4</v>
      </c>
      <c r="K762" s="13"/>
      <c r="L762" s="13">
        <v>1.7100832E-4</v>
      </c>
      <c r="M762" s="13"/>
      <c r="N762" s="13">
        <v>8.0887987999999996E-5</v>
      </c>
      <c r="O762" s="13"/>
      <c r="P762" s="13"/>
      <c r="Q762" s="13"/>
      <c r="R762" s="13"/>
      <c r="S762" s="13"/>
      <c r="T762" s="13">
        <v>6.6236921000000004E-6</v>
      </c>
      <c r="U762" s="13">
        <v>5.9904807999999998E-5</v>
      </c>
      <c r="V762" s="13">
        <v>12.475035999999999</v>
      </c>
      <c r="W762" s="13">
        <v>2.7865628999999998</v>
      </c>
      <c r="X762" s="13">
        <v>4.3664303999999996</v>
      </c>
      <c r="Y762" s="13"/>
      <c r="Z762" s="13">
        <v>4.6450801999999998</v>
      </c>
      <c r="AA762" s="13"/>
      <c r="AB762" s="13">
        <v>0.78285775000000002</v>
      </c>
      <c r="AI762" s="68">
        <f t="shared" si="1605"/>
        <v>1</v>
      </c>
      <c r="AJ762" s="13">
        <f t="shared" si="1563"/>
        <v>-8.0698478899999998E-5</v>
      </c>
      <c r="AK762" s="13">
        <f t="shared" si="1564"/>
        <v>7.2587130999999993E-5</v>
      </c>
      <c r="AL762" s="13">
        <f t="shared" si="1565"/>
        <v>12.474839967069999</v>
      </c>
      <c r="AM762" s="13">
        <f t="shared" si="1566"/>
        <v>2.7865107671389997</v>
      </c>
      <c r="AN762" s="13">
        <f t="shared" si="1567"/>
        <v>4.3663037216699996</v>
      </c>
      <c r="AO762" s="13">
        <f t="shared" si="1568"/>
        <v>0</v>
      </c>
      <c r="AP762" s="13">
        <f t="shared" si="1569"/>
        <v>4.64490919168</v>
      </c>
      <c r="AQ762" s="13">
        <f t="shared" si="1570"/>
        <v>0</v>
      </c>
      <c r="AR762" s="13">
        <f t="shared" si="1571"/>
        <v>0.78277686201200003</v>
      </c>
      <c r="AS762" s="13">
        <f t="shared" si="1572"/>
        <v>0</v>
      </c>
      <c r="AT762" s="13">
        <f t="shared" si="1573"/>
        <v>0</v>
      </c>
      <c r="AU762" s="13">
        <f t="shared" si="1574"/>
        <v>0</v>
      </c>
      <c r="AV762" s="13">
        <f t="shared" si="1575"/>
        <v>0</v>
      </c>
      <c r="AW762" s="13">
        <f t="shared" si="1576"/>
        <v>0</v>
      </c>
      <c r="AY762">
        <f t="shared" si="1577"/>
        <v>0</v>
      </c>
      <c r="AZ762">
        <f t="shared" si="1578"/>
        <v>1</v>
      </c>
      <c r="BB762">
        <f t="shared" si="1606"/>
        <v>1</v>
      </c>
      <c r="BC762">
        <f t="shared" si="1607"/>
        <v>1</v>
      </c>
      <c r="BD762" s="41">
        <f t="shared" si="1608"/>
        <v>2.2153244068862672</v>
      </c>
      <c r="BE762" s="13">
        <f t="shared" si="1609"/>
        <v>12.474839967069999</v>
      </c>
      <c r="BF762" s="13">
        <f t="shared" si="1610"/>
        <v>2.7865107671389997</v>
      </c>
      <c r="BG762" s="13">
        <f t="shared" si="1579"/>
        <v>4.3663037216699996</v>
      </c>
      <c r="BH762" s="13">
        <f t="shared" si="1580"/>
        <v>4.64490919168</v>
      </c>
      <c r="BI762" s="13">
        <f t="shared" si="1581"/>
        <v>0.78277686201200003</v>
      </c>
      <c r="BJ762" s="17">
        <f t="shared" si="1582"/>
        <v>0.22337046202553215</v>
      </c>
      <c r="BK762" s="17">
        <f t="shared" si="1583"/>
        <v>0.35000879636097854</v>
      </c>
      <c r="BL762" s="17">
        <f t="shared" si="1584"/>
        <v>0.3723421866686249</v>
      </c>
      <c r="BM762" s="17">
        <f t="shared" si="1585"/>
        <v>6.2748449204823989E-2</v>
      </c>
      <c r="BN762" s="17">
        <f t="shared" si="1627"/>
        <v>1.5669430648398406</v>
      </c>
      <c r="BO762" s="17">
        <f t="shared" si="1628"/>
        <v>1.6669266978821251</v>
      </c>
      <c r="BP762" s="17">
        <f t="shared" si="1629"/>
        <v>0.28091650362280934</v>
      </c>
      <c r="BQ762" s="17">
        <f t="shared" si="1630"/>
        <v>1.0638080829391872</v>
      </c>
      <c r="BR762" s="17">
        <f t="shared" si="1631"/>
        <v>0.17927677777591888</v>
      </c>
      <c r="BS762" s="17">
        <f t="shared" si="1632"/>
        <v>0.16852360933430441</v>
      </c>
      <c r="BT762" s="96">
        <f t="shared" si="1586"/>
        <v>-1.4989236212073644</v>
      </c>
      <c r="BU762" s="96">
        <f t="shared" si="1587"/>
        <v>-1.049796992354554</v>
      </c>
      <c r="BV762" s="96">
        <f t="shared" si="1588"/>
        <v>-0.98794199088175505</v>
      </c>
      <c r="BW762" s="96">
        <f t="shared" si="1589"/>
        <v>-2.7686214151429831</v>
      </c>
      <c r="BX762" s="96"/>
      <c r="BY762" s="96"/>
      <c r="BZ762" s="96"/>
      <c r="CA762" s="96"/>
      <c r="CB762" s="96"/>
      <c r="CC762" s="96"/>
      <c r="CD762" s="96"/>
      <c r="CE762" s="96"/>
      <c r="CF762" s="96"/>
      <c r="CG762" s="96"/>
      <c r="CH762" s="96"/>
      <c r="CJ762" s="39"/>
      <c r="CK762" s="19">
        <f t="shared" si="1611"/>
        <v>0</v>
      </c>
      <c r="CL762" s="38">
        <f t="shared" si="1612"/>
        <v>2.2153244068862672</v>
      </c>
      <c r="CM762" s="39">
        <f t="shared" si="1613"/>
        <v>0.21795834144709475</v>
      </c>
      <c r="CN762" s="39">
        <f t="shared" si="1614"/>
        <v>0.33335524808909517</v>
      </c>
      <c r="CO762" s="41">
        <f t="shared" si="1615"/>
        <v>0.33810000000000001</v>
      </c>
      <c r="CP762" s="39">
        <f t="shared" si="1616"/>
        <v>5.4376432728903523E-2</v>
      </c>
      <c r="CQ762" s="17">
        <f t="shared" si="1617"/>
        <v>1.529444782318693</v>
      </c>
      <c r="CR762" s="17">
        <f t="shared" si="1618"/>
        <v>1.5512138592872682</v>
      </c>
      <c r="CS762" s="17">
        <f t="shared" si="1619"/>
        <v>0.24948085201915693</v>
      </c>
      <c r="CT762" s="17">
        <f t="shared" si="1620"/>
        <v>1.0142333199735216</v>
      </c>
      <c r="CU762" s="17">
        <f t="shared" si="1621"/>
        <v>0.16311857407557728</v>
      </c>
      <c r="CV762" s="17">
        <f t="shared" si="1622"/>
        <v>0.16082943723426066</v>
      </c>
      <c r="CW762" s="13">
        <f t="shared" si="1623"/>
        <v>-1.5234513287332681</v>
      </c>
      <c r="CX762" s="13">
        <f t="shared" si="1624"/>
        <v>-1.0985465465618838</v>
      </c>
      <c r="CY762" s="13">
        <f t="shared" si="1625"/>
        <v>-2.9118244408831124</v>
      </c>
      <c r="CZ762" s="13">
        <f t="shared" si="1633"/>
        <v>0.42490478217138439</v>
      </c>
      <c r="DA762" s="13">
        <f t="shared" si="1634"/>
        <v>0.43903775946497137</v>
      </c>
      <c r="DB762" s="13">
        <f t="shared" si="1635"/>
        <v>-1.3883731121498444</v>
      </c>
      <c r="DC762" s="13">
        <f t="shared" si="1636"/>
        <v>1.4132977293586891E-2</v>
      </c>
      <c r="DD762" s="13">
        <f t="shared" si="1637"/>
        <v>-1.8132778943212289</v>
      </c>
      <c r="DE762" s="13">
        <f t="shared" si="1638"/>
        <v>-1.8274108716148156</v>
      </c>
      <c r="DF762" s="15"/>
      <c r="DV762" s="39" t="str">
        <f>E762</f>
        <v>STD</v>
      </c>
      <c r="DW762" s="39" t="str">
        <f>A762</f>
        <v>Lab 3</v>
      </c>
      <c r="DX762" s="39" t="str">
        <f>B762</f>
        <v>Jul 22, 2020</v>
      </c>
      <c r="DY762" s="124">
        <f>C762</f>
        <v>3</v>
      </c>
      <c r="DZ762" s="48">
        <f>BE762/AVERAGE(BE760,BE764)</f>
        <v>1.0007063994870591</v>
      </c>
      <c r="EA762" s="46">
        <f>(CM762/AVERAGE(CM760,CM764)-1)*10^6</f>
        <v>13.258628341006329</v>
      </c>
      <c r="EB762" s="46">
        <f>(CN762/AVERAGE(CN760,CN764)-1)*10^6</f>
        <v>2.3909194053484129</v>
      </c>
      <c r="EC762" s="46">
        <f>(CP762/AVERAGE(CP760,CP764)-1)*10^6</f>
        <v>-10.512307935917065</v>
      </c>
      <c r="EH762" s="50"/>
      <c r="EK762" s="46"/>
      <c r="EL762" s="46"/>
      <c r="EN762" s="39" t="str">
        <f t="shared" ref="EN762:EU762" si="1668">DV800</f>
        <v>STD</v>
      </c>
      <c r="EO762" s="39" t="str">
        <f t="shared" si="1668"/>
        <v>Lab 3</v>
      </c>
      <c r="EP762" s="39" t="str">
        <f t="shared" si="1668"/>
        <v>Jul 22, 2020</v>
      </c>
      <c r="EQ762" s="124">
        <f t="shared" si="1668"/>
        <v>3</v>
      </c>
      <c r="ER762" s="117">
        <f t="shared" si="1668"/>
        <v>0.99803810485282873</v>
      </c>
      <c r="ES762" s="44">
        <f t="shared" si="1668"/>
        <v>-10.196669152140458</v>
      </c>
      <c r="ET762" s="44">
        <f t="shared" si="1668"/>
        <v>-10.123068236222998</v>
      </c>
      <c r="EU762" s="44">
        <f t="shared" si="1668"/>
        <v>34.557415759195464</v>
      </c>
      <c r="EV762" s="39" t="s">
        <v>275</v>
      </c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</row>
    <row r="763" spans="1:235">
      <c r="A763" t="s">
        <v>178</v>
      </c>
      <c r="B763" t="s">
        <v>174</v>
      </c>
      <c r="C763">
        <v>3</v>
      </c>
      <c r="D763" s="14">
        <v>7</v>
      </c>
      <c r="E763" t="s">
        <v>165</v>
      </c>
      <c r="F763" s="13">
        <v>8.7322170999999996E-5</v>
      </c>
      <c r="G763" s="13">
        <v>-1.2682323E-5</v>
      </c>
      <c r="H763" s="13">
        <v>1.9603293000000001E-4</v>
      </c>
      <c r="I763" s="13">
        <v>5.2132860999999997E-5</v>
      </c>
      <c r="J763" s="13">
        <v>1.2667833000000001E-4</v>
      </c>
      <c r="K763" s="13"/>
      <c r="L763" s="13">
        <v>1.7100832E-4</v>
      </c>
      <c r="M763" s="13"/>
      <c r="N763" s="13">
        <v>8.0887987999999996E-5</v>
      </c>
      <c r="O763" s="13"/>
      <c r="P763" s="13"/>
      <c r="Q763" s="13"/>
      <c r="R763" s="13"/>
      <c r="S763" s="13"/>
      <c r="T763" s="13">
        <v>3.8818122E-5</v>
      </c>
      <c r="U763" s="13">
        <v>3.5799965E-5</v>
      </c>
      <c r="V763" s="13">
        <v>12.516394</v>
      </c>
      <c r="W763" s="13">
        <v>2.7958414999999999</v>
      </c>
      <c r="X763" s="13">
        <v>4.3811029000000001</v>
      </c>
      <c r="Y763" s="13"/>
      <c r="Z763" s="13">
        <v>4.6607966999999997</v>
      </c>
      <c r="AA763" s="13"/>
      <c r="AB763" s="13">
        <v>0.78558055000000004</v>
      </c>
      <c r="AI763" s="68">
        <f t="shared" si="1605"/>
        <v>1</v>
      </c>
      <c r="AJ763" s="13">
        <f t="shared" si="1563"/>
        <v>-4.8504048999999996E-5</v>
      </c>
      <c r="AK763" s="13">
        <f t="shared" si="1564"/>
        <v>4.8482288000000002E-5</v>
      </c>
      <c r="AL763" s="13">
        <f t="shared" si="1565"/>
        <v>12.516197967069999</v>
      </c>
      <c r="AM763" s="13">
        <f t="shared" si="1566"/>
        <v>2.7957893671389997</v>
      </c>
      <c r="AN763" s="13">
        <f t="shared" si="1567"/>
        <v>4.3809762216700001</v>
      </c>
      <c r="AO763" s="13">
        <f t="shared" si="1568"/>
        <v>0</v>
      </c>
      <c r="AP763" s="13">
        <f t="shared" si="1569"/>
        <v>4.66062569168</v>
      </c>
      <c r="AQ763" s="13">
        <f t="shared" si="1570"/>
        <v>0</v>
      </c>
      <c r="AR763" s="13">
        <f t="shared" si="1571"/>
        <v>0.78549966201200006</v>
      </c>
      <c r="AS763" s="13">
        <f t="shared" si="1572"/>
        <v>0</v>
      </c>
      <c r="AT763" s="13">
        <f t="shared" si="1573"/>
        <v>0</v>
      </c>
      <c r="AU763" s="13">
        <f t="shared" si="1574"/>
        <v>0</v>
      </c>
      <c r="AV763" s="13">
        <f t="shared" si="1575"/>
        <v>0</v>
      </c>
      <c r="AW763" s="13">
        <f t="shared" si="1576"/>
        <v>0</v>
      </c>
      <c r="AY763">
        <f t="shared" si="1577"/>
        <v>0</v>
      </c>
      <c r="AZ763">
        <f t="shared" si="1578"/>
        <v>1</v>
      </c>
      <c r="BB763">
        <f t="shared" si="1606"/>
        <v>1</v>
      </c>
      <c r="BC763">
        <f t="shared" si="1607"/>
        <v>1</v>
      </c>
      <c r="BD763" s="41">
        <f t="shared" si="1608"/>
        <v>2.2168872058986566</v>
      </c>
      <c r="BE763" s="13">
        <f t="shared" si="1609"/>
        <v>12.516197967069999</v>
      </c>
      <c r="BF763" s="13">
        <f t="shared" si="1610"/>
        <v>2.7957893671389997</v>
      </c>
      <c r="BG763" s="13">
        <f t="shared" si="1579"/>
        <v>4.3809762216700001</v>
      </c>
      <c r="BH763" s="13">
        <f t="shared" si="1580"/>
        <v>4.66062569168</v>
      </c>
      <c r="BI763" s="13">
        <f t="shared" si="1581"/>
        <v>0.78549966201200006</v>
      </c>
      <c r="BJ763" s="17">
        <f t="shared" si="1582"/>
        <v>0.22337369339272961</v>
      </c>
      <c r="BK763" s="17">
        <f t="shared" si="1583"/>
        <v>0.35002452287797842</v>
      </c>
      <c r="BL763" s="17">
        <f t="shared" si="1584"/>
        <v>0.37236752757842778</v>
      </c>
      <c r="BM763" s="17">
        <f t="shared" si="1585"/>
        <v>6.2758647959919006E-2</v>
      </c>
      <c r="BN763" s="17">
        <f t="shared" si="1627"/>
        <v>1.5669908016544041</v>
      </c>
      <c r="BO763" s="17">
        <f t="shared" si="1628"/>
        <v>1.6670160300557024</v>
      </c>
      <c r="BP763" s="17">
        <f t="shared" si="1629"/>
        <v>0.2809580976466125</v>
      </c>
      <c r="BQ763" s="17">
        <f t="shared" si="1630"/>
        <v>1.0638326838266654</v>
      </c>
      <c r="BR763" s="17">
        <f t="shared" si="1631"/>
        <v>0.17929786017249202</v>
      </c>
      <c r="BS763" s="17">
        <f t="shared" si="1632"/>
        <v>0.16853952966320573</v>
      </c>
      <c r="BT763" s="96">
        <f t="shared" si="1586"/>
        <v>-1.4989091549086639</v>
      </c>
      <c r="BU763" s="96">
        <f t="shared" si="1587"/>
        <v>-1.0497520615874882</v>
      </c>
      <c r="BV763" s="96">
        <f t="shared" si="1588"/>
        <v>-0.98787393507604215</v>
      </c>
      <c r="BW763" s="96">
        <f t="shared" si="1589"/>
        <v>-2.7684588943716824</v>
      </c>
      <c r="BX763" s="96"/>
      <c r="BY763" s="96"/>
      <c r="BZ763" s="96"/>
      <c r="CA763" s="96"/>
      <c r="CB763" s="96"/>
      <c r="CC763" s="96"/>
      <c r="CD763" s="96"/>
      <c r="CE763" s="96"/>
      <c r="CF763" s="96"/>
      <c r="CG763" s="96"/>
      <c r="CH763" s="96"/>
      <c r="CJ763" s="39"/>
      <c r="CK763" s="19">
        <f t="shared" si="1611"/>
        <v>0</v>
      </c>
      <c r="CL763" s="38">
        <f t="shared" si="1612"/>
        <v>2.2168872058986566</v>
      </c>
      <c r="CM763" s="39">
        <f t="shared" si="1613"/>
        <v>0.21795772315356463</v>
      </c>
      <c r="CN763" s="39">
        <f t="shared" si="1614"/>
        <v>0.33335876181495389</v>
      </c>
      <c r="CO763" s="41">
        <f t="shared" si="1615"/>
        <v>0.33810000000000001</v>
      </c>
      <c r="CP763" s="39">
        <f t="shared" si="1616"/>
        <v>5.4379776889883845E-2</v>
      </c>
      <c r="CQ763" s="17">
        <f t="shared" si="1617"/>
        <v>1.5294652421198316</v>
      </c>
      <c r="CR763" s="17">
        <f t="shared" si="1618"/>
        <v>1.5512182597071256</v>
      </c>
      <c r="CS763" s="17">
        <f t="shared" si="1619"/>
        <v>0.24949690289969645</v>
      </c>
      <c r="CT763" s="17">
        <f t="shared" si="1620"/>
        <v>1.0142226295755141</v>
      </c>
      <c r="CU763" s="17">
        <f t="shared" si="1621"/>
        <v>0.1631268864625488</v>
      </c>
      <c r="CV763" s="17">
        <f t="shared" si="1622"/>
        <v>0.16083932827531452</v>
      </c>
      <c r="CW763" s="13">
        <f t="shared" si="1623"/>
        <v>-1.5234541654882323</v>
      </c>
      <c r="CX763" s="13">
        <f t="shared" si="1624"/>
        <v>-1.0985360061328346</v>
      </c>
      <c r="CY763" s="13">
        <f t="shared" si="1625"/>
        <v>-2.9117629425835103</v>
      </c>
      <c r="CZ763" s="13">
        <f t="shared" si="1633"/>
        <v>0.42491815935539795</v>
      </c>
      <c r="DA763" s="13">
        <f t="shared" si="1634"/>
        <v>0.43904059621993557</v>
      </c>
      <c r="DB763" s="13">
        <f t="shared" si="1635"/>
        <v>-1.388308777095278</v>
      </c>
      <c r="DC763" s="13">
        <f t="shared" si="1636"/>
        <v>1.4122436864537917E-2</v>
      </c>
      <c r="DD763" s="13">
        <f t="shared" si="1637"/>
        <v>-1.8132269364506757</v>
      </c>
      <c r="DE763" s="13">
        <f t="shared" si="1638"/>
        <v>-1.8273493733152135</v>
      </c>
      <c r="DF763" s="15"/>
      <c r="DY763" s="124"/>
      <c r="EE763" t="str">
        <f>E763</f>
        <v>iRM6</v>
      </c>
      <c r="EF763" t="str">
        <f>A763</f>
        <v>Lab 3</v>
      </c>
      <c r="EG763" t="str">
        <f>B763</f>
        <v>Jul 22, 2020</v>
      </c>
      <c r="EH763" s="50">
        <f>C763</f>
        <v>3</v>
      </c>
      <c r="EI763" s="48">
        <f>BE763/AVERAGE(BE762,BE764)</f>
        <v>1.006116870346089</v>
      </c>
      <c r="EJ763" s="46">
        <f>(CM763/AVERAGE(CM762,CM764)-1)*10^6</f>
        <v>7.9492795281854711</v>
      </c>
      <c r="EK763" s="46">
        <f>(CN763/AVERAGE(CN762,CN764)-1)*10^6</f>
        <v>10.581031132828045</v>
      </c>
      <c r="EL763" s="46">
        <f>(CP763/AVERAGE(CP762,CP764)-1)*10^6</f>
        <v>39.476033422358725</v>
      </c>
      <c r="EN763" s="39" t="str">
        <f t="shared" ref="EN763:EU763" si="1669">DV802</f>
        <v>STD</v>
      </c>
      <c r="EO763" s="39" t="str">
        <f t="shared" si="1669"/>
        <v>Lab 3</v>
      </c>
      <c r="EP763" s="39" t="str">
        <f t="shared" si="1669"/>
        <v>Jul 22, 2020</v>
      </c>
      <c r="EQ763" s="124">
        <f t="shared" si="1669"/>
        <v>3</v>
      </c>
      <c r="ER763" s="117">
        <f t="shared" si="1669"/>
        <v>1.0025621172623682</v>
      </c>
      <c r="ES763" s="44">
        <f t="shared" si="1669"/>
        <v>3.31761953242804</v>
      </c>
      <c r="ET763" s="44">
        <f t="shared" si="1669"/>
        <v>-3.4025212515276237</v>
      </c>
      <c r="EU763" s="44">
        <f t="shared" si="1669"/>
        <v>-32.945204850531873</v>
      </c>
      <c r="EV763" s="39" t="s">
        <v>275</v>
      </c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</row>
    <row r="764" spans="1:235">
      <c r="A764" t="s">
        <v>178</v>
      </c>
      <c r="B764" t="s">
        <v>174</v>
      </c>
      <c r="C764">
        <v>3</v>
      </c>
      <c r="D764" s="14">
        <v>8</v>
      </c>
      <c r="E764" t="s">
        <v>162</v>
      </c>
      <c r="F764" s="13">
        <v>8.7322170999999996E-5</v>
      </c>
      <c r="G764" s="13">
        <v>-1.2682323E-5</v>
      </c>
      <c r="H764" s="13">
        <v>1.9603293000000001E-4</v>
      </c>
      <c r="I764" s="13">
        <v>5.2132860999999997E-5</v>
      </c>
      <c r="J764" s="13">
        <v>1.2667833000000001E-4</v>
      </c>
      <c r="K764" s="13"/>
      <c r="L764" s="13">
        <v>1.7100832E-4</v>
      </c>
      <c r="M764" s="13"/>
      <c r="N764" s="13">
        <v>8.0887987999999996E-5</v>
      </c>
      <c r="O764" s="13"/>
      <c r="P764" s="13"/>
      <c r="Q764" s="13"/>
      <c r="R764" s="13"/>
      <c r="S764" s="13"/>
      <c r="T764" s="13">
        <v>4.5214989999999999E-5</v>
      </c>
      <c r="U764" s="13">
        <v>3.4357889000000002E-5</v>
      </c>
      <c r="V764" s="13">
        <v>12.405563000000001</v>
      </c>
      <c r="W764" s="13">
        <v>2.7710499</v>
      </c>
      <c r="X764" s="13">
        <v>4.3423163000000002</v>
      </c>
      <c r="Y764" s="13"/>
      <c r="Z764" s="13">
        <v>4.6196386</v>
      </c>
      <c r="AA764" s="13"/>
      <c r="AB764" s="13">
        <v>0.77863932000000002</v>
      </c>
      <c r="AI764" s="68">
        <f t="shared" si="1605"/>
        <v>1</v>
      </c>
      <c r="AJ764" s="13">
        <f t="shared" si="1563"/>
        <v>-4.2107180999999997E-5</v>
      </c>
      <c r="AK764" s="13">
        <f t="shared" si="1564"/>
        <v>4.7040212000000004E-5</v>
      </c>
      <c r="AL764" s="13">
        <f t="shared" si="1565"/>
        <v>12.40536696707</v>
      </c>
      <c r="AM764" s="13">
        <f t="shared" si="1566"/>
        <v>2.7709977671389998</v>
      </c>
      <c r="AN764" s="13">
        <f t="shared" si="1567"/>
        <v>4.3421896216700002</v>
      </c>
      <c r="AO764" s="13">
        <f t="shared" si="1568"/>
        <v>0</v>
      </c>
      <c r="AP764" s="13">
        <f t="shared" si="1569"/>
        <v>4.6194675916800003</v>
      </c>
      <c r="AQ764" s="13">
        <f t="shared" si="1570"/>
        <v>0</v>
      </c>
      <c r="AR764" s="13">
        <f t="shared" si="1571"/>
        <v>0.77855843201200003</v>
      </c>
      <c r="AS764" s="13">
        <f t="shared" si="1572"/>
        <v>0</v>
      </c>
      <c r="AT764" s="13">
        <f t="shared" si="1573"/>
        <v>0</v>
      </c>
      <c r="AU764" s="13">
        <f t="shared" si="1574"/>
        <v>0</v>
      </c>
      <c r="AV764" s="13">
        <f t="shared" si="1575"/>
        <v>0</v>
      </c>
      <c r="AW764" s="13">
        <f t="shared" si="1576"/>
        <v>0</v>
      </c>
      <c r="AY764">
        <f t="shared" si="1577"/>
        <v>0</v>
      </c>
      <c r="AZ764">
        <f t="shared" si="1578"/>
        <v>1</v>
      </c>
      <c r="BB764">
        <f t="shared" si="1606"/>
        <v>1</v>
      </c>
      <c r="BC764">
        <f t="shared" si="1607"/>
        <v>1</v>
      </c>
      <c r="BD764" s="41">
        <f t="shared" si="1608"/>
        <v>2.2174428015587164</v>
      </c>
      <c r="BE764" s="13">
        <f t="shared" si="1609"/>
        <v>12.40536696707</v>
      </c>
      <c r="BF764" s="13">
        <f t="shared" si="1610"/>
        <v>2.7709977671389998</v>
      </c>
      <c r="BG764" s="13">
        <f t="shared" si="1579"/>
        <v>4.3421896216700002</v>
      </c>
      <c r="BH764" s="13">
        <f t="shared" si="1580"/>
        <v>4.6194675916800003</v>
      </c>
      <c r="BI764" s="13">
        <f t="shared" si="1581"/>
        <v>0.77855843201200003</v>
      </c>
      <c r="BJ764" s="17">
        <f t="shared" si="1582"/>
        <v>0.22337088249743864</v>
      </c>
      <c r="BK764" s="17">
        <f t="shared" si="1583"/>
        <v>0.35002508456189374</v>
      </c>
      <c r="BL764" s="17">
        <f t="shared" si="1584"/>
        <v>0.37237653702162615</v>
      </c>
      <c r="BM764" s="17">
        <f t="shared" si="1585"/>
        <v>6.2759806628750317E-2</v>
      </c>
      <c r="BN764" s="17">
        <f t="shared" si="1627"/>
        <v>1.5670130352191605</v>
      </c>
      <c r="BO764" s="17">
        <f t="shared" si="1628"/>
        <v>1.6670773417654208</v>
      </c>
      <c r="BP764" s="17">
        <f t="shared" si="1629"/>
        <v>0.28096682041568233</v>
      </c>
      <c r="BQ764" s="17">
        <f t="shared" si="1630"/>
        <v>1.0638567161199559</v>
      </c>
      <c r="BR764" s="17">
        <f t="shared" si="1631"/>
        <v>0.17930088269903044</v>
      </c>
      <c r="BS764" s="17">
        <f t="shared" si="1632"/>
        <v>0.16853856349468516</v>
      </c>
      <c r="BT764" s="96">
        <f t="shared" si="1586"/>
        <v>-1.4989217388120517</v>
      </c>
      <c r="BU764" s="96">
        <f t="shared" si="1587"/>
        <v>-1.0497504568900229</v>
      </c>
      <c r="BV764" s="96">
        <f t="shared" si="1588"/>
        <v>-0.98784974033954931</v>
      </c>
      <c r="BW764" s="96">
        <f t="shared" si="1589"/>
        <v>-2.768440432244577</v>
      </c>
      <c r="BX764" s="96"/>
      <c r="BY764" s="96"/>
      <c r="BZ764" s="96"/>
      <c r="CA764" s="96"/>
      <c r="CB764" s="96"/>
      <c r="CC764" s="96"/>
      <c r="CD764" s="96"/>
      <c r="CE764" s="96"/>
      <c r="CF764" s="96"/>
      <c r="CG764" s="96"/>
      <c r="CH764" s="96"/>
      <c r="CJ764" s="39"/>
      <c r="CK764" s="19">
        <f t="shared" si="1611"/>
        <v>0</v>
      </c>
      <c r="CL764" s="38">
        <f t="shared" si="1612"/>
        <v>2.2174428015587164</v>
      </c>
      <c r="CM764" s="39">
        <f t="shared" si="1613"/>
        <v>0.2179536396738469</v>
      </c>
      <c r="CN764" s="39">
        <f t="shared" si="1614"/>
        <v>0.333355221056582</v>
      </c>
      <c r="CO764" s="41">
        <f t="shared" si="1615"/>
        <v>0.33810000000000007</v>
      </c>
      <c r="CP764" s="39">
        <f t="shared" si="1616"/>
        <v>5.43788278245637E-2</v>
      </c>
      <c r="CQ764" s="17">
        <f t="shared" si="1617"/>
        <v>1.5294776520154743</v>
      </c>
      <c r="CR764" s="17">
        <f t="shared" si="1618"/>
        <v>1.5512473226230319</v>
      </c>
      <c r="CS764" s="17">
        <f t="shared" si="1619"/>
        <v>0.24949722292290225</v>
      </c>
      <c r="CT764" s="17">
        <f t="shared" si="1620"/>
        <v>1.014233402219948</v>
      </c>
      <c r="CU764" s="17">
        <f t="shared" si="1621"/>
        <v>0.16312577211842652</v>
      </c>
      <c r="CV764" s="17">
        <f t="shared" si="1622"/>
        <v>0.16083652122024161</v>
      </c>
      <c r="CW764" s="13">
        <f t="shared" si="1623"/>
        <v>-1.5234729008554013</v>
      </c>
      <c r="CX764" s="13">
        <f t="shared" si="1624"/>
        <v>-1.0985466276540952</v>
      </c>
      <c r="CY764" s="13">
        <f t="shared" si="1625"/>
        <v>-2.9117803952774404</v>
      </c>
      <c r="CZ764" s="13">
        <f t="shared" si="1633"/>
        <v>0.42492627320130627</v>
      </c>
      <c r="DA764" s="13">
        <f t="shared" si="1634"/>
        <v>0.43905933158710464</v>
      </c>
      <c r="DB764" s="13">
        <f t="shared" si="1635"/>
        <v>-1.388307494422039</v>
      </c>
      <c r="DC764" s="13">
        <f t="shared" si="1636"/>
        <v>1.4133058385798498E-2</v>
      </c>
      <c r="DD764" s="13">
        <f t="shared" si="1637"/>
        <v>-1.813233767623345</v>
      </c>
      <c r="DE764" s="13">
        <f t="shared" si="1638"/>
        <v>-1.8273668260091436</v>
      </c>
      <c r="DF764" s="15"/>
      <c r="DV764" s="39" t="str">
        <f>E764</f>
        <v>STD</v>
      </c>
      <c r="DW764" s="39" t="str">
        <f>A764</f>
        <v>Lab 3</v>
      </c>
      <c r="DX764" s="39" t="str">
        <f>B764</f>
        <v>Jul 22, 2020</v>
      </c>
      <c r="DY764" s="124">
        <f>C764</f>
        <v>3</v>
      </c>
      <c r="DZ764" s="48">
        <f>BE764/AVERAGE(BE762,BE766)</f>
        <v>0.99866217038781335</v>
      </c>
      <c r="EA764" s="46">
        <f>(CM764/AVERAGE(CM762,CM766)-1)*10^6</f>
        <v>-20.606789156496497</v>
      </c>
      <c r="EB764" s="46">
        <f>(CN764/AVERAGE(CN762,CN766)-1)*10^6</f>
        <v>-0.44347713878956085</v>
      </c>
      <c r="EC764" s="46">
        <f>(CP764/AVERAGE(CP762,CP766)-1)*10^6</f>
        <v>31.26578333256802</v>
      </c>
      <c r="EH764" s="50"/>
      <c r="EK764" s="46"/>
      <c r="EL764" s="46"/>
      <c r="EN764" s="39" t="str">
        <f t="shared" ref="EN764:EU764" si="1670">DV804</f>
        <v>STD</v>
      </c>
      <c r="EO764" s="39" t="str">
        <f t="shared" si="1670"/>
        <v>Lab 3</v>
      </c>
      <c r="EP764" s="39" t="str">
        <f t="shared" si="1670"/>
        <v>Jul 22, 2020</v>
      </c>
      <c r="EQ764" s="124">
        <f t="shared" si="1670"/>
        <v>3</v>
      </c>
      <c r="ER764" s="117">
        <f t="shared" si="1670"/>
        <v>0.99683254757762296</v>
      </c>
      <c r="ES764" s="44">
        <f t="shared" si="1670"/>
        <v>-15.142264041756448</v>
      </c>
      <c r="ET764" s="44">
        <f t="shared" si="1670"/>
        <v>13.392330665551455</v>
      </c>
      <c r="EU764" s="44">
        <f t="shared" si="1670"/>
        <v>69.725597065861677</v>
      </c>
      <c r="EV764" s="39" t="s">
        <v>275</v>
      </c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</row>
    <row r="765" spans="1:235">
      <c r="A765" t="s">
        <v>178</v>
      </c>
      <c r="B765" t="s">
        <v>174</v>
      </c>
      <c r="C765">
        <v>3</v>
      </c>
      <c r="D765" s="14">
        <v>9</v>
      </c>
      <c r="E765" t="s">
        <v>171</v>
      </c>
      <c r="F765" s="13">
        <v>8.7322170999999996E-5</v>
      </c>
      <c r="G765" s="13">
        <v>-1.2682323E-5</v>
      </c>
      <c r="H765" s="13">
        <v>1.9603293000000001E-4</v>
      </c>
      <c r="I765" s="13">
        <v>5.2132860999999997E-5</v>
      </c>
      <c r="J765" s="13">
        <v>1.2667833000000001E-4</v>
      </c>
      <c r="K765" s="13"/>
      <c r="L765" s="13">
        <v>1.7100832E-4</v>
      </c>
      <c r="M765" s="13"/>
      <c r="N765" s="13">
        <v>8.0887987999999996E-5</v>
      </c>
      <c r="O765" s="13"/>
      <c r="P765" s="13"/>
      <c r="Q765" s="13"/>
      <c r="R765" s="13"/>
      <c r="S765" s="13"/>
      <c r="T765" s="13">
        <v>6.1312779000000003E-5</v>
      </c>
      <c r="U765" s="13">
        <v>3.1975538999999999E-5</v>
      </c>
      <c r="V765" s="13">
        <v>12.585929</v>
      </c>
      <c r="W765" s="13">
        <v>2.8114157999999998</v>
      </c>
      <c r="X765" s="13">
        <v>4.4055127000000001</v>
      </c>
      <c r="Y765" s="13"/>
      <c r="Z765" s="13">
        <v>4.6870348000000002</v>
      </c>
      <c r="AA765" s="13"/>
      <c r="AB765" s="13">
        <v>0.79001157</v>
      </c>
      <c r="AI765" s="68">
        <f t="shared" si="1605"/>
        <v>1</v>
      </c>
      <c r="AJ765" s="13">
        <f t="shared" si="1563"/>
        <v>-2.6009391999999993E-5</v>
      </c>
      <c r="AK765" s="13">
        <f t="shared" si="1564"/>
        <v>4.4657862000000001E-5</v>
      </c>
      <c r="AL765" s="13">
        <f t="shared" si="1565"/>
        <v>12.585732967069999</v>
      </c>
      <c r="AM765" s="13">
        <f t="shared" si="1566"/>
        <v>2.8113636671389997</v>
      </c>
      <c r="AN765" s="13">
        <f t="shared" si="1567"/>
        <v>4.40538602167</v>
      </c>
      <c r="AO765" s="13">
        <f t="shared" si="1568"/>
        <v>0</v>
      </c>
      <c r="AP765" s="13">
        <f t="shared" si="1569"/>
        <v>4.6868637916800004</v>
      </c>
      <c r="AQ765" s="13">
        <f t="shared" si="1570"/>
        <v>0</v>
      </c>
      <c r="AR765" s="13">
        <f t="shared" si="1571"/>
        <v>0.78993068201200001</v>
      </c>
      <c r="AS765" s="13">
        <f t="shared" si="1572"/>
        <v>0</v>
      </c>
      <c r="AT765" s="13">
        <f t="shared" si="1573"/>
        <v>0</v>
      </c>
      <c r="AU765" s="13">
        <f t="shared" si="1574"/>
        <v>0</v>
      </c>
      <c r="AV765" s="13">
        <f t="shared" si="1575"/>
        <v>0</v>
      </c>
      <c r="AW765" s="13">
        <f t="shared" si="1576"/>
        <v>0</v>
      </c>
      <c r="AY765">
        <f t="shared" si="1577"/>
        <v>0</v>
      </c>
      <c r="AZ765">
        <f t="shared" si="1578"/>
        <v>1</v>
      </c>
      <c r="BB765">
        <f t="shared" si="1606"/>
        <v>1</v>
      </c>
      <c r="BC765">
        <f t="shared" si="1607"/>
        <v>1</v>
      </c>
      <c r="BD765" s="41">
        <f t="shared" si="1608"/>
        <v>2.2185801780162939</v>
      </c>
      <c r="BE765" s="13">
        <f t="shared" si="1609"/>
        <v>12.585732967069999</v>
      </c>
      <c r="BF765" s="13">
        <f t="shared" si="1610"/>
        <v>2.8113636671389997</v>
      </c>
      <c r="BG765" s="13">
        <f t="shared" si="1579"/>
        <v>4.40538602167</v>
      </c>
      <c r="BH765" s="13">
        <f t="shared" si="1580"/>
        <v>4.6868637916800004</v>
      </c>
      <c r="BI765" s="13">
        <f t="shared" si="1581"/>
        <v>0.78993068201200001</v>
      </c>
      <c r="BJ765" s="17">
        <f t="shared" si="1582"/>
        <v>0.22337703131750891</v>
      </c>
      <c r="BK765" s="17">
        <f t="shared" si="1583"/>
        <v>0.35003015185500069</v>
      </c>
      <c r="BL765" s="17">
        <f t="shared" si="1584"/>
        <v>0.37239498120156905</v>
      </c>
      <c r="BM765" s="17">
        <f t="shared" si="1585"/>
        <v>6.2763979188086849E-2</v>
      </c>
      <c r="BN765" s="17">
        <f t="shared" si="1627"/>
        <v>1.566992585542363</v>
      </c>
      <c r="BO765" s="17">
        <f t="shared" si="1628"/>
        <v>1.6671140224450629</v>
      </c>
      <c r="BP765" s="17">
        <f t="shared" si="1629"/>
        <v>0.28097776578861372</v>
      </c>
      <c r="BQ765" s="17">
        <f t="shared" si="1630"/>
        <v>1.0638940080677193</v>
      </c>
      <c r="BR765" s="17">
        <f t="shared" si="1631"/>
        <v>0.1793102075791651</v>
      </c>
      <c r="BS765" s="17">
        <f t="shared" si="1632"/>
        <v>0.16854142068610242</v>
      </c>
      <c r="BT765" s="96">
        <f t="shared" si="1586"/>
        <v>-1.4988942117889565</v>
      </c>
      <c r="BU765" s="96">
        <f t="shared" si="1587"/>
        <v>-1.0497359800520722</v>
      </c>
      <c r="BV765" s="96">
        <f t="shared" si="1588"/>
        <v>-0.9878002105723781</v>
      </c>
      <c r="BW765" s="96">
        <f t="shared" si="1589"/>
        <v>-2.7683739498753446</v>
      </c>
      <c r="BX765" s="96"/>
      <c r="BY765" s="96"/>
      <c r="BZ765" s="96"/>
      <c r="CA765" s="96"/>
      <c r="CB765" s="96"/>
      <c r="CC765" s="96"/>
      <c r="CD765" s="96"/>
      <c r="CE765" s="96"/>
      <c r="CF765" s="96"/>
      <c r="CG765" s="96"/>
      <c r="CH765" s="96"/>
      <c r="CJ765" s="39"/>
      <c r="CK765" s="19">
        <f t="shared" si="1611"/>
        <v>0</v>
      </c>
      <c r="CL765" s="38">
        <f t="shared" si="1612"/>
        <v>2.2185801780162939</v>
      </c>
      <c r="CM765" s="39">
        <f t="shared" si="1613"/>
        <v>0.21795689465660203</v>
      </c>
      <c r="CN765" s="39">
        <f t="shared" si="1614"/>
        <v>0.33335170357108557</v>
      </c>
      <c r="CO765" s="41">
        <f t="shared" si="1615"/>
        <v>0.33809999999999996</v>
      </c>
      <c r="CP765" s="39">
        <f t="shared" si="1616"/>
        <v>5.4378445002617896E-2</v>
      </c>
      <c r="CQ765" s="17">
        <f t="shared" si="1617"/>
        <v>1.5294386722488946</v>
      </c>
      <c r="CR765" s="17">
        <f t="shared" si="1618"/>
        <v>1.5512241561923843</v>
      </c>
      <c r="CS765" s="17">
        <f t="shared" si="1619"/>
        <v>0.24949174050351944</v>
      </c>
      <c r="CT765" s="17">
        <f t="shared" si="1620"/>
        <v>1.0142441042839965</v>
      </c>
      <c r="CU765" s="17">
        <f t="shared" si="1621"/>
        <v>0.16312634499862985</v>
      </c>
      <c r="CV765" s="17">
        <f t="shared" si="1622"/>
        <v>0.16083538894592694</v>
      </c>
      <c r="CW765" s="13">
        <f t="shared" si="1623"/>
        <v>-1.5234579666774044</v>
      </c>
      <c r="CX765" s="13">
        <f t="shared" si="1624"/>
        <v>-1.0985571794733926</v>
      </c>
      <c r="CY765" s="13">
        <f t="shared" si="1625"/>
        <v>-2.9117874352102344</v>
      </c>
      <c r="CZ765" s="13">
        <f t="shared" si="1633"/>
        <v>0.42490078720401203</v>
      </c>
      <c r="DA765" s="13">
        <f t="shared" si="1634"/>
        <v>0.43904439740910739</v>
      </c>
      <c r="DB765" s="13">
        <f t="shared" si="1635"/>
        <v>-1.3883294685328305</v>
      </c>
      <c r="DC765" s="13">
        <f t="shared" si="1636"/>
        <v>1.4143610205095782E-2</v>
      </c>
      <c r="DD765" s="13">
        <f t="shared" si="1637"/>
        <v>-1.813230255736842</v>
      </c>
      <c r="DE765" s="13">
        <f t="shared" si="1638"/>
        <v>-1.8273738659419378</v>
      </c>
      <c r="DF765" s="15"/>
      <c r="DY765" s="124"/>
      <c r="EE765" t="str">
        <f>E765</f>
        <v>iRM10</v>
      </c>
      <c r="EF765" t="str">
        <f>A765</f>
        <v>Lab 3</v>
      </c>
      <c r="EG765" t="str">
        <f>B765</f>
        <v>Jul 22, 2020</v>
      </c>
      <c r="EH765" s="50">
        <f>C765</f>
        <v>3</v>
      </c>
      <c r="EI765" s="48">
        <f>BE765/AVERAGE(BE764,BE766)</f>
        <v>1.0160232510485294</v>
      </c>
      <c r="EJ765" s="46">
        <f>(CM765/AVERAGE(CM764,CM766)-1)*10^6</f>
        <v>5.1132028968670085</v>
      </c>
      <c r="EK765" s="46">
        <f>(CN765/AVERAGE(CN764,CN766)-1)*10^6</f>
        <v>-10.954690441211667</v>
      </c>
      <c r="EL765" s="46">
        <f>(CP765/AVERAGE(CP764,CP766)-1)*10^6</f>
        <v>2.2026003176911502</v>
      </c>
      <c r="EN765" s="39" t="str">
        <f t="shared" ref="EN765:EU765" si="1671">DV806</f>
        <v>STD</v>
      </c>
      <c r="EO765" s="39" t="str">
        <f t="shared" si="1671"/>
        <v>Lab 3</v>
      </c>
      <c r="EP765" s="39" t="str">
        <f t="shared" si="1671"/>
        <v>Jul 22, 2020</v>
      </c>
      <c r="EQ765" s="124">
        <f t="shared" si="1671"/>
        <v>3</v>
      </c>
      <c r="ER765" s="117">
        <f t="shared" si="1671"/>
        <v>1.002582956410988</v>
      </c>
      <c r="ES765" s="44">
        <f t="shared" si="1671"/>
        <v>24.20582279083483</v>
      </c>
      <c r="ET765" s="44">
        <f t="shared" si="1671"/>
        <v>-10.069771384846327</v>
      </c>
      <c r="EU765" s="44">
        <f t="shared" si="1671"/>
        <v>-79.204551837186443</v>
      </c>
      <c r="EV765" s="39" t="s">
        <v>275</v>
      </c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</row>
    <row r="766" spans="1:235">
      <c r="A766" t="s">
        <v>178</v>
      </c>
      <c r="B766" t="s">
        <v>174</v>
      </c>
      <c r="C766">
        <v>3</v>
      </c>
      <c r="D766" s="14">
        <v>10</v>
      </c>
      <c r="E766" t="s">
        <v>162</v>
      </c>
      <c r="F766" s="13">
        <v>8.7322170999999996E-5</v>
      </c>
      <c r="G766" s="13">
        <v>-1.2682323E-5</v>
      </c>
      <c r="H766" s="13">
        <v>1.9603293000000001E-4</v>
      </c>
      <c r="I766" s="13">
        <v>5.2132860999999997E-5</v>
      </c>
      <c r="J766" s="13">
        <v>1.2667833000000001E-4</v>
      </c>
      <c r="K766" s="13"/>
      <c r="L766" s="13">
        <v>1.7100832E-4</v>
      </c>
      <c r="M766" s="13"/>
      <c r="N766" s="13">
        <v>8.0887987999999996E-5</v>
      </c>
      <c r="O766" s="13"/>
      <c r="P766" s="13"/>
      <c r="Q766" s="13"/>
      <c r="R766" s="13"/>
      <c r="S766" s="13"/>
      <c r="T766" s="13">
        <v>5.2609648000000003E-5</v>
      </c>
      <c r="U766" s="13">
        <v>5.2270030999999997E-5</v>
      </c>
      <c r="V766" s="13">
        <v>12.369327</v>
      </c>
      <c r="W766" s="13">
        <v>2.763061</v>
      </c>
      <c r="X766" s="13">
        <v>4.3297948000000002</v>
      </c>
      <c r="Y766" s="13"/>
      <c r="Z766" s="13">
        <v>4.6064788999999999</v>
      </c>
      <c r="AA766" s="13"/>
      <c r="AB766" s="13">
        <v>0.77643430000000002</v>
      </c>
      <c r="AI766" s="68">
        <f t="shared" si="1605"/>
        <v>1</v>
      </c>
      <c r="AJ766" s="13">
        <f t="shared" si="1563"/>
        <v>-3.4712522999999993E-5</v>
      </c>
      <c r="AK766" s="13">
        <f t="shared" si="1564"/>
        <v>6.4952353999999992E-5</v>
      </c>
      <c r="AL766" s="13">
        <f t="shared" si="1565"/>
        <v>12.369130967069999</v>
      </c>
      <c r="AM766" s="13">
        <f t="shared" si="1566"/>
        <v>2.7630088671389998</v>
      </c>
      <c r="AN766" s="13">
        <f t="shared" si="1567"/>
        <v>4.3296681216700001</v>
      </c>
      <c r="AO766" s="13">
        <f t="shared" si="1568"/>
        <v>0</v>
      </c>
      <c r="AP766" s="13">
        <f t="shared" si="1569"/>
        <v>4.6063078916800002</v>
      </c>
      <c r="AQ766" s="13">
        <f t="shared" si="1570"/>
        <v>0</v>
      </c>
      <c r="AR766" s="13">
        <f t="shared" si="1571"/>
        <v>0.77635341201200003</v>
      </c>
      <c r="AS766" s="13">
        <f t="shared" si="1572"/>
        <v>0</v>
      </c>
      <c r="AT766" s="13">
        <f t="shared" si="1573"/>
        <v>0</v>
      </c>
      <c r="AU766" s="13">
        <f t="shared" si="1574"/>
        <v>0</v>
      </c>
      <c r="AV766" s="13">
        <f t="shared" si="1575"/>
        <v>0</v>
      </c>
      <c r="AW766" s="13">
        <f t="shared" si="1576"/>
        <v>0</v>
      </c>
      <c r="AY766">
        <f t="shared" si="1577"/>
        <v>0</v>
      </c>
      <c r="AZ766">
        <f t="shared" si="1578"/>
        <v>1</v>
      </c>
      <c r="BB766">
        <f t="shared" si="1606"/>
        <v>1</v>
      </c>
      <c r="BC766">
        <f t="shared" si="1607"/>
        <v>1</v>
      </c>
      <c r="BD766" s="41">
        <f t="shared" si="1608"/>
        <v>2.2191066127025136</v>
      </c>
      <c r="BE766" s="13">
        <f t="shared" si="1609"/>
        <v>12.369130967069999</v>
      </c>
      <c r="BF766" s="13">
        <f t="shared" si="1610"/>
        <v>2.7630088671389998</v>
      </c>
      <c r="BG766" s="13">
        <f t="shared" si="1579"/>
        <v>4.3296681216700001</v>
      </c>
      <c r="BH766" s="13">
        <f t="shared" si="1580"/>
        <v>4.6063078916800002</v>
      </c>
      <c r="BI766" s="13">
        <f t="shared" si="1581"/>
        <v>0.77635341201200003</v>
      </c>
      <c r="BJ766" s="17">
        <f t="shared" si="1582"/>
        <v>0.22337938489736128</v>
      </c>
      <c r="BK766" s="17">
        <f t="shared" si="1583"/>
        <v>0.35003818240721662</v>
      </c>
      <c r="BL766" s="17">
        <f t="shared" si="1584"/>
        <v>0.37240351839941288</v>
      </c>
      <c r="BM766" s="17">
        <f t="shared" si="1585"/>
        <v>6.2765396702392798E-2</v>
      </c>
      <c r="BN766" s="17">
        <f t="shared" si="1627"/>
        <v>1.5670120256085973</v>
      </c>
      <c r="BO766" s="17">
        <f t="shared" si="1628"/>
        <v>1.6671346757021712</v>
      </c>
      <c r="BP766" s="17">
        <f t="shared" si="1629"/>
        <v>0.28098115110860544</v>
      </c>
      <c r="BQ766" s="17">
        <f t="shared" si="1630"/>
        <v>1.0638939896167601</v>
      </c>
      <c r="BR766" s="17">
        <f t="shared" si="1631"/>
        <v>0.17931014345564944</v>
      </c>
      <c r="BS766" s="17">
        <f t="shared" si="1632"/>
        <v>0.16854136333662459</v>
      </c>
      <c r="BT766" s="96">
        <f t="shared" si="1586"/>
        <v>-1.4988836754887851</v>
      </c>
      <c r="BU766" s="96">
        <f t="shared" si="1587"/>
        <v>-1.0497130378567943</v>
      </c>
      <c r="BV766" s="96">
        <f t="shared" si="1588"/>
        <v>-0.98777728571995482</v>
      </c>
      <c r="BW766" s="96">
        <f t="shared" si="1589"/>
        <v>-2.7683513652923186</v>
      </c>
      <c r="BX766" s="96"/>
      <c r="BY766" s="96"/>
      <c r="BZ766" s="96"/>
      <c r="CA766" s="96"/>
      <c r="CB766" s="96"/>
      <c r="CC766" s="96"/>
      <c r="CD766" s="96"/>
      <c r="CE766" s="96"/>
      <c r="CF766" s="96"/>
      <c r="CG766" s="96"/>
      <c r="CH766" s="96"/>
      <c r="CJ766" s="39"/>
      <c r="CK766" s="19">
        <f t="shared" si="1611"/>
        <v>0</v>
      </c>
      <c r="CL766" s="38">
        <f t="shared" si="1612"/>
        <v>2.2191066127025136</v>
      </c>
      <c r="CM766" s="39">
        <f t="shared" si="1613"/>
        <v>0.21795792073510373</v>
      </c>
      <c r="CN766" s="39">
        <f t="shared" si="1614"/>
        <v>0.3333554896950392</v>
      </c>
      <c r="CO766" s="41">
        <f t="shared" si="1615"/>
        <v>0.33810000000000007</v>
      </c>
      <c r="CP766" s="39">
        <f t="shared" si="1616"/>
        <v>5.4377822633239238E-2</v>
      </c>
      <c r="CQ766" s="17">
        <f t="shared" si="1617"/>
        <v>1.5294488430185771</v>
      </c>
      <c r="CR766" s="17">
        <f t="shared" si="1618"/>
        <v>1.5512168535086712</v>
      </c>
      <c r="CS766" s="17">
        <f t="shared" si="1619"/>
        <v>0.24948771051696533</v>
      </c>
      <c r="CT766" s="17">
        <f t="shared" si="1620"/>
        <v>1.0142325848879863</v>
      </c>
      <c r="CU766" s="17">
        <f t="shared" si="1621"/>
        <v>0.16312262528805285</v>
      </c>
      <c r="CV766" s="17">
        <f t="shared" si="1622"/>
        <v>0.16083354816101525</v>
      </c>
      <c r="CW766" s="13">
        <f t="shared" si="1623"/>
        <v>-1.5234532589755074</v>
      </c>
      <c r="CX766" s="13">
        <f t="shared" si="1624"/>
        <v>-1.0985458217919639</v>
      </c>
      <c r="CY766" s="13">
        <f t="shared" si="1625"/>
        <v>-2.9117988804242381</v>
      </c>
      <c r="CZ766" s="13">
        <f t="shared" si="1633"/>
        <v>0.42490743718354335</v>
      </c>
      <c r="DA766" s="13">
        <f t="shared" si="1634"/>
        <v>0.43903968970721058</v>
      </c>
      <c r="DB766" s="13">
        <f t="shared" si="1635"/>
        <v>-1.3883456214487309</v>
      </c>
      <c r="DC766" s="13">
        <f t="shared" si="1636"/>
        <v>1.4132252523667349E-2</v>
      </c>
      <c r="DD766" s="13">
        <f t="shared" si="1637"/>
        <v>-1.8132530586322744</v>
      </c>
      <c r="DE766" s="13">
        <f t="shared" si="1638"/>
        <v>-1.8273853111559413</v>
      </c>
      <c r="DF766" s="15"/>
      <c r="DV766" s="39" t="str">
        <f>E766</f>
        <v>STD</v>
      </c>
      <c r="DW766" s="39" t="str">
        <f>A766</f>
        <v>Lab 3</v>
      </c>
      <c r="DX766" s="39" t="str">
        <f>B766</f>
        <v>Jul 22, 2020</v>
      </c>
      <c r="DY766" s="124">
        <f>C766</f>
        <v>3</v>
      </c>
      <c r="DZ766" s="48">
        <f>BE766/AVERAGE(BE764,BE768)</f>
        <v>1.0036110222179073</v>
      </c>
      <c r="EA766" s="46">
        <f>(CM766/AVERAGE(CM764,CM768)-1)*10^6</f>
        <v>9.3919966233091401</v>
      </c>
      <c r="EB766" s="46">
        <f>(CN766/AVERAGE(CN764,CN768)-1)*10^6</f>
        <v>-0.10217071400031585</v>
      </c>
      <c r="EC766" s="46">
        <f>(CP766/AVERAGE(CP764,CP768)-1)*10^6</f>
        <v>-22.373426850519351</v>
      </c>
      <c r="EH766" s="50"/>
      <c r="EK766" s="46"/>
      <c r="EL766" s="46"/>
      <c r="EN766" s="39" t="str">
        <f t="shared" ref="EN766:EU766" si="1672">DV808</f>
        <v>STD</v>
      </c>
      <c r="EO766" s="39" t="str">
        <f t="shared" si="1672"/>
        <v>Lab 3</v>
      </c>
      <c r="EP766" s="39" t="str">
        <f t="shared" si="1672"/>
        <v>Jul 22, 2020</v>
      </c>
      <c r="EQ766" s="124">
        <f t="shared" si="1672"/>
        <v>3</v>
      </c>
      <c r="ER766" s="117">
        <f t="shared" si="1672"/>
        <v>1.0009006231032094</v>
      </c>
      <c r="ES766" s="44">
        <f t="shared" si="1672"/>
        <v>-24.453373753230423</v>
      </c>
      <c r="ET766" s="44">
        <f t="shared" si="1672"/>
        <v>-3.3746139048718149</v>
      </c>
      <c r="EU766" s="44">
        <f t="shared" si="1672"/>
        <v>24.295546732666651</v>
      </c>
      <c r="EV766" s="39" t="s">
        <v>275</v>
      </c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</row>
    <row r="767" spans="1:235">
      <c r="A767" t="s">
        <v>178</v>
      </c>
      <c r="B767" t="s">
        <v>174</v>
      </c>
      <c r="C767">
        <v>3</v>
      </c>
      <c r="D767" s="14">
        <v>11</v>
      </c>
      <c r="E767" t="s">
        <v>172</v>
      </c>
      <c r="F767" s="13">
        <v>8.7322170999999996E-5</v>
      </c>
      <c r="G767" s="13">
        <v>-1.2682323E-5</v>
      </c>
      <c r="H767" s="13">
        <v>1.9603293000000001E-4</v>
      </c>
      <c r="I767" s="13">
        <v>5.2132860999999997E-5</v>
      </c>
      <c r="J767" s="13">
        <v>1.2667833000000001E-4</v>
      </c>
      <c r="K767" s="13"/>
      <c r="L767" s="13">
        <v>1.7100832E-4</v>
      </c>
      <c r="M767" s="13"/>
      <c r="N767" s="13">
        <v>8.0887987999999996E-5</v>
      </c>
      <c r="O767" s="13"/>
      <c r="P767" s="13"/>
      <c r="Q767" s="13"/>
      <c r="R767" s="13"/>
      <c r="S767" s="13"/>
      <c r="T767" s="13">
        <v>3.8980072E-5</v>
      </c>
      <c r="U767" s="13">
        <v>2.7607784E-5</v>
      </c>
      <c r="V767" s="13">
        <v>12.311222000000001</v>
      </c>
      <c r="W767" s="13">
        <v>2.7501134</v>
      </c>
      <c r="X767" s="13">
        <v>4.3095119999999998</v>
      </c>
      <c r="Y767" s="13"/>
      <c r="Z767" s="13">
        <v>4.5850577000000001</v>
      </c>
      <c r="AA767" s="13"/>
      <c r="AB767" s="13">
        <v>0.77282554000000003</v>
      </c>
      <c r="AI767" s="68">
        <f t="shared" si="1605"/>
        <v>1</v>
      </c>
      <c r="AJ767" s="13">
        <f t="shared" si="1563"/>
        <v>-4.8342098999999996E-5</v>
      </c>
      <c r="AK767" s="13">
        <f t="shared" si="1564"/>
        <v>4.0290107000000002E-5</v>
      </c>
      <c r="AL767" s="13">
        <f t="shared" si="1565"/>
        <v>12.31102596707</v>
      </c>
      <c r="AM767" s="13">
        <f t="shared" si="1566"/>
        <v>2.7500612671389999</v>
      </c>
      <c r="AN767" s="13">
        <f t="shared" si="1567"/>
        <v>4.3093853216699998</v>
      </c>
      <c r="AO767" s="13">
        <f t="shared" si="1568"/>
        <v>0</v>
      </c>
      <c r="AP767" s="13">
        <f t="shared" si="1569"/>
        <v>4.5848866916800004</v>
      </c>
      <c r="AQ767" s="13">
        <f t="shared" si="1570"/>
        <v>0</v>
      </c>
      <c r="AR767" s="13">
        <f t="shared" si="1571"/>
        <v>0.77274465201200004</v>
      </c>
      <c r="AS767" s="13">
        <f t="shared" si="1572"/>
        <v>0</v>
      </c>
      <c r="AT767" s="13">
        <f t="shared" si="1573"/>
        <v>0</v>
      </c>
      <c r="AU767" s="13">
        <f t="shared" si="1574"/>
        <v>0</v>
      </c>
      <c r="AV767" s="13">
        <f t="shared" si="1575"/>
        <v>0</v>
      </c>
      <c r="AW767" s="13">
        <f t="shared" si="1576"/>
        <v>0</v>
      </c>
      <c r="AY767">
        <f t="shared" si="1577"/>
        <v>0</v>
      </c>
      <c r="AZ767">
        <f t="shared" si="1578"/>
        <v>1</v>
      </c>
      <c r="BB767">
        <f t="shared" si="1606"/>
        <v>1</v>
      </c>
      <c r="BC767">
        <f t="shared" si="1607"/>
        <v>1</v>
      </c>
      <c r="BD767" s="41">
        <f t="shared" si="1608"/>
        <v>2.2201950219507953</v>
      </c>
      <c r="BE767" s="13">
        <f t="shared" si="1609"/>
        <v>12.31102596707</v>
      </c>
      <c r="BF767" s="13">
        <f t="shared" si="1610"/>
        <v>2.7500612671389999</v>
      </c>
      <c r="BG767" s="13">
        <f t="shared" si="1579"/>
        <v>4.3093853216699998</v>
      </c>
      <c r="BH767" s="13">
        <f t="shared" si="1580"/>
        <v>4.5848866916800004</v>
      </c>
      <c r="BI767" s="13">
        <f t="shared" si="1581"/>
        <v>0.77274465201200004</v>
      </c>
      <c r="BJ767" s="17">
        <f t="shared" si="1582"/>
        <v>0.22338197275312133</v>
      </c>
      <c r="BK767" s="17">
        <f t="shared" si="1583"/>
        <v>0.35004274486926656</v>
      </c>
      <c r="BL767" s="17">
        <f t="shared" si="1584"/>
        <v>0.37242116976634032</v>
      </c>
      <c r="BM767" s="17">
        <f t="shared" si="1585"/>
        <v>6.2768501510675617E-2</v>
      </c>
      <c r="BN767" s="17">
        <f t="shared" si="1627"/>
        <v>1.5670142964317402</v>
      </c>
      <c r="BO767" s="17">
        <f t="shared" si="1628"/>
        <v>1.6671943808909551</v>
      </c>
      <c r="BP767" s="17">
        <f t="shared" si="1629"/>
        <v>0.28099179507223038</v>
      </c>
      <c r="BQ767" s="17">
        <f t="shared" si="1630"/>
        <v>1.0639305491260262</v>
      </c>
      <c r="BR767" s="17">
        <f t="shared" si="1631"/>
        <v>0.17931667612227845</v>
      </c>
      <c r="BS767" s="17">
        <f t="shared" si="1632"/>
        <v>0.16854171192807602</v>
      </c>
      <c r="BT767" s="96">
        <f t="shared" si="1586"/>
        <v>-1.4988720905308841</v>
      </c>
      <c r="BU767" s="96">
        <f t="shared" si="1587"/>
        <v>-1.0497000037578144</v>
      </c>
      <c r="BV767" s="96">
        <f t="shared" si="1588"/>
        <v>-0.98772988834655617</v>
      </c>
      <c r="BW767" s="96">
        <f t="shared" si="1589"/>
        <v>-2.7683018996367839</v>
      </c>
      <c r="BX767" s="96"/>
      <c r="BY767" s="96"/>
      <c r="BZ767" s="96"/>
      <c r="CA767" s="96"/>
      <c r="CB767" s="96"/>
      <c r="CC767" s="96"/>
      <c r="CD767" s="96"/>
      <c r="CE767" s="96"/>
      <c r="CF767" s="96"/>
      <c r="CG767" s="96"/>
      <c r="CH767" s="96"/>
      <c r="CJ767" s="39"/>
      <c r="CK767" s="19">
        <f t="shared" si="1611"/>
        <v>0</v>
      </c>
      <c r="CL767" s="38">
        <f t="shared" si="1612"/>
        <v>2.2201950219507953</v>
      </c>
      <c r="CM767" s="39">
        <f t="shared" si="1613"/>
        <v>0.21795781922551771</v>
      </c>
      <c r="CN767" s="39">
        <f t="shared" si="1614"/>
        <v>0.33335185047129134</v>
      </c>
      <c r="CO767" s="41">
        <f t="shared" si="1615"/>
        <v>0.33810000000000007</v>
      </c>
      <c r="CP767" s="39">
        <f t="shared" si="1616"/>
        <v>5.4376686621287133E-2</v>
      </c>
      <c r="CQ767" s="17">
        <f t="shared" si="1617"/>
        <v>1.5294328584118251</v>
      </c>
      <c r="CR767" s="17">
        <f t="shared" si="1618"/>
        <v>1.5512175759575431</v>
      </c>
      <c r="CS767" s="17">
        <f t="shared" si="1619"/>
        <v>0.24948261463849739</v>
      </c>
      <c r="CT767" s="17">
        <f t="shared" si="1620"/>
        <v>1.0142436573308224</v>
      </c>
      <c r="CU767" s="17">
        <f t="shared" si="1621"/>
        <v>0.16312099826177537</v>
      </c>
      <c r="CV767" s="17">
        <f t="shared" si="1622"/>
        <v>0.16083018817298766</v>
      </c>
      <c r="CW767" s="13">
        <f t="shared" si="1623"/>
        <v>-1.5234537247058157</v>
      </c>
      <c r="CX767" s="13">
        <f t="shared" si="1624"/>
        <v>-1.0985567387971582</v>
      </c>
      <c r="CY767" s="13">
        <f t="shared" si="1625"/>
        <v>-2.911819771731825</v>
      </c>
      <c r="CZ767" s="13">
        <f t="shared" si="1633"/>
        <v>0.42489698590865771</v>
      </c>
      <c r="DA767" s="13">
        <f t="shared" si="1634"/>
        <v>0.43904015543751901</v>
      </c>
      <c r="DB767" s="13">
        <f t="shared" si="1635"/>
        <v>-1.3883660470260097</v>
      </c>
      <c r="DC767" s="13">
        <f t="shared" si="1636"/>
        <v>1.4143169528861509E-2</v>
      </c>
      <c r="DD767" s="13">
        <f t="shared" si="1637"/>
        <v>-1.8132630329346671</v>
      </c>
      <c r="DE767" s="13">
        <f t="shared" si="1638"/>
        <v>-1.8274062024635285</v>
      </c>
      <c r="DF767" s="15"/>
      <c r="DY767" s="124"/>
      <c r="EE767" t="str">
        <f>E767</f>
        <v>iRM11</v>
      </c>
      <c r="EF767" t="str">
        <f>A767</f>
        <v>Lab 3</v>
      </c>
      <c r="EG767" t="str">
        <f>B767</f>
        <v>Jul 22, 2020</v>
      </c>
      <c r="EH767" s="50">
        <f>C767</f>
        <v>3</v>
      </c>
      <c r="EI767" s="48">
        <f>BE767/AVERAGE(BE766,BE768)</f>
        <v>1.0003670821835526</v>
      </c>
      <c r="EJ767" s="46">
        <f>(CM767/AVERAGE(CM766,CM768)-1)*10^6</f>
        <v>-0.89466489838763152</v>
      </c>
      <c r="EK767" s="46">
        <f>(CN767/AVERAGE(CN766,CN768)-1)*10^6</f>
        <v>-11.422041462760824</v>
      </c>
      <c r="EL767" s="46">
        <f>(CP767/AVERAGE(CP766,CP768)-1)*10^6</f>
        <v>-34.021911221371326</v>
      </c>
      <c r="EN767" s="39" t="str">
        <f t="shared" ref="EN767:EU767" si="1673">DV810</f>
        <v>STD</v>
      </c>
      <c r="EO767" s="39" t="str">
        <f t="shared" si="1673"/>
        <v>Lab 3</v>
      </c>
      <c r="EP767" s="39" t="str">
        <f t="shared" si="1673"/>
        <v>Jul 22, 2020</v>
      </c>
      <c r="EQ767" s="124">
        <f t="shared" si="1673"/>
        <v>3</v>
      </c>
      <c r="ER767" s="117">
        <f t="shared" si="1673"/>
        <v>0.9988124105714834</v>
      </c>
      <c r="ES767" s="44">
        <f t="shared" si="1673"/>
        <v>25.53061186438832</v>
      </c>
      <c r="ET767" s="44">
        <f t="shared" si="1673"/>
        <v>12.159146080437111</v>
      </c>
      <c r="EU767" s="44">
        <f t="shared" si="1673"/>
        <v>20.263644558538019</v>
      </c>
      <c r="EV767" s="39" t="s">
        <v>275</v>
      </c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</row>
    <row r="768" spans="1:235">
      <c r="A768" t="s">
        <v>178</v>
      </c>
      <c r="B768" t="s">
        <v>174</v>
      </c>
      <c r="C768">
        <v>3</v>
      </c>
      <c r="D768" s="14">
        <v>12</v>
      </c>
      <c r="E768" t="s">
        <v>162</v>
      </c>
      <c r="F768" s="13">
        <v>8.7322170999999996E-5</v>
      </c>
      <c r="G768" s="13">
        <v>-1.2682323E-5</v>
      </c>
      <c r="H768" s="13">
        <v>1.9603293000000001E-4</v>
      </c>
      <c r="I768" s="13">
        <v>5.2132860999999997E-5</v>
      </c>
      <c r="J768" s="13">
        <v>1.2667833000000001E-4</v>
      </c>
      <c r="K768" s="13"/>
      <c r="L768" s="13">
        <v>1.7100832E-4</v>
      </c>
      <c r="M768" s="13"/>
      <c r="N768" s="13">
        <v>8.0887987999999996E-5</v>
      </c>
      <c r="O768" s="13"/>
      <c r="P768" s="13"/>
      <c r="Q768" s="13"/>
      <c r="R768" s="13"/>
      <c r="S768" s="13"/>
      <c r="T768" s="13">
        <v>1.9071827999999999E-5</v>
      </c>
      <c r="U768" s="13">
        <v>1.9218549999999999E-5</v>
      </c>
      <c r="V768" s="13">
        <v>12.244082000000001</v>
      </c>
      <c r="W768" s="13">
        <v>2.7351445999999999</v>
      </c>
      <c r="X768" s="13">
        <v>4.2861405000000001</v>
      </c>
      <c r="Y768" s="13"/>
      <c r="Z768" s="13">
        <v>4.5602201999999998</v>
      </c>
      <c r="AA768" s="13"/>
      <c r="AB768" s="13">
        <v>0.76868924999999999</v>
      </c>
      <c r="AI768" s="68">
        <f t="shared" si="1605"/>
        <v>1</v>
      </c>
      <c r="AJ768" s="13">
        <f t="shared" si="1563"/>
        <v>-6.825034299999999E-5</v>
      </c>
      <c r="AK768" s="13">
        <f t="shared" si="1564"/>
        <v>3.1900872999999998E-5</v>
      </c>
      <c r="AL768" s="13">
        <f t="shared" si="1565"/>
        <v>12.24388596707</v>
      </c>
      <c r="AM768" s="13">
        <f t="shared" si="1566"/>
        <v>2.7350924671389998</v>
      </c>
      <c r="AN768" s="13">
        <f t="shared" si="1567"/>
        <v>4.2860138216700001</v>
      </c>
      <c r="AO768" s="13">
        <f t="shared" si="1568"/>
        <v>0</v>
      </c>
      <c r="AP768" s="13">
        <f t="shared" si="1569"/>
        <v>4.5600491916800001</v>
      </c>
      <c r="AQ768" s="13">
        <f t="shared" si="1570"/>
        <v>0</v>
      </c>
      <c r="AR768" s="13">
        <f t="shared" si="1571"/>
        <v>0.768608362012</v>
      </c>
      <c r="AS768" s="13">
        <f t="shared" si="1572"/>
        <v>0</v>
      </c>
      <c r="AT768" s="13">
        <f t="shared" si="1573"/>
        <v>0</v>
      </c>
      <c r="AU768" s="13">
        <f t="shared" si="1574"/>
        <v>0</v>
      </c>
      <c r="AV768" s="13">
        <f t="shared" si="1575"/>
        <v>0</v>
      </c>
      <c r="AW768" s="13">
        <f t="shared" si="1576"/>
        <v>0</v>
      </c>
      <c r="AY768">
        <f t="shared" si="1577"/>
        <v>0</v>
      </c>
      <c r="AZ768">
        <f t="shared" si="1578"/>
        <v>1</v>
      </c>
      <c r="BB768">
        <f t="shared" si="1606"/>
        <v>1</v>
      </c>
      <c r="BC768">
        <f t="shared" si="1607"/>
        <v>1</v>
      </c>
      <c r="BD768" s="41">
        <f t="shared" si="1608"/>
        <v>2.2210352974048928</v>
      </c>
      <c r="BE768" s="13">
        <f t="shared" si="1609"/>
        <v>12.24388596707</v>
      </c>
      <c r="BF768" s="13">
        <f t="shared" si="1610"/>
        <v>2.7350924671389998</v>
      </c>
      <c r="BG768" s="13">
        <f t="shared" si="1579"/>
        <v>4.2860138216700001</v>
      </c>
      <c r="BH768" s="13">
        <f t="shared" si="1580"/>
        <v>4.5600491916800001</v>
      </c>
      <c r="BI768" s="13">
        <f t="shared" si="1581"/>
        <v>0.768608362012</v>
      </c>
      <c r="BJ768" s="17">
        <f t="shared" si="1582"/>
        <v>0.2233843466441166</v>
      </c>
      <c r="BK768" s="17">
        <f t="shared" si="1583"/>
        <v>0.35005339262365381</v>
      </c>
      <c r="BL768" s="17">
        <f t="shared" si="1584"/>
        <v>0.37243479757523701</v>
      </c>
      <c r="BM768" s="17">
        <f t="shared" si="1585"/>
        <v>6.2774870991054346E-2</v>
      </c>
      <c r="BN768" s="17">
        <f t="shared" si="1627"/>
        <v>1.5670453094967269</v>
      </c>
      <c r="BO768" s="17">
        <f t="shared" si="1628"/>
        <v>1.6672376698291183</v>
      </c>
      <c r="BP768" s="17">
        <f t="shared" si="1629"/>
        <v>0.2810173225390038</v>
      </c>
      <c r="BQ768" s="17">
        <f t="shared" si="1630"/>
        <v>1.0639371176603498</v>
      </c>
      <c r="BR768" s="17">
        <f t="shared" si="1631"/>
        <v>0.17932941749416006</v>
      </c>
      <c r="BS768" s="17">
        <f t="shared" si="1632"/>
        <v>0.16855264706669348</v>
      </c>
      <c r="BT768" s="96">
        <f t="shared" si="1586"/>
        <v>-1.4988614635391337</v>
      </c>
      <c r="BU768" s="96">
        <f t="shared" si="1587"/>
        <v>-1.0496695857800029</v>
      </c>
      <c r="BV768" s="96">
        <f t="shared" si="1588"/>
        <v>-0.98769329655030103</v>
      </c>
      <c r="BW768" s="96">
        <f t="shared" si="1589"/>
        <v>-2.7682004290412876</v>
      </c>
      <c r="BX768" s="96"/>
      <c r="BY768" s="96"/>
      <c r="BZ768" s="96"/>
      <c r="CA768" s="96"/>
      <c r="CB768" s="96"/>
      <c r="CC768" s="96"/>
      <c r="CD768" s="96"/>
      <c r="CE768" s="96"/>
      <c r="CF768" s="96"/>
      <c r="CG768" s="96"/>
      <c r="CH768" s="96"/>
      <c r="CJ768" s="39"/>
      <c r="CK768" s="19">
        <f t="shared" si="1611"/>
        <v>0</v>
      </c>
      <c r="CL768" s="38">
        <f t="shared" si="1612"/>
        <v>2.2210352974048928</v>
      </c>
      <c r="CM768" s="39">
        <f t="shared" si="1613"/>
        <v>0.21795810771470098</v>
      </c>
      <c r="CN768" s="39">
        <f t="shared" si="1614"/>
        <v>0.3333558264518402</v>
      </c>
      <c r="CO768" s="41">
        <f t="shared" si="1615"/>
        <v>0.33810000000000001</v>
      </c>
      <c r="CP768" s="39">
        <f t="shared" si="1616"/>
        <v>5.4379250732829787E-2</v>
      </c>
      <c r="CQ768" s="17">
        <f t="shared" si="1617"/>
        <v>1.529449076004048</v>
      </c>
      <c r="CR768" s="17">
        <f t="shared" si="1618"/>
        <v>1.5512155227671554</v>
      </c>
      <c r="CS768" s="17">
        <f t="shared" si="1619"/>
        <v>0.24949404866374678</v>
      </c>
      <c r="CT768" s="17">
        <f t="shared" si="1620"/>
        <v>1.0142315603079617</v>
      </c>
      <c r="CU768" s="17">
        <f t="shared" si="1621"/>
        <v>0.16312674451090156</v>
      </c>
      <c r="CV768" s="17">
        <f t="shared" si="1622"/>
        <v>0.16083777205805913</v>
      </c>
      <c r="CW768" s="13">
        <f t="shared" si="1623"/>
        <v>-1.5234524011057111</v>
      </c>
      <c r="CX768" s="13">
        <f t="shared" si="1624"/>
        <v>-1.0985448115892185</v>
      </c>
      <c r="CY768" s="13">
        <f t="shared" si="1625"/>
        <v>-2.9117726182318782</v>
      </c>
      <c r="CZ768" s="13">
        <f t="shared" si="1633"/>
        <v>0.42490758951649271</v>
      </c>
      <c r="DA768" s="13">
        <f t="shared" si="1634"/>
        <v>0.43903883183741393</v>
      </c>
      <c r="DB768" s="13">
        <f t="shared" si="1635"/>
        <v>-1.3883202171261673</v>
      </c>
      <c r="DC768" s="13">
        <f t="shared" si="1636"/>
        <v>1.4131242320921566E-2</v>
      </c>
      <c r="DD768" s="13">
        <f t="shared" si="1637"/>
        <v>-1.8132278066426599</v>
      </c>
      <c r="DE768" s="13">
        <f t="shared" si="1638"/>
        <v>-1.8273590489635814</v>
      </c>
      <c r="DF768" s="15"/>
      <c r="DV768" s="39" t="str">
        <f>E768</f>
        <v>STD</v>
      </c>
      <c r="DW768" s="39" t="str">
        <f>A768</f>
        <v>Lab 3</v>
      </c>
      <c r="DX768" s="39" t="str">
        <f>B768</f>
        <v>Jul 22, 2020</v>
      </c>
      <c r="DY768" s="124">
        <f>C768</f>
        <v>3</v>
      </c>
      <c r="DZ768" s="48">
        <f>BE768/AVERAGE(BE766,BE770)</f>
        <v>0.99673871122394542</v>
      </c>
      <c r="EA768" s="46">
        <f>(CM768/AVERAGE(CM766,CM770)-1)*10^6</f>
        <v>3.8745737109824319</v>
      </c>
      <c r="EB768" s="46">
        <f>(CN768/AVERAGE(CN766,CN770)-1)*10^6</f>
        <v>3.4626099121304321</v>
      </c>
      <c r="EC768" s="46">
        <f>(CP768/AVERAGE(CP766,CP770)-1)*10^6</f>
        <v>28.650694661624954</v>
      </c>
      <c r="EH768" s="50"/>
      <c r="EK768" s="46"/>
      <c r="EL768" s="46"/>
      <c r="EQ768" s="124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</row>
    <row r="769" spans="1:235">
      <c r="A769" t="s">
        <v>178</v>
      </c>
      <c r="B769" t="s">
        <v>174</v>
      </c>
      <c r="C769">
        <v>3</v>
      </c>
      <c r="D769" s="14">
        <v>13</v>
      </c>
      <c r="E769" t="s">
        <v>164</v>
      </c>
      <c r="F769" s="13">
        <v>8.7322170999999996E-5</v>
      </c>
      <c r="G769" s="13">
        <v>-1.2682323E-5</v>
      </c>
      <c r="H769" s="13">
        <v>1.9603293000000001E-4</v>
      </c>
      <c r="I769" s="13">
        <v>5.2132860999999997E-5</v>
      </c>
      <c r="J769" s="13">
        <v>1.2667833000000001E-4</v>
      </c>
      <c r="K769" s="13"/>
      <c r="L769" s="13">
        <v>1.7100832E-4</v>
      </c>
      <c r="M769" s="13"/>
      <c r="N769" s="13">
        <v>8.0887987999999996E-5</v>
      </c>
      <c r="O769" s="13"/>
      <c r="P769" s="13"/>
      <c r="Q769" s="13"/>
      <c r="R769" s="13"/>
      <c r="S769" s="13"/>
      <c r="T769" s="13">
        <v>2.4566849000000001E-5</v>
      </c>
      <c r="U769" s="13">
        <v>3.8922615E-5</v>
      </c>
      <c r="V769" s="13">
        <v>12.296396</v>
      </c>
      <c r="W769" s="13">
        <v>2.7468370000000002</v>
      </c>
      <c r="X769" s="13">
        <v>4.3044650000000004</v>
      </c>
      <c r="Y769" s="13"/>
      <c r="Z769" s="13">
        <v>4.5799376000000001</v>
      </c>
      <c r="AA769" s="13"/>
      <c r="AB769" s="13">
        <v>0.77203568</v>
      </c>
      <c r="AI769" s="68">
        <f t="shared" si="1605"/>
        <v>1</v>
      </c>
      <c r="AJ769" s="13">
        <f t="shared" si="1563"/>
        <v>-6.2755321999999992E-5</v>
      </c>
      <c r="AK769" s="13">
        <f t="shared" si="1564"/>
        <v>5.1604938000000002E-5</v>
      </c>
      <c r="AL769" s="13">
        <f t="shared" si="1565"/>
        <v>12.296199967069999</v>
      </c>
      <c r="AM769" s="13">
        <f t="shared" si="1566"/>
        <v>2.7467848671390001</v>
      </c>
      <c r="AN769" s="13">
        <f t="shared" si="1567"/>
        <v>4.3043383216700004</v>
      </c>
      <c r="AO769" s="13">
        <f t="shared" si="1568"/>
        <v>0</v>
      </c>
      <c r="AP769" s="13">
        <f t="shared" si="1569"/>
        <v>4.5797665916800003</v>
      </c>
      <c r="AQ769" s="13">
        <f t="shared" si="1570"/>
        <v>0</v>
      </c>
      <c r="AR769" s="13">
        <f t="shared" si="1571"/>
        <v>0.77195479201200001</v>
      </c>
      <c r="AS769" s="13">
        <f t="shared" si="1572"/>
        <v>0</v>
      </c>
      <c r="AT769" s="13">
        <f t="shared" si="1573"/>
        <v>0</v>
      </c>
      <c r="AU769" s="13">
        <f t="shared" si="1574"/>
        <v>0</v>
      </c>
      <c r="AV769" s="13">
        <f t="shared" si="1575"/>
        <v>0</v>
      </c>
      <c r="AW769" s="13">
        <f t="shared" si="1576"/>
        <v>0</v>
      </c>
      <c r="AY769">
        <f t="shared" si="1577"/>
        <v>0</v>
      </c>
      <c r="AZ769">
        <f t="shared" si="1578"/>
        <v>1</v>
      </c>
      <c r="BB769">
        <f t="shared" si="1606"/>
        <v>1</v>
      </c>
      <c r="BC769">
        <f t="shared" si="1607"/>
        <v>1</v>
      </c>
      <c r="BD769" s="41">
        <f t="shared" si="1608"/>
        <v>2.2222078589207466</v>
      </c>
      <c r="BE769" s="13">
        <f t="shared" si="1609"/>
        <v>12.296199967069999</v>
      </c>
      <c r="BF769" s="13">
        <f t="shared" si="1610"/>
        <v>2.7467848671390001</v>
      </c>
      <c r="BG769" s="13">
        <f t="shared" si="1579"/>
        <v>4.3043383216700004</v>
      </c>
      <c r="BH769" s="13">
        <f t="shared" si="1580"/>
        <v>4.5797665916800003</v>
      </c>
      <c r="BI769" s="13">
        <f t="shared" si="1581"/>
        <v>0.77195479201200001</v>
      </c>
      <c r="BJ769" s="17">
        <f t="shared" si="1582"/>
        <v>0.22338485666263266</v>
      </c>
      <c r="BK769" s="17">
        <f t="shared" si="1583"/>
        <v>0.35005435282422948</v>
      </c>
      <c r="BL769" s="17">
        <f t="shared" si="1584"/>
        <v>0.37245381532057914</v>
      </c>
      <c r="BM769" s="17">
        <f t="shared" si="1585"/>
        <v>6.277994779520045E-2</v>
      </c>
      <c r="BN769" s="17">
        <f t="shared" si="1627"/>
        <v>1.5670460301295162</v>
      </c>
      <c r="BO769" s="17">
        <f t="shared" si="1628"/>
        <v>1.6673189977379625</v>
      </c>
      <c r="BP769" s="17">
        <f t="shared" si="1629"/>
        <v>0.28103940765337537</v>
      </c>
      <c r="BQ769" s="17">
        <f t="shared" si="1630"/>
        <v>1.0639885272547858</v>
      </c>
      <c r="BR769" s="17">
        <f t="shared" si="1631"/>
        <v>0.17934342849529922</v>
      </c>
      <c r="BS769" s="17">
        <f t="shared" si="1632"/>
        <v>0.1685576713482298</v>
      </c>
      <c r="BT769" s="96">
        <f t="shared" si="1586"/>
        <v>-1.4988591803982534</v>
      </c>
      <c r="BU769" s="96">
        <f t="shared" si="1587"/>
        <v>-1.0496668427719962</v>
      </c>
      <c r="BV769" s="96">
        <f t="shared" si="1588"/>
        <v>-0.98764223456595324</v>
      </c>
      <c r="BW769" s="96">
        <f t="shared" si="1589"/>
        <v>-2.7681195591201178</v>
      </c>
      <c r="BX769" s="96"/>
      <c r="BY769" s="96"/>
      <c r="BZ769" s="96"/>
      <c r="CA769" s="96"/>
      <c r="CB769" s="96"/>
      <c r="CC769" s="96"/>
      <c r="CD769" s="96"/>
      <c r="CE769" s="96"/>
      <c r="CF769" s="96"/>
      <c r="CG769" s="96"/>
      <c r="CH769" s="96"/>
      <c r="CJ769" s="39"/>
      <c r="CK769" s="19">
        <f t="shared" si="1611"/>
        <v>0</v>
      </c>
      <c r="CL769" s="38">
        <f t="shared" si="1612"/>
        <v>2.2222078589207466</v>
      </c>
      <c r="CM769" s="39">
        <f t="shared" si="1613"/>
        <v>0.21795577573510047</v>
      </c>
      <c r="CN769" s="39">
        <f t="shared" si="1614"/>
        <v>0.33334813938253555</v>
      </c>
      <c r="CO769" s="41">
        <f t="shared" si="1615"/>
        <v>0.33809999999999996</v>
      </c>
      <c r="CP769" s="39">
        <f t="shared" si="1616"/>
        <v>5.437952660959406E-2</v>
      </c>
      <c r="CQ769" s="17">
        <f t="shared" si="1617"/>
        <v>1.5294301711356388</v>
      </c>
      <c r="CR769" s="17">
        <f t="shared" si="1618"/>
        <v>1.5512321197256116</v>
      </c>
      <c r="CS769" s="17">
        <f t="shared" si="1619"/>
        <v>0.24949798382808605</v>
      </c>
      <c r="CT769" s="17">
        <f t="shared" si="1620"/>
        <v>1.0142549486739785</v>
      </c>
      <c r="CU769" s="17">
        <f t="shared" si="1621"/>
        <v>0.16313133383711648</v>
      </c>
      <c r="CV769" s="17">
        <f t="shared" si="1622"/>
        <v>0.16083858802009487</v>
      </c>
      <c r="CW769" s="13">
        <f t="shared" si="1623"/>
        <v>-1.5234631003731081</v>
      </c>
      <c r="CX769" s="13">
        <f t="shared" si="1624"/>
        <v>-1.0985678715069598</v>
      </c>
      <c r="CY769" s="13">
        <f t="shared" si="1625"/>
        <v>-2.9117675450456764</v>
      </c>
      <c r="CZ769" s="13">
        <f t="shared" si="1633"/>
        <v>0.42489522886614856</v>
      </c>
      <c r="DA769" s="13">
        <f t="shared" si="1634"/>
        <v>0.4390495311048111</v>
      </c>
      <c r="DB769" s="13">
        <f t="shared" si="1635"/>
        <v>-1.3883044446725685</v>
      </c>
      <c r="DC769" s="13">
        <f t="shared" si="1636"/>
        <v>1.4154302238662462E-2</v>
      </c>
      <c r="DD769" s="13">
        <f t="shared" si="1637"/>
        <v>-1.8131996735387168</v>
      </c>
      <c r="DE769" s="13">
        <f t="shared" si="1638"/>
        <v>-1.8273539757773791</v>
      </c>
      <c r="DF769" s="15"/>
      <c r="DY769" s="124"/>
      <c r="EE769" t="str">
        <f>E769</f>
        <v>iRM5</v>
      </c>
      <c r="EF769" t="str">
        <f>A769</f>
        <v>Lab 3</v>
      </c>
      <c r="EG769" t="str">
        <f>B769</f>
        <v>Jul 22, 2020</v>
      </c>
      <c r="EH769" s="50">
        <f>C769</f>
        <v>3</v>
      </c>
      <c r="EI769" s="48">
        <f>BE769/AVERAGE(BE768,BE770)</f>
        <v>1.006126586127261</v>
      </c>
      <c r="EJ769" s="46">
        <f>(CM769/AVERAGE(CM768,CM770)-1)*10^6</f>
        <v>-7.2536111686005711</v>
      </c>
      <c r="EK769" s="46">
        <f>(CN769/AVERAGE(CN768,CN770)-1)*10^6</f>
        <v>-20.102214510875349</v>
      </c>
      <c r="EL769" s="46">
        <f>(CP769/AVERAGE(CP768,CP770)-1)*10^6</f>
        <v>20.592468711111422</v>
      </c>
      <c r="EN769" s="39" t="str">
        <f t="shared" ref="EN769:EU769" si="1674">DV815</f>
        <v>STD</v>
      </c>
      <c r="EO769" s="39" t="str">
        <f t="shared" si="1674"/>
        <v>Lab 3</v>
      </c>
      <c r="EP769" s="39" t="str">
        <f t="shared" si="1674"/>
        <v>Jul 29, 2020</v>
      </c>
      <c r="EQ769" s="124">
        <f t="shared" si="1674"/>
        <v>4</v>
      </c>
      <c r="ER769" s="117">
        <f t="shared" si="1674"/>
        <v>0.9928141973203497</v>
      </c>
      <c r="ES769" s="44">
        <f t="shared" si="1674"/>
        <v>14.225803451894947</v>
      </c>
      <c r="ET769" s="44">
        <f t="shared" si="1674"/>
        <v>11.345549788766007</v>
      </c>
      <c r="EU769" s="44">
        <f t="shared" si="1674"/>
        <v>-21.205034931082167</v>
      </c>
      <c r="EV769" s="39" t="s">
        <v>275</v>
      </c>
      <c r="EW769" s="108" t="s">
        <v>257</v>
      </c>
      <c r="EX769" s="109">
        <f>AVERAGE(ES769:ES803)</f>
        <v>0.52064302059459266</v>
      </c>
      <c r="EY769" s="109">
        <f>AVERAGE(ET769:ET803)</f>
        <v>0.14496793688970452</v>
      </c>
      <c r="EZ769" s="110">
        <f>AVERAGE(EU769:EU803)</f>
        <v>0.3559403649980703</v>
      </c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</row>
    <row r="770" spans="1:235">
      <c r="A770" t="s">
        <v>178</v>
      </c>
      <c r="B770" t="s">
        <v>174</v>
      </c>
      <c r="C770">
        <v>3</v>
      </c>
      <c r="D770" s="14">
        <v>14</v>
      </c>
      <c r="E770" t="s">
        <v>162</v>
      </c>
      <c r="F770" s="13">
        <v>8.7322170999999996E-5</v>
      </c>
      <c r="G770" s="13">
        <v>-1.2682323E-5</v>
      </c>
      <c r="H770" s="13">
        <v>1.9603293000000001E-4</v>
      </c>
      <c r="I770" s="13">
        <v>5.2132860999999997E-5</v>
      </c>
      <c r="J770" s="13">
        <v>1.2667833000000001E-4</v>
      </c>
      <c r="K770" s="13"/>
      <c r="L770" s="13">
        <v>1.7100832E-4</v>
      </c>
      <c r="M770" s="13"/>
      <c r="N770" s="13">
        <v>8.0887987999999996E-5</v>
      </c>
      <c r="O770" s="13"/>
      <c r="P770" s="13"/>
      <c r="Q770" s="13"/>
      <c r="R770" s="13"/>
      <c r="S770" s="13"/>
      <c r="T770" s="13">
        <v>1.1835808E-5</v>
      </c>
      <c r="U770" s="13">
        <v>-9.8615214999999992E-6</v>
      </c>
      <c r="V770" s="13">
        <v>12.19896</v>
      </c>
      <c r="W770" s="13">
        <v>2.7251116</v>
      </c>
      <c r="X770" s="13">
        <v>4.2705235999999998</v>
      </c>
      <c r="Y770" s="13"/>
      <c r="Z770" s="13">
        <v>4.5438435999999998</v>
      </c>
      <c r="AA770" s="13"/>
      <c r="AB770" s="13">
        <v>0.76594013999999999</v>
      </c>
      <c r="AI770" s="68">
        <f t="shared" si="1605"/>
        <v>1</v>
      </c>
      <c r="AJ770" s="13">
        <f t="shared" si="1563"/>
        <v>-7.5486363000000002E-5</v>
      </c>
      <c r="AK770" s="13">
        <f t="shared" si="1564"/>
        <v>2.8208015000000009E-6</v>
      </c>
      <c r="AL770" s="13">
        <f t="shared" si="1565"/>
        <v>12.198763967069999</v>
      </c>
      <c r="AM770" s="13">
        <f t="shared" si="1566"/>
        <v>2.7250594671389998</v>
      </c>
      <c r="AN770" s="13">
        <f t="shared" si="1567"/>
        <v>4.2703969216699997</v>
      </c>
      <c r="AO770" s="13">
        <f t="shared" si="1568"/>
        <v>0</v>
      </c>
      <c r="AP770" s="13">
        <f t="shared" si="1569"/>
        <v>4.54367259168</v>
      </c>
      <c r="AQ770" s="13">
        <f t="shared" si="1570"/>
        <v>0</v>
      </c>
      <c r="AR770" s="13">
        <f t="shared" si="1571"/>
        <v>0.765859252012</v>
      </c>
      <c r="AS770" s="13">
        <f t="shared" si="1572"/>
        <v>0</v>
      </c>
      <c r="AT770" s="13">
        <f t="shared" si="1573"/>
        <v>0</v>
      </c>
      <c r="AU770" s="13">
        <f t="shared" si="1574"/>
        <v>0</v>
      </c>
      <c r="AV770" s="13">
        <f t="shared" si="1575"/>
        <v>0</v>
      </c>
      <c r="AW770" s="13">
        <f t="shared" si="1576"/>
        <v>0</v>
      </c>
      <c r="AY770">
        <f t="shared" si="1577"/>
        <v>0</v>
      </c>
      <c r="AZ770">
        <f t="shared" si="1578"/>
        <v>1</v>
      </c>
      <c r="BB770">
        <f t="shared" si="1606"/>
        <v>1</v>
      </c>
      <c r="BC770">
        <f t="shared" si="1607"/>
        <v>1</v>
      </c>
      <c r="BD770" s="41">
        <f t="shared" si="1608"/>
        <v>2.2232005263896939</v>
      </c>
      <c r="BE770" s="13">
        <f t="shared" si="1609"/>
        <v>12.198763967069999</v>
      </c>
      <c r="BF770" s="13">
        <f t="shared" si="1610"/>
        <v>2.7250594671389998</v>
      </c>
      <c r="BG770" s="13">
        <f t="shared" si="1579"/>
        <v>4.2703969216699997</v>
      </c>
      <c r="BH770" s="13">
        <f t="shared" si="1580"/>
        <v>4.54367259168</v>
      </c>
      <c r="BI770" s="13">
        <f t="shared" si="1581"/>
        <v>0.765859252012</v>
      </c>
      <c r="BJ770" s="17">
        <f t="shared" si="1582"/>
        <v>0.2233881624806556</v>
      </c>
      <c r="BK770" s="17">
        <f t="shared" si="1583"/>
        <v>0.3500680014137284</v>
      </c>
      <c r="BL770" s="17">
        <f t="shared" si="1584"/>
        <v>0.37246991612801383</v>
      </c>
      <c r="BM770" s="17">
        <f t="shared" si="1585"/>
        <v>6.2781709202620994E-2</v>
      </c>
      <c r="BN770" s="17">
        <f t="shared" si="1627"/>
        <v>1.5670839382281176</v>
      </c>
      <c r="BO770" s="17">
        <f t="shared" si="1628"/>
        <v>1.6673663993286487</v>
      </c>
      <c r="BP770" s="17">
        <f t="shared" si="1629"/>
        <v>0.28104313364436939</v>
      </c>
      <c r="BQ770" s="17">
        <f t="shared" si="1630"/>
        <v>1.0639930374207773</v>
      </c>
      <c r="BR770" s="17">
        <f t="shared" si="1631"/>
        <v>0.17934146779791604</v>
      </c>
      <c r="BS770" s="17">
        <f t="shared" si="1632"/>
        <v>0.16855511407542403</v>
      </c>
      <c r="BT770" s="96">
        <f t="shared" si="1586"/>
        <v>-1.4988443817515968</v>
      </c>
      <c r="BU770" s="96">
        <f t="shared" si="1587"/>
        <v>-1.0496278536169779</v>
      </c>
      <c r="BV770" s="96">
        <f t="shared" si="1588"/>
        <v>-0.98759900649640076</v>
      </c>
      <c r="BW770" s="96">
        <f t="shared" si="1589"/>
        <v>-2.7680915026662163</v>
      </c>
      <c r="BX770" s="96"/>
      <c r="BY770" s="96"/>
      <c r="BZ770" s="96"/>
      <c r="CA770" s="96"/>
      <c r="CB770" s="96"/>
      <c r="CC770" s="96"/>
      <c r="CD770" s="96"/>
      <c r="CE770" s="96"/>
      <c r="CF770" s="96"/>
      <c r="CG770" s="96"/>
      <c r="CH770" s="96"/>
      <c r="CJ770" s="39"/>
      <c r="CK770" s="19">
        <f t="shared" si="1611"/>
        <v>0</v>
      </c>
      <c r="CL770" s="38">
        <f t="shared" si="1612"/>
        <v>2.2232005263896939</v>
      </c>
      <c r="CM770" s="39">
        <f t="shared" si="1613"/>
        <v>0.21795660571133388</v>
      </c>
      <c r="CN770" s="39">
        <f t="shared" si="1614"/>
        <v>0.33335385465425699</v>
      </c>
      <c r="CO770" s="41">
        <f t="shared" si="1615"/>
        <v>0.33809999999999996</v>
      </c>
      <c r="CP770" s="39">
        <f t="shared" si="1616"/>
        <v>5.4377562915076179E-2</v>
      </c>
      <c r="CQ770" s="17">
        <f t="shared" si="1617"/>
        <v>1.5294505691456659</v>
      </c>
      <c r="CR770" s="17">
        <f t="shared" si="1618"/>
        <v>1.5512262126516434</v>
      </c>
      <c r="CS770" s="17">
        <f t="shared" si="1619"/>
        <v>0.24948802417622024</v>
      </c>
      <c r="CT770" s="17">
        <f t="shared" si="1620"/>
        <v>1.0142375595166448</v>
      </c>
      <c r="CU770" s="17">
        <f t="shared" si="1621"/>
        <v>0.16312264626870654</v>
      </c>
      <c r="CV770" s="17">
        <f t="shared" si="1622"/>
        <v>0.16083277999135223</v>
      </c>
      <c r="CW770" s="13">
        <f t="shared" si="1623"/>
        <v>-1.5234592923774248</v>
      </c>
      <c r="CX770" s="13">
        <f t="shared" si="1624"/>
        <v>-1.0985507266003216</v>
      </c>
      <c r="CY770" s="13">
        <f t="shared" si="1625"/>
        <v>-2.9118036566136976</v>
      </c>
      <c r="CZ770" s="13">
        <f t="shared" si="1633"/>
        <v>0.42490856577710345</v>
      </c>
      <c r="DA770" s="13">
        <f t="shared" si="1634"/>
        <v>0.43904572310912809</v>
      </c>
      <c r="DB770" s="13">
        <f t="shared" si="1635"/>
        <v>-1.3883443642362732</v>
      </c>
      <c r="DC770" s="13">
        <f t="shared" si="1636"/>
        <v>1.4137157332024811E-2</v>
      </c>
      <c r="DD770" s="13">
        <f t="shared" si="1637"/>
        <v>-1.8132529300133762</v>
      </c>
      <c r="DE770" s="13">
        <f t="shared" si="1638"/>
        <v>-1.8273900873454008</v>
      </c>
      <c r="DF770" s="15"/>
      <c r="DV770" s="39" t="str">
        <f>E770</f>
        <v>STD</v>
      </c>
      <c r="DW770" s="39" t="str">
        <f>A770</f>
        <v>Lab 3</v>
      </c>
      <c r="DX770" s="39" t="str">
        <f>B770</f>
        <v>Jul 22, 2020</v>
      </c>
      <c r="DY770" s="124">
        <f>C770</f>
        <v>3</v>
      </c>
      <c r="DZ770" s="48">
        <f>BE770/AVERAGE(BE768,BE772)</f>
        <v>1.0001392548071979</v>
      </c>
      <c r="EA770" s="46">
        <f>(CM770/AVERAGE(CM768,CM772)-1)*10^6</f>
        <v>-10.409810658473795</v>
      </c>
      <c r="EB770" s="46">
        <f>(CN770/AVERAGE(CN768,CN772)-1)*10^6</f>
        <v>-2.2930326353254316</v>
      </c>
      <c r="EC770" s="46">
        <f>(CP770/AVERAGE(CP768,CP772)-1)*10^6</f>
        <v>-39.07905473998774</v>
      </c>
      <c r="EH770" s="50"/>
      <c r="EK770" s="46"/>
      <c r="EL770" s="46"/>
      <c r="EN770" s="39" t="str">
        <f t="shared" ref="EN770:EU770" si="1675">DV817</f>
        <v>STD</v>
      </c>
      <c r="EO770" s="39" t="str">
        <f t="shared" si="1675"/>
        <v>Lab 3</v>
      </c>
      <c r="EP770" s="39" t="str">
        <f t="shared" si="1675"/>
        <v>Jul 29, 2020</v>
      </c>
      <c r="EQ770" s="124">
        <f t="shared" si="1675"/>
        <v>4</v>
      </c>
      <c r="ER770" s="117">
        <f t="shared" si="1675"/>
        <v>1.0092028403799158</v>
      </c>
      <c r="ES770" s="44">
        <f t="shared" si="1675"/>
        <v>-10.061762980129174</v>
      </c>
      <c r="ET770" s="44">
        <f t="shared" si="1675"/>
        <v>-8.4872296091109689</v>
      </c>
      <c r="EU770" s="44">
        <f t="shared" si="1675"/>
        <v>68.718398470890563</v>
      </c>
      <c r="EV770" s="39" t="s">
        <v>275</v>
      </c>
      <c r="EW770" s="111" t="s">
        <v>258</v>
      </c>
      <c r="EX770" s="44">
        <f>2*STDEV(ES769:ES803)</f>
        <v>21.012488537163659</v>
      </c>
      <c r="EY770" s="44">
        <f>2*STDEV(ET769:ET803)</f>
        <v>13.128669754883417</v>
      </c>
      <c r="EZ770" s="112">
        <f>2*STDEV(EU769:EU803)</f>
        <v>58.956916442796967</v>
      </c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</row>
    <row r="771" spans="1:235">
      <c r="A771" t="s">
        <v>178</v>
      </c>
      <c r="B771" t="s">
        <v>174</v>
      </c>
      <c r="C771">
        <v>3</v>
      </c>
      <c r="D771" s="14">
        <v>15</v>
      </c>
      <c r="E771" t="s">
        <v>165</v>
      </c>
      <c r="F771" s="13">
        <v>8.7322170999999996E-5</v>
      </c>
      <c r="G771" s="13">
        <v>-1.2682323E-5</v>
      </c>
      <c r="H771" s="13">
        <v>1.9603293000000001E-4</v>
      </c>
      <c r="I771" s="13">
        <v>5.2132860999999997E-5</v>
      </c>
      <c r="J771" s="13">
        <v>1.2667833000000001E-4</v>
      </c>
      <c r="K771" s="13"/>
      <c r="L771" s="13">
        <v>1.7100832E-4</v>
      </c>
      <c r="M771" s="13"/>
      <c r="N771" s="13">
        <v>8.0887987999999996E-5</v>
      </c>
      <c r="O771" s="13"/>
      <c r="P771" s="13"/>
      <c r="Q771" s="13"/>
      <c r="R771" s="13"/>
      <c r="S771" s="13"/>
      <c r="T771" s="13">
        <v>4.1845703E-5</v>
      </c>
      <c r="U771" s="13">
        <v>5.8056543999999999E-6</v>
      </c>
      <c r="V771" s="13">
        <v>12.273467999999999</v>
      </c>
      <c r="W771" s="13">
        <v>2.7417539999999998</v>
      </c>
      <c r="X771" s="13">
        <v>4.2966696999999998</v>
      </c>
      <c r="Y771" s="13"/>
      <c r="Z771" s="13">
        <v>4.5717368</v>
      </c>
      <c r="AA771" s="13"/>
      <c r="AB771" s="13">
        <v>0.77066957000000003</v>
      </c>
      <c r="AI771" s="68">
        <f t="shared" si="1605"/>
        <v>1</v>
      </c>
      <c r="AJ771" s="13">
        <f t="shared" si="1563"/>
        <v>-4.5476467999999996E-5</v>
      </c>
      <c r="AK771" s="13">
        <f t="shared" si="1564"/>
        <v>1.84879774E-5</v>
      </c>
      <c r="AL771" s="13">
        <f t="shared" si="1565"/>
        <v>12.273271967069999</v>
      </c>
      <c r="AM771" s="13">
        <f t="shared" si="1566"/>
        <v>2.7417018671389997</v>
      </c>
      <c r="AN771" s="13">
        <f t="shared" si="1567"/>
        <v>4.2965430216699998</v>
      </c>
      <c r="AO771" s="13">
        <f t="shared" si="1568"/>
        <v>0</v>
      </c>
      <c r="AP771" s="13">
        <f t="shared" si="1569"/>
        <v>4.5715657916800003</v>
      </c>
      <c r="AQ771" s="13">
        <f t="shared" si="1570"/>
        <v>0</v>
      </c>
      <c r="AR771" s="13">
        <f t="shared" si="1571"/>
        <v>0.77058868201200004</v>
      </c>
      <c r="AS771" s="13">
        <f t="shared" si="1572"/>
        <v>0</v>
      </c>
      <c r="AT771" s="13">
        <f t="shared" si="1573"/>
        <v>0</v>
      </c>
      <c r="AU771" s="13">
        <f t="shared" si="1574"/>
        <v>0</v>
      </c>
      <c r="AV771" s="13">
        <f t="shared" si="1575"/>
        <v>0</v>
      </c>
      <c r="AW771" s="13">
        <f t="shared" si="1576"/>
        <v>0</v>
      </c>
      <c r="AY771">
        <f t="shared" si="1577"/>
        <v>0</v>
      </c>
      <c r="AZ771">
        <f t="shared" si="1578"/>
        <v>1</v>
      </c>
      <c r="BB771">
        <f t="shared" si="1606"/>
        <v>1</v>
      </c>
      <c r="BC771">
        <f t="shared" si="1607"/>
        <v>1</v>
      </c>
      <c r="BD771" s="41">
        <f t="shared" si="1608"/>
        <v>2.2239098586538146</v>
      </c>
      <c r="BE771" s="13">
        <f t="shared" si="1609"/>
        <v>12.273271967069999</v>
      </c>
      <c r="BF771" s="13">
        <f t="shared" si="1610"/>
        <v>2.7417018671389997</v>
      </c>
      <c r="BG771" s="13">
        <f t="shared" si="1579"/>
        <v>4.2965430216699998</v>
      </c>
      <c r="BH771" s="13">
        <f t="shared" si="1580"/>
        <v>4.5715657916800003</v>
      </c>
      <c r="BI771" s="13">
        <f t="shared" si="1581"/>
        <v>0.77058868201200004</v>
      </c>
      <c r="BJ771" s="17">
        <f t="shared" si="1582"/>
        <v>0.22338801539598954</v>
      </c>
      <c r="BK771" s="17">
        <f t="shared" si="1583"/>
        <v>0.35007315353215585</v>
      </c>
      <c r="BL771" s="17">
        <f t="shared" si="1584"/>
        <v>0.37248142173870291</v>
      </c>
      <c r="BM771" s="17">
        <f t="shared" si="1585"/>
        <v>6.2785920826943342E-2</v>
      </c>
      <c r="BN771" s="17">
        <f t="shared" si="1627"/>
        <v>1.5671080335782448</v>
      </c>
      <c r="BO771" s="17">
        <f t="shared" si="1628"/>
        <v>1.6674190022164908</v>
      </c>
      <c r="BP771" s="17">
        <f t="shared" si="1629"/>
        <v>0.28106217209390422</v>
      </c>
      <c r="BQ771" s="17">
        <f t="shared" si="1630"/>
        <v>1.0640102446601603</v>
      </c>
      <c r="BR771" s="17">
        <f t="shared" si="1631"/>
        <v>0.1793508590803041</v>
      </c>
      <c r="BS771" s="17">
        <f t="shared" si="1632"/>
        <v>0.16856121449994863</v>
      </c>
      <c r="BT771" s="96">
        <f t="shared" si="1586"/>
        <v>-1.4988450401782245</v>
      </c>
      <c r="BU771" s="96">
        <f t="shared" si="1587"/>
        <v>-1.0496131362463701</v>
      </c>
      <c r="BV771" s="96">
        <f t="shared" si="1588"/>
        <v>-0.98756811693327051</v>
      </c>
      <c r="BW771" s="96">
        <f t="shared" si="1589"/>
        <v>-2.7680244212962339</v>
      </c>
      <c r="BX771" s="96"/>
      <c r="BY771" s="96"/>
      <c r="BZ771" s="96"/>
      <c r="CA771" s="96"/>
      <c r="CB771" s="96"/>
      <c r="CC771" s="96"/>
      <c r="CD771" s="96"/>
      <c r="CE771" s="96"/>
      <c r="CF771" s="96"/>
      <c r="CG771" s="96"/>
      <c r="CH771" s="96"/>
      <c r="CJ771" s="39"/>
      <c r="CK771" s="19">
        <f t="shared" si="1611"/>
        <v>0</v>
      </c>
      <c r="CL771" s="38">
        <f t="shared" si="1612"/>
        <v>2.2239098586538146</v>
      </c>
      <c r="CM771" s="39">
        <f t="shared" si="1613"/>
        <v>0.21795475046457963</v>
      </c>
      <c r="CN771" s="39">
        <f t="shared" si="1614"/>
        <v>0.33335355733104427</v>
      </c>
      <c r="CO771" s="41">
        <f t="shared" si="1615"/>
        <v>0.33810000000000001</v>
      </c>
      <c r="CP771" s="39">
        <f t="shared" si="1616"/>
        <v>5.4378717292604711E-2</v>
      </c>
      <c r="CQ771" s="17">
        <f t="shared" si="1617"/>
        <v>1.5294622237895124</v>
      </c>
      <c r="CR771" s="17">
        <f t="shared" si="1618"/>
        <v>1.551239416802459</v>
      </c>
      <c r="CS771" s="17">
        <f t="shared" si="1619"/>
        <v>0.24949544424562528</v>
      </c>
      <c r="CT771" s="17">
        <f t="shared" si="1620"/>
        <v>1.0142384641308695</v>
      </c>
      <c r="CU771" s="17">
        <f t="shared" si="1621"/>
        <v>0.16312625468281025</v>
      </c>
      <c r="CV771" s="17">
        <f t="shared" si="1622"/>
        <v>0.16083619429933363</v>
      </c>
      <c r="CW771" s="13">
        <f t="shared" si="1623"/>
        <v>-1.5234678044142322</v>
      </c>
      <c r="CX771" s="13">
        <f t="shared" si="1624"/>
        <v>-1.0985516185154478</v>
      </c>
      <c r="CY771" s="13">
        <f t="shared" si="1625"/>
        <v>-2.9117824279080748</v>
      </c>
      <c r="CZ771" s="13">
        <f t="shared" si="1633"/>
        <v>0.42491618589878422</v>
      </c>
      <c r="DA771" s="13">
        <f t="shared" si="1634"/>
        <v>0.43905423514593545</v>
      </c>
      <c r="DB771" s="13">
        <f t="shared" si="1635"/>
        <v>-1.388314623493843</v>
      </c>
      <c r="DC771" s="13">
        <f t="shared" si="1636"/>
        <v>1.4138049247151334E-2</v>
      </c>
      <c r="DD771" s="13">
        <f t="shared" si="1637"/>
        <v>-1.813230809392627</v>
      </c>
      <c r="DE771" s="13">
        <f t="shared" si="1638"/>
        <v>-1.8273688586397785</v>
      </c>
      <c r="DF771" s="15"/>
      <c r="DY771" s="124"/>
      <c r="EE771" t="str">
        <f>E771</f>
        <v>iRM6</v>
      </c>
      <c r="EF771" t="str">
        <f>A771</f>
        <v>Lab 3</v>
      </c>
      <c r="EG771" t="str">
        <f>B771</f>
        <v>Jul 22, 2020</v>
      </c>
      <c r="EH771" s="50">
        <f>C771</f>
        <v>3</v>
      </c>
      <c r="EI771" s="48">
        <f>BE771/AVERAGE(BE770,BE772)</f>
        <v>1.0081126505203681</v>
      </c>
      <c r="EJ771" s="46">
        <f>(CM771/AVERAGE(CM770,CM772)-1)*10^6</f>
        <v>-15.476164094363476</v>
      </c>
      <c r="EK771" s="46">
        <f>(CN771/AVERAGE(CN770,CN772)-1)*10^6</f>
        <v>-0.22743847427619812</v>
      </c>
      <c r="EL771" s="46">
        <f>(CP771/AVERAGE(CP770,CP772)-1)*10^6</f>
        <v>-2.3321643127793834</v>
      </c>
      <c r="EN771" s="39" t="str">
        <f t="shared" ref="EN771:EU771" si="1676">DV819</f>
        <v>STD</v>
      </c>
      <c r="EO771" s="39" t="str">
        <f t="shared" si="1676"/>
        <v>Lab 3</v>
      </c>
      <c r="EP771" s="39" t="str">
        <f t="shared" si="1676"/>
        <v>Jul 29, 2020</v>
      </c>
      <c r="EQ771" s="124">
        <f t="shared" si="1676"/>
        <v>4</v>
      </c>
      <c r="ER771" s="117">
        <f t="shared" si="1676"/>
        <v>1.000591939147208</v>
      </c>
      <c r="ES771" s="44">
        <f t="shared" si="1676"/>
        <v>7.4027030723122778</v>
      </c>
      <c r="ET771" s="44">
        <f t="shared" si="1676"/>
        <v>0.88960202115906384</v>
      </c>
      <c r="EU771" s="44">
        <f t="shared" si="1676"/>
        <v>-30.824763513348508</v>
      </c>
      <c r="EV771" s="39" t="s">
        <v>275</v>
      </c>
      <c r="EW771" s="111" t="s">
        <v>233</v>
      </c>
      <c r="EX771">
        <f>COUNT(ES769:ES803)</f>
        <v>35</v>
      </c>
      <c r="EY771">
        <f>COUNT(ET769:ET803)</f>
        <v>35</v>
      </c>
      <c r="EZ771" s="113">
        <f>COUNT(EU769:EU803)</f>
        <v>35</v>
      </c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</row>
    <row r="772" spans="1:235">
      <c r="A772" t="s">
        <v>178</v>
      </c>
      <c r="B772" t="s">
        <v>174</v>
      </c>
      <c r="C772">
        <v>3</v>
      </c>
      <c r="D772" s="14">
        <v>16</v>
      </c>
      <c r="E772" t="s">
        <v>162</v>
      </c>
      <c r="F772" s="13">
        <v>8.7322170999999996E-5</v>
      </c>
      <c r="G772" s="13">
        <v>-1.2682323E-5</v>
      </c>
      <c r="H772" s="13">
        <v>1.9603293000000001E-4</v>
      </c>
      <c r="I772" s="13">
        <v>5.2132860999999997E-5</v>
      </c>
      <c r="J772" s="13">
        <v>1.2667833000000001E-4</v>
      </c>
      <c r="K772" s="13"/>
      <c r="L772" s="13">
        <v>1.7100832E-4</v>
      </c>
      <c r="M772" s="13"/>
      <c r="N772" s="13">
        <v>8.0887987999999996E-5</v>
      </c>
      <c r="O772" s="13"/>
      <c r="P772" s="13"/>
      <c r="Q772" s="13"/>
      <c r="R772" s="13"/>
      <c r="S772" s="13"/>
      <c r="T772" s="13">
        <v>4.4997158999999998E-5</v>
      </c>
      <c r="U772" s="13">
        <v>3.2680976000000002E-5</v>
      </c>
      <c r="V772" s="13">
        <v>12.150441000000001</v>
      </c>
      <c r="W772" s="13">
        <v>2.7143614999999999</v>
      </c>
      <c r="X772" s="13">
        <v>4.2536908000000002</v>
      </c>
      <c r="Y772" s="13"/>
      <c r="Z772" s="13">
        <v>4.5261040000000001</v>
      </c>
      <c r="AA772" s="13"/>
      <c r="AB772" s="13">
        <v>0.76301311999999999</v>
      </c>
      <c r="AI772" s="68">
        <f t="shared" si="1605"/>
        <v>1</v>
      </c>
      <c r="AJ772" s="13">
        <f t="shared" si="1563"/>
        <v>-4.2325011999999998E-5</v>
      </c>
      <c r="AK772" s="13">
        <f t="shared" si="1564"/>
        <v>4.5363299000000004E-5</v>
      </c>
      <c r="AL772" s="13">
        <f t="shared" si="1565"/>
        <v>12.15024496707</v>
      </c>
      <c r="AM772" s="13">
        <f t="shared" si="1566"/>
        <v>2.7143093671389997</v>
      </c>
      <c r="AN772" s="13">
        <f t="shared" si="1567"/>
        <v>4.2535641216700002</v>
      </c>
      <c r="AO772" s="13">
        <f t="shared" si="1568"/>
        <v>0</v>
      </c>
      <c r="AP772" s="13">
        <f t="shared" si="1569"/>
        <v>4.5259329916800004</v>
      </c>
      <c r="AQ772" s="13">
        <f t="shared" si="1570"/>
        <v>0</v>
      </c>
      <c r="AR772" s="13">
        <f t="shared" si="1571"/>
        <v>0.762932232012</v>
      </c>
      <c r="AS772" s="13">
        <f t="shared" si="1572"/>
        <v>0</v>
      </c>
      <c r="AT772" s="13">
        <f t="shared" si="1573"/>
        <v>0</v>
      </c>
      <c r="AU772" s="13">
        <f t="shared" si="1574"/>
        <v>0</v>
      </c>
      <c r="AV772" s="13">
        <f t="shared" si="1575"/>
        <v>0</v>
      </c>
      <c r="AW772" s="13">
        <f t="shared" si="1576"/>
        <v>0</v>
      </c>
      <c r="AY772">
        <f t="shared" si="1577"/>
        <v>0</v>
      </c>
      <c r="AZ772">
        <f t="shared" si="1578"/>
        <v>1</v>
      </c>
      <c r="BB772">
        <f t="shared" si="1606"/>
        <v>1</v>
      </c>
      <c r="BC772">
        <f t="shared" si="1607"/>
        <v>1</v>
      </c>
      <c r="BD772" s="41">
        <f t="shared" si="1608"/>
        <v>2.2248864352989961</v>
      </c>
      <c r="BE772" s="13">
        <f t="shared" si="1609"/>
        <v>12.15024496707</v>
      </c>
      <c r="BF772" s="13">
        <f t="shared" si="1610"/>
        <v>2.7143093671389997</v>
      </c>
      <c r="BG772" s="13">
        <f t="shared" si="1579"/>
        <v>4.2535641216700002</v>
      </c>
      <c r="BH772" s="13">
        <f t="shared" si="1580"/>
        <v>4.5259329916800004</v>
      </c>
      <c r="BI772" s="13">
        <f t="shared" si="1581"/>
        <v>0.762932232012</v>
      </c>
      <c r="BJ772" s="17">
        <f t="shared" si="1582"/>
        <v>0.2233954438363516</v>
      </c>
      <c r="BK772" s="17">
        <f t="shared" si="1583"/>
        <v>0.35008052374237325</v>
      </c>
      <c r="BL772" s="17">
        <f t="shared" si="1584"/>
        <v>0.37249726272567635</v>
      </c>
      <c r="BM772" s="17">
        <f t="shared" si="1585"/>
        <v>6.2791510301209927E-2</v>
      </c>
      <c r="BN772" s="17">
        <f t="shared" si="1627"/>
        <v>1.5670889152010856</v>
      </c>
      <c r="BO772" s="17">
        <f t="shared" si="1628"/>
        <v>1.6674344665621261</v>
      </c>
      <c r="BP772" s="17">
        <f t="shared" si="1629"/>
        <v>0.28107784663329066</v>
      </c>
      <c r="BQ772" s="17">
        <f t="shared" si="1630"/>
        <v>1.0640330937113192</v>
      </c>
      <c r="BR772" s="17">
        <f t="shared" si="1631"/>
        <v>0.17936304947777856</v>
      </c>
      <c r="BS772" s="17">
        <f t="shared" si="1632"/>
        <v>0.16856905159985675</v>
      </c>
      <c r="BT772" s="96">
        <f t="shared" si="1586"/>
        <v>-1.4988117871998108</v>
      </c>
      <c r="BU772" s="96">
        <f t="shared" si="1587"/>
        <v>-1.0495920831248715</v>
      </c>
      <c r="BV772" s="96">
        <f t="shared" si="1588"/>
        <v>-0.98752558957696845</v>
      </c>
      <c r="BW772" s="96">
        <f t="shared" si="1589"/>
        <v>-2.7679354009329398</v>
      </c>
      <c r="BX772" s="96"/>
      <c r="BY772" s="96"/>
      <c r="BZ772" s="96"/>
      <c r="CA772" s="96"/>
      <c r="CB772" s="96"/>
      <c r="CC772" s="96"/>
      <c r="CD772" s="96"/>
      <c r="CE772" s="96"/>
      <c r="CF772" s="96"/>
      <c r="CG772" s="96"/>
      <c r="CH772" s="96"/>
      <c r="CJ772" s="39"/>
      <c r="CK772" s="19">
        <f t="shared" si="1611"/>
        <v>0</v>
      </c>
      <c r="CL772" s="38">
        <f t="shared" si="1612"/>
        <v>2.2248864352989961</v>
      </c>
      <c r="CM772" s="39">
        <f t="shared" si="1613"/>
        <v>0.21795964152919908</v>
      </c>
      <c r="CN772" s="39">
        <f t="shared" si="1614"/>
        <v>0.33335341164271498</v>
      </c>
      <c r="CO772" s="41">
        <f t="shared" si="1615"/>
        <v>0.33810000000000007</v>
      </c>
      <c r="CP772" s="39">
        <f t="shared" si="1616"/>
        <v>5.4380125310932469E-2</v>
      </c>
      <c r="CQ772" s="17">
        <f t="shared" si="1617"/>
        <v>1.5294272338856691</v>
      </c>
      <c r="CR772" s="17">
        <f t="shared" si="1618"/>
        <v>1.5512046066322156</v>
      </c>
      <c r="CS772" s="17">
        <f t="shared" si="1619"/>
        <v>0.24949630550593196</v>
      </c>
      <c r="CT772" s="17">
        <f t="shared" si="1620"/>
        <v>1.0142389073922913</v>
      </c>
      <c r="CU772" s="17">
        <f t="shared" si="1621"/>
        <v>0.16313054977585342</v>
      </c>
      <c r="CV772" s="17">
        <f t="shared" si="1622"/>
        <v>0.16084035880192984</v>
      </c>
      <c r="CW772" s="13">
        <f t="shared" si="1623"/>
        <v>-1.523445363931837</v>
      </c>
      <c r="CX772" s="13">
        <f t="shared" si="1624"/>
        <v>-1.0985520555540151</v>
      </c>
      <c r="CY772" s="13">
        <f t="shared" si="1625"/>
        <v>-2.9117565354234891</v>
      </c>
      <c r="CZ772" s="13">
        <f t="shared" si="1633"/>
        <v>0.42489330837782185</v>
      </c>
      <c r="DA772" s="13">
        <f t="shared" si="1634"/>
        <v>0.43903179466354031</v>
      </c>
      <c r="DB772" s="13">
        <f t="shared" si="1635"/>
        <v>-1.3883111714916523</v>
      </c>
      <c r="DC772" s="13">
        <f t="shared" si="1636"/>
        <v>1.4138486285718304E-2</v>
      </c>
      <c r="DD772" s="13">
        <f t="shared" si="1637"/>
        <v>-1.813204479869474</v>
      </c>
      <c r="DE772" s="13">
        <f t="shared" si="1638"/>
        <v>-1.8273429661551923</v>
      </c>
      <c r="DF772" s="15"/>
      <c r="DV772" s="39" t="str">
        <f>E772</f>
        <v>STD</v>
      </c>
      <c r="DW772" s="39" t="str">
        <f>A772</f>
        <v>Lab 3</v>
      </c>
      <c r="DX772" s="39" t="str">
        <f>B772</f>
        <v>Jul 22, 2020</v>
      </c>
      <c r="DY772" s="124">
        <f>C772</f>
        <v>3</v>
      </c>
      <c r="DZ772" s="48">
        <f>BE772/AVERAGE(BE770,BE774)</f>
        <v>0.99973382109414233</v>
      </c>
      <c r="EA772" s="46">
        <f>(CM772/AVERAGE(CM770,CM774)-1)*10^6</f>
        <v>13.508629966185737</v>
      </c>
      <c r="EB772" s="46">
        <f>(CN772/AVERAGE(CN770,CN774)-1)*10^6</f>
        <v>-2.305053996343176</v>
      </c>
      <c r="EC772" s="46">
        <f>(CP772/AVERAGE(CP770,CP774)-1)*10^6</f>
        <v>49.869403334845686</v>
      </c>
      <c r="EH772" s="50"/>
      <c r="EK772" s="46"/>
      <c r="EL772" s="46"/>
      <c r="EN772" s="39" t="str">
        <f t="shared" ref="EN772:EU772" si="1677">DV821</f>
        <v>STD</v>
      </c>
      <c r="EO772" s="39" t="str">
        <f t="shared" si="1677"/>
        <v>Lab 3</v>
      </c>
      <c r="EP772" s="39" t="str">
        <f t="shared" si="1677"/>
        <v>Jul 29, 2020</v>
      </c>
      <c r="EQ772" s="124">
        <f t="shared" si="1677"/>
        <v>4</v>
      </c>
      <c r="ER772" s="117">
        <f t="shared" si="1677"/>
        <v>0.99088607597696077</v>
      </c>
      <c r="ES772" s="44">
        <f t="shared" si="1677"/>
        <v>-4.8771569336469867</v>
      </c>
      <c r="ET772" s="44">
        <f t="shared" si="1677"/>
        <v>0.51574070458748622</v>
      </c>
      <c r="EU772" s="44">
        <f t="shared" si="1677"/>
        <v>-13.309985824605519</v>
      </c>
      <c r="EV772" s="39" t="s">
        <v>275</v>
      </c>
      <c r="EW772" s="114" t="s">
        <v>274</v>
      </c>
      <c r="EX772" s="115">
        <f>EX770/SQRT(EX771)</f>
        <v>3.5517588179236097</v>
      </c>
      <c r="EY772" s="115">
        <f t="shared" ref="EY772" si="1678">EY770/SQRT(EY771)</f>
        <v>2.219150220453062</v>
      </c>
      <c r="EZ772" s="116">
        <f t="shared" ref="EZ772" si="1679">EZ770/SQRT(EZ771)</f>
        <v>9.9655377554606996</v>
      </c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</row>
    <row r="773" spans="1:235">
      <c r="A773" t="s">
        <v>178</v>
      </c>
      <c r="B773" t="s">
        <v>174</v>
      </c>
      <c r="C773">
        <v>3</v>
      </c>
      <c r="D773" s="14">
        <v>17</v>
      </c>
      <c r="E773" t="s">
        <v>171</v>
      </c>
      <c r="F773" s="13">
        <v>8.7322170999999996E-5</v>
      </c>
      <c r="G773" s="13">
        <v>-1.2682323E-5</v>
      </c>
      <c r="H773" s="13">
        <v>1.9603293000000001E-4</v>
      </c>
      <c r="I773" s="13">
        <v>5.2132860999999997E-5</v>
      </c>
      <c r="J773" s="13">
        <v>1.2667833000000001E-4</v>
      </c>
      <c r="K773" s="13"/>
      <c r="L773" s="13">
        <v>1.7100832E-4</v>
      </c>
      <c r="M773" s="13"/>
      <c r="N773" s="13">
        <v>8.0887987999999996E-5</v>
      </c>
      <c r="O773" s="13"/>
      <c r="P773" s="13"/>
      <c r="Q773" s="13"/>
      <c r="R773" s="13"/>
      <c r="S773" s="13"/>
      <c r="T773" s="13">
        <v>7.1588449999999997E-5</v>
      </c>
      <c r="U773" s="13">
        <v>9.5595480000000002E-6</v>
      </c>
      <c r="V773" s="13">
        <v>12.328818</v>
      </c>
      <c r="W773" s="13">
        <v>2.7542124000000001</v>
      </c>
      <c r="X773" s="13">
        <v>4.3163267999999997</v>
      </c>
      <c r="Y773" s="13"/>
      <c r="Z773" s="13">
        <v>4.5928059000000001</v>
      </c>
      <c r="AA773" s="13"/>
      <c r="AB773" s="13">
        <v>0.77424868000000002</v>
      </c>
      <c r="AI773" s="68">
        <f t="shared" si="1605"/>
        <v>1</v>
      </c>
      <c r="AJ773" s="13">
        <f t="shared" si="1563"/>
        <v>-1.5733720999999999E-5</v>
      </c>
      <c r="AK773" s="13">
        <f t="shared" si="1564"/>
        <v>2.2241871000000002E-5</v>
      </c>
      <c r="AL773" s="13">
        <f t="shared" si="1565"/>
        <v>12.328621967069999</v>
      </c>
      <c r="AM773" s="13">
        <f t="shared" si="1566"/>
        <v>2.754160267139</v>
      </c>
      <c r="AN773" s="13">
        <f t="shared" si="1567"/>
        <v>4.3162001216699997</v>
      </c>
      <c r="AO773" s="13">
        <f t="shared" si="1568"/>
        <v>0</v>
      </c>
      <c r="AP773" s="13">
        <f t="shared" si="1569"/>
        <v>4.5926348916800004</v>
      </c>
      <c r="AQ773" s="13">
        <f t="shared" si="1570"/>
        <v>0</v>
      </c>
      <c r="AR773" s="13">
        <f t="shared" si="1571"/>
        <v>0.77416779201200003</v>
      </c>
      <c r="AS773" s="13">
        <f t="shared" si="1572"/>
        <v>0</v>
      </c>
      <c r="AT773" s="13">
        <f t="shared" si="1573"/>
        <v>0</v>
      </c>
      <c r="AU773" s="13">
        <f t="shared" si="1574"/>
        <v>0</v>
      </c>
      <c r="AV773" s="13">
        <f t="shared" si="1575"/>
        <v>0</v>
      </c>
      <c r="AW773" s="13">
        <f t="shared" si="1576"/>
        <v>0</v>
      </c>
      <c r="AY773">
        <f t="shared" si="1577"/>
        <v>0</v>
      </c>
      <c r="AZ773">
        <f t="shared" si="1578"/>
        <v>1</v>
      </c>
      <c r="BB773">
        <f t="shared" si="1606"/>
        <v>1</v>
      </c>
      <c r="BC773">
        <f t="shared" si="1607"/>
        <v>1</v>
      </c>
      <c r="BD773" s="41">
        <f t="shared" si="1608"/>
        <v>2.2261712678936965</v>
      </c>
      <c r="BE773" s="13">
        <f t="shared" si="1609"/>
        <v>12.328621967069999</v>
      </c>
      <c r="BF773" s="13">
        <f t="shared" si="1610"/>
        <v>2.754160267139</v>
      </c>
      <c r="BG773" s="13">
        <f t="shared" si="1579"/>
        <v>4.3162001216699997</v>
      </c>
      <c r="BH773" s="13">
        <f t="shared" si="1580"/>
        <v>4.5926348916800004</v>
      </c>
      <c r="BI773" s="13">
        <f t="shared" si="1581"/>
        <v>0.77416779201200003</v>
      </c>
      <c r="BJ773" s="17">
        <f t="shared" si="1582"/>
        <v>0.22339562965718457</v>
      </c>
      <c r="BK773" s="17">
        <f t="shared" si="1583"/>
        <v>0.35009590959952036</v>
      </c>
      <c r="BL773" s="17">
        <f t="shared" si="1584"/>
        <v>0.37251810493881815</v>
      </c>
      <c r="BM773" s="17">
        <f t="shared" si="1585"/>
        <v>6.2794349123512588E-2</v>
      </c>
      <c r="BN773" s="17">
        <f t="shared" si="1627"/>
        <v>1.5671564843804948</v>
      </c>
      <c r="BO773" s="17">
        <f t="shared" si="1628"/>
        <v>1.6675263769057249</v>
      </c>
      <c r="BP773" s="17">
        <f t="shared" si="1629"/>
        <v>0.2810903204322962</v>
      </c>
      <c r="BQ773" s="17">
        <f t="shared" si="1630"/>
        <v>1.0640458649315463</v>
      </c>
      <c r="BR773" s="17">
        <f t="shared" si="1631"/>
        <v>0.17936327561022899</v>
      </c>
      <c r="BS773" s="17">
        <f t="shared" si="1632"/>
        <v>0.16856724086961047</v>
      </c>
      <c r="BT773" s="96">
        <f t="shared" si="1586"/>
        <v>-1.4988109553979059</v>
      </c>
      <c r="BU773" s="96">
        <f t="shared" si="1587"/>
        <v>-1.0495481346101345</v>
      </c>
      <c r="BV773" s="96">
        <f t="shared" si="1588"/>
        <v>-0.98746963848105329</v>
      </c>
      <c r="BW773" s="96">
        <f t="shared" si="1589"/>
        <v>-2.767890191666289</v>
      </c>
      <c r="BX773" s="96"/>
      <c r="BY773" s="96"/>
      <c r="BZ773" s="96"/>
      <c r="CA773" s="96"/>
      <c r="CB773" s="96"/>
      <c r="CC773" s="96"/>
      <c r="CD773" s="96"/>
      <c r="CE773" s="96"/>
      <c r="CF773" s="96"/>
      <c r="CG773" s="96"/>
      <c r="CH773" s="96"/>
      <c r="CJ773" s="39"/>
      <c r="CK773" s="19">
        <f t="shared" si="1611"/>
        <v>0</v>
      </c>
      <c r="CL773" s="38">
        <f t="shared" si="1612"/>
        <v>2.2261712678936965</v>
      </c>
      <c r="CM773" s="39">
        <f t="shared" si="1613"/>
        <v>0.21795672227287799</v>
      </c>
      <c r="CN773" s="39">
        <f t="shared" si="1614"/>
        <v>0.33335863699704815</v>
      </c>
      <c r="CO773" s="41">
        <f t="shared" si="1615"/>
        <v>0.33810000000000001</v>
      </c>
      <c r="CP773" s="39">
        <f t="shared" si="1616"/>
        <v>5.4378067339650477E-2</v>
      </c>
      <c r="CQ773" s="17">
        <f t="shared" si="1617"/>
        <v>1.5294716929156655</v>
      </c>
      <c r="CR773" s="17">
        <f t="shared" si="1618"/>
        <v>1.5512253830680418</v>
      </c>
      <c r="CS773" s="17">
        <f t="shared" si="1619"/>
        <v>0.24949020508562281</v>
      </c>
      <c r="CT773" s="17">
        <f t="shared" si="1620"/>
        <v>1.0142230093261202</v>
      </c>
      <c r="CU773" s="17">
        <f t="shared" si="1621"/>
        <v>0.16312181927997255</v>
      </c>
      <c r="CV773" s="17">
        <f t="shared" si="1622"/>
        <v>0.16083427193034747</v>
      </c>
      <c r="CW773" s="13">
        <f t="shared" si="1623"/>
        <v>-1.5234587575851319</v>
      </c>
      <c r="CX773" s="13">
        <f t="shared" si="1624"/>
        <v>-1.0985363805580588</v>
      </c>
      <c r="CY773" s="13">
        <f t="shared" si="1625"/>
        <v>-2.911794380320174</v>
      </c>
      <c r="CZ773" s="13">
        <f t="shared" si="1633"/>
        <v>0.42492237702707342</v>
      </c>
      <c r="DA773" s="13">
        <f t="shared" si="1634"/>
        <v>0.43904518831683498</v>
      </c>
      <c r="DB773" s="13">
        <f t="shared" si="1635"/>
        <v>-1.3883356227350425</v>
      </c>
      <c r="DC773" s="13">
        <f t="shared" si="1636"/>
        <v>1.4122811289761636E-2</v>
      </c>
      <c r="DD773" s="13">
        <f t="shared" si="1637"/>
        <v>-1.8132579997621157</v>
      </c>
      <c r="DE773" s="13">
        <f t="shared" si="1638"/>
        <v>-1.8273808110518772</v>
      </c>
      <c r="DF773" s="15"/>
      <c r="DY773" s="124"/>
      <c r="EE773" t="str">
        <f>E773</f>
        <v>iRM10</v>
      </c>
      <c r="EF773" t="str">
        <f>A773</f>
        <v>Lab 3</v>
      </c>
      <c r="EG773" t="str">
        <f>B773</f>
        <v>Jul 22, 2020</v>
      </c>
      <c r="EH773" s="50">
        <f>C773</f>
        <v>3</v>
      </c>
      <c r="EI773" s="48">
        <f>BE773/AVERAGE(BE772,BE774)</f>
        <v>1.0164397621876329</v>
      </c>
      <c r="EJ773" s="46">
        <f>(CM773/AVERAGE(CM772,CM774)-1)*10^6</f>
        <v>-6.8493352322063217</v>
      </c>
      <c r="EK773" s="46">
        <f>(CN773/AVERAGE(CN772,CN774)-1)*10^6</f>
        <v>14.034513763805379</v>
      </c>
      <c r="EL773" s="46">
        <f>(CP773/AVERAGE(CP772,CP774)-1)*10^6</f>
        <v>-11.537607603862021</v>
      </c>
      <c r="EN773" s="39" t="str">
        <f t="shared" ref="EN773:EU773" si="1680">DV823</f>
        <v>STD</v>
      </c>
      <c r="EO773" s="39" t="str">
        <f t="shared" si="1680"/>
        <v>Lab 3</v>
      </c>
      <c r="EP773" s="39" t="str">
        <f t="shared" si="1680"/>
        <v>Jul 29, 2020</v>
      </c>
      <c r="EQ773" s="124">
        <f t="shared" si="1680"/>
        <v>4</v>
      </c>
      <c r="ER773" s="117">
        <f t="shared" si="1680"/>
        <v>1.0133922051753952</v>
      </c>
      <c r="ES773" s="44">
        <f t="shared" si="1680"/>
        <v>4.0170598571975802</v>
      </c>
      <c r="ET773" s="44">
        <f t="shared" si="1680"/>
        <v>1.3974826795770667</v>
      </c>
      <c r="EU773" s="44">
        <f t="shared" si="1680"/>
        <v>13.90826613989482</v>
      </c>
      <c r="EV773" s="39" t="s">
        <v>275</v>
      </c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</row>
    <row r="774" spans="1:235">
      <c r="A774" t="s">
        <v>178</v>
      </c>
      <c r="B774" t="s">
        <v>174</v>
      </c>
      <c r="C774">
        <v>3</v>
      </c>
      <c r="D774" s="14">
        <v>18</v>
      </c>
      <c r="E774" t="s">
        <v>162</v>
      </c>
      <c r="F774" s="13">
        <v>8.7322170999999996E-5</v>
      </c>
      <c r="G774" s="13">
        <v>-1.2682323E-5</v>
      </c>
      <c r="H774" s="13">
        <v>1.9603293000000001E-4</v>
      </c>
      <c r="I774" s="13">
        <v>5.2132860999999997E-5</v>
      </c>
      <c r="J774" s="13">
        <v>1.2667833000000001E-4</v>
      </c>
      <c r="K774" s="13"/>
      <c r="L774" s="13">
        <v>1.7100832E-4</v>
      </c>
      <c r="M774" s="13"/>
      <c r="N774" s="13">
        <v>8.0887987999999996E-5</v>
      </c>
      <c r="O774" s="13"/>
      <c r="P774" s="13"/>
      <c r="Q774" s="13"/>
      <c r="R774" s="13"/>
      <c r="S774" s="13"/>
      <c r="T774" s="13">
        <v>6.9974193000000003E-6</v>
      </c>
      <c r="U774" s="13">
        <v>2.9080401999999999E-5</v>
      </c>
      <c r="V774" s="13">
        <v>12.108392</v>
      </c>
      <c r="W774" s="13">
        <v>2.7049975000000002</v>
      </c>
      <c r="X774" s="13">
        <v>4.2391864999999997</v>
      </c>
      <c r="Y774" s="13"/>
      <c r="Z774" s="13">
        <v>4.5108668999999999</v>
      </c>
      <c r="AA774" s="13"/>
      <c r="AB774" s="13">
        <v>0.76043939999999999</v>
      </c>
      <c r="AI774" s="68">
        <f t="shared" si="1605"/>
        <v>1</v>
      </c>
      <c r="AJ774" s="13">
        <f t="shared" si="1563"/>
        <v>-8.0324751700000001E-5</v>
      </c>
      <c r="AK774" s="13">
        <f t="shared" si="1564"/>
        <v>4.1762725000000001E-5</v>
      </c>
      <c r="AL774" s="13">
        <f t="shared" si="1565"/>
        <v>12.108195967069999</v>
      </c>
      <c r="AM774" s="13">
        <f t="shared" si="1566"/>
        <v>2.704945367139</v>
      </c>
      <c r="AN774" s="13">
        <f t="shared" si="1567"/>
        <v>4.2390598216699997</v>
      </c>
      <c r="AO774" s="13">
        <f t="shared" si="1568"/>
        <v>0</v>
      </c>
      <c r="AP774" s="13">
        <f t="shared" si="1569"/>
        <v>4.5106958916800002</v>
      </c>
      <c r="AQ774" s="13">
        <f t="shared" si="1570"/>
        <v>0</v>
      </c>
      <c r="AR774" s="13">
        <f t="shared" si="1571"/>
        <v>0.760358512012</v>
      </c>
      <c r="AS774" s="13">
        <f t="shared" si="1572"/>
        <v>0</v>
      </c>
      <c r="AT774" s="13">
        <f t="shared" si="1573"/>
        <v>0</v>
      </c>
      <c r="AU774" s="13">
        <f t="shared" si="1574"/>
        <v>0</v>
      </c>
      <c r="AV774" s="13">
        <f t="shared" si="1575"/>
        <v>0</v>
      </c>
      <c r="AW774" s="13">
        <f t="shared" si="1576"/>
        <v>0</v>
      </c>
      <c r="AY774">
        <f t="shared" si="1577"/>
        <v>0</v>
      </c>
      <c r="AZ774">
        <f t="shared" si="1578"/>
        <v>1</v>
      </c>
      <c r="BB774">
        <f t="shared" si="1606"/>
        <v>1</v>
      </c>
      <c r="BC774">
        <f t="shared" si="1607"/>
        <v>1</v>
      </c>
      <c r="BD774" s="41">
        <f t="shared" si="1608"/>
        <v>2.2270554507032818</v>
      </c>
      <c r="BE774" s="13">
        <f t="shared" si="1609"/>
        <v>12.108195967069999</v>
      </c>
      <c r="BF774" s="13">
        <f t="shared" si="1610"/>
        <v>2.704945367139</v>
      </c>
      <c r="BG774" s="13">
        <f t="shared" si="1579"/>
        <v>4.2390598216699997</v>
      </c>
      <c r="BH774" s="13">
        <f t="shared" si="1580"/>
        <v>4.5106958916800002</v>
      </c>
      <c r="BI774" s="13">
        <f t="shared" si="1581"/>
        <v>0.760358512012</v>
      </c>
      <c r="BJ774" s="17">
        <f t="shared" si="1582"/>
        <v>0.22339788474645542</v>
      </c>
      <c r="BK774" s="17">
        <f t="shared" si="1583"/>
        <v>0.35009838238485236</v>
      </c>
      <c r="BL774" s="17">
        <f t="shared" si="1584"/>
        <v>0.37253244859494294</v>
      </c>
      <c r="BM774" s="17">
        <f t="shared" si="1585"/>
        <v>6.2797010725619704E-2</v>
      </c>
      <c r="BN774" s="17">
        <f t="shared" si="1627"/>
        <v>1.5671517336979048</v>
      </c>
      <c r="BO774" s="17">
        <f t="shared" si="1628"/>
        <v>1.6675737508336179</v>
      </c>
      <c r="BP774" s="17">
        <f t="shared" si="1629"/>
        <v>0.28109939714465487</v>
      </c>
      <c r="BQ774" s="17">
        <f t="shared" si="1630"/>
        <v>1.0640793198108225</v>
      </c>
      <c r="BR774" s="17">
        <f t="shared" si="1631"/>
        <v>0.17936961118714592</v>
      </c>
      <c r="BS774" s="17">
        <f t="shared" si="1632"/>
        <v>0.16856789512555809</v>
      </c>
      <c r="BT774" s="96">
        <f t="shared" si="1586"/>
        <v>-1.4988008608499854</v>
      </c>
      <c r="BU774" s="96">
        <f t="shared" si="1587"/>
        <v>-1.0495410714696309</v>
      </c>
      <c r="BV774" s="96">
        <f t="shared" si="1588"/>
        <v>-0.98743113463441212</v>
      </c>
      <c r="BW774" s="96">
        <f t="shared" si="1589"/>
        <v>-2.7678478065514098</v>
      </c>
      <c r="BX774" s="96"/>
      <c r="BY774" s="96"/>
      <c r="BZ774" s="96"/>
      <c r="CA774" s="96"/>
      <c r="CB774" s="96"/>
      <c r="CC774" s="96"/>
      <c r="CD774" s="96"/>
      <c r="CE774" s="96"/>
      <c r="CF774" s="96"/>
      <c r="CG774" s="96"/>
      <c r="CH774" s="96"/>
      <c r="CJ774" s="39"/>
      <c r="CK774" s="19">
        <f t="shared" si="1611"/>
        <v>0</v>
      </c>
      <c r="CL774" s="38">
        <f t="shared" si="1612"/>
        <v>2.2270554507032818</v>
      </c>
      <c r="CM774" s="39">
        <f t="shared" si="1613"/>
        <v>0.21795678875432117</v>
      </c>
      <c r="CN774" s="39">
        <f t="shared" si="1614"/>
        <v>0.33335450542994277</v>
      </c>
      <c r="CO774" s="41">
        <f t="shared" si="1615"/>
        <v>0.33810000000000001</v>
      </c>
      <c r="CP774" s="39">
        <f t="shared" si="1616"/>
        <v>5.4377264168452316E-2</v>
      </c>
      <c r="CQ774" s="17">
        <f t="shared" si="1617"/>
        <v>1.5294522704942988</v>
      </c>
      <c r="CR774" s="17">
        <f t="shared" si="1618"/>
        <v>1.5512249099114002</v>
      </c>
      <c r="CS774" s="17">
        <f t="shared" si="1619"/>
        <v>0.24948644398383865</v>
      </c>
      <c r="CT774" s="17">
        <f t="shared" si="1620"/>
        <v>1.014235579518977</v>
      </c>
      <c r="CU774" s="17">
        <f t="shared" si="1621"/>
        <v>0.16312143163722784</v>
      </c>
      <c r="CV774" s="17">
        <f t="shared" si="1622"/>
        <v>0.16083189638702253</v>
      </c>
      <c r="CW774" s="13">
        <f t="shared" si="1623"/>
        <v>-1.5234584525638766</v>
      </c>
      <c r="CX774" s="13">
        <f t="shared" si="1624"/>
        <v>-1.0985487743953555</v>
      </c>
      <c r="CY774" s="13">
        <f t="shared" si="1625"/>
        <v>-2.9118091505606216</v>
      </c>
      <c r="CZ774" s="13">
        <f t="shared" si="1633"/>
        <v>0.42490967816852093</v>
      </c>
      <c r="DA774" s="13">
        <f t="shared" si="1634"/>
        <v>0.43904488329557956</v>
      </c>
      <c r="DB774" s="13">
        <f t="shared" si="1635"/>
        <v>-1.3883506979967455</v>
      </c>
      <c r="DC774" s="13">
        <f t="shared" si="1636"/>
        <v>1.4135205127058702E-2</v>
      </c>
      <c r="DD774" s="13">
        <f t="shared" si="1637"/>
        <v>-1.8132603761652664</v>
      </c>
      <c r="DE774" s="13">
        <f t="shared" si="1638"/>
        <v>-1.827395581292325</v>
      </c>
      <c r="DF774" s="15"/>
      <c r="DV774" s="39" t="str">
        <f>E774</f>
        <v>STD</v>
      </c>
      <c r="DW774" s="39" t="str">
        <f>A774</f>
        <v>Lab 3</v>
      </c>
      <c r="DX774" s="39" t="str">
        <f>B774</f>
        <v>Jul 22, 2020</v>
      </c>
      <c r="DY774" s="124">
        <f>C774</f>
        <v>3</v>
      </c>
      <c r="DZ774" s="48">
        <f>BE774/AVERAGE(BE772,BE776)</f>
        <v>1.0031109772226698</v>
      </c>
      <c r="EA774" s="46">
        <f>(CM774/AVERAGE(CM772,CM776)-1)*10^6</f>
        <v>-15.506379702268092</v>
      </c>
      <c r="EB774" s="46">
        <f>(CN774/AVERAGE(CN772,CN776)-1)*10^6</f>
        <v>2.4266211042789365</v>
      </c>
      <c r="EC774" s="46">
        <f>(CP774/AVERAGE(CP772,CP776)-1)*10^6</f>
        <v>-44.897402821320043</v>
      </c>
      <c r="EH774" s="50"/>
      <c r="EK774" s="46"/>
      <c r="EL774" s="46"/>
      <c r="EN774" s="39" t="str">
        <f t="shared" ref="EN774:EU774" si="1681">DV825</f>
        <v>STD</v>
      </c>
      <c r="EO774" s="39" t="str">
        <f t="shared" si="1681"/>
        <v>Lab 3</v>
      </c>
      <c r="EP774" s="39" t="str">
        <f t="shared" si="1681"/>
        <v>Jul 29, 2020</v>
      </c>
      <c r="EQ774" s="124">
        <f t="shared" si="1681"/>
        <v>4</v>
      </c>
      <c r="ER774" s="117">
        <f t="shared" si="1681"/>
        <v>0.99328913009883568</v>
      </c>
      <c r="ES774" s="44">
        <f t="shared" si="1681"/>
        <v>-5.718346666516716</v>
      </c>
      <c r="ET774" s="44">
        <f t="shared" si="1681"/>
        <v>1.4522018849660867</v>
      </c>
      <c r="EU774" s="44">
        <f t="shared" si="1681"/>
        <v>-13.991642008326366</v>
      </c>
      <c r="EV774" s="39" t="s">
        <v>275</v>
      </c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</row>
    <row r="775" spans="1:235">
      <c r="A775" t="s">
        <v>178</v>
      </c>
      <c r="B775" t="s">
        <v>174</v>
      </c>
      <c r="C775">
        <v>3</v>
      </c>
      <c r="D775" s="14">
        <v>19</v>
      </c>
      <c r="E775" t="s">
        <v>172</v>
      </c>
      <c r="F775" s="13">
        <v>8.7322170999999996E-5</v>
      </c>
      <c r="G775" s="13">
        <v>-1.2682323E-5</v>
      </c>
      <c r="H775" s="13">
        <v>1.9603293000000001E-4</v>
      </c>
      <c r="I775" s="13">
        <v>5.2132860999999997E-5</v>
      </c>
      <c r="J775" s="13">
        <v>1.2667833000000001E-4</v>
      </c>
      <c r="K775" s="13"/>
      <c r="L775" s="13">
        <v>1.7100832E-4</v>
      </c>
      <c r="M775" s="13"/>
      <c r="N775" s="13">
        <v>8.0887987999999996E-5</v>
      </c>
      <c r="O775" s="13"/>
      <c r="P775" s="13"/>
      <c r="Q775" s="13"/>
      <c r="R775" s="13"/>
      <c r="S775" s="13"/>
      <c r="T775" s="13">
        <v>1.0758661000000001E-5</v>
      </c>
      <c r="U775" s="13">
        <v>2.4666318000000001E-5</v>
      </c>
      <c r="V775" s="13">
        <v>12.058695999999999</v>
      </c>
      <c r="W775" s="13">
        <v>2.6939286999999998</v>
      </c>
      <c r="X775" s="13">
        <v>4.2218305999999997</v>
      </c>
      <c r="Y775" s="13"/>
      <c r="Z775" s="13">
        <v>4.4925211999999997</v>
      </c>
      <c r="AA775" s="13"/>
      <c r="AB775" s="13">
        <v>0.75736342000000001</v>
      </c>
      <c r="AI775" s="68">
        <f t="shared" si="1605"/>
        <v>1</v>
      </c>
      <c r="AJ775" s="13">
        <f t="shared" si="1563"/>
        <v>-7.656351E-5</v>
      </c>
      <c r="AK775" s="13">
        <f t="shared" si="1564"/>
        <v>3.7348641000000002E-5</v>
      </c>
      <c r="AL775" s="13">
        <f t="shared" si="1565"/>
        <v>12.058499967069999</v>
      </c>
      <c r="AM775" s="13">
        <f t="shared" si="1566"/>
        <v>2.6938765671389997</v>
      </c>
      <c r="AN775" s="13">
        <f t="shared" si="1567"/>
        <v>4.2217039216699996</v>
      </c>
      <c r="AO775" s="13">
        <f t="shared" si="1568"/>
        <v>0</v>
      </c>
      <c r="AP775" s="13">
        <f t="shared" si="1569"/>
        <v>4.4923501916799999</v>
      </c>
      <c r="AQ775" s="13">
        <f t="shared" si="1570"/>
        <v>0</v>
      </c>
      <c r="AR775" s="13">
        <f t="shared" si="1571"/>
        <v>0.75728253201200002</v>
      </c>
      <c r="AS775" s="13">
        <f t="shared" si="1572"/>
        <v>0</v>
      </c>
      <c r="AT775" s="13">
        <f t="shared" si="1573"/>
        <v>0</v>
      </c>
      <c r="AU775" s="13">
        <f t="shared" si="1574"/>
        <v>0</v>
      </c>
      <c r="AV775" s="13">
        <f t="shared" si="1575"/>
        <v>0</v>
      </c>
      <c r="AW775" s="13">
        <f t="shared" si="1576"/>
        <v>0</v>
      </c>
      <c r="AY775">
        <f t="shared" si="1577"/>
        <v>0</v>
      </c>
      <c r="AZ775">
        <f t="shared" si="1578"/>
        <v>1</v>
      </c>
      <c r="BB775">
        <f t="shared" si="1606"/>
        <v>1</v>
      </c>
      <c r="BC775">
        <f t="shared" si="1607"/>
        <v>1</v>
      </c>
      <c r="BD775" s="41">
        <f t="shared" si="1608"/>
        <v>2.2279125565521021</v>
      </c>
      <c r="BE775" s="13">
        <f t="shared" si="1609"/>
        <v>12.058499967069999</v>
      </c>
      <c r="BF775" s="13">
        <f t="shared" si="1610"/>
        <v>2.6938765671389997</v>
      </c>
      <c r="BG775" s="13">
        <f t="shared" si="1579"/>
        <v>4.2217039216699996</v>
      </c>
      <c r="BH775" s="13">
        <f t="shared" si="1580"/>
        <v>4.4923501916799999</v>
      </c>
      <c r="BI775" s="13">
        <f t="shared" si="1581"/>
        <v>0.75728253201200002</v>
      </c>
      <c r="BJ775" s="17">
        <f t="shared" si="1582"/>
        <v>0.22340063643866012</v>
      </c>
      <c r="BK775" s="17">
        <f t="shared" si="1583"/>
        <v>0.35010191426784892</v>
      </c>
      <c r="BL775" s="17">
        <f t="shared" si="1584"/>
        <v>0.37254635352224175</v>
      </c>
      <c r="BM775" s="17">
        <f t="shared" si="1585"/>
        <v>6.280072430899597E-2</v>
      </c>
      <c r="BN775" s="17">
        <f t="shared" si="1627"/>
        <v>1.5671482402601731</v>
      </c>
      <c r="BO775" s="17">
        <f t="shared" si="1628"/>
        <v>1.6676154529422438</v>
      </c>
      <c r="BP775" s="17">
        <f t="shared" si="1629"/>
        <v>0.28111255773543592</v>
      </c>
      <c r="BQ775" s="17">
        <f t="shared" si="1630"/>
        <v>1.0641083020106581</v>
      </c>
      <c r="BR775" s="17">
        <f t="shared" si="1631"/>
        <v>0.1793784088279782</v>
      </c>
      <c r="BS775" s="17">
        <f t="shared" si="1632"/>
        <v>0.16857157160510672</v>
      </c>
      <c r="BT775" s="96">
        <f t="shared" si="1586"/>
        <v>-1.4987885434761614</v>
      </c>
      <c r="BU775" s="96">
        <f t="shared" si="1587"/>
        <v>-1.0495309832619752</v>
      </c>
      <c r="BV775" s="96">
        <f t="shared" si="1588"/>
        <v>-0.98739380991852732</v>
      </c>
      <c r="BW775" s="96">
        <f t="shared" si="1589"/>
        <v>-2.7677886719917568</v>
      </c>
      <c r="BX775" s="96"/>
      <c r="BY775" s="96"/>
      <c r="BZ775" s="96"/>
      <c r="CA775" s="96"/>
      <c r="CB775" s="96"/>
      <c r="CC775" s="96"/>
      <c r="CD775" s="96"/>
      <c r="CE775" s="96"/>
      <c r="CF775" s="96"/>
      <c r="CG775" s="96"/>
      <c r="CH775" s="96"/>
      <c r="CJ775" s="39"/>
      <c r="CK775" s="19">
        <f t="shared" si="1611"/>
        <v>0</v>
      </c>
      <c r="CL775" s="38">
        <f t="shared" si="1612"/>
        <v>2.2279125565521021</v>
      </c>
      <c r="CM775" s="39">
        <f t="shared" si="1613"/>
        <v>0.21795740505826858</v>
      </c>
      <c r="CN775" s="39">
        <f t="shared" si="1614"/>
        <v>0.33335158094861744</v>
      </c>
      <c r="CO775" s="41">
        <f t="shared" si="1615"/>
        <v>0.33809999999999996</v>
      </c>
      <c r="CP775" s="39">
        <f t="shared" si="1616"/>
        <v>5.4377466969573192E-2</v>
      </c>
      <c r="CQ775" s="17">
        <f t="shared" si="1617"/>
        <v>1.5294345280881807</v>
      </c>
      <c r="CR775" s="17">
        <f t="shared" si="1618"/>
        <v>1.5512205236138339</v>
      </c>
      <c r="CS775" s="17">
        <f t="shared" si="1619"/>
        <v>0.24948666898945662</v>
      </c>
      <c r="CT775" s="17">
        <f t="shared" si="1620"/>
        <v>1.0142444773709185</v>
      </c>
      <c r="CU775" s="17">
        <f t="shared" si="1621"/>
        <v>0.16312347106568811</v>
      </c>
      <c r="CV775" s="17">
        <f t="shared" si="1622"/>
        <v>0.16083249621287549</v>
      </c>
      <c r="CW775" s="13">
        <f t="shared" si="1623"/>
        <v>-1.5234556249250606</v>
      </c>
      <c r="CX775" s="13">
        <f t="shared" si="1624"/>
        <v>-1.0985575473205922</v>
      </c>
      <c r="CY775" s="13">
        <f t="shared" si="1625"/>
        <v>-2.9118054210470872</v>
      </c>
      <c r="CZ775" s="13">
        <f t="shared" si="1633"/>
        <v>0.42489807760446835</v>
      </c>
      <c r="DA775" s="13">
        <f t="shared" si="1634"/>
        <v>0.43904205565676346</v>
      </c>
      <c r="DB775" s="13">
        <f t="shared" si="1635"/>
        <v>-1.3883497961220268</v>
      </c>
      <c r="DC775" s="13">
        <f t="shared" si="1636"/>
        <v>1.4143978052295314E-2</v>
      </c>
      <c r="DD775" s="13">
        <f t="shared" si="1637"/>
        <v>-1.8132478737264948</v>
      </c>
      <c r="DE775" s="13">
        <f t="shared" si="1638"/>
        <v>-1.8273918517787902</v>
      </c>
      <c r="DF775" s="15"/>
      <c r="DY775" s="124"/>
      <c r="EE775" t="str">
        <f>E775</f>
        <v>iRM11</v>
      </c>
      <c r="EF775" t="str">
        <f>A775</f>
        <v>Lab 3</v>
      </c>
      <c r="EG775" t="str">
        <f>B775</f>
        <v>Jul 22, 2020</v>
      </c>
      <c r="EH775" s="50">
        <f>C775</f>
        <v>3</v>
      </c>
      <c r="EI775" s="48">
        <f>BE775/AVERAGE(BE774,BE776)</f>
        <v>1.0007369527025971</v>
      </c>
      <c r="EJ775" s="46">
        <f>(CM775/AVERAGE(CM774,CM776)-1)*10^6</f>
        <v>-6.1345635126164311</v>
      </c>
      <c r="EK775" s="46">
        <f>(CN775/AVERAGE(CN774,CN776)-1)*10^6</f>
        <v>-7.9868544552441634</v>
      </c>
      <c r="EL775" s="46">
        <f>(CP775/AVERAGE(CP774,CP776)-1)*10^6</f>
        <v>-14.861361242846094</v>
      </c>
      <c r="EN775" s="39" t="str">
        <f t="shared" ref="EN775:EU775" si="1682">DV827</f>
        <v>STD</v>
      </c>
      <c r="EO775" s="39" t="str">
        <f t="shared" si="1682"/>
        <v>Lab 3</v>
      </c>
      <c r="EP775" s="39" t="str">
        <f t="shared" si="1682"/>
        <v>Jul 29, 2020</v>
      </c>
      <c r="EQ775" s="124">
        <f t="shared" si="1682"/>
        <v>4</v>
      </c>
      <c r="ER775" s="117">
        <f t="shared" si="1682"/>
        <v>0.99476277555649317</v>
      </c>
      <c r="ES775" s="44">
        <f t="shared" si="1682"/>
        <v>-4.6024101398867145</v>
      </c>
      <c r="ET775" s="44">
        <f t="shared" si="1682"/>
        <v>2.5526651543650303</v>
      </c>
      <c r="EU775" s="44">
        <f t="shared" si="1682"/>
        <v>18.896605186169424</v>
      </c>
      <c r="EV775" s="39" t="s">
        <v>275</v>
      </c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</row>
    <row r="776" spans="1:235">
      <c r="A776" t="s">
        <v>178</v>
      </c>
      <c r="B776" t="s">
        <v>174</v>
      </c>
      <c r="C776">
        <v>3</v>
      </c>
      <c r="D776" s="14">
        <v>20</v>
      </c>
      <c r="E776" t="s">
        <v>162</v>
      </c>
      <c r="F776" s="13">
        <v>8.7322170999999996E-5</v>
      </c>
      <c r="G776" s="13">
        <v>-1.2682323E-5</v>
      </c>
      <c r="H776" s="13">
        <v>1.9603293000000001E-4</v>
      </c>
      <c r="I776" s="13">
        <v>5.2132860999999997E-5</v>
      </c>
      <c r="J776" s="13">
        <v>1.2667833000000001E-4</v>
      </c>
      <c r="K776" s="13"/>
      <c r="L776" s="13">
        <v>1.7100832E-4</v>
      </c>
      <c r="M776" s="13"/>
      <c r="N776" s="13">
        <v>8.0887987999999996E-5</v>
      </c>
      <c r="O776" s="13"/>
      <c r="P776" s="13"/>
      <c r="Q776" s="13"/>
      <c r="R776" s="13"/>
      <c r="S776" s="13"/>
      <c r="T776" s="13">
        <v>2.4545712000000001E-5</v>
      </c>
      <c r="U776" s="13">
        <v>1.0965019E-5</v>
      </c>
      <c r="V776" s="13">
        <v>11.991239999999999</v>
      </c>
      <c r="W776" s="13">
        <v>2.6789328000000001</v>
      </c>
      <c r="X776" s="13">
        <v>4.1983483000000001</v>
      </c>
      <c r="Y776" s="13"/>
      <c r="Z776" s="13">
        <v>4.4676096000000003</v>
      </c>
      <c r="AA776" s="13"/>
      <c r="AB776" s="13">
        <v>0.75320710000000002</v>
      </c>
      <c r="AI776" s="68">
        <f t="shared" si="1605"/>
        <v>1</v>
      </c>
      <c r="AJ776" s="13">
        <f t="shared" si="1563"/>
        <v>-6.2776458999999992E-5</v>
      </c>
      <c r="AK776" s="13">
        <f t="shared" si="1564"/>
        <v>2.3647342000000001E-5</v>
      </c>
      <c r="AL776" s="13">
        <f t="shared" si="1565"/>
        <v>11.991043967069999</v>
      </c>
      <c r="AM776" s="13">
        <f t="shared" si="1566"/>
        <v>2.678880667139</v>
      </c>
      <c r="AN776" s="13">
        <f t="shared" si="1567"/>
        <v>4.1982216216700001</v>
      </c>
      <c r="AO776" s="13">
        <f t="shared" si="1568"/>
        <v>0</v>
      </c>
      <c r="AP776" s="13">
        <f t="shared" si="1569"/>
        <v>4.4674385916800006</v>
      </c>
      <c r="AQ776" s="13">
        <f t="shared" si="1570"/>
        <v>0</v>
      </c>
      <c r="AR776" s="13">
        <f t="shared" si="1571"/>
        <v>0.75312621201200003</v>
      </c>
      <c r="AS776" s="13">
        <f t="shared" si="1572"/>
        <v>0</v>
      </c>
      <c r="AT776" s="13">
        <f t="shared" si="1573"/>
        <v>0</v>
      </c>
      <c r="AU776" s="13">
        <f t="shared" si="1574"/>
        <v>0</v>
      </c>
      <c r="AV776" s="13">
        <f t="shared" si="1575"/>
        <v>0</v>
      </c>
      <c r="AW776" s="13">
        <f t="shared" si="1576"/>
        <v>0</v>
      </c>
      <c r="AY776">
        <f t="shared" si="1577"/>
        <v>0</v>
      </c>
      <c r="AZ776">
        <f t="shared" si="1578"/>
        <v>1</v>
      </c>
      <c r="BB776">
        <f t="shared" si="1606"/>
        <v>1</v>
      </c>
      <c r="BC776">
        <f t="shared" si="1607"/>
        <v>1</v>
      </c>
      <c r="BD776" s="41">
        <f t="shared" si="1608"/>
        <v>2.2290377044532486</v>
      </c>
      <c r="BE776" s="13">
        <f t="shared" si="1609"/>
        <v>11.991043967069999</v>
      </c>
      <c r="BF776" s="13">
        <f t="shared" si="1610"/>
        <v>2.678880667139</v>
      </c>
      <c r="BG776" s="13">
        <f t="shared" si="1579"/>
        <v>4.1982216216700001</v>
      </c>
      <c r="BH776" s="13">
        <f t="shared" si="1580"/>
        <v>4.4674385916800006</v>
      </c>
      <c r="BI776" s="13">
        <f t="shared" si="1581"/>
        <v>0.75312621201200003</v>
      </c>
      <c r="BJ776" s="17">
        <f t="shared" si="1582"/>
        <v>0.2234067921438522</v>
      </c>
      <c r="BK776" s="17">
        <f t="shared" si="1583"/>
        <v>0.35011310384643951</v>
      </c>
      <c r="BL776" s="17">
        <f t="shared" si="1584"/>
        <v>0.37256460771460381</v>
      </c>
      <c r="BM776" s="17">
        <f t="shared" si="1585"/>
        <v>6.2807393091064256E-2</v>
      </c>
      <c r="BN776" s="17">
        <f t="shared" si="1627"/>
        <v>1.5671551454935211</v>
      </c>
      <c r="BO776" s="17">
        <f t="shared" si="1628"/>
        <v>1.6676512121203035</v>
      </c>
      <c r="BP776" s="17">
        <f t="shared" si="1629"/>
        <v>0.28113466241716778</v>
      </c>
      <c r="BQ776" s="17">
        <f t="shared" si="1630"/>
        <v>1.0641264312061043</v>
      </c>
      <c r="BR776" s="17">
        <f t="shared" si="1631"/>
        <v>0.17939172342036003</v>
      </c>
      <c r="BS776" s="17">
        <f t="shared" si="1632"/>
        <v>0.16858121193083564</v>
      </c>
      <c r="BT776" s="96">
        <f t="shared" si="1586"/>
        <v>-1.4987609893004754</v>
      </c>
      <c r="BU776" s="96">
        <f t="shared" si="1587"/>
        <v>-1.0494990228546659</v>
      </c>
      <c r="BV776" s="96">
        <f t="shared" si="1588"/>
        <v>-0.98734481267297503</v>
      </c>
      <c r="BW776" s="96">
        <f t="shared" si="1589"/>
        <v>-2.7676824880569511</v>
      </c>
      <c r="BX776" s="96"/>
      <c r="BY776" s="96"/>
      <c r="BZ776" s="96"/>
      <c r="CA776" s="96"/>
      <c r="CB776" s="96"/>
      <c r="CC776" s="96"/>
      <c r="CD776" s="96"/>
      <c r="CE776" s="96"/>
      <c r="CF776" s="96"/>
      <c r="CG776" s="96"/>
      <c r="CH776" s="96"/>
      <c r="CJ776" s="39"/>
      <c r="CK776" s="19">
        <f t="shared" si="1611"/>
        <v>0</v>
      </c>
      <c r="CL776" s="38">
        <f t="shared" si="1612"/>
        <v>2.2290377044532486</v>
      </c>
      <c r="CM776" s="39">
        <f t="shared" si="1613"/>
        <v>0.2179606955257096</v>
      </c>
      <c r="CN776" s="39">
        <f t="shared" si="1614"/>
        <v>0.33335398137094024</v>
      </c>
      <c r="CO776" s="41">
        <f t="shared" si="1615"/>
        <v>0.33810000000000001</v>
      </c>
      <c r="CP776" s="39">
        <f t="shared" si="1616"/>
        <v>5.4379286041074247E-2</v>
      </c>
      <c r="CQ776" s="17">
        <f t="shared" si="1617"/>
        <v>1.5294224519100024</v>
      </c>
      <c r="CR776" s="17">
        <f t="shared" si="1618"/>
        <v>1.5511971054438087</v>
      </c>
      <c r="CS776" s="17">
        <f t="shared" si="1619"/>
        <v>0.24949124845612319</v>
      </c>
      <c r="CT776" s="17">
        <f t="shared" si="1620"/>
        <v>1.0142371739780682</v>
      </c>
      <c r="CU776" s="17">
        <f t="shared" si="1621"/>
        <v>0.1631277533192669</v>
      </c>
      <c r="CV776" s="17">
        <f t="shared" si="1622"/>
        <v>0.16083787648942399</v>
      </c>
      <c r="CW776" s="13">
        <f t="shared" si="1623"/>
        <v>-1.523440528201907</v>
      </c>
      <c r="CX776" s="13">
        <f t="shared" si="1624"/>
        <v>-1.0985503464737463</v>
      </c>
      <c r="CY776" s="13">
        <f t="shared" si="1625"/>
        <v>-2.9117719689358226</v>
      </c>
      <c r="CZ776" s="13">
        <f t="shared" si="1633"/>
        <v>0.42489018172816073</v>
      </c>
      <c r="DA776" s="13">
        <f t="shared" si="1634"/>
        <v>0.43902695893361038</v>
      </c>
      <c r="DB776" s="13">
        <f t="shared" si="1635"/>
        <v>-1.388331440733916</v>
      </c>
      <c r="DC776" s="13">
        <f t="shared" si="1636"/>
        <v>1.4136777205449653E-2</v>
      </c>
      <c r="DD776" s="13">
        <f t="shared" si="1637"/>
        <v>-1.8132216224620767</v>
      </c>
      <c r="DE776" s="13">
        <f t="shared" si="1638"/>
        <v>-1.827358399667526</v>
      </c>
      <c r="DF776" s="15"/>
      <c r="DV776" s="39" t="str">
        <f>E776</f>
        <v>STD</v>
      </c>
      <c r="DW776" s="39" t="str">
        <f>A776</f>
        <v>Lab 3</v>
      </c>
      <c r="DX776" s="39" t="str">
        <f>B776</f>
        <v>Jul 22, 2020</v>
      </c>
      <c r="DY776" s="124">
        <f>C776</f>
        <v>3</v>
      </c>
      <c r="DZ776" s="48">
        <f>BE776/AVERAGE(BE774,BE778)</f>
        <v>0.99774457798627314</v>
      </c>
      <c r="EA776" s="46">
        <f>(CM776/AVERAGE(CM774,CM778)-1)*10^6</f>
        <v>22.09725688251396</v>
      </c>
      <c r="EB776" s="46">
        <f>(CN776/AVERAGE(CN774,CN778)-1)*10^6</f>
        <v>8.9988493485737564</v>
      </c>
      <c r="EC776" s="46">
        <f>(CP776/AVERAGE(CP774,CP778)-1)*10^6</f>
        <v>26.217100839831531</v>
      </c>
      <c r="EH776" s="50"/>
      <c r="EK776" s="46"/>
      <c r="EL776" s="46"/>
      <c r="EN776" s="39" t="str">
        <f t="shared" ref="EN776:EU776" si="1683">DV829</f>
        <v>STD</v>
      </c>
      <c r="EO776" s="39" t="str">
        <f t="shared" si="1683"/>
        <v>Lab 3</v>
      </c>
      <c r="EP776" s="39" t="str">
        <f t="shared" si="1683"/>
        <v>Jul 29, 2020</v>
      </c>
      <c r="EQ776" s="124">
        <f t="shared" si="1683"/>
        <v>4</v>
      </c>
      <c r="ER776" s="117">
        <f t="shared" si="1683"/>
        <v>1.0075633310188845</v>
      </c>
      <c r="ES776" s="44">
        <f t="shared" si="1683"/>
        <v>23.567355039055826</v>
      </c>
      <c r="ET776" s="44">
        <f t="shared" si="1683"/>
        <v>-11.269870007324378</v>
      </c>
      <c r="EU776" s="44">
        <f t="shared" si="1683"/>
        <v>-3.2539520089525098</v>
      </c>
      <c r="EV776" s="39" t="s">
        <v>275</v>
      </c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</row>
    <row r="777" spans="1:235">
      <c r="A777" t="s">
        <v>178</v>
      </c>
      <c r="B777" t="s">
        <v>174</v>
      </c>
      <c r="C777">
        <v>3</v>
      </c>
      <c r="D777" s="14">
        <v>21</v>
      </c>
      <c r="E777" t="s">
        <v>164</v>
      </c>
      <c r="F777" s="13">
        <v>8.7322170999999996E-5</v>
      </c>
      <c r="G777" s="13">
        <v>-1.2682323E-5</v>
      </c>
      <c r="H777" s="13">
        <v>1.9603293000000001E-4</v>
      </c>
      <c r="I777" s="13">
        <v>5.2132860999999997E-5</v>
      </c>
      <c r="J777" s="13">
        <v>1.2667833000000001E-4</v>
      </c>
      <c r="K777" s="13"/>
      <c r="L777" s="13">
        <v>1.7100832E-4</v>
      </c>
      <c r="M777" s="13"/>
      <c r="N777" s="13">
        <v>8.0887987999999996E-5</v>
      </c>
      <c r="O777" s="13"/>
      <c r="P777" s="13"/>
      <c r="Q777" s="13"/>
      <c r="R777" s="13"/>
      <c r="S777" s="13"/>
      <c r="T777" s="13">
        <v>1.9894507999999999E-5</v>
      </c>
      <c r="U777" s="13">
        <v>2.2669946E-5</v>
      </c>
      <c r="V777" s="13">
        <v>12.063736</v>
      </c>
      <c r="W777" s="13">
        <v>2.6950598000000001</v>
      </c>
      <c r="X777" s="13">
        <v>4.2237672999999996</v>
      </c>
      <c r="Y777" s="13"/>
      <c r="Z777" s="13">
        <v>4.4947397000000002</v>
      </c>
      <c r="AA777" s="13"/>
      <c r="AB777" s="13">
        <v>0.75778352999999998</v>
      </c>
      <c r="AI777" s="68">
        <f t="shared" si="1605"/>
        <v>1</v>
      </c>
      <c r="AJ777" s="13">
        <f t="shared" si="1563"/>
        <v>-6.7427662999999997E-5</v>
      </c>
      <c r="AK777" s="13">
        <f t="shared" si="1564"/>
        <v>3.5352268999999999E-5</v>
      </c>
      <c r="AL777" s="13">
        <f t="shared" si="1565"/>
        <v>12.06353996707</v>
      </c>
      <c r="AM777" s="13">
        <f t="shared" si="1566"/>
        <v>2.695007667139</v>
      </c>
      <c r="AN777" s="13">
        <f t="shared" si="1567"/>
        <v>4.2236406216699995</v>
      </c>
      <c r="AO777" s="13">
        <f t="shared" si="1568"/>
        <v>0</v>
      </c>
      <c r="AP777" s="13">
        <f t="shared" si="1569"/>
        <v>4.4945686916800005</v>
      </c>
      <c r="AQ777" s="13">
        <f t="shared" si="1570"/>
        <v>0</v>
      </c>
      <c r="AR777" s="13">
        <f t="shared" si="1571"/>
        <v>0.75770264201199999</v>
      </c>
      <c r="AS777" s="13">
        <f t="shared" si="1572"/>
        <v>0</v>
      </c>
      <c r="AT777" s="13">
        <f t="shared" si="1573"/>
        <v>0</v>
      </c>
      <c r="AU777" s="13">
        <f t="shared" si="1574"/>
        <v>0</v>
      </c>
      <c r="AV777" s="13">
        <f t="shared" si="1575"/>
        <v>0</v>
      </c>
      <c r="AW777" s="13">
        <f t="shared" si="1576"/>
        <v>0</v>
      </c>
      <c r="AY777">
        <f t="shared" si="1577"/>
        <v>0</v>
      </c>
      <c r="AZ777">
        <f t="shared" si="1578"/>
        <v>1</v>
      </c>
      <c r="BB777">
        <f t="shared" si="1606"/>
        <v>1</v>
      </c>
      <c r="BC777">
        <f t="shared" si="1607"/>
        <v>1</v>
      </c>
      <c r="BD777" s="41">
        <f t="shared" si="1608"/>
        <v>2.2296541651536987</v>
      </c>
      <c r="BE777" s="13">
        <f t="shared" si="1609"/>
        <v>12.06353996707</v>
      </c>
      <c r="BF777" s="13">
        <f t="shared" si="1610"/>
        <v>2.695007667139</v>
      </c>
      <c r="BG777" s="13">
        <f t="shared" si="1579"/>
        <v>4.2236406216699995</v>
      </c>
      <c r="BH777" s="13">
        <f t="shared" si="1580"/>
        <v>4.4945686916800005</v>
      </c>
      <c r="BI777" s="13">
        <f t="shared" si="1581"/>
        <v>0.75770264201199999</v>
      </c>
      <c r="BJ777" s="17">
        <f t="shared" si="1582"/>
        <v>0.22340106423948503</v>
      </c>
      <c r="BK777" s="17">
        <f t="shared" si="1583"/>
        <v>0.35011618755351459</v>
      </c>
      <c r="BL777" s="17">
        <f t="shared" si="1584"/>
        <v>0.37257460943876197</v>
      </c>
      <c r="BM777" s="17">
        <f t="shared" si="1585"/>
        <v>6.2809311701234521E-2</v>
      </c>
      <c r="BN777" s="17">
        <f t="shared" si="1627"/>
        <v>1.5672091301149376</v>
      </c>
      <c r="BO777" s="17">
        <f t="shared" si="1628"/>
        <v>1.667738740220877</v>
      </c>
      <c r="BP777" s="17">
        <f t="shared" si="1629"/>
        <v>0.28115045877267258</v>
      </c>
      <c r="BQ777" s="17">
        <f t="shared" si="1630"/>
        <v>1.0641456256055417</v>
      </c>
      <c r="BR777" s="17">
        <f t="shared" si="1631"/>
        <v>0.17939562332185577</v>
      </c>
      <c r="BS777" s="17">
        <f t="shared" si="1632"/>
        <v>0.16858183598675458</v>
      </c>
      <c r="BT777" s="96">
        <f t="shared" si="1586"/>
        <v>-1.4987866285289968</v>
      </c>
      <c r="BU777" s="96">
        <f t="shared" si="1587"/>
        <v>-1.0494902151480676</v>
      </c>
      <c r="BV777" s="96">
        <f t="shared" si="1588"/>
        <v>-0.9873179674233129</v>
      </c>
      <c r="BW777" s="96">
        <f t="shared" si="1589"/>
        <v>-2.7676519410023439</v>
      </c>
      <c r="BX777" s="96"/>
      <c r="BY777" s="96"/>
      <c r="BZ777" s="96"/>
      <c r="CA777" s="96"/>
      <c r="CB777" s="96"/>
      <c r="CC777" s="96"/>
      <c r="CD777" s="96"/>
      <c r="CE777" s="96"/>
      <c r="CF777" s="96"/>
      <c r="CG777" s="96"/>
      <c r="CH777" s="96"/>
      <c r="CJ777" s="39"/>
      <c r="CK777" s="19">
        <f t="shared" si="1611"/>
        <v>0</v>
      </c>
      <c r="CL777" s="38">
        <f t="shared" si="1612"/>
        <v>2.2296541651536987</v>
      </c>
      <c r="CM777" s="39">
        <f t="shared" si="1613"/>
        <v>0.21795361963812679</v>
      </c>
      <c r="CN777" s="39">
        <f t="shared" si="1614"/>
        <v>0.33335239531508087</v>
      </c>
      <c r="CO777" s="41">
        <f t="shared" si="1615"/>
        <v>0.33810000000000001</v>
      </c>
      <c r="CP777" s="39">
        <f t="shared" si="1616"/>
        <v>5.4378780196156773E-2</v>
      </c>
      <c r="CQ777" s="17">
        <f t="shared" si="1617"/>
        <v>1.529464827739742</v>
      </c>
      <c r="CR777" s="17">
        <f t="shared" si="1618"/>
        <v>1.5512474652238162</v>
      </c>
      <c r="CS777" s="17">
        <f t="shared" si="1619"/>
        <v>0.24949702733289331</v>
      </c>
      <c r="CT777" s="17">
        <f t="shared" si="1620"/>
        <v>1.0142419996125471</v>
      </c>
      <c r="CU777" s="17">
        <f t="shared" si="1621"/>
        <v>0.16312701201609353</v>
      </c>
      <c r="CV777" s="17">
        <f t="shared" si="1622"/>
        <v>0.16083638034947287</v>
      </c>
      <c r="CW777" s="13">
        <f t="shared" si="1623"/>
        <v>-1.5234729927819277</v>
      </c>
      <c r="CX777" s="13">
        <f t="shared" si="1624"/>
        <v>-1.0985551043579209</v>
      </c>
      <c r="CY777" s="13">
        <f t="shared" si="1625"/>
        <v>-2.911781271140891</v>
      </c>
      <c r="CZ777" s="13">
        <f t="shared" si="1633"/>
        <v>0.4249178884240068</v>
      </c>
      <c r="DA777" s="13">
        <f t="shared" si="1634"/>
        <v>0.43905942351363092</v>
      </c>
      <c r="DB777" s="13">
        <f t="shared" si="1635"/>
        <v>-1.3883082783589635</v>
      </c>
      <c r="DC777" s="13">
        <f t="shared" si="1636"/>
        <v>1.4141535089623902E-2</v>
      </c>
      <c r="DD777" s="13">
        <f t="shared" si="1637"/>
        <v>-1.8132261667829703</v>
      </c>
      <c r="DE777" s="13">
        <f t="shared" si="1638"/>
        <v>-1.827367701872594</v>
      </c>
      <c r="DF777" s="15"/>
      <c r="DY777" s="124"/>
      <c r="EE777" t="str">
        <f>E777</f>
        <v>iRM5</v>
      </c>
      <c r="EF777" t="str">
        <f>A777</f>
        <v>Lab 3</v>
      </c>
      <c r="EG777" t="str">
        <f>B777</f>
        <v>Jul 22, 2020</v>
      </c>
      <c r="EH777" s="50">
        <f>C777</f>
        <v>3</v>
      </c>
      <c r="EI777" s="48">
        <f>BE777/AVERAGE(BE776,BE778)</f>
        <v>1.0086931190263353</v>
      </c>
      <c r="EJ777" s="46">
        <f>(CM777/AVERAGE(CM776,CM778)-1)*10^6</f>
        <v>-19.329639000420507</v>
      </c>
      <c r="EK777" s="46">
        <f>(CN777/AVERAGE(CN776,CN778)-1)*10^6</f>
        <v>5.0269845153216863</v>
      </c>
      <c r="EL777" s="46">
        <f>(CP777/AVERAGE(CP776,CP778)-1)*10^6</f>
        <v>-1.6762278496340599</v>
      </c>
      <c r="EN777" s="39" t="str">
        <f t="shared" ref="EN777:EU777" si="1684">DV831</f>
        <v>STD</v>
      </c>
      <c r="EO777" s="39" t="str">
        <f t="shared" si="1684"/>
        <v>Lab 3</v>
      </c>
      <c r="EP777" s="39" t="str">
        <f t="shared" si="1684"/>
        <v>Jul 29, 2020</v>
      </c>
      <c r="EQ777" s="124">
        <f t="shared" si="1684"/>
        <v>4</v>
      </c>
      <c r="ER777" s="117">
        <f t="shared" si="1684"/>
        <v>0.99833297472055904</v>
      </c>
      <c r="ES777" s="44">
        <f t="shared" si="1684"/>
        <v>-19.318512855193148</v>
      </c>
      <c r="ET777" s="44">
        <f t="shared" si="1684"/>
        <v>6.3703993036234863</v>
      </c>
      <c r="EU777" s="44">
        <f t="shared" si="1684"/>
        <v>-21.987389078437225</v>
      </c>
      <c r="EV777" s="39" t="s">
        <v>275</v>
      </c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</row>
    <row r="778" spans="1:235">
      <c r="A778" t="s">
        <v>178</v>
      </c>
      <c r="B778" t="s">
        <v>174</v>
      </c>
      <c r="C778">
        <v>3</v>
      </c>
      <c r="D778" s="14">
        <v>22</v>
      </c>
      <c r="E778" t="s">
        <v>162</v>
      </c>
      <c r="F778" s="13">
        <v>8.7322170999999996E-5</v>
      </c>
      <c r="G778" s="13">
        <v>-1.2682323E-5</v>
      </c>
      <c r="H778" s="13">
        <v>1.9603293000000001E-4</v>
      </c>
      <c r="I778" s="13">
        <v>5.2132860999999997E-5</v>
      </c>
      <c r="J778" s="13">
        <v>1.2667833000000001E-4</v>
      </c>
      <c r="K778" s="13"/>
      <c r="L778" s="13">
        <v>1.7100832E-4</v>
      </c>
      <c r="M778" s="13"/>
      <c r="N778" s="13">
        <v>8.0887987999999996E-5</v>
      </c>
      <c r="O778" s="13"/>
      <c r="P778" s="13"/>
      <c r="Q778" s="13"/>
      <c r="R778" s="13"/>
      <c r="S778" s="13"/>
      <c r="T778" s="13">
        <v>9.8966178000000004E-6</v>
      </c>
      <c r="U778" s="13">
        <v>-9.7980727000000003E-7</v>
      </c>
      <c r="V778" s="13">
        <v>11.9283</v>
      </c>
      <c r="W778" s="13">
        <v>2.6648543999999998</v>
      </c>
      <c r="X778" s="13">
        <v>4.1763950000000003</v>
      </c>
      <c r="Y778" s="13"/>
      <c r="Z778" s="13">
        <v>4.4445069000000004</v>
      </c>
      <c r="AA778" s="13"/>
      <c r="AB778" s="13">
        <v>0.74932929000000004</v>
      </c>
      <c r="AI778" s="68">
        <f t="shared" si="1605"/>
        <v>1</v>
      </c>
      <c r="AJ778" s="13">
        <f t="shared" si="1563"/>
        <v>-7.7425553199999994E-5</v>
      </c>
      <c r="AK778" s="13">
        <f t="shared" si="1564"/>
        <v>1.170251573E-5</v>
      </c>
      <c r="AL778" s="13">
        <f t="shared" si="1565"/>
        <v>11.928103967069999</v>
      </c>
      <c r="AM778" s="13">
        <f t="shared" si="1566"/>
        <v>2.6648022671389997</v>
      </c>
      <c r="AN778" s="13">
        <f t="shared" si="1567"/>
        <v>4.1762683216700003</v>
      </c>
      <c r="AO778" s="13">
        <f t="shared" si="1568"/>
        <v>0</v>
      </c>
      <c r="AP778" s="13">
        <f t="shared" si="1569"/>
        <v>4.4443358916800006</v>
      </c>
      <c r="AQ778" s="13">
        <f t="shared" si="1570"/>
        <v>0</v>
      </c>
      <c r="AR778" s="13">
        <f t="shared" si="1571"/>
        <v>0.74924840201200005</v>
      </c>
      <c r="AS778" s="13">
        <f t="shared" si="1572"/>
        <v>0</v>
      </c>
      <c r="AT778" s="13">
        <f t="shared" si="1573"/>
        <v>0</v>
      </c>
      <c r="AU778" s="13">
        <f t="shared" si="1574"/>
        <v>0</v>
      </c>
      <c r="AV778" s="13">
        <f t="shared" si="1575"/>
        <v>0</v>
      </c>
      <c r="AW778" s="13">
        <f t="shared" si="1576"/>
        <v>0</v>
      </c>
      <c r="AY778">
        <f t="shared" si="1577"/>
        <v>0</v>
      </c>
      <c r="AZ778">
        <f t="shared" si="1578"/>
        <v>1</v>
      </c>
      <c r="BB778">
        <f t="shared" si="1606"/>
        <v>1</v>
      </c>
      <c r="BC778">
        <f t="shared" si="1607"/>
        <v>1</v>
      </c>
      <c r="BD778" s="41">
        <f t="shared" si="1608"/>
        <v>2.2308281940857135</v>
      </c>
      <c r="BE778" s="13">
        <f t="shared" si="1609"/>
        <v>11.928103967069999</v>
      </c>
      <c r="BF778" s="13">
        <f t="shared" si="1610"/>
        <v>2.6648022671389997</v>
      </c>
      <c r="BG778" s="13">
        <f t="shared" si="1579"/>
        <v>4.1762683216700003</v>
      </c>
      <c r="BH778" s="13">
        <f t="shared" si="1580"/>
        <v>4.4443358916800006</v>
      </c>
      <c r="BI778" s="13">
        <f t="shared" si="1581"/>
        <v>0.74924840201200005</v>
      </c>
      <c r="BJ778" s="17">
        <f t="shared" si="1582"/>
        <v>0.22340535214110627</v>
      </c>
      <c r="BK778" s="17">
        <f t="shared" si="1583"/>
        <v>0.35012004700826332</v>
      </c>
      <c r="BL778" s="17">
        <f t="shared" si="1584"/>
        <v>0.37259365813288603</v>
      </c>
      <c r="BM778" s="17">
        <f t="shared" si="1585"/>
        <v>6.2813704850364763E-2</v>
      </c>
      <c r="BN778" s="17">
        <f t="shared" si="1627"/>
        <v>1.5671963256597456</v>
      </c>
      <c r="BO778" s="17">
        <f t="shared" si="1628"/>
        <v>1.6677919958584972</v>
      </c>
      <c r="BP778" s="17">
        <f t="shared" si="1629"/>
        <v>0.28116472702359729</v>
      </c>
      <c r="BQ778" s="17">
        <f t="shared" si="1630"/>
        <v>1.0641883014601912</v>
      </c>
      <c r="BR778" s="17">
        <f t="shared" si="1631"/>
        <v>0.17940619335311089</v>
      </c>
      <c r="BS778" s="17">
        <f t="shared" si="1632"/>
        <v>0.16858500803564988</v>
      </c>
      <c r="BT778" s="96">
        <f t="shared" si="1586"/>
        <v>-1.4987674349746334</v>
      </c>
      <c r="BU778" s="96">
        <f t="shared" si="1587"/>
        <v>-1.0494791918546182</v>
      </c>
      <c r="BV778" s="96">
        <f t="shared" si="1588"/>
        <v>-0.98726684153683286</v>
      </c>
      <c r="BW778" s="96">
        <f t="shared" si="1589"/>
        <v>-2.7675819992153592</v>
      </c>
      <c r="BX778" s="96"/>
      <c r="BY778" s="96"/>
      <c r="BZ778" s="96"/>
      <c r="CA778" s="96"/>
      <c r="CB778" s="96"/>
      <c r="CC778" s="96"/>
      <c r="CD778" s="96"/>
      <c r="CE778" s="96"/>
      <c r="CF778" s="96"/>
      <c r="CG778" s="96"/>
      <c r="CH778" s="96"/>
      <c r="CJ778" s="39"/>
      <c r="CK778" s="19">
        <f t="shared" si="1611"/>
        <v>0</v>
      </c>
      <c r="CL778" s="38">
        <f t="shared" si="1612"/>
        <v>2.2308281940857135</v>
      </c>
      <c r="CM778" s="39">
        <f t="shared" si="1613"/>
        <v>0.2179549698429902</v>
      </c>
      <c r="CN778" s="39">
        <f t="shared" si="1614"/>
        <v>0.33334745776141061</v>
      </c>
      <c r="CO778" s="41">
        <f t="shared" si="1615"/>
        <v>0.33810000000000001</v>
      </c>
      <c r="CP778" s="39">
        <f t="shared" si="1616"/>
        <v>5.437845665399646E-2</v>
      </c>
      <c r="CQ778" s="17">
        <f t="shared" si="1617"/>
        <v>1.5294326988806293</v>
      </c>
      <c r="CR778" s="17">
        <f t="shared" si="1618"/>
        <v>1.5512378554320623</v>
      </c>
      <c r="CS778" s="17">
        <f t="shared" si="1619"/>
        <v>0.24949399728379423</v>
      </c>
      <c r="CT778" s="17">
        <f t="shared" si="1620"/>
        <v>1.0142570225988972</v>
      </c>
      <c r="CU778" s="17">
        <f t="shared" si="1621"/>
        <v>0.16312845767348605</v>
      </c>
      <c r="CV778" s="17">
        <f t="shared" si="1622"/>
        <v>0.1608354234072655</v>
      </c>
      <c r="CW778" s="13">
        <f t="shared" si="1623"/>
        <v>-1.523466797882832</v>
      </c>
      <c r="CX778" s="13">
        <f t="shared" si="1624"/>
        <v>-1.0985699162816001</v>
      </c>
      <c r="CY778" s="13">
        <f t="shared" si="1625"/>
        <v>-2.9117872209456062</v>
      </c>
      <c r="CZ778" s="13">
        <f t="shared" si="1633"/>
        <v>0.42489688160123207</v>
      </c>
      <c r="DA778" s="13">
        <f t="shared" si="1634"/>
        <v>0.43905322861453505</v>
      </c>
      <c r="DB778" s="13">
        <f t="shared" si="1635"/>
        <v>-1.3883204230627744</v>
      </c>
      <c r="DC778" s="13">
        <f t="shared" si="1636"/>
        <v>1.4156347013303244E-2</v>
      </c>
      <c r="DD778" s="13">
        <f t="shared" si="1637"/>
        <v>-1.8132173046640063</v>
      </c>
      <c r="DE778" s="13">
        <f t="shared" si="1638"/>
        <v>-1.8273736516773094</v>
      </c>
      <c r="DF778" s="15"/>
      <c r="DV778" s="39" t="str">
        <f>E778</f>
        <v>STD</v>
      </c>
      <c r="DW778" s="39" t="str">
        <f>A778</f>
        <v>Lab 3</v>
      </c>
      <c r="DX778" s="39" t="str">
        <f>B778</f>
        <v>Jul 22, 2020</v>
      </c>
      <c r="DY778" s="124">
        <f>C778</f>
        <v>3</v>
      </c>
      <c r="DZ778" s="48">
        <f>BE778/AVERAGE(BE776,BE780)</f>
        <v>1.0004619379692345</v>
      </c>
      <c r="EA778" s="46">
        <f>(CM778/AVERAGE(CM776,CM780)-1)*10^6</f>
        <v>-23.583295719165065</v>
      </c>
      <c r="EB778" s="46">
        <f>(CN778/AVERAGE(CN776,CN780)-1)*10^6</f>
        <v>-21.576127300027004</v>
      </c>
      <c r="EC778" s="46">
        <f>(CP778/AVERAGE(CP776,CP780)-1)*10^6</f>
        <v>-9.1709804593831379</v>
      </c>
      <c r="EH778" s="50"/>
      <c r="EK778" s="46"/>
      <c r="EL778" s="46"/>
      <c r="EN778" s="39" t="str">
        <f t="shared" ref="EN778:EU778" si="1685">DV833</f>
        <v>STD</v>
      </c>
      <c r="EO778" s="39" t="str">
        <f t="shared" si="1685"/>
        <v>Lab 3</v>
      </c>
      <c r="EP778" s="39" t="str">
        <f t="shared" si="1685"/>
        <v>Jul 29, 2020</v>
      </c>
      <c r="EQ778" s="124">
        <f t="shared" si="1685"/>
        <v>4</v>
      </c>
      <c r="ER778" s="117">
        <f t="shared" si="1685"/>
        <v>0.99328140299140044</v>
      </c>
      <c r="ES778" s="44">
        <f t="shared" si="1685"/>
        <v>4.1333120535114176</v>
      </c>
      <c r="ET778" s="44">
        <f t="shared" si="1685"/>
        <v>-2.806019152701289</v>
      </c>
      <c r="EU778" s="44">
        <f t="shared" si="1685"/>
        <v>25.47847890599364</v>
      </c>
      <c r="EV778" s="39" t="s">
        <v>275</v>
      </c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</row>
    <row r="779" spans="1:235">
      <c r="A779" t="s">
        <v>178</v>
      </c>
      <c r="B779" t="s">
        <v>174</v>
      </c>
      <c r="C779">
        <v>3</v>
      </c>
      <c r="D779" s="14">
        <v>23</v>
      </c>
      <c r="E779" t="s">
        <v>165</v>
      </c>
      <c r="F779" s="13">
        <v>8.7322170999999996E-5</v>
      </c>
      <c r="G779" s="13">
        <v>-1.2682323E-5</v>
      </c>
      <c r="H779" s="13">
        <v>1.9603293000000001E-4</v>
      </c>
      <c r="I779" s="13">
        <v>5.2132860999999997E-5</v>
      </c>
      <c r="J779" s="13">
        <v>1.2667833000000001E-4</v>
      </c>
      <c r="K779" s="13"/>
      <c r="L779" s="13">
        <v>1.7100832E-4</v>
      </c>
      <c r="M779" s="13"/>
      <c r="N779" s="13">
        <v>8.0887987999999996E-5</v>
      </c>
      <c r="O779" s="13"/>
      <c r="P779" s="13"/>
      <c r="Q779" s="13"/>
      <c r="R779" s="13"/>
      <c r="S779" s="13"/>
      <c r="T779" s="13">
        <v>3.1968648999999998E-5</v>
      </c>
      <c r="U779" s="13">
        <v>1.2969324E-5</v>
      </c>
      <c r="V779" s="13">
        <v>11.972455</v>
      </c>
      <c r="W779" s="13">
        <v>2.6747603</v>
      </c>
      <c r="X779" s="13">
        <v>4.1919988000000004</v>
      </c>
      <c r="Y779" s="13"/>
      <c r="Z779" s="13">
        <v>4.4611236999999999</v>
      </c>
      <c r="AA779" s="13"/>
      <c r="AB779" s="13">
        <v>0.75216183000000003</v>
      </c>
      <c r="AI779" s="68">
        <f t="shared" si="1605"/>
        <v>1</v>
      </c>
      <c r="AJ779" s="13">
        <f t="shared" si="1563"/>
        <v>-5.5353521999999998E-5</v>
      </c>
      <c r="AK779" s="13">
        <f t="shared" si="1564"/>
        <v>2.5651646999999999E-5</v>
      </c>
      <c r="AL779" s="13">
        <f t="shared" si="1565"/>
        <v>11.972258967069999</v>
      </c>
      <c r="AM779" s="13">
        <f t="shared" si="1566"/>
        <v>2.6747081671389998</v>
      </c>
      <c r="AN779" s="13">
        <f t="shared" si="1567"/>
        <v>4.1918721216700003</v>
      </c>
      <c r="AO779" s="13">
        <f t="shared" si="1568"/>
        <v>0</v>
      </c>
      <c r="AP779" s="13">
        <f t="shared" si="1569"/>
        <v>4.4609526916800002</v>
      </c>
      <c r="AQ779" s="13">
        <f t="shared" si="1570"/>
        <v>0</v>
      </c>
      <c r="AR779" s="13">
        <f t="shared" si="1571"/>
        <v>0.75208094201200004</v>
      </c>
      <c r="AS779" s="13">
        <f t="shared" si="1572"/>
        <v>0</v>
      </c>
      <c r="AT779" s="13">
        <f t="shared" si="1573"/>
        <v>0</v>
      </c>
      <c r="AU779" s="13">
        <f t="shared" si="1574"/>
        <v>0</v>
      </c>
      <c r="AV779" s="13">
        <f t="shared" si="1575"/>
        <v>0</v>
      </c>
      <c r="AW779" s="13">
        <f t="shared" si="1576"/>
        <v>0</v>
      </c>
      <c r="AY779">
        <f t="shared" si="1577"/>
        <v>0</v>
      </c>
      <c r="AZ779">
        <f t="shared" si="1578"/>
        <v>1</v>
      </c>
      <c r="BB779">
        <f t="shared" si="1606"/>
        <v>1</v>
      </c>
      <c r="BC779">
        <f t="shared" si="1607"/>
        <v>1</v>
      </c>
      <c r="BD779" s="41">
        <f t="shared" si="1608"/>
        <v>2.2316771989614961</v>
      </c>
      <c r="BE779" s="13">
        <f t="shared" si="1609"/>
        <v>11.972258967069999</v>
      </c>
      <c r="BF779" s="13">
        <f t="shared" si="1610"/>
        <v>2.6747081671389998</v>
      </c>
      <c r="BG779" s="13">
        <f t="shared" si="1579"/>
        <v>4.1918721216700003</v>
      </c>
      <c r="BH779" s="13">
        <f t="shared" si="1580"/>
        <v>4.4609526916800002</v>
      </c>
      <c r="BI779" s="13">
        <f t="shared" si="1581"/>
        <v>0.75208094201200004</v>
      </c>
      <c r="BJ779" s="17">
        <f t="shared" si="1582"/>
        <v>0.22340881319856615</v>
      </c>
      <c r="BK779" s="17">
        <f t="shared" si="1583"/>
        <v>0.35013209563874709</v>
      </c>
      <c r="BL779" s="17">
        <f t="shared" si="1584"/>
        <v>0.3726074338978102</v>
      </c>
      <c r="BM779" s="17">
        <f t="shared" si="1585"/>
        <v>6.2818632981513148E-2</v>
      </c>
      <c r="BN779" s="17">
        <f t="shared" si="1627"/>
        <v>1.567225977461995</v>
      </c>
      <c r="BO779" s="17">
        <f t="shared" si="1628"/>
        <v>1.6678278200539747</v>
      </c>
      <c r="BP779" s="17">
        <f t="shared" si="1629"/>
        <v>0.28118243001308924</v>
      </c>
      <c r="BQ779" s="17">
        <f t="shared" si="1630"/>
        <v>1.0641910254415874</v>
      </c>
      <c r="BR779" s="17">
        <f t="shared" si="1631"/>
        <v>0.1794140947487631</v>
      </c>
      <c r="BS779" s="17">
        <f t="shared" si="1632"/>
        <v>0.16859200130382138</v>
      </c>
      <c r="BT779" s="96">
        <f t="shared" si="1586"/>
        <v>-1.4987519428182585</v>
      </c>
      <c r="BU779" s="96">
        <f t="shared" si="1587"/>
        <v>-1.0494447795915169</v>
      </c>
      <c r="BV779" s="96">
        <f t="shared" si="1588"/>
        <v>-0.98722986959711601</v>
      </c>
      <c r="BW779" s="96">
        <f t="shared" si="1589"/>
        <v>-2.7675035459884914</v>
      </c>
      <c r="BX779" s="96"/>
      <c r="BY779" s="96"/>
      <c r="BZ779" s="96"/>
      <c r="CA779" s="96"/>
      <c r="CB779" s="96"/>
      <c r="CC779" s="96"/>
      <c r="CD779" s="96"/>
      <c r="CE779" s="96"/>
      <c r="CF779" s="96"/>
      <c r="CG779" s="96"/>
      <c r="CH779" s="96"/>
      <c r="CJ779" s="39"/>
      <c r="CK779" s="19">
        <f t="shared" si="1611"/>
        <v>0</v>
      </c>
      <c r="CL779" s="38">
        <f t="shared" si="1612"/>
        <v>2.2316771989614961</v>
      </c>
      <c r="CM779" s="39">
        <f t="shared" si="1613"/>
        <v>0.21795629765355964</v>
      </c>
      <c r="CN779" s="39">
        <f t="shared" si="1614"/>
        <v>0.33335270115715782</v>
      </c>
      <c r="CO779" s="41">
        <f t="shared" si="1615"/>
        <v>0.33810000000000001</v>
      </c>
      <c r="CP779" s="39">
        <f t="shared" si="1616"/>
        <v>5.4379738469597802E-2</v>
      </c>
      <c r="CQ779" s="17">
        <f t="shared" si="1617"/>
        <v>1.5294474385274255</v>
      </c>
      <c r="CR779" s="17">
        <f t="shared" si="1618"/>
        <v>1.5512284051429801</v>
      </c>
      <c r="CS779" s="17">
        <f t="shared" si="1619"/>
        <v>0.24949835840960233</v>
      </c>
      <c r="CT779" s="17">
        <f t="shared" si="1620"/>
        <v>1.0142410690729757</v>
      </c>
      <c r="CU779" s="17">
        <f t="shared" si="1621"/>
        <v>0.16312973700477282</v>
      </c>
      <c r="CV779" s="17">
        <f t="shared" si="1622"/>
        <v>0.16083921463944928</v>
      </c>
      <c r="CW779" s="13">
        <f t="shared" si="1623"/>
        <v>-1.5234607057688241</v>
      </c>
      <c r="CX779" s="13">
        <f t="shared" si="1624"/>
        <v>-1.0985541868845776</v>
      </c>
      <c r="CY779" s="13">
        <f t="shared" si="1625"/>
        <v>-2.911763649101665</v>
      </c>
      <c r="CZ779" s="13">
        <f t="shared" si="1633"/>
        <v>0.42490651888424691</v>
      </c>
      <c r="DA779" s="13">
        <f t="shared" si="1634"/>
        <v>0.43904713650052735</v>
      </c>
      <c r="DB779" s="13">
        <f t="shared" si="1635"/>
        <v>-1.3883029433328409</v>
      </c>
      <c r="DC779" s="13">
        <f t="shared" si="1636"/>
        <v>1.414061761628063E-2</v>
      </c>
      <c r="DD779" s="13">
        <f t="shared" si="1637"/>
        <v>-1.8132094622170876</v>
      </c>
      <c r="DE779" s="13">
        <f t="shared" si="1638"/>
        <v>-1.8273500798333679</v>
      </c>
      <c r="DF779" s="15"/>
      <c r="DY779" s="124"/>
      <c r="EE779" t="str">
        <f>E779</f>
        <v>iRM6</v>
      </c>
      <c r="EF779" t="str">
        <f>A779</f>
        <v>Lab 3</v>
      </c>
      <c r="EG779" t="str">
        <f>B779</f>
        <v>Jul 22, 2020</v>
      </c>
      <c r="EH779" s="50">
        <f>C779</f>
        <v>3</v>
      </c>
      <c r="EI779" s="48">
        <f>BE779/AVERAGE(BE778,BE780)</f>
        <v>1.0068229448424992</v>
      </c>
      <c r="EJ779" s="46">
        <f>(CM779/AVERAGE(CM778,CM780)-1)*10^6</f>
        <v>-4.3566608292078257</v>
      </c>
      <c r="EK779" s="46">
        <f>(CN779/AVERAGE(CN778,CN780)-1)*10^6</f>
        <v>3.9378811289569882</v>
      </c>
      <c r="EL779" s="46">
        <f>(CP779/AVERAGE(CP778,CP780)-1)*10^6</f>
        <v>22.027086208575852</v>
      </c>
      <c r="EN779" s="39" t="str">
        <f t="shared" ref="EN779:EU779" si="1686">DV835</f>
        <v>STD</v>
      </c>
      <c r="EO779" s="39" t="str">
        <f t="shared" si="1686"/>
        <v>Lab 3</v>
      </c>
      <c r="EP779" s="39" t="str">
        <f t="shared" si="1686"/>
        <v>Jul 29, 2020</v>
      </c>
      <c r="EQ779" s="124">
        <f t="shared" si="1686"/>
        <v>4</v>
      </c>
      <c r="ER779" s="117">
        <f t="shared" si="1686"/>
        <v>1.0109507424465571</v>
      </c>
      <c r="ES779" s="44">
        <f t="shared" si="1686"/>
        <v>3.8898744256776752</v>
      </c>
      <c r="ET779" s="44">
        <f t="shared" si="1686"/>
        <v>10.594368377248031</v>
      </c>
      <c r="EU779" s="44">
        <f t="shared" si="1686"/>
        <v>-15.094506116253292</v>
      </c>
      <c r="EV779" s="39" t="s">
        <v>275</v>
      </c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</row>
    <row r="780" spans="1:235">
      <c r="A780" t="s">
        <v>178</v>
      </c>
      <c r="B780" t="s">
        <v>174</v>
      </c>
      <c r="C780">
        <v>3</v>
      </c>
      <c r="D780" s="14">
        <v>24</v>
      </c>
      <c r="E780" t="s">
        <v>162</v>
      </c>
      <c r="F780" s="13">
        <v>8.7322170999999996E-5</v>
      </c>
      <c r="G780" s="13">
        <v>-1.2682323E-5</v>
      </c>
      <c r="H780" s="13">
        <v>1.9603293000000001E-4</v>
      </c>
      <c r="I780" s="13">
        <v>5.2132860999999997E-5</v>
      </c>
      <c r="J780" s="13">
        <v>1.2667833000000001E-4</v>
      </c>
      <c r="K780" s="13"/>
      <c r="L780" s="13">
        <v>1.7100832E-4</v>
      </c>
      <c r="M780" s="13"/>
      <c r="N780" s="13">
        <v>8.0887987999999996E-5</v>
      </c>
      <c r="O780" s="13"/>
      <c r="P780" s="13"/>
      <c r="Q780" s="13"/>
      <c r="R780" s="13"/>
      <c r="S780" s="13"/>
      <c r="T780" s="13">
        <v>2.7922058E-5</v>
      </c>
      <c r="U780" s="13">
        <v>6.2617380000000003E-6</v>
      </c>
      <c r="V780" s="13">
        <v>11.854345</v>
      </c>
      <c r="W780" s="13">
        <v>2.6484274000000001</v>
      </c>
      <c r="X780" s="13">
        <v>4.1507231000000004</v>
      </c>
      <c r="Y780" s="13"/>
      <c r="Z780" s="13">
        <v>4.4172114999999996</v>
      </c>
      <c r="AA780" s="13"/>
      <c r="AB780" s="13">
        <v>0.74475121</v>
      </c>
      <c r="AI780" s="68">
        <f t="shared" si="1605"/>
        <v>1</v>
      </c>
      <c r="AJ780" s="13">
        <f t="shared" si="1563"/>
        <v>-5.9400112999999996E-5</v>
      </c>
      <c r="AK780" s="13">
        <f t="shared" si="1564"/>
        <v>1.8944061E-5</v>
      </c>
      <c r="AL780" s="13">
        <f t="shared" si="1565"/>
        <v>11.85414896707</v>
      </c>
      <c r="AM780" s="13">
        <f t="shared" si="1566"/>
        <v>2.648375267139</v>
      </c>
      <c r="AN780" s="13">
        <f t="shared" si="1567"/>
        <v>4.1505964216700004</v>
      </c>
      <c r="AO780" s="13">
        <f t="shared" si="1568"/>
        <v>0</v>
      </c>
      <c r="AP780" s="13">
        <f t="shared" si="1569"/>
        <v>4.4170404916799999</v>
      </c>
      <c r="AQ780" s="13">
        <f t="shared" si="1570"/>
        <v>0</v>
      </c>
      <c r="AR780" s="13">
        <f t="shared" si="1571"/>
        <v>0.74467032201200001</v>
      </c>
      <c r="AS780" s="13">
        <f t="shared" si="1572"/>
        <v>0</v>
      </c>
      <c r="AT780" s="13">
        <f t="shared" si="1573"/>
        <v>0</v>
      </c>
      <c r="AU780" s="13">
        <f t="shared" si="1574"/>
        <v>0</v>
      </c>
      <c r="AV780" s="13">
        <f t="shared" si="1575"/>
        <v>0</v>
      </c>
      <c r="AW780" s="13">
        <f t="shared" si="1576"/>
        <v>0</v>
      </c>
      <c r="AY780">
        <f t="shared" si="1577"/>
        <v>0</v>
      </c>
      <c r="AZ780">
        <f t="shared" si="1578"/>
        <v>1</v>
      </c>
      <c r="BB780">
        <f t="shared" si="1606"/>
        <v>1</v>
      </c>
      <c r="BC780">
        <f t="shared" si="1607"/>
        <v>1</v>
      </c>
      <c r="BD780" s="41">
        <f t="shared" si="1608"/>
        <v>2.2321787055651479</v>
      </c>
      <c r="BE780" s="13">
        <f t="shared" si="1609"/>
        <v>11.85414896707</v>
      </c>
      <c r="BF780" s="13">
        <f t="shared" si="1610"/>
        <v>2.648375267139</v>
      </c>
      <c r="BG780" s="13">
        <f t="shared" si="1579"/>
        <v>4.1505964216700004</v>
      </c>
      <c r="BH780" s="13">
        <f t="shared" si="1580"/>
        <v>4.4170404916799999</v>
      </c>
      <c r="BI780" s="13">
        <f t="shared" si="1581"/>
        <v>0.74467032201200001</v>
      </c>
      <c r="BJ780" s="17">
        <f t="shared" si="1582"/>
        <v>0.2234133613889957</v>
      </c>
      <c r="BK780" s="17">
        <f t="shared" si="1583"/>
        <v>0.35013870951006842</v>
      </c>
      <c r="BL780" s="17">
        <f t="shared" si="1584"/>
        <v>0.3726155714720838</v>
      </c>
      <c r="BM780" s="17">
        <f t="shared" si="1585"/>
        <v>6.2819382823738959E-2</v>
      </c>
      <c r="BN780" s="17">
        <f t="shared" si="1627"/>
        <v>1.5672236760290499</v>
      </c>
      <c r="BO780" s="17">
        <f t="shared" si="1628"/>
        <v>1.6678302907018394</v>
      </c>
      <c r="BP780" s="17">
        <f t="shared" si="1629"/>
        <v>0.28118006207498536</v>
      </c>
      <c r="BQ780" s="17">
        <f t="shared" si="1630"/>
        <v>1.0641941646311146</v>
      </c>
      <c r="BR780" s="17">
        <f t="shared" si="1631"/>
        <v>0.17941284730168502</v>
      </c>
      <c r="BS780" s="17">
        <f t="shared" si="1632"/>
        <v>0.1685903317876917</v>
      </c>
      <c r="BT780" s="96">
        <f t="shared" si="1586"/>
        <v>-1.498731584874144</v>
      </c>
      <c r="BU780" s="96">
        <f t="shared" si="1587"/>
        <v>-1.049425890123977</v>
      </c>
      <c r="BV780" s="96">
        <f t="shared" si="1588"/>
        <v>-0.9872080302974291</v>
      </c>
      <c r="BW780" s="96">
        <f t="shared" si="1589"/>
        <v>-2.7674916094385389</v>
      </c>
      <c r="BX780" s="96"/>
      <c r="BY780" s="96"/>
      <c r="BZ780" s="96"/>
      <c r="CA780" s="96"/>
      <c r="CB780" s="96"/>
      <c r="CC780" s="96"/>
      <c r="CD780" s="96"/>
      <c r="CE780" s="96"/>
      <c r="CF780" s="96"/>
      <c r="CG780" s="96"/>
      <c r="CH780" s="96"/>
      <c r="CJ780" s="39"/>
      <c r="CK780" s="19">
        <f t="shared" si="1611"/>
        <v>0</v>
      </c>
      <c r="CL780" s="38">
        <f t="shared" si="1612"/>
        <v>2.2321787055651479</v>
      </c>
      <c r="CM780" s="39">
        <f t="shared" si="1613"/>
        <v>0.21795952459573192</v>
      </c>
      <c r="CN780" s="39">
        <f t="shared" si="1614"/>
        <v>0.3333553191566212</v>
      </c>
      <c r="CO780" s="41">
        <f t="shared" si="1615"/>
        <v>0.33810000000000001</v>
      </c>
      <c r="CP780" s="39">
        <f t="shared" si="1616"/>
        <v>5.4378624683592724E-2</v>
      </c>
      <c r="CQ780" s="17">
        <f t="shared" si="1617"/>
        <v>1.5294368060993144</v>
      </c>
      <c r="CR780" s="17">
        <f t="shared" si="1618"/>
        <v>1.5512054388405501</v>
      </c>
      <c r="CS780" s="17">
        <f t="shared" si="1619"/>
        <v>0.24948955446867194</v>
      </c>
      <c r="CT780" s="17">
        <f t="shared" si="1620"/>
        <v>1.0142331037506245</v>
      </c>
      <c r="CU780" s="17">
        <f t="shared" si="1621"/>
        <v>0.1631251147309393</v>
      </c>
      <c r="CV780" s="17">
        <f t="shared" si="1622"/>
        <v>0.16083592038921243</v>
      </c>
      <c r="CW780" s="13">
        <f t="shared" si="1623"/>
        <v>-1.5234459004233531</v>
      </c>
      <c r="CX780" s="13">
        <f t="shared" si="1624"/>
        <v>-1.0985463333733443</v>
      </c>
      <c r="CY780" s="13">
        <f t="shared" si="1625"/>
        <v>-2.9117841309473422</v>
      </c>
      <c r="CZ780" s="13">
        <f t="shared" si="1633"/>
        <v>0.42489956705000881</v>
      </c>
      <c r="DA780" s="13">
        <f t="shared" si="1634"/>
        <v>0.43903233115505641</v>
      </c>
      <c r="DB780" s="13">
        <f t="shared" si="1635"/>
        <v>-1.3883382305239895</v>
      </c>
      <c r="DC780" s="13">
        <f t="shared" si="1636"/>
        <v>1.4132764105047397E-2</v>
      </c>
      <c r="DD780" s="13">
        <f t="shared" si="1637"/>
        <v>-1.8132377975739979</v>
      </c>
      <c r="DE780" s="13">
        <f t="shared" si="1638"/>
        <v>-1.8273705616790454</v>
      </c>
      <c r="DF780" s="15"/>
      <c r="DV780" s="39" t="str">
        <f>E780</f>
        <v>STD</v>
      </c>
      <c r="DW780" s="39" t="str">
        <f>A780</f>
        <v>Lab 3</v>
      </c>
      <c r="DX780" s="39" t="str">
        <f>B780</f>
        <v>Jul 22, 2020</v>
      </c>
      <c r="DY780" s="124">
        <f>C780</f>
        <v>3</v>
      </c>
      <c r="DZ780" s="48">
        <f>BE780/AVERAGE(BE778,BE782)</f>
        <v>0.99647430402843251</v>
      </c>
      <c r="EA780" s="46">
        <f>(CM780/AVERAGE(CM778,CM782)-1)*10^6</f>
        <v>15.565697430774961</v>
      </c>
      <c r="EB780" s="46">
        <f>(CN780/AVERAGE(CN778,CN782)-1)*10^6</f>
        <v>4.6473713366523839</v>
      </c>
      <c r="EC780" s="46">
        <f>(CP780/AVERAGE(CP778,CP782)-1)*10^6</f>
        <v>-8.8755105656090905</v>
      </c>
      <c r="EH780" s="50"/>
      <c r="EK780" s="46"/>
      <c r="EL780" s="46"/>
      <c r="EN780" s="39" t="str">
        <f t="shared" ref="EN780:EU780" si="1687">DV837</f>
        <v>STD</v>
      </c>
      <c r="EO780" s="39" t="str">
        <f t="shared" si="1687"/>
        <v>Lab 3</v>
      </c>
      <c r="EP780" s="39" t="str">
        <f t="shared" si="1687"/>
        <v>Jul 29, 2020</v>
      </c>
      <c r="EQ780" s="124">
        <f t="shared" si="1687"/>
        <v>4</v>
      </c>
      <c r="ER780" s="117">
        <f t="shared" si="1687"/>
        <v>0.99502091861726294</v>
      </c>
      <c r="ES780" s="44">
        <f t="shared" si="1687"/>
        <v>-12.91558519611602</v>
      </c>
      <c r="ET780" s="44">
        <f t="shared" si="1687"/>
        <v>-11.149234855789558</v>
      </c>
      <c r="EU780" s="44">
        <f t="shared" si="1687"/>
        <v>11.598997139206091</v>
      </c>
      <c r="EV780" s="39" t="s">
        <v>275</v>
      </c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</row>
    <row r="781" spans="1:235">
      <c r="A781" t="s">
        <v>178</v>
      </c>
      <c r="B781" t="s">
        <v>174</v>
      </c>
      <c r="C781">
        <v>3</v>
      </c>
      <c r="D781" s="14">
        <v>25</v>
      </c>
      <c r="E781" t="s">
        <v>171</v>
      </c>
      <c r="F781" s="13">
        <v>8.7322170999999996E-5</v>
      </c>
      <c r="G781" s="13">
        <v>-1.2682323E-5</v>
      </c>
      <c r="H781" s="13">
        <v>1.9603293000000001E-4</v>
      </c>
      <c r="I781" s="13">
        <v>5.2132860999999997E-5</v>
      </c>
      <c r="J781" s="13">
        <v>1.2667833000000001E-4</v>
      </c>
      <c r="K781" s="13"/>
      <c r="L781" s="13">
        <v>1.7100832E-4</v>
      </c>
      <c r="M781" s="13"/>
      <c r="N781" s="13">
        <v>8.0887987999999996E-5</v>
      </c>
      <c r="O781" s="13"/>
      <c r="P781" s="13"/>
      <c r="Q781" s="13"/>
      <c r="R781" s="13"/>
      <c r="S781" s="13"/>
      <c r="T781" s="13">
        <v>6.0653399999999998E-5</v>
      </c>
      <c r="U781" s="13">
        <v>3.1930653000000001E-5</v>
      </c>
      <c r="V781" s="13">
        <v>12.038162</v>
      </c>
      <c r="W781" s="13">
        <v>2.6894722999999998</v>
      </c>
      <c r="X781" s="13">
        <v>4.2150660999999996</v>
      </c>
      <c r="Y781" s="13"/>
      <c r="Z781" s="13">
        <v>4.4856727000000003</v>
      </c>
      <c r="AA781" s="13"/>
      <c r="AB781" s="13">
        <v>0.75629257999999999</v>
      </c>
      <c r="AI781" s="68">
        <f t="shared" si="1605"/>
        <v>1</v>
      </c>
      <c r="AJ781" s="13">
        <f t="shared" ref="AJ781:AJ844" si="1688">T781-F781*$AI781</f>
        <v>-2.6668770999999999E-5</v>
      </c>
      <c r="AK781" s="13">
        <f t="shared" ref="AK781:AK844" si="1689">U781-G781*$AI781</f>
        <v>4.4612976000000002E-5</v>
      </c>
      <c r="AL781" s="13">
        <f t="shared" ref="AL781:AL844" si="1690">V781-H781*$AI781</f>
        <v>12.037965967069999</v>
      </c>
      <c r="AM781" s="13">
        <f t="shared" ref="AM781:AM844" si="1691">W781-I781*$AI781</f>
        <v>2.6894201671389997</v>
      </c>
      <c r="AN781" s="13">
        <f t="shared" ref="AN781:AN844" si="1692">X781-J781*$AI781</f>
        <v>4.2149394216699996</v>
      </c>
      <c r="AO781" s="13">
        <f t="shared" ref="AO781:AO844" si="1693">Y781-K781*$AI781</f>
        <v>0</v>
      </c>
      <c r="AP781" s="13">
        <f t="shared" ref="AP781:AP844" si="1694">Z781-L781*$AI781</f>
        <v>4.4855016916800006</v>
      </c>
      <c r="AQ781" s="13">
        <f t="shared" ref="AQ781:AQ844" si="1695">AA781-M781*$AI781</f>
        <v>0</v>
      </c>
      <c r="AR781" s="13">
        <f t="shared" ref="AR781:AR844" si="1696">AB781-N781*$AI781</f>
        <v>0.756211692012</v>
      </c>
      <c r="AS781" s="13">
        <f t="shared" ref="AS781:AS844" si="1697">AC781-O781*$AI781</f>
        <v>0</v>
      </c>
      <c r="AT781" s="13">
        <f t="shared" ref="AT781:AT844" si="1698">AD781-P781*$AI781</f>
        <v>0</v>
      </c>
      <c r="AU781" s="13">
        <f t="shared" ref="AU781:AU844" si="1699">AE781-Q781*$AI781</f>
        <v>0</v>
      </c>
      <c r="AV781" s="13">
        <f t="shared" ref="AV781:AV844" si="1700">AF781-R781*$AI781</f>
        <v>0</v>
      </c>
      <c r="AW781" s="13">
        <f t="shared" ref="AW781:AW844" si="1701">AG781-S781*$AI781</f>
        <v>0</v>
      </c>
      <c r="AY781">
        <f t="shared" ref="AY781:AY844" si="1702">$BB$2</f>
        <v>0</v>
      </c>
      <c r="AZ781">
        <f t="shared" ref="AZ781:AZ844" si="1703">$BB$3</f>
        <v>1</v>
      </c>
      <c r="BB781">
        <f t="shared" si="1606"/>
        <v>1</v>
      </c>
      <c r="BC781">
        <f t="shared" si="1607"/>
        <v>1</v>
      </c>
      <c r="BD781" s="41">
        <f t="shared" si="1608"/>
        <v>2.2320155146311667</v>
      </c>
      <c r="BE781" s="13">
        <f t="shared" si="1609"/>
        <v>12.037965967069999</v>
      </c>
      <c r="BF781" s="13">
        <f t="shared" si="1610"/>
        <v>2.6894201671389997</v>
      </c>
      <c r="BG781" s="13">
        <f t="shared" ref="BG781:BG844" si="1704">IF(BC781=0,IF(OR(AND(AY781=1,AZ781=1),AND(AY781=1,BA781=1),AND(AZ781=1,BA781=1)),"Error",AN781-$AY781*($AQ781*$BD$6/$BF$6)-$AZ781*($AT781*$BD$6/$BI$6)-$BA781*($AV781*$BD$6/$BJ$6)),IF(OR(AND(AY781=1,AZ781=1),AND(AY781=1,BA781=1),AND(AZ781=1,BA781=1)),"Error",AN781-$AY781*($AQ781*$BD$6/$BF$6*($BD$7/$BF$7)^($BD781*$BB$9))-$AZ781*($AT781*$BD$6/$BI$6*($BD$7/$BI$7)^($BD781*$BB$9))-$BA781*($AV781*$BD$6/$BJ$6*($BD$7/$BJ$7)^($BD781*$BB$9))))</f>
        <v>4.2149394216699996</v>
      </c>
      <c r="BH781" s="13">
        <f t="shared" ref="BH781:BH844" si="1705">IF(BC781=0,IF(OR(AND(AY781=1,AZ781=1),AND(AY781=1,BA781=1),AND(AZ781=1,BA781=1)),"Error",AP781-$AY781*($AQ781*$BE$6/$BF$6)-$AZ781*($AT781*$BE$6/$BI$6)-$BA781*($AV781*$BE$6/$BJ$6)),IF(OR(AND(AY781=1,AZ781=1),AND(AY781=1,BA781=1),AND(AZ781=1,BA781=1)),"Error",AP781-$AY781*($AQ781*$BE$6/$BF$6*($BE$7/$BF$7)^($BD781*$BB$9))-$AZ781*($AT781*$BE$6/$BI$6*($BE$7/$BI$7)^($BD781*$BB$9))-$BA781*($AV781*$BE$6/$BJ$6*($BE$7/$BJ$7)^($BD781*$BB$9))))</f>
        <v>4.4855016916800006</v>
      </c>
      <c r="BI781" s="13">
        <f t="shared" ref="BI781:BI844" si="1706">IF(BC781=0,IF(OR(AND(AY781=1,AZ781=1),AND(AY781=1,BA781=1),AND(AZ781=1,BA781=1)),"Error",AR781-$AY781*($AQ781*$BG$6/$BF$6)-$AZ781*($AT781*$BG$6/$BI$6)-$BA781*($AV781*$BG$6/$BJ$6)-$BB781*($AU781*$BK$6/$BL$6)),IF(OR(AND(AY781=1,AZ781=1),AND(AY781=1,BA781=1),AND(AZ781=1,BA781=1)),"Error",AR781-$AY781*($AQ781*$BG$6/$BF$6*($BG$7/$BF$7)^($BD781*$BB$9))-$AZ781*($AT781*$BG$6/$BI$6*($BG$7/$BI$7)^($BD781*$BB$9))-$BA781*($AV781*$BG$6/$BJ$6*($BG$7/$BJ$7)^($BD781*$BB$9))-$BB781*($AU781*$BK$6/$BL$6*($BK$7/$BL$7)^($BD781*$BB$9))))</f>
        <v>0.756211692012</v>
      </c>
      <c r="BJ781" s="17">
        <f t="shared" ref="BJ781:BJ844" si="1707">BF781/$BE781</f>
        <v>0.22341151108882853</v>
      </c>
      <c r="BK781" s="17">
        <f t="shared" ref="BK781:BK844" si="1708">BG781/$BE781</f>
        <v>0.35013717709453718</v>
      </c>
      <c r="BL781" s="17">
        <f t="shared" ref="BL781:BL844" si="1709">BH781/$BE781</f>
        <v>0.37261292347479169</v>
      </c>
      <c r="BM781" s="17">
        <f t="shared" ref="BM781:BM844" si="1710">BI781/$BE781</f>
        <v>6.2818892666803197E-2</v>
      </c>
      <c r="BN781" s="17">
        <f t="shared" si="1627"/>
        <v>1.5672297966568178</v>
      </c>
      <c r="BO781" s="17">
        <f t="shared" si="1628"/>
        <v>1.6678322511620298</v>
      </c>
      <c r="BP781" s="17">
        <f t="shared" si="1629"/>
        <v>0.28118019685129997</v>
      </c>
      <c r="BQ781" s="17">
        <f t="shared" si="1630"/>
        <v>1.0641912594565361</v>
      </c>
      <c r="BR781" s="17">
        <f t="shared" si="1631"/>
        <v>0.17941223262287875</v>
      </c>
      <c r="BS781" s="17">
        <f t="shared" si="1632"/>
        <v>0.16859021442677649</v>
      </c>
      <c r="BT781" s="96">
        <f t="shared" ref="BT781:BT844" si="1711">LN(BJ781)</f>
        <v>-1.4987398668668492</v>
      </c>
      <c r="BU781" s="96">
        <f t="shared" ref="BU781:BU844" si="1712">LN(BK781)</f>
        <v>-1.0494302667291424</v>
      </c>
      <c r="BV781" s="96">
        <f t="shared" ref="BV781:BV844" si="1713">LN(BL781)</f>
        <v>-0.98721513683538376</v>
      </c>
      <c r="BW781" s="96">
        <f t="shared" ref="BW781:BW844" si="1714">LN(BM781)</f>
        <v>-2.7674994121074921</v>
      </c>
      <c r="BX781" s="96"/>
      <c r="BY781" s="96"/>
      <c r="BZ781" s="96"/>
      <c r="CA781" s="96"/>
      <c r="CB781" s="96"/>
      <c r="CC781" s="96"/>
      <c r="CD781" s="96"/>
      <c r="CE781" s="96"/>
      <c r="CF781" s="96"/>
      <c r="CG781" s="96"/>
      <c r="CH781" s="96"/>
      <c r="CJ781" s="39"/>
      <c r="CK781" s="19">
        <f t="shared" si="1611"/>
        <v>0</v>
      </c>
      <c r="CL781" s="38">
        <f t="shared" si="1612"/>
        <v>2.2320155146311667</v>
      </c>
      <c r="CM781" s="39">
        <f t="shared" si="1613"/>
        <v>0.21795811327543077</v>
      </c>
      <c r="CN781" s="39">
        <f t="shared" si="1614"/>
        <v>0.33335505730948578</v>
      </c>
      <c r="CO781" s="41">
        <f t="shared" si="1615"/>
        <v>0.33810000000000001</v>
      </c>
      <c r="CP781" s="39">
        <f t="shared" si="1616"/>
        <v>5.4378774024971634E-2</v>
      </c>
      <c r="CQ781" s="17">
        <f t="shared" si="1617"/>
        <v>1.529445508129488</v>
      </c>
      <c r="CR781" s="17">
        <f t="shared" si="1618"/>
        <v>1.5512154831912472</v>
      </c>
      <c r="CS781" s="17">
        <f t="shared" si="1619"/>
        <v>0.24949185514490976</v>
      </c>
      <c r="CT781" s="17">
        <f t="shared" si="1620"/>
        <v>1.014233900420803</v>
      </c>
      <c r="CU781" s="17">
        <f t="shared" si="1621"/>
        <v>0.16312569085906067</v>
      </c>
      <c r="CV781" s="17">
        <f t="shared" si="1622"/>
        <v>0.16083636209692881</v>
      </c>
      <c r="CW781" s="13">
        <f t="shared" si="1623"/>
        <v>-1.5234523755928739</v>
      </c>
      <c r="CX781" s="13">
        <f t="shared" si="1624"/>
        <v>-1.0985471188632503</v>
      </c>
      <c r="CY781" s="13">
        <f t="shared" si="1625"/>
        <v>-2.9117813846260678</v>
      </c>
      <c r="CZ781" s="13">
        <f t="shared" si="1633"/>
        <v>0.42490525672962354</v>
      </c>
      <c r="DA781" s="13">
        <f t="shared" si="1634"/>
        <v>0.43903880632457704</v>
      </c>
      <c r="DB781" s="13">
        <f t="shared" si="1635"/>
        <v>-1.3883290090331943</v>
      </c>
      <c r="DC781" s="13">
        <f t="shared" si="1636"/>
        <v>1.4133549594953672E-2</v>
      </c>
      <c r="DD781" s="13">
        <f t="shared" si="1637"/>
        <v>-1.8132342657628175</v>
      </c>
      <c r="DE781" s="13">
        <f t="shared" si="1638"/>
        <v>-1.827367815357771</v>
      </c>
      <c r="DF781" s="15"/>
      <c r="DY781" s="124"/>
      <c r="EE781" t="str">
        <f>E781</f>
        <v>iRM10</v>
      </c>
      <c r="EF781" t="str">
        <f>A781</f>
        <v>Lab 3</v>
      </c>
      <c r="EG781" t="str">
        <f>B781</f>
        <v>Jul 22, 2020</v>
      </c>
      <c r="EH781" s="50">
        <f>C781</f>
        <v>3</v>
      </c>
      <c r="EI781" s="48">
        <f>BE781/AVERAGE(BE780,BE782)</f>
        <v>1.0150814393079746</v>
      </c>
      <c r="EJ781" s="46">
        <f>(CM781/AVERAGE(CM780,CM782)-1)*10^6</f>
        <v>-1.35832092773569</v>
      </c>
      <c r="EK781" s="46">
        <f>(CN781/AVERAGE(CN780,CN782)-1)*10^6</f>
        <v>-7.9293983018535741</v>
      </c>
      <c r="EL781" s="46">
        <f>(CP781/AVERAGE(CP780,CP782)-1)*10^6</f>
        <v>-7.6741810710601044</v>
      </c>
      <c r="EN781" s="39" t="str">
        <f t="shared" ref="EN781:EU781" si="1715">DV839</f>
        <v>STD</v>
      </c>
      <c r="EO781" s="39" t="str">
        <f t="shared" si="1715"/>
        <v>Lab 3</v>
      </c>
      <c r="EP781" s="39" t="str">
        <f t="shared" si="1715"/>
        <v>Jul 29, 2020</v>
      </c>
      <c r="EQ781" s="124">
        <f t="shared" si="1715"/>
        <v>4</v>
      </c>
      <c r="ER781" s="117">
        <f t="shared" si="1715"/>
        <v>0.99667867800549503</v>
      </c>
      <c r="ES781" s="44">
        <f t="shared" si="1715"/>
        <v>19.092747244098263</v>
      </c>
      <c r="ET781" s="44">
        <f t="shared" si="1715"/>
        <v>5.5240126721756155</v>
      </c>
      <c r="EU781" s="44">
        <f t="shared" si="1715"/>
        <v>-5.1049336514674692</v>
      </c>
      <c r="EV781" s="39" t="s">
        <v>275</v>
      </c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</row>
    <row r="782" spans="1:235">
      <c r="A782" t="s">
        <v>178</v>
      </c>
      <c r="B782" t="s">
        <v>174</v>
      </c>
      <c r="C782">
        <v>3</v>
      </c>
      <c r="D782" s="14">
        <v>26</v>
      </c>
      <c r="E782" t="s">
        <v>162</v>
      </c>
      <c r="F782" s="13">
        <v>8.7322170999999996E-5</v>
      </c>
      <c r="G782" s="13">
        <v>-1.2682323E-5</v>
      </c>
      <c r="H782" s="13">
        <v>1.9603293000000001E-4</v>
      </c>
      <c r="I782" s="13">
        <v>5.2132860999999997E-5</v>
      </c>
      <c r="J782" s="13">
        <v>1.2667833000000001E-4</v>
      </c>
      <c r="K782" s="13"/>
      <c r="L782" s="13">
        <v>1.7100832E-4</v>
      </c>
      <c r="M782" s="13"/>
      <c r="N782" s="13">
        <v>8.0887987999999996E-5</v>
      </c>
      <c r="O782" s="13"/>
      <c r="P782" s="13"/>
      <c r="Q782" s="13"/>
      <c r="R782" s="13"/>
      <c r="S782" s="13"/>
      <c r="T782" s="13">
        <v>2.2756602E-5</v>
      </c>
      <c r="U782" s="13">
        <v>2.5475231000000001E-5</v>
      </c>
      <c r="V782" s="13">
        <v>11.864274</v>
      </c>
      <c r="W782" s="13">
        <v>2.6506059999999998</v>
      </c>
      <c r="X782" s="13">
        <v>4.1542199000000002</v>
      </c>
      <c r="Y782" s="13"/>
      <c r="Z782" s="13">
        <v>4.4208289000000001</v>
      </c>
      <c r="AA782" s="13"/>
      <c r="AB782" s="13">
        <v>0.74536988000000004</v>
      </c>
      <c r="AI782" s="68">
        <f t="shared" si="1605"/>
        <v>1</v>
      </c>
      <c r="AJ782" s="13">
        <f t="shared" si="1688"/>
        <v>-6.4565568999999992E-5</v>
      </c>
      <c r="AK782" s="13">
        <f t="shared" si="1689"/>
        <v>3.8157554000000003E-5</v>
      </c>
      <c r="AL782" s="13">
        <f t="shared" si="1690"/>
        <v>11.864077967069999</v>
      </c>
      <c r="AM782" s="13">
        <f t="shared" si="1691"/>
        <v>2.6505538671389997</v>
      </c>
      <c r="AN782" s="13">
        <f t="shared" si="1692"/>
        <v>4.1540932216700002</v>
      </c>
      <c r="AO782" s="13">
        <f t="shared" si="1693"/>
        <v>0</v>
      </c>
      <c r="AP782" s="13">
        <f t="shared" si="1694"/>
        <v>4.4206578916800003</v>
      </c>
      <c r="AQ782" s="13">
        <f t="shared" si="1695"/>
        <v>0</v>
      </c>
      <c r="AR782" s="13">
        <f t="shared" si="1696"/>
        <v>0.74528899201200005</v>
      </c>
      <c r="AS782" s="13">
        <f t="shared" si="1697"/>
        <v>0</v>
      </c>
      <c r="AT782" s="13">
        <f t="shared" si="1698"/>
        <v>0</v>
      </c>
      <c r="AU782" s="13">
        <f t="shared" si="1699"/>
        <v>0</v>
      </c>
      <c r="AV782" s="13">
        <f t="shared" si="1700"/>
        <v>0</v>
      </c>
      <c r="AW782" s="13">
        <f t="shared" si="1701"/>
        <v>0</v>
      </c>
      <c r="AY782">
        <f t="shared" si="1702"/>
        <v>0</v>
      </c>
      <c r="AZ782">
        <f t="shared" si="1703"/>
        <v>1</v>
      </c>
      <c r="BB782">
        <f t="shared" si="1606"/>
        <v>1</v>
      </c>
      <c r="BC782">
        <f t="shared" si="1607"/>
        <v>1</v>
      </c>
      <c r="BD782" s="41">
        <f t="shared" si="1608"/>
        <v>2.2317511949702769</v>
      </c>
      <c r="BE782" s="13">
        <f t="shared" si="1609"/>
        <v>11.864077967069999</v>
      </c>
      <c r="BF782" s="13">
        <f t="shared" si="1610"/>
        <v>2.6505538671389997</v>
      </c>
      <c r="BG782" s="13">
        <f t="shared" si="1704"/>
        <v>4.1540932216700002</v>
      </c>
      <c r="BH782" s="13">
        <f t="shared" si="1705"/>
        <v>4.4206578916800003</v>
      </c>
      <c r="BI782" s="13">
        <f t="shared" si="1706"/>
        <v>0.74528899201200005</v>
      </c>
      <c r="BJ782" s="17">
        <f t="shared" si="1707"/>
        <v>0.22341001757539791</v>
      </c>
      <c r="BK782" s="17">
        <f t="shared" si="1708"/>
        <v>0.35014041826091535</v>
      </c>
      <c r="BL782" s="17">
        <f t="shared" si="1709"/>
        <v>0.37260863456477639</v>
      </c>
      <c r="BM782" s="17">
        <f t="shared" si="1710"/>
        <v>6.2818956018379876E-2</v>
      </c>
      <c r="BN782" s="17">
        <f t="shared" si="1627"/>
        <v>1.5672547814143905</v>
      </c>
      <c r="BO782" s="17">
        <f t="shared" si="1628"/>
        <v>1.6678242032679931</v>
      </c>
      <c r="BP782" s="17">
        <f t="shared" si="1629"/>
        <v>0.28118236012930492</v>
      </c>
      <c r="BQ782" s="17">
        <f t="shared" si="1630"/>
        <v>1.0641691593774194</v>
      </c>
      <c r="BR782" s="17">
        <f t="shared" si="1631"/>
        <v>0.17941075277852914</v>
      </c>
      <c r="BS782" s="17">
        <f t="shared" si="1632"/>
        <v>0.16859232500544505</v>
      </c>
      <c r="BT782" s="96">
        <f t="shared" si="1711"/>
        <v>-1.4987465519226704</v>
      </c>
      <c r="BU782" s="96">
        <f t="shared" si="1712"/>
        <v>-1.0494210099246988</v>
      </c>
      <c r="BV782" s="96">
        <f t="shared" si="1713"/>
        <v>-0.98722664726464893</v>
      </c>
      <c r="BW782" s="96">
        <f t="shared" si="1714"/>
        <v>-2.7674984036283221</v>
      </c>
      <c r="BX782" s="96"/>
      <c r="BY782" s="96"/>
      <c r="BZ782" s="96"/>
      <c r="CA782" s="96"/>
      <c r="CB782" s="96"/>
      <c r="CC782" s="96"/>
      <c r="CD782" s="96"/>
      <c r="CE782" s="96"/>
      <c r="CF782" s="96"/>
      <c r="CG782" s="96"/>
      <c r="CH782" s="96"/>
      <c r="CJ782" s="39"/>
      <c r="CK782" s="19">
        <f t="shared" si="1611"/>
        <v>0</v>
      </c>
      <c r="CL782" s="38">
        <f t="shared" si="1612"/>
        <v>2.2317511949702769</v>
      </c>
      <c r="CM782" s="39">
        <f t="shared" si="1613"/>
        <v>0.21795729407006714</v>
      </c>
      <c r="CN782" s="39">
        <f t="shared" si="1614"/>
        <v>0.33336008211432105</v>
      </c>
      <c r="CO782" s="41">
        <f t="shared" si="1615"/>
        <v>0.33810000000000001</v>
      </c>
      <c r="CP782" s="39">
        <f t="shared" si="1616"/>
        <v>5.4379757997872223E-2</v>
      </c>
      <c r="CQ782" s="17">
        <f t="shared" si="1617"/>
        <v>1.5294743107204991</v>
      </c>
      <c r="CR782" s="17">
        <f t="shared" si="1618"/>
        <v>1.5512213135262651</v>
      </c>
      <c r="CS782" s="17">
        <f t="shared" si="1619"/>
        <v>0.24949730739633177</v>
      </c>
      <c r="CT782" s="17">
        <f t="shared" si="1620"/>
        <v>1.0142186126653683</v>
      </c>
      <c r="CU782" s="17">
        <f t="shared" si="1621"/>
        <v>0.16312618371393209</v>
      </c>
      <c r="CV782" s="17">
        <f t="shared" si="1622"/>
        <v>0.16083927239832072</v>
      </c>
      <c r="CW782" s="13">
        <f t="shared" si="1623"/>
        <v>-1.5234561341448767</v>
      </c>
      <c r="CX782" s="13">
        <f t="shared" si="1624"/>
        <v>-1.0985320455447121</v>
      </c>
      <c r="CY782" s="13">
        <f t="shared" si="1625"/>
        <v>-2.9117632899923445</v>
      </c>
      <c r="CZ782" s="13">
        <f t="shared" si="1633"/>
        <v>0.42492408860016456</v>
      </c>
      <c r="DA782" s="13">
        <f t="shared" si="1634"/>
        <v>0.43904256487657983</v>
      </c>
      <c r="DB782" s="13">
        <f t="shared" si="1635"/>
        <v>-1.388307155847468</v>
      </c>
      <c r="DC782" s="13">
        <f t="shared" si="1636"/>
        <v>1.4118476276415177E-2</v>
      </c>
      <c r="DD782" s="13">
        <f t="shared" si="1637"/>
        <v>-1.8132312444476324</v>
      </c>
      <c r="DE782" s="13">
        <f t="shared" si="1638"/>
        <v>-1.8273497207240477</v>
      </c>
      <c r="DF782" s="15"/>
      <c r="DV782" s="39" t="str">
        <f>E782</f>
        <v>STD</v>
      </c>
      <c r="DW782" s="39" t="str">
        <f>A782</f>
        <v>Lab 3</v>
      </c>
      <c r="DX782" s="39" t="str">
        <f>B782</f>
        <v>Jul 22, 2020</v>
      </c>
      <c r="DY782" s="124">
        <f>C782</f>
        <v>3</v>
      </c>
      <c r="DZ782" s="48">
        <f>BE782/AVERAGE(BE780,BE784)</f>
        <v>1.0048031459819016</v>
      </c>
      <c r="EA782" s="46">
        <f>(CM782/AVERAGE(CM780,CM784)-1)*10^6</f>
        <v>-9.327837696471164</v>
      </c>
      <c r="EB782" s="46">
        <f>(CN782/AVERAGE(CN780,CN784)-1)*10^6</f>
        <v>10.094312497654911</v>
      </c>
      <c r="EC782" s="46">
        <f>(CP782/AVERAGE(CP780,CP784)-1)*10^6</f>
        <v>3.2543220844782894</v>
      </c>
      <c r="EH782" s="50"/>
      <c r="EK782" s="46"/>
      <c r="EL782" s="46"/>
      <c r="EN782" s="39" t="str">
        <f t="shared" ref="EN782:EU782" si="1716">DV841</f>
        <v>STD</v>
      </c>
      <c r="EO782" s="39" t="str">
        <f t="shared" si="1716"/>
        <v>Lab 3</v>
      </c>
      <c r="EP782" s="39" t="str">
        <f t="shared" si="1716"/>
        <v>Jul 29, 2020</v>
      </c>
      <c r="EQ782" s="124">
        <f t="shared" si="1716"/>
        <v>4</v>
      </c>
      <c r="ER782" s="117">
        <f t="shared" si="1716"/>
        <v>1.0091150020166173</v>
      </c>
      <c r="ES782" s="44">
        <f t="shared" si="1716"/>
        <v>-10.987781329685475</v>
      </c>
      <c r="ET782" s="44">
        <f t="shared" si="1716"/>
        <v>1.2578248538286374</v>
      </c>
      <c r="EU782" s="44">
        <f t="shared" si="1716"/>
        <v>-14.408251561515151</v>
      </c>
      <c r="EV782" s="39" t="s">
        <v>275</v>
      </c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</row>
    <row r="783" spans="1:235">
      <c r="A783" t="s">
        <v>178</v>
      </c>
      <c r="B783" t="s">
        <v>174</v>
      </c>
      <c r="C783">
        <v>3</v>
      </c>
      <c r="D783" s="14">
        <v>27</v>
      </c>
      <c r="E783" t="s">
        <v>172</v>
      </c>
      <c r="F783" s="13">
        <v>8.7322170999999996E-5</v>
      </c>
      <c r="G783" s="13">
        <v>-1.2682323E-5</v>
      </c>
      <c r="H783" s="13">
        <v>1.9603293000000001E-4</v>
      </c>
      <c r="I783" s="13">
        <v>5.2132860999999997E-5</v>
      </c>
      <c r="J783" s="13">
        <v>1.2667833000000001E-4</v>
      </c>
      <c r="K783" s="13"/>
      <c r="L783" s="13">
        <v>1.7100832E-4</v>
      </c>
      <c r="M783" s="13"/>
      <c r="N783" s="13">
        <v>8.0887987999999996E-5</v>
      </c>
      <c r="O783" s="13"/>
      <c r="P783" s="13"/>
      <c r="Q783" s="13"/>
      <c r="R783" s="13"/>
      <c r="S783" s="13"/>
      <c r="T783" s="13">
        <v>1.9479314999999999E-5</v>
      </c>
      <c r="U783" s="13">
        <v>2.7374886999999999E-5</v>
      </c>
      <c r="V783" s="13">
        <v>11.762636000000001</v>
      </c>
      <c r="W783" s="13">
        <v>2.6279813999999999</v>
      </c>
      <c r="X783" s="13">
        <v>4.1187944999999999</v>
      </c>
      <c r="Y783" s="13"/>
      <c r="Z783" s="13">
        <v>4.3834146</v>
      </c>
      <c r="AA783" s="13"/>
      <c r="AB783" s="13">
        <v>0.73908978000000003</v>
      </c>
      <c r="AI783" s="68">
        <f t="shared" si="1605"/>
        <v>1</v>
      </c>
      <c r="AJ783" s="13">
        <f t="shared" si="1688"/>
        <v>-6.7842856E-5</v>
      </c>
      <c r="AK783" s="13">
        <f t="shared" si="1689"/>
        <v>4.0057210000000001E-5</v>
      </c>
      <c r="AL783" s="13">
        <f t="shared" si="1690"/>
        <v>11.76243996707</v>
      </c>
      <c r="AM783" s="13">
        <f t="shared" si="1691"/>
        <v>2.6279292671389998</v>
      </c>
      <c r="AN783" s="13">
        <f t="shared" si="1692"/>
        <v>4.1186678216699999</v>
      </c>
      <c r="AO783" s="13">
        <f t="shared" si="1693"/>
        <v>0</v>
      </c>
      <c r="AP783" s="13">
        <f t="shared" si="1694"/>
        <v>4.3832435916800003</v>
      </c>
      <c r="AQ783" s="13">
        <f t="shared" si="1695"/>
        <v>0</v>
      </c>
      <c r="AR783" s="13">
        <f t="shared" si="1696"/>
        <v>0.73900889201200004</v>
      </c>
      <c r="AS783" s="13">
        <f t="shared" si="1697"/>
        <v>0</v>
      </c>
      <c r="AT783" s="13">
        <f t="shared" si="1698"/>
        <v>0</v>
      </c>
      <c r="AU783" s="13">
        <f t="shared" si="1699"/>
        <v>0</v>
      </c>
      <c r="AV783" s="13">
        <f t="shared" si="1700"/>
        <v>0</v>
      </c>
      <c r="AW783" s="13">
        <f t="shared" si="1701"/>
        <v>0</v>
      </c>
      <c r="AY783">
        <f t="shared" si="1702"/>
        <v>0</v>
      </c>
      <c r="AZ783">
        <f t="shared" si="1703"/>
        <v>1</v>
      </c>
      <c r="BB783">
        <f t="shared" si="1606"/>
        <v>1</v>
      </c>
      <c r="BC783">
        <f t="shared" si="1607"/>
        <v>1</v>
      </c>
      <c r="BD783" s="41">
        <f t="shared" si="1608"/>
        <v>2.2341449665883091</v>
      </c>
      <c r="BE783" s="13">
        <f t="shared" si="1609"/>
        <v>11.76243996707</v>
      </c>
      <c r="BF783" s="13">
        <f t="shared" si="1610"/>
        <v>2.6279292671389998</v>
      </c>
      <c r="BG783" s="13">
        <f t="shared" si="1704"/>
        <v>4.1186678216699999</v>
      </c>
      <c r="BH783" s="13">
        <f t="shared" si="1705"/>
        <v>4.3832435916800003</v>
      </c>
      <c r="BI783" s="13">
        <f t="shared" si="1706"/>
        <v>0.73900889201200004</v>
      </c>
      <c r="BJ783" s="17">
        <f t="shared" si="1707"/>
        <v>0.22341701844992384</v>
      </c>
      <c r="BK783" s="17">
        <f t="shared" si="1708"/>
        <v>0.35015420552203269</v>
      </c>
      <c r="BL783" s="17">
        <f t="shared" si="1709"/>
        <v>0.37264747824016803</v>
      </c>
      <c r="BM783" s="17">
        <f t="shared" si="1710"/>
        <v>6.2827856642067581E-2</v>
      </c>
      <c r="BN783" s="17">
        <f t="shared" si="1627"/>
        <v>1.5672673816498692</v>
      </c>
      <c r="BO783" s="17">
        <f t="shared" si="1628"/>
        <v>1.6679458029903498</v>
      </c>
      <c r="BP783" s="17">
        <f t="shared" si="1629"/>
        <v>0.28121338776235466</v>
      </c>
      <c r="BQ783" s="17">
        <f t="shared" si="1630"/>
        <v>1.0642381909553276</v>
      </c>
      <c r="BR783" s="17">
        <f t="shared" si="1631"/>
        <v>0.17942910766529199</v>
      </c>
      <c r="BS783" s="17">
        <f t="shared" si="1632"/>
        <v>0.16859863627354424</v>
      </c>
      <c r="BT783" s="96">
        <f t="shared" si="1711"/>
        <v>-1.4987152159740278</v>
      </c>
      <c r="BU783" s="96">
        <f t="shared" si="1712"/>
        <v>-1.0493816343229139</v>
      </c>
      <c r="BV783" s="96">
        <f t="shared" si="1713"/>
        <v>-0.98712240477737667</v>
      </c>
      <c r="BW783" s="96">
        <f t="shared" si="1714"/>
        <v>-2.7673567267562369</v>
      </c>
      <c r="BX783" s="96"/>
      <c r="BY783" s="96"/>
      <c r="BZ783" s="96"/>
      <c r="CA783" s="96"/>
      <c r="CB783" s="96"/>
      <c r="CC783" s="96"/>
      <c r="CD783" s="96"/>
      <c r="CE783" s="96"/>
      <c r="CF783" s="96"/>
      <c r="CG783" s="96"/>
      <c r="CH783" s="96"/>
      <c r="CJ783" s="39"/>
      <c r="CK783" s="19">
        <f t="shared" si="1611"/>
        <v>0</v>
      </c>
      <c r="CL783" s="38">
        <f t="shared" si="1612"/>
        <v>2.2341449665883091</v>
      </c>
      <c r="CM783" s="39">
        <f t="shared" si="1613"/>
        <v>0.21795834735187655</v>
      </c>
      <c r="CN783" s="39">
        <f t="shared" si="1614"/>
        <v>0.33335564819093066</v>
      </c>
      <c r="CO783" s="41">
        <f t="shared" si="1615"/>
        <v>0.33810000000000001</v>
      </c>
      <c r="CP783" s="39">
        <f t="shared" si="1616"/>
        <v>5.4379047729984684E-2</v>
      </c>
      <c r="CQ783" s="17">
        <f t="shared" si="1617"/>
        <v>1.5294465765642564</v>
      </c>
      <c r="CR783" s="17">
        <f t="shared" si="1618"/>
        <v>1.5512138172628194</v>
      </c>
      <c r="CS783" s="17">
        <f t="shared" si="1619"/>
        <v>0.24949284297056076</v>
      </c>
      <c r="CT783" s="17">
        <f t="shared" si="1620"/>
        <v>1.0142321026651751</v>
      </c>
      <c r="CU783" s="17">
        <f t="shared" si="1621"/>
        <v>0.16312622277465921</v>
      </c>
      <c r="CV783" s="17">
        <f t="shared" si="1622"/>
        <v>0.16083717163556546</v>
      </c>
      <c r="CW783" s="13">
        <f t="shared" si="1623"/>
        <v>-1.5234513016419364</v>
      </c>
      <c r="CX783" s="13">
        <f t="shared" si="1624"/>
        <v>-1.0985453463360055</v>
      </c>
      <c r="CY783" s="13">
        <f t="shared" si="1625"/>
        <v>-2.9117763513326711</v>
      </c>
      <c r="CZ783" s="13">
        <f t="shared" si="1633"/>
        <v>0.42490595530593078</v>
      </c>
      <c r="DA783" s="13">
        <f t="shared" si="1634"/>
        <v>0.43903773237363952</v>
      </c>
      <c r="DB783" s="13">
        <f t="shared" si="1635"/>
        <v>-1.3883250496907347</v>
      </c>
      <c r="DC783" s="13">
        <f t="shared" si="1636"/>
        <v>1.4131777067708764E-2</v>
      </c>
      <c r="DD783" s="13">
        <f t="shared" si="1637"/>
        <v>-1.8132310049966653</v>
      </c>
      <c r="DE783" s="13">
        <f t="shared" si="1638"/>
        <v>-1.8273627820643741</v>
      </c>
      <c r="DF783" s="15"/>
      <c r="DY783" s="124"/>
      <c r="EE783" t="str">
        <f>E783</f>
        <v>iRM11</v>
      </c>
      <c r="EF783" t="str">
        <f>A783</f>
        <v>Lab 3</v>
      </c>
      <c r="EG783" t="str">
        <f>B783</f>
        <v>Jul 22, 2020</v>
      </c>
      <c r="EH783" s="50">
        <f>C783</f>
        <v>3</v>
      </c>
      <c r="EI783" s="48">
        <f>BE783/AVERAGE(BE782,BE784)</f>
        <v>0.99577644714132763</v>
      </c>
      <c r="EJ783" s="46">
        <f>(CM783/AVERAGE(CM782,CM784)-1)*10^6</f>
        <v>0.62147423784963962</v>
      </c>
      <c r="EK783" s="46">
        <f>(CN783/AVERAGE(CN782,CN784)-1)*10^6</f>
        <v>-10.350386053015193</v>
      </c>
      <c r="EL783" s="46">
        <f>(CP783/AVERAGE(CP782,CP784)-1)*10^6</f>
        <v>-20.227167497610665</v>
      </c>
      <c r="EN783" s="39" t="str">
        <f t="shared" ref="EN783:EU783" si="1717">DV843</f>
        <v>STD</v>
      </c>
      <c r="EO783" s="39" t="str">
        <f t="shared" si="1717"/>
        <v>Lab 3</v>
      </c>
      <c r="EP783" s="39" t="str">
        <f t="shared" si="1717"/>
        <v>Jul 29, 2020</v>
      </c>
      <c r="EQ783" s="124">
        <f t="shared" si="1717"/>
        <v>4</v>
      </c>
      <c r="ER783" s="117">
        <f t="shared" si="1717"/>
        <v>0.99527795623402437</v>
      </c>
      <c r="ES783" s="44">
        <f t="shared" si="1717"/>
        <v>0.2049147587168676</v>
      </c>
      <c r="ET783" s="44">
        <f t="shared" si="1717"/>
        <v>-7.0958849540669888</v>
      </c>
      <c r="EU783" s="44">
        <f t="shared" si="1717"/>
        <v>4.4460595161055494</v>
      </c>
      <c r="EV783" s="39" t="s">
        <v>275</v>
      </c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</row>
    <row r="784" spans="1:235">
      <c r="A784" t="s">
        <v>178</v>
      </c>
      <c r="B784" t="s">
        <v>174</v>
      </c>
      <c r="C784">
        <v>3</v>
      </c>
      <c r="D784" s="14">
        <v>28</v>
      </c>
      <c r="E784" t="s">
        <v>162</v>
      </c>
      <c r="F784" s="13">
        <v>8.7322170999999996E-5</v>
      </c>
      <c r="G784" s="13">
        <v>-1.2682323E-5</v>
      </c>
      <c r="H784" s="13">
        <v>1.9603293000000001E-4</v>
      </c>
      <c r="I784" s="13">
        <v>5.2132860999999997E-5</v>
      </c>
      <c r="J784" s="13">
        <v>1.2667833000000001E-4</v>
      </c>
      <c r="K784" s="13"/>
      <c r="L784" s="13">
        <v>1.7100832E-4</v>
      </c>
      <c r="M784" s="13"/>
      <c r="N784" s="13">
        <v>8.0887987999999996E-5</v>
      </c>
      <c r="O784" s="13"/>
      <c r="P784" s="13"/>
      <c r="Q784" s="13"/>
      <c r="R784" s="13"/>
      <c r="S784" s="13"/>
      <c r="T784" s="13">
        <v>2.2508929999999999E-5</v>
      </c>
      <c r="U784" s="13">
        <v>-2.6536021999999998E-6</v>
      </c>
      <c r="V784" s="13">
        <v>11.760778</v>
      </c>
      <c r="W784" s="13">
        <v>2.6275886000000002</v>
      </c>
      <c r="X784" s="13">
        <v>4.1182144999999997</v>
      </c>
      <c r="Y784" s="13"/>
      <c r="Z784" s="13">
        <v>4.3828066999999997</v>
      </c>
      <c r="AA784" s="13"/>
      <c r="AB784" s="13">
        <v>0.73901443</v>
      </c>
      <c r="AI784" s="68">
        <f t="shared" si="1605"/>
        <v>1</v>
      </c>
      <c r="AJ784" s="13">
        <f t="shared" si="1688"/>
        <v>-6.4813241000000004E-5</v>
      </c>
      <c r="AK784" s="13">
        <f t="shared" si="1689"/>
        <v>1.00287208E-5</v>
      </c>
      <c r="AL784" s="13">
        <f t="shared" si="1690"/>
        <v>11.760581967069999</v>
      </c>
      <c r="AM784" s="13">
        <f t="shared" si="1691"/>
        <v>2.627536467139</v>
      </c>
      <c r="AN784" s="13">
        <f t="shared" si="1692"/>
        <v>4.1180878216699996</v>
      </c>
      <c r="AO784" s="13">
        <f t="shared" si="1693"/>
        <v>0</v>
      </c>
      <c r="AP784" s="13">
        <f t="shared" si="1694"/>
        <v>4.38263569168</v>
      </c>
      <c r="AQ784" s="13">
        <f t="shared" si="1695"/>
        <v>0</v>
      </c>
      <c r="AR784" s="13">
        <f t="shared" si="1696"/>
        <v>0.73893354201200001</v>
      </c>
      <c r="AS784" s="13">
        <f t="shared" si="1697"/>
        <v>0</v>
      </c>
      <c r="AT784" s="13">
        <f t="shared" si="1698"/>
        <v>0</v>
      </c>
      <c r="AU784" s="13">
        <f t="shared" si="1699"/>
        <v>0</v>
      </c>
      <c r="AV784" s="13">
        <f t="shared" si="1700"/>
        <v>0</v>
      </c>
      <c r="AW784" s="13">
        <f t="shared" si="1701"/>
        <v>0</v>
      </c>
      <c r="AY784">
        <f t="shared" si="1702"/>
        <v>0</v>
      </c>
      <c r="AZ784">
        <f t="shared" si="1703"/>
        <v>1</v>
      </c>
      <c r="BB784">
        <f t="shared" si="1606"/>
        <v>1</v>
      </c>
      <c r="BC784">
        <f t="shared" si="1607"/>
        <v>1</v>
      </c>
      <c r="BD784" s="41">
        <f t="shared" si="1608"/>
        <v>2.2345876116280281</v>
      </c>
      <c r="BE784" s="13">
        <f t="shared" si="1609"/>
        <v>11.760581967069999</v>
      </c>
      <c r="BF784" s="13">
        <f t="shared" si="1610"/>
        <v>2.627536467139</v>
      </c>
      <c r="BG784" s="13">
        <f t="shared" si="1704"/>
        <v>4.1180878216699996</v>
      </c>
      <c r="BH784" s="13">
        <f t="shared" si="1705"/>
        <v>4.38263569168</v>
      </c>
      <c r="BI784" s="13">
        <f t="shared" si="1706"/>
        <v>0.73893354201200001</v>
      </c>
      <c r="BJ784" s="17">
        <f t="shared" si="1707"/>
        <v>0.22341891536457847</v>
      </c>
      <c r="BK784" s="17">
        <f t="shared" si="1708"/>
        <v>0.35016020747959375</v>
      </c>
      <c r="BL784" s="17">
        <f t="shared" si="1709"/>
        <v>0.37265466147436566</v>
      </c>
      <c r="BM784" s="17">
        <f t="shared" si="1710"/>
        <v>6.2831375528952335E-2</v>
      </c>
      <c r="BN784" s="17">
        <f t="shared" si="1627"/>
        <v>1.5672809390744595</v>
      </c>
      <c r="BO784" s="17">
        <f t="shared" si="1628"/>
        <v>1.6679637928877327</v>
      </c>
      <c r="BP784" s="17">
        <f t="shared" si="1629"/>
        <v>0.28122675032426464</v>
      </c>
      <c r="BQ784" s="17">
        <f t="shared" si="1630"/>
        <v>1.0642404634058336</v>
      </c>
      <c r="BR784" s="17">
        <f t="shared" si="1631"/>
        <v>0.17943608150453233</v>
      </c>
      <c r="BS784" s="17">
        <f t="shared" si="1632"/>
        <v>0.16860482914762734</v>
      </c>
      <c r="BT784" s="96">
        <f t="shared" si="1711"/>
        <v>-1.4987067255438224</v>
      </c>
      <c r="BU784" s="96">
        <f t="shared" si="1712"/>
        <v>-1.0493644935717032</v>
      </c>
      <c r="BV784" s="96">
        <f t="shared" si="1713"/>
        <v>-0.98710312874470463</v>
      </c>
      <c r="BW784" s="96">
        <f t="shared" si="1714"/>
        <v>-2.7673007199380373</v>
      </c>
      <c r="BX784" s="96"/>
      <c r="BY784" s="96"/>
      <c r="BZ784" s="96"/>
      <c r="CA784" s="96"/>
      <c r="CB784" s="96"/>
      <c r="CC784" s="96"/>
      <c r="CD784" s="96"/>
      <c r="CE784" s="96"/>
      <c r="CF784" s="96"/>
      <c r="CG784" s="96"/>
      <c r="CH784" s="96"/>
      <c r="CJ784" s="39"/>
      <c r="CK784" s="19">
        <f t="shared" si="1611"/>
        <v>0</v>
      </c>
      <c r="CL784" s="38">
        <f t="shared" si="1612"/>
        <v>2.2345876116280281</v>
      </c>
      <c r="CM784" s="39">
        <f t="shared" si="1613"/>
        <v>0.21795912972285869</v>
      </c>
      <c r="CN784" s="39">
        <f t="shared" si="1614"/>
        <v>0.33335811505826951</v>
      </c>
      <c r="CO784" s="41">
        <f t="shared" si="1615"/>
        <v>0.33809999999999996</v>
      </c>
      <c r="CP784" s="39">
        <f t="shared" si="1616"/>
        <v>5.4380537374808739E-2</v>
      </c>
      <c r="CQ784" s="17">
        <f t="shared" si="1617"/>
        <v>1.5294524045959623</v>
      </c>
      <c r="CR784" s="17">
        <f t="shared" si="1618"/>
        <v>1.551208249133238</v>
      </c>
      <c r="CS784" s="17">
        <f t="shared" si="1619"/>
        <v>0.24949878192280883</v>
      </c>
      <c r="CT784" s="17">
        <f t="shared" si="1620"/>
        <v>1.0142245972950188</v>
      </c>
      <c r="CU784" s="17">
        <f t="shared" si="1621"/>
        <v>0.1631294842344044</v>
      </c>
      <c r="CV784" s="17">
        <f t="shared" si="1622"/>
        <v>0.16084157756524325</v>
      </c>
      <c r="CW784" s="13">
        <f t="shared" si="1623"/>
        <v>-1.5234477121048187</v>
      </c>
      <c r="CX784" s="13">
        <f t="shared" si="1624"/>
        <v>-1.0985379462567666</v>
      </c>
      <c r="CY784" s="13">
        <f t="shared" si="1625"/>
        <v>-2.9117489579802096</v>
      </c>
      <c r="CZ784" s="13">
        <f t="shared" si="1633"/>
        <v>0.4249097658480519</v>
      </c>
      <c r="DA784" s="13">
        <f t="shared" si="1634"/>
        <v>0.43903414283652159</v>
      </c>
      <c r="DB784" s="13">
        <f t="shared" si="1635"/>
        <v>-1.3883012458753916</v>
      </c>
      <c r="DC784" s="13">
        <f t="shared" si="1636"/>
        <v>1.4124376988469765E-2</v>
      </c>
      <c r="DD784" s="13">
        <f t="shared" si="1637"/>
        <v>-1.813211011723443</v>
      </c>
      <c r="DE784" s="13">
        <f t="shared" si="1638"/>
        <v>-1.827335388711913</v>
      </c>
      <c r="DF784" s="15"/>
      <c r="DV784" s="39" t="str">
        <f>E784</f>
        <v>STD</v>
      </c>
      <c r="DW784" s="39" t="str">
        <f>A784</f>
        <v>Lab 3</v>
      </c>
      <c r="DX784" s="39" t="str">
        <f>B784</f>
        <v>Jul 22, 2020</v>
      </c>
      <c r="DY784" s="124">
        <f>C784</f>
        <v>3</v>
      </c>
      <c r="DZ784" s="48">
        <f>BE784/AVERAGE(BE782,BE786)</f>
        <v>0.99667423046980508</v>
      </c>
      <c r="EA784" s="46">
        <f>(CM784/AVERAGE(CM782,CM786)-1)*10^6</f>
        <v>11.693888466002278</v>
      </c>
      <c r="EB784" s="46">
        <f>(CN784/AVERAGE(CN782,CN786)-1)*10^6</f>
        <v>5.2525043587881015</v>
      </c>
      <c r="EC784" s="46">
        <f>(CP784/AVERAGE(CP782,CP786)-1)*10^6</f>
        <v>10.45700194679533</v>
      </c>
      <c r="EH784" s="50"/>
      <c r="EK784" s="46"/>
      <c r="EL784" s="46"/>
      <c r="EN784" s="39" t="str">
        <f t="shared" ref="EN784:EU784" si="1718">DV845</f>
        <v>STD</v>
      </c>
      <c r="EO784" s="39" t="str">
        <f t="shared" si="1718"/>
        <v>Lab 3</v>
      </c>
      <c r="EP784" s="39" t="str">
        <f t="shared" si="1718"/>
        <v>Jul 29, 2020</v>
      </c>
      <c r="EQ784" s="124">
        <f t="shared" si="1718"/>
        <v>4</v>
      </c>
      <c r="ER784" s="117">
        <f t="shared" si="1718"/>
        <v>0.99188974233773242</v>
      </c>
      <c r="ES784" s="44">
        <f t="shared" si="1718"/>
        <v>-5.2080059502745968</v>
      </c>
      <c r="ET784" s="44">
        <f t="shared" si="1718"/>
        <v>-0.58526000035197256</v>
      </c>
      <c r="EU784" s="44">
        <f t="shared" si="1718"/>
        <v>29.621883270491978</v>
      </c>
      <c r="EV784" s="39" t="s">
        <v>275</v>
      </c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</row>
    <row r="785" spans="1:235">
      <c r="A785" t="s">
        <v>178</v>
      </c>
      <c r="B785" t="s">
        <v>174</v>
      </c>
      <c r="C785">
        <v>3</v>
      </c>
      <c r="D785" s="14">
        <v>29</v>
      </c>
      <c r="E785" t="s">
        <v>164</v>
      </c>
      <c r="F785" s="13">
        <v>8.7322170999999996E-5</v>
      </c>
      <c r="G785" s="13">
        <v>-1.2682323E-5</v>
      </c>
      <c r="H785" s="13">
        <v>1.9603293000000001E-4</v>
      </c>
      <c r="I785" s="13">
        <v>5.2132860999999997E-5</v>
      </c>
      <c r="J785" s="13">
        <v>1.2667833000000001E-4</v>
      </c>
      <c r="K785" s="13"/>
      <c r="L785" s="13">
        <v>1.7100832E-4</v>
      </c>
      <c r="M785" s="13"/>
      <c r="N785" s="13">
        <v>8.0887987999999996E-5</v>
      </c>
      <c r="O785" s="13"/>
      <c r="P785" s="13"/>
      <c r="Q785" s="13"/>
      <c r="R785" s="13"/>
      <c r="S785" s="13"/>
      <c r="T785" s="13">
        <v>2.3516204000000001E-5</v>
      </c>
      <c r="U785" s="13">
        <v>1.1262025999999999E-5</v>
      </c>
      <c r="V785" s="13">
        <v>11.841707</v>
      </c>
      <c r="W785" s="13">
        <v>2.6456987000000001</v>
      </c>
      <c r="X785" s="13">
        <v>4.1465059000000002</v>
      </c>
      <c r="Y785" s="13"/>
      <c r="Z785" s="13">
        <v>4.4129695</v>
      </c>
      <c r="AA785" s="13"/>
      <c r="AB785" s="13">
        <v>0.74411252999999999</v>
      </c>
      <c r="AI785" s="68">
        <f t="shared" si="1605"/>
        <v>1</v>
      </c>
      <c r="AJ785" s="13">
        <f t="shared" si="1688"/>
        <v>-6.3805966999999988E-5</v>
      </c>
      <c r="AK785" s="13">
        <f t="shared" si="1689"/>
        <v>2.3944349000000001E-5</v>
      </c>
      <c r="AL785" s="13">
        <f t="shared" si="1690"/>
        <v>11.841510967069999</v>
      </c>
      <c r="AM785" s="13">
        <f t="shared" si="1691"/>
        <v>2.6456465671389999</v>
      </c>
      <c r="AN785" s="13">
        <f t="shared" si="1692"/>
        <v>4.1463792216700002</v>
      </c>
      <c r="AO785" s="13">
        <f t="shared" si="1693"/>
        <v>0</v>
      </c>
      <c r="AP785" s="13">
        <f t="shared" si="1694"/>
        <v>4.4127984916800003</v>
      </c>
      <c r="AQ785" s="13">
        <f t="shared" si="1695"/>
        <v>0</v>
      </c>
      <c r="AR785" s="13">
        <f t="shared" si="1696"/>
        <v>0.74403164201200001</v>
      </c>
      <c r="AS785" s="13">
        <f t="shared" si="1697"/>
        <v>0</v>
      </c>
      <c r="AT785" s="13">
        <f t="shared" si="1698"/>
        <v>0</v>
      </c>
      <c r="AU785" s="13">
        <f t="shared" si="1699"/>
        <v>0</v>
      </c>
      <c r="AV785" s="13">
        <f t="shared" si="1700"/>
        <v>0</v>
      </c>
      <c r="AW785" s="13">
        <f t="shared" si="1701"/>
        <v>0</v>
      </c>
      <c r="AY785">
        <f t="shared" si="1702"/>
        <v>0</v>
      </c>
      <c r="AZ785">
        <f t="shared" si="1703"/>
        <v>1</v>
      </c>
      <c r="BB785">
        <f t="shared" si="1606"/>
        <v>1</v>
      </c>
      <c r="BC785">
        <f t="shared" si="1607"/>
        <v>1</v>
      </c>
      <c r="BD785" s="41">
        <f t="shared" si="1608"/>
        <v>2.2346096285690566</v>
      </c>
      <c r="BE785" s="13">
        <f t="shared" si="1609"/>
        <v>11.841510967069999</v>
      </c>
      <c r="BF785" s="13">
        <f t="shared" si="1610"/>
        <v>2.6456465671389999</v>
      </c>
      <c r="BG785" s="13">
        <f t="shared" si="1704"/>
        <v>4.1463792216700002</v>
      </c>
      <c r="BH785" s="13">
        <f t="shared" si="1705"/>
        <v>4.4127984916800003</v>
      </c>
      <c r="BI785" s="13">
        <f t="shared" si="1706"/>
        <v>0.74403164201200001</v>
      </c>
      <c r="BJ785" s="17">
        <f t="shared" si="1707"/>
        <v>0.22342136696037065</v>
      </c>
      <c r="BK785" s="17">
        <f t="shared" si="1708"/>
        <v>0.35015626242298353</v>
      </c>
      <c r="BL785" s="17">
        <f t="shared" si="1709"/>
        <v>0.37265501876842666</v>
      </c>
      <c r="BM785" s="17">
        <f t="shared" si="1710"/>
        <v>6.2832491907584595E-2</v>
      </c>
      <c r="BN785" s="17">
        <f t="shared" si="1627"/>
        <v>1.5672460838765365</v>
      </c>
      <c r="BO785" s="17">
        <f t="shared" si="1628"/>
        <v>1.6679470895660855</v>
      </c>
      <c r="BP785" s="17">
        <f t="shared" si="1629"/>
        <v>0.28122866117245404</v>
      </c>
      <c r="BQ785" s="17">
        <f t="shared" si="1630"/>
        <v>1.0642534741196916</v>
      </c>
      <c r="BR785" s="17">
        <f t="shared" si="1631"/>
        <v>0.17944129136175177</v>
      </c>
      <c r="BS785" s="17">
        <f t="shared" si="1632"/>
        <v>0.16860766323565776</v>
      </c>
      <c r="BT785" s="96">
        <f t="shared" si="1711"/>
        <v>-1.4986957525143569</v>
      </c>
      <c r="BU785" s="96">
        <f t="shared" si="1712"/>
        <v>-1.0493757600684368</v>
      </c>
      <c r="BV785" s="96">
        <f t="shared" si="1713"/>
        <v>-0.98710216996456135</v>
      </c>
      <c r="BW785" s="96">
        <f t="shared" si="1714"/>
        <v>-2.7672829522430735</v>
      </c>
      <c r="BX785" s="96"/>
      <c r="BY785" s="96"/>
      <c r="BZ785" s="96"/>
      <c r="CA785" s="96"/>
      <c r="CB785" s="96"/>
      <c r="CC785" s="96"/>
      <c r="CD785" s="96"/>
      <c r="CE785" s="96"/>
      <c r="CF785" s="96"/>
      <c r="CG785" s="96"/>
      <c r="CH785" s="96"/>
      <c r="CJ785" s="39"/>
      <c r="CK785" s="19">
        <f t="shared" si="1611"/>
        <v>0</v>
      </c>
      <c r="CL785" s="38">
        <f t="shared" si="1612"/>
        <v>2.2346096285690566</v>
      </c>
      <c r="CM785" s="39">
        <f t="shared" si="1613"/>
        <v>0.21796146827590662</v>
      </c>
      <c r="CN785" s="39">
        <f t="shared" si="1614"/>
        <v>0.33335419779246067</v>
      </c>
      <c r="CO785" s="41">
        <f t="shared" si="1615"/>
        <v>0.33809999999999996</v>
      </c>
      <c r="CP785" s="39">
        <f t="shared" si="1616"/>
        <v>5.4381426203439172E-2</v>
      </c>
      <c r="CQ785" s="17">
        <f t="shared" si="1617"/>
        <v>1.529418022503336</v>
      </c>
      <c r="CR785" s="17">
        <f t="shared" si="1618"/>
        <v>1.5511916059035531</v>
      </c>
      <c r="CS785" s="17">
        <f t="shared" si="1619"/>
        <v>0.24950018291581894</v>
      </c>
      <c r="CT785" s="17">
        <f t="shared" si="1620"/>
        <v>1.0142365155110298</v>
      </c>
      <c r="CU785" s="17">
        <f t="shared" si="1621"/>
        <v>0.16313406749806675</v>
      </c>
      <c r="CV785" s="17">
        <f t="shared" si="1622"/>
        <v>0.16084420645796862</v>
      </c>
      <c r="CW785" s="13">
        <f t="shared" si="1623"/>
        <v>-1.5234369828433032</v>
      </c>
      <c r="CX785" s="13">
        <f t="shared" si="1624"/>
        <v>-1.0985496972496114</v>
      </c>
      <c r="CY785" s="13">
        <f t="shared" si="1625"/>
        <v>-2.9117326135046007</v>
      </c>
      <c r="CZ785" s="13">
        <f t="shared" si="1633"/>
        <v>0.42488728559369188</v>
      </c>
      <c r="DA785" s="13">
        <f t="shared" si="1634"/>
        <v>0.43902341357500618</v>
      </c>
      <c r="DB785" s="13">
        <f t="shared" si="1635"/>
        <v>-1.3882956306612977</v>
      </c>
      <c r="DC785" s="13">
        <f t="shared" si="1636"/>
        <v>1.413612798131442E-2</v>
      </c>
      <c r="DD785" s="13">
        <f t="shared" si="1637"/>
        <v>-1.8131829162549893</v>
      </c>
      <c r="DE785" s="13">
        <f t="shared" si="1638"/>
        <v>-1.8273190442363036</v>
      </c>
      <c r="DF785" s="15"/>
      <c r="DY785" s="124"/>
      <c r="EE785" t="str">
        <f>E785</f>
        <v>iRM5</v>
      </c>
      <c r="EF785" t="str">
        <f>A785</f>
        <v>Lab 3</v>
      </c>
      <c r="EG785" t="str">
        <f>B785</f>
        <v>Jul 22, 2020</v>
      </c>
      <c r="EH785" s="50">
        <f>C785</f>
        <v>3</v>
      </c>
      <c r="EI785" s="48">
        <f>BE785/AVERAGE(BE784,BE786)</f>
        <v>1.0079530885169845</v>
      </c>
      <c r="EJ785" s="46">
        <f>(CM785/AVERAGE(CM784,CM786)-1)*10^6</f>
        <v>18.212204775824858</v>
      </c>
      <c r="EK785" s="46">
        <f>(CN785/AVERAGE(CN784,CN786)-1)*10^6</f>
        <v>-3.5481114044610962</v>
      </c>
      <c r="EL785" s="46">
        <f>(CP785/AVERAGE(CP784,CP786)-1)*10^6</f>
        <v>19.635611683499476</v>
      </c>
      <c r="EN785" s="39" t="str">
        <f t="shared" ref="EN785:EU785" si="1719">DV847</f>
        <v>STD</v>
      </c>
      <c r="EO785" s="39" t="str">
        <f t="shared" si="1719"/>
        <v>Lab 3</v>
      </c>
      <c r="EP785" s="39" t="str">
        <f t="shared" si="1719"/>
        <v>Jul 29, 2020</v>
      </c>
      <c r="EQ785" s="124">
        <f t="shared" si="1719"/>
        <v>4</v>
      </c>
      <c r="ER785" s="117">
        <f t="shared" si="1719"/>
        <v>1.0092906215461592</v>
      </c>
      <c r="ES785" s="44">
        <f t="shared" si="1719"/>
        <v>7.4789816058018488</v>
      </c>
      <c r="ET785" s="44">
        <f t="shared" si="1719"/>
        <v>8.2588267533711957</v>
      </c>
      <c r="EU785" s="44">
        <f t="shared" si="1719"/>
        <v>-36.242624385618427</v>
      </c>
      <c r="EV785" s="39" t="s">
        <v>275</v>
      </c>
      <c r="EY785" s="39"/>
      <c r="EZ785" s="39"/>
      <c r="FA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</row>
    <row r="786" spans="1:235">
      <c r="A786" t="s">
        <v>178</v>
      </c>
      <c r="B786" t="s">
        <v>174</v>
      </c>
      <c r="C786">
        <v>3</v>
      </c>
      <c r="D786" s="14">
        <v>30</v>
      </c>
      <c r="E786" t="s">
        <v>162</v>
      </c>
      <c r="F786" s="13">
        <v>8.7322170999999996E-5</v>
      </c>
      <c r="G786" s="13">
        <v>-1.2682323E-5</v>
      </c>
      <c r="H786" s="13">
        <v>1.9603293000000001E-4</v>
      </c>
      <c r="I786" s="13">
        <v>5.2132860999999997E-5</v>
      </c>
      <c r="J786" s="13">
        <v>1.2667833000000001E-4</v>
      </c>
      <c r="K786" s="13"/>
      <c r="L786" s="13">
        <v>1.7100832E-4</v>
      </c>
      <c r="M786" s="13"/>
      <c r="N786" s="13">
        <v>8.0887987999999996E-5</v>
      </c>
      <c r="O786" s="13"/>
      <c r="P786" s="13"/>
      <c r="Q786" s="13"/>
      <c r="R786" s="13"/>
      <c r="S786" s="13"/>
      <c r="T786" s="13">
        <v>-1.2093512E-5</v>
      </c>
      <c r="U786" s="13">
        <v>2.4687778000000001E-5</v>
      </c>
      <c r="V786" s="13">
        <v>11.735768999999999</v>
      </c>
      <c r="W786" s="13">
        <v>2.6219853999999998</v>
      </c>
      <c r="X786" s="13">
        <v>4.1094632000000004</v>
      </c>
      <c r="Y786" s="13"/>
      <c r="Z786" s="13">
        <v>4.3736413000000001</v>
      </c>
      <c r="AA786" s="13"/>
      <c r="AB786" s="13">
        <v>0.73747684999999996</v>
      </c>
      <c r="AI786" s="68">
        <f t="shared" si="1605"/>
        <v>1</v>
      </c>
      <c r="AJ786" s="13">
        <f t="shared" si="1688"/>
        <v>-9.9415682999999991E-5</v>
      </c>
      <c r="AK786" s="13">
        <f t="shared" si="1689"/>
        <v>3.7370100999999999E-5</v>
      </c>
      <c r="AL786" s="13">
        <f t="shared" si="1690"/>
        <v>11.735572967069999</v>
      </c>
      <c r="AM786" s="13">
        <f t="shared" si="1691"/>
        <v>2.6219332671389997</v>
      </c>
      <c r="AN786" s="13">
        <f t="shared" si="1692"/>
        <v>4.1093365216700004</v>
      </c>
      <c r="AO786" s="13">
        <f t="shared" si="1693"/>
        <v>0</v>
      </c>
      <c r="AP786" s="13">
        <f t="shared" si="1694"/>
        <v>4.3734702916800003</v>
      </c>
      <c r="AQ786" s="13">
        <f t="shared" si="1695"/>
        <v>0</v>
      </c>
      <c r="AR786" s="13">
        <f t="shared" si="1696"/>
        <v>0.73739596201199997</v>
      </c>
      <c r="AS786" s="13">
        <f t="shared" si="1697"/>
        <v>0</v>
      </c>
      <c r="AT786" s="13">
        <f t="shared" si="1698"/>
        <v>0</v>
      </c>
      <c r="AU786" s="13">
        <f t="shared" si="1699"/>
        <v>0</v>
      </c>
      <c r="AV786" s="13">
        <f t="shared" si="1700"/>
        <v>0</v>
      </c>
      <c r="AW786" s="13">
        <f t="shared" si="1701"/>
        <v>0</v>
      </c>
      <c r="AY786">
        <f t="shared" si="1702"/>
        <v>0</v>
      </c>
      <c r="AZ786">
        <f t="shared" si="1703"/>
        <v>1</v>
      </c>
      <c r="BB786">
        <f t="shared" si="1606"/>
        <v>1</v>
      </c>
      <c r="BC786">
        <f t="shared" si="1607"/>
        <v>1</v>
      </c>
      <c r="BD786" s="41">
        <f t="shared" si="1608"/>
        <v>2.235397906053362</v>
      </c>
      <c r="BE786" s="13">
        <f t="shared" si="1609"/>
        <v>11.735572967069999</v>
      </c>
      <c r="BF786" s="13">
        <f t="shared" si="1610"/>
        <v>2.6219332671389997</v>
      </c>
      <c r="BG786" s="13">
        <f t="shared" si="1704"/>
        <v>4.1093365216700004</v>
      </c>
      <c r="BH786" s="13">
        <f t="shared" si="1705"/>
        <v>4.3734702916800003</v>
      </c>
      <c r="BI786" s="13">
        <f t="shared" si="1706"/>
        <v>0.73739596201199997</v>
      </c>
      <c r="BJ786" s="17">
        <f t="shared" si="1707"/>
        <v>0.22341757615892643</v>
      </c>
      <c r="BK786" s="17">
        <f t="shared" si="1708"/>
        <v>0.35016070652884124</v>
      </c>
      <c r="BL786" s="17">
        <f t="shared" si="1709"/>
        <v>0.37266781127363374</v>
      </c>
      <c r="BM786" s="17">
        <f t="shared" si="1710"/>
        <v>6.2834253093660794E-2</v>
      </c>
      <c r="BN786" s="17">
        <f t="shared" si="1627"/>
        <v>1.5672925673482243</v>
      </c>
      <c r="BO786" s="17">
        <f t="shared" si="1628"/>
        <v>1.6680326484633388</v>
      </c>
      <c r="BP786" s="17">
        <f t="shared" si="1629"/>
        <v>0.28124131580840406</v>
      </c>
      <c r="BQ786" s="17">
        <f t="shared" si="1630"/>
        <v>1.0642765002615697</v>
      </c>
      <c r="BR786" s="17">
        <f t="shared" si="1631"/>
        <v>0.17944404361225894</v>
      </c>
      <c r="BS786" s="17">
        <f t="shared" si="1632"/>
        <v>0.16860660135609171</v>
      </c>
      <c r="BT786" s="96">
        <f t="shared" si="1711"/>
        <v>-1.4987127197080301</v>
      </c>
      <c r="BU786" s="96">
        <f t="shared" si="1712"/>
        <v>-1.0493630683700921</v>
      </c>
      <c r="BV786" s="96">
        <f t="shared" si="1713"/>
        <v>-0.98706784254376401</v>
      </c>
      <c r="BW786" s="96">
        <f t="shared" si="1714"/>
        <v>-2.7672549227739198</v>
      </c>
      <c r="BX786" s="96"/>
      <c r="BY786" s="96"/>
      <c r="BZ786" s="96"/>
      <c r="CA786" s="96"/>
      <c r="CB786" s="96"/>
      <c r="CC786" s="96"/>
      <c r="CD786" s="96"/>
      <c r="CE786" s="96"/>
      <c r="CF786" s="96"/>
      <c r="CG786" s="96"/>
      <c r="CH786" s="96"/>
      <c r="CJ786" s="39"/>
      <c r="CK786" s="19">
        <f t="shared" si="1611"/>
        <v>0</v>
      </c>
      <c r="CL786" s="38">
        <f t="shared" si="1612"/>
        <v>2.235397906053362</v>
      </c>
      <c r="CM786" s="39">
        <f t="shared" si="1613"/>
        <v>0.21795586785575377</v>
      </c>
      <c r="CN786" s="39">
        <f t="shared" si="1614"/>
        <v>0.33335264609070692</v>
      </c>
      <c r="CO786" s="41">
        <f t="shared" si="1615"/>
        <v>0.33810000000000001</v>
      </c>
      <c r="CP786" s="39">
        <f t="shared" si="1616"/>
        <v>5.4380179448867652E-2</v>
      </c>
      <c r="CQ786" s="17">
        <f t="shared" si="1617"/>
        <v>1.5294502018698775</v>
      </c>
      <c r="CR786" s="17">
        <f t="shared" si="1618"/>
        <v>1.5512314640859279</v>
      </c>
      <c r="CS786" s="17">
        <f t="shared" si="1619"/>
        <v>0.24950087365785992</v>
      </c>
      <c r="CT786" s="17">
        <f t="shared" si="1620"/>
        <v>1.0142412366152367</v>
      </c>
      <c r="CU786" s="17">
        <f t="shared" si="1621"/>
        <v>0.16313108681330377</v>
      </c>
      <c r="CV786" s="17">
        <f t="shared" si="1622"/>
        <v>0.16084051892596168</v>
      </c>
      <c r="CW786" s="13">
        <f t="shared" si="1623"/>
        <v>-1.5234626777156515</v>
      </c>
      <c r="CX786" s="13">
        <f t="shared" si="1624"/>
        <v>-1.0985543520743457</v>
      </c>
      <c r="CY786" s="13">
        <f t="shared" si="1625"/>
        <v>-2.9117555398776362</v>
      </c>
      <c r="CZ786" s="13">
        <f t="shared" si="1633"/>
        <v>0.42490832564130571</v>
      </c>
      <c r="DA786" s="13">
        <f t="shared" si="1634"/>
        <v>0.43904910844735456</v>
      </c>
      <c r="DB786" s="13">
        <f t="shared" si="1635"/>
        <v>-1.3882928621619852</v>
      </c>
      <c r="DC786" s="13">
        <f t="shared" si="1636"/>
        <v>1.4140782806048847E-2</v>
      </c>
      <c r="DD786" s="13">
        <f t="shared" si="1637"/>
        <v>-1.813201187803291</v>
      </c>
      <c r="DE786" s="13">
        <f t="shared" si="1638"/>
        <v>-1.8273419706093397</v>
      </c>
      <c r="DF786" s="15"/>
      <c r="DV786" s="39" t="str">
        <f>E786</f>
        <v>STD</v>
      </c>
      <c r="DW786" s="39" t="str">
        <f>A786</f>
        <v>Lab 3</v>
      </c>
      <c r="DX786" s="39" t="str">
        <f>B786</f>
        <v>Jul 22, 2020</v>
      </c>
      <c r="DY786" s="124">
        <f>C786</f>
        <v>3</v>
      </c>
      <c r="DZ786" s="48">
        <f>BE786/AVERAGE(BE784,BE788)</f>
        <v>1.003293051404947</v>
      </c>
      <c r="EA786" s="46">
        <f>(CM786/AVERAGE(CM784,CM788)-1)*10^6</f>
        <v>-7.7484801002114523</v>
      </c>
      <c r="EB786" s="46">
        <f>(CN786/AVERAGE(CN784,CN788)-1)*10^6</f>
        <v>-12.090899173200498</v>
      </c>
      <c r="EC786" s="46">
        <f>(CP786/AVERAGE(CP784,CP788)-1)*10^6</f>
        <v>-13.438167409729473</v>
      </c>
      <c r="EH786" s="50"/>
      <c r="EK786" s="46"/>
      <c r="EL786" s="46"/>
      <c r="EN786" s="39" t="str">
        <f t="shared" ref="EN786:EU786" si="1720">DV852</f>
        <v>STD</v>
      </c>
      <c r="EO786" s="39" t="str">
        <f t="shared" si="1720"/>
        <v>Lab 3</v>
      </c>
      <c r="EP786" s="39" t="str">
        <f t="shared" si="1720"/>
        <v>Jul 30, 2020</v>
      </c>
      <c r="EQ786" s="124">
        <f t="shared" si="1720"/>
        <v>5</v>
      </c>
      <c r="ER786" s="117">
        <f t="shared" si="1720"/>
        <v>1.0026799788611933</v>
      </c>
      <c r="ES786" s="44">
        <f t="shared" si="1720"/>
        <v>5.8025320719412576</v>
      </c>
      <c r="ET786" s="44">
        <f t="shared" si="1720"/>
        <v>-3.3422870360233503</v>
      </c>
      <c r="EU786" s="44">
        <f t="shared" si="1720"/>
        <v>19.687098348653009</v>
      </c>
      <c r="EV786" s="39" t="s">
        <v>275</v>
      </c>
      <c r="EY786" s="39"/>
      <c r="EZ786" s="39"/>
      <c r="FA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</row>
    <row r="787" spans="1:235">
      <c r="A787" t="s">
        <v>178</v>
      </c>
      <c r="B787" t="s">
        <v>174</v>
      </c>
      <c r="C787">
        <v>3</v>
      </c>
      <c r="D787" s="14">
        <v>31</v>
      </c>
      <c r="E787" t="s">
        <v>165</v>
      </c>
      <c r="F787" s="13">
        <v>8.7322170999999996E-5</v>
      </c>
      <c r="G787" s="13">
        <v>-1.2682323E-5</v>
      </c>
      <c r="H787" s="13">
        <v>1.9603293000000001E-4</v>
      </c>
      <c r="I787" s="13">
        <v>5.2132860999999997E-5</v>
      </c>
      <c r="J787" s="13">
        <v>1.2667833000000001E-4</v>
      </c>
      <c r="K787" s="13"/>
      <c r="L787" s="13">
        <v>1.7100832E-4</v>
      </c>
      <c r="M787" s="13"/>
      <c r="N787" s="13">
        <v>8.0887987999999996E-5</v>
      </c>
      <c r="O787" s="13"/>
      <c r="P787" s="13"/>
      <c r="Q787" s="13"/>
      <c r="R787" s="13"/>
      <c r="S787" s="13"/>
      <c r="T787" s="13">
        <v>2.5778184E-5</v>
      </c>
      <c r="U787" s="13">
        <v>4.9801225000000002E-5</v>
      </c>
      <c r="V787" s="13">
        <v>11.797176</v>
      </c>
      <c r="W787" s="13">
        <v>2.6357306</v>
      </c>
      <c r="X787" s="13">
        <v>4.1310349000000004</v>
      </c>
      <c r="Y787" s="13"/>
      <c r="Z787" s="13">
        <v>4.3967156999999997</v>
      </c>
      <c r="AA787" s="13"/>
      <c r="AB787" s="13">
        <v>0.74137881000000005</v>
      </c>
      <c r="AI787" s="68">
        <f t="shared" si="1605"/>
        <v>1</v>
      </c>
      <c r="AJ787" s="13">
        <f t="shared" si="1688"/>
        <v>-6.154398699999999E-5</v>
      </c>
      <c r="AK787" s="13">
        <f t="shared" si="1689"/>
        <v>6.2483547999999997E-5</v>
      </c>
      <c r="AL787" s="13">
        <f t="shared" si="1690"/>
        <v>11.79697996707</v>
      </c>
      <c r="AM787" s="13">
        <f t="shared" si="1691"/>
        <v>2.6356784671389999</v>
      </c>
      <c r="AN787" s="13">
        <f t="shared" si="1692"/>
        <v>4.1309082216700004</v>
      </c>
      <c r="AO787" s="13">
        <f t="shared" si="1693"/>
        <v>0</v>
      </c>
      <c r="AP787" s="13">
        <f t="shared" si="1694"/>
        <v>4.3965446916799999</v>
      </c>
      <c r="AQ787" s="13">
        <f t="shared" si="1695"/>
        <v>0</v>
      </c>
      <c r="AR787" s="13">
        <f t="shared" si="1696"/>
        <v>0.74129792201200007</v>
      </c>
      <c r="AS787" s="13">
        <f t="shared" si="1697"/>
        <v>0</v>
      </c>
      <c r="AT787" s="13">
        <f t="shared" si="1698"/>
        <v>0</v>
      </c>
      <c r="AU787" s="13">
        <f t="shared" si="1699"/>
        <v>0</v>
      </c>
      <c r="AV787" s="13">
        <f t="shared" si="1700"/>
        <v>0</v>
      </c>
      <c r="AW787" s="13">
        <f t="shared" si="1701"/>
        <v>0</v>
      </c>
      <c r="AY787">
        <f t="shared" si="1702"/>
        <v>0</v>
      </c>
      <c r="AZ787">
        <f t="shared" si="1703"/>
        <v>1</v>
      </c>
      <c r="BB787">
        <f t="shared" si="1606"/>
        <v>1</v>
      </c>
      <c r="BC787">
        <f t="shared" si="1607"/>
        <v>1</v>
      </c>
      <c r="BD787" s="41">
        <f t="shared" si="1608"/>
        <v>2.2363902480121949</v>
      </c>
      <c r="BE787" s="13">
        <f t="shared" si="1609"/>
        <v>11.79697996707</v>
      </c>
      <c r="BF787" s="13">
        <f t="shared" si="1610"/>
        <v>2.6356784671389999</v>
      </c>
      <c r="BG787" s="13">
        <f t="shared" si="1704"/>
        <v>4.1309082216700004</v>
      </c>
      <c r="BH787" s="13">
        <f t="shared" si="1705"/>
        <v>4.3965446916799999</v>
      </c>
      <c r="BI787" s="13">
        <f t="shared" si="1706"/>
        <v>0.74129792201200007</v>
      </c>
      <c r="BJ787" s="17">
        <f t="shared" si="1707"/>
        <v>0.22341976289662377</v>
      </c>
      <c r="BK787" s="17">
        <f t="shared" si="1708"/>
        <v>0.3501665878217125</v>
      </c>
      <c r="BL787" s="17">
        <f t="shared" si="1709"/>
        <v>0.37268391604906353</v>
      </c>
      <c r="BM787" s="17">
        <f t="shared" si="1710"/>
        <v>6.2837940225485972E-2</v>
      </c>
      <c r="BN787" s="17">
        <f t="shared" si="1627"/>
        <v>1.5673035513144575</v>
      </c>
      <c r="BO787" s="17">
        <f t="shared" si="1628"/>
        <v>1.6680884055073686</v>
      </c>
      <c r="BP787" s="17">
        <f t="shared" si="1629"/>
        <v>0.28125506629671365</v>
      </c>
      <c r="BQ787" s="17">
        <f t="shared" si="1630"/>
        <v>1.0643046167466317</v>
      </c>
      <c r="BR787" s="17">
        <f t="shared" si="1631"/>
        <v>0.17945155937459098</v>
      </c>
      <c r="BS787" s="17">
        <f t="shared" si="1632"/>
        <v>0.16860920882137936</v>
      </c>
      <c r="BT787" s="96">
        <f t="shared" si="1711"/>
        <v>-1.49870293208508</v>
      </c>
      <c r="BU787" s="96">
        <f t="shared" si="1712"/>
        <v>-1.0493462725292937</v>
      </c>
      <c r="BV787" s="96">
        <f t="shared" si="1713"/>
        <v>-0.98702462864932483</v>
      </c>
      <c r="BW787" s="96">
        <f t="shared" si="1714"/>
        <v>-2.7671962442114015</v>
      </c>
      <c r="BX787" s="96"/>
      <c r="BY787" s="96"/>
      <c r="BZ787" s="96"/>
      <c r="CA787" s="96"/>
      <c r="CB787" s="96"/>
      <c r="CC787" s="96"/>
      <c r="CD787" s="96"/>
      <c r="CE787" s="96"/>
      <c r="CF787" s="96"/>
      <c r="CG787" s="96"/>
      <c r="CH787" s="96"/>
      <c r="CJ787" s="39"/>
      <c r="CK787" s="19">
        <f t="shared" si="1611"/>
        <v>0</v>
      </c>
      <c r="CL787" s="38">
        <f t="shared" si="1612"/>
        <v>2.2363902480121949</v>
      </c>
      <c r="CM787" s="39">
        <f t="shared" si="1613"/>
        <v>0.21795560643440545</v>
      </c>
      <c r="CN787" s="39">
        <f t="shared" si="1614"/>
        <v>0.33335096558273758</v>
      </c>
      <c r="CO787" s="41">
        <f t="shared" si="1615"/>
        <v>0.33810000000000001</v>
      </c>
      <c r="CP787" s="39">
        <f t="shared" si="1616"/>
        <v>5.4379882076140772E-2</v>
      </c>
      <c r="CQ787" s="17">
        <f t="shared" si="1617"/>
        <v>1.5294443260080159</v>
      </c>
      <c r="CR787" s="17">
        <f t="shared" si="1618"/>
        <v>1.5512333246713357</v>
      </c>
      <c r="CS787" s="17">
        <f t="shared" si="1619"/>
        <v>0.24949980854246381</v>
      </c>
      <c r="CT787" s="17">
        <f t="shared" si="1620"/>
        <v>1.0142463496662157</v>
      </c>
      <c r="CU787" s="17">
        <f t="shared" si="1621"/>
        <v>0.16313101712808353</v>
      </c>
      <c r="CV787" s="17">
        <f t="shared" si="1622"/>
        <v>0.16083963938521373</v>
      </c>
      <c r="CW787" s="13">
        <f t="shared" si="1623"/>
        <v>-1.52346387713968</v>
      </c>
      <c r="CX787" s="13">
        <f t="shared" si="1624"/>
        <v>-1.0985593933188806</v>
      </c>
      <c r="CY787" s="13">
        <f t="shared" si="1625"/>
        <v>-2.9117610082954126</v>
      </c>
      <c r="CZ787" s="13">
        <f t="shared" si="1633"/>
        <v>0.42490448382079965</v>
      </c>
      <c r="DA787" s="13">
        <f t="shared" si="1634"/>
        <v>0.43905030787138316</v>
      </c>
      <c r="DB787" s="13">
        <f t="shared" si="1635"/>
        <v>-1.3882971311557326</v>
      </c>
      <c r="DC787" s="13">
        <f t="shared" si="1636"/>
        <v>1.4145824050583589E-2</v>
      </c>
      <c r="DD787" s="13">
        <f t="shared" si="1637"/>
        <v>-1.8132016149765322</v>
      </c>
      <c r="DE787" s="13">
        <f t="shared" si="1638"/>
        <v>-1.8273474390271158</v>
      </c>
      <c r="DF787" s="15"/>
      <c r="DY787" s="124"/>
      <c r="EE787" t="str">
        <f>E787</f>
        <v>iRM6</v>
      </c>
      <c r="EF787" t="str">
        <f>A787</f>
        <v>Lab 3</v>
      </c>
      <c r="EG787" t="str">
        <f>B787</f>
        <v>Jul 22, 2020</v>
      </c>
      <c r="EH787" s="50">
        <f>C787</f>
        <v>3</v>
      </c>
      <c r="EI787" s="48">
        <f>BE787/AVERAGE(BE786,BE788)</f>
        <v>1.0096221510565604</v>
      </c>
      <c r="EJ787" s="46">
        <f>(CM787/AVERAGE(CM786,CM788)-1)*10^6</f>
        <v>-1.4651016504441117</v>
      </c>
      <c r="EK787" s="46">
        <f>(CN787/AVERAGE(CN786,CN788)-1)*10^6</f>
        <v>-8.9292663972839748</v>
      </c>
      <c r="EL787" s="46">
        <f>(CP787/AVERAGE(CP786,CP788)-1)*10^6</f>
        <v>-15.61563281915479</v>
      </c>
      <c r="EN787" s="39" t="str">
        <f t="shared" ref="EN787:EU787" si="1721">DV854</f>
        <v>STD</v>
      </c>
      <c r="EO787" s="39" t="str">
        <f t="shared" si="1721"/>
        <v>Lab 3</v>
      </c>
      <c r="EP787" s="39" t="str">
        <f t="shared" si="1721"/>
        <v>Jul 30, 2020</v>
      </c>
      <c r="EQ787" s="124">
        <f t="shared" si="1721"/>
        <v>5</v>
      </c>
      <c r="ER787" s="117">
        <f t="shared" si="1721"/>
        <v>1.0037425159959852</v>
      </c>
      <c r="ES787" s="44">
        <f t="shared" si="1721"/>
        <v>-8.4780536611095414</v>
      </c>
      <c r="ET787" s="44">
        <f t="shared" si="1721"/>
        <v>-0.67831567251985803</v>
      </c>
      <c r="EU787" s="44">
        <f t="shared" si="1721"/>
        <v>-12.307958676904818</v>
      </c>
      <c r="EV787" s="39" t="s">
        <v>275</v>
      </c>
      <c r="EY787" s="39"/>
      <c r="EZ787" s="39"/>
      <c r="FA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</row>
    <row r="788" spans="1:235">
      <c r="A788" t="s">
        <v>178</v>
      </c>
      <c r="B788" t="s">
        <v>174</v>
      </c>
      <c r="C788">
        <v>3</v>
      </c>
      <c r="D788" s="14">
        <v>32</v>
      </c>
      <c r="E788" t="s">
        <v>162</v>
      </c>
      <c r="F788" s="13">
        <v>8.7322170999999996E-5</v>
      </c>
      <c r="G788" s="13">
        <v>-1.2682323E-5</v>
      </c>
      <c r="H788" s="13">
        <v>1.9603293000000001E-4</v>
      </c>
      <c r="I788" s="13">
        <v>5.2132860999999997E-5</v>
      </c>
      <c r="J788" s="13">
        <v>1.2667833000000001E-4</v>
      </c>
      <c r="K788" s="13"/>
      <c r="L788" s="13">
        <v>1.7100832E-4</v>
      </c>
      <c r="M788" s="13"/>
      <c r="N788" s="13">
        <v>8.0887987999999996E-5</v>
      </c>
      <c r="O788" s="13"/>
      <c r="P788" s="13"/>
      <c r="Q788" s="13"/>
      <c r="R788" s="13"/>
      <c r="S788" s="13"/>
      <c r="T788" s="13">
        <v>4.2818211E-5</v>
      </c>
      <c r="U788" s="13">
        <v>4.6516988999999999E-5</v>
      </c>
      <c r="V788" s="13">
        <v>11.633722000000001</v>
      </c>
      <c r="W788" s="13">
        <v>2.5992575000000002</v>
      </c>
      <c r="X788" s="13">
        <v>4.0739795000000001</v>
      </c>
      <c r="Y788" s="13"/>
      <c r="Z788" s="13">
        <v>4.3360697000000004</v>
      </c>
      <c r="AA788" s="13"/>
      <c r="AB788" s="13">
        <v>0.73119427999999997</v>
      </c>
      <c r="AI788" s="68">
        <f t="shared" si="1605"/>
        <v>1</v>
      </c>
      <c r="AJ788" s="13">
        <f t="shared" si="1688"/>
        <v>-4.4503959999999997E-5</v>
      </c>
      <c r="AK788" s="13">
        <f t="shared" si="1689"/>
        <v>5.9199312E-5</v>
      </c>
      <c r="AL788" s="13">
        <f t="shared" si="1690"/>
        <v>11.63352596707</v>
      </c>
      <c r="AM788" s="13">
        <f t="shared" si="1691"/>
        <v>2.5992053671390001</v>
      </c>
      <c r="AN788" s="13">
        <f t="shared" si="1692"/>
        <v>4.0738528216700001</v>
      </c>
      <c r="AO788" s="13">
        <f t="shared" si="1693"/>
        <v>0</v>
      </c>
      <c r="AP788" s="13">
        <f t="shared" si="1694"/>
        <v>4.3358986916800006</v>
      </c>
      <c r="AQ788" s="13">
        <f t="shared" si="1695"/>
        <v>0</v>
      </c>
      <c r="AR788" s="13">
        <f t="shared" si="1696"/>
        <v>0.73111339201199999</v>
      </c>
      <c r="AS788" s="13">
        <f t="shared" si="1697"/>
        <v>0</v>
      </c>
      <c r="AT788" s="13">
        <f t="shared" si="1698"/>
        <v>0</v>
      </c>
      <c r="AU788" s="13">
        <f t="shared" si="1699"/>
        <v>0</v>
      </c>
      <c r="AV788" s="13">
        <f t="shared" si="1700"/>
        <v>0</v>
      </c>
      <c r="AW788" s="13">
        <f t="shared" si="1701"/>
        <v>0</v>
      </c>
      <c r="AY788">
        <f t="shared" si="1702"/>
        <v>0</v>
      </c>
      <c r="AZ788">
        <f t="shared" si="1703"/>
        <v>1</v>
      </c>
      <c r="BB788">
        <f t="shared" si="1606"/>
        <v>1</v>
      </c>
      <c r="BC788">
        <f t="shared" si="1607"/>
        <v>1</v>
      </c>
      <c r="BD788" s="41">
        <f t="shared" si="1608"/>
        <v>2.237823832964545</v>
      </c>
      <c r="BE788" s="13">
        <f t="shared" si="1609"/>
        <v>11.63352596707</v>
      </c>
      <c r="BF788" s="13">
        <f t="shared" si="1610"/>
        <v>2.5992053671390001</v>
      </c>
      <c r="BG788" s="13">
        <f t="shared" si="1704"/>
        <v>4.0738528216700001</v>
      </c>
      <c r="BH788" s="13">
        <f t="shared" si="1705"/>
        <v>4.3358986916800006</v>
      </c>
      <c r="BI788" s="13">
        <f t="shared" si="1706"/>
        <v>0.73111339201199999</v>
      </c>
      <c r="BJ788" s="17">
        <f t="shared" si="1707"/>
        <v>0.22342369583360561</v>
      </c>
      <c r="BK788" s="17">
        <f t="shared" si="1708"/>
        <v>0.35018212304691609</v>
      </c>
      <c r="BL788" s="17">
        <f t="shared" si="1709"/>
        <v>0.37270718301168954</v>
      </c>
      <c r="BM788" s="17">
        <f t="shared" si="1710"/>
        <v>6.2845382739635303E-2</v>
      </c>
      <c r="BN788" s="17">
        <f t="shared" si="1627"/>
        <v>1.5673454945786662</v>
      </c>
      <c r="BO788" s="17">
        <f t="shared" si="1628"/>
        <v>1.6681631803694741</v>
      </c>
      <c r="BP788" s="17">
        <f t="shared" si="1629"/>
        <v>0.28128342656384703</v>
      </c>
      <c r="BQ788" s="17">
        <f t="shared" si="1630"/>
        <v>1.0643238431727584</v>
      </c>
      <c r="BR788" s="17">
        <f t="shared" si="1631"/>
        <v>0.17946485158300188</v>
      </c>
      <c r="BS788" s="17">
        <f t="shared" si="1632"/>
        <v>0.16861865186446978</v>
      </c>
      <c r="BT788" s="96">
        <f t="shared" si="1711"/>
        <v>-1.49868532888689</v>
      </c>
      <c r="BU788" s="96">
        <f t="shared" si="1712"/>
        <v>-1.0493019082719885</v>
      </c>
      <c r="BV788" s="96">
        <f t="shared" si="1713"/>
        <v>-0.98696219977765498</v>
      </c>
      <c r="BW788" s="96">
        <f t="shared" si="1714"/>
        <v>-2.7670778114077099</v>
      </c>
      <c r="BX788" s="96"/>
      <c r="BY788" s="96"/>
      <c r="BZ788" s="96"/>
      <c r="CA788" s="96"/>
      <c r="CB788" s="96"/>
      <c r="CC788" s="96"/>
      <c r="CD788" s="96"/>
      <c r="CE788" s="96"/>
      <c r="CF788" s="96"/>
      <c r="CG788" s="96"/>
      <c r="CH788" s="96"/>
      <c r="CJ788" s="39"/>
      <c r="CK788" s="19">
        <f t="shared" si="1611"/>
        <v>0</v>
      </c>
      <c r="CL788" s="38">
        <f t="shared" si="1612"/>
        <v>2.237823832964545</v>
      </c>
      <c r="CM788" s="39">
        <f t="shared" si="1613"/>
        <v>0.2179559836682303</v>
      </c>
      <c r="CN788" s="39">
        <f t="shared" si="1614"/>
        <v>0.33335523828707703</v>
      </c>
      <c r="CO788" s="41">
        <f t="shared" si="1615"/>
        <v>0.33810000000000001</v>
      </c>
      <c r="CP788" s="39">
        <f t="shared" si="1616"/>
        <v>5.4381283082477659E-2</v>
      </c>
      <c r="CQ788" s="17">
        <f t="shared" si="1617"/>
        <v>1.5294612823959259</v>
      </c>
      <c r="CR788" s="17">
        <f t="shared" si="1618"/>
        <v>1.5512306398279538</v>
      </c>
      <c r="CS788" s="17">
        <f t="shared" si="1619"/>
        <v>0.24950580464565775</v>
      </c>
      <c r="CT788" s="17">
        <f t="shared" si="1620"/>
        <v>1.014233349796162</v>
      </c>
      <c r="CU788" s="17">
        <f t="shared" si="1621"/>
        <v>0.16313312897650004</v>
      </c>
      <c r="CV788" s="17">
        <f t="shared" si="1622"/>
        <v>0.16084378314841069</v>
      </c>
      <c r="CW788" s="13">
        <f t="shared" si="1623"/>
        <v>-1.5234621463583318</v>
      </c>
      <c r="CX788" s="13">
        <f t="shared" si="1624"/>
        <v>-1.0985465759660056</v>
      </c>
      <c r="CY788" s="13">
        <f t="shared" si="1625"/>
        <v>-2.9117352453066667</v>
      </c>
      <c r="CZ788" s="13">
        <f t="shared" si="1633"/>
        <v>0.42491557039232614</v>
      </c>
      <c r="DA788" s="13">
        <f t="shared" si="1634"/>
        <v>0.43904857709003481</v>
      </c>
      <c r="DB788" s="13">
        <f t="shared" si="1635"/>
        <v>-1.3882730989483356</v>
      </c>
      <c r="DC788" s="13">
        <f t="shared" si="1636"/>
        <v>1.4133006697708539E-2</v>
      </c>
      <c r="DD788" s="13">
        <f t="shared" si="1637"/>
        <v>-1.8131886693406618</v>
      </c>
      <c r="DE788" s="13">
        <f t="shared" si="1638"/>
        <v>-1.8273216760383701</v>
      </c>
      <c r="DF788" s="15"/>
      <c r="DV788" s="39" t="str">
        <f>E788</f>
        <v>STD</v>
      </c>
      <c r="DW788" s="39" t="str">
        <f>A788</f>
        <v>Lab 3</v>
      </c>
      <c r="DX788" s="39" t="str">
        <f>B788</f>
        <v>Jul 22, 2020</v>
      </c>
      <c r="DY788" s="124">
        <f>C788</f>
        <v>3</v>
      </c>
      <c r="DZ788" s="48">
        <f>BE788/AVERAGE(BE786,BE790)</f>
        <v>0.99702000226698628</v>
      </c>
      <c r="EA788" s="46">
        <f>(CM788/AVERAGE(CM786,CM790)-1)*10^6</f>
        <v>-2.65146781752712</v>
      </c>
      <c r="EB788" s="46">
        <f>(CN788/AVERAGE(CN786,CN790)-1)*10^6</f>
        <v>3.5631220134391128</v>
      </c>
      <c r="EC788" s="46">
        <f>(CP788/AVERAGE(CP786,CP790)-1)*10^6</f>
        <v>42.63886203337286</v>
      </c>
      <c r="EH788" s="50"/>
      <c r="EK788" s="46"/>
      <c r="EL788" s="46"/>
      <c r="EN788" s="39" t="str">
        <f t="shared" ref="EN788:EU788" si="1722">DV856</f>
        <v>STD</v>
      </c>
      <c r="EO788" s="39" t="str">
        <f t="shared" si="1722"/>
        <v>Lab 3</v>
      </c>
      <c r="EP788" s="39" t="str">
        <f t="shared" si="1722"/>
        <v>Jul 30, 2020</v>
      </c>
      <c r="EQ788" s="124">
        <f t="shared" si="1722"/>
        <v>5</v>
      </c>
      <c r="ER788" s="117">
        <f t="shared" si="1722"/>
        <v>1.0011979717990609</v>
      </c>
      <c r="ES788" s="44">
        <f t="shared" si="1722"/>
        <v>7.9020618402037002</v>
      </c>
      <c r="ET788" s="44">
        <f t="shared" si="1722"/>
        <v>-1.8959978568267033</v>
      </c>
      <c r="EU788" s="44">
        <f t="shared" si="1722"/>
        <v>-4.5154500287747368</v>
      </c>
      <c r="EV788" s="39" t="s">
        <v>275</v>
      </c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</row>
    <row r="789" spans="1:235">
      <c r="A789" t="s">
        <v>178</v>
      </c>
      <c r="B789" t="s">
        <v>174</v>
      </c>
      <c r="C789">
        <v>3</v>
      </c>
      <c r="D789" s="14">
        <v>33</v>
      </c>
      <c r="E789" t="s">
        <v>171</v>
      </c>
      <c r="F789" s="13">
        <v>8.7322170999999996E-5</v>
      </c>
      <c r="G789" s="13">
        <v>-1.2682323E-5</v>
      </c>
      <c r="H789" s="13">
        <v>1.9603293000000001E-4</v>
      </c>
      <c r="I789" s="13">
        <v>5.2132860999999997E-5</v>
      </c>
      <c r="J789" s="13">
        <v>1.2667833000000001E-4</v>
      </c>
      <c r="K789" s="13"/>
      <c r="L789" s="13">
        <v>1.7100832E-4</v>
      </c>
      <c r="M789" s="13"/>
      <c r="N789" s="13">
        <v>8.0887987999999996E-5</v>
      </c>
      <c r="O789" s="13"/>
      <c r="P789" s="13"/>
      <c r="Q789" s="13"/>
      <c r="R789" s="13"/>
      <c r="S789" s="13"/>
      <c r="T789" s="13">
        <v>7.3087309999999995E-5</v>
      </c>
      <c r="U789" s="13">
        <v>5.2084462000000002E-5</v>
      </c>
      <c r="V789" s="13">
        <v>11.789783</v>
      </c>
      <c r="W789" s="13">
        <v>2.6341768000000001</v>
      </c>
      <c r="X789" s="13">
        <v>4.1287088000000001</v>
      </c>
      <c r="Y789" s="13"/>
      <c r="Z789" s="13">
        <v>4.3945150000000002</v>
      </c>
      <c r="AA789" s="13"/>
      <c r="AB789" s="13">
        <v>0.74105074000000004</v>
      </c>
      <c r="AI789" s="68">
        <f t="shared" si="1605"/>
        <v>1</v>
      </c>
      <c r="AJ789" s="13">
        <f t="shared" si="1688"/>
        <v>-1.4234861000000002E-5</v>
      </c>
      <c r="AK789" s="13">
        <f t="shared" si="1689"/>
        <v>6.4766785000000004E-5</v>
      </c>
      <c r="AL789" s="13">
        <f t="shared" si="1690"/>
        <v>11.789586967069999</v>
      </c>
      <c r="AM789" s="13">
        <f t="shared" si="1691"/>
        <v>2.634124667139</v>
      </c>
      <c r="AN789" s="13">
        <f t="shared" si="1692"/>
        <v>4.12858212167</v>
      </c>
      <c r="AO789" s="13">
        <f t="shared" si="1693"/>
        <v>0</v>
      </c>
      <c r="AP789" s="13">
        <f t="shared" si="1694"/>
        <v>4.3943439916800004</v>
      </c>
      <c r="AQ789" s="13">
        <f t="shared" si="1695"/>
        <v>0</v>
      </c>
      <c r="AR789" s="13">
        <f t="shared" si="1696"/>
        <v>0.74096985201200005</v>
      </c>
      <c r="AS789" s="13">
        <f t="shared" si="1697"/>
        <v>0</v>
      </c>
      <c r="AT789" s="13">
        <f t="shared" si="1698"/>
        <v>0</v>
      </c>
      <c r="AU789" s="13">
        <f t="shared" si="1699"/>
        <v>0</v>
      </c>
      <c r="AV789" s="13">
        <f t="shared" si="1700"/>
        <v>0</v>
      </c>
      <c r="AW789" s="13">
        <f t="shared" si="1701"/>
        <v>0</v>
      </c>
      <c r="AY789">
        <f t="shared" si="1702"/>
        <v>0</v>
      </c>
      <c r="AZ789">
        <f t="shared" si="1703"/>
        <v>1</v>
      </c>
      <c r="BB789">
        <f t="shared" si="1606"/>
        <v>1</v>
      </c>
      <c r="BC789">
        <f t="shared" si="1607"/>
        <v>1</v>
      </c>
      <c r="BD789" s="41">
        <f t="shared" si="1608"/>
        <v>2.2392883504213925</v>
      </c>
      <c r="BE789" s="13">
        <f t="shared" si="1609"/>
        <v>11.789586967069999</v>
      </c>
      <c r="BF789" s="13">
        <f t="shared" si="1610"/>
        <v>2.634124667139</v>
      </c>
      <c r="BG789" s="13">
        <f t="shared" si="1704"/>
        <v>4.12858212167</v>
      </c>
      <c r="BH789" s="13">
        <f t="shared" si="1705"/>
        <v>4.3943439916800004</v>
      </c>
      <c r="BI789" s="13">
        <f t="shared" si="1706"/>
        <v>0.74096985201200005</v>
      </c>
      <c r="BJ789" s="17">
        <f t="shared" si="1707"/>
        <v>0.22342807042320367</v>
      </c>
      <c r="BK789" s="17">
        <f t="shared" si="1708"/>
        <v>0.35018886863481474</v>
      </c>
      <c r="BL789" s="17">
        <f t="shared" si="1709"/>
        <v>0.37273095350617719</v>
      </c>
      <c r="BM789" s="17">
        <f t="shared" si="1710"/>
        <v>6.2849517466696217E-2</v>
      </c>
      <c r="BN789" s="17">
        <f t="shared" si="1627"/>
        <v>1.5673449981978924</v>
      </c>
      <c r="BO789" s="17">
        <f t="shared" si="1628"/>
        <v>1.6682369086398732</v>
      </c>
      <c r="BP789" s="17">
        <f t="shared" si="1629"/>
        <v>0.28129642505371211</v>
      </c>
      <c r="BQ789" s="17">
        <f t="shared" si="1630"/>
        <v>1.0643712204766562</v>
      </c>
      <c r="BR789" s="17">
        <f t="shared" si="1631"/>
        <v>0.17947320173742354</v>
      </c>
      <c r="BS789" s="17">
        <f t="shared" si="1632"/>
        <v>0.16861899146150369</v>
      </c>
      <c r="BT789" s="96">
        <f t="shared" si="1711"/>
        <v>-1.4986657492860982</v>
      </c>
      <c r="BU789" s="96">
        <f t="shared" si="1712"/>
        <v>-1.0492826453728137</v>
      </c>
      <c r="BV789" s="96">
        <f t="shared" si="1713"/>
        <v>-0.98689842387639315</v>
      </c>
      <c r="BW789" s="96">
        <f t="shared" si="1714"/>
        <v>-2.7670120215139971</v>
      </c>
      <c r="BX789" s="96"/>
      <c r="BY789" s="96"/>
      <c r="BZ789" s="96"/>
      <c r="CA789" s="96"/>
      <c r="CB789" s="96"/>
      <c r="CC789" s="96"/>
      <c r="CD789" s="96"/>
      <c r="CE789" s="96"/>
      <c r="CF789" s="96"/>
      <c r="CG789" s="96"/>
      <c r="CH789" s="96"/>
      <c r="CJ789" s="39"/>
      <c r="CK789" s="19">
        <f t="shared" si="1611"/>
        <v>0</v>
      </c>
      <c r="CL789" s="38">
        <f t="shared" si="1612"/>
        <v>2.2392883504213925</v>
      </c>
      <c r="CM789" s="39">
        <f t="shared" si="1613"/>
        <v>0.21795671702690989</v>
      </c>
      <c r="CN789" s="39">
        <f t="shared" si="1614"/>
        <v>0.33335091646652298</v>
      </c>
      <c r="CO789" s="41">
        <f t="shared" si="1615"/>
        <v>0.33810000000000001</v>
      </c>
      <c r="CP789" s="39">
        <f t="shared" si="1616"/>
        <v>5.4379712603035937E-2</v>
      </c>
      <c r="CQ789" s="17">
        <f t="shared" si="1617"/>
        <v>1.5294363074177064</v>
      </c>
      <c r="CR789" s="17">
        <f t="shared" si="1618"/>
        <v>1.5512254204042568</v>
      </c>
      <c r="CS789" s="17">
        <f t="shared" si="1619"/>
        <v>0.24949775966905377</v>
      </c>
      <c r="CT789" s="17">
        <f t="shared" si="1620"/>
        <v>1.0142464991061571</v>
      </c>
      <c r="CU789" s="17">
        <f t="shared" si="1621"/>
        <v>0.16313053277145273</v>
      </c>
      <c r="CV789" s="17">
        <f t="shared" si="1622"/>
        <v>0.16083913813379458</v>
      </c>
      <c r="CW789" s="13">
        <f t="shared" si="1623"/>
        <v>-1.5234587816539842</v>
      </c>
      <c r="CX789" s="13">
        <f t="shared" si="1624"/>
        <v>-1.0985595406597415</v>
      </c>
      <c r="CY789" s="13">
        <f t="shared" si="1625"/>
        <v>-2.911764124767211</v>
      </c>
      <c r="CZ789" s="13">
        <f t="shared" si="1633"/>
        <v>0.42489924099424281</v>
      </c>
      <c r="DA789" s="13">
        <f t="shared" si="1634"/>
        <v>0.43904521238568722</v>
      </c>
      <c r="DB789" s="13">
        <f t="shared" si="1635"/>
        <v>-1.3883053431132273</v>
      </c>
      <c r="DC789" s="13">
        <f t="shared" si="1636"/>
        <v>1.4145971391444466E-2</v>
      </c>
      <c r="DD789" s="13">
        <f t="shared" si="1637"/>
        <v>-1.81320458410747</v>
      </c>
      <c r="DE789" s="13">
        <f t="shared" si="1638"/>
        <v>-1.8273505554989142</v>
      </c>
      <c r="DF789" s="15"/>
      <c r="DY789" s="124"/>
      <c r="EE789" t="str">
        <f>E789</f>
        <v>iRM10</v>
      </c>
      <c r="EF789" t="str">
        <f>A789</f>
        <v>Lab 3</v>
      </c>
      <c r="EG789" t="str">
        <f>B789</f>
        <v>Jul 22, 2020</v>
      </c>
      <c r="EH789" s="50">
        <f>C789</f>
        <v>3</v>
      </c>
      <c r="EI789" s="48">
        <f>BE789/AVERAGE(BE788,BE790)</f>
        <v>1.014832481396964</v>
      </c>
      <c r="EJ789" s="46">
        <f>(CM789/AVERAGE(CM788,CM790)-1)*10^6</f>
        <v>0.44755526551476521</v>
      </c>
      <c r="EK789" s="46">
        <f>(CN789/AVERAGE(CN788,CN790)-1)*10^6</f>
        <v>-13.289535112148698</v>
      </c>
      <c r="EL789" s="46">
        <f>(CP789/AVERAGE(CP788,CP790)-1)*10^6</f>
        <v>3.6109353023228152</v>
      </c>
      <c r="EN789" s="39" t="str">
        <f t="shared" ref="EN789:EU789" si="1723">DV858</f>
        <v>STD</v>
      </c>
      <c r="EO789" s="39" t="str">
        <f t="shared" si="1723"/>
        <v>Lab 3</v>
      </c>
      <c r="EP789" s="39" t="str">
        <f t="shared" si="1723"/>
        <v>Jul 30, 2020</v>
      </c>
      <c r="EQ789" s="124">
        <f t="shared" si="1723"/>
        <v>5</v>
      </c>
      <c r="ER789" s="117">
        <f t="shared" si="1723"/>
        <v>0.99012990260822786</v>
      </c>
      <c r="ES789" s="44">
        <f t="shared" si="1723"/>
        <v>5.5028473489038277</v>
      </c>
      <c r="ET789" s="44">
        <f t="shared" si="1723"/>
        <v>6.6801509186475982</v>
      </c>
      <c r="EU789" s="44">
        <f t="shared" si="1723"/>
        <v>34.60360868112744</v>
      </c>
      <c r="EV789" s="39" t="s">
        <v>275</v>
      </c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</row>
    <row r="790" spans="1:235">
      <c r="A790" t="s">
        <v>178</v>
      </c>
      <c r="B790" t="s">
        <v>174</v>
      </c>
      <c r="C790">
        <v>3</v>
      </c>
      <c r="D790" s="14">
        <v>34</v>
      </c>
      <c r="E790" t="s">
        <v>162</v>
      </c>
      <c r="F790" s="13">
        <v>8.7322170999999996E-5</v>
      </c>
      <c r="G790" s="13">
        <v>-1.2682323E-5</v>
      </c>
      <c r="H790" s="13">
        <v>1.9603293000000001E-4</v>
      </c>
      <c r="I790" s="13">
        <v>5.2132860999999997E-5</v>
      </c>
      <c r="J790" s="13">
        <v>1.2667833000000001E-4</v>
      </c>
      <c r="K790" s="13"/>
      <c r="L790" s="13">
        <v>1.7100832E-4</v>
      </c>
      <c r="M790" s="13"/>
      <c r="N790" s="13">
        <v>8.0887987999999996E-5</v>
      </c>
      <c r="O790" s="13"/>
      <c r="P790" s="13"/>
      <c r="Q790" s="13"/>
      <c r="R790" s="13"/>
      <c r="S790" s="13"/>
      <c r="T790" s="13">
        <v>5.6094637000000003E-6</v>
      </c>
      <c r="U790" s="13">
        <v>3.5569321999999999E-5</v>
      </c>
      <c r="V790" s="13">
        <v>11.601217999999999</v>
      </c>
      <c r="W790" s="13">
        <v>2.5920830000000001</v>
      </c>
      <c r="X790" s="13">
        <v>4.0628257999999997</v>
      </c>
      <c r="Y790" s="13"/>
      <c r="Z790" s="13">
        <v>4.3244312000000003</v>
      </c>
      <c r="AA790" s="13"/>
      <c r="AB790" s="13">
        <v>0.72922330999999996</v>
      </c>
      <c r="AI790" s="68">
        <f t="shared" si="1605"/>
        <v>1</v>
      </c>
      <c r="AJ790" s="13">
        <f t="shared" si="1688"/>
        <v>-8.1712707300000002E-5</v>
      </c>
      <c r="AK790" s="13">
        <f t="shared" si="1689"/>
        <v>4.8251645E-5</v>
      </c>
      <c r="AL790" s="13">
        <f t="shared" si="1690"/>
        <v>11.601021967069999</v>
      </c>
      <c r="AM790" s="13">
        <f t="shared" si="1691"/>
        <v>2.592030867139</v>
      </c>
      <c r="AN790" s="13">
        <f t="shared" si="1692"/>
        <v>4.0626991216699997</v>
      </c>
      <c r="AO790" s="13">
        <f t="shared" si="1693"/>
        <v>0</v>
      </c>
      <c r="AP790" s="13">
        <f t="shared" si="1694"/>
        <v>4.3242601916800005</v>
      </c>
      <c r="AQ790" s="13">
        <f t="shared" si="1695"/>
        <v>0</v>
      </c>
      <c r="AR790" s="13">
        <f t="shared" si="1696"/>
        <v>0.72914242201199997</v>
      </c>
      <c r="AS790" s="13">
        <f t="shared" si="1697"/>
        <v>0</v>
      </c>
      <c r="AT790" s="13">
        <f t="shared" si="1698"/>
        <v>0</v>
      </c>
      <c r="AU790" s="13">
        <f t="shared" si="1699"/>
        <v>0</v>
      </c>
      <c r="AV790" s="13">
        <f t="shared" si="1700"/>
        <v>0</v>
      </c>
      <c r="AW790" s="13">
        <f t="shared" si="1701"/>
        <v>0</v>
      </c>
      <c r="AY790">
        <f t="shared" si="1702"/>
        <v>0</v>
      </c>
      <c r="AZ790">
        <f t="shared" si="1703"/>
        <v>1</v>
      </c>
      <c r="BB790">
        <f t="shared" si="1606"/>
        <v>1</v>
      </c>
      <c r="BC790">
        <f t="shared" si="1607"/>
        <v>1</v>
      </c>
      <c r="BD790" s="41">
        <f t="shared" si="1608"/>
        <v>2.2403515794522462</v>
      </c>
      <c r="BE790" s="13">
        <f t="shared" si="1609"/>
        <v>11.601021967069999</v>
      </c>
      <c r="BF790" s="13">
        <f t="shared" si="1610"/>
        <v>2.592030867139</v>
      </c>
      <c r="BG790" s="13">
        <f t="shared" si="1704"/>
        <v>4.0626991216699997</v>
      </c>
      <c r="BH790" s="13">
        <f t="shared" si="1705"/>
        <v>4.3242601916800005</v>
      </c>
      <c r="BI790" s="13">
        <f t="shared" si="1706"/>
        <v>0.72914242201199997</v>
      </c>
      <c r="BJ790" s="17">
        <f t="shared" si="1707"/>
        <v>0.22343125239281431</v>
      </c>
      <c r="BK790" s="17">
        <f t="shared" si="1708"/>
        <v>0.35020182990792936</v>
      </c>
      <c r="BL790" s="17">
        <f t="shared" si="1709"/>
        <v>0.37274821166226557</v>
      </c>
      <c r="BM790" s="17">
        <f t="shared" si="1710"/>
        <v>6.2851568084406895E-2</v>
      </c>
      <c r="BN790" s="17">
        <f t="shared" si="1627"/>
        <v>1.5673806871575862</v>
      </c>
      <c r="BO790" s="17">
        <f t="shared" si="1628"/>
        <v>1.6682903921020737</v>
      </c>
      <c r="BP790" s="17">
        <f t="shared" si="1629"/>
        <v>0.28130159685050504</v>
      </c>
      <c r="BQ790" s="17">
        <f t="shared" si="1630"/>
        <v>1.0643811077750902</v>
      </c>
      <c r="BR790" s="17">
        <f t="shared" si="1631"/>
        <v>0.17947241480985701</v>
      </c>
      <c r="BS790" s="17">
        <f t="shared" si="1632"/>
        <v>0.16861668578937286</v>
      </c>
      <c r="BT790" s="96">
        <f t="shared" si="1711"/>
        <v>-1.4986515078036082</v>
      </c>
      <c r="BU790" s="96">
        <f t="shared" si="1712"/>
        <v>-1.0492456338215665</v>
      </c>
      <c r="BV790" s="96">
        <f t="shared" si="1713"/>
        <v>-0.98685212303554382</v>
      </c>
      <c r="BW790" s="96">
        <f t="shared" si="1714"/>
        <v>-2.7669793946245496</v>
      </c>
      <c r="BX790" s="96"/>
      <c r="BY790" s="96"/>
      <c r="BZ790" s="96"/>
      <c r="CA790" s="96"/>
      <c r="CB790" s="96"/>
      <c r="CC790" s="96"/>
      <c r="CD790" s="96"/>
      <c r="CE790" s="96"/>
      <c r="CF790" s="96"/>
      <c r="CG790" s="96"/>
      <c r="CH790" s="96"/>
      <c r="CJ790" s="39"/>
      <c r="CK790" s="19">
        <f t="shared" si="1611"/>
        <v>0</v>
      </c>
      <c r="CL790" s="38">
        <f t="shared" si="1612"/>
        <v>2.2403515794522462</v>
      </c>
      <c r="CM790" s="39">
        <f t="shared" si="1613"/>
        <v>0.21795725529032406</v>
      </c>
      <c r="CN790" s="39">
        <f t="shared" si="1614"/>
        <v>0.33335545492113589</v>
      </c>
      <c r="CO790" s="41">
        <f t="shared" si="1615"/>
        <v>0.33810000000000001</v>
      </c>
      <c r="CP790" s="39">
        <f t="shared" si="1616"/>
        <v>5.4377749401764368E-2</v>
      </c>
      <c r="CQ790" s="17">
        <f t="shared" si="1617"/>
        <v>1.5294533530306149</v>
      </c>
      <c r="CR790" s="17">
        <f t="shared" si="1618"/>
        <v>1.5512215895251711</v>
      </c>
      <c r="CS790" s="17">
        <f t="shared" si="1619"/>
        <v>0.24948813623722663</v>
      </c>
      <c r="CT790" s="17">
        <f t="shared" si="1620"/>
        <v>1.0142326906874422</v>
      </c>
      <c r="CU790" s="17">
        <f t="shared" si="1621"/>
        <v>0.16312242262430912</v>
      </c>
      <c r="CV790" s="17">
        <f t="shared" si="1622"/>
        <v>0.1608333315639289</v>
      </c>
      <c r="CW790" s="13">
        <f t="shared" si="1623"/>
        <v>-1.5234563120684772</v>
      </c>
      <c r="CX790" s="13">
        <f t="shared" si="1624"/>
        <v>-1.0985459261067456</v>
      </c>
      <c r="CY790" s="13">
        <f t="shared" si="1625"/>
        <v>-2.9118002271409811</v>
      </c>
      <c r="CZ790" s="13">
        <f t="shared" si="1633"/>
        <v>0.42491038596173158</v>
      </c>
      <c r="DA790" s="13">
        <f t="shared" si="1634"/>
        <v>0.43904274280018041</v>
      </c>
      <c r="DB790" s="13">
        <f t="shared" si="1635"/>
        <v>-1.3883439150725043</v>
      </c>
      <c r="DC790" s="13">
        <f t="shared" si="1636"/>
        <v>1.4132356838448712E-2</v>
      </c>
      <c r="DD790" s="13">
        <f t="shared" si="1637"/>
        <v>-1.8132543010342359</v>
      </c>
      <c r="DE790" s="13">
        <f t="shared" si="1638"/>
        <v>-1.8273866578726845</v>
      </c>
      <c r="DF790" s="15"/>
      <c r="DV790" s="39" t="str">
        <f>E790</f>
        <v>STD</v>
      </c>
      <c r="DW790" s="39" t="str">
        <f>A790</f>
        <v>Lab 3</v>
      </c>
      <c r="DX790" s="39" t="str">
        <f>B790</f>
        <v>Jul 22, 2020</v>
      </c>
      <c r="DY790" s="124">
        <f>C790</f>
        <v>3</v>
      </c>
      <c r="DZ790" s="48">
        <f>BE790/AVERAGE(BE788,BE792)</f>
        <v>1.0029324978341865</v>
      </c>
      <c r="EA790" s="46">
        <f>(CM790/AVERAGE(CM788,CM792)-1)*10^6</f>
        <v>1.4017931282417351</v>
      </c>
      <c r="EB790" s="46">
        <f>(CN790/AVERAGE(CN788,CN792)-1)*10^6</f>
        <v>5.9743722966576485</v>
      </c>
      <c r="EC790" s="46">
        <f>(CP790/AVERAGE(CP788,CP792)-1)*10^6</f>
        <v>-50.823053705073562</v>
      </c>
      <c r="EH790" s="50"/>
      <c r="EK790" s="46"/>
      <c r="EL790" s="46"/>
      <c r="EN790" s="39" t="str">
        <f t="shared" ref="EN790:EU790" si="1724">DV860</f>
        <v>STD</v>
      </c>
      <c r="EO790" s="39" t="str">
        <f t="shared" si="1724"/>
        <v>Lab 3</v>
      </c>
      <c r="EP790" s="39" t="str">
        <f t="shared" si="1724"/>
        <v>Jul 30, 2020</v>
      </c>
      <c r="EQ790" s="124">
        <f t="shared" si="1724"/>
        <v>5</v>
      </c>
      <c r="ER790" s="117">
        <f t="shared" si="1724"/>
        <v>1.007810538841011</v>
      </c>
      <c r="ES790" s="44">
        <f t="shared" si="1724"/>
        <v>-13.102913958173978</v>
      </c>
      <c r="ET790" s="44">
        <f t="shared" si="1724"/>
        <v>2.8268758374139225</v>
      </c>
      <c r="EU790" s="44">
        <f t="shared" si="1724"/>
        <v>-7.7566044932586564</v>
      </c>
      <c r="EV790" s="39" t="s">
        <v>275</v>
      </c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</row>
    <row r="791" spans="1:235">
      <c r="A791" t="s">
        <v>178</v>
      </c>
      <c r="B791" t="s">
        <v>174</v>
      </c>
      <c r="C791">
        <v>3</v>
      </c>
      <c r="D791" s="14">
        <v>35</v>
      </c>
      <c r="E791" t="s">
        <v>172</v>
      </c>
      <c r="F791" s="13">
        <v>8.7322170999999996E-5</v>
      </c>
      <c r="G791" s="13">
        <v>-1.2682323E-5</v>
      </c>
      <c r="H791" s="13">
        <v>1.9603293000000001E-4</v>
      </c>
      <c r="I791" s="13">
        <v>5.2132860999999997E-5</v>
      </c>
      <c r="J791" s="13">
        <v>1.2667833000000001E-4</v>
      </c>
      <c r="K791" s="13"/>
      <c r="L791" s="13">
        <v>1.7100832E-4</v>
      </c>
      <c r="M791" s="13"/>
      <c r="N791" s="13">
        <v>8.0887987999999996E-5</v>
      </c>
      <c r="O791" s="13"/>
      <c r="P791" s="13"/>
      <c r="Q791" s="13"/>
      <c r="R791" s="13"/>
      <c r="S791" s="13"/>
      <c r="T791" s="13">
        <v>1.1120426000000001E-6</v>
      </c>
      <c r="U791" s="13">
        <v>3.0377207E-5</v>
      </c>
      <c r="V791" s="13">
        <v>11.563376999999999</v>
      </c>
      <c r="W791" s="13">
        <v>2.5836274000000001</v>
      </c>
      <c r="X791" s="13">
        <v>4.0495571999999997</v>
      </c>
      <c r="Y791" s="13"/>
      <c r="Z791" s="13">
        <v>4.3104201</v>
      </c>
      <c r="AA791" s="13"/>
      <c r="AB791" s="13">
        <v>0.72689371999999997</v>
      </c>
      <c r="AI791" s="68">
        <f t="shared" si="1605"/>
        <v>1</v>
      </c>
      <c r="AJ791" s="13">
        <f t="shared" si="1688"/>
        <v>-8.62101284E-5</v>
      </c>
      <c r="AK791" s="13">
        <f t="shared" si="1689"/>
        <v>4.3059529999999999E-5</v>
      </c>
      <c r="AL791" s="13">
        <f t="shared" si="1690"/>
        <v>11.563180967069998</v>
      </c>
      <c r="AM791" s="13">
        <f t="shared" si="1691"/>
        <v>2.583575267139</v>
      </c>
      <c r="AN791" s="13">
        <f t="shared" si="1692"/>
        <v>4.0494305216699997</v>
      </c>
      <c r="AO791" s="13">
        <f t="shared" si="1693"/>
        <v>0</v>
      </c>
      <c r="AP791" s="13">
        <f t="shared" si="1694"/>
        <v>4.3102490916800003</v>
      </c>
      <c r="AQ791" s="13">
        <f t="shared" si="1695"/>
        <v>0</v>
      </c>
      <c r="AR791" s="13">
        <f t="shared" si="1696"/>
        <v>0.72681283201199998</v>
      </c>
      <c r="AS791" s="13">
        <f t="shared" si="1697"/>
        <v>0</v>
      </c>
      <c r="AT791" s="13">
        <f t="shared" si="1698"/>
        <v>0</v>
      </c>
      <c r="AU791" s="13">
        <f t="shared" si="1699"/>
        <v>0</v>
      </c>
      <c r="AV791" s="13">
        <f t="shared" si="1700"/>
        <v>0</v>
      </c>
      <c r="AW791" s="13">
        <f t="shared" si="1701"/>
        <v>0</v>
      </c>
      <c r="AY791">
        <f t="shared" si="1702"/>
        <v>0</v>
      </c>
      <c r="AZ791">
        <f t="shared" si="1703"/>
        <v>1</v>
      </c>
      <c r="BB791">
        <f t="shared" si="1606"/>
        <v>1</v>
      </c>
      <c r="BC791">
        <f t="shared" si="1607"/>
        <v>1</v>
      </c>
      <c r="BD791" s="41">
        <f t="shared" si="1608"/>
        <v>2.240852730607469</v>
      </c>
      <c r="BE791" s="13">
        <f t="shared" si="1609"/>
        <v>11.563180967069998</v>
      </c>
      <c r="BF791" s="13">
        <f t="shared" si="1610"/>
        <v>2.583575267139</v>
      </c>
      <c r="BG791" s="13">
        <f t="shared" si="1704"/>
        <v>4.0494305216699997</v>
      </c>
      <c r="BH791" s="13">
        <f t="shared" si="1705"/>
        <v>4.3102490916800003</v>
      </c>
      <c r="BI791" s="13">
        <f t="shared" si="1706"/>
        <v>0.72681283201199998</v>
      </c>
      <c r="BJ791" s="17">
        <f t="shared" si="1707"/>
        <v>0.22343118857143113</v>
      </c>
      <c r="BK791" s="17">
        <f t="shared" si="1708"/>
        <v>0.35020039323107538</v>
      </c>
      <c r="BL791" s="17">
        <f t="shared" si="1709"/>
        <v>0.37275634654122142</v>
      </c>
      <c r="BM791" s="17">
        <f t="shared" si="1710"/>
        <v>6.2855786317090517E-2</v>
      </c>
      <c r="BN791" s="17">
        <f t="shared" si="1627"/>
        <v>1.5673747048036495</v>
      </c>
      <c r="BO791" s="17">
        <f t="shared" si="1628"/>
        <v>1.6683272775145757</v>
      </c>
      <c r="BP791" s="17">
        <f t="shared" si="1629"/>
        <v>0.28132055653902355</v>
      </c>
      <c r="BQ791" s="17">
        <f t="shared" si="1630"/>
        <v>1.0644087035483789</v>
      </c>
      <c r="BR791" s="17">
        <f t="shared" si="1631"/>
        <v>0.17948519628193541</v>
      </c>
      <c r="BS791" s="17">
        <f t="shared" si="1632"/>
        <v>0.1686243222961184</v>
      </c>
      <c r="BT791" s="96">
        <f t="shared" si="1711"/>
        <v>-1.4986517934457986</v>
      </c>
      <c r="BU791" s="96">
        <f t="shared" si="1712"/>
        <v>-1.049249736255301</v>
      </c>
      <c r="BV791" s="96">
        <f t="shared" si="1713"/>
        <v>-0.98683029921470555</v>
      </c>
      <c r="BW791" s="96">
        <f t="shared" si="1714"/>
        <v>-2.7669122826770378</v>
      </c>
      <c r="BX791" s="96"/>
      <c r="BY791" s="96"/>
      <c r="BZ791" s="96"/>
      <c r="CA791" s="96"/>
      <c r="CB791" s="96"/>
      <c r="CC791" s="96"/>
      <c r="CD791" s="96"/>
      <c r="CE791" s="96"/>
      <c r="CF791" s="96"/>
      <c r="CG791" s="96"/>
      <c r="CH791" s="96"/>
      <c r="CJ791" s="39"/>
      <c r="CK791" s="19">
        <f t="shared" si="1611"/>
        <v>0</v>
      </c>
      <c r="CL791" s="38">
        <f t="shared" si="1612"/>
        <v>2.240852730607469</v>
      </c>
      <c r="CM791" s="39">
        <f t="shared" si="1613"/>
        <v>0.21795598366484922</v>
      </c>
      <c r="CN791" s="39">
        <f t="shared" si="1614"/>
        <v>0.33335041110185376</v>
      </c>
      <c r="CO791" s="41">
        <f t="shared" si="1615"/>
        <v>0.33810000000000001</v>
      </c>
      <c r="CP791" s="39">
        <f t="shared" si="1616"/>
        <v>5.4379637241236053E-2</v>
      </c>
      <c r="CQ791" s="17">
        <f t="shared" si="1617"/>
        <v>1.5294391348963678</v>
      </c>
      <c r="CR791" s="17">
        <f t="shared" si="1618"/>
        <v>1.5512306398520177</v>
      </c>
      <c r="CS791" s="17">
        <f t="shared" si="1619"/>
        <v>0.24949825339438983</v>
      </c>
      <c r="CT791" s="17">
        <f t="shared" si="1620"/>
        <v>1.0142480367204194</v>
      </c>
      <c r="CU791" s="17">
        <f t="shared" si="1621"/>
        <v>0.16313055400618834</v>
      </c>
      <c r="CV791" s="17">
        <f t="shared" si="1622"/>
        <v>0.16083891523583574</v>
      </c>
      <c r="CW791" s="13">
        <f t="shared" si="1623"/>
        <v>-1.5234621463738445</v>
      </c>
      <c r="CX791" s="13">
        <f t="shared" si="1624"/>
        <v>-1.0985610566749293</v>
      </c>
      <c r="CY791" s="13">
        <f t="shared" si="1625"/>
        <v>-2.9117655106121982</v>
      </c>
      <c r="CZ791" s="13">
        <f t="shared" si="1633"/>
        <v>0.42490108969891532</v>
      </c>
      <c r="DA791" s="13">
        <f t="shared" si="1634"/>
        <v>0.43904857710554757</v>
      </c>
      <c r="DB791" s="13">
        <f t="shared" si="1635"/>
        <v>-1.388303364238354</v>
      </c>
      <c r="DC791" s="13">
        <f t="shared" si="1636"/>
        <v>1.4147487406632284E-2</v>
      </c>
      <c r="DD791" s="13">
        <f t="shared" si="1637"/>
        <v>-1.8132044539372691</v>
      </c>
      <c r="DE791" s="13">
        <f t="shared" si="1638"/>
        <v>-1.8273519413439012</v>
      </c>
      <c r="DF791" s="15"/>
      <c r="DY791" s="124"/>
      <c r="EE791" t="str">
        <f>E791</f>
        <v>iRM11</v>
      </c>
      <c r="EF791" t="str">
        <f>A791</f>
        <v>Lab 3</v>
      </c>
      <c r="EG791" t="str">
        <f>B791</f>
        <v>Jul 22, 2020</v>
      </c>
      <c r="EH791" s="50">
        <f>C791</f>
        <v>3</v>
      </c>
      <c r="EI791" s="48">
        <f>BE791/AVERAGE(BE790,BE792)</f>
        <v>1.0010675838201473</v>
      </c>
      <c r="EJ791" s="46">
        <f>(CM791/AVERAGE(CM790,CM792)-1)*10^6</f>
        <v>-7.3496224648472719</v>
      </c>
      <c r="EK791" s="46">
        <f>(CN791/AVERAGE(CN790,CN792)-1)*10^6</f>
        <v>-9.4811002004924205</v>
      </c>
      <c r="EL791" s="46">
        <f>(CP791/AVERAGE(CP790,CP792)-1)*10^6</f>
        <v>16.383167065647797</v>
      </c>
      <c r="EN791" s="39" t="str">
        <f t="shared" ref="EN791:EU791" si="1725">DV862</f>
        <v>STD</v>
      </c>
      <c r="EO791" s="39" t="str">
        <f t="shared" si="1725"/>
        <v>Lab 3</v>
      </c>
      <c r="EP791" s="39" t="str">
        <f t="shared" si="1725"/>
        <v>Jul 30, 2020</v>
      </c>
      <c r="EQ791" s="124">
        <f t="shared" si="1725"/>
        <v>5</v>
      </c>
      <c r="ER791" s="117">
        <f t="shared" si="1725"/>
        <v>1.0001443210186287</v>
      </c>
      <c r="ES791" s="44">
        <f t="shared" si="1725"/>
        <v>13.454492911568749</v>
      </c>
      <c r="ET791" s="44">
        <f t="shared" si="1725"/>
        <v>-16.310082959103411</v>
      </c>
      <c r="EU791" s="44">
        <f t="shared" si="1725"/>
        <v>-47.119565253495033</v>
      </c>
      <c r="EV791" s="39" t="s">
        <v>275</v>
      </c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</row>
    <row r="792" spans="1:235">
      <c r="A792" t="s">
        <v>178</v>
      </c>
      <c r="B792" t="s">
        <v>174</v>
      </c>
      <c r="C792">
        <v>3</v>
      </c>
      <c r="D792" s="14">
        <v>36</v>
      </c>
      <c r="E792" t="s">
        <v>162</v>
      </c>
      <c r="F792" s="13">
        <v>8.7322170999999996E-5</v>
      </c>
      <c r="G792" s="13">
        <v>-1.2682323E-5</v>
      </c>
      <c r="H792" s="13">
        <v>1.9603293000000001E-4</v>
      </c>
      <c r="I792" s="13">
        <v>5.2132860999999997E-5</v>
      </c>
      <c r="J792" s="13">
        <v>1.2667833000000001E-4</v>
      </c>
      <c r="K792" s="13"/>
      <c r="L792" s="13">
        <v>1.7100832E-4</v>
      </c>
      <c r="M792" s="13"/>
      <c r="N792" s="13">
        <v>8.0887987999999996E-5</v>
      </c>
      <c r="O792" s="13"/>
      <c r="P792" s="13"/>
      <c r="Q792" s="13"/>
      <c r="R792" s="13"/>
      <c r="S792" s="13"/>
      <c r="T792" s="13">
        <v>2.7569913000000001E-5</v>
      </c>
      <c r="U792" s="13">
        <v>2.8337536999999999E-5</v>
      </c>
      <c r="V792" s="13">
        <v>11.500873</v>
      </c>
      <c r="W792" s="13">
        <v>2.5697082999999998</v>
      </c>
      <c r="X792" s="13">
        <v>4.0277567999999997</v>
      </c>
      <c r="Y792" s="13"/>
      <c r="Z792" s="13">
        <v>4.2872753000000001</v>
      </c>
      <c r="AA792" s="13"/>
      <c r="AB792" s="13">
        <v>0.72300492999999999</v>
      </c>
      <c r="AI792" s="68">
        <f t="shared" si="1605"/>
        <v>1</v>
      </c>
      <c r="AJ792" s="13">
        <f t="shared" si="1688"/>
        <v>-5.9752257999999992E-5</v>
      </c>
      <c r="AK792" s="13">
        <f t="shared" si="1689"/>
        <v>4.1019860000000001E-5</v>
      </c>
      <c r="AL792" s="13">
        <f t="shared" si="1690"/>
        <v>11.50067696707</v>
      </c>
      <c r="AM792" s="13">
        <f t="shared" si="1691"/>
        <v>2.5696561671389997</v>
      </c>
      <c r="AN792" s="13">
        <f t="shared" si="1692"/>
        <v>4.0276301216699997</v>
      </c>
      <c r="AO792" s="13">
        <f t="shared" si="1693"/>
        <v>0</v>
      </c>
      <c r="AP792" s="13">
        <f t="shared" si="1694"/>
        <v>4.2871042916800004</v>
      </c>
      <c r="AQ792" s="13">
        <f t="shared" si="1695"/>
        <v>0</v>
      </c>
      <c r="AR792" s="13">
        <f t="shared" si="1696"/>
        <v>0.722924042012</v>
      </c>
      <c r="AS792" s="13">
        <f t="shared" si="1697"/>
        <v>0</v>
      </c>
      <c r="AT792" s="13">
        <f t="shared" si="1698"/>
        <v>0</v>
      </c>
      <c r="AU792" s="13">
        <f t="shared" si="1699"/>
        <v>0</v>
      </c>
      <c r="AV792" s="13">
        <f t="shared" si="1700"/>
        <v>0</v>
      </c>
      <c r="AW792" s="13">
        <f t="shared" si="1701"/>
        <v>0</v>
      </c>
      <c r="AY792">
        <f t="shared" si="1702"/>
        <v>0</v>
      </c>
      <c r="AZ792">
        <f t="shared" si="1703"/>
        <v>1</v>
      </c>
      <c r="BB792">
        <f t="shared" si="1606"/>
        <v>1</v>
      </c>
      <c r="BC792">
        <f t="shared" si="1607"/>
        <v>1</v>
      </c>
      <c r="BD792" s="41">
        <f t="shared" si="1608"/>
        <v>2.2416774328434705</v>
      </c>
      <c r="BE792" s="13">
        <f t="shared" si="1609"/>
        <v>11.50067696707</v>
      </c>
      <c r="BF792" s="13">
        <f t="shared" si="1610"/>
        <v>2.5696561671389997</v>
      </c>
      <c r="BG792" s="13">
        <f t="shared" si="1704"/>
        <v>4.0276301216699997</v>
      </c>
      <c r="BH792" s="13">
        <f t="shared" si="1705"/>
        <v>4.2871042916800004</v>
      </c>
      <c r="BI792" s="13">
        <f t="shared" si="1706"/>
        <v>0.722924042012</v>
      </c>
      <c r="BJ792" s="17">
        <f t="shared" si="1707"/>
        <v>0.22343520946607937</v>
      </c>
      <c r="BK792" s="17">
        <f t="shared" si="1708"/>
        <v>0.35020809063695574</v>
      </c>
      <c r="BL792" s="17">
        <f t="shared" si="1709"/>
        <v>0.3727697338126536</v>
      </c>
      <c r="BM792" s="17">
        <f t="shared" si="1710"/>
        <v>6.2859259857654948E-2</v>
      </c>
      <c r="BN792" s="17">
        <f t="shared" si="1627"/>
        <v>1.5673809489283841</v>
      </c>
      <c r="BO792" s="17">
        <f t="shared" si="1628"/>
        <v>1.6683571703109101</v>
      </c>
      <c r="BP792" s="17">
        <f t="shared" si="1629"/>
        <v>0.28133104002660719</v>
      </c>
      <c r="BQ792" s="17">
        <f t="shared" si="1630"/>
        <v>1.064423534975057</v>
      </c>
      <c r="BR792" s="17">
        <f t="shared" si="1631"/>
        <v>0.17949116978801663</v>
      </c>
      <c r="BS792" s="17">
        <f t="shared" si="1632"/>
        <v>0.16862758468810321</v>
      </c>
      <c r="BT792" s="96">
        <f t="shared" si="1711"/>
        <v>-1.4986337974869794</v>
      </c>
      <c r="BU792" s="96">
        <f t="shared" si="1712"/>
        <v>-1.0492277564933252</v>
      </c>
      <c r="BV792" s="96">
        <f t="shared" si="1713"/>
        <v>-0.98679438559132893</v>
      </c>
      <c r="BW792" s="96">
        <f t="shared" si="1714"/>
        <v>-2.7668570221386855</v>
      </c>
      <c r="BX792" s="96"/>
      <c r="BY792" s="96"/>
      <c r="BZ792" s="96"/>
      <c r="CA792" s="96"/>
      <c r="CB792" s="96"/>
      <c r="CC792" s="96"/>
      <c r="CD792" s="96"/>
      <c r="CE792" s="96"/>
      <c r="CF792" s="96"/>
      <c r="CG792" s="96"/>
      <c r="CH792" s="96"/>
      <c r="CJ792" s="39"/>
      <c r="CK792" s="19">
        <f t="shared" si="1611"/>
        <v>0</v>
      </c>
      <c r="CL792" s="38">
        <f t="shared" si="1612"/>
        <v>2.2416774328434705</v>
      </c>
      <c r="CM792" s="39">
        <f t="shared" si="1613"/>
        <v>0.21795791585130894</v>
      </c>
      <c r="CN792" s="39">
        <f t="shared" si="1614"/>
        <v>0.33335168839980189</v>
      </c>
      <c r="CO792" s="41">
        <f t="shared" si="1615"/>
        <v>0.33810000000000001</v>
      </c>
      <c r="CP792" s="39">
        <f t="shared" si="1616"/>
        <v>5.437974328853535E-2</v>
      </c>
      <c r="CQ792" s="17">
        <f t="shared" si="1617"/>
        <v>1.5294314367880759</v>
      </c>
      <c r="CR792" s="17">
        <f t="shared" si="1618"/>
        <v>1.5512168882668709</v>
      </c>
      <c r="CS792" s="17">
        <f t="shared" si="1619"/>
        <v>0.24949652815378004</v>
      </c>
      <c r="CT792" s="17">
        <f t="shared" si="1620"/>
        <v>1.0142441504436095</v>
      </c>
      <c r="CU792" s="17">
        <f t="shared" si="1621"/>
        <v>0.16313024706602219</v>
      </c>
      <c r="CV792" s="17">
        <f t="shared" si="1622"/>
        <v>0.16083922889244406</v>
      </c>
      <c r="CW792" s="13">
        <f t="shared" si="1623"/>
        <v>-1.5234532813825612</v>
      </c>
      <c r="CX792" s="13">
        <f t="shared" si="1624"/>
        <v>-1.0985572249847364</v>
      </c>
      <c r="CY792" s="13">
        <f t="shared" si="1625"/>
        <v>-2.9117635604852521</v>
      </c>
      <c r="CZ792" s="13">
        <f t="shared" si="1633"/>
        <v>0.42489605639782491</v>
      </c>
      <c r="DA792" s="13">
        <f t="shared" si="1634"/>
        <v>0.43903971211426424</v>
      </c>
      <c r="DB792" s="13">
        <f t="shared" si="1635"/>
        <v>-1.3883102791026916</v>
      </c>
      <c r="DC792" s="13">
        <f t="shared" si="1636"/>
        <v>1.4143655716439427E-2</v>
      </c>
      <c r="DD792" s="13">
        <f t="shared" si="1637"/>
        <v>-1.8132063355005161</v>
      </c>
      <c r="DE792" s="13">
        <f t="shared" si="1638"/>
        <v>-1.8273499912169557</v>
      </c>
      <c r="DF792" s="15"/>
      <c r="DV792" s="39" t="str">
        <f>E792</f>
        <v>STD</v>
      </c>
      <c r="DW792" s="39" t="str">
        <f>A792</f>
        <v>Lab 3</v>
      </c>
      <c r="DX792" s="39" t="str">
        <f>B792</f>
        <v>Jul 22, 2020</v>
      </c>
      <c r="DY792" s="124">
        <f>C792</f>
        <v>3</v>
      </c>
      <c r="DZ792" s="48">
        <f>BE792/AVERAGE(BE790,BE794)</f>
        <v>0.99494020500387237</v>
      </c>
      <c r="EA792" s="46">
        <f>(CM792/AVERAGE(CM790,CM794)-1)*10^6</f>
        <v>8.4502479626991089</v>
      </c>
      <c r="EB792" s="46">
        <f>(CN792/AVERAGE(CN790,CN794)-1)*10^6</f>
        <v>-11.11150635979552</v>
      </c>
      <c r="EC792" s="46">
        <f>(CP792/AVERAGE(CP790,CP794)-1)*10^6</f>
        <v>23.820186552336864</v>
      </c>
      <c r="EH792" s="50"/>
      <c r="EK792" s="46"/>
      <c r="EL792" s="46"/>
      <c r="EN792" s="39" t="str">
        <f t="shared" ref="EN792:EU792" si="1726">DV864</f>
        <v>STD</v>
      </c>
      <c r="EO792" s="39" t="str">
        <f t="shared" si="1726"/>
        <v>Lab 3</v>
      </c>
      <c r="EP792" s="39" t="str">
        <f t="shared" si="1726"/>
        <v>Jul 30, 2020</v>
      </c>
      <c r="EQ792" s="124">
        <f t="shared" si="1726"/>
        <v>5</v>
      </c>
      <c r="ER792" s="117">
        <f t="shared" si="1726"/>
        <v>0.99960339458324465</v>
      </c>
      <c r="ES792" s="44">
        <f t="shared" si="1726"/>
        <v>-17.290047154894239</v>
      </c>
      <c r="ET792" s="44">
        <f t="shared" si="1726"/>
        <v>11.46320308209603</v>
      </c>
      <c r="EU792" s="44">
        <f t="shared" si="1726"/>
        <v>78.321042222828652</v>
      </c>
      <c r="EV792" s="39" t="s">
        <v>275</v>
      </c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</row>
    <row r="793" spans="1:235">
      <c r="A793" t="s">
        <v>178</v>
      </c>
      <c r="B793" t="s">
        <v>174</v>
      </c>
      <c r="C793">
        <v>3</v>
      </c>
      <c r="D793" s="14">
        <v>37</v>
      </c>
      <c r="E793" t="s">
        <v>164</v>
      </c>
      <c r="F793" s="13">
        <v>8.7322170999999996E-5</v>
      </c>
      <c r="G793" s="13">
        <v>-1.2682323E-5</v>
      </c>
      <c r="H793" s="13">
        <v>1.9603293000000001E-4</v>
      </c>
      <c r="I793" s="13">
        <v>5.2132860999999997E-5</v>
      </c>
      <c r="J793" s="13">
        <v>1.2667833000000001E-4</v>
      </c>
      <c r="K793" s="13"/>
      <c r="L793" s="13">
        <v>1.7100832E-4</v>
      </c>
      <c r="M793" s="13"/>
      <c r="N793" s="13">
        <v>8.0887987999999996E-5</v>
      </c>
      <c r="O793" s="13"/>
      <c r="P793" s="13"/>
      <c r="Q793" s="13"/>
      <c r="R793" s="13"/>
      <c r="S793" s="13"/>
      <c r="T793" s="13">
        <v>1.7464387999999999E-5</v>
      </c>
      <c r="U793" s="13">
        <v>3.6378477000000001E-5</v>
      </c>
      <c r="V793" s="13">
        <v>11.613022000000001</v>
      </c>
      <c r="W793" s="13">
        <v>2.5947315999999998</v>
      </c>
      <c r="X793" s="13">
        <v>4.0670099999999998</v>
      </c>
      <c r="Y793" s="13"/>
      <c r="Z793" s="13">
        <v>4.3289733999999997</v>
      </c>
      <c r="AA793" s="13"/>
      <c r="AB793" s="13">
        <v>0.73002951999999999</v>
      </c>
      <c r="AI793" s="68">
        <f t="shared" si="1605"/>
        <v>1</v>
      </c>
      <c r="AJ793" s="13">
        <f t="shared" si="1688"/>
        <v>-6.9857782999999994E-5</v>
      </c>
      <c r="AK793" s="13">
        <f t="shared" si="1689"/>
        <v>4.9060800000000003E-5</v>
      </c>
      <c r="AL793" s="13">
        <f t="shared" si="1690"/>
        <v>11.61282596707</v>
      </c>
      <c r="AM793" s="13">
        <f t="shared" si="1691"/>
        <v>2.5946794671389997</v>
      </c>
      <c r="AN793" s="13">
        <f t="shared" si="1692"/>
        <v>4.0668833216699998</v>
      </c>
      <c r="AO793" s="13">
        <f t="shared" si="1693"/>
        <v>0</v>
      </c>
      <c r="AP793" s="13">
        <f t="shared" si="1694"/>
        <v>4.32880239168</v>
      </c>
      <c r="AQ793" s="13">
        <f t="shared" si="1695"/>
        <v>0</v>
      </c>
      <c r="AR793" s="13">
        <f t="shared" si="1696"/>
        <v>0.729948632012</v>
      </c>
      <c r="AS793" s="13">
        <f t="shared" si="1697"/>
        <v>0</v>
      </c>
      <c r="AT793" s="13">
        <f t="shared" si="1698"/>
        <v>0</v>
      </c>
      <c r="AU793" s="13">
        <f t="shared" si="1699"/>
        <v>0</v>
      </c>
      <c r="AV793" s="13">
        <f t="shared" si="1700"/>
        <v>0</v>
      </c>
      <c r="AW793" s="13">
        <f t="shared" si="1701"/>
        <v>0</v>
      </c>
      <c r="AY793">
        <f t="shared" si="1702"/>
        <v>0</v>
      </c>
      <c r="AZ793">
        <f t="shared" si="1703"/>
        <v>1</v>
      </c>
      <c r="BB793">
        <f t="shared" si="1606"/>
        <v>1</v>
      </c>
      <c r="BC793">
        <f t="shared" si="1607"/>
        <v>1</v>
      </c>
      <c r="BD793" s="41">
        <f t="shared" si="1608"/>
        <v>2.241106361419027</v>
      </c>
      <c r="BE793" s="13">
        <f t="shared" si="1609"/>
        <v>11.61282596707</v>
      </c>
      <c r="BF793" s="13">
        <f t="shared" si="1610"/>
        <v>2.5946794671389997</v>
      </c>
      <c r="BG793" s="13">
        <f t="shared" si="1704"/>
        <v>4.0668833216699998</v>
      </c>
      <c r="BH793" s="13">
        <f t="shared" si="1705"/>
        <v>4.32880239168</v>
      </c>
      <c r="BI793" s="13">
        <f t="shared" si="1706"/>
        <v>0.729948632012</v>
      </c>
      <c r="BJ793" s="17">
        <f t="shared" si="1707"/>
        <v>0.2234322183503501</v>
      </c>
      <c r="BK793" s="17">
        <f t="shared" si="1708"/>
        <v>0.35020617145234839</v>
      </c>
      <c r="BL793" s="17">
        <f t="shared" si="1709"/>
        <v>0.37276046364209731</v>
      </c>
      <c r="BM793" s="17">
        <f t="shared" si="1710"/>
        <v>6.2857105934583407E-2</v>
      </c>
      <c r="BN793" s="17">
        <f t="shared" si="1627"/>
        <v>1.5673933420972082</v>
      </c>
      <c r="BO793" s="17">
        <f t="shared" si="1628"/>
        <v>1.6683380149661089</v>
      </c>
      <c r="BP793" s="17">
        <f t="shared" si="1629"/>
        <v>0.28132516607797858</v>
      </c>
      <c r="BQ793" s="17">
        <f t="shared" si="1630"/>
        <v>1.0644028975737734</v>
      </c>
      <c r="BR793" s="17">
        <f t="shared" si="1631"/>
        <v>0.17948600298477665</v>
      </c>
      <c r="BS793" s="17">
        <f t="shared" si="1632"/>
        <v>0.16862599997980235</v>
      </c>
      <c r="BT793" s="96">
        <f t="shared" si="1711"/>
        <v>-1.498647184525475</v>
      </c>
      <c r="BU793" s="96">
        <f t="shared" si="1712"/>
        <v>-1.0492332366347534</v>
      </c>
      <c r="BV793" s="96">
        <f t="shared" si="1713"/>
        <v>-0.98681925425684625</v>
      </c>
      <c r="BW793" s="96">
        <f t="shared" si="1714"/>
        <v>-2.766891288529671</v>
      </c>
      <c r="BX793" s="96"/>
      <c r="BY793" s="96"/>
      <c r="BZ793" s="96"/>
      <c r="CA793" s="96"/>
      <c r="CB793" s="96"/>
      <c r="CC793" s="96"/>
      <c r="CD793" s="96"/>
      <c r="CE793" s="96"/>
      <c r="CF793" s="96"/>
      <c r="CG793" s="96"/>
      <c r="CH793" s="96"/>
      <c r="CJ793" s="39"/>
      <c r="CK793" s="19">
        <f t="shared" si="1611"/>
        <v>0</v>
      </c>
      <c r="CL793" s="38">
        <f t="shared" si="1612"/>
        <v>2.241106361419027</v>
      </c>
      <c r="CM793" s="39">
        <f t="shared" si="1613"/>
        <v>0.21795637615198746</v>
      </c>
      <c r="CN793" s="39">
        <f t="shared" si="1614"/>
        <v>0.33335405074853408</v>
      </c>
      <c r="CO793" s="41">
        <f t="shared" si="1615"/>
        <v>0.33810000000000007</v>
      </c>
      <c r="CP793" s="39">
        <f t="shared" si="1616"/>
        <v>5.4379887330583486E-2</v>
      </c>
      <c r="CQ793" s="17">
        <f t="shared" si="1617"/>
        <v>1.5294530797120449</v>
      </c>
      <c r="CR793" s="17">
        <f t="shared" si="1618"/>
        <v>1.5512278464578286</v>
      </c>
      <c r="CS793" s="17">
        <f t="shared" si="1619"/>
        <v>0.24949895153635129</v>
      </c>
      <c r="CT793" s="17">
        <f t="shared" si="1620"/>
        <v>1.0142369628951833</v>
      </c>
      <c r="CU793" s="17">
        <f t="shared" si="1621"/>
        <v>0.16312952312556414</v>
      </c>
      <c r="CV793" s="17">
        <f t="shared" si="1622"/>
        <v>0.16083965492630431</v>
      </c>
      <c r="CW793" s="13">
        <f t="shared" si="1623"/>
        <v>-1.5234603456121574</v>
      </c>
      <c r="CX793" s="13">
        <f t="shared" si="1624"/>
        <v>-1.0985501383538783</v>
      </c>
      <c r="CY793" s="13">
        <f t="shared" si="1625"/>
        <v>-2.9117609116706635</v>
      </c>
      <c r="CZ793" s="13">
        <f t="shared" si="1633"/>
        <v>0.42491020725827922</v>
      </c>
      <c r="DA793" s="13">
        <f t="shared" si="1634"/>
        <v>0.43904677634386041</v>
      </c>
      <c r="DB793" s="13">
        <f t="shared" si="1635"/>
        <v>-1.3883005660585062</v>
      </c>
      <c r="DC793" s="13">
        <f t="shared" si="1636"/>
        <v>1.413656908558151E-2</v>
      </c>
      <c r="DD793" s="13">
        <f t="shared" si="1637"/>
        <v>-1.8132107733167853</v>
      </c>
      <c r="DE793" s="13">
        <f t="shared" si="1638"/>
        <v>-1.8273473424023665</v>
      </c>
      <c r="DF793" s="15"/>
      <c r="DY793" s="124"/>
      <c r="EE793" t="str">
        <f>E793</f>
        <v>iRM5</v>
      </c>
      <c r="EF793" t="str">
        <f>A793</f>
        <v>Lab 3</v>
      </c>
      <c r="EG793" t="str">
        <f>B793</f>
        <v>Jul 22, 2020</v>
      </c>
      <c r="EH793" s="50">
        <f>C793</f>
        <v>3</v>
      </c>
      <c r="EI793" s="48">
        <f>BE793/AVERAGE(BE792,BE794)</f>
        <v>1.0090220329293922</v>
      </c>
      <c r="EJ793" s="46">
        <f>(CM793/AVERAGE(CM792,CM794)-1)*10^6</f>
        <v>-0.12936964699505893</v>
      </c>
      <c r="EK793" s="46">
        <f>(CN793/AVERAGE(CN792,CN794)-1)*10^6</f>
        <v>1.6244881804183819</v>
      </c>
      <c r="EL793" s="46">
        <f>(CP793/AVERAGE(CP792,CP794)-1)*10^6</f>
        <v>8.1354901404484536</v>
      </c>
      <c r="EN793" s="39" t="str">
        <f t="shared" ref="EN793:EU793" si="1727">DV866</f>
        <v>STD</v>
      </c>
      <c r="EO793" s="39" t="str">
        <f t="shared" si="1727"/>
        <v>Lab 3</v>
      </c>
      <c r="EP793" s="39" t="str">
        <f t="shared" si="1727"/>
        <v>Jul 30, 2020</v>
      </c>
      <c r="EQ793" s="124">
        <f t="shared" si="1727"/>
        <v>5</v>
      </c>
      <c r="ER793" s="117">
        <f t="shared" si="1727"/>
        <v>0.99405164128785828</v>
      </c>
      <c r="ES793" s="44">
        <f t="shared" si="1727"/>
        <v>6.4851676815358417</v>
      </c>
      <c r="ET793" s="44">
        <f t="shared" si="1727"/>
        <v>1.5307141933984525</v>
      </c>
      <c r="EU793" s="44">
        <f t="shared" si="1727"/>
        <v>-74.303068619108188</v>
      </c>
      <c r="EV793" s="39" t="s">
        <v>275</v>
      </c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</row>
    <row r="794" spans="1:235">
      <c r="A794" t="s">
        <v>178</v>
      </c>
      <c r="B794" t="s">
        <v>174</v>
      </c>
      <c r="C794">
        <v>3</v>
      </c>
      <c r="D794" s="14">
        <v>38</v>
      </c>
      <c r="E794" t="s">
        <v>162</v>
      </c>
      <c r="F794" s="13">
        <v>8.7322170999999996E-5</v>
      </c>
      <c r="G794" s="13">
        <v>-1.2682323E-5</v>
      </c>
      <c r="H794" s="13">
        <v>1.9603293000000001E-4</v>
      </c>
      <c r="I794" s="13">
        <v>5.2132860999999997E-5</v>
      </c>
      <c r="J794" s="13">
        <v>1.2667833000000001E-4</v>
      </c>
      <c r="K794" s="13"/>
      <c r="L794" s="13">
        <v>1.7100832E-4</v>
      </c>
      <c r="M794" s="13"/>
      <c r="N794" s="13">
        <v>8.0887987999999996E-5</v>
      </c>
      <c r="O794" s="13"/>
      <c r="P794" s="13"/>
      <c r="Q794" s="13"/>
      <c r="R794" s="13"/>
      <c r="S794" s="13"/>
      <c r="T794" s="13">
        <v>2.5639174999999998E-5</v>
      </c>
      <c r="U794" s="13">
        <v>-6.9076408000000003E-6</v>
      </c>
      <c r="V794" s="13">
        <v>11.517502</v>
      </c>
      <c r="W794" s="13">
        <v>2.5733904000000001</v>
      </c>
      <c r="X794" s="13">
        <v>4.0336315999999997</v>
      </c>
      <c r="Y794" s="13"/>
      <c r="Z794" s="13">
        <v>4.2934891000000004</v>
      </c>
      <c r="AA794" s="13"/>
      <c r="AB794" s="13">
        <v>0.72404603000000001</v>
      </c>
      <c r="AI794" s="68">
        <f t="shared" si="1605"/>
        <v>1</v>
      </c>
      <c r="AJ794" s="13">
        <f t="shared" si="1688"/>
        <v>-6.1682996000000001E-5</v>
      </c>
      <c r="AK794" s="13">
        <f t="shared" si="1689"/>
        <v>5.7746821999999998E-6</v>
      </c>
      <c r="AL794" s="13">
        <f t="shared" si="1690"/>
        <v>11.51730596707</v>
      </c>
      <c r="AM794" s="13">
        <f t="shared" si="1691"/>
        <v>2.5733382671389999</v>
      </c>
      <c r="AN794" s="13">
        <f t="shared" si="1692"/>
        <v>4.0335049216699996</v>
      </c>
      <c r="AO794" s="13">
        <f t="shared" si="1693"/>
        <v>0</v>
      </c>
      <c r="AP794" s="13">
        <f t="shared" si="1694"/>
        <v>4.2933180916800007</v>
      </c>
      <c r="AQ794" s="13">
        <f t="shared" si="1695"/>
        <v>0</v>
      </c>
      <c r="AR794" s="13">
        <f t="shared" si="1696"/>
        <v>0.72396514201200002</v>
      </c>
      <c r="AS794" s="13">
        <f t="shared" si="1697"/>
        <v>0</v>
      </c>
      <c r="AT794" s="13">
        <f t="shared" si="1698"/>
        <v>0</v>
      </c>
      <c r="AU794" s="13">
        <f t="shared" si="1699"/>
        <v>0</v>
      </c>
      <c r="AV794" s="13">
        <f t="shared" si="1700"/>
        <v>0</v>
      </c>
      <c r="AW794" s="13">
        <f t="shared" si="1701"/>
        <v>0</v>
      </c>
      <c r="AY794">
        <f t="shared" si="1702"/>
        <v>0</v>
      </c>
      <c r="AZ794">
        <f t="shared" si="1703"/>
        <v>1</v>
      </c>
      <c r="BB794">
        <f t="shared" si="1606"/>
        <v>1</v>
      </c>
      <c r="BC794">
        <f t="shared" si="1607"/>
        <v>1</v>
      </c>
      <c r="BD794" s="41">
        <f t="shared" si="1608"/>
        <v>2.2417577275631597</v>
      </c>
      <c r="BE794" s="13">
        <f t="shared" si="1609"/>
        <v>11.51730596707</v>
      </c>
      <c r="BF794" s="13">
        <f t="shared" si="1610"/>
        <v>2.5733382671389999</v>
      </c>
      <c r="BG794" s="13">
        <f t="shared" si="1704"/>
        <v>4.0335049216699996</v>
      </c>
      <c r="BH794" s="13">
        <f t="shared" si="1705"/>
        <v>4.2933180916800007</v>
      </c>
      <c r="BI794" s="13">
        <f t="shared" si="1706"/>
        <v>0.72396514201200002</v>
      </c>
      <c r="BJ794" s="17">
        <f t="shared" si="1707"/>
        <v>0.22343230912651152</v>
      </c>
      <c r="BK794" s="17">
        <f t="shared" si="1708"/>
        <v>0.35021253522329776</v>
      </c>
      <c r="BL794" s="17">
        <f t="shared" si="1709"/>
        <v>0.37277103725084243</v>
      </c>
      <c r="BM794" s="17">
        <f t="shared" si="1710"/>
        <v>6.285889634971438E-2</v>
      </c>
      <c r="BN794" s="17">
        <f t="shared" si="1627"/>
        <v>1.5674211871703878</v>
      </c>
      <c r="BO794" s="17">
        <f t="shared" si="1628"/>
        <v>1.6683846606972699</v>
      </c>
      <c r="BP794" s="17">
        <f t="shared" si="1629"/>
        <v>0.28133306501398819</v>
      </c>
      <c r="BQ794" s="17">
        <f t="shared" si="1630"/>
        <v>1.064413748106307</v>
      </c>
      <c r="BR794" s="17">
        <f t="shared" si="1631"/>
        <v>0.17948785388174396</v>
      </c>
      <c r="BS794" s="17">
        <f t="shared" si="1632"/>
        <v>0.16862601991102602</v>
      </c>
      <c r="BT794" s="96">
        <f t="shared" si="1711"/>
        <v>-1.4986467782450217</v>
      </c>
      <c r="BU794" s="96">
        <f t="shared" si="1712"/>
        <v>-1.0492150653012671</v>
      </c>
      <c r="BV794" s="96">
        <f t="shared" si="1713"/>
        <v>-0.98679088896649125</v>
      </c>
      <c r="BW794" s="96">
        <f t="shared" si="1714"/>
        <v>-2.7668628050415141</v>
      </c>
      <c r="BX794" s="96"/>
      <c r="BY794" s="96"/>
      <c r="BZ794" s="96"/>
      <c r="CA794" s="96"/>
      <c r="CB794" s="96"/>
      <c r="CC794" s="96"/>
      <c r="CD794" s="96"/>
      <c r="CE794" s="96"/>
      <c r="CF794" s="96"/>
      <c r="CG794" s="96"/>
      <c r="CH794" s="96"/>
      <c r="CJ794" s="39"/>
      <c r="CK794" s="19">
        <f t="shared" si="1611"/>
        <v>0</v>
      </c>
      <c r="CL794" s="38">
        <f t="shared" si="1612"/>
        <v>2.2417577275631597</v>
      </c>
      <c r="CM794" s="39">
        <f t="shared" si="1613"/>
        <v>0.21795489284655215</v>
      </c>
      <c r="CN794" s="39">
        <f t="shared" si="1614"/>
        <v>0.33335533003959505</v>
      </c>
      <c r="CO794" s="41">
        <f t="shared" si="1615"/>
        <v>0.33810000000000001</v>
      </c>
      <c r="CP794" s="39">
        <f t="shared" si="1616"/>
        <v>5.4379146565755529E-2</v>
      </c>
      <c r="CQ794" s="17">
        <f t="shared" si="1617"/>
        <v>1.5294693580211978</v>
      </c>
      <c r="CR794" s="17">
        <f t="shared" si="1618"/>
        <v>1.551238403434394</v>
      </c>
      <c r="CS794" s="17">
        <f t="shared" si="1619"/>
        <v>0.24949725080978258</v>
      </c>
      <c r="CT794" s="17">
        <f t="shared" si="1620"/>
        <v>1.0142330706391927</v>
      </c>
      <c r="CU794" s="17">
        <f t="shared" si="1621"/>
        <v>0.16312667494860969</v>
      </c>
      <c r="CV794" s="17">
        <f t="shared" si="1622"/>
        <v>0.1608374639626014</v>
      </c>
      <c r="CW794" s="13">
        <f t="shared" si="1623"/>
        <v>-1.5234671511505355</v>
      </c>
      <c r="CX794" s="13">
        <f t="shared" si="1624"/>
        <v>-1.0985463007265766</v>
      </c>
      <c r="CY794" s="13">
        <f t="shared" si="1625"/>
        <v>-2.9117745338002727</v>
      </c>
      <c r="CZ794" s="13">
        <f t="shared" si="1633"/>
        <v>0.42492085042395888</v>
      </c>
      <c r="DA794" s="13">
        <f t="shared" si="1634"/>
        <v>0.43905358188223864</v>
      </c>
      <c r="DB794" s="13">
        <f t="shared" si="1635"/>
        <v>-1.3883073826497376</v>
      </c>
      <c r="DC794" s="13">
        <f t="shared" si="1636"/>
        <v>1.4132731458279868E-2</v>
      </c>
      <c r="DD794" s="13">
        <f t="shared" si="1637"/>
        <v>-1.8132282330736962</v>
      </c>
      <c r="DE794" s="13">
        <f t="shared" si="1638"/>
        <v>-1.8273609645319759</v>
      </c>
      <c r="DF794" s="15"/>
      <c r="DV794" s="39" t="str">
        <f>E794</f>
        <v>STD</v>
      </c>
      <c r="DW794" s="39" t="str">
        <f>A794</f>
        <v>Lab 3</v>
      </c>
      <c r="DX794" s="39" t="str">
        <f>B794</f>
        <v>Jul 22, 2020</v>
      </c>
      <c r="DY794" s="124">
        <f>C794</f>
        <v>3</v>
      </c>
      <c r="DZ794" s="48">
        <f>BE794/AVERAGE(BE792,BE796)</f>
        <v>1.0060002472961538</v>
      </c>
      <c r="EA794" s="46">
        <f>(CM794/AVERAGE(CM792,CM796)-1)*10^6</f>
        <v>-11.515608449474968</v>
      </c>
      <c r="EB794" s="46">
        <f>(CN794/AVERAGE(CN792,CN796)-1)*10^6</f>
        <v>3.8864380598191417</v>
      </c>
      <c r="EC794" s="46">
        <f>(CP794/AVERAGE(CP792,CP796)-1)*10^6</f>
        <v>8.0103699415801088</v>
      </c>
      <c r="EH794" s="50"/>
      <c r="EK794" s="46"/>
      <c r="EL794" s="46"/>
      <c r="EN794" s="39" t="str">
        <f t="shared" ref="EN794:EU794" si="1728">DV868</f>
        <v>STD</v>
      </c>
      <c r="EO794" s="39" t="str">
        <f t="shared" si="1728"/>
        <v>Lab 3</v>
      </c>
      <c r="EP794" s="39" t="str">
        <f t="shared" si="1728"/>
        <v>Jul 30, 2020</v>
      </c>
      <c r="EQ794" s="124">
        <f t="shared" si="1728"/>
        <v>5</v>
      </c>
      <c r="ER794" s="117">
        <f t="shared" si="1728"/>
        <v>1.0032709416837229</v>
      </c>
      <c r="ES794" s="44">
        <f t="shared" si="1728"/>
        <v>12.166737319407872</v>
      </c>
      <c r="ET794" s="44">
        <f t="shared" si="1728"/>
        <v>-6.7644582214532178</v>
      </c>
      <c r="EU794" s="44">
        <f t="shared" si="1728"/>
        <v>39.137548482948148</v>
      </c>
      <c r="EV794" s="39" t="s">
        <v>275</v>
      </c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</row>
    <row r="795" spans="1:235">
      <c r="A795" t="s">
        <v>178</v>
      </c>
      <c r="B795" t="s">
        <v>174</v>
      </c>
      <c r="C795">
        <v>3</v>
      </c>
      <c r="D795" s="14">
        <v>39</v>
      </c>
      <c r="E795" t="s">
        <v>165</v>
      </c>
      <c r="F795" s="13">
        <v>8.7322170999999996E-5</v>
      </c>
      <c r="G795" s="13">
        <v>-1.2682323E-5</v>
      </c>
      <c r="H795" s="13">
        <v>1.9603293000000001E-4</v>
      </c>
      <c r="I795" s="13">
        <v>5.2132860999999997E-5</v>
      </c>
      <c r="J795" s="13">
        <v>1.2667833000000001E-4</v>
      </c>
      <c r="K795" s="13"/>
      <c r="L795" s="13">
        <v>1.7100832E-4</v>
      </c>
      <c r="M795" s="13"/>
      <c r="N795" s="13">
        <v>8.0887987999999996E-5</v>
      </c>
      <c r="O795" s="13"/>
      <c r="P795" s="13"/>
      <c r="Q795" s="13"/>
      <c r="R795" s="13"/>
      <c r="S795" s="13"/>
      <c r="T795" s="13">
        <v>3.6436193999999999E-5</v>
      </c>
      <c r="U795" s="13">
        <v>3.8577402E-5</v>
      </c>
      <c r="V795" s="13">
        <v>11.553556</v>
      </c>
      <c r="W795" s="13">
        <v>2.5814849999999998</v>
      </c>
      <c r="X795" s="13">
        <v>4.0463484000000003</v>
      </c>
      <c r="Y795" s="13"/>
      <c r="Z795" s="13">
        <v>4.3071733999999999</v>
      </c>
      <c r="AA795" s="13"/>
      <c r="AB795" s="13">
        <v>0.72638694000000004</v>
      </c>
      <c r="AI795" s="68">
        <f t="shared" si="1605"/>
        <v>1</v>
      </c>
      <c r="AJ795" s="13">
        <f t="shared" si="1688"/>
        <v>-5.0885976999999997E-5</v>
      </c>
      <c r="AK795" s="13">
        <f t="shared" si="1689"/>
        <v>5.1259725000000002E-5</v>
      </c>
      <c r="AL795" s="13">
        <f t="shared" si="1690"/>
        <v>11.55335996707</v>
      </c>
      <c r="AM795" s="13">
        <f t="shared" si="1691"/>
        <v>2.5814328671389997</v>
      </c>
      <c r="AN795" s="13">
        <f t="shared" si="1692"/>
        <v>4.0462217216700003</v>
      </c>
      <c r="AO795" s="13">
        <f t="shared" si="1693"/>
        <v>0</v>
      </c>
      <c r="AP795" s="13">
        <f t="shared" si="1694"/>
        <v>4.3070023916800002</v>
      </c>
      <c r="AQ795" s="13">
        <f t="shared" si="1695"/>
        <v>0</v>
      </c>
      <c r="AR795" s="13">
        <f t="shared" si="1696"/>
        <v>0.72630605201200005</v>
      </c>
      <c r="AS795" s="13">
        <f t="shared" si="1697"/>
        <v>0</v>
      </c>
      <c r="AT795" s="13">
        <f t="shared" si="1698"/>
        <v>0</v>
      </c>
      <c r="AU795" s="13">
        <f t="shared" si="1699"/>
        <v>0</v>
      </c>
      <c r="AV795" s="13">
        <f t="shared" si="1700"/>
        <v>0</v>
      </c>
      <c r="AW795" s="13">
        <f t="shared" si="1701"/>
        <v>0</v>
      </c>
      <c r="AY795">
        <f t="shared" si="1702"/>
        <v>0</v>
      </c>
      <c r="AZ795">
        <f t="shared" si="1703"/>
        <v>1</v>
      </c>
      <c r="BB795">
        <f t="shared" si="1606"/>
        <v>1</v>
      </c>
      <c r="BC795">
        <f t="shared" si="1607"/>
        <v>1</v>
      </c>
      <c r="BD795" s="41">
        <f t="shared" si="1608"/>
        <v>2.2430608928432476</v>
      </c>
      <c r="BE795" s="13">
        <f t="shared" si="1609"/>
        <v>11.55335996707</v>
      </c>
      <c r="BF795" s="13">
        <f t="shared" si="1610"/>
        <v>2.5814328671389997</v>
      </c>
      <c r="BG795" s="13">
        <f t="shared" si="1704"/>
        <v>4.0462217216700003</v>
      </c>
      <c r="BH795" s="13">
        <f t="shared" si="1705"/>
        <v>4.3070023916800002</v>
      </c>
      <c r="BI795" s="13">
        <f t="shared" si="1706"/>
        <v>0.72630605201200005</v>
      </c>
      <c r="BJ795" s="17">
        <f t="shared" si="1707"/>
        <v>0.22343568230339372</v>
      </c>
      <c r="BK795" s="17">
        <f t="shared" si="1708"/>
        <v>0.35022034570053701</v>
      </c>
      <c r="BL795" s="17">
        <f t="shared" si="1709"/>
        <v>0.37279219239736727</v>
      </c>
      <c r="BM795" s="17">
        <f t="shared" si="1710"/>
        <v>6.2865352943399677E-2</v>
      </c>
      <c r="BN795" s="17">
        <f t="shared" si="1627"/>
        <v>1.567432480300921</v>
      </c>
      <c r="BO795" s="17">
        <f t="shared" si="1628"/>
        <v>1.6684541544764044</v>
      </c>
      <c r="BP795" s="17">
        <f t="shared" si="1629"/>
        <v>0.28135771464665843</v>
      </c>
      <c r="BQ795" s="17">
        <f t="shared" si="1630"/>
        <v>1.0644504152141143</v>
      </c>
      <c r="BR795" s="17">
        <f t="shared" si="1631"/>
        <v>0.17950228681789371</v>
      </c>
      <c r="BS795" s="17">
        <f t="shared" si="1632"/>
        <v>0.16863377030275928</v>
      </c>
      <c r="BT795" s="96">
        <f t="shared" si="1711"/>
        <v>-1.4986316812725513</v>
      </c>
      <c r="BU795" s="96">
        <f t="shared" si="1712"/>
        <v>-1.0491927634435094</v>
      </c>
      <c r="BV795" s="96">
        <f t="shared" si="1713"/>
        <v>-0.98673413953012079</v>
      </c>
      <c r="BW795" s="96">
        <f t="shared" si="1714"/>
        <v>-2.7667600946459099</v>
      </c>
      <c r="BX795" s="96"/>
      <c r="BY795" s="96"/>
      <c r="BZ795" s="96"/>
      <c r="CA795" s="96"/>
      <c r="CB795" s="96"/>
      <c r="CC795" s="96"/>
      <c r="CD795" s="96"/>
      <c r="CE795" s="96"/>
      <c r="CF795" s="96"/>
      <c r="CG795" s="96"/>
      <c r="CH795" s="96"/>
      <c r="CJ795" s="39"/>
      <c r="CK795" s="19">
        <f t="shared" si="1611"/>
        <v>0</v>
      </c>
      <c r="CL795" s="38">
        <f t="shared" si="1612"/>
        <v>2.2430608928432476</v>
      </c>
      <c r="CM795" s="39">
        <f t="shared" si="1613"/>
        <v>0.21795503855833781</v>
      </c>
      <c r="CN795" s="39">
        <f t="shared" si="1614"/>
        <v>0.33335320487851866</v>
      </c>
      <c r="CO795" s="41">
        <f t="shared" si="1615"/>
        <v>0.33810000000000001</v>
      </c>
      <c r="CP795" s="39">
        <f t="shared" si="1616"/>
        <v>5.4380151021526053E-2</v>
      </c>
      <c r="CQ795" s="17">
        <f t="shared" si="1617"/>
        <v>1.5294585850525928</v>
      </c>
      <c r="CR795" s="17">
        <f t="shared" si="1618"/>
        <v>1.5512373663685881</v>
      </c>
      <c r="CS795" s="17">
        <f t="shared" si="1619"/>
        <v>0.24950169255651625</v>
      </c>
      <c r="CT795" s="17">
        <f t="shared" si="1620"/>
        <v>1.0142395364796664</v>
      </c>
      <c r="CU795" s="17">
        <f t="shared" si="1621"/>
        <v>0.16313072808567536</v>
      </c>
      <c r="CV795" s="17">
        <f t="shared" si="1622"/>
        <v>0.16084043484627641</v>
      </c>
      <c r="CW795" s="13">
        <f t="shared" si="1623"/>
        <v>-1.5234664826097422</v>
      </c>
      <c r="CX795" s="13">
        <f t="shared" si="1624"/>
        <v>-1.0985526758094355</v>
      </c>
      <c r="CY795" s="13">
        <f t="shared" si="1625"/>
        <v>-2.9117560626296632</v>
      </c>
      <c r="CZ795" s="13">
        <f t="shared" si="1633"/>
        <v>0.42491380680030671</v>
      </c>
      <c r="DA795" s="13">
        <f t="shared" si="1634"/>
        <v>0.43905291334144553</v>
      </c>
      <c r="DB795" s="13">
        <f t="shared" si="1635"/>
        <v>-1.3882895800199213</v>
      </c>
      <c r="DC795" s="13">
        <f t="shared" si="1636"/>
        <v>1.4139106541138795E-2</v>
      </c>
      <c r="DD795" s="13">
        <f t="shared" si="1637"/>
        <v>-1.8132033868202277</v>
      </c>
      <c r="DE795" s="13">
        <f t="shared" si="1638"/>
        <v>-1.8273424933613664</v>
      </c>
      <c r="DF795" s="15"/>
      <c r="DY795" s="124"/>
      <c r="EE795" t="str">
        <f>E795</f>
        <v>iRM6</v>
      </c>
      <c r="EF795" t="str">
        <f>A795</f>
        <v>Lab 3</v>
      </c>
      <c r="EG795" t="str">
        <f>B795</f>
        <v>Jul 22, 2020</v>
      </c>
      <c r="EH795" s="50">
        <f>C795</f>
        <v>3</v>
      </c>
      <c r="EI795" s="48">
        <f>BE795/AVERAGE(BE794,BE796)</f>
        <v>1.0084170920085522</v>
      </c>
      <c r="EJ795" s="46">
        <f>(CM795/AVERAGE(CM794,CM796)-1)*10^6</f>
        <v>-3.912250042370502</v>
      </c>
      <c r="EK795" s="46">
        <f>(CN795/AVERAGE(CN794,CN796)-1)*10^6</f>
        <v>-7.9507262997768891</v>
      </c>
      <c r="EL795" s="46">
        <f>(CP795/AVERAGE(CP794,CP796)-1)*10^6</f>
        <v>31.968766074585986</v>
      </c>
      <c r="EN795" s="39" t="str">
        <f t="shared" ref="EN795:EU795" si="1729">DV870</f>
        <v>STD</v>
      </c>
      <c r="EO795" s="39" t="str">
        <f t="shared" si="1729"/>
        <v>Lab 3</v>
      </c>
      <c r="EP795" s="39" t="str">
        <f t="shared" si="1729"/>
        <v>Jul 30, 2020</v>
      </c>
      <c r="EQ795" s="124">
        <f t="shared" si="1729"/>
        <v>5</v>
      </c>
      <c r="ER795" s="117">
        <f t="shared" si="1729"/>
        <v>1.0043299519944546</v>
      </c>
      <c r="ES795" s="44">
        <f t="shared" si="1729"/>
        <v>-12.115936711021291</v>
      </c>
      <c r="ET795" s="44">
        <f t="shared" si="1729"/>
        <v>5.4900876718111391</v>
      </c>
      <c r="EU795" s="44">
        <f t="shared" si="1729"/>
        <v>-3.8007715248422613</v>
      </c>
      <c r="EV795" s="39" t="s">
        <v>275</v>
      </c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</row>
    <row r="796" spans="1:235">
      <c r="A796" t="s">
        <v>178</v>
      </c>
      <c r="B796" t="s">
        <v>174</v>
      </c>
      <c r="C796">
        <v>3</v>
      </c>
      <c r="D796" s="14">
        <v>40</v>
      </c>
      <c r="E796" t="s">
        <v>162</v>
      </c>
      <c r="F796" s="13">
        <v>8.7322170999999996E-5</v>
      </c>
      <c r="G796" s="13">
        <v>-1.2682323E-5</v>
      </c>
      <c r="H796" s="13">
        <v>1.9603293000000001E-4</v>
      </c>
      <c r="I796" s="13">
        <v>5.2132860999999997E-5</v>
      </c>
      <c r="J796" s="13">
        <v>1.2667833000000001E-4</v>
      </c>
      <c r="K796" s="13"/>
      <c r="L796" s="13">
        <v>1.7100832E-4</v>
      </c>
      <c r="M796" s="13"/>
      <c r="N796" s="13">
        <v>8.0887987999999996E-5</v>
      </c>
      <c r="O796" s="13"/>
      <c r="P796" s="13"/>
      <c r="Q796" s="13"/>
      <c r="R796" s="13"/>
      <c r="S796" s="13"/>
      <c r="T796" s="13">
        <v>1.6692509000000001E-5</v>
      </c>
      <c r="U796" s="13">
        <v>3.0188747E-5</v>
      </c>
      <c r="V796" s="13">
        <v>11.396742</v>
      </c>
      <c r="W796" s="13">
        <v>2.5465084999999998</v>
      </c>
      <c r="X796" s="13">
        <v>3.9915907000000002</v>
      </c>
      <c r="Y796" s="13"/>
      <c r="Z796" s="13">
        <v>4.2489749999999997</v>
      </c>
      <c r="AA796" s="13"/>
      <c r="AB796" s="13">
        <v>0.71656143999999999</v>
      </c>
      <c r="AI796" s="68">
        <f t="shared" ref="AI796:AI859" si="1730">$AJ$5</f>
        <v>1</v>
      </c>
      <c r="AJ796" s="13">
        <f t="shared" si="1688"/>
        <v>-7.0629661999999988E-5</v>
      </c>
      <c r="AK796" s="13">
        <f t="shared" si="1689"/>
        <v>4.2871070000000002E-5</v>
      </c>
      <c r="AL796" s="13">
        <f t="shared" si="1690"/>
        <v>11.396545967069999</v>
      </c>
      <c r="AM796" s="13">
        <f t="shared" si="1691"/>
        <v>2.5464563671389997</v>
      </c>
      <c r="AN796" s="13">
        <f t="shared" si="1692"/>
        <v>3.9914640216700001</v>
      </c>
      <c r="AO796" s="13">
        <f t="shared" si="1693"/>
        <v>0</v>
      </c>
      <c r="AP796" s="13">
        <f t="shared" si="1694"/>
        <v>4.24880399168</v>
      </c>
      <c r="AQ796" s="13">
        <f t="shared" si="1695"/>
        <v>0</v>
      </c>
      <c r="AR796" s="13">
        <f t="shared" si="1696"/>
        <v>0.716480552012</v>
      </c>
      <c r="AS796" s="13">
        <f t="shared" si="1697"/>
        <v>0</v>
      </c>
      <c r="AT796" s="13">
        <f t="shared" si="1698"/>
        <v>0</v>
      </c>
      <c r="AU796" s="13">
        <f t="shared" si="1699"/>
        <v>0</v>
      </c>
      <c r="AV796" s="13">
        <f t="shared" si="1700"/>
        <v>0</v>
      </c>
      <c r="AW796" s="13">
        <f t="shared" si="1701"/>
        <v>0</v>
      </c>
      <c r="AY796">
        <f t="shared" si="1702"/>
        <v>0</v>
      </c>
      <c r="AZ796">
        <f t="shared" si="1703"/>
        <v>1</v>
      </c>
      <c r="BB796">
        <f t="shared" ref="BB796:BB859" si="1731">$BB$7</f>
        <v>1</v>
      </c>
      <c r="BC796">
        <f t="shared" ref="BC796:BC859" si="1732">$BB$8</f>
        <v>1</v>
      </c>
      <c r="BD796" s="41">
        <f t="shared" ref="BD796:BD859" si="1733">LN(AP796/AL796/$CM$7)/LN($BG$4/$BD$4)</f>
        <v>2.2444695881655843</v>
      </c>
      <c r="BE796" s="13">
        <f t="shared" ref="BE796:BE859" si="1734">AL796</f>
        <v>11.396545967069999</v>
      </c>
      <c r="BF796" s="13">
        <f t="shared" ref="BF796:BF859" si="1735">AM796</f>
        <v>2.5464563671389997</v>
      </c>
      <c r="BG796" s="13">
        <f t="shared" si="1704"/>
        <v>3.9914640216700001</v>
      </c>
      <c r="BH796" s="13">
        <f t="shared" si="1705"/>
        <v>4.24880399168</v>
      </c>
      <c r="BI796" s="13">
        <f t="shared" si="1706"/>
        <v>0.716480552012</v>
      </c>
      <c r="BJ796" s="17">
        <f t="shared" si="1707"/>
        <v>0.22344106490658786</v>
      </c>
      <c r="BK796" s="17">
        <f t="shared" si="1708"/>
        <v>0.35023453888601197</v>
      </c>
      <c r="BL796" s="17">
        <f t="shared" si="1709"/>
        <v>0.37281506203342668</v>
      </c>
      <c r="BM796" s="17">
        <f t="shared" si="1710"/>
        <v>6.286821937824412E-2</v>
      </c>
      <c r="BN796" s="17">
        <f t="shared" si="1627"/>
        <v>1.5674582424337782</v>
      </c>
      <c r="BO796" s="17">
        <f t="shared" si="1628"/>
        <v>1.6685163140861612</v>
      </c>
      <c r="BP796" s="17">
        <f t="shared" si="1629"/>
        <v>0.28136376544985997</v>
      </c>
      <c r="BQ796" s="17">
        <f t="shared" si="1630"/>
        <v>1.064472576631752</v>
      </c>
      <c r="BR796" s="17">
        <f t="shared" si="1631"/>
        <v>0.17950319685262492</v>
      </c>
      <c r="BS796" s="17">
        <f t="shared" si="1632"/>
        <v>0.16863111440655085</v>
      </c>
      <c r="BT796" s="96">
        <f t="shared" si="1711"/>
        <v>-1.4986075913944001</v>
      </c>
      <c r="BU796" s="96">
        <f t="shared" si="1712"/>
        <v>-1.0491522378199776</v>
      </c>
      <c r="BV796" s="96">
        <f t="shared" si="1713"/>
        <v>-0.98667279453667911</v>
      </c>
      <c r="BW796" s="96">
        <f t="shared" si="1714"/>
        <v>-2.766714499268446</v>
      </c>
      <c r="BX796" s="96"/>
      <c r="BY796" s="96"/>
      <c r="BZ796" s="96"/>
      <c r="CA796" s="96"/>
      <c r="CB796" s="96"/>
      <c r="CC796" s="96"/>
      <c r="CD796" s="96"/>
      <c r="CE796" s="96"/>
      <c r="CF796" s="96"/>
      <c r="CG796" s="96"/>
      <c r="CH796" s="96"/>
      <c r="CJ796" s="39"/>
      <c r="CK796" s="19">
        <f t="shared" ref="CK796:CK859" si="1736">$CM$6</f>
        <v>0</v>
      </c>
      <c r="CL796" s="38">
        <f t="shared" ref="CL796:CL859" si="1737">IF(CK796=0,LN(BL796/$CM$7)/LN($BG$4/$BD$4),(BL796/$CM$7)^(1/($BG$4^(CK796)-$BD$4^(CK796))))</f>
        <v>2.2444695881655843</v>
      </c>
      <c r="CM796" s="39">
        <f t="shared" ref="CM796:CM859" si="1738">IF($CK796=0,BJ796/((BE$4/$BD$4)^(LN($BL796/$CM$7)/LN($BG$4/$BD$4))),BJ796/(($BL796/$CM$7)^((BE$4^$CK796-$BD$4^$CK796)/($BG$4^$CK796-$BD$4^$CK796))))</f>
        <v>0.21795688966601307</v>
      </c>
      <c r="CN796" s="39">
        <f t="shared" ref="CN796:CN859" si="1739">IF($CK796=0,BK796/((BF$4/$BD$4)^(LN($BL796/$CM$7)/LN($BG$4/$BD$4))),BK796/(($BL796/$CM$7)^((BF$4^$CK796-$BD$4^$CK796)/($BG$4^$CK796-$BD$4^$CK796))))</f>
        <v>0.33335638055977418</v>
      </c>
      <c r="CO796" s="41">
        <f t="shared" ref="CO796:CO859" si="1740">IF($CK796=0,BL796/((BG$4/$BD$4)^(LN($BL796/$CM$7)/LN($BG$4/$BD$4))),BL796/(($BL796/$CM$7)^((BG$4^$CK796-$BD$4^$CK796)/($BG$4^$CK796-$BD$4^$CK796))))</f>
        <v>0.33810000000000001</v>
      </c>
      <c r="CP796" s="39">
        <f t="shared" ref="CP796:CP859" si="1741">IF($CK796=0,BM796/((BH$4/$BD$4)^(LN($BL796/$CM$7)/LN($BG$4/$BD$4))),BM796/(($BL796/$CM$7)^((BH$4^$CK796-$BD$4^$CK796)/($BG$4^$CK796-$BD$4^$CK796))))</f>
        <v>5.4377678655792044E-2</v>
      </c>
      <c r="CQ796" s="17">
        <f t="shared" ref="CQ796:CQ859" si="1742">IF($CK796=0,BN796/((BF$4/$BE$4)^(LN($BL796/$CM$7)/LN($BG$4/$BD$4))),BN796/(($BL796/$CM$7)^((BF$4^$CK796-$BE$4^$CK796)/($BG$4^$CK796-$BD$4^$CK796))))</f>
        <v>1.529460165588681</v>
      </c>
      <c r="CR796" s="17">
        <f t="shared" ref="CR796:CR859" si="1743">IF($CK796=0,BO796/((BG$4/$BE$4)^(LN($BL796/$CM$7)/LN($BG$4/$BD$4))),BO796/(($BL796/$CM$7)^((BG$4^$CK796-$BE$4^$CK796)/($BG$4^$CK796-$BD$4^$CK796))))</f>
        <v>1.5512241917109781</v>
      </c>
      <c r="CS796" s="17">
        <f t="shared" ref="CS796:CS859" si="1744">IF($CK796=0,BP796/((BH$4/$BE$4)^(LN($BL796/$CM$7)/LN($BG$4/$BD$4))),BP796/(($BL796/$CM$7)^((BH$4^$CK796-$BE$4^$CK796)/($BG$4^$CK796-$BD$4^$CK796))))</f>
        <v>0.24948823016844224</v>
      </c>
      <c r="CT796" s="17">
        <f t="shared" ref="CT796:CT859" si="1745">IF($CK796=0,BQ796/((BG$4/$BF$4)^(LN($BL796/$CM$7)/LN($BG$4/$BD$4))),BQ796/(($BL796/$CM$7)^((BG$4^$CK796-$BF$4^$CK796)/($BG$4^$CK796-$BD$4^$CK796))))</f>
        <v>1.0142298744432621</v>
      </c>
      <c r="CU796" s="17">
        <f t="shared" ref="CU796:CU859" si="1746">IF($CK796=0,BR796/((BH$4/$BF$4)^(LN($BL796/$CM$7)/LN($BG$4/$BD$4))),BR796/(($BL796/$CM$7)^((BH$4^$CK796-$BF$4^$CK796)/($BG$4^$CK796-$BD$4^$CK796))))</f>
        <v>0.16312175745513166</v>
      </c>
      <c r="CV796" s="17">
        <f t="shared" ref="CV796:CV859" si="1747">IF($CK796=0,BS796/((BH$4/$BG$4)^(LN($BL796/$CM$7)/LN($BG$4/$BD$4))),BS796/(($BL796/$CM$7)^((BH$4^$CK796-$BG$4^$CK796)/($BG$4^$CK796-$BD$4^$CK796))))</f>
        <v>0.16083312231822555</v>
      </c>
      <c r="CW796" s="13">
        <f t="shared" ref="CW796:CW859" si="1748">LN(CM796)</f>
        <v>-1.5234579895745421</v>
      </c>
      <c r="CX796" s="13">
        <f t="shared" ref="CX796:CX859" si="1749">LN(CN796)</f>
        <v>-1.0985431493789628</v>
      </c>
      <c r="CY796" s="13">
        <f t="shared" ref="CY796:CY859" si="1750">LN(CP796)</f>
        <v>-2.9118015281513965</v>
      </c>
      <c r="CZ796" s="13">
        <f t="shared" si="1633"/>
        <v>0.4249148401955794</v>
      </c>
      <c r="DA796" s="13">
        <f t="shared" si="1634"/>
        <v>0.4390444203062453</v>
      </c>
      <c r="DB796" s="13">
        <f t="shared" si="1635"/>
        <v>-1.3883435385768546</v>
      </c>
      <c r="DC796" s="13">
        <f t="shared" si="1636"/>
        <v>1.4129580110666307E-2</v>
      </c>
      <c r="DD796" s="13">
        <f t="shared" si="1637"/>
        <v>-1.8132583787724337</v>
      </c>
      <c r="DE796" s="13">
        <f t="shared" si="1638"/>
        <v>-1.8273879588830997</v>
      </c>
      <c r="DF796" s="15"/>
      <c r="DV796" s="39" t="str">
        <f>E796</f>
        <v>STD</v>
      </c>
      <c r="DW796" s="39" t="str">
        <f>A796</f>
        <v>Lab 3</v>
      </c>
      <c r="DX796" s="39" t="str">
        <f>B796</f>
        <v>Jul 22, 2020</v>
      </c>
      <c r="DY796" s="124">
        <f>C796</f>
        <v>3</v>
      </c>
      <c r="DZ796" s="48">
        <f>BE796/AVERAGE(BE794,BE798)</f>
        <v>0.99635420547421649</v>
      </c>
      <c r="EA796" s="46">
        <f>(CM796/AVERAGE(CM794,CM798)-1)*10^6</f>
        <v>1.2395998643111028</v>
      </c>
      <c r="EB796" s="46">
        <f>(CN796/AVERAGE(CN794,CN798)-1)*10^6</f>
        <v>5.3976822125267887</v>
      </c>
      <c r="EC796" s="46">
        <f>(CP796/AVERAGE(CP794,CP798)-1)*10^6</f>
        <v>-25.200524563229187</v>
      </c>
      <c r="EH796" s="50"/>
      <c r="EK796" s="46"/>
      <c r="EL796" s="46"/>
      <c r="EN796" s="39" t="str">
        <f t="shared" ref="EN796:EU796" si="1751">DV872</f>
        <v>STD</v>
      </c>
      <c r="EO796" s="39" t="str">
        <f t="shared" si="1751"/>
        <v>Lab 3</v>
      </c>
      <c r="EP796" s="39" t="str">
        <f t="shared" si="1751"/>
        <v>Jul 30, 2020</v>
      </c>
      <c r="EQ796" s="124">
        <f t="shared" si="1751"/>
        <v>5</v>
      </c>
      <c r="ER796" s="117">
        <f t="shared" si="1751"/>
        <v>1.001851671051915</v>
      </c>
      <c r="ES796" s="44">
        <f t="shared" si="1751"/>
        <v>-5.4376819298429524</v>
      </c>
      <c r="ET796" s="44">
        <f t="shared" si="1751"/>
        <v>-1.6996459657470098</v>
      </c>
      <c r="EU796" s="44">
        <f t="shared" si="1751"/>
        <v>-9.574287718527863</v>
      </c>
      <c r="EV796" s="39" t="s">
        <v>275</v>
      </c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</row>
    <row r="797" spans="1:235">
      <c r="A797" t="s">
        <v>178</v>
      </c>
      <c r="B797" t="s">
        <v>174</v>
      </c>
      <c r="C797">
        <v>3</v>
      </c>
      <c r="D797" s="14">
        <v>41</v>
      </c>
      <c r="E797" t="s">
        <v>171</v>
      </c>
      <c r="F797" s="13">
        <v>8.7322170999999996E-5</v>
      </c>
      <c r="G797" s="13">
        <v>-1.2682323E-5</v>
      </c>
      <c r="H797" s="13">
        <v>1.9603293000000001E-4</v>
      </c>
      <c r="I797" s="13">
        <v>5.2132860999999997E-5</v>
      </c>
      <c r="J797" s="13">
        <v>1.2667833000000001E-4</v>
      </c>
      <c r="K797" s="13"/>
      <c r="L797" s="13">
        <v>1.7100832E-4</v>
      </c>
      <c r="M797" s="13"/>
      <c r="N797" s="13">
        <v>8.0887987999999996E-5</v>
      </c>
      <c r="O797" s="13"/>
      <c r="P797" s="13"/>
      <c r="Q797" s="13"/>
      <c r="R797" s="13"/>
      <c r="S797" s="13"/>
      <c r="T797" s="13">
        <v>8.8149535999999999E-5</v>
      </c>
      <c r="U797" s="13">
        <v>1.1245164E-5</v>
      </c>
      <c r="V797" s="13">
        <v>11.539569999999999</v>
      </c>
      <c r="W797" s="13">
        <v>2.5784221999999999</v>
      </c>
      <c r="X797" s="13">
        <v>4.0416704000000001</v>
      </c>
      <c r="Y797" s="13"/>
      <c r="Z797" s="13">
        <v>4.3023905999999998</v>
      </c>
      <c r="AA797" s="13"/>
      <c r="AB797" s="13">
        <v>0.72561290000000001</v>
      </c>
      <c r="AI797" s="68">
        <f t="shared" si="1730"/>
        <v>1</v>
      </c>
      <c r="AJ797" s="13">
        <f t="shared" si="1688"/>
        <v>8.2736500000000254E-7</v>
      </c>
      <c r="AK797" s="13">
        <f t="shared" si="1689"/>
        <v>2.3927487000000002E-5</v>
      </c>
      <c r="AL797" s="13">
        <f t="shared" si="1690"/>
        <v>11.539373967069999</v>
      </c>
      <c r="AM797" s="13">
        <f t="shared" si="1691"/>
        <v>2.5783700671389997</v>
      </c>
      <c r="AN797" s="13">
        <f t="shared" si="1692"/>
        <v>4.0415437216700001</v>
      </c>
      <c r="AO797" s="13">
        <f t="shared" si="1693"/>
        <v>0</v>
      </c>
      <c r="AP797" s="13">
        <f t="shared" si="1694"/>
        <v>4.3022195916800001</v>
      </c>
      <c r="AQ797" s="13">
        <f t="shared" si="1695"/>
        <v>0</v>
      </c>
      <c r="AR797" s="13">
        <f t="shared" si="1696"/>
        <v>0.72553201201200002</v>
      </c>
      <c r="AS797" s="13">
        <f t="shared" si="1697"/>
        <v>0</v>
      </c>
      <c r="AT797" s="13">
        <f t="shared" si="1698"/>
        <v>0</v>
      </c>
      <c r="AU797" s="13">
        <f t="shared" si="1699"/>
        <v>0</v>
      </c>
      <c r="AV797" s="13">
        <f t="shared" si="1700"/>
        <v>0</v>
      </c>
      <c r="AW797" s="13">
        <f t="shared" si="1701"/>
        <v>0</v>
      </c>
      <c r="AY797">
        <f t="shared" si="1702"/>
        <v>0</v>
      </c>
      <c r="AZ797">
        <f t="shared" si="1703"/>
        <v>1</v>
      </c>
      <c r="BB797">
        <f t="shared" si="1731"/>
        <v>1</v>
      </c>
      <c r="BC797">
        <f t="shared" si="1732"/>
        <v>1</v>
      </c>
      <c r="BD797" s="41">
        <f t="shared" si="1733"/>
        <v>2.2453618924654113</v>
      </c>
      <c r="BE797" s="13">
        <f t="shared" si="1734"/>
        <v>11.539373967069999</v>
      </c>
      <c r="BF797" s="13">
        <f t="shared" si="1735"/>
        <v>2.5783700671389997</v>
      </c>
      <c r="BG797" s="13">
        <f t="shared" si="1704"/>
        <v>4.0415437216700001</v>
      </c>
      <c r="BH797" s="13">
        <f t="shared" si="1705"/>
        <v>4.3022195916800001</v>
      </c>
      <c r="BI797" s="13">
        <f t="shared" si="1706"/>
        <v>0.72553201201200002</v>
      </c>
      <c r="BJ797" s="17">
        <f t="shared" si="1707"/>
        <v>0.22344107006991146</v>
      </c>
      <c r="BK797" s="17">
        <f t="shared" si="1708"/>
        <v>0.350239426610437</v>
      </c>
      <c r="BL797" s="17">
        <f t="shared" si="1709"/>
        <v>0.37282954898223053</v>
      </c>
      <c r="BM797" s="17">
        <f t="shared" si="1710"/>
        <v>6.2874469107462527E-2</v>
      </c>
      <c r="BN797" s="17">
        <f t="shared" ref="BN797:BN860" si="1752">BG797/BF797</f>
        <v>1.5674800809934011</v>
      </c>
      <c r="BO797" s="17">
        <f t="shared" ref="BO797:BO860" si="1753">BH797/BF797</f>
        <v>1.66858111118774</v>
      </c>
      <c r="BP797" s="17">
        <f t="shared" ref="BP797:BP860" si="1754">BI797/BF797</f>
        <v>0.28139172931722012</v>
      </c>
      <c r="BQ797" s="17">
        <f t="shared" ref="BQ797:BQ860" si="1755">BH797/BG797</f>
        <v>1.064499084498902</v>
      </c>
      <c r="BR797" s="17">
        <f t="shared" ref="BR797:BR860" si="1756">BI797/BG797</f>
        <v>0.17951853597966375</v>
      </c>
      <c r="BS797" s="17">
        <f t="shared" ref="BS797:BS860" si="1757">BI797/BH797</f>
        <v>0.16864132491402711</v>
      </c>
      <c r="BT797" s="96">
        <f t="shared" si="1711"/>
        <v>-1.4986075682861881</v>
      </c>
      <c r="BU797" s="96">
        <f t="shared" si="1712"/>
        <v>-1.0491382823422128</v>
      </c>
      <c r="BV797" s="96">
        <f t="shared" si="1713"/>
        <v>-0.98663393702039948</v>
      </c>
      <c r="BW797" s="96">
        <f t="shared" si="1714"/>
        <v>-2.7666150942167675</v>
      </c>
      <c r="BX797" s="96"/>
      <c r="BY797" s="96"/>
      <c r="BZ797" s="96"/>
      <c r="CA797" s="96"/>
      <c r="CB797" s="96"/>
      <c r="CC797" s="96"/>
      <c r="CD797" s="96"/>
      <c r="CE797" s="96"/>
      <c r="CF797" s="96"/>
      <c r="CG797" s="96"/>
      <c r="CH797" s="96"/>
      <c r="CJ797" s="39"/>
      <c r="CK797" s="19">
        <f t="shared" si="1736"/>
        <v>0</v>
      </c>
      <c r="CL797" s="38">
        <f t="shared" si="1737"/>
        <v>2.2453618924654113</v>
      </c>
      <c r="CM797" s="39">
        <f t="shared" si="1738"/>
        <v>0.21795474141976995</v>
      </c>
      <c r="CN797" s="39">
        <f t="shared" si="1739"/>
        <v>0.33335448702812431</v>
      </c>
      <c r="CO797" s="41">
        <f t="shared" si="1740"/>
        <v>0.33810000000000001</v>
      </c>
      <c r="CP797" s="39">
        <f t="shared" si="1741"/>
        <v>5.4379947595830203E-2</v>
      </c>
      <c r="CQ797" s="17">
        <f t="shared" si="1742"/>
        <v>1.5294665528110731</v>
      </c>
      <c r="CR797" s="17">
        <f t="shared" si="1743"/>
        <v>1.5512394811766732</v>
      </c>
      <c r="CS797" s="17">
        <f t="shared" si="1744"/>
        <v>0.24950109936400572</v>
      </c>
      <c r="CT797" s="17">
        <f t="shared" si="1745"/>
        <v>1.014235635506761</v>
      </c>
      <c r="CU797" s="17">
        <f t="shared" si="1746"/>
        <v>0.16312949041313576</v>
      </c>
      <c r="CV797" s="17">
        <f t="shared" si="1747"/>
        <v>0.16083983317311507</v>
      </c>
      <c r="CW797" s="13">
        <f t="shared" si="1748"/>
        <v>-1.5234678459127995</v>
      </c>
      <c r="CX797" s="13">
        <f t="shared" si="1749"/>
        <v>-1.0985488295973063</v>
      </c>
      <c r="CY797" s="13">
        <f t="shared" si="1750"/>
        <v>-2.9117598034445105</v>
      </c>
      <c r="CZ797" s="13">
        <f t="shared" ref="CZ797:CZ860" si="1758">LN(CQ797)</f>
        <v>0.42491901631549345</v>
      </c>
      <c r="DA797" s="13">
        <f t="shared" ref="DA797:DA860" si="1759">LN(CR797)</f>
        <v>0.43905427664450242</v>
      </c>
      <c r="DB797" s="13">
        <f t="shared" ref="DB797:DB860" si="1760">LN(CS797)</f>
        <v>-1.3882919575317112</v>
      </c>
      <c r="DC797" s="13">
        <f t="shared" ref="DC797:DC860" si="1761">LN(CT797)</f>
        <v>1.4135260329009363E-2</v>
      </c>
      <c r="DD797" s="13">
        <f t="shared" ref="DD797:DD860" si="1762">LN(CU797)</f>
        <v>-1.8132109738472046</v>
      </c>
      <c r="DE797" s="13">
        <f t="shared" ref="DE797:DE860" si="1763">LN(CV797)</f>
        <v>-1.8273462341762139</v>
      </c>
      <c r="DF797" s="15"/>
      <c r="DY797" s="124"/>
      <c r="EE797" t="str">
        <f>E797</f>
        <v>iRM10</v>
      </c>
      <c r="EF797" t="str">
        <f>A797</f>
        <v>Lab 3</v>
      </c>
      <c r="EG797" t="str">
        <f>B797</f>
        <v>Jul 22, 2020</v>
      </c>
      <c r="EH797" s="50">
        <f>C797</f>
        <v>3</v>
      </c>
      <c r="EI797" s="48">
        <f>BE797/AVERAGE(BE796,BE798)</f>
        <v>1.0141947953311492</v>
      </c>
      <c r="EJ797" s="46">
        <f>(CM797/AVERAGE(CM796,CM798)-1)*10^6</f>
        <v>-13.197414274190855</v>
      </c>
      <c r="EK797" s="46">
        <f>(CN797/AVERAGE(CN796,CN798)-1)*10^6</f>
        <v>-1.8582275593814757</v>
      </c>
      <c r="EL797" s="46">
        <f>(CP797/AVERAGE(CP796,CP798)-1)*10^6</f>
        <v>30.021424100690197</v>
      </c>
      <c r="EN797" s="39" t="str">
        <f t="shared" ref="EN797:EU797" si="1764">DV874</f>
        <v>STD</v>
      </c>
      <c r="EO797" s="39" t="str">
        <f t="shared" si="1764"/>
        <v>Lab 3</v>
      </c>
      <c r="EP797" s="39" t="str">
        <f t="shared" si="1764"/>
        <v>Jul 30, 2020</v>
      </c>
      <c r="EQ797" s="124">
        <f t="shared" si="1764"/>
        <v>5</v>
      </c>
      <c r="ER797" s="117">
        <f t="shared" si="1764"/>
        <v>0.98840867761112505</v>
      </c>
      <c r="ES797" s="44">
        <f t="shared" si="1764"/>
        <v>14.094527490904341</v>
      </c>
      <c r="ET797" s="44">
        <f t="shared" si="1764"/>
        <v>-3.4966373648748217</v>
      </c>
      <c r="EU797" s="44">
        <f t="shared" si="1764"/>
        <v>-11.922245880868765</v>
      </c>
      <c r="EV797" s="39" t="s">
        <v>275</v>
      </c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</row>
    <row r="798" spans="1:235">
      <c r="A798" t="s">
        <v>178</v>
      </c>
      <c r="B798" t="s">
        <v>174</v>
      </c>
      <c r="C798">
        <v>3</v>
      </c>
      <c r="D798" s="14">
        <v>42</v>
      </c>
      <c r="E798" t="s">
        <v>162</v>
      </c>
      <c r="F798" s="13">
        <v>8.7322170999999996E-5</v>
      </c>
      <c r="G798" s="13">
        <v>-1.2682323E-5</v>
      </c>
      <c r="H798" s="13">
        <v>1.9603293000000001E-4</v>
      </c>
      <c r="I798" s="13">
        <v>5.2132860999999997E-5</v>
      </c>
      <c r="J798" s="13">
        <v>1.2667833000000001E-4</v>
      </c>
      <c r="K798" s="13"/>
      <c r="L798" s="13">
        <v>1.7100832E-4</v>
      </c>
      <c r="M798" s="13"/>
      <c r="N798" s="13">
        <v>8.0887987999999996E-5</v>
      </c>
      <c r="O798" s="13"/>
      <c r="P798" s="13"/>
      <c r="Q798" s="13"/>
      <c r="R798" s="13"/>
      <c r="S798" s="13"/>
      <c r="T798" s="13">
        <v>4.8183472999999997E-7</v>
      </c>
      <c r="U798" s="13">
        <v>2.6041724000000001E-5</v>
      </c>
      <c r="V798" s="13">
        <v>11.359385</v>
      </c>
      <c r="W798" s="13">
        <v>2.5382289999999998</v>
      </c>
      <c r="X798" s="13">
        <v>3.9786343</v>
      </c>
      <c r="Y798" s="13"/>
      <c r="Z798" s="13">
        <v>4.2353800000000001</v>
      </c>
      <c r="AA798" s="13"/>
      <c r="AB798" s="13">
        <v>0.71431275999999999</v>
      </c>
      <c r="AI798" s="68">
        <f t="shared" si="1730"/>
        <v>1</v>
      </c>
      <c r="AJ798" s="13">
        <f t="shared" si="1688"/>
        <v>-8.6840336269999993E-5</v>
      </c>
      <c r="AK798" s="13">
        <f t="shared" si="1689"/>
        <v>3.8724046999999999E-5</v>
      </c>
      <c r="AL798" s="13">
        <f t="shared" si="1690"/>
        <v>11.359188967069999</v>
      </c>
      <c r="AM798" s="13">
        <f t="shared" si="1691"/>
        <v>2.5381768671389997</v>
      </c>
      <c r="AN798" s="13">
        <f t="shared" si="1692"/>
        <v>3.9785076216699999</v>
      </c>
      <c r="AO798" s="13">
        <f t="shared" si="1693"/>
        <v>0</v>
      </c>
      <c r="AP798" s="13">
        <f t="shared" si="1694"/>
        <v>4.2352089916800004</v>
      </c>
      <c r="AQ798" s="13">
        <f t="shared" si="1695"/>
        <v>0</v>
      </c>
      <c r="AR798" s="13">
        <f t="shared" si="1696"/>
        <v>0.714231872012</v>
      </c>
      <c r="AS798" s="13">
        <f t="shared" si="1697"/>
        <v>0</v>
      </c>
      <c r="AT798" s="13">
        <f t="shared" si="1698"/>
        <v>0</v>
      </c>
      <c r="AU798" s="13">
        <f t="shared" si="1699"/>
        <v>0</v>
      </c>
      <c r="AV798" s="13">
        <f t="shared" si="1700"/>
        <v>0</v>
      </c>
      <c r="AW798" s="13">
        <f t="shared" si="1701"/>
        <v>0</v>
      </c>
      <c r="AY798">
        <f t="shared" si="1702"/>
        <v>0</v>
      </c>
      <c r="AZ798">
        <f t="shared" si="1703"/>
        <v>1</v>
      </c>
      <c r="BB798">
        <f t="shared" si="1731"/>
        <v>1</v>
      </c>
      <c r="BC798">
        <f t="shared" si="1732"/>
        <v>1</v>
      </c>
      <c r="BD798" s="41">
        <f t="shared" si="1733"/>
        <v>2.246271145540415</v>
      </c>
      <c r="BE798" s="13">
        <f t="shared" si="1734"/>
        <v>11.359188967069999</v>
      </c>
      <c r="BF798" s="13">
        <f t="shared" si="1735"/>
        <v>2.5381768671389997</v>
      </c>
      <c r="BG798" s="13">
        <f t="shared" si="1704"/>
        <v>3.9785076216699999</v>
      </c>
      <c r="BH798" s="13">
        <f t="shared" si="1705"/>
        <v>4.2352089916800004</v>
      </c>
      <c r="BI798" s="13">
        <f t="shared" si="1706"/>
        <v>0.714231872012</v>
      </c>
      <c r="BJ798" s="17">
        <f t="shared" si="1707"/>
        <v>0.22344701496709934</v>
      </c>
      <c r="BK798" s="17">
        <f t="shared" si="1708"/>
        <v>0.35024574669931036</v>
      </c>
      <c r="BL798" s="17">
        <f t="shared" si="1709"/>
        <v>0.37284431168085713</v>
      </c>
      <c r="BM798" s="17">
        <f t="shared" si="1710"/>
        <v>6.2877012970075599E-2</v>
      </c>
      <c r="BN798" s="17">
        <f t="shared" si="1752"/>
        <v>1.567466662066983</v>
      </c>
      <c r="BO798" s="17">
        <f t="shared" si="1753"/>
        <v>1.6686027859255819</v>
      </c>
      <c r="BP798" s="17">
        <f t="shared" si="1754"/>
        <v>0.28139562741231383</v>
      </c>
      <c r="BQ798" s="17">
        <f t="shared" si="1755"/>
        <v>1.064522025447886</v>
      </c>
      <c r="BR798" s="17">
        <f t="shared" si="1756"/>
        <v>0.17952255969593878</v>
      </c>
      <c r="BS798" s="17">
        <f t="shared" si="1757"/>
        <v>0.16864147044811648</v>
      </c>
      <c r="BT798" s="96">
        <f t="shared" si="1711"/>
        <v>-1.4985809625323661</v>
      </c>
      <c r="BU798" s="96">
        <f t="shared" si="1712"/>
        <v>-1.0491202374524298</v>
      </c>
      <c r="BV798" s="96">
        <f t="shared" si="1713"/>
        <v>-0.98659434142933122</v>
      </c>
      <c r="BW798" s="96">
        <f t="shared" si="1714"/>
        <v>-2.7665746356460788</v>
      </c>
      <c r="BX798" s="96"/>
      <c r="BY798" s="96"/>
      <c r="BZ798" s="96"/>
      <c r="CA798" s="96"/>
      <c r="CB798" s="96"/>
      <c r="CC798" s="96"/>
      <c r="CD798" s="96"/>
      <c r="CE798" s="96"/>
      <c r="CF798" s="96"/>
      <c r="CG798" s="96"/>
      <c r="CH798" s="96"/>
      <c r="CJ798" s="39"/>
      <c r="CK798" s="19">
        <f t="shared" si="1736"/>
        <v>0</v>
      </c>
      <c r="CL798" s="38">
        <f t="shared" si="1737"/>
        <v>2.246271145540415</v>
      </c>
      <c r="CM798" s="39">
        <f t="shared" si="1738"/>
        <v>0.21795834612748205</v>
      </c>
      <c r="CN798" s="39">
        <f t="shared" si="1739"/>
        <v>0.33335383239576627</v>
      </c>
      <c r="CO798" s="41">
        <f t="shared" si="1740"/>
        <v>0.33810000000000001</v>
      </c>
      <c r="CP798" s="39">
        <f t="shared" si="1741"/>
        <v>5.437895150695049E-2</v>
      </c>
      <c r="CQ798" s="17">
        <f t="shared" si="1742"/>
        <v>1.5294382542285876</v>
      </c>
      <c r="CR798" s="17">
        <f t="shared" si="1743"/>
        <v>1.5512138259768593</v>
      </c>
      <c r="CS798" s="17">
        <f t="shared" si="1744"/>
        <v>0.24949240289768335</v>
      </c>
      <c r="CT798" s="17">
        <f t="shared" si="1745"/>
        <v>1.0142376272386719</v>
      </c>
      <c r="CU798" s="17">
        <f t="shared" si="1746"/>
        <v>0.16312682268008361</v>
      </c>
      <c r="CV798" s="17">
        <f t="shared" si="1747"/>
        <v>0.16083688703623331</v>
      </c>
      <c r="CW798" s="13">
        <f t="shared" si="1748"/>
        <v>-1.5234513072594984</v>
      </c>
      <c r="CX798" s="13">
        <f t="shared" si="1749"/>
        <v>-1.0985507933716854</v>
      </c>
      <c r="CY798" s="13">
        <f t="shared" si="1750"/>
        <v>-2.9117781208215336</v>
      </c>
      <c r="CZ798" s="13">
        <f t="shared" si="1758"/>
        <v>0.4249005138878133</v>
      </c>
      <c r="DA798" s="13">
        <f t="shared" si="1759"/>
        <v>0.4390377379912016</v>
      </c>
      <c r="DB798" s="13">
        <f t="shared" si="1760"/>
        <v>-1.3883268135620357</v>
      </c>
      <c r="DC798" s="13">
        <f t="shared" si="1761"/>
        <v>1.4137224103388385E-2</v>
      </c>
      <c r="DD798" s="13">
        <f t="shared" si="1762"/>
        <v>-1.8132273274498485</v>
      </c>
      <c r="DE798" s="13">
        <f t="shared" si="1763"/>
        <v>-1.8273645515532371</v>
      </c>
      <c r="DF798" s="15"/>
      <c r="DV798" s="39" t="str">
        <f>E798</f>
        <v>STD</v>
      </c>
      <c r="DW798" s="39" t="str">
        <f>A798</f>
        <v>Lab 3</v>
      </c>
      <c r="DX798" s="39" t="str">
        <f>B798</f>
        <v>Jul 22, 2020</v>
      </c>
      <c r="DY798" s="124">
        <f>C798</f>
        <v>3</v>
      </c>
      <c r="DZ798" s="48">
        <f>BE798/AVERAGE(BE796,BE800)</f>
        <v>1.0014892926934502</v>
      </c>
      <c r="EA798" s="46">
        <f>(CM798/AVERAGE(CM796,CM800)-1)*10^6</f>
        <v>13.049333512649142</v>
      </c>
      <c r="EB798" s="46">
        <f>(CN798/AVERAGE(CN796,CN800)-1)*10^6</f>
        <v>4.3261882485268188</v>
      </c>
      <c r="EC798" s="46">
        <f>(CP798/AVERAGE(CP796,CP800)-1)*10^6</f>
        <v>-11.222511130504209</v>
      </c>
      <c r="EH798" s="50"/>
      <c r="EK798" s="46"/>
      <c r="EL798" s="46"/>
      <c r="EN798" s="39" t="str">
        <f t="shared" ref="EN798:EU798" si="1765">DV876</f>
        <v>STD</v>
      </c>
      <c r="EO798" s="39" t="str">
        <f t="shared" si="1765"/>
        <v>Lab 3</v>
      </c>
      <c r="EP798" s="39" t="str">
        <f t="shared" si="1765"/>
        <v>Jul 30, 2020</v>
      </c>
      <c r="EQ798" s="124">
        <f t="shared" si="1765"/>
        <v>5</v>
      </c>
      <c r="ER798" s="117">
        <f t="shared" si="1765"/>
        <v>1.0042131615854941</v>
      </c>
      <c r="ES798" s="44">
        <f t="shared" si="1765"/>
        <v>-2.3071367666327447</v>
      </c>
      <c r="ET798" s="44">
        <f t="shared" si="1765"/>
        <v>0.22484150630219801</v>
      </c>
      <c r="EU798" s="44">
        <f t="shared" si="1765"/>
        <v>17.222936397498501</v>
      </c>
      <c r="EV798" s="39" t="s">
        <v>275</v>
      </c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</row>
    <row r="799" spans="1:235">
      <c r="A799" t="s">
        <v>178</v>
      </c>
      <c r="B799" t="s">
        <v>174</v>
      </c>
      <c r="C799">
        <v>3</v>
      </c>
      <c r="D799" s="14">
        <v>43</v>
      </c>
      <c r="E799" t="s">
        <v>172</v>
      </c>
      <c r="F799" s="13">
        <v>8.7322170999999996E-5</v>
      </c>
      <c r="G799" s="13">
        <v>-1.2682323E-5</v>
      </c>
      <c r="H799" s="13">
        <v>1.9603293000000001E-4</v>
      </c>
      <c r="I799" s="13">
        <v>5.2132860999999997E-5</v>
      </c>
      <c r="J799" s="13">
        <v>1.2667833000000001E-4</v>
      </c>
      <c r="K799" s="13"/>
      <c r="L799" s="13">
        <v>1.7100832E-4</v>
      </c>
      <c r="M799" s="13"/>
      <c r="N799" s="13">
        <v>8.0887987999999996E-5</v>
      </c>
      <c r="O799" s="13"/>
      <c r="P799" s="13"/>
      <c r="Q799" s="13"/>
      <c r="R799" s="13"/>
      <c r="S799" s="13"/>
      <c r="T799" s="13">
        <v>6.4684756000000004E-6</v>
      </c>
      <c r="U799" s="13">
        <v>-3.167094E-6</v>
      </c>
      <c r="V799" s="13">
        <v>11.349866</v>
      </c>
      <c r="W799" s="13">
        <v>2.5361126000000001</v>
      </c>
      <c r="X799" s="13">
        <v>3.9753633000000002</v>
      </c>
      <c r="Y799" s="13"/>
      <c r="Z799" s="13">
        <v>4.2320245999999999</v>
      </c>
      <c r="AA799" s="13"/>
      <c r="AB799" s="13">
        <v>0.71376366999999996</v>
      </c>
      <c r="AI799" s="68">
        <f t="shared" si="1730"/>
        <v>1</v>
      </c>
      <c r="AJ799" s="13">
        <f t="shared" si="1688"/>
        <v>-8.0853695400000001E-5</v>
      </c>
      <c r="AK799" s="13">
        <f t="shared" si="1689"/>
        <v>9.5152289999999993E-6</v>
      </c>
      <c r="AL799" s="13">
        <f t="shared" si="1690"/>
        <v>11.34966996707</v>
      </c>
      <c r="AM799" s="13">
        <f t="shared" si="1691"/>
        <v>2.5360604671389999</v>
      </c>
      <c r="AN799" s="13">
        <f t="shared" si="1692"/>
        <v>3.9752366216700001</v>
      </c>
      <c r="AO799" s="13">
        <f t="shared" si="1693"/>
        <v>0</v>
      </c>
      <c r="AP799" s="13">
        <f t="shared" si="1694"/>
        <v>4.2318535916800002</v>
      </c>
      <c r="AQ799" s="13">
        <f t="shared" si="1695"/>
        <v>0</v>
      </c>
      <c r="AR799" s="13">
        <f t="shared" si="1696"/>
        <v>0.71368278201199997</v>
      </c>
      <c r="AS799" s="13">
        <f t="shared" si="1697"/>
        <v>0</v>
      </c>
      <c r="AT799" s="13">
        <f t="shared" si="1698"/>
        <v>0</v>
      </c>
      <c r="AU799" s="13">
        <f t="shared" si="1699"/>
        <v>0</v>
      </c>
      <c r="AV799" s="13">
        <f t="shared" si="1700"/>
        <v>0</v>
      </c>
      <c r="AW799" s="13">
        <f t="shared" si="1701"/>
        <v>0</v>
      </c>
      <c r="AY799">
        <f t="shared" si="1702"/>
        <v>0</v>
      </c>
      <c r="AZ799">
        <f t="shared" si="1703"/>
        <v>1</v>
      </c>
      <c r="BB799">
        <f t="shared" si="1731"/>
        <v>1</v>
      </c>
      <c r="BC799">
        <f t="shared" si="1732"/>
        <v>1</v>
      </c>
      <c r="BD799" s="41">
        <f t="shared" si="1733"/>
        <v>2.2473222795579426</v>
      </c>
      <c r="BE799" s="13">
        <f t="shared" si="1734"/>
        <v>11.34966996707</v>
      </c>
      <c r="BF799" s="13">
        <f t="shared" si="1735"/>
        <v>2.5360604671389999</v>
      </c>
      <c r="BG799" s="13">
        <f t="shared" si="1704"/>
        <v>3.9752366216700001</v>
      </c>
      <c r="BH799" s="13">
        <f t="shared" si="1705"/>
        <v>4.2318535916800002</v>
      </c>
      <c r="BI799" s="13">
        <f t="shared" si="1706"/>
        <v>0.71368278201199997</v>
      </c>
      <c r="BJ799" s="17">
        <f t="shared" si="1707"/>
        <v>0.22344794822203121</v>
      </c>
      <c r="BK799" s="17">
        <f t="shared" si="1708"/>
        <v>0.35025129657547538</v>
      </c>
      <c r="BL799" s="17">
        <f t="shared" si="1709"/>
        <v>0.37286137869720665</v>
      </c>
      <c r="BM799" s="17">
        <f t="shared" si="1710"/>
        <v>6.2881368716683692E-2</v>
      </c>
      <c r="BN799" s="17">
        <f t="shared" si="1752"/>
        <v>1.5674849528152515</v>
      </c>
      <c r="BO799" s="17">
        <f t="shared" si="1753"/>
        <v>1.6686721971002811</v>
      </c>
      <c r="BP799" s="17">
        <f t="shared" si="1754"/>
        <v>0.2814139454715468</v>
      </c>
      <c r="BQ799" s="17">
        <f t="shared" si="1755"/>
        <v>1.0645538855752932</v>
      </c>
      <c r="BR799" s="17">
        <f t="shared" si="1756"/>
        <v>0.17953215114832113</v>
      </c>
      <c r="BS799" s="17">
        <f t="shared" si="1757"/>
        <v>0.16864543315372013</v>
      </c>
      <c r="BT799" s="96">
        <f t="shared" si="1711"/>
        <v>-1.4985767859136581</v>
      </c>
      <c r="BU799" s="96">
        <f t="shared" si="1712"/>
        <v>-1.0491043919146981</v>
      </c>
      <c r="BV799" s="96">
        <f t="shared" si="1713"/>
        <v>-0.98654856729464857</v>
      </c>
      <c r="BW799" s="96">
        <f t="shared" si="1714"/>
        <v>-2.7665053639752539</v>
      </c>
      <c r="BX799" s="96"/>
      <c r="BY799" s="96"/>
      <c r="BZ799" s="96"/>
      <c r="CA799" s="96"/>
      <c r="CB799" s="96"/>
      <c r="CC799" s="96"/>
      <c r="CD799" s="96"/>
      <c r="CE799" s="96"/>
      <c r="CF799" s="96"/>
      <c r="CG799" s="96"/>
      <c r="CH799" s="96"/>
      <c r="CJ799" s="39"/>
      <c r="CK799" s="19">
        <f t="shared" si="1736"/>
        <v>0</v>
      </c>
      <c r="CL799" s="38">
        <f t="shared" si="1737"/>
        <v>2.2473222795579426</v>
      </c>
      <c r="CM799" s="39">
        <f t="shared" si="1738"/>
        <v>0.21795671986693152</v>
      </c>
      <c r="CN799" s="39">
        <f t="shared" si="1739"/>
        <v>0.33335140382112688</v>
      </c>
      <c r="CO799" s="41">
        <f t="shared" si="1740"/>
        <v>0.33810000000000001</v>
      </c>
      <c r="CP799" s="39">
        <f t="shared" si="1741"/>
        <v>5.4379023518520336E-2</v>
      </c>
      <c r="CQ799" s="17">
        <f t="shared" si="1742"/>
        <v>1.5294385235043313</v>
      </c>
      <c r="CR799" s="17">
        <f t="shared" si="1743"/>
        <v>1.5512254001914654</v>
      </c>
      <c r="CS799" s="17">
        <f t="shared" si="1744"/>
        <v>0.24949459485222658</v>
      </c>
      <c r="CT799" s="17">
        <f t="shared" si="1745"/>
        <v>1.01424501629344</v>
      </c>
      <c r="CU799" s="17">
        <f t="shared" si="1746"/>
        <v>0.16312822713564926</v>
      </c>
      <c r="CV799" s="17">
        <f t="shared" si="1747"/>
        <v>0.16083710002520063</v>
      </c>
      <c r="CW799" s="13">
        <f t="shared" si="1748"/>
        <v>-1.5234587686237751</v>
      </c>
      <c r="CX799" s="13">
        <f t="shared" si="1749"/>
        <v>-1.0985580786741174</v>
      </c>
      <c r="CY799" s="13">
        <f t="shared" si="1750"/>
        <v>-2.9117767965679362</v>
      </c>
      <c r="CZ799" s="13">
        <f t="shared" si="1758"/>
        <v>0.42490068994965774</v>
      </c>
      <c r="DA799" s="13">
        <f t="shared" si="1759"/>
        <v>0.43904519935547814</v>
      </c>
      <c r="DB799" s="13">
        <f t="shared" si="1760"/>
        <v>-1.3883180279441614</v>
      </c>
      <c r="DC799" s="13">
        <f t="shared" si="1761"/>
        <v>1.414450940582037E-2</v>
      </c>
      <c r="DD799" s="13">
        <f t="shared" si="1762"/>
        <v>-1.8132187178938191</v>
      </c>
      <c r="DE799" s="13">
        <f t="shared" si="1763"/>
        <v>-1.8273632272996394</v>
      </c>
      <c r="DF799" s="15"/>
      <c r="DY799" s="124"/>
      <c r="EE799" t="str">
        <f>E799</f>
        <v>iRM11</v>
      </c>
      <c r="EF799" t="str">
        <f>A799</f>
        <v>Lab 3</v>
      </c>
      <c r="EG799" t="str">
        <f>B799</f>
        <v>Jul 22, 2020</v>
      </c>
      <c r="EH799" s="50">
        <f>C799</f>
        <v>3</v>
      </c>
      <c r="EI799" s="48">
        <f>BE799/AVERAGE(BE798,BE800)</f>
        <v>1.0023006338544309</v>
      </c>
      <c r="EJ799" s="46">
        <f>(CM799/AVERAGE(CM798,CM800)-1)*10^6</f>
        <v>2.2467022413596993</v>
      </c>
      <c r="EK799" s="46">
        <f>(CN799/AVERAGE(CN798,CN800)-1)*10^6</f>
        <v>0.86291163836627049</v>
      </c>
      <c r="EL799" s="46">
        <f>(CP799/AVERAGE(CP798,CP800)-1)*10^6</f>
        <v>-21.601415321481632</v>
      </c>
      <c r="EN799" s="39" t="str">
        <f t="shared" ref="EN799:EU799" si="1766">DV878</f>
        <v>STD</v>
      </c>
      <c r="EO799" s="39" t="str">
        <f t="shared" si="1766"/>
        <v>Lab 3</v>
      </c>
      <c r="EP799" s="39" t="str">
        <f t="shared" si="1766"/>
        <v>Jul 30, 2020</v>
      </c>
      <c r="EQ799" s="124">
        <f t="shared" si="1766"/>
        <v>5</v>
      </c>
      <c r="ER799" s="117">
        <f t="shared" si="1766"/>
        <v>1.0047295904113134</v>
      </c>
      <c r="ES799" s="44">
        <f t="shared" si="1766"/>
        <v>-2.0474615619603398</v>
      </c>
      <c r="ET799" s="44">
        <f t="shared" si="1766"/>
        <v>6.1145122653982753</v>
      </c>
      <c r="EU799" s="44">
        <f t="shared" si="1766"/>
        <v>-4.7415027901731577</v>
      </c>
      <c r="EV799" s="39" t="s">
        <v>275</v>
      </c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</row>
    <row r="800" spans="1:235">
      <c r="A800" t="s">
        <v>178</v>
      </c>
      <c r="B800" t="s">
        <v>174</v>
      </c>
      <c r="C800">
        <v>3</v>
      </c>
      <c r="D800" s="14">
        <v>44</v>
      </c>
      <c r="E800" t="s">
        <v>162</v>
      </c>
      <c r="F800" s="13">
        <v>8.7322170999999996E-5</v>
      </c>
      <c r="G800" s="13">
        <v>-1.2682323E-5</v>
      </c>
      <c r="H800" s="13">
        <v>1.9603293000000001E-4</v>
      </c>
      <c r="I800" s="13">
        <v>5.2132860999999997E-5</v>
      </c>
      <c r="J800" s="13">
        <v>1.2667833000000001E-4</v>
      </c>
      <c r="K800" s="13"/>
      <c r="L800" s="13">
        <v>1.7100832E-4</v>
      </c>
      <c r="M800" s="13"/>
      <c r="N800" s="13">
        <v>8.0887987999999996E-5</v>
      </c>
      <c r="O800" s="13"/>
      <c r="P800" s="13"/>
      <c r="Q800" s="13"/>
      <c r="R800" s="13"/>
      <c r="S800" s="13"/>
      <c r="T800" s="13">
        <v>3.3354771E-6</v>
      </c>
      <c r="U800" s="13">
        <v>1.5523550000000001E-5</v>
      </c>
      <c r="V800" s="13">
        <v>11.288244000000001</v>
      </c>
      <c r="W800" s="13">
        <v>2.5223298000000001</v>
      </c>
      <c r="X800" s="13">
        <v>3.9537963999999999</v>
      </c>
      <c r="Y800" s="13"/>
      <c r="Z800" s="13">
        <v>4.2091574999999999</v>
      </c>
      <c r="AA800" s="13"/>
      <c r="AB800" s="13">
        <v>0.70994778000000003</v>
      </c>
      <c r="AI800" s="68">
        <f t="shared" si="1730"/>
        <v>1</v>
      </c>
      <c r="AJ800" s="13">
        <f t="shared" si="1688"/>
        <v>-8.3986693899999992E-5</v>
      </c>
      <c r="AK800" s="13">
        <f t="shared" si="1689"/>
        <v>2.8205873E-5</v>
      </c>
      <c r="AL800" s="13">
        <f t="shared" si="1690"/>
        <v>11.28804796707</v>
      </c>
      <c r="AM800" s="13">
        <f t="shared" si="1691"/>
        <v>2.5222776671389999</v>
      </c>
      <c r="AN800" s="13">
        <f t="shared" si="1692"/>
        <v>3.9536697216699999</v>
      </c>
      <c r="AO800" s="13">
        <f t="shared" si="1693"/>
        <v>0</v>
      </c>
      <c r="AP800" s="13">
        <f t="shared" si="1694"/>
        <v>4.2089864916800002</v>
      </c>
      <c r="AQ800" s="13">
        <f t="shared" si="1695"/>
        <v>0</v>
      </c>
      <c r="AR800" s="13">
        <f t="shared" si="1696"/>
        <v>0.70986689201200004</v>
      </c>
      <c r="AS800" s="13">
        <f t="shared" si="1697"/>
        <v>0</v>
      </c>
      <c r="AT800" s="13">
        <f t="shared" si="1698"/>
        <v>0</v>
      </c>
      <c r="AU800" s="13">
        <f t="shared" si="1699"/>
        <v>0</v>
      </c>
      <c r="AV800" s="13">
        <f t="shared" si="1700"/>
        <v>0</v>
      </c>
      <c r="AW800" s="13">
        <f t="shared" si="1701"/>
        <v>0</v>
      </c>
      <c r="AY800">
        <f t="shared" si="1702"/>
        <v>0</v>
      </c>
      <c r="AZ800">
        <f t="shared" si="1703"/>
        <v>1</v>
      </c>
      <c r="BB800">
        <f t="shared" si="1731"/>
        <v>1</v>
      </c>
      <c r="BC800">
        <f t="shared" si="1732"/>
        <v>1</v>
      </c>
      <c r="BD800" s="41">
        <f t="shared" si="1733"/>
        <v>2.2479189574689205</v>
      </c>
      <c r="BE800" s="13">
        <f t="shared" si="1734"/>
        <v>11.28804796707</v>
      </c>
      <c r="BF800" s="13">
        <f t="shared" si="1735"/>
        <v>2.5222776671389999</v>
      </c>
      <c r="BG800" s="13">
        <f t="shared" si="1704"/>
        <v>3.9536697216699999</v>
      </c>
      <c r="BH800" s="13">
        <f t="shared" si="1705"/>
        <v>4.2089864916800002</v>
      </c>
      <c r="BI800" s="13">
        <f t="shared" si="1706"/>
        <v>0.70986689201200004</v>
      </c>
      <c r="BJ800" s="17">
        <f t="shared" si="1707"/>
        <v>0.22344675310532888</v>
      </c>
      <c r="BK800" s="17">
        <f t="shared" si="1708"/>
        <v>0.3502527392870603</v>
      </c>
      <c r="BL800" s="17">
        <f t="shared" si="1709"/>
        <v>0.37287106716401669</v>
      </c>
      <c r="BM800" s="17">
        <f t="shared" si="1710"/>
        <v>6.2886594217428524E-2</v>
      </c>
      <c r="BN800" s="17">
        <f t="shared" si="1752"/>
        <v>1.5674997932145263</v>
      </c>
      <c r="BO800" s="17">
        <f t="shared" si="1753"/>
        <v>1.6687244812559519</v>
      </c>
      <c r="BP800" s="17">
        <f t="shared" si="1754"/>
        <v>0.28143883651683621</v>
      </c>
      <c r="BQ800" s="17">
        <f t="shared" si="1755"/>
        <v>1.0645771619745101</v>
      </c>
      <c r="BR800" s="17">
        <f t="shared" si="1756"/>
        <v>0.17954633087362637</v>
      </c>
      <c r="BS800" s="17">
        <f t="shared" si="1757"/>
        <v>0.16865506539762248</v>
      </c>
      <c r="BT800" s="96">
        <f t="shared" si="1711"/>
        <v>-1.4985821344519101</v>
      </c>
      <c r="BU800" s="96">
        <f t="shared" si="1712"/>
        <v>-1.0491002728475376</v>
      </c>
      <c r="BV800" s="96">
        <f t="shared" si="1713"/>
        <v>-0.98652258353367817</v>
      </c>
      <c r="BW800" s="96">
        <f t="shared" si="1714"/>
        <v>-2.7664222664895997</v>
      </c>
      <c r="BX800" s="96"/>
      <c r="BY800" s="96"/>
      <c r="BZ800" s="96"/>
      <c r="CA800" s="96"/>
      <c r="CB800" s="96"/>
      <c r="CC800" s="96"/>
      <c r="CD800" s="96"/>
      <c r="CE800" s="96"/>
      <c r="CF800" s="96"/>
      <c r="CG800" s="96"/>
      <c r="CH800" s="96"/>
      <c r="CJ800" s="39"/>
      <c r="CK800" s="19">
        <f t="shared" si="1736"/>
        <v>0</v>
      </c>
      <c r="CL800" s="38">
        <f t="shared" si="1737"/>
        <v>2.2479189574689205</v>
      </c>
      <c r="CM800" s="39">
        <f t="shared" si="1738"/>
        <v>0.21795411424087921</v>
      </c>
      <c r="CN800" s="39">
        <f t="shared" si="1739"/>
        <v>0.33334839994137178</v>
      </c>
      <c r="CO800" s="41">
        <f t="shared" si="1740"/>
        <v>0.33810000000000001</v>
      </c>
      <c r="CP800" s="39">
        <f t="shared" si="1741"/>
        <v>5.4381444908583675E-2</v>
      </c>
      <c r="CQ800" s="17">
        <f t="shared" si="1742"/>
        <v>1.529443025668058</v>
      </c>
      <c r="CR800" s="17">
        <f t="shared" si="1743"/>
        <v>1.5512439449816375</v>
      </c>
      <c r="CS800" s="17">
        <f t="shared" si="1744"/>
        <v>0.24950868717477942</v>
      </c>
      <c r="CT800" s="17">
        <f t="shared" si="1745"/>
        <v>1.0142541558905454</v>
      </c>
      <c r="CU800" s="17">
        <f t="shared" si="1746"/>
        <v>0.16313696096380872</v>
      </c>
      <c r="CV800" s="17">
        <f t="shared" si="1747"/>
        <v>0.16084426178226463</v>
      </c>
      <c r="CW800" s="13">
        <f t="shared" si="1748"/>
        <v>-1.5234707234817344</v>
      </c>
      <c r="CX800" s="13">
        <f t="shared" si="1749"/>
        <v>-1.0985670898654756</v>
      </c>
      <c r="CY800" s="13">
        <f t="shared" si="1750"/>
        <v>-2.9117322695426529</v>
      </c>
      <c r="CZ800" s="13">
        <f t="shared" si="1758"/>
        <v>0.42490363361625894</v>
      </c>
      <c r="DA800" s="13">
        <f t="shared" si="1759"/>
        <v>0.43905715421343749</v>
      </c>
      <c r="DB800" s="13">
        <f t="shared" si="1760"/>
        <v>-1.3882615460609187</v>
      </c>
      <c r="DC800" s="13">
        <f t="shared" si="1761"/>
        <v>1.4153520597178735E-2</v>
      </c>
      <c r="DD800" s="13">
        <f t="shared" si="1762"/>
        <v>-1.8131651796771773</v>
      </c>
      <c r="DE800" s="13">
        <f t="shared" si="1763"/>
        <v>-1.8273187002743561</v>
      </c>
      <c r="DF800" s="15"/>
      <c r="DV800" s="39" t="str">
        <f>E800</f>
        <v>STD</v>
      </c>
      <c r="DW800" s="39" t="str">
        <f>A800</f>
        <v>Lab 3</v>
      </c>
      <c r="DX800" s="39" t="str">
        <f>B800</f>
        <v>Jul 22, 2020</v>
      </c>
      <c r="DY800" s="124">
        <f>C800</f>
        <v>3</v>
      </c>
      <c r="DZ800" s="48">
        <f>BE800/AVERAGE(BE798,BE802)</f>
        <v>0.99803810485282873</v>
      </c>
      <c r="EA800" s="46">
        <f>(CM800/AVERAGE(CM798,CM802)-1)*10^6</f>
        <v>-10.196669152140458</v>
      </c>
      <c r="EB800" s="46">
        <f>(CN800/AVERAGE(CN798,CN802)-1)*10^6</f>
        <v>-10.123068236222998</v>
      </c>
      <c r="EC800" s="46">
        <f>(CP800/AVERAGE(CP798,CP802)-1)*10^6</f>
        <v>34.557415759195464</v>
      </c>
      <c r="EH800" s="50"/>
      <c r="EK800" s="46"/>
      <c r="EL800" s="46"/>
      <c r="EN800" s="39" t="str">
        <f t="shared" ref="EN800:EU800" si="1767">DV880</f>
        <v>STD</v>
      </c>
      <c r="EO800" s="39" t="str">
        <f t="shared" si="1767"/>
        <v>Lab 3</v>
      </c>
      <c r="EP800" s="39" t="str">
        <f t="shared" si="1767"/>
        <v>Jul 30, 2020</v>
      </c>
      <c r="EQ800" s="124">
        <f t="shared" si="1767"/>
        <v>5</v>
      </c>
      <c r="ER800" s="117">
        <f t="shared" si="1767"/>
        <v>1.0012678768339309</v>
      </c>
      <c r="ES800" s="44">
        <f t="shared" si="1767"/>
        <v>-5.6145883051694767</v>
      </c>
      <c r="ET800" s="44">
        <f t="shared" si="1767"/>
        <v>-6.1394206095632953</v>
      </c>
      <c r="EU800" s="44">
        <f t="shared" si="1767"/>
        <v>8.1468688215569074</v>
      </c>
      <c r="EV800" s="39" t="s">
        <v>275</v>
      </c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</row>
    <row r="801" spans="1:235">
      <c r="A801" t="s">
        <v>178</v>
      </c>
      <c r="B801" t="s">
        <v>174</v>
      </c>
      <c r="C801">
        <v>3</v>
      </c>
      <c r="D801" s="14">
        <v>45</v>
      </c>
      <c r="E801" t="s">
        <v>164</v>
      </c>
      <c r="F801" s="13">
        <v>8.7322170999999996E-5</v>
      </c>
      <c r="G801" s="13">
        <v>-1.2682323E-5</v>
      </c>
      <c r="H801" s="13">
        <v>1.9603293000000001E-4</v>
      </c>
      <c r="I801" s="13">
        <v>5.2132860999999997E-5</v>
      </c>
      <c r="J801" s="13">
        <v>1.2667833000000001E-4</v>
      </c>
      <c r="K801" s="13"/>
      <c r="L801" s="13">
        <v>1.7100832E-4</v>
      </c>
      <c r="M801" s="13"/>
      <c r="N801" s="13">
        <v>8.0887987999999996E-5</v>
      </c>
      <c r="O801" s="13"/>
      <c r="P801" s="13"/>
      <c r="Q801" s="13"/>
      <c r="R801" s="13"/>
      <c r="S801" s="13"/>
      <c r="T801" s="13">
        <v>5.3119400000000002E-6</v>
      </c>
      <c r="U801" s="13">
        <v>1.0164253E-6</v>
      </c>
      <c r="V801" s="13">
        <v>11.363479999999999</v>
      </c>
      <c r="W801" s="13">
        <v>2.5391819</v>
      </c>
      <c r="X801" s="13">
        <v>3.9802594</v>
      </c>
      <c r="Y801" s="13"/>
      <c r="Z801" s="13">
        <v>4.2373367999999996</v>
      </c>
      <c r="AA801" s="13"/>
      <c r="AB801" s="13">
        <v>0.71469473709999998</v>
      </c>
      <c r="AI801" s="68">
        <f t="shared" si="1730"/>
        <v>1</v>
      </c>
      <c r="AJ801" s="13">
        <f t="shared" si="1688"/>
        <v>-8.2010230999999994E-5</v>
      </c>
      <c r="AK801" s="13">
        <f t="shared" si="1689"/>
        <v>1.3698748300000001E-5</v>
      </c>
      <c r="AL801" s="13">
        <f t="shared" si="1690"/>
        <v>11.363283967069998</v>
      </c>
      <c r="AM801" s="13">
        <f t="shared" si="1691"/>
        <v>2.5391297671389998</v>
      </c>
      <c r="AN801" s="13">
        <f t="shared" si="1692"/>
        <v>3.98013272167</v>
      </c>
      <c r="AO801" s="13">
        <f t="shared" si="1693"/>
        <v>0</v>
      </c>
      <c r="AP801" s="13">
        <f t="shared" si="1694"/>
        <v>4.2371657916799998</v>
      </c>
      <c r="AQ801" s="13">
        <f t="shared" si="1695"/>
        <v>0</v>
      </c>
      <c r="AR801" s="13">
        <f t="shared" si="1696"/>
        <v>0.71461384911199999</v>
      </c>
      <c r="AS801" s="13">
        <f t="shared" si="1697"/>
        <v>0</v>
      </c>
      <c r="AT801" s="13">
        <f t="shared" si="1698"/>
        <v>0</v>
      </c>
      <c r="AU801" s="13">
        <f t="shared" si="1699"/>
        <v>0</v>
      </c>
      <c r="AV801" s="13">
        <f t="shared" si="1700"/>
        <v>0</v>
      </c>
      <c r="AW801" s="13">
        <f t="shared" si="1701"/>
        <v>0</v>
      </c>
      <c r="AY801">
        <f t="shared" si="1702"/>
        <v>0</v>
      </c>
      <c r="AZ801">
        <f t="shared" si="1703"/>
        <v>1</v>
      </c>
      <c r="BB801">
        <f t="shared" si="1731"/>
        <v>1</v>
      </c>
      <c r="BC801">
        <f t="shared" si="1732"/>
        <v>1</v>
      </c>
      <c r="BD801" s="41">
        <f t="shared" si="1733"/>
        <v>2.2486016801305819</v>
      </c>
      <c r="BE801" s="13">
        <f t="shared" si="1734"/>
        <v>11.363283967069998</v>
      </c>
      <c r="BF801" s="13">
        <f t="shared" si="1735"/>
        <v>2.5391297671389998</v>
      </c>
      <c r="BG801" s="13">
        <f t="shared" si="1704"/>
        <v>3.98013272167</v>
      </c>
      <c r="BH801" s="13">
        <f t="shared" si="1705"/>
        <v>4.2371657916799998</v>
      </c>
      <c r="BI801" s="13">
        <f t="shared" si="1706"/>
        <v>0.71461384911199999</v>
      </c>
      <c r="BJ801" s="17">
        <f t="shared" si="1707"/>
        <v>0.2234503489041742</v>
      </c>
      <c r="BK801" s="17">
        <f t="shared" si="1708"/>
        <v>0.35026254146285052</v>
      </c>
      <c r="BL801" s="17">
        <f t="shared" si="1709"/>
        <v>0.3728821530781955</v>
      </c>
      <c r="BM801" s="17">
        <f t="shared" si="1710"/>
        <v>6.2887968934235997E-2</v>
      </c>
      <c r="BN801" s="17">
        <f t="shared" si="1752"/>
        <v>1.5675184361115464</v>
      </c>
      <c r="BO801" s="17">
        <f t="shared" si="1753"/>
        <v>1.6687472403012651</v>
      </c>
      <c r="BP801" s="17">
        <f t="shared" si="1754"/>
        <v>0.28144045978288112</v>
      </c>
      <c r="BQ801" s="17">
        <f t="shared" si="1755"/>
        <v>1.0645790198428742</v>
      </c>
      <c r="BR801" s="17">
        <f t="shared" si="1756"/>
        <v>0.17954523104751127</v>
      </c>
      <c r="BS801" s="17">
        <f t="shared" si="1757"/>
        <v>0.16865373795738631</v>
      </c>
      <c r="BT801" s="96">
        <f t="shared" si="1711"/>
        <v>-1.4985660421620777</v>
      </c>
      <c r="BU801" s="96">
        <f t="shared" si="1712"/>
        <v>-1.049072287231634</v>
      </c>
      <c r="BV801" s="96">
        <f t="shared" si="1713"/>
        <v>-0.9864928527490735</v>
      </c>
      <c r="BW801" s="96">
        <f t="shared" si="1714"/>
        <v>-2.7664004064763654</v>
      </c>
      <c r="BX801" s="96"/>
      <c r="BY801" s="96"/>
      <c r="BZ801" s="96"/>
      <c r="CA801" s="96"/>
      <c r="CB801" s="96"/>
      <c r="CC801" s="96"/>
      <c r="CD801" s="96"/>
      <c r="CE801" s="96"/>
      <c r="CF801" s="96"/>
      <c r="CG801" s="96"/>
      <c r="CH801" s="96"/>
      <c r="CJ801" s="39"/>
      <c r="CK801" s="19">
        <f t="shared" si="1736"/>
        <v>0</v>
      </c>
      <c r="CL801" s="38">
        <f t="shared" si="1737"/>
        <v>2.2486016801305819</v>
      </c>
      <c r="CM801" s="39">
        <f t="shared" si="1738"/>
        <v>0.21795597411595918</v>
      </c>
      <c r="CN801" s="39">
        <f t="shared" si="1739"/>
        <v>0.33335272079485823</v>
      </c>
      <c r="CO801" s="41">
        <f t="shared" si="1740"/>
        <v>0.33810000000000001</v>
      </c>
      <c r="CP801" s="39">
        <f t="shared" si="1741"/>
        <v>5.43802337084636E-2</v>
      </c>
      <c r="CQ801" s="17">
        <f t="shared" si="1742"/>
        <v>1.5294497989649258</v>
      </c>
      <c r="CR801" s="17">
        <f t="shared" si="1743"/>
        <v>1.5512307078131315</v>
      </c>
      <c r="CS801" s="17">
        <f t="shared" si="1744"/>
        <v>0.24950100096605593</v>
      </c>
      <c r="CT801" s="17">
        <f t="shared" si="1745"/>
        <v>1.0142410093243639</v>
      </c>
      <c r="CU801" s="17">
        <f t="shared" si="1746"/>
        <v>0.16313121302504266</v>
      </c>
      <c r="CV801" s="17">
        <f t="shared" si="1747"/>
        <v>0.16084067940983021</v>
      </c>
      <c r="CW801" s="13">
        <f t="shared" si="1748"/>
        <v>-1.5234621901849392</v>
      </c>
      <c r="CX801" s="13">
        <f t="shared" si="1749"/>
        <v>-1.0985541279749009</v>
      </c>
      <c r="CY801" s="13">
        <f t="shared" si="1750"/>
        <v>-2.9117545420955504</v>
      </c>
      <c r="CZ801" s="13">
        <f t="shared" si="1758"/>
        <v>0.42490806221003857</v>
      </c>
      <c r="DA801" s="13">
        <f t="shared" si="1759"/>
        <v>0.43904862091664221</v>
      </c>
      <c r="DB801" s="13">
        <f t="shared" si="1760"/>
        <v>-1.3882923519106116</v>
      </c>
      <c r="DC801" s="13">
        <f t="shared" si="1761"/>
        <v>1.4140558706603811E-2</v>
      </c>
      <c r="DD801" s="13">
        <f t="shared" si="1762"/>
        <v>-1.8132004141206499</v>
      </c>
      <c r="DE801" s="13">
        <f t="shared" si="1763"/>
        <v>-1.8273409728272538</v>
      </c>
      <c r="DF801" s="15"/>
      <c r="DY801" s="124"/>
      <c r="EE801" t="str">
        <f>E801</f>
        <v>iRM5</v>
      </c>
      <c r="EF801" t="str">
        <f>A801</f>
        <v>Lab 3</v>
      </c>
      <c r="EG801" t="str">
        <f>B801</f>
        <v>Jul 22, 2020</v>
      </c>
      <c r="EH801" s="50">
        <f>C801</f>
        <v>3</v>
      </c>
      <c r="EI801" s="48">
        <f>BE801/AVERAGE(BE800,BE802)</f>
        <v>1.0078598330450754</v>
      </c>
      <c r="EJ801" s="46">
        <f>(CM801/AVERAGE(CM800,CM802)-1)*10^6</f>
        <v>8.0447615140588624</v>
      </c>
      <c r="EK801" s="46">
        <f>(CN801/AVERAGE(CN800,CN802)-1)*10^6</f>
        <v>10.987095458103724</v>
      </c>
      <c r="EL801" s="46">
        <f>(CP801/AVERAGE(CP800,CP802)-1)*10^6</f>
        <v>-10.641320914661634</v>
      </c>
      <c r="EN801" s="39" t="str">
        <f t="shared" ref="EN801:EU801" si="1768">DV882</f>
        <v>STD</v>
      </c>
      <c r="EO801" s="39" t="str">
        <f t="shared" si="1768"/>
        <v>Lab 3</v>
      </c>
      <c r="EP801" s="39" t="str">
        <f t="shared" si="1768"/>
        <v>Jul 30, 2020</v>
      </c>
      <c r="EQ801" s="124">
        <f t="shared" si="1768"/>
        <v>5</v>
      </c>
      <c r="ER801" s="117">
        <f t="shared" si="1768"/>
        <v>0.99051469883790066</v>
      </c>
      <c r="ES801" s="44">
        <f t="shared" si="1768"/>
        <v>7.3316955593316635</v>
      </c>
      <c r="ET801" s="44">
        <f t="shared" si="1768"/>
        <v>6.313374848909703</v>
      </c>
      <c r="EU801" s="44">
        <f t="shared" si="1768"/>
        <v>-4.1730176817411646</v>
      </c>
      <c r="EV801" s="39" t="s">
        <v>275</v>
      </c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</row>
    <row r="802" spans="1:235">
      <c r="A802" t="s">
        <v>178</v>
      </c>
      <c r="B802" t="s">
        <v>174</v>
      </c>
      <c r="C802">
        <v>3</v>
      </c>
      <c r="D802" s="14">
        <v>46</v>
      </c>
      <c r="E802" t="s">
        <v>162</v>
      </c>
      <c r="F802" s="13">
        <v>8.7322170999999996E-5</v>
      </c>
      <c r="G802" s="13">
        <v>-1.2682323E-5</v>
      </c>
      <c r="H802" s="13">
        <v>1.9603293000000001E-4</v>
      </c>
      <c r="I802" s="13">
        <v>5.2132860999999997E-5</v>
      </c>
      <c r="J802" s="13">
        <v>1.2667833000000001E-4</v>
      </c>
      <c r="K802" s="13"/>
      <c r="L802" s="13">
        <v>1.7100832E-4</v>
      </c>
      <c r="M802" s="13"/>
      <c r="N802" s="13">
        <v>8.0887987999999996E-5</v>
      </c>
      <c r="O802" s="13"/>
      <c r="P802" s="13"/>
      <c r="Q802" s="13"/>
      <c r="R802" s="13"/>
      <c r="S802" s="13"/>
      <c r="T802" s="13">
        <v>-4.7579928000000002E-6</v>
      </c>
      <c r="U802" s="13">
        <v>1.5281640999999999E-7</v>
      </c>
      <c r="V802" s="13">
        <v>11.261482000000001</v>
      </c>
      <c r="W802" s="13">
        <v>2.5163983999999999</v>
      </c>
      <c r="X802" s="13">
        <v>3.9445819000000002</v>
      </c>
      <c r="Y802" s="13"/>
      <c r="Z802" s="13">
        <v>4.1994807999999999</v>
      </c>
      <c r="AA802" s="13"/>
      <c r="AB802" s="13">
        <v>0.70832395999999997</v>
      </c>
      <c r="AI802" s="68">
        <f t="shared" si="1730"/>
        <v>1</v>
      </c>
      <c r="AJ802" s="13">
        <f t="shared" si="1688"/>
        <v>-9.2080163799999998E-5</v>
      </c>
      <c r="AK802" s="13">
        <f t="shared" si="1689"/>
        <v>1.283513941E-5</v>
      </c>
      <c r="AL802" s="13">
        <f t="shared" si="1690"/>
        <v>11.26128596707</v>
      </c>
      <c r="AM802" s="13">
        <f t="shared" si="1691"/>
        <v>2.5163462671389998</v>
      </c>
      <c r="AN802" s="13">
        <f t="shared" si="1692"/>
        <v>3.9444552216700002</v>
      </c>
      <c r="AO802" s="13">
        <f t="shared" si="1693"/>
        <v>0</v>
      </c>
      <c r="AP802" s="13">
        <f t="shared" si="1694"/>
        <v>4.1993097916800002</v>
      </c>
      <c r="AQ802" s="13">
        <f t="shared" si="1695"/>
        <v>0</v>
      </c>
      <c r="AR802" s="13">
        <f t="shared" si="1696"/>
        <v>0.70824307201199999</v>
      </c>
      <c r="AS802" s="13">
        <f t="shared" si="1697"/>
        <v>0</v>
      </c>
      <c r="AT802" s="13">
        <f t="shared" si="1698"/>
        <v>0</v>
      </c>
      <c r="AU802" s="13">
        <f t="shared" si="1699"/>
        <v>0</v>
      </c>
      <c r="AV802" s="13">
        <f t="shared" si="1700"/>
        <v>0</v>
      </c>
      <c r="AW802" s="13">
        <f t="shared" si="1701"/>
        <v>0</v>
      </c>
      <c r="AY802">
        <f t="shared" si="1702"/>
        <v>0</v>
      </c>
      <c r="AZ802">
        <f t="shared" si="1703"/>
        <v>1</v>
      </c>
      <c r="BB802">
        <f t="shared" si="1731"/>
        <v>1</v>
      </c>
      <c r="BC802">
        <f t="shared" si="1732"/>
        <v>1</v>
      </c>
      <c r="BD802" s="41">
        <f t="shared" si="1733"/>
        <v>2.2495708856290793</v>
      </c>
      <c r="BE802" s="13">
        <f t="shared" si="1734"/>
        <v>11.26128596707</v>
      </c>
      <c r="BF802" s="13">
        <f t="shared" si="1735"/>
        <v>2.5163462671389998</v>
      </c>
      <c r="BG802" s="13">
        <f t="shared" si="1704"/>
        <v>3.9444552216700002</v>
      </c>
      <c r="BH802" s="13">
        <f t="shared" si="1705"/>
        <v>4.1993097916800002</v>
      </c>
      <c r="BI802" s="13">
        <f t="shared" si="1706"/>
        <v>0.70824307201199999</v>
      </c>
      <c r="BJ802" s="17">
        <f t="shared" si="1707"/>
        <v>0.22345105829807033</v>
      </c>
      <c r="BK802" s="17">
        <f t="shared" si="1708"/>
        <v>0.35026685524231316</v>
      </c>
      <c r="BL802" s="17">
        <f t="shared" si="1709"/>
        <v>0.37289789140951823</v>
      </c>
      <c r="BM802" s="17">
        <f t="shared" si="1710"/>
        <v>6.2891846817763844E-2</v>
      </c>
      <c r="BN802" s="17">
        <f t="shared" si="1752"/>
        <v>1.567532764938075</v>
      </c>
      <c r="BO802" s="17">
        <f t="shared" si="1753"/>
        <v>1.6688123755139919</v>
      </c>
      <c r="BP802" s="17">
        <f t="shared" si="1754"/>
        <v>0.28145692079860229</v>
      </c>
      <c r="BQ802" s="17">
        <f t="shared" si="1755"/>
        <v>1.0646108412157611</v>
      </c>
      <c r="BR802" s="17">
        <f t="shared" si="1756"/>
        <v>0.17955409104939582</v>
      </c>
      <c r="BS802" s="17">
        <f t="shared" si="1757"/>
        <v>0.16865701916425083</v>
      </c>
      <c r="BT802" s="96">
        <f t="shared" si="1711"/>
        <v>-1.4985628674399367</v>
      </c>
      <c r="BU802" s="96">
        <f t="shared" si="1712"/>
        <v>-1.0490599714616378</v>
      </c>
      <c r="BV802" s="96">
        <f t="shared" si="1713"/>
        <v>-0.98645064638691238</v>
      </c>
      <c r="BW802" s="96">
        <f t="shared" si="1714"/>
        <v>-2.7663387450165215</v>
      </c>
      <c r="BX802" s="96"/>
      <c r="BY802" s="96"/>
      <c r="BZ802" s="96"/>
      <c r="CA802" s="96"/>
      <c r="CB802" s="96"/>
      <c r="CC802" s="96"/>
      <c r="CD802" s="96"/>
      <c r="CE802" s="96"/>
      <c r="CF802" s="96"/>
      <c r="CG802" s="96"/>
      <c r="CH802" s="96"/>
      <c r="CJ802" s="39"/>
      <c r="CK802" s="19">
        <f t="shared" si="1736"/>
        <v>0</v>
      </c>
      <c r="CL802" s="38">
        <f t="shared" si="1737"/>
        <v>2.2495708856290793</v>
      </c>
      <c r="CM802" s="39">
        <f t="shared" si="1738"/>
        <v>0.21795432721158567</v>
      </c>
      <c r="CN802" s="39">
        <f t="shared" si="1739"/>
        <v>0.33334971657249685</v>
      </c>
      <c r="CO802" s="41">
        <f t="shared" si="1740"/>
        <v>0.33810000000000001</v>
      </c>
      <c r="CP802" s="39">
        <f t="shared" si="1741"/>
        <v>5.4380179875696058E-2</v>
      </c>
      <c r="CQ802" s="17">
        <f t="shared" si="1742"/>
        <v>1.5294475720543399</v>
      </c>
      <c r="CR802" s="17">
        <f t="shared" si="1743"/>
        <v>1.5512424292075617</v>
      </c>
      <c r="CS802" s="17">
        <f t="shared" si="1744"/>
        <v>0.24950263925205235</v>
      </c>
      <c r="CT802" s="17">
        <f t="shared" si="1745"/>
        <v>1.0142501498916681</v>
      </c>
      <c r="CU802" s="17">
        <f t="shared" si="1746"/>
        <v>0.16313252170973258</v>
      </c>
      <c r="CV802" s="17">
        <f t="shared" si="1747"/>
        <v>0.16084052018839412</v>
      </c>
      <c r="CW802" s="13">
        <f t="shared" si="1748"/>
        <v>-1.5234697463466931</v>
      </c>
      <c r="CX802" s="13">
        <f t="shared" si="1749"/>
        <v>-1.098563140158427</v>
      </c>
      <c r="CY802" s="13">
        <f t="shared" si="1750"/>
        <v>-2.9117555320286663</v>
      </c>
      <c r="CZ802" s="13">
        <f t="shared" si="1758"/>
        <v>0.42490660618826614</v>
      </c>
      <c r="DA802" s="13">
        <f t="shared" si="1759"/>
        <v>0.43905617707839611</v>
      </c>
      <c r="DB802" s="13">
        <f t="shared" si="1760"/>
        <v>-1.3882857856819737</v>
      </c>
      <c r="DC802" s="13">
        <f t="shared" si="1761"/>
        <v>1.4149570890130173E-2</v>
      </c>
      <c r="DD802" s="13">
        <f t="shared" si="1762"/>
        <v>-1.8131923918702395</v>
      </c>
      <c r="DE802" s="13">
        <f t="shared" si="1763"/>
        <v>-1.8273419627603695</v>
      </c>
      <c r="DF802" s="15"/>
      <c r="DV802" s="39" t="str">
        <f>E802</f>
        <v>STD</v>
      </c>
      <c r="DW802" s="39" t="str">
        <f>A802</f>
        <v>Lab 3</v>
      </c>
      <c r="DX802" s="39" t="str">
        <f>B802</f>
        <v>Jul 22, 2020</v>
      </c>
      <c r="DY802" s="124">
        <f>C802</f>
        <v>3</v>
      </c>
      <c r="DZ802" s="48">
        <f>BE802/AVERAGE(BE800,BE804)</f>
        <v>1.0025621172623682</v>
      </c>
      <c r="EA802" s="46">
        <f>(CM802/AVERAGE(CM800,CM804)-1)*10^6</f>
        <v>3.31761953242804</v>
      </c>
      <c r="EB802" s="46">
        <f>(CN802/AVERAGE(CN800,CN804)-1)*10^6</f>
        <v>-3.4025212515276237</v>
      </c>
      <c r="EC802" s="46">
        <f>(CP802/AVERAGE(CP800,CP804)-1)*10^6</f>
        <v>-32.945204850531873</v>
      </c>
      <c r="EH802" s="50"/>
      <c r="EK802" s="46"/>
      <c r="EL802" s="46"/>
      <c r="EN802" s="39" t="str">
        <f t="shared" ref="EN802:EU802" si="1769">DV884</f>
        <v>STD</v>
      </c>
      <c r="EO802" s="39" t="str">
        <f t="shared" si="1769"/>
        <v>Lab 3</v>
      </c>
      <c r="EP802" s="39" t="str">
        <f t="shared" si="1769"/>
        <v>Jul 30, 2020</v>
      </c>
      <c r="EQ802" s="124">
        <f t="shared" si="1769"/>
        <v>5</v>
      </c>
      <c r="ER802" s="117">
        <f t="shared" si="1769"/>
        <v>1.0112480462263636</v>
      </c>
      <c r="ES802" s="44">
        <f t="shared" si="1769"/>
        <v>-6.4060932761789147</v>
      </c>
      <c r="ET802" s="44">
        <f t="shared" si="1769"/>
        <v>-4.0977836672784207</v>
      </c>
      <c r="EU802" s="44">
        <f t="shared" si="1769"/>
        <v>17.559454976057154</v>
      </c>
      <c r="EV802" s="39" t="s">
        <v>275</v>
      </c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</row>
    <row r="803" spans="1:235">
      <c r="A803" t="s">
        <v>178</v>
      </c>
      <c r="B803" t="s">
        <v>174</v>
      </c>
      <c r="C803">
        <v>3</v>
      </c>
      <c r="D803" s="14">
        <v>47</v>
      </c>
      <c r="E803" t="s">
        <v>165</v>
      </c>
      <c r="F803" s="13">
        <v>8.7322170999999996E-5</v>
      </c>
      <c r="G803" s="13">
        <v>-1.2682323E-5</v>
      </c>
      <c r="H803" s="13">
        <v>1.9603293000000001E-4</v>
      </c>
      <c r="I803" s="13">
        <v>5.2132860999999997E-5</v>
      </c>
      <c r="J803" s="13">
        <v>1.2667833000000001E-4</v>
      </c>
      <c r="K803" s="13"/>
      <c r="L803" s="13">
        <v>1.7100832E-4</v>
      </c>
      <c r="M803" s="13"/>
      <c r="N803" s="13">
        <v>8.0887987999999996E-5</v>
      </c>
      <c r="O803" s="13"/>
      <c r="P803" s="13"/>
      <c r="Q803" s="13"/>
      <c r="R803" s="13"/>
      <c r="S803" s="13"/>
      <c r="T803" s="13">
        <v>2.3845234999999999E-5</v>
      </c>
      <c r="U803" s="13">
        <v>3.4113260999999997E-5</v>
      </c>
      <c r="V803" s="13">
        <v>11.310193</v>
      </c>
      <c r="W803" s="13">
        <v>2.5273131000000002</v>
      </c>
      <c r="X803" s="13">
        <v>3.9617632</v>
      </c>
      <c r="Y803" s="13"/>
      <c r="Z803" s="13">
        <v>4.2178182</v>
      </c>
      <c r="AA803" s="13"/>
      <c r="AB803" s="13">
        <v>0.71141522999999995</v>
      </c>
      <c r="AI803" s="68">
        <f t="shared" si="1730"/>
        <v>1</v>
      </c>
      <c r="AJ803" s="13">
        <f t="shared" si="1688"/>
        <v>-6.3476936000000001E-5</v>
      </c>
      <c r="AK803" s="13">
        <f t="shared" si="1689"/>
        <v>4.6795583999999999E-5</v>
      </c>
      <c r="AL803" s="13">
        <f t="shared" si="1690"/>
        <v>11.309996967069999</v>
      </c>
      <c r="AM803" s="13">
        <f t="shared" si="1691"/>
        <v>2.5272609671390001</v>
      </c>
      <c r="AN803" s="13">
        <f t="shared" si="1692"/>
        <v>3.96163652167</v>
      </c>
      <c r="AO803" s="13">
        <f t="shared" si="1693"/>
        <v>0</v>
      </c>
      <c r="AP803" s="13">
        <f t="shared" si="1694"/>
        <v>4.2176471916800002</v>
      </c>
      <c r="AQ803" s="13">
        <f t="shared" si="1695"/>
        <v>0</v>
      </c>
      <c r="AR803" s="13">
        <f t="shared" si="1696"/>
        <v>0.71133434201199996</v>
      </c>
      <c r="AS803" s="13">
        <f t="shared" si="1697"/>
        <v>0</v>
      </c>
      <c r="AT803" s="13">
        <f t="shared" si="1698"/>
        <v>0</v>
      </c>
      <c r="AU803" s="13">
        <f t="shared" si="1699"/>
        <v>0</v>
      </c>
      <c r="AV803" s="13">
        <f t="shared" si="1700"/>
        <v>0</v>
      </c>
      <c r="AW803" s="13">
        <f t="shared" si="1701"/>
        <v>0</v>
      </c>
      <c r="AY803">
        <f t="shared" si="1702"/>
        <v>0</v>
      </c>
      <c r="AZ803">
        <f t="shared" si="1703"/>
        <v>1</v>
      </c>
      <c r="BB803">
        <f t="shared" si="1731"/>
        <v>1</v>
      </c>
      <c r="BC803">
        <f t="shared" si="1732"/>
        <v>1</v>
      </c>
      <c r="BD803" s="41">
        <f t="shared" si="1733"/>
        <v>2.2505137545232419</v>
      </c>
      <c r="BE803" s="13">
        <f t="shared" si="1734"/>
        <v>11.309996967069999</v>
      </c>
      <c r="BF803" s="13">
        <f t="shared" si="1735"/>
        <v>2.5272609671390001</v>
      </c>
      <c r="BG803" s="13">
        <f t="shared" si="1704"/>
        <v>3.96163652167</v>
      </c>
      <c r="BH803" s="13">
        <f t="shared" si="1705"/>
        <v>4.2176471916800002</v>
      </c>
      <c r="BI803" s="13">
        <f t="shared" si="1706"/>
        <v>0.71133434201199996</v>
      </c>
      <c r="BJ803" s="17">
        <f t="shared" si="1707"/>
        <v>0.22345372633585414</v>
      </c>
      <c r="BK803" s="17">
        <f t="shared" si="1708"/>
        <v>0.35027741680255403</v>
      </c>
      <c r="BL803" s="17">
        <f t="shared" si="1709"/>
        <v>0.37291320271438022</v>
      </c>
      <c r="BM803" s="17">
        <f t="shared" si="1710"/>
        <v>6.2894299979311161E-2</v>
      </c>
      <c r="BN803" s="17">
        <f t="shared" si="1752"/>
        <v>1.5675613136837201</v>
      </c>
      <c r="BO803" s="17">
        <f t="shared" si="1753"/>
        <v>1.6688609710356155</v>
      </c>
      <c r="BP803" s="17">
        <f t="shared" si="1754"/>
        <v>0.28146453858988296</v>
      </c>
      <c r="BQ803" s="17">
        <f t="shared" si="1755"/>
        <v>1.0646224530215307</v>
      </c>
      <c r="BR803" s="17">
        <f t="shared" si="1756"/>
        <v>0.1795556806186101</v>
      </c>
      <c r="BS803" s="17">
        <f t="shared" si="1757"/>
        <v>0.16865667270966225</v>
      </c>
      <c r="BT803" s="96">
        <f t="shared" si="1711"/>
        <v>-1.4985509273673505</v>
      </c>
      <c r="BU803" s="96">
        <f t="shared" si="1712"/>
        <v>-1.049029819019706</v>
      </c>
      <c r="BV803" s="96">
        <f t="shared" si="1713"/>
        <v>-0.98640958691492342</v>
      </c>
      <c r="BW803" s="96">
        <f t="shared" si="1714"/>
        <v>-2.766299739742728</v>
      </c>
      <c r="BX803" s="96"/>
      <c r="BY803" s="96"/>
      <c r="BZ803" s="96"/>
      <c r="CA803" s="96"/>
      <c r="CB803" s="96"/>
      <c r="CC803" s="96"/>
      <c r="CD803" s="96"/>
      <c r="CE803" s="96"/>
      <c r="CF803" s="96"/>
      <c r="CG803" s="96"/>
      <c r="CH803" s="96"/>
      <c r="CJ803" s="39"/>
      <c r="CK803" s="19">
        <f t="shared" si="1736"/>
        <v>0</v>
      </c>
      <c r="CL803" s="38">
        <f t="shared" si="1737"/>
        <v>2.2505137545232419</v>
      </c>
      <c r="CM803" s="39">
        <f t="shared" si="1738"/>
        <v>0.21795465431403327</v>
      </c>
      <c r="CN803" s="39">
        <f t="shared" si="1739"/>
        <v>0.33335285142174742</v>
      </c>
      <c r="CO803" s="41">
        <f t="shared" si="1740"/>
        <v>0.33810000000000001</v>
      </c>
      <c r="CP803" s="39">
        <f t="shared" si="1741"/>
        <v>5.4378986588170988E-2</v>
      </c>
      <c r="CQ803" s="17">
        <f t="shared" si="1742"/>
        <v>1.5294596597209902</v>
      </c>
      <c r="CR803" s="17">
        <f t="shared" si="1743"/>
        <v>1.551240101130664</v>
      </c>
      <c r="CS803" s="17">
        <f t="shared" si="1744"/>
        <v>0.24949678986813778</v>
      </c>
      <c r="CT803" s="17">
        <f t="shared" si="1745"/>
        <v>1.014240611886192</v>
      </c>
      <c r="CU803" s="17">
        <f t="shared" si="1746"/>
        <v>0.16312740795899902</v>
      </c>
      <c r="CV803" s="17">
        <f t="shared" si="1747"/>
        <v>0.16083699079612834</v>
      </c>
      <c r="CW803" s="13">
        <f t="shared" si="1748"/>
        <v>-1.5234682455634494</v>
      </c>
      <c r="CX803" s="13">
        <f t="shared" si="1749"/>
        <v>-1.0985537361171016</v>
      </c>
      <c r="CY803" s="13">
        <f t="shared" si="1750"/>
        <v>-2.9117774756967525</v>
      </c>
      <c r="CZ803" s="13">
        <f t="shared" si="1758"/>
        <v>0.42491450944634784</v>
      </c>
      <c r="DA803" s="13">
        <f t="shared" si="1759"/>
        <v>0.43905467629515238</v>
      </c>
      <c r="DB803" s="13">
        <f t="shared" si="1760"/>
        <v>-1.3883092301333035</v>
      </c>
      <c r="DC803" s="13">
        <f t="shared" si="1761"/>
        <v>1.4140166848804587E-2</v>
      </c>
      <c r="DD803" s="13">
        <f t="shared" si="1762"/>
        <v>-1.8132237395796513</v>
      </c>
      <c r="DE803" s="13">
        <f t="shared" si="1763"/>
        <v>-1.8273639064284559</v>
      </c>
      <c r="DF803" s="15"/>
      <c r="DY803" s="124"/>
      <c r="EE803" t="str">
        <f>E803</f>
        <v>iRM6</v>
      </c>
      <c r="EF803" t="str">
        <f>A803</f>
        <v>Lab 3</v>
      </c>
      <c r="EG803" t="str">
        <f>B803</f>
        <v>Jul 22, 2020</v>
      </c>
      <c r="EH803" s="50">
        <f>C803</f>
        <v>3</v>
      </c>
      <c r="EI803" s="48">
        <f>BE803/AVERAGE(BE802,BE804)</f>
        <v>1.0080996505669624</v>
      </c>
      <c r="EJ803" s="46">
        <f>(CM803/AVERAGE(CM802,CM804)-1)*10^6</f>
        <v>4.3298378629152978</v>
      </c>
      <c r="EK803" s="46">
        <f>(CN803/AVERAGE(CN802,CN804)-1)*10^6</f>
        <v>4.026681437618862</v>
      </c>
      <c r="EL803" s="46">
        <f>(CP803/AVERAGE(CP802,CP804)-1)*10^6</f>
        <v>-43.257417277065002</v>
      </c>
      <c r="EN803" s="39" t="str">
        <f t="shared" ref="EN803:EU803" si="1770">DV886</f>
        <v>STD</v>
      </c>
      <c r="EO803" s="39" t="str">
        <f t="shared" si="1770"/>
        <v>Lab 3</v>
      </c>
      <c r="EP803" s="39" t="str">
        <f t="shared" si="1770"/>
        <v>Jul 30, 2020</v>
      </c>
      <c r="EQ803" s="124">
        <f t="shared" si="1770"/>
        <v>5</v>
      </c>
      <c r="ER803" s="117">
        <f t="shared" si="1770"/>
        <v>0.99058285129312296</v>
      </c>
      <c r="ES803" s="44">
        <f t="shared" si="1770"/>
        <v>7.9591673651790984</v>
      </c>
      <c r="ET803" s="44">
        <f t="shared" si="1770"/>
        <v>8.9571206229877021E-2</v>
      </c>
      <c r="EU803" s="44">
        <f t="shared" si="1770"/>
        <v>-19.251778037188139</v>
      </c>
      <c r="EV803" s="39" t="s">
        <v>275</v>
      </c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</row>
    <row r="804" spans="1:235">
      <c r="A804" t="s">
        <v>178</v>
      </c>
      <c r="B804" t="s">
        <v>174</v>
      </c>
      <c r="C804">
        <v>3</v>
      </c>
      <c r="D804" s="14">
        <v>48</v>
      </c>
      <c r="E804" t="s">
        <v>162</v>
      </c>
      <c r="F804" s="13">
        <v>8.7322170999999996E-5</v>
      </c>
      <c r="G804" s="13">
        <v>-1.2682323E-5</v>
      </c>
      <c r="H804" s="13">
        <v>1.9603293000000001E-4</v>
      </c>
      <c r="I804" s="13">
        <v>5.2132860999999997E-5</v>
      </c>
      <c r="J804" s="13">
        <v>1.2667833000000001E-4</v>
      </c>
      <c r="K804" s="13"/>
      <c r="L804" s="13">
        <v>1.7100832E-4</v>
      </c>
      <c r="M804" s="13"/>
      <c r="N804" s="13">
        <v>8.0887987999999996E-5</v>
      </c>
      <c r="O804" s="13"/>
      <c r="P804" s="13"/>
      <c r="Q804" s="13"/>
      <c r="R804" s="13"/>
      <c r="S804" s="13"/>
      <c r="T804" s="13">
        <v>6.2459570999999998E-6</v>
      </c>
      <c r="U804" s="13">
        <v>5.1352512E-5</v>
      </c>
      <c r="V804" s="13">
        <v>11.177161999999999</v>
      </c>
      <c r="W804" s="13">
        <v>2.4975725</v>
      </c>
      <c r="X804" s="13">
        <v>3.9151818</v>
      </c>
      <c r="Y804" s="13"/>
      <c r="Z804" s="13">
        <v>4.1682325000000002</v>
      </c>
      <c r="AA804" s="13"/>
      <c r="AB804" s="13">
        <v>0.70309957000000001</v>
      </c>
      <c r="AI804" s="68">
        <f t="shared" si="1730"/>
        <v>1</v>
      </c>
      <c r="AJ804" s="13">
        <f t="shared" si="1688"/>
        <v>-8.1076213900000001E-5</v>
      </c>
      <c r="AK804" s="13">
        <f t="shared" si="1689"/>
        <v>6.4034835000000001E-5</v>
      </c>
      <c r="AL804" s="13">
        <f t="shared" si="1690"/>
        <v>11.176965967069998</v>
      </c>
      <c r="AM804" s="13">
        <f t="shared" si="1691"/>
        <v>2.4975203671389998</v>
      </c>
      <c r="AN804" s="13">
        <f t="shared" si="1692"/>
        <v>3.91505512167</v>
      </c>
      <c r="AO804" s="13">
        <f t="shared" si="1693"/>
        <v>0</v>
      </c>
      <c r="AP804" s="13">
        <f t="shared" si="1694"/>
        <v>4.1680614916800005</v>
      </c>
      <c r="AQ804" s="13">
        <f t="shared" si="1695"/>
        <v>0</v>
      </c>
      <c r="AR804" s="13">
        <f t="shared" si="1696"/>
        <v>0.70301868201200002</v>
      </c>
      <c r="AS804" s="13">
        <f t="shared" si="1697"/>
        <v>0</v>
      </c>
      <c r="AT804" s="13">
        <f t="shared" si="1698"/>
        <v>0</v>
      </c>
      <c r="AU804" s="13">
        <f t="shared" si="1699"/>
        <v>0</v>
      </c>
      <c r="AV804" s="13">
        <f t="shared" si="1700"/>
        <v>0</v>
      </c>
      <c r="AW804" s="13">
        <f t="shared" si="1701"/>
        <v>0</v>
      </c>
      <c r="AY804">
        <f t="shared" si="1702"/>
        <v>0</v>
      </c>
      <c r="AZ804">
        <f t="shared" si="1703"/>
        <v>1</v>
      </c>
      <c r="BB804">
        <f t="shared" si="1731"/>
        <v>1</v>
      </c>
      <c r="BC804">
        <f t="shared" si="1732"/>
        <v>1</v>
      </c>
      <c r="BD804" s="41">
        <f t="shared" si="1733"/>
        <v>2.2506422134018984</v>
      </c>
      <c r="BE804" s="13">
        <f t="shared" si="1734"/>
        <v>11.176965967069998</v>
      </c>
      <c r="BF804" s="13">
        <f t="shared" si="1735"/>
        <v>2.4975203671389998</v>
      </c>
      <c r="BG804" s="13">
        <f t="shared" si="1704"/>
        <v>3.91505512167</v>
      </c>
      <c r="BH804" s="13">
        <f t="shared" si="1705"/>
        <v>4.1680614916800005</v>
      </c>
      <c r="BI804" s="13">
        <f t="shared" si="1706"/>
        <v>0.70301868201200002</v>
      </c>
      <c r="BJ804" s="17">
        <f t="shared" si="1707"/>
        <v>0.2234524444735082</v>
      </c>
      <c r="BK804" s="17">
        <f t="shared" si="1708"/>
        <v>0.35027888008290303</v>
      </c>
      <c r="BL804" s="17">
        <f t="shared" si="1709"/>
        <v>0.37291528881452279</v>
      </c>
      <c r="BM804" s="17">
        <f t="shared" si="1710"/>
        <v>6.2898883657985571E-2</v>
      </c>
      <c r="BN804" s="17">
        <f t="shared" si="1752"/>
        <v>1.5675768547004234</v>
      </c>
      <c r="BO804" s="17">
        <f t="shared" si="1753"/>
        <v>1.6688798804290297</v>
      </c>
      <c r="BP804" s="17">
        <f t="shared" si="1754"/>
        <v>0.28148666623981666</v>
      </c>
      <c r="BQ804" s="17">
        <f t="shared" si="1755"/>
        <v>1.064623961131377</v>
      </c>
      <c r="BR804" s="17">
        <f t="shared" si="1756"/>
        <v>0.17956801632772962</v>
      </c>
      <c r="BS804" s="17">
        <f t="shared" si="1757"/>
        <v>0.16866802071306239</v>
      </c>
      <c r="BT804" s="96">
        <f t="shared" si="1711"/>
        <v>-1.4985566639735093</v>
      </c>
      <c r="BU804" s="96">
        <f t="shared" si="1712"/>
        <v>-1.0490256415385943</v>
      </c>
      <c r="BV804" s="96">
        <f t="shared" si="1713"/>
        <v>-0.98640399286705238</v>
      </c>
      <c r="BW804" s="96">
        <f t="shared" si="1714"/>
        <v>-2.7662268633189999</v>
      </c>
      <c r="BX804" s="96"/>
      <c r="BY804" s="96"/>
      <c r="BZ804" s="96"/>
      <c r="CA804" s="96"/>
      <c r="CB804" s="96"/>
      <c r="CC804" s="96"/>
      <c r="CD804" s="96"/>
      <c r="CE804" s="96"/>
      <c r="CF804" s="96"/>
      <c r="CG804" s="96"/>
      <c r="CH804" s="96"/>
      <c r="CJ804" s="39"/>
      <c r="CK804" s="19">
        <f t="shared" si="1736"/>
        <v>0</v>
      </c>
      <c r="CL804" s="38">
        <f t="shared" si="1737"/>
        <v>2.2506422134018984</v>
      </c>
      <c r="CM804" s="39">
        <f t="shared" si="1738"/>
        <v>0.21795309400802376</v>
      </c>
      <c r="CN804" s="39">
        <f t="shared" si="1739"/>
        <v>0.33335330167033006</v>
      </c>
      <c r="CO804" s="41">
        <f t="shared" si="1740"/>
        <v>0.33810000000000001</v>
      </c>
      <c r="CP804" s="39">
        <f t="shared" si="1741"/>
        <v>5.4382498093190984E-2</v>
      </c>
      <c r="CQ804" s="17">
        <f t="shared" si="1742"/>
        <v>1.5294726747859697</v>
      </c>
      <c r="CR804" s="17">
        <f t="shared" si="1743"/>
        <v>1.5512512063148463</v>
      </c>
      <c r="CS804" s="17">
        <f t="shared" si="1744"/>
        <v>0.24951468728032336</v>
      </c>
      <c r="CT804" s="17">
        <f t="shared" si="1745"/>
        <v>1.0142392419870621</v>
      </c>
      <c r="CU804" s="17">
        <f t="shared" si="1746"/>
        <v>0.1631377215125728</v>
      </c>
      <c r="CV804" s="17">
        <f t="shared" si="1747"/>
        <v>0.16084737679145514</v>
      </c>
      <c r="CW804" s="13">
        <f t="shared" si="1748"/>
        <v>-1.5234754044451877</v>
      </c>
      <c r="CX804" s="13">
        <f t="shared" si="1749"/>
        <v>-1.098552385451353</v>
      </c>
      <c r="CY804" s="13">
        <f t="shared" si="1750"/>
        <v>-2.9117129031133331</v>
      </c>
      <c r="CZ804" s="13">
        <f t="shared" si="1758"/>
        <v>0.42492301899383456</v>
      </c>
      <c r="DA804" s="13">
        <f t="shared" si="1759"/>
        <v>0.43906183517689085</v>
      </c>
      <c r="DB804" s="13">
        <f t="shared" si="1760"/>
        <v>-1.3882374986681456</v>
      </c>
      <c r="DC804" s="13">
        <f t="shared" si="1761"/>
        <v>1.4138816183056247E-2</v>
      </c>
      <c r="DD804" s="13">
        <f t="shared" si="1762"/>
        <v>-1.8131605176619801</v>
      </c>
      <c r="DE804" s="13">
        <f t="shared" si="1763"/>
        <v>-1.8272993338450363</v>
      </c>
      <c r="DF804" s="15"/>
      <c r="DV804" s="39" t="str">
        <f>E804</f>
        <v>STD</v>
      </c>
      <c r="DW804" s="39" t="str">
        <f>A804</f>
        <v>Lab 3</v>
      </c>
      <c r="DX804" s="39" t="str">
        <f>B804</f>
        <v>Jul 22, 2020</v>
      </c>
      <c r="DY804" s="124">
        <f>C804</f>
        <v>3</v>
      </c>
      <c r="DZ804" s="48">
        <f>BE804/AVERAGE(BE802,BE806)</f>
        <v>0.99683254757762296</v>
      </c>
      <c r="EA804" s="46">
        <f>(CM804/AVERAGE(CM802,CM806)-1)*10^6</f>
        <v>-15.142264041756448</v>
      </c>
      <c r="EB804" s="46">
        <f>(CN804/AVERAGE(CN802,CN806)-1)*10^6</f>
        <v>13.392330665551455</v>
      </c>
      <c r="EC804" s="46">
        <f>(CP804/AVERAGE(CP802,CP806)-1)*10^6</f>
        <v>69.725597065861677</v>
      </c>
      <c r="EH804" s="50"/>
      <c r="EK804" s="46"/>
      <c r="EL804" s="46"/>
      <c r="EQ804" s="124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</row>
    <row r="805" spans="1:235" s="21" customFormat="1">
      <c r="A805" s="21" t="s">
        <v>178</v>
      </c>
      <c r="B805" s="21" t="s">
        <v>174</v>
      </c>
      <c r="C805" s="21">
        <v>3</v>
      </c>
      <c r="D805" s="23">
        <v>49</v>
      </c>
      <c r="E805" s="21" t="s">
        <v>171</v>
      </c>
      <c r="F805" s="22">
        <v>8.7322170999999996E-5</v>
      </c>
      <c r="G805" s="22">
        <v>-1.2682323E-5</v>
      </c>
      <c r="H805" s="22">
        <v>1.9603293000000001E-4</v>
      </c>
      <c r="I805" s="22">
        <v>5.2132860999999997E-5</v>
      </c>
      <c r="J805" s="22">
        <v>1.2667833000000001E-4</v>
      </c>
      <c r="K805" s="22"/>
      <c r="L805" s="22">
        <v>1.7100832E-4</v>
      </c>
      <c r="M805" s="22"/>
      <c r="N805" s="22">
        <v>8.0887987999999996E-5</v>
      </c>
      <c r="O805" s="22"/>
      <c r="P805" s="22"/>
      <c r="Q805" s="22"/>
      <c r="R805" s="22"/>
      <c r="S805" s="22"/>
      <c r="T805" s="22">
        <v>9.2236563000000003E-5</v>
      </c>
      <c r="U805" s="22">
        <v>2.1264205999999999E-5</v>
      </c>
      <c r="V805" s="22">
        <v>9.482919166666667</v>
      </c>
      <c r="W805" s="22">
        <v>2.1190159999999998</v>
      </c>
      <c r="X805" s="22">
        <v>3.3217971666666668</v>
      </c>
      <c r="Y805" s="22"/>
      <c r="Z805" s="22">
        <v>3.536585833333334</v>
      </c>
      <c r="AA805" s="22"/>
      <c r="AB805" s="22">
        <v>0.59651330833333338</v>
      </c>
      <c r="AI805" s="71">
        <f t="shared" si="1730"/>
        <v>1</v>
      </c>
      <c r="AJ805" s="22">
        <f t="shared" si="1688"/>
        <v>4.9143920000000065E-6</v>
      </c>
      <c r="AK805" s="22">
        <f t="shared" si="1689"/>
        <v>3.3946528999999997E-5</v>
      </c>
      <c r="AL805" s="22">
        <f t="shared" si="1690"/>
        <v>9.4827231337366662</v>
      </c>
      <c r="AM805" s="22">
        <f t="shared" si="1691"/>
        <v>2.1189638671389996</v>
      </c>
      <c r="AN805" s="22">
        <f t="shared" si="1692"/>
        <v>3.3216704883366668</v>
      </c>
      <c r="AO805" s="22">
        <f t="shared" si="1693"/>
        <v>0</v>
      </c>
      <c r="AP805" s="22">
        <f t="shared" si="1694"/>
        <v>3.5364148250133338</v>
      </c>
      <c r="AQ805" s="22">
        <f t="shared" si="1695"/>
        <v>0</v>
      </c>
      <c r="AR805" s="22">
        <f t="shared" si="1696"/>
        <v>0.59643242034533339</v>
      </c>
      <c r="AS805" s="22">
        <f t="shared" si="1697"/>
        <v>0</v>
      </c>
      <c r="AT805" s="22">
        <f t="shared" si="1698"/>
        <v>0</v>
      </c>
      <c r="AU805" s="22">
        <f t="shared" si="1699"/>
        <v>0</v>
      </c>
      <c r="AV805" s="22">
        <f t="shared" si="1700"/>
        <v>0</v>
      </c>
      <c r="AW805" s="22">
        <f t="shared" si="1701"/>
        <v>0</v>
      </c>
      <c r="AY805" s="21">
        <f t="shared" si="1702"/>
        <v>0</v>
      </c>
      <c r="AZ805" s="21">
        <f t="shared" si="1703"/>
        <v>1</v>
      </c>
      <c r="BB805" s="21">
        <f t="shared" si="1731"/>
        <v>1</v>
      </c>
      <c r="BC805" s="21">
        <f t="shared" si="1732"/>
        <v>1</v>
      </c>
      <c r="BD805" s="63">
        <f t="shared" si="1733"/>
        <v>2.251696699642614</v>
      </c>
      <c r="BE805" s="22">
        <f t="shared" si="1734"/>
        <v>9.4827231337366662</v>
      </c>
      <c r="BF805" s="22">
        <f t="shared" si="1735"/>
        <v>2.1189638671389996</v>
      </c>
      <c r="BG805" s="22">
        <f t="shared" si="1704"/>
        <v>3.3216704883366668</v>
      </c>
      <c r="BH805" s="22">
        <f t="shared" si="1705"/>
        <v>3.5364148250133338</v>
      </c>
      <c r="BI805" s="22">
        <f t="shared" si="1706"/>
        <v>0.59643242034533339</v>
      </c>
      <c r="BJ805" s="59">
        <f t="shared" si="1707"/>
        <v>0.22345520767134558</v>
      </c>
      <c r="BK805" s="59">
        <f t="shared" si="1708"/>
        <v>0.35028656236088618</v>
      </c>
      <c r="BL805" s="59">
        <f t="shared" si="1709"/>
        <v>0.37293241352073619</v>
      </c>
      <c r="BM805" s="59">
        <f t="shared" si="1710"/>
        <v>6.2896745157876313E-2</v>
      </c>
      <c r="BN805" s="59">
        <f t="shared" si="1752"/>
        <v>1.5675918498891384</v>
      </c>
      <c r="BO805" s="59">
        <f t="shared" si="1753"/>
        <v>1.6689358793966411</v>
      </c>
      <c r="BP805" s="59">
        <f t="shared" si="1754"/>
        <v>0.28147361528662096</v>
      </c>
      <c r="BQ805" s="59">
        <f t="shared" si="1755"/>
        <v>1.0646495001327483</v>
      </c>
      <c r="BR805" s="59">
        <f t="shared" si="1756"/>
        <v>0.17955797314621599</v>
      </c>
      <c r="BS805" s="59">
        <f t="shared" si="1757"/>
        <v>0.16865454135264932</v>
      </c>
      <c r="BT805" s="147">
        <f t="shared" si="1711"/>
        <v>-1.4985442981175023</v>
      </c>
      <c r="BU805" s="147">
        <f t="shared" si="1712"/>
        <v>-1.0490037098887639</v>
      </c>
      <c r="BV805" s="147">
        <f t="shared" si="1713"/>
        <v>-0.98635807275182574</v>
      </c>
      <c r="BW805" s="147">
        <f t="shared" si="1714"/>
        <v>-2.766260862912302</v>
      </c>
      <c r="BX805" s="147"/>
      <c r="BY805" s="147"/>
      <c r="BZ805" s="147"/>
      <c r="CA805" s="147"/>
      <c r="CB805" s="147"/>
      <c r="CC805" s="147"/>
      <c r="CD805" s="147"/>
      <c r="CE805" s="147"/>
      <c r="CF805" s="147"/>
      <c r="CG805" s="147"/>
      <c r="CH805" s="147"/>
      <c r="CJ805" s="62"/>
      <c r="CK805" s="60">
        <f t="shared" si="1736"/>
        <v>0</v>
      </c>
      <c r="CL805" s="61">
        <f t="shared" si="1737"/>
        <v>2.251696699642614</v>
      </c>
      <c r="CM805" s="62">
        <f t="shared" si="1738"/>
        <v>0.21795324456086643</v>
      </c>
      <c r="CN805" s="62">
        <f t="shared" si="1739"/>
        <v>0.33335287732583685</v>
      </c>
      <c r="CO805" s="63">
        <f t="shared" si="1740"/>
        <v>0.33810000000000001</v>
      </c>
      <c r="CP805" s="62">
        <f t="shared" si="1741"/>
        <v>5.4376942459496654E-2</v>
      </c>
      <c r="CQ805" s="59">
        <f t="shared" si="1742"/>
        <v>1.5294696713392741</v>
      </c>
      <c r="CR805" s="59">
        <f t="shared" si="1743"/>
        <v>1.5512501347764101</v>
      </c>
      <c r="CS805" s="59">
        <f t="shared" si="1744"/>
        <v>0.24948902490098573</v>
      </c>
      <c r="CT805" s="59">
        <f t="shared" si="1745"/>
        <v>1.0142405330718749</v>
      </c>
      <c r="CU805" s="59">
        <f t="shared" si="1746"/>
        <v>0.16312126325625123</v>
      </c>
      <c r="CV805" s="59">
        <f t="shared" si="1747"/>
        <v>0.16083094486689337</v>
      </c>
      <c r="CW805" s="22">
        <f t="shared" si="1748"/>
        <v>-1.5234747136874294</v>
      </c>
      <c r="CX805" s="22">
        <f t="shared" si="1749"/>
        <v>-1.0985536584093865</v>
      </c>
      <c r="CY805" s="22">
        <f t="shared" si="1750"/>
        <v>-2.911815066818312</v>
      </c>
      <c r="CZ805" s="22">
        <f t="shared" si="1758"/>
        <v>0.4249210552780428</v>
      </c>
      <c r="DA805" s="22">
        <f t="shared" si="1759"/>
        <v>0.43906114441913224</v>
      </c>
      <c r="DB805" s="22">
        <f t="shared" si="1760"/>
        <v>-1.3883403531308831</v>
      </c>
      <c r="DC805" s="22">
        <f t="shared" si="1761"/>
        <v>1.4140089141089857E-2</v>
      </c>
      <c r="DD805" s="22">
        <f t="shared" si="1762"/>
        <v>-1.8132614084089258</v>
      </c>
      <c r="DE805" s="22">
        <f t="shared" si="1763"/>
        <v>-1.8274014975500155</v>
      </c>
      <c r="DF805" s="106"/>
      <c r="DY805" s="128"/>
      <c r="DZ805"/>
      <c r="EA805" s="60"/>
      <c r="EB805" s="60"/>
      <c r="EC805" s="60"/>
      <c r="EE805" s="21" t="str">
        <f>E805</f>
        <v>iRM10</v>
      </c>
      <c r="EF805" s="21" t="str">
        <f>A805</f>
        <v>Lab 3</v>
      </c>
      <c r="EG805" s="21" t="str">
        <f>B805</f>
        <v>Jul 22, 2020</v>
      </c>
      <c r="EH805" s="129">
        <f>C805</f>
        <v>3</v>
      </c>
      <c r="EI805" s="49">
        <f>BE805/AVERAGE(BE804,BE806)</f>
        <v>0.84892127645137916</v>
      </c>
      <c r="EJ805" s="47">
        <f>(CM805/AVERAGE(CM804,CM806)-1)*10^6</f>
        <v>-11.622534972111076</v>
      </c>
      <c r="EK805" s="47">
        <f>(CN805/AVERAGE(CN804,CN806)-1)*10^6</f>
        <v>6.741923504582914</v>
      </c>
      <c r="EL805" s="47">
        <f>(CP805/AVERAGE(CP804,CP806)-1)*10^6</f>
        <v>-53.754356139523729</v>
      </c>
      <c r="EN805"/>
      <c r="EO805"/>
      <c r="EP805"/>
      <c r="EQ805" s="124"/>
      <c r="ER805"/>
      <c r="ES805"/>
      <c r="ET805"/>
      <c r="EU805"/>
      <c r="EV805"/>
      <c r="EW805"/>
      <c r="EX805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62"/>
      <c r="FT805" s="62"/>
      <c r="FU805" s="62"/>
      <c r="FV805" s="62"/>
      <c r="FW805" s="62"/>
      <c r="FX805" s="62"/>
      <c r="FY805" s="62"/>
      <c r="FZ805" s="62"/>
      <c r="GA805" s="62"/>
      <c r="GB805" s="62"/>
      <c r="GC805" s="62"/>
      <c r="GD805" s="62"/>
      <c r="GE805" s="62"/>
      <c r="GF805" s="62"/>
      <c r="GG805" s="62"/>
      <c r="GH805" s="62"/>
      <c r="GI805" s="62"/>
      <c r="GJ805" s="62"/>
      <c r="GK805" s="62"/>
      <c r="GL805" s="62"/>
      <c r="GM805" s="62"/>
      <c r="GN805" s="62"/>
      <c r="GO805" s="62"/>
      <c r="GP805" s="62"/>
      <c r="GQ805" s="62"/>
      <c r="GR805" s="62"/>
      <c r="GS805" s="62"/>
      <c r="GT805" s="62"/>
      <c r="GV805" s="62"/>
      <c r="GW805" s="62"/>
      <c r="GX805" s="62"/>
      <c r="GY805" s="62"/>
      <c r="GZ805" s="62"/>
      <c r="HA805" s="62"/>
      <c r="HB805" s="62"/>
      <c r="HC805" s="62"/>
      <c r="HD805" s="62"/>
      <c r="HE805" s="62"/>
      <c r="HF805" s="62"/>
      <c r="HG805" s="62"/>
      <c r="HH805" s="62"/>
      <c r="HI805" s="62"/>
      <c r="HJ805" s="62"/>
      <c r="HK805" s="62"/>
      <c r="HL805" s="62"/>
      <c r="HM805" s="62"/>
      <c r="HN805" s="62"/>
      <c r="HO805" s="62"/>
      <c r="HP805" s="62"/>
      <c r="HQ805" s="62"/>
      <c r="HR805" s="62"/>
      <c r="HS805" s="62"/>
      <c r="HT805" s="62"/>
      <c r="HU805" s="62"/>
      <c r="HV805" s="62"/>
      <c r="HW805" s="62"/>
      <c r="HX805" s="62"/>
      <c r="HY805" s="62"/>
      <c r="HZ805" s="39"/>
      <c r="IA805" s="39"/>
    </row>
    <row r="806" spans="1:235">
      <c r="A806" t="s">
        <v>178</v>
      </c>
      <c r="B806" t="s">
        <v>174</v>
      </c>
      <c r="C806">
        <v>3</v>
      </c>
      <c r="D806" s="14">
        <v>50</v>
      </c>
      <c r="E806" t="s">
        <v>162</v>
      </c>
      <c r="F806" s="13">
        <v>8.7322170999999996E-5</v>
      </c>
      <c r="G806" s="13">
        <v>-1.2682323E-5</v>
      </c>
      <c r="H806" s="13">
        <v>1.9603293000000001E-4</v>
      </c>
      <c r="I806" s="13">
        <v>5.2132860999999997E-5</v>
      </c>
      <c r="J806" s="13">
        <v>1.2667833000000001E-4</v>
      </c>
      <c r="K806" s="13"/>
      <c r="L806" s="13">
        <v>1.7100832E-4</v>
      </c>
      <c r="M806" s="13"/>
      <c r="N806" s="13">
        <v>8.0887987999999996E-5</v>
      </c>
      <c r="O806" s="13"/>
      <c r="P806" s="13"/>
      <c r="Q806" s="13"/>
      <c r="R806" s="13"/>
      <c r="S806" s="13"/>
      <c r="T806" s="13">
        <v>1.3348544E-5</v>
      </c>
      <c r="U806" s="13">
        <v>3.1062916999999997E-5</v>
      </c>
      <c r="V806" s="13">
        <v>11.163872</v>
      </c>
      <c r="W806" s="13">
        <v>2.4947121999999999</v>
      </c>
      <c r="X806" s="13">
        <v>3.9106133000000001</v>
      </c>
      <c r="Y806" s="13"/>
      <c r="Z806" s="13">
        <v>4.1635911999999999</v>
      </c>
      <c r="AA806" s="13"/>
      <c r="AB806" s="13">
        <v>0.70227446000000004</v>
      </c>
      <c r="AI806" s="68">
        <f t="shared" si="1730"/>
        <v>1</v>
      </c>
      <c r="AJ806" s="13">
        <f t="shared" si="1688"/>
        <v>-7.3973626999999993E-5</v>
      </c>
      <c r="AK806" s="13">
        <f t="shared" si="1689"/>
        <v>4.3745239999999999E-5</v>
      </c>
      <c r="AL806" s="13">
        <f t="shared" si="1690"/>
        <v>11.163675967069999</v>
      </c>
      <c r="AM806" s="13">
        <f t="shared" si="1691"/>
        <v>2.4946600671389998</v>
      </c>
      <c r="AN806" s="13">
        <f t="shared" si="1692"/>
        <v>3.9104866216700001</v>
      </c>
      <c r="AO806" s="13">
        <f t="shared" si="1693"/>
        <v>0</v>
      </c>
      <c r="AP806" s="13">
        <f t="shared" si="1694"/>
        <v>4.1634201916800002</v>
      </c>
      <c r="AQ806" s="13">
        <f t="shared" si="1695"/>
        <v>0</v>
      </c>
      <c r="AR806" s="13">
        <f t="shared" si="1696"/>
        <v>0.70219357201200006</v>
      </c>
      <c r="AS806" s="13">
        <f t="shared" si="1697"/>
        <v>0</v>
      </c>
      <c r="AT806" s="13">
        <f t="shared" si="1698"/>
        <v>0</v>
      </c>
      <c r="AU806" s="13">
        <f t="shared" si="1699"/>
        <v>0</v>
      </c>
      <c r="AV806" s="13">
        <f t="shared" si="1700"/>
        <v>0</v>
      </c>
      <c r="AW806" s="13">
        <f t="shared" si="1701"/>
        <v>0</v>
      </c>
      <c r="AY806">
        <f t="shared" si="1702"/>
        <v>0</v>
      </c>
      <c r="AZ806">
        <f t="shared" si="1703"/>
        <v>1</v>
      </c>
      <c r="BB806">
        <f t="shared" si="1731"/>
        <v>1</v>
      </c>
      <c r="BC806">
        <f t="shared" si="1732"/>
        <v>1</v>
      </c>
      <c r="BD806" s="41">
        <f t="shared" si="1733"/>
        <v>2.2523782618466104</v>
      </c>
      <c r="BE806" s="13">
        <f t="shared" si="1734"/>
        <v>11.163675967069999</v>
      </c>
      <c r="BF806" s="13">
        <f t="shared" si="1735"/>
        <v>2.4946600671389998</v>
      </c>
      <c r="BG806" s="13">
        <f t="shared" si="1704"/>
        <v>3.9104866216700001</v>
      </c>
      <c r="BH806" s="13">
        <f t="shared" si="1705"/>
        <v>4.1634201916800002</v>
      </c>
      <c r="BI806" s="13">
        <f t="shared" si="1706"/>
        <v>0.70219357201200006</v>
      </c>
      <c r="BJ806" s="17">
        <f t="shared" si="1707"/>
        <v>0.22346224258905506</v>
      </c>
      <c r="BK806" s="17">
        <f t="shared" si="1708"/>
        <v>0.35028664690778732</v>
      </c>
      <c r="BL806" s="17">
        <f t="shared" si="1709"/>
        <v>0.37294348241215791</v>
      </c>
      <c r="BM806" s="17">
        <f t="shared" si="1710"/>
        <v>6.2899852529157266E-2</v>
      </c>
      <c r="BN806" s="17">
        <f t="shared" si="1752"/>
        <v>1.567542878158442</v>
      </c>
      <c r="BO806" s="17">
        <f t="shared" si="1753"/>
        <v>1.6689328724673969</v>
      </c>
      <c r="BP806" s="17">
        <f t="shared" si="1754"/>
        <v>0.28147865966256097</v>
      </c>
      <c r="BQ806" s="17">
        <f t="shared" si="1755"/>
        <v>1.0646808426880598</v>
      </c>
      <c r="BR806" s="17">
        <f t="shared" si="1756"/>
        <v>0.17956680074566359</v>
      </c>
      <c r="BS806" s="17">
        <f t="shared" si="1757"/>
        <v>0.16865786773461719</v>
      </c>
      <c r="BT806" s="96">
        <f t="shared" si="1711"/>
        <v>-1.4985128161616916</v>
      </c>
      <c r="BU806" s="96">
        <f t="shared" si="1712"/>
        <v>-1.0490034685238359</v>
      </c>
      <c r="BV806" s="96">
        <f t="shared" si="1713"/>
        <v>-0.98632839250211424</v>
      </c>
      <c r="BW806" s="96">
        <f t="shared" si="1714"/>
        <v>-2.7662114598069918</v>
      </c>
      <c r="BX806" s="96"/>
      <c r="BY806" s="96"/>
      <c r="BZ806" s="96"/>
      <c r="CA806" s="96"/>
      <c r="CB806" s="96"/>
      <c r="CC806" s="96"/>
      <c r="CD806" s="96"/>
      <c r="CE806" s="96"/>
      <c r="CF806" s="96"/>
      <c r="CG806" s="96"/>
      <c r="CH806" s="96"/>
      <c r="CJ806" s="39"/>
      <c r="CK806" s="19">
        <f t="shared" si="1736"/>
        <v>0</v>
      </c>
      <c r="CL806" s="38">
        <f t="shared" si="1737"/>
        <v>2.2523782618466104</v>
      </c>
      <c r="CM806" s="39">
        <f t="shared" si="1738"/>
        <v>0.21795846151100787</v>
      </c>
      <c r="CN806" s="39">
        <f t="shared" si="1739"/>
        <v>0.33334795813244966</v>
      </c>
      <c r="CO806" s="41">
        <f t="shared" si="1740"/>
        <v>0.33810000000000007</v>
      </c>
      <c r="CP806" s="39">
        <f t="shared" si="1741"/>
        <v>5.4377233135128399E-2</v>
      </c>
      <c r="CQ806" s="17">
        <f t="shared" si="1742"/>
        <v>1.5294104932724262</v>
      </c>
      <c r="CR806" s="17">
        <f t="shared" si="1743"/>
        <v>1.5512130047904766</v>
      </c>
      <c r="CS806" s="17">
        <f t="shared" si="1744"/>
        <v>0.24948438687883695</v>
      </c>
      <c r="CT806" s="17">
        <f t="shared" si="1745"/>
        <v>1.0142555001511731</v>
      </c>
      <c r="CU806" s="17">
        <f t="shared" si="1746"/>
        <v>0.16312454241439389</v>
      </c>
      <c r="CV806" s="17">
        <f t="shared" si="1747"/>
        <v>0.16083180459961072</v>
      </c>
      <c r="CW806" s="13">
        <f t="shared" si="1748"/>
        <v>-1.5234507778762592</v>
      </c>
      <c r="CX806" s="13">
        <f t="shared" si="1749"/>
        <v>-1.098568415233214</v>
      </c>
      <c r="CY806" s="13">
        <f t="shared" si="1750"/>
        <v>-2.9118097212648166</v>
      </c>
      <c r="CZ806" s="13">
        <f t="shared" si="1758"/>
        <v>0.42488236264304524</v>
      </c>
      <c r="DA806" s="13">
        <f t="shared" si="1759"/>
        <v>0.4390372086079623</v>
      </c>
      <c r="DB806" s="13">
        <f t="shared" si="1760"/>
        <v>-1.3883589433885579</v>
      </c>
      <c r="DC806" s="13">
        <f t="shared" si="1761"/>
        <v>1.4154845964917258E-2</v>
      </c>
      <c r="DD806" s="13">
        <f t="shared" si="1762"/>
        <v>-1.8132413060316031</v>
      </c>
      <c r="DE806" s="13">
        <f t="shared" si="1763"/>
        <v>-1.8273961519965203</v>
      </c>
      <c r="DF806" s="15"/>
      <c r="DV806" s="39" t="str">
        <f>E806</f>
        <v>STD</v>
      </c>
      <c r="DW806" s="39" t="str">
        <f>A806</f>
        <v>Lab 3</v>
      </c>
      <c r="DX806" s="39" t="str">
        <f>B806</f>
        <v>Jul 22, 2020</v>
      </c>
      <c r="DY806" s="124">
        <f>C806</f>
        <v>3</v>
      </c>
      <c r="DZ806" s="48">
        <f>BE806/AVERAGE(BE804,BE808)</f>
        <v>1.002582956410988</v>
      </c>
      <c r="EA806" s="46">
        <f>(CM806/AVERAGE(CM804,CM808)-1)*10^6</f>
        <v>24.20582279083483</v>
      </c>
      <c r="EB806" s="46">
        <f>(CN806/AVERAGE(CN804,CN808)-1)*10^6</f>
        <v>-10.069771384846327</v>
      </c>
      <c r="EC806" s="46">
        <f>(CP806/AVERAGE(CP804,CP808)-1)*10^6</f>
        <v>-79.204551837186443</v>
      </c>
      <c r="EH806" s="50"/>
      <c r="EK806" s="46"/>
      <c r="EL806" s="46"/>
      <c r="EQ806" s="124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</row>
    <row r="807" spans="1:235">
      <c r="A807" t="s">
        <v>178</v>
      </c>
      <c r="B807" t="s">
        <v>174</v>
      </c>
      <c r="C807">
        <v>3</v>
      </c>
      <c r="D807" s="14">
        <v>51</v>
      </c>
      <c r="E807" t="s">
        <v>172</v>
      </c>
      <c r="F807" s="13">
        <v>8.7322170999999996E-5</v>
      </c>
      <c r="G807" s="13">
        <v>-1.2682323E-5</v>
      </c>
      <c r="H807" s="13">
        <v>1.9603293000000001E-4</v>
      </c>
      <c r="I807" s="13">
        <v>5.2132860999999997E-5</v>
      </c>
      <c r="J807" s="13">
        <v>1.2667833000000001E-4</v>
      </c>
      <c r="K807" s="13"/>
      <c r="L807" s="13">
        <v>1.7100832E-4</v>
      </c>
      <c r="M807" s="13"/>
      <c r="N807" s="13">
        <v>8.0887987999999996E-5</v>
      </c>
      <c r="O807" s="13"/>
      <c r="P807" s="13"/>
      <c r="Q807" s="13"/>
      <c r="R807" s="13"/>
      <c r="S807" s="13"/>
      <c r="T807" s="13">
        <v>-1.8334997000000002E-5</v>
      </c>
      <c r="U807" s="13">
        <v>4.4451135999999997E-5</v>
      </c>
      <c r="V807" s="13">
        <v>11.150964999999999</v>
      </c>
      <c r="W807" s="13">
        <v>2.4918076</v>
      </c>
      <c r="X807" s="13">
        <v>3.9061842000000002</v>
      </c>
      <c r="Y807" s="13"/>
      <c r="Z807" s="13">
        <v>4.1588241000000004</v>
      </c>
      <c r="AA807" s="13"/>
      <c r="AB807" s="13">
        <v>0.70151984999999994</v>
      </c>
      <c r="AI807" s="68">
        <f t="shared" si="1730"/>
        <v>1</v>
      </c>
      <c r="AJ807" s="13">
        <f t="shared" si="1688"/>
        <v>-1.05657168E-4</v>
      </c>
      <c r="AK807" s="13">
        <f t="shared" si="1689"/>
        <v>5.7133458999999999E-5</v>
      </c>
      <c r="AL807" s="13">
        <f t="shared" si="1690"/>
        <v>11.150768967069999</v>
      </c>
      <c r="AM807" s="13">
        <f t="shared" si="1691"/>
        <v>2.4917554671389999</v>
      </c>
      <c r="AN807" s="13">
        <f t="shared" si="1692"/>
        <v>3.9060575216700002</v>
      </c>
      <c r="AO807" s="13">
        <f t="shared" si="1693"/>
        <v>0</v>
      </c>
      <c r="AP807" s="13">
        <f t="shared" si="1694"/>
        <v>4.1586530916800006</v>
      </c>
      <c r="AQ807" s="13">
        <f t="shared" si="1695"/>
        <v>0</v>
      </c>
      <c r="AR807" s="13">
        <f t="shared" si="1696"/>
        <v>0.70143896201199996</v>
      </c>
      <c r="AS807" s="13">
        <f t="shared" si="1697"/>
        <v>0</v>
      </c>
      <c r="AT807" s="13">
        <f t="shared" si="1698"/>
        <v>0</v>
      </c>
      <c r="AU807" s="13">
        <f t="shared" si="1699"/>
        <v>0</v>
      </c>
      <c r="AV807" s="13">
        <f t="shared" si="1700"/>
        <v>0</v>
      </c>
      <c r="AW807" s="13">
        <f t="shared" si="1701"/>
        <v>0</v>
      </c>
      <c r="AY807">
        <f t="shared" si="1702"/>
        <v>0</v>
      </c>
      <c r="AZ807">
        <f t="shared" si="1703"/>
        <v>1</v>
      </c>
      <c r="BB807">
        <f t="shared" si="1731"/>
        <v>1</v>
      </c>
      <c r="BC807">
        <f t="shared" si="1732"/>
        <v>1</v>
      </c>
      <c r="BD807" s="41">
        <f t="shared" si="1733"/>
        <v>2.2526349276874358</v>
      </c>
      <c r="BE807" s="13">
        <f t="shared" si="1734"/>
        <v>11.150768967069999</v>
      </c>
      <c r="BF807" s="13">
        <f t="shared" si="1735"/>
        <v>2.4917554671389999</v>
      </c>
      <c r="BG807" s="13">
        <f t="shared" si="1704"/>
        <v>3.9060575216700002</v>
      </c>
      <c r="BH807" s="13">
        <f t="shared" si="1705"/>
        <v>4.1586530916800006</v>
      </c>
      <c r="BI807" s="13">
        <f t="shared" si="1706"/>
        <v>0.70143896201199996</v>
      </c>
      <c r="BJ807" s="17">
        <f t="shared" si="1707"/>
        <v>0.22346041555497667</v>
      </c>
      <c r="BK807" s="17">
        <f t="shared" si="1708"/>
        <v>0.35029490192158153</v>
      </c>
      <c r="BL807" s="17">
        <f t="shared" si="1709"/>
        <v>0.37294765087153786</v>
      </c>
      <c r="BM807" s="17">
        <f t="shared" si="1710"/>
        <v>6.2904985663631022E-2</v>
      </c>
      <c r="BN807" s="17">
        <f t="shared" si="1752"/>
        <v>1.5675926362689525</v>
      </c>
      <c r="BO807" s="17">
        <f t="shared" si="1753"/>
        <v>1.6689651719536147</v>
      </c>
      <c r="BP807" s="17">
        <f t="shared" si="1754"/>
        <v>0.28150393217251879</v>
      </c>
      <c r="BQ807" s="17">
        <f t="shared" si="1755"/>
        <v>1.0646676523857246</v>
      </c>
      <c r="BR807" s="17">
        <f t="shared" si="1756"/>
        <v>0.17957722284440553</v>
      </c>
      <c r="BS807" s="17">
        <f t="shared" si="1757"/>
        <v>0.16866974632131065</v>
      </c>
      <c r="BT807" s="96">
        <f t="shared" si="1711"/>
        <v>-1.4985209922254696</v>
      </c>
      <c r="BU807" s="96">
        <f t="shared" si="1712"/>
        <v>-1.0489799023485396</v>
      </c>
      <c r="BV807" s="96">
        <f t="shared" si="1713"/>
        <v>-0.98631721537667594</v>
      </c>
      <c r="BW807" s="96">
        <f t="shared" si="1714"/>
        <v>-2.7661298550841473</v>
      </c>
      <c r="BX807" s="96"/>
      <c r="BY807" s="96"/>
      <c r="BZ807" s="96"/>
      <c r="CA807" s="96"/>
      <c r="CB807" s="96"/>
      <c r="CC807" s="96"/>
      <c r="CD807" s="96"/>
      <c r="CE807" s="96"/>
      <c r="CF807" s="96"/>
      <c r="CG807" s="96"/>
      <c r="CH807" s="96"/>
      <c r="CJ807" s="39"/>
      <c r="CK807" s="19">
        <f t="shared" si="1736"/>
        <v>0</v>
      </c>
      <c r="CL807" s="38">
        <f t="shared" si="1737"/>
        <v>2.2526349276874358</v>
      </c>
      <c r="CM807" s="39">
        <f t="shared" si="1738"/>
        <v>0.21795606009588542</v>
      </c>
      <c r="CN807" s="39">
        <f t="shared" si="1739"/>
        <v>0.33335393114405848</v>
      </c>
      <c r="CO807" s="41">
        <f t="shared" si="1740"/>
        <v>0.33810000000000001</v>
      </c>
      <c r="CP807" s="39">
        <f t="shared" si="1741"/>
        <v>5.4380768494868156E-2</v>
      </c>
      <c r="CQ807" s="17">
        <f t="shared" si="1742"/>
        <v>1.5294547488030668</v>
      </c>
      <c r="CR807" s="17">
        <f t="shared" si="1743"/>
        <v>1.551230095879232</v>
      </c>
      <c r="CS807" s="17">
        <f t="shared" si="1744"/>
        <v>0.2495033561853908</v>
      </c>
      <c r="CT807" s="17">
        <f t="shared" si="1745"/>
        <v>1.0142373267945368</v>
      </c>
      <c r="CU807" s="17">
        <f t="shared" si="1746"/>
        <v>0.16313222498452423</v>
      </c>
      <c r="CV807" s="17">
        <f t="shared" si="1747"/>
        <v>0.16084226115015721</v>
      </c>
      <c r="CW807" s="13">
        <f t="shared" si="1748"/>
        <v>-1.5234617957020182</v>
      </c>
      <c r="CX807" s="13">
        <f t="shared" si="1749"/>
        <v>-1.0985504971450697</v>
      </c>
      <c r="CY807" s="13">
        <f t="shared" si="1750"/>
        <v>-2.9117447079382015</v>
      </c>
      <c r="CZ807" s="13">
        <f t="shared" si="1758"/>
        <v>0.42491129855694881</v>
      </c>
      <c r="DA807" s="13">
        <f t="shared" si="1759"/>
        <v>0.43904822643372154</v>
      </c>
      <c r="DB807" s="13">
        <f t="shared" si="1760"/>
        <v>-1.3882829122361833</v>
      </c>
      <c r="DC807" s="13">
        <f t="shared" si="1761"/>
        <v>1.4136927876772889E-2</v>
      </c>
      <c r="DD807" s="13">
        <f t="shared" si="1762"/>
        <v>-1.8131942107931318</v>
      </c>
      <c r="DE807" s="13">
        <f t="shared" si="1763"/>
        <v>-1.8273311386699047</v>
      </c>
      <c r="DF807" s="15"/>
      <c r="DY807" s="124"/>
      <c r="EE807" t="str">
        <f>E807</f>
        <v>iRM11</v>
      </c>
      <c r="EF807" t="str">
        <f>A807</f>
        <v>Lab 3</v>
      </c>
      <c r="EG807" t="str">
        <f>B807</f>
        <v>Jul 22, 2020</v>
      </c>
      <c r="EH807" s="50">
        <f>C807</f>
        <v>3</v>
      </c>
      <c r="EI807" s="48">
        <f>BE807/AVERAGE(BE806,BE808)</f>
        <v>1.0020217877591555</v>
      </c>
      <c r="EJ807" s="46">
        <f>(CM807/AVERAGE(CM806,CM808)-1)*10^6</f>
        <v>0.87434936912877959</v>
      </c>
      <c r="EK807" s="46">
        <f>(CN807/AVERAGE(CN806,CN808)-1)*10^6</f>
        <v>15.863298459484199</v>
      </c>
      <c r="EL807" s="46">
        <f>(CP807/AVERAGE(CP806,CP808)-1)*10^6</f>
        <v>34.214979787394739</v>
      </c>
      <c r="EQ807" s="124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62"/>
      <c r="IA807" s="62"/>
    </row>
    <row r="808" spans="1:235">
      <c r="A808" t="s">
        <v>178</v>
      </c>
      <c r="B808" t="s">
        <v>174</v>
      </c>
      <c r="C808">
        <v>3</v>
      </c>
      <c r="D808" s="14">
        <v>52</v>
      </c>
      <c r="E808" t="s">
        <v>162</v>
      </c>
      <c r="F808" s="13">
        <v>8.7322170999999996E-5</v>
      </c>
      <c r="G808" s="13">
        <v>-1.2682323E-5</v>
      </c>
      <c r="H808" s="13">
        <v>1.9603293000000001E-4</v>
      </c>
      <c r="I808" s="13">
        <v>5.2132860999999997E-5</v>
      </c>
      <c r="J808" s="13">
        <v>1.2667833000000001E-4</v>
      </c>
      <c r="K808" s="13"/>
      <c r="L808" s="13">
        <v>1.7100832E-4</v>
      </c>
      <c r="M808" s="13"/>
      <c r="N808" s="13">
        <v>8.0887987999999996E-5</v>
      </c>
      <c r="O808" s="13"/>
      <c r="P808" s="13"/>
      <c r="Q808" s="13"/>
      <c r="R808" s="13"/>
      <c r="S808" s="13"/>
      <c r="T808" s="13">
        <v>9.0046027000000002E-6</v>
      </c>
      <c r="U808" s="13">
        <v>6.8001573000000002E-6</v>
      </c>
      <c r="V808" s="13">
        <v>11.093059999999999</v>
      </c>
      <c r="W808" s="13">
        <v>2.4788643000000001</v>
      </c>
      <c r="X808" s="13">
        <v>3.8859333999999999</v>
      </c>
      <c r="Y808" s="13"/>
      <c r="Z808" s="13">
        <v>4.1374111999999998</v>
      </c>
      <c r="AA808" s="13"/>
      <c r="AB808" s="13">
        <v>0.69792067999999996</v>
      </c>
      <c r="AI808" s="68">
        <f t="shared" si="1730"/>
        <v>1</v>
      </c>
      <c r="AJ808" s="13">
        <f t="shared" si="1688"/>
        <v>-7.8317568299999998E-5</v>
      </c>
      <c r="AK808" s="13">
        <f t="shared" si="1689"/>
        <v>1.9482480300000002E-5</v>
      </c>
      <c r="AL808" s="13">
        <f t="shared" si="1690"/>
        <v>11.092863967069999</v>
      </c>
      <c r="AM808" s="13">
        <f t="shared" si="1691"/>
        <v>2.478812167139</v>
      </c>
      <c r="AN808" s="13">
        <f t="shared" si="1692"/>
        <v>3.8858067216699999</v>
      </c>
      <c r="AO808" s="13">
        <f t="shared" si="1693"/>
        <v>0</v>
      </c>
      <c r="AP808" s="13">
        <f t="shared" si="1694"/>
        <v>4.1372401916800001</v>
      </c>
      <c r="AQ808" s="13">
        <f t="shared" si="1695"/>
        <v>0</v>
      </c>
      <c r="AR808" s="13">
        <f t="shared" si="1696"/>
        <v>0.69783979201199997</v>
      </c>
      <c r="AS808" s="13">
        <f t="shared" si="1697"/>
        <v>0</v>
      </c>
      <c r="AT808" s="13">
        <f t="shared" si="1698"/>
        <v>0</v>
      </c>
      <c r="AU808" s="13">
        <f t="shared" si="1699"/>
        <v>0</v>
      </c>
      <c r="AV808" s="13">
        <f t="shared" si="1700"/>
        <v>0</v>
      </c>
      <c r="AW808" s="13">
        <f t="shared" si="1701"/>
        <v>0</v>
      </c>
      <c r="AY808">
        <f t="shared" si="1702"/>
        <v>0</v>
      </c>
      <c r="AZ808">
        <f t="shared" si="1703"/>
        <v>1</v>
      </c>
      <c r="BB808">
        <f t="shared" si="1731"/>
        <v>1</v>
      </c>
      <c r="BC808">
        <f t="shared" si="1732"/>
        <v>1</v>
      </c>
      <c r="BD808" s="41">
        <f t="shared" si="1733"/>
        <v>2.2536486471228185</v>
      </c>
      <c r="BE808" s="13">
        <f t="shared" si="1734"/>
        <v>11.092863967069999</v>
      </c>
      <c r="BF808" s="13">
        <f t="shared" si="1735"/>
        <v>2.478812167139</v>
      </c>
      <c r="BG808" s="13">
        <f t="shared" si="1704"/>
        <v>3.8858067216699999</v>
      </c>
      <c r="BH808" s="13">
        <f t="shared" si="1705"/>
        <v>4.1372401916800001</v>
      </c>
      <c r="BI808" s="13">
        <f t="shared" si="1706"/>
        <v>0.69783979201199997</v>
      </c>
      <c r="BJ808" s="17">
        <f t="shared" si="1707"/>
        <v>0.22346007077140226</v>
      </c>
      <c r="BK808" s="17">
        <f t="shared" si="1708"/>
        <v>0.35029787917757843</v>
      </c>
      <c r="BL808" s="17">
        <f t="shared" si="1709"/>
        <v>0.37296411494468057</v>
      </c>
      <c r="BM808" s="17">
        <f t="shared" si="1710"/>
        <v>6.2908892967910718E-2</v>
      </c>
      <c r="BN808" s="17">
        <f t="shared" si="1752"/>
        <v>1.5676083783931589</v>
      </c>
      <c r="BO808" s="17">
        <f t="shared" si="1753"/>
        <v>1.6690414249721581</v>
      </c>
      <c r="BP808" s="17">
        <f t="shared" si="1754"/>
        <v>0.2815218519834175</v>
      </c>
      <c r="BQ808" s="17">
        <f t="shared" si="1755"/>
        <v>1.0647056037573432</v>
      </c>
      <c r="BR808" s="17">
        <f t="shared" si="1756"/>
        <v>0.17958685081281911</v>
      </c>
      <c r="BS808" s="17">
        <f t="shared" si="1757"/>
        <v>0.1686727769432767</v>
      </c>
      <c r="BT808" s="96">
        <f t="shared" si="1711"/>
        <v>-1.4985225351557445</v>
      </c>
      <c r="BU808" s="96">
        <f t="shared" si="1712"/>
        <v>-1.0489714031002535</v>
      </c>
      <c r="BV808" s="96">
        <f t="shared" si="1713"/>
        <v>-0.98627307054909741</v>
      </c>
      <c r="BW808" s="96">
        <f t="shared" si="1714"/>
        <v>-2.7660677426316349</v>
      </c>
      <c r="BX808" s="96"/>
      <c r="BY808" s="96"/>
      <c r="BZ808" s="96"/>
      <c r="CA808" s="96"/>
      <c r="CB808" s="96"/>
      <c r="CC808" s="96"/>
      <c r="CD808" s="96"/>
      <c r="CE808" s="96"/>
      <c r="CF808" s="96"/>
      <c r="CG808" s="96"/>
      <c r="CH808" s="96"/>
      <c r="CJ808" s="39"/>
      <c r="CK808" s="19">
        <f t="shared" si="1736"/>
        <v>0</v>
      </c>
      <c r="CL808" s="38">
        <f t="shared" si="1737"/>
        <v>2.2536486471228185</v>
      </c>
      <c r="CM808" s="39">
        <f t="shared" si="1738"/>
        <v>0.2179532775416089</v>
      </c>
      <c r="CN808" s="39">
        <f t="shared" si="1739"/>
        <v>0.33334932813763307</v>
      </c>
      <c r="CO808" s="41">
        <f t="shared" si="1740"/>
        <v>0.33810000000000001</v>
      </c>
      <c r="CP808" s="39">
        <f t="shared" si="1741"/>
        <v>5.4380582708137122E-2</v>
      </c>
      <c r="CQ808" s="17">
        <f t="shared" si="1742"/>
        <v>1.529453155729646</v>
      </c>
      <c r="CR808" s="17">
        <f t="shared" si="1743"/>
        <v>1.5512499000408662</v>
      </c>
      <c r="CS808" s="17">
        <f t="shared" si="1744"/>
        <v>0.24950568911612464</v>
      </c>
      <c r="CT808" s="17">
        <f t="shared" si="1745"/>
        <v>1.0142513317453137</v>
      </c>
      <c r="CU808" s="17">
        <f t="shared" si="1746"/>
        <v>0.16313392023902468</v>
      </c>
      <c r="CV808" s="17">
        <f t="shared" si="1747"/>
        <v>0.16084171164784714</v>
      </c>
      <c r="CW808" s="13">
        <f t="shared" si="1748"/>
        <v>-1.5234745623671768</v>
      </c>
      <c r="CX808" s="13">
        <f t="shared" si="1749"/>
        <v>-1.0985643054064256</v>
      </c>
      <c r="CY808" s="13">
        <f t="shared" si="1750"/>
        <v>-2.9117481243490677</v>
      </c>
      <c r="CZ808" s="13">
        <f t="shared" si="1758"/>
        <v>0.42491025696075141</v>
      </c>
      <c r="DA808" s="13">
        <f t="shared" si="1759"/>
        <v>0.43906099309888003</v>
      </c>
      <c r="DB808" s="13">
        <f t="shared" si="1760"/>
        <v>-1.3882735619818911</v>
      </c>
      <c r="DC808" s="13">
        <f t="shared" si="1761"/>
        <v>1.4150736138128573E-2</v>
      </c>
      <c r="DD808" s="13">
        <f t="shared" si="1762"/>
        <v>-1.8131838189426424</v>
      </c>
      <c r="DE808" s="13">
        <f t="shared" si="1763"/>
        <v>-1.8273345550807709</v>
      </c>
      <c r="DF808" s="15"/>
      <c r="DV808" s="39" t="str">
        <f>E808</f>
        <v>STD</v>
      </c>
      <c r="DW808" s="39" t="str">
        <f>A808</f>
        <v>Lab 3</v>
      </c>
      <c r="DX808" s="39" t="str">
        <f>B808</f>
        <v>Jul 22, 2020</v>
      </c>
      <c r="DY808" s="124">
        <f>C808</f>
        <v>3</v>
      </c>
      <c r="DZ808" s="48">
        <f>BE808/AVERAGE(BE806,BE810)</f>
        <v>1.0009006231032094</v>
      </c>
      <c r="EA808" s="46">
        <f>(CM808/AVERAGE(CM806,CM810)-1)*10^6</f>
        <v>-24.453373753230423</v>
      </c>
      <c r="EB808" s="46">
        <f>(CN808/AVERAGE(CN806,CN810)-1)*10^6</f>
        <v>-3.3746139048718149</v>
      </c>
      <c r="EC808" s="46">
        <f>(CP808/AVERAGE(CP806,CP810)-1)*10^6</f>
        <v>24.295546732666651</v>
      </c>
      <c r="EH808" s="50"/>
      <c r="EK808" s="46"/>
      <c r="EL808" s="46"/>
      <c r="EQ808" s="124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</row>
    <row r="809" spans="1:235">
      <c r="A809" t="s">
        <v>178</v>
      </c>
      <c r="B809" t="s">
        <v>174</v>
      </c>
      <c r="C809">
        <v>3</v>
      </c>
      <c r="D809" s="14">
        <v>53</v>
      </c>
      <c r="E809" t="s">
        <v>164</v>
      </c>
      <c r="F809" s="13">
        <v>8.7322170999999996E-5</v>
      </c>
      <c r="G809" s="13">
        <v>-1.2682323E-5</v>
      </c>
      <c r="H809" s="13">
        <v>1.9603293000000001E-4</v>
      </c>
      <c r="I809" s="13">
        <v>5.2132860999999997E-5</v>
      </c>
      <c r="J809" s="13">
        <v>1.2667833000000001E-4</v>
      </c>
      <c r="K809" s="13"/>
      <c r="L809" s="13">
        <v>1.7100832E-4</v>
      </c>
      <c r="M809" s="13"/>
      <c r="N809" s="13">
        <v>8.0887987999999996E-5</v>
      </c>
      <c r="O809" s="13"/>
      <c r="P809" s="13"/>
      <c r="Q809" s="13"/>
      <c r="R809" s="13"/>
      <c r="S809" s="13"/>
      <c r="T809" s="13">
        <v>4.2962849000000002E-5</v>
      </c>
      <c r="U809" s="13">
        <v>4.8988183E-5</v>
      </c>
      <c r="V809" s="13">
        <v>11.151674999999999</v>
      </c>
      <c r="W809" s="13">
        <v>2.4919948999999999</v>
      </c>
      <c r="X809" s="13">
        <v>3.9065610999999998</v>
      </c>
      <c r="Y809" s="13"/>
      <c r="Z809" s="13">
        <v>4.1594224000000004</v>
      </c>
      <c r="AA809" s="13"/>
      <c r="AB809" s="13">
        <v>0.70164342000000002</v>
      </c>
      <c r="AI809" s="68">
        <f t="shared" si="1730"/>
        <v>1</v>
      </c>
      <c r="AJ809" s="13">
        <f t="shared" si="1688"/>
        <v>-4.4359321999999994E-5</v>
      </c>
      <c r="AK809" s="13">
        <f t="shared" si="1689"/>
        <v>6.1670505999999995E-5</v>
      </c>
      <c r="AL809" s="13">
        <f t="shared" si="1690"/>
        <v>11.151478967069998</v>
      </c>
      <c r="AM809" s="13">
        <f t="shared" si="1691"/>
        <v>2.4919427671389998</v>
      </c>
      <c r="AN809" s="13">
        <f t="shared" si="1692"/>
        <v>3.9064344216699998</v>
      </c>
      <c r="AO809" s="13">
        <f t="shared" si="1693"/>
        <v>0</v>
      </c>
      <c r="AP809" s="13">
        <f t="shared" si="1694"/>
        <v>4.1592513916800007</v>
      </c>
      <c r="AQ809" s="13">
        <f t="shared" si="1695"/>
        <v>0</v>
      </c>
      <c r="AR809" s="13">
        <f t="shared" si="1696"/>
        <v>0.70156253201200003</v>
      </c>
      <c r="AS809" s="13">
        <f t="shared" si="1697"/>
        <v>0</v>
      </c>
      <c r="AT809" s="13">
        <f t="shared" si="1698"/>
        <v>0</v>
      </c>
      <c r="AU809" s="13">
        <f t="shared" si="1699"/>
        <v>0</v>
      </c>
      <c r="AV809" s="13">
        <f t="shared" si="1700"/>
        <v>0</v>
      </c>
      <c r="AW809" s="13">
        <f t="shared" si="1701"/>
        <v>0</v>
      </c>
      <c r="AY809">
        <f t="shared" si="1702"/>
        <v>0</v>
      </c>
      <c r="AZ809">
        <f t="shared" si="1703"/>
        <v>1</v>
      </c>
      <c r="BB809">
        <f t="shared" si="1731"/>
        <v>1</v>
      </c>
      <c r="BC809">
        <f t="shared" si="1732"/>
        <v>1</v>
      </c>
      <c r="BD809" s="41">
        <f t="shared" si="1733"/>
        <v>2.2544763159152867</v>
      </c>
      <c r="BE809" s="13">
        <f t="shared" si="1734"/>
        <v>11.151478967069998</v>
      </c>
      <c r="BF809" s="13">
        <f t="shared" si="1735"/>
        <v>2.4919427671389998</v>
      </c>
      <c r="BG809" s="13">
        <f t="shared" si="1704"/>
        <v>3.9064344216699998</v>
      </c>
      <c r="BH809" s="13">
        <f t="shared" si="1705"/>
        <v>4.1592513916800007</v>
      </c>
      <c r="BI809" s="13">
        <f t="shared" si="1706"/>
        <v>0.70156253201200003</v>
      </c>
      <c r="BJ809" s="17">
        <f t="shared" si="1707"/>
        <v>0.2234629841026142</v>
      </c>
      <c r="BK809" s="17">
        <f t="shared" si="1708"/>
        <v>0.35030639731335994</v>
      </c>
      <c r="BL809" s="17">
        <f t="shared" si="1709"/>
        <v>0.37297755786135206</v>
      </c>
      <c r="BM809" s="17">
        <f t="shared" si="1710"/>
        <v>6.2912061627313678E-2</v>
      </c>
      <c r="BN809" s="17">
        <f t="shared" si="1752"/>
        <v>1.5676260599495944</v>
      </c>
      <c r="BO809" s="17">
        <f t="shared" si="1753"/>
        <v>1.669079822589681</v>
      </c>
      <c r="BP809" s="17">
        <f t="shared" si="1754"/>
        <v>0.28153236152267824</v>
      </c>
      <c r="BQ809" s="17">
        <f t="shared" si="1755"/>
        <v>1.0647180888555456</v>
      </c>
      <c r="BR809" s="17">
        <f t="shared" si="1756"/>
        <v>0.17959152932921429</v>
      </c>
      <c r="BS809" s="17">
        <f t="shared" si="1757"/>
        <v>0.16867519318870158</v>
      </c>
      <c r="BT809" s="96">
        <f t="shared" si="1711"/>
        <v>-1.4985094978725693</v>
      </c>
      <c r="BU809" s="96">
        <f t="shared" si="1712"/>
        <v>-1.0489470865607526</v>
      </c>
      <c r="BV809" s="96">
        <f t="shared" si="1713"/>
        <v>-0.98623702773995292</v>
      </c>
      <c r="BW809" s="96">
        <f t="shared" si="1714"/>
        <v>-2.7660173748782855</v>
      </c>
      <c r="BX809" s="96"/>
      <c r="BY809" s="96"/>
      <c r="BZ809" s="96"/>
      <c r="CA809" s="96"/>
      <c r="CB809" s="96"/>
      <c r="CC809" s="96"/>
      <c r="CD809" s="96"/>
      <c r="CE809" s="96"/>
      <c r="CF809" s="96"/>
      <c r="CG809" s="96"/>
      <c r="CH809" s="96"/>
      <c r="CJ809" s="39"/>
      <c r="CK809" s="19">
        <f t="shared" si="1736"/>
        <v>0</v>
      </c>
      <c r="CL809" s="38">
        <f t="shared" si="1737"/>
        <v>2.2544763159152867</v>
      </c>
      <c r="CM809" s="39">
        <f t="shared" si="1738"/>
        <v>0.21795412177881615</v>
      </c>
      <c r="CN809" s="39">
        <f t="shared" si="1739"/>
        <v>0.33335136263707671</v>
      </c>
      <c r="CO809" s="41">
        <f t="shared" si="1740"/>
        <v>0.33810000000000001</v>
      </c>
      <c r="CP809" s="39">
        <f t="shared" si="1741"/>
        <v>5.4380412256696702E-2</v>
      </c>
      <c r="CQ809" s="17">
        <f t="shared" si="1742"/>
        <v>1.5294565659802837</v>
      </c>
      <c r="CR809" s="17">
        <f t="shared" si="1743"/>
        <v>1.5512438913319107</v>
      </c>
      <c r="CS809" s="17">
        <f t="shared" si="1744"/>
        <v>0.24950394061316689</v>
      </c>
      <c r="CT809" s="17">
        <f t="shared" si="1745"/>
        <v>1.0142451415988156</v>
      </c>
      <c r="CU809" s="17">
        <f t="shared" si="1746"/>
        <v>0.16313241327860192</v>
      </c>
      <c r="CV809" s="17">
        <f t="shared" si="1747"/>
        <v>0.16084120750280007</v>
      </c>
      <c r="CW809" s="13">
        <f t="shared" si="1748"/>
        <v>-1.5234706888967628</v>
      </c>
      <c r="CX809" s="13">
        <f t="shared" si="1749"/>
        <v>-1.0985582022195779</v>
      </c>
      <c r="CY809" s="13">
        <f t="shared" si="1750"/>
        <v>-2.9117512587713019</v>
      </c>
      <c r="CZ809" s="13">
        <f t="shared" si="1758"/>
        <v>0.42491248667718501</v>
      </c>
      <c r="DA809" s="13">
        <f t="shared" si="1759"/>
        <v>0.43905711962846589</v>
      </c>
      <c r="DB809" s="13">
        <f t="shared" si="1760"/>
        <v>-1.3882805698745393</v>
      </c>
      <c r="DC809" s="13">
        <f t="shared" si="1761"/>
        <v>1.4144632951281157E-2</v>
      </c>
      <c r="DD809" s="13">
        <f t="shared" si="1762"/>
        <v>-1.813193056551724</v>
      </c>
      <c r="DE809" s="13">
        <f t="shared" si="1763"/>
        <v>-1.8273376895030051</v>
      </c>
      <c r="DF809" s="15"/>
      <c r="DY809" s="124"/>
      <c r="EE809" t="str">
        <f>E809</f>
        <v>iRM5</v>
      </c>
      <c r="EF809" t="str">
        <f>A809</f>
        <v>Lab 3</v>
      </c>
      <c r="EG809" t="str">
        <f>B809</f>
        <v>Jul 22, 2020</v>
      </c>
      <c r="EH809" s="50">
        <f>C809</f>
        <v>3</v>
      </c>
      <c r="EI809" s="48">
        <f>BE809/AVERAGE(BE808,BE810)</f>
        <v>1.0094141408954351</v>
      </c>
      <c r="EJ809" s="46">
        <f>(CM809/AVERAGE(CM808,CM810)-1)*10^6</f>
        <v>-8.6879977989617885</v>
      </c>
      <c r="EK809" s="46">
        <f>(CN809/AVERAGE(CN808,CN810)-1)*10^6</f>
        <v>0.67366734990415011</v>
      </c>
      <c r="EL809" s="46">
        <f>(CP809/AVERAGE(CP808,CP810)-1)*10^6</f>
        <v>-9.6369075333058163</v>
      </c>
      <c r="EQ809" s="124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</row>
    <row r="810" spans="1:235">
      <c r="A810" t="s">
        <v>178</v>
      </c>
      <c r="B810" t="s">
        <v>174</v>
      </c>
      <c r="C810">
        <v>3</v>
      </c>
      <c r="D810" s="14">
        <v>54</v>
      </c>
      <c r="E810" t="s">
        <v>162</v>
      </c>
      <c r="F810" s="13">
        <v>8.7322170999999996E-5</v>
      </c>
      <c r="G810" s="13">
        <v>-1.2682323E-5</v>
      </c>
      <c r="H810" s="13">
        <v>1.9603293000000001E-4</v>
      </c>
      <c r="I810" s="13">
        <v>5.2132860999999997E-5</v>
      </c>
      <c r="J810" s="13">
        <v>1.2667833000000001E-4</v>
      </c>
      <c r="K810" s="13"/>
      <c r="L810" s="13">
        <v>1.7100832E-4</v>
      </c>
      <c r="M810" s="13"/>
      <c r="N810" s="13">
        <v>8.0887987999999996E-5</v>
      </c>
      <c r="O810" s="13"/>
      <c r="P810" s="13"/>
      <c r="Q810" s="13"/>
      <c r="R810" s="13"/>
      <c r="S810" s="13"/>
      <c r="T810" s="13">
        <v>-5.4468827999999998E-6</v>
      </c>
      <c r="U810" s="13">
        <v>2.0764797E-5</v>
      </c>
      <c r="V810" s="13">
        <v>11.002285000000001</v>
      </c>
      <c r="W810" s="13">
        <v>2.4586766999999998</v>
      </c>
      <c r="X810" s="13">
        <v>3.8542866999999998</v>
      </c>
      <c r="Y810" s="13"/>
      <c r="Z810" s="13">
        <v>4.1037866000000003</v>
      </c>
      <c r="AA810" s="13"/>
      <c r="AB810" s="13">
        <v>0.69227702000000002</v>
      </c>
      <c r="AI810" s="68">
        <f t="shared" si="1730"/>
        <v>1</v>
      </c>
      <c r="AJ810" s="13">
        <f t="shared" si="1688"/>
        <v>-9.2769053799999997E-5</v>
      </c>
      <c r="AK810" s="13">
        <f t="shared" si="1689"/>
        <v>3.3447120000000002E-5</v>
      </c>
      <c r="AL810" s="13">
        <f t="shared" si="1690"/>
        <v>11.00208896707</v>
      </c>
      <c r="AM810" s="13">
        <f t="shared" si="1691"/>
        <v>2.4586245671389997</v>
      </c>
      <c r="AN810" s="13">
        <f t="shared" si="1692"/>
        <v>3.8541600216699998</v>
      </c>
      <c r="AO810" s="13">
        <f t="shared" si="1693"/>
        <v>0</v>
      </c>
      <c r="AP810" s="13">
        <f t="shared" si="1694"/>
        <v>4.1036155916800006</v>
      </c>
      <c r="AQ810" s="13">
        <f t="shared" si="1695"/>
        <v>0</v>
      </c>
      <c r="AR810" s="13">
        <f t="shared" si="1696"/>
        <v>0.69219613201200003</v>
      </c>
      <c r="AS810" s="13">
        <f t="shared" si="1697"/>
        <v>0</v>
      </c>
      <c r="AT810" s="13">
        <f t="shared" si="1698"/>
        <v>0</v>
      </c>
      <c r="AU810" s="13">
        <f t="shared" si="1699"/>
        <v>0</v>
      </c>
      <c r="AV810" s="13">
        <f t="shared" si="1700"/>
        <v>0</v>
      </c>
      <c r="AW810" s="13">
        <f t="shared" si="1701"/>
        <v>0</v>
      </c>
      <c r="AY810">
        <f t="shared" si="1702"/>
        <v>0</v>
      </c>
      <c r="AZ810">
        <f t="shared" si="1703"/>
        <v>1</v>
      </c>
      <c r="BB810">
        <f t="shared" si="1731"/>
        <v>1</v>
      </c>
      <c r="BC810">
        <f t="shared" si="1732"/>
        <v>1</v>
      </c>
      <c r="BD810" s="41">
        <f t="shared" si="1733"/>
        <v>2.254942557743016</v>
      </c>
      <c r="BE810" s="13">
        <f t="shared" si="1734"/>
        <v>11.00208896707</v>
      </c>
      <c r="BF810" s="13">
        <f t="shared" si="1735"/>
        <v>2.4586245671389997</v>
      </c>
      <c r="BG810" s="13">
        <f t="shared" si="1704"/>
        <v>3.8541600216699998</v>
      </c>
      <c r="BH810" s="13">
        <f t="shared" si="1705"/>
        <v>4.1036155916800006</v>
      </c>
      <c r="BI810" s="13">
        <f t="shared" si="1706"/>
        <v>0.69219613201200003</v>
      </c>
      <c r="BJ810" s="17">
        <f t="shared" si="1707"/>
        <v>0.22346888618132704</v>
      </c>
      <c r="BK810" s="17">
        <f t="shared" si="1708"/>
        <v>0.35031165746848281</v>
      </c>
      <c r="BL810" s="17">
        <f t="shared" si="1709"/>
        <v>0.37298513072948247</v>
      </c>
      <c r="BM810" s="17">
        <f t="shared" si="1710"/>
        <v>6.2914973154988119E-2</v>
      </c>
      <c r="BN810" s="17">
        <f t="shared" si="1752"/>
        <v>1.5676081957299106</v>
      </c>
      <c r="BO810" s="17">
        <f t="shared" si="1753"/>
        <v>1.6690696280055517</v>
      </c>
      <c r="BP810" s="17">
        <f t="shared" si="1754"/>
        <v>0.28153795470183568</v>
      </c>
      <c r="BQ810" s="17">
        <f t="shared" si="1755"/>
        <v>1.0647237189445788</v>
      </c>
      <c r="BR810" s="17">
        <f t="shared" si="1756"/>
        <v>0.17959714389649883</v>
      </c>
      <c r="BS810" s="17">
        <f t="shared" si="1757"/>
        <v>0.16867957452335788</v>
      </c>
      <c r="BT810" s="96">
        <f t="shared" si="1711"/>
        <v>-1.4984830863360215</v>
      </c>
      <c r="BU810" s="96">
        <f t="shared" si="1712"/>
        <v>-1.0489320708040588</v>
      </c>
      <c r="BV810" s="96">
        <f t="shared" si="1713"/>
        <v>-0.98621672412893724</v>
      </c>
      <c r="BW810" s="96">
        <f t="shared" si="1714"/>
        <v>-2.7659710966252855</v>
      </c>
      <c r="BX810" s="96"/>
      <c r="BY810" s="96"/>
      <c r="BZ810" s="96"/>
      <c r="CA810" s="96"/>
      <c r="CB810" s="96"/>
      <c r="CC810" s="96"/>
      <c r="CD810" s="96"/>
      <c r="CE810" s="96"/>
      <c r="CF810" s="96"/>
      <c r="CG810" s="96"/>
      <c r="CH810" s="96"/>
      <c r="CJ810" s="39"/>
      <c r="CK810" s="19">
        <f t="shared" si="1736"/>
        <v>0</v>
      </c>
      <c r="CL810" s="38">
        <f t="shared" si="1737"/>
        <v>2.254942557743016</v>
      </c>
      <c r="CM810" s="39">
        <f t="shared" si="1738"/>
        <v>0.21795875321878716</v>
      </c>
      <c r="CN810" s="39">
        <f t="shared" si="1739"/>
        <v>0.33335294800096477</v>
      </c>
      <c r="CO810" s="41">
        <f t="shared" si="1740"/>
        <v>0.33810000000000001</v>
      </c>
      <c r="CP810" s="39">
        <f t="shared" si="1741"/>
        <v>5.4381289933366071E-2</v>
      </c>
      <c r="CQ810" s="17">
        <f t="shared" si="1742"/>
        <v>1.5294313400037891</v>
      </c>
      <c r="CR810" s="17">
        <f t="shared" si="1743"/>
        <v>1.5512109287054645</v>
      </c>
      <c r="CS810" s="17">
        <f t="shared" si="1744"/>
        <v>0.24950266566618726</v>
      </c>
      <c r="CT810" s="17">
        <f t="shared" si="1745"/>
        <v>1.0142403180397899</v>
      </c>
      <c r="CU810" s="17">
        <f t="shared" si="1746"/>
        <v>0.16313427032662292</v>
      </c>
      <c r="CV810" s="17">
        <f t="shared" si="1747"/>
        <v>0.16084380341131638</v>
      </c>
      <c r="CW810" s="13">
        <f t="shared" si="1748"/>
        <v>-1.5234494395130589</v>
      </c>
      <c r="CX810" s="13">
        <f t="shared" si="1749"/>
        <v>-1.0985534463964559</v>
      </c>
      <c r="CY810" s="13">
        <f t="shared" si="1750"/>
        <v>-2.9117351193278815</v>
      </c>
      <c r="CZ810" s="13">
        <f t="shared" si="1758"/>
        <v>0.4248959931166032</v>
      </c>
      <c r="DA810" s="13">
        <f t="shared" si="1759"/>
        <v>0.43903587024476204</v>
      </c>
      <c r="DB810" s="13">
        <f t="shared" si="1760"/>
        <v>-1.3882856798148229</v>
      </c>
      <c r="DC810" s="13">
        <f t="shared" si="1761"/>
        <v>1.4139877128159187E-2</v>
      </c>
      <c r="DD810" s="13">
        <f t="shared" si="1762"/>
        <v>-1.8131816729314261</v>
      </c>
      <c r="DE810" s="13">
        <f t="shared" si="1763"/>
        <v>-1.827321550059585</v>
      </c>
      <c r="DF810" s="15"/>
      <c r="DV810" s="39" t="str">
        <f>E810</f>
        <v>STD</v>
      </c>
      <c r="DW810" s="39" t="str">
        <f>A810</f>
        <v>Lab 3</v>
      </c>
      <c r="DX810" s="39" t="str">
        <f>B810</f>
        <v>Jul 22, 2020</v>
      </c>
      <c r="DY810" s="124">
        <f>C810</f>
        <v>3</v>
      </c>
      <c r="DZ810" s="48">
        <f>BE810/AVERAGE(BE808,BE812)</f>
        <v>0.9988124105714834</v>
      </c>
      <c r="EA810" s="46">
        <f>(CM810/AVERAGE(CM808,CM812)-1)*10^6</f>
        <v>25.53061186438832</v>
      </c>
      <c r="EB810" s="46">
        <f>(CN810/AVERAGE(CN808,CN812)-1)*10^6</f>
        <v>12.159146080437111</v>
      </c>
      <c r="EC810" s="46">
        <f>(CP810/AVERAGE(CP808,CP812)-1)*10^6</f>
        <v>20.263644558538019</v>
      </c>
      <c r="EH810" s="50"/>
      <c r="EK810" s="46"/>
      <c r="EL810" s="46"/>
      <c r="EQ810" s="124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</row>
    <row r="811" spans="1:235">
      <c r="A811" t="s">
        <v>178</v>
      </c>
      <c r="B811" t="s">
        <v>174</v>
      </c>
      <c r="C811">
        <v>3</v>
      </c>
      <c r="D811" s="14">
        <v>55</v>
      </c>
      <c r="E811" t="s">
        <v>165</v>
      </c>
      <c r="F811" s="13">
        <v>8.7322170999999996E-5</v>
      </c>
      <c r="G811" s="13">
        <v>-1.2682323E-5</v>
      </c>
      <c r="H811" s="13">
        <v>1.9603293000000001E-4</v>
      </c>
      <c r="I811" s="13">
        <v>5.2132860999999997E-5</v>
      </c>
      <c r="J811" s="13">
        <v>1.2667833000000001E-4</v>
      </c>
      <c r="K811" s="13"/>
      <c r="L811" s="13">
        <v>1.7100832E-4</v>
      </c>
      <c r="M811" s="13"/>
      <c r="N811" s="13">
        <v>8.0887987999999996E-5</v>
      </c>
      <c r="O811" s="13"/>
      <c r="P811" s="13"/>
      <c r="Q811" s="13"/>
      <c r="R811" s="13"/>
      <c r="S811" s="13"/>
      <c r="T811" s="13">
        <v>2.1027638999999998E-5</v>
      </c>
      <c r="U811" s="13">
        <v>6.6802146999999995E-7</v>
      </c>
      <c r="V811" s="13">
        <v>11.096823000000001</v>
      </c>
      <c r="W811" s="13">
        <v>2.4798155999999998</v>
      </c>
      <c r="X811" s="13">
        <v>3.8875470999999999</v>
      </c>
      <c r="Y811" s="13"/>
      <c r="Z811" s="13">
        <v>4.1392847000000002</v>
      </c>
      <c r="AA811" s="13"/>
      <c r="AB811" s="13">
        <v>0.69824571999999996</v>
      </c>
      <c r="AI811" s="68">
        <f t="shared" si="1730"/>
        <v>1</v>
      </c>
      <c r="AJ811" s="13">
        <f t="shared" si="1688"/>
        <v>-6.6294532000000001E-5</v>
      </c>
      <c r="AK811" s="13">
        <f t="shared" si="1689"/>
        <v>1.335034447E-5</v>
      </c>
      <c r="AL811" s="13">
        <f t="shared" si="1690"/>
        <v>11.09662696707</v>
      </c>
      <c r="AM811" s="13">
        <f t="shared" si="1691"/>
        <v>2.4797634671389996</v>
      </c>
      <c r="AN811" s="13">
        <f t="shared" si="1692"/>
        <v>3.8874204216699999</v>
      </c>
      <c r="AO811" s="13">
        <f t="shared" si="1693"/>
        <v>0</v>
      </c>
      <c r="AP811" s="13">
        <f t="shared" si="1694"/>
        <v>4.1391136916800004</v>
      </c>
      <c r="AQ811" s="13">
        <f t="shared" si="1695"/>
        <v>0</v>
      </c>
      <c r="AR811" s="13">
        <f t="shared" si="1696"/>
        <v>0.69816483201199997</v>
      </c>
      <c r="AS811" s="13">
        <f t="shared" si="1697"/>
        <v>0</v>
      </c>
      <c r="AT811" s="13">
        <f t="shared" si="1698"/>
        <v>0</v>
      </c>
      <c r="AU811" s="13">
        <f t="shared" si="1699"/>
        <v>0</v>
      </c>
      <c r="AV811" s="13">
        <f t="shared" si="1700"/>
        <v>0</v>
      </c>
      <c r="AW811" s="13">
        <f t="shared" si="1701"/>
        <v>0</v>
      </c>
      <c r="AY811">
        <f t="shared" si="1702"/>
        <v>0</v>
      </c>
      <c r="AZ811">
        <f t="shared" si="1703"/>
        <v>1</v>
      </c>
      <c r="BB811">
        <f t="shared" si="1731"/>
        <v>1</v>
      </c>
      <c r="BC811">
        <f t="shared" si="1732"/>
        <v>1</v>
      </c>
      <c r="BD811" s="41">
        <f t="shared" si="1733"/>
        <v>2.2562565199389386</v>
      </c>
      <c r="BE811" s="13">
        <f t="shared" si="1734"/>
        <v>11.09662696707</v>
      </c>
      <c r="BF811" s="13">
        <f t="shared" si="1735"/>
        <v>2.4797634671389996</v>
      </c>
      <c r="BG811" s="13">
        <f t="shared" si="1704"/>
        <v>3.8874204216699999</v>
      </c>
      <c r="BH811" s="13">
        <f t="shared" si="1705"/>
        <v>4.1391136916800004</v>
      </c>
      <c r="BI811" s="13">
        <f t="shared" si="1706"/>
        <v>0.69816483201199997</v>
      </c>
      <c r="BJ811" s="17">
        <f t="shared" si="1707"/>
        <v>0.2234700215207619</v>
      </c>
      <c r="BK811" s="17">
        <f t="shared" si="1708"/>
        <v>0.35032451151202848</v>
      </c>
      <c r="BL811" s="17">
        <f t="shared" si="1709"/>
        <v>0.37300647340521614</v>
      </c>
      <c r="BM811" s="17">
        <f t="shared" si="1710"/>
        <v>6.2916851587770939E-2</v>
      </c>
      <c r="BN811" s="17">
        <f t="shared" si="1752"/>
        <v>1.56765775171092</v>
      </c>
      <c r="BO811" s="17">
        <f t="shared" si="1753"/>
        <v>1.6691566540640499</v>
      </c>
      <c r="BP811" s="17">
        <f t="shared" si="1754"/>
        <v>0.28154493009669995</v>
      </c>
      <c r="BQ811" s="17">
        <f t="shared" si="1755"/>
        <v>1.0647455748822443</v>
      </c>
      <c r="BR811" s="17">
        <f t="shared" si="1756"/>
        <v>0.17959591612992423</v>
      </c>
      <c r="BS811" s="17">
        <f t="shared" si="1757"/>
        <v>0.16867495894480394</v>
      </c>
      <c r="BT811" s="96">
        <f t="shared" si="1711"/>
        <v>-1.4984780058231582</v>
      </c>
      <c r="BU811" s="96">
        <f t="shared" si="1712"/>
        <v>-1.0488953783119603</v>
      </c>
      <c r="BV811" s="96">
        <f t="shared" si="1713"/>
        <v>-0.98615950451514756</v>
      </c>
      <c r="BW811" s="96">
        <f t="shared" si="1714"/>
        <v>-2.7659412403820527</v>
      </c>
      <c r="BX811" s="96"/>
      <c r="BY811" s="96"/>
      <c r="BZ811" s="96"/>
      <c r="CA811" s="96"/>
      <c r="CB811" s="96"/>
      <c r="CC811" s="96"/>
      <c r="CD811" s="96"/>
      <c r="CE811" s="96"/>
      <c r="CF811" s="96"/>
      <c r="CG811" s="96"/>
      <c r="CH811" s="96"/>
      <c r="CJ811" s="39"/>
      <c r="CK811" s="19">
        <f t="shared" si="1736"/>
        <v>0</v>
      </c>
      <c r="CL811" s="38">
        <f t="shared" si="1737"/>
        <v>2.2562565199389386</v>
      </c>
      <c r="CM811" s="39">
        <f t="shared" si="1738"/>
        <v>0.21795668971267057</v>
      </c>
      <c r="CN811" s="39">
        <f t="shared" si="1739"/>
        <v>0.33335554081654856</v>
      </c>
      <c r="CO811" s="41">
        <f t="shared" si="1740"/>
        <v>0.33810000000000007</v>
      </c>
      <c r="CP811" s="39">
        <f t="shared" si="1741"/>
        <v>5.4378294644589154E-2</v>
      </c>
      <c r="CQ811" s="17">
        <f t="shared" si="1742"/>
        <v>1.5294577159159779</v>
      </c>
      <c r="CR811" s="17">
        <f t="shared" si="1743"/>
        <v>1.5512256148031647</v>
      </c>
      <c r="CS811" s="17">
        <f t="shared" si="1744"/>
        <v>0.24949128524696965</v>
      </c>
      <c r="CT811" s="17">
        <f t="shared" si="1745"/>
        <v>1.0142324293510465</v>
      </c>
      <c r="CU811" s="17">
        <f t="shared" si="1746"/>
        <v>0.16312401621221134</v>
      </c>
      <c r="CV811" s="17">
        <f t="shared" si="1747"/>
        <v>0.16083494423126043</v>
      </c>
      <c r="CW811" s="13">
        <f t="shared" si="1748"/>
        <v>-1.5234589069735494</v>
      </c>
      <c r="CX811" s="13">
        <f t="shared" si="1749"/>
        <v>-1.0985456684376409</v>
      </c>
      <c r="CY811" s="13">
        <f t="shared" si="1750"/>
        <v>-2.9117902002440013</v>
      </c>
      <c r="CZ811" s="13">
        <f t="shared" si="1758"/>
        <v>0.4249132385359089</v>
      </c>
      <c r="DA811" s="13">
        <f t="shared" si="1759"/>
        <v>0.43904533770525273</v>
      </c>
      <c r="DB811" s="13">
        <f t="shared" si="1760"/>
        <v>-1.3883312932704519</v>
      </c>
      <c r="DC811" s="13">
        <f t="shared" si="1761"/>
        <v>1.4132099169344074E-2</v>
      </c>
      <c r="DD811" s="13">
        <f t="shared" si="1762"/>
        <v>-1.8132445318063606</v>
      </c>
      <c r="DE811" s="13">
        <f t="shared" si="1763"/>
        <v>-1.8273766309757047</v>
      </c>
      <c r="DF811" s="15"/>
      <c r="DY811" s="124"/>
      <c r="EE811" t="str">
        <f>E811</f>
        <v>iRM6</v>
      </c>
      <c r="EF811" t="str">
        <f>A811</f>
        <v>Lab 3</v>
      </c>
      <c r="EG811" t="str">
        <f>B811</f>
        <v>Jul 22, 2020</v>
      </c>
      <c r="EH811" s="50">
        <f>C811</f>
        <v>3</v>
      </c>
      <c r="EI811" s="48">
        <f>BE811/AVERAGE(BE810,BE812)</f>
        <v>1.011563036422942</v>
      </c>
      <c r="EJ811" s="46">
        <f>(CM811/AVERAGE(CM810,CM812)-1)*10^6</f>
        <v>3.5013205310630013</v>
      </c>
      <c r="EK811" s="46">
        <f>(CN811/AVERAGE(CN810,CN812)-1)*10^6</f>
        <v>14.507609424452284</v>
      </c>
      <c r="EL811" s="46">
        <f>(CP811/AVERAGE(CP810,CP812)-1)*10^6</f>
        <v>-41.319202136902433</v>
      </c>
      <c r="EQ811" s="124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</row>
    <row r="812" spans="1:235">
      <c r="A812" t="s">
        <v>178</v>
      </c>
      <c r="B812" t="s">
        <v>174</v>
      </c>
      <c r="C812">
        <v>3</v>
      </c>
      <c r="D812" s="14">
        <v>56</v>
      </c>
      <c r="E812" t="s">
        <v>162</v>
      </c>
      <c r="F812" s="13">
        <v>8.7322170999999996E-5</v>
      </c>
      <c r="G812" s="13">
        <v>-1.2682323E-5</v>
      </c>
      <c r="H812" s="13">
        <v>1.9603293000000001E-4</v>
      </c>
      <c r="I812" s="13">
        <v>5.2132860999999997E-5</v>
      </c>
      <c r="J812" s="13">
        <v>1.2667833000000001E-4</v>
      </c>
      <c r="K812" s="13"/>
      <c r="L812" s="13">
        <v>1.7100832E-4</v>
      </c>
      <c r="M812" s="13"/>
      <c r="N812" s="13">
        <v>8.0887987999999996E-5</v>
      </c>
      <c r="O812" s="13"/>
      <c r="P812" s="13"/>
      <c r="Q812" s="13"/>
      <c r="R812" s="13"/>
      <c r="S812" s="13"/>
      <c r="T812" s="13">
        <v>2.0988800000000001E-5</v>
      </c>
      <c r="U812" s="13">
        <v>2.0123346E-5</v>
      </c>
      <c r="V812" s="13">
        <v>10.937673</v>
      </c>
      <c r="W812" s="13">
        <v>2.4442263999999998</v>
      </c>
      <c r="X812" s="13">
        <v>3.8317624000000001</v>
      </c>
      <c r="Y812" s="13"/>
      <c r="Z812" s="13">
        <v>4.0800277999999999</v>
      </c>
      <c r="AA812" s="13"/>
      <c r="AB812" s="13">
        <v>0.68827828000000002</v>
      </c>
      <c r="AI812" s="68">
        <f t="shared" si="1730"/>
        <v>1</v>
      </c>
      <c r="AJ812" s="13">
        <f t="shared" si="1688"/>
        <v>-6.6333370999999998E-5</v>
      </c>
      <c r="AK812" s="13">
        <f t="shared" si="1689"/>
        <v>3.2805668999999999E-5</v>
      </c>
      <c r="AL812" s="13">
        <f t="shared" si="1690"/>
        <v>10.937476967069999</v>
      </c>
      <c r="AM812" s="13">
        <f t="shared" si="1691"/>
        <v>2.4441742671389997</v>
      </c>
      <c r="AN812" s="13">
        <f t="shared" si="1692"/>
        <v>3.8316357216700001</v>
      </c>
      <c r="AO812" s="13">
        <f t="shared" si="1693"/>
        <v>0</v>
      </c>
      <c r="AP812" s="13">
        <f t="shared" si="1694"/>
        <v>4.0798567916800001</v>
      </c>
      <c r="AQ812" s="13">
        <f t="shared" si="1695"/>
        <v>0</v>
      </c>
      <c r="AR812" s="13">
        <f t="shared" si="1696"/>
        <v>0.68819739201200003</v>
      </c>
      <c r="AS812" s="13">
        <f t="shared" si="1697"/>
        <v>0</v>
      </c>
      <c r="AT812" s="13">
        <f t="shared" si="1698"/>
        <v>0</v>
      </c>
      <c r="AU812" s="13">
        <f t="shared" si="1699"/>
        <v>0</v>
      </c>
      <c r="AV812" s="13">
        <f t="shared" si="1700"/>
        <v>0</v>
      </c>
      <c r="AW812" s="13">
        <f t="shared" si="1701"/>
        <v>0</v>
      </c>
      <c r="AY812">
        <f t="shared" si="1702"/>
        <v>0</v>
      </c>
      <c r="AZ812">
        <f t="shared" si="1703"/>
        <v>1</v>
      </c>
      <c r="BB812">
        <f t="shared" si="1731"/>
        <v>1</v>
      </c>
      <c r="BC812">
        <f t="shared" si="1732"/>
        <v>1</v>
      </c>
      <c r="BD812" s="41">
        <f t="shared" si="1733"/>
        <v>2.2568592294906678</v>
      </c>
      <c r="BE812" s="13">
        <f t="shared" si="1734"/>
        <v>10.937476967069999</v>
      </c>
      <c r="BF812" s="13">
        <f t="shared" si="1735"/>
        <v>2.4441742671389997</v>
      </c>
      <c r="BG812" s="13">
        <f t="shared" si="1704"/>
        <v>3.8316357216700001</v>
      </c>
      <c r="BH812" s="13">
        <f t="shared" si="1705"/>
        <v>4.0798567916800001</v>
      </c>
      <c r="BI812" s="13">
        <f t="shared" si="1706"/>
        <v>0.68819739201200003</v>
      </c>
      <c r="BJ812" s="17">
        <f t="shared" si="1707"/>
        <v>0.22346783216072549</v>
      </c>
      <c r="BK812" s="17">
        <f t="shared" si="1708"/>
        <v>0.35032171799822703</v>
      </c>
      <c r="BL812" s="17">
        <f t="shared" si="1709"/>
        <v>0.37301626361942758</v>
      </c>
      <c r="BM812" s="17">
        <f t="shared" si="1710"/>
        <v>6.2921036915916703E-2</v>
      </c>
      <c r="BN812" s="17">
        <f t="shared" si="1752"/>
        <v>1.5676606096320118</v>
      </c>
      <c r="BO812" s="17">
        <f t="shared" si="1753"/>
        <v>1.669216817528985</v>
      </c>
      <c r="BP812" s="17">
        <f t="shared" si="1754"/>
        <v>0.28156641744598743</v>
      </c>
      <c r="BQ812" s="17">
        <f t="shared" si="1755"/>
        <v>1.0647820116631062</v>
      </c>
      <c r="BR812" s="17">
        <f t="shared" si="1756"/>
        <v>0.17960929535129516</v>
      </c>
      <c r="BS812" s="17">
        <f t="shared" si="1757"/>
        <v>0.16868175211821948</v>
      </c>
      <c r="BT812" s="96">
        <f t="shared" si="1711"/>
        <v>-1.4984878029796012</v>
      </c>
      <c r="BU812" s="96">
        <f t="shared" si="1712"/>
        <v>-1.0489033524183888</v>
      </c>
      <c r="BV812" s="96">
        <f t="shared" si="1713"/>
        <v>-0.98613325809201291</v>
      </c>
      <c r="BW812" s="96">
        <f t="shared" si="1714"/>
        <v>-2.7658747210181778</v>
      </c>
      <c r="BX812" s="96"/>
      <c r="BY812" s="96"/>
      <c r="BZ812" s="96"/>
      <c r="CA812" s="96"/>
      <c r="CB812" s="96"/>
      <c r="CC812" s="96"/>
      <c r="CD812" s="96"/>
      <c r="CE812" s="96"/>
      <c r="CF812" s="96"/>
      <c r="CG812" s="96"/>
      <c r="CH812" s="96"/>
      <c r="CJ812" s="39"/>
      <c r="CK812" s="19">
        <f t="shared" si="1736"/>
        <v>0</v>
      </c>
      <c r="CL812" s="38">
        <f t="shared" si="1737"/>
        <v>2.2568592294906678</v>
      </c>
      <c r="CM812" s="39">
        <f t="shared" si="1738"/>
        <v>0.21795309993943277</v>
      </c>
      <c r="CN812" s="39">
        <f t="shared" si="1739"/>
        <v>0.33334846138848223</v>
      </c>
      <c r="CO812" s="41">
        <f t="shared" si="1740"/>
        <v>0.33809999999999996</v>
      </c>
      <c r="CP812" s="39">
        <f t="shared" si="1741"/>
        <v>5.4379793276994021E-2</v>
      </c>
      <c r="CQ812" s="17">
        <f t="shared" si="1742"/>
        <v>1.5294504252571623</v>
      </c>
      <c r="CR812" s="17">
        <f t="shared" si="1743"/>
        <v>1.5512511640988587</v>
      </c>
      <c r="CS812" s="17">
        <f t="shared" si="1744"/>
        <v>0.24950227040636569</v>
      </c>
      <c r="CT812" s="17">
        <f t="shared" si="1745"/>
        <v>1.0142539689300689</v>
      </c>
      <c r="CU812" s="17">
        <f t="shared" si="1746"/>
        <v>0.16313197622238348</v>
      </c>
      <c r="CV812" s="17">
        <f t="shared" si="1747"/>
        <v>0.16083937674354928</v>
      </c>
      <c r="CW812" s="13">
        <f t="shared" si="1748"/>
        <v>-1.5234753772310343</v>
      </c>
      <c r="CX812" s="13">
        <f t="shared" si="1749"/>
        <v>-1.0985669055324931</v>
      </c>
      <c r="CY812" s="13">
        <f t="shared" si="1750"/>
        <v>-2.9117626412378881</v>
      </c>
      <c r="CZ812" s="13">
        <f t="shared" si="1758"/>
        <v>0.42490847169854135</v>
      </c>
      <c r="DA812" s="13">
        <f t="shared" si="1759"/>
        <v>0.43906180796273753</v>
      </c>
      <c r="DB812" s="13">
        <f t="shared" si="1760"/>
        <v>-1.3882872640068538</v>
      </c>
      <c r="DC812" s="13">
        <f t="shared" si="1761"/>
        <v>1.415333626419614E-2</v>
      </c>
      <c r="DD812" s="13">
        <f t="shared" si="1762"/>
        <v>-1.8131957357053952</v>
      </c>
      <c r="DE812" s="13">
        <f t="shared" si="1763"/>
        <v>-1.8273490719695913</v>
      </c>
      <c r="DF812" s="15"/>
      <c r="DY812" s="124"/>
      <c r="EH812" s="50"/>
      <c r="EQ812" s="124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</row>
    <row r="813" spans="1:235">
      <c r="A813" s="4" t="s">
        <v>178</v>
      </c>
      <c r="B813" s="4" t="s">
        <v>175</v>
      </c>
      <c r="C813" s="4">
        <v>4</v>
      </c>
      <c r="D813" s="16">
        <v>2</v>
      </c>
      <c r="E813" s="4" t="s">
        <v>162</v>
      </c>
      <c r="F813" s="15">
        <v>1.3111196000000001E-4</v>
      </c>
      <c r="G813" s="15">
        <v>-5.5275851999999999E-6</v>
      </c>
      <c r="H813" s="15">
        <v>1.3319771E-4</v>
      </c>
      <c r="I813" s="15">
        <v>4.7486530999999998E-5</v>
      </c>
      <c r="J813" s="15">
        <v>1.1459049000000001E-4</v>
      </c>
      <c r="K813" s="15"/>
      <c r="L813" s="15">
        <v>1.5649832E-4</v>
      </c>
      <c r="M813" s="15"/>
      <c r="N813" s="15">
        <v>8.4959074999999996E-5</v>
      </c>
      <c r="O813" s="15"/>
      <c r="P813" s="15"/>
      <c r="Q813" s="15"/>
      <c r="R813" s="15"/>
      <c r="S813" s="15"/>
      <c r="T813" s="15">
        <v>-5.1852067000000001E-6</v>
      </c>
      <c r="U813" s="15">
        <v>4.8275953999999997E-5</v>
      </c>
      <c r="V813" s="15">
        <v>17.214123000000001</v>
      </c>
      <c r="W813" s="15">
        <v>3.8450861000000001</v>
      </c>
      <c r="X813" s="15">
        <v>6.0251248000000004</v>
      </c>
      <c r="Y813" s="15"/>
      <c r="Z813" s="15">
        <v>6.4096802999999998</v>
      </c>
      <c r="AA813" s="15"/>
      <c r="AB813" s="15">
        <v>1.0802417</v>
      </c>
      <c r="AC813" s="4"/>
      <c r="AD813" s="4"/>
      <c r="AE813" s="4"/>
      <c r="AF813" s="4"/>
      <c r="AG813" s="4"/>
      <c r="AH813" s="4"/>
      <c r="AI813" s="69">
        <f t="shared" si="1730"/>
        <v>1</v>
      </c>
      <c r="AJ813" s="15">
        <f t="shared" si="1688"/>
        <v>-1.3629716670000001E-4</v>
      </c>
      <c r="AK813" s="15">
        <f t="shared" si="1689"/>
        <v>5.3803539199999997E-5</v>
      </c>
      <c r="AL813" s="15">
        <f t="shared" si="1690"/>
        <v>17.213989802290001</v>
      </c>
      <c r="AM813" s="15">
        <f t="shared" si="1691"/>
        <v>3.8450386134690002</v>
      </c>
      <c r="AN813" s="15">
        <f t="shared" si="1692"/>
        <v>6.0250102095100004</v>
      </c>
      <c r="AO813" s="15">
        <f t="shared" si="1693"/>
        <v>0</v>
      </c>
      <c r="AP813" s="15">
        <f t="shared" si="1694"/>
        <v>6.4095238016799998</v>
      </c>
      <c r="AQ813" s="15">
        <f t="shared" si="1695"/>
        <v>0</v>
      </c>
      <c r="AR813" s="15">
        <f t="shared" si="1696"/>
        <v>1.0801567409249999</v>
      </c>
      <c r="AS813" s="15">
        <f t="shared" si="1697"/>
        <v>0</v>
      </c>
      <c r="AT813" s="15">
        <f t="shared" si="1698"/>
        <v>0</v>
      </c>
      <c r="AU813" s="15">
        <f t="shared" si="1699"/>
        <v>0</v>
      </c>
      <c r="AV813" s="15">
        <f t="shared" si="1700"/>
        <v>0</v>
      </c>
      <c r="AW813" s="15">
        <f t="shared" si="1701"/>
        <v>0</v>
      </c>
      <c r="AX813" s="4"/>
      <c r="AY813" s="4">
        <f t="shared" si="1702"/>
        <v>0</v>
      </c>
      <c r="AZ813" s="4">
        <f t="shared" si="1703"/>
        <v>1</v>
      </c>
      <c r="BA813" s="4"/>
      <c r="BB813" s="4">
        <f t="shared" si="1731"/>
        <v>1</v>
      </c>
      <c r="BC813" s="4">
        <f t="shared" si="1732"/>
        <v>1</v>
      </c>
      <c r="BD813" s="40">
        <f t="shared" si="1733"/>
        <v>2.2154290130826375</v>
      </c>
      <c r="BE813" s="15">
        <f t="shared" si="1734"/>
        <v>17.213989802290001</v>
      </c>
      <c r="BF813" s="15">
        <f t="shared" si="1735"/>
        <v>3.8450386134690002</v>
      </c>
      <c r="BG813" s="15">
        <f t="shared" si="1704"/>
        <v>6.0250102095100004</v>
      </c>
      <c r="BH813" s="15">
        <f t="shared" si="1705"/>
        <v>6.4095238016799998</v>
      </c>
      <c r="BI813" s="15">
        <f t="shared" si="1706"/>
        <v>1.0801567409249999</v>
      </c>
      <c r="BJ813" s="18">
        <f t="shared" si="1707"/>
        <v>0.22336707861634084</v>
      </c>
      <c r="BK813" s="18">
        <f t="shared" si="1708"/>
        <v>0.35000660966515068</v>
      </c>
      <c r="BL813" s="18">
        <f t="shared" si="1709"/>
        <v>0.37234388281253261</v>
      </c>
      <c r="BM813" s="18">
        <f t="shared" si="1710"/>
        <v>6.2748773139234992E-2</v>
      </c>
      <c r="BN813" s="18">
        <f t="shared" si="1752"/>
        <v>1.5669570101076895</v>
      </c>
      <c r="BO813" s="18">
        <f t="shared" si="1753"/>
        <v>1.6669595408555122</v>
      </c>
      <c r="BP813" s="18">
        <f t="shared" si="1754"/>
        <v>0.28092220898413311</v>
      </c>
      <c r="BQ813" s="18">
        <f t="shared" si="1755"/>
        <v>1.0638195752038853</v>
      </c>
      <c r="BR813" s="18">
        <f t="shared" si="1756"/>
        <v>0.17927882333212619</v>
      </c>
      <c r="BS813" s="18">
        <f t="shared" si="1757"/>
        <v>0.16852371164327062</v>
      </c>
      <c r="BT813" s="144">
        <f t="shared" si="1711"/>
        <v>-1.4989387683973074</v>
      </c>
      <c r="BU813" s="144">
        <f t="shared" si="1712"/>
        <v>-1.049803239919419</v>
      </c>
      <c r="BV813" s="144">
        <f t="shared" si="1713"/>
        <v>-0.98793743555575331</v>
      </c>
      <c r="BW813" s="144">
        <f t="shared" si="1714"/>
        <v>-2.7686162527273543</v>
      </c>
      <c r="BX813" s="96"/>
      <c r="BY813" s="96"/>
      <c r="BZ813" s="96"/>
      <c r="CA813" s="96"/>
      <c r="CB813" s="96"/>
      <c r="CC813" s="96"/>
      <c r="CD813" s="96"/>
      <c r="CE813" s="96"/>
      <c r="CF813" s="96"/>
      <c r="CG813" s="96"/>
      <c r="CH813" s="96"/>
      <c r="CI813" s="4"/>
      <c r="CJ813" s="43" t="s">
        <v>224</v>
      </c>
      <c r="CK813" s="20">
        <f t="shared" si="1736"/>
        <v>0</v>
      </c>
      <c r="CL813" s="42">
        <f t="shared" si="1737"/>
        <v>2.2154290130826375</v>
      </c>
      <c r="CM813" s="43">
        <f t="shared" si="1738"/>
        <v>0.21795478758411138</v>
      </c>
      <c r="CN813" s="43">
        <f t="shared" si="1739"/>
        <v>0.33335239808474498</v>
      </c>
      <c r="CO813" s="40">
        <f t="shared" si="1740"/>
        <v>0.33810000000000001</v>
      </c>
      <c r="CP813" s="43">
        <f t="shared" si="1741"/>
        <v>5.4376345751730989E-2</v>
      </c>
      <c r="CQ813" s="18">
        <f t="shared" si="1742"/>
        <v>1.5294566445625803</v>
      </c>
      <c r="CR813" s="18">
        <f t="shared" si="1743"/>
        <v>1.5512391526133513</v>
      </c>
      <c r="CS813" s="18">
        <f t="shared" si="1744"/>
        <v>0.24948452086993719</v>
      </c>
      <c r="CT813" s="18">
        <f t="shared" si="1745"/>
        <v>1.0142419911857006</v>
      </c>
      <c r="CU813" s="18">
        <f t="shared" si="1746"/>
        <v>0.16311970774515747</v>
      </c>
      <c r="CV813" s="18">
        <f t="shared" si="1747"/>
        <v>0.1608291799814581</v>
      </c>
      <c r="CW813" s="15">
        <f t="shared" si="1748"/>
        <v>-1.5234676341058149</v>
      </c>
      <c r="CX813" s="15">
        <f t="shared" si="1749"/>
        <v>-1.0985550960494037</v>
      </c>
      <c r="CY813" s="15">
        <f t="shared" si="1750"/>
        <v>-2.9118260404224299</v>
      </c>
      <c r="CZ813" s="15">
        <f t="shared" si="1758"/>
        <v>0.42491253805641105</v>
      </c>
      <c r="DA813" s="15">
        <f t="shared" si="1759"/>
        <v>0.43905406483751797</v>
      </c>
      <c r="DB813" s="15">
        <f t="shared" si="1760"/>
        <v>-1.3883584063166154</v>
      </c>
      <c r="DC813" s="15">
        <f t="shared" si="1761"/>
        <v>1.4141526781107205E-2</v>
      </c>
      <c r="DD813" s="15">
        <f t="shared" si="1762"/>
        <v>-1.8132709443730262</v>
      </c>
      <c r="DE813" s="15">
        <f t="shared" si="1763"/>
        <v>-1.8274124711541333</v>
      </c>
      <c r="DF813" s="15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125"/>
      <c r="DZ813" s="4"/>
      <c r="EA813" s="20"/>
      <c r="EB813" s="20"/>
      <c r="EC813" s="20"/>
      <c r="ED813" s="4"/>
      <c r="EE813" s="4"/>
      <c r="EF813" s="4"/>
      <c r="EG813" s="4"/>
      <c r="EH813" s="130"/>
      <c r="EI813" s="20"/>
      <c r="EJ813" s="20"/>
      <c r="EK813" s="20"/>
      <c r="EL813" s="20"/>
      <c r="EQ813" s="124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</row>
    <row r="814" spans="1:235">
      <c r="A814" s="4" t="s">
        <v>178</v>
      </c>
      <c r="B814" s="4" t="s">
        <v>175</v>
      </c>
      <c r="C814" s="4">
        <v>4</v>
      </c>
      <c r="D814" s="16">
        <v>3</v>
      </c>
      <c r="E814" s="4" t="s">
        <v>165</v>
      </c>
      <c r="F814" s="15">
        <v>1.3111196000000001E-4</v>
      </c>
      <c r="G814" s="15">
        <v>-5.5275851999999999E-6</v>
      </c>
      <c r="H814" s="15">
        <v>1.3319771E-4</v>
      </c>
      <c r="I814" s="15">
        <v>4.7486530999999998E-5</v>
      </c>
      <c r="J814" s="15">
        <v>1.1459049000000001E-4</v>
      </c>
      <c r="K814" s="15"/>
      <c r="L814" s="15">
        <v>1.5649832E-4</v>
      </c>
      <c r="M814" s="15"/>
      <c r="N814" s="15">
        <v>8.4959074999999996E-5</v>
      </c>
      <c r="O814" s="15"/>
      <c r="P814" s="15"/>
      <c r="Q814" s="15"/>
      <c r="R814" s="15"/>
      <c r="S814" s="15"/>
      <c r="T814" s="15">
        <v>-2.1972077E-5</v>
      </c>
      <c r="U814" s="15">
        <v>3.3637774000000001E-5</v>
      </c>
      <c r="V814" s="15">
        <v>16.978684999999999</v>
      </c>
      <c r="W814" s="15">
        <v>3.7926049000000002</v>
      </c>
      <c r="X814" s="15">
        <v>5.9427868000000004</v>
      </c>
      <c r="Y814" s="15"/>
      <c r="Z814" s="15">
        <v>6.3221422</v>
      </c>
      <c r="AA814" s="15"/>
      <c r="AB814" s="15">
        <v>1.0655236800000001</v>
      </c>
      <c r="AC814" s="4"/>
      <c r="AD814" s="4"/>
      <c r="AE814" s="4"/>
      <c r="AF814" s="4"/>
      <c r="AG814" s="4"/>
      <c r="AH814" s="4"/>
      <c r="AI814" s="69">
        <f t="shared" si="1730"/>
        <v>1</v>
      </c>
      <c r="AJ814" s="15">
        <f t="shared" si="1688"/>
        <v>-1.5308403700000001E-4</v>
      </c>
      <c r="AK814" s="15">
        <f t="shared" si="1689"/>
        <v>3.9165359200000001E-5</v>
      </c>
      <c r="AL814" s="15">
        <f t="shared" si="1690"/>
        <v>16.978551802289999</v>
      </c>
      <c r="AM814" s="15">
        <f t="shared" si="1691"/>
        <v>3.7925574134690003</v>
      </c>
      <c r="AN814" s="15">
        <f t="shared" si="1692"/>
        <v>5.9426722095100004</v>
      </c>
      <c r="AO814" s="15">
        <f t="shared" si="1693"/>
        <v>0</v>
      </c>
      <c r="AP814" s="15">
        <f t="shared" si="1694"/>
        <v>6.3219857016800001</v>
      </c>
      <c r="AQ814" s="15">
        <f t="shared" si="1695"/>
        <v>0</v>
      </c>
      <c r="AR814" s="15">
        <f t="shared" si="1696"/>
        <v>1.065438720925</v>
      </c>
      <c r="AS814" s="15">
        <f t="shared" si="1697"/>
        <v>0</v>
      </c>
      <c r="AT814" s="15">
        <f t="shared" si="1698"/>
        <v>0</v>
      </c>
      <c r="AU814" s="15">
        <f t="shared" si="1699"/>
        <v>0</v>
      </c>
      <c r="AV814" s="15">
        <f t="shared" si="1700"/>
        <v>0</v>
      </c>
      <c r="AW814" s="15">
        <f t="shared" si="1701"/>
        <v>0</v>
      </c>
      <c r="AX814" s="4"/>
      <c r="AY814" s="4">
        <f t="shared" si="1702"/>
        <v>0</v>
      </c>
      <c r="AZ814" s="4">
        <f t="shared" si="1703"/>
        <v>1</v>
      </c>
      <c r="BA814" s="4"/>
      <c r="BB814" s="4">
        <f t="shared" si="1731"/>
        <v>1</v>
      </c>
      <c r="BC814" s="4">
        <f t="shared" si="1732"/>
        <v>1</v>
      </c>
      <c r="BD814" s="40">
        <f t="shared" si="1733"/>
        <v>2.2158859605035617</v>
      </c>
      <c r="BE814" s="15">
        <f t="shared" si="1734"/>
        <v>16.978551802289999</v>
      </c>
      <c r="BF814" s="15">
        <f t="shared" si="1735"/>
        <v>3.7925574134690003</v>
      </c>
      <c r="BG814" s="15">
        <f t="shared" si="1704"/>
        <v>5.9426722095100004</v>
      </c>
      <c r="BH814" s="15">
        <f t="shared" si="1705"/>
        <v>6.3219857016800001</v>
      </c>
      <c r="BI814" s="15">
        <f t="shared" si="1706"/>
        <v>1.065438720925</v>
      </c>
      <c r="BJ814" s="18">
        <f t="shared" si="1707"/>
        <v>0.22337343359034162</v>
      </c>
      <c r="BK814" s="18">
        <f t="shared" si="1708"/>
        <v>0.3500105473488308</v>
      </c>
      <c r="BL814" s="18">
        <f t="shared" si="1709"/>
        <v>0.3723512921065103</v>
      </c>
      <c r="BM814" s="18">
        <f t="shared" si="1710"/>
        <v>6.2752037590231804E-2</v>
      </c>
      <c r="BN814" s="18">
        <f t="shared" si="1752"/>
        <v>1.5669300584362993</v>
      </c>
      <c r="BO814" s="18">
        <f t="shared" si="1753"/>
        <v>1.6669452858453542</v>
      </c>
      <c r="BP814" s="18">
        <f t="shared" si="1754"/>
        <v>0.28092883106823102</v>
      </c>
      <c r="BQ814" s="18">
        <f t="shared" si="1755"/>
        <v>1.0638287758094731</v>
      </c>
      <c r="BR814" s="18">
        <f t="shared" si="1756"/>
        <v>0.1792861331338432</v>
      </c>
      <c r="BS814" s="18">
        <f t="shared" si="1757"/>
        <v>0.16852912537304079</v>
      </c>
      <c r="BT814" s="144">
        <f t="shared" si="1711"/>
        <v>-1.4989103179934262</v>
      </c>
      <c r="BU814" s="144">
        <f t="shared" si="1712"/>
        <v>-1.0497919896703625</v>
      </c>
      <c r="BV814" s="144">
        <f t="shared" si="1713"/>
        <v>-0.98791753669182225</v>
      </c>
      <c r="BW814" s="144">
        <f t="shared" si="1714"/>
        <v>-2.7685642299399547</v>
      </c>
      <c r="BX814" s="96"/>
      <c r="BY814" s="96"/>
      <c r="BZ814" s="96"/>
      <c r="CA814" s="96"/>
      <c r="CB814" s="96"/>
      <c r="CC814" s="96"/>
      <c r="CD814" s="96"/>
      <c r="CE814" s="96"/>
      <c r="CF814" s="96"/>
      <c r="CG814" s="96"/>
      <c r="CH814" s="96"/>
      <c r="CI814" s="4"/>
      <c r="CJ814" s="43"/>
      <c r="CK814" s="20">
        <f t="shared" si="1736"/>
        <v>0</v>
      </c>
      <c r="CL814" s="42">
        <f t="shared" si="1737"/>
        <v>2.2158859605035617</v>
      </c>
      <c r="CM814" s="43">
        <f t="shared" si="1738"/>
        <v>0.21795988585843323</v>
      </c>
      <c r="CN814" s="43">
        <f t="shared" si="1739"/>
        <v>0.33335279638927273</v>
      </c>
      <c r="CO814" s="40">
        <f t="shared" si="1740"/>
        <v>0.33810000000000001</v>
      </c>
      <c r="CP814" s="43">
        <f t="shared" si="1741"/>
        <v>5.4377568406026991E-2</v>
      </c>
      <c r="CQ814" s="18">
        <f t="shared" si="1742"/>
        <v>1.5294226966414739</v>
      </c>
      <c r="CR814" s="18">
        <f t="shared" si="1743"/>
        <v>1.5512028677588805</v>
      </c>
      <c r="CS814" s="18">
        <f t="shared" si="1744"/>
        <v>0.24948429474470207</v>
      </c>
      <c r="CT814" s="18">
        <f t="shared" si="1745"/>
        <v>1.0142407793249277</v>
      </c>
      <c r="CU814" s="18">
        <f t="shared" si="1746"/>
        <v>0.16312318059131437</v>
      </c>
      <c r="CV814" s="18">
        <f t="shared" si="1747"/>
        <v>0.16083279623196392</v>
      </c>
      <c r="CW814" s="15">
        <f t="shared" si="1748"/>
        <v>-1.5234442429486335</v>
      </c>
      <c r="CX814" s="15">
        <f t="shared" si="1749"/>
        <v>-1.0985539012048726</v>
      </c>
      <c r="CY814" s="15">
        <f t="shared" si="1750"/>
        <v>-2.9118035556354589</v>
      </c>
      <c r="CZ814" s="15">
        <f t="shared" si="1758"/>
        <v>0.42489034174376117</v>
      </c>
      <c r="DA814" s="15">
        <f t="shared" si="1759"/>
        <v>0.43903067368033649</v>
      </c>
      <c r="DB814" s="15">
        <f t="shared" si="1760"/>
        <v>-1.3883593126868257</v>
      </c>
      <c r="DC814" s="15">
        <f t="shared" si="1761"/>
        <v>1.4140331936575655E-2</v>
      </c>
      <c r="DD814" s="15">
        <f t="shared" si="1762"/>
        <v>-1.8132496544305865</v>
      </c>
      <c r="DE814" s="15">
        <f t="shared" si="1763"/>
        <v>-1.8273899863671621</v>
      </c>
      <c r="DF814" s="15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125"/>
      <c r="DZ814" s="4"/>
      <c r="EA814" s="20"/>
      <c r="EB814" s="20"/>
      <c r="EC814" s="20"/>
      <c r="ED814" s="4"/>
      <c r="EE814" s="4" t="str">
        <f>E814</f>
        <v>iRM6</v>
      </c>
      <c r="EF814" s="4" t="str">
        <f>A814</f>
        <v>Lab 3</v>
      </c>
      <c r="EG814" s="4" t="str">
        <f>B814</f>
        <v>Jul 29, 2020</v>
      </c>
      <c r="EH814" s="130">
        <f>C814</f>
        <v>4</v>
      </c>
      <c r="EI814" s="51">
        <f>BE814/AVERAGE(BE813,BE815)</f>
        <v>0.98770076766940806</v>
      </c>
      <c r="EJ814" s="52">
        <f>(CM814/AVERAGE(CM813,CM815)-1)*10^6</f>
        <v>14.769757640920034</v>
      </c>
      <c r="EK814" s="52">
        <f>(CN814/AVERAGE(CN813,CN815)-1)*10^6</f>
        <v>-3.8196710834270675</v>
      </c>
      <c r="EL814" s="52">
        <f>(CP814/AVERAGE(CP813,CP815)-1)*10^6</f>
        <v>9.2462273733051603</v>
      </c>
      <c r="EQ814" s="124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</row>
    <row r="815" spans="1:235">
      <c r="A815" s="4" t="s">
        <v>178</v>
      </c>
      <c r="B815" s="4" t="s">
        <v>175</v>
      </c>
      <c r="C815" s="4">
        <v>4</v>
      </c>
      <c r="D815" s="16">
        <v>4</v>
      </c>
      <c r="E815" s="4" t="s">
        <v>162</v>
      </c>
      <c r="F815" s="15">
        <v>1.3111196000000001E-4</v>
      </c>
      <c r="G815" s="15">
        <v>-5.5275851999999999E-6</v>
      </c>
      <c r="H815" s="15">
        <v>1.3319771E-4</v>
      </c>
      <c r="I815" s="15">
        <v>4.7486530999999998E-5</v>
      </c>
      <c r="J815" s="15">
        <v>1.1459049000000001E-4</v>
      </c>
      <c r="K815" s="15"/>
      <c r="L815" s="15">
        <v>1.5649832E-4</v>
      </c>
      <c r="M815" s="15"/>
      <c r="N815" s="15">
        <v>8.4959074999999996E-5</v>
      </c>
      <c r="O815" s="15"/>
      <c r="P815" s="15"/>
      <c r="Q815" s="15"/>
      <c r="R815" s="15"/>
      <c r="S815" s="15"/>
      <c r="T815" s="15">
        <v>-4.6949783000000003E-5</v>
      </c>
      <c r="U815" s="15">
        <v>3.0830015999999998E-5</v>
      </c>
      <c r="V815" s="15">
        <v>17.166094000000001</v>
      </c>
      <c r="W815" s="15">
        <v>3.8344377999999999</v>
      </c>
      <c r="X815" s="15">
        <v>6.0084172000000002</v>
      </c>
      <c r="Y815" s="15"/>
      <c r="Z815" s="15">
        <v>6.3918866999999997</v>
      </c>
      <c r="AA815" s="15"/>
      <c r="AB815" s="15">
        <v>1.0772789</v>
      </c>
      <c r="AC815" s="4"/>
      <c r="AD815" s="4"/>
      <c r="AE815" s="4"/>
      <c r="AF815" s="4"/>
      <c r="AG815" s="4"/>
      <c r="AH815" s="4"/>
      <c r="AI815" s="69">
        <f t="shared" si="1730"/>
        <v>1</v>
      </c>
      <c r="AJ815" s="15">
        <f t="shared" si="1688"/>
        <v>-1.7806174300000001E-4</v>
      </c>
      <c r="AK815" s="15">
        <f t="shared" si="1689"/>
        <v>3.6357601199999998E-5</v>
      </c>
      <c r="AL815" s="15">
        <f t="shared" si="1690"/>
        <v>17.165960802290002</v>
      </c>
      <c r="AM815" s="15">
        <f t="shared" si="1691"/>
        <v>3.8343903134690001</v>
      </c>
      <c r="AN815" s="15">
        <f t="shared" si="1692"/>
        <v>6.0083026095100003</v>
      </c>
      <c r="AO815" s="15">
        <f t="shared" si="1693"/>
        <v>0</v>
      </c>
      <c r="AP815" s="15">
        <f t="shared" si="1694"/>
        <v>6.3917302016799997</v>
      </c>
      <c r="AQ815" s="15">
        <f t="shared" si="1695"/>
        <v>0</v>
      </c>
      <c r="AR815" s="15">
        <f t="shared" si="1696"/>
        <v>1.077193940925</v>
      </c>
      <c r="AS815" s="15">
        <f t="shared" si="1697"/>
        <v>0</v>
      </c>
      <c r="AT815" s="15">
        <f t="shared" si="1698"/>
        <v>0</v>
      </c>
      <c r="AU815" s="15">
        <f t="shared" si="1699"/>
        <v>0</v>
      </c>
      <c r="AV815" s="15">
        <f t="shared" si="1700"/>
        <v>0</v>
      </c>
      <c r="AW815" s="15">
        <f t="shared" si="1701"/>
        <v>0</v>
      </c>
      <c r="AX815" s="4"/>
      <c r="AY815" s="4">
        <f t="shared" si="1702"/>
        <v>0</v>
      </c>
      <c r="AZ815" s="4">
        <f t="shared" si="1703"/>
        <v>1</v>
      </c>
      <c r="BA815" s="4"/>
      <c r="BB815" s="4">
        <f t="shared" si="1731"/>
        <v>1</v>
      </c>
      <c r="BC815" s="4">
        <f t="shared" si="1732"/>
        <v>1</v>
      </c>
      <c r="BD815" s="40">
        <f t="shared" si="1733"/>
        <v>2.2157512950846638</v>
      </c>
      <c r="BE815" s="15">
        <f t="shared" si="1734"/>
        <v>17.165960802290002</v>
      </c>
      <c r="BF815" s="15">
        <f t="shared" si="1735"/>
        <v>3.8343903134690001</v>
      </c>
      <c r="BG815" s="15">
        <f t="shared" si="1704"/>
        <v>6.0083026095100003</v>
      </c>
      <c r="BH815" s="15">
        <f t="shared" si="1705"/>
        <v>6.3917302016799997</v>
      </c>
      <c r="BI815" s="15">
        <f t="shared" si="1706"/>
        <v>1.077193940925</v>
      </c>
      <c r="BJ815" s="18">
        <f t="shared" si="1707"/>
        <v>0.22337172720081466</v>
      </c>
      <c r="BK815" s="18">
        <f t="shared" si="1708"/>
        <v>0.35001260219052061</v>
      </c>
      <c r="BL815" s="18">
        <f t="shared" si="1709"/>
        <v>0.37234910852338188</v>
      </c>
      <c r="BM815" s="18">
        <f t="shared" si="1710"/>
        <v>6.2751741853057152E-2</v>
      </c>
      <c r="BN815" s="18">
        <f t="shared" si="1752"/>
        <v>1.5669512277883486</v>
      </c>
      <c r="BO815" s="18">
        <f t="shared" si="1753"/>
        <v>1.6669482444778441</v>
      </c>
      <c r="BP815" s="18">
        <f t="shared" si="1754"/>
        <v>0.28092965318140889</v>
      </c>
      <c r="BQ815" s="18">
        <f t="shared" si="1755"/>
        <v>1.0638162917365557</v>
      </c>
      <c r="BR815" s="18">
        <f t="shared" si="1756"/>
        <v>0.17928423565417742</v>
      </c>
      <c r="BS815" s="18">
        <f t="shared" si="1757"/>
        <v>0.1685293194387133</v>
      </c>
      <c r="BT815" s="144">
        <f t="shared" si="1711"/>
        <v>-1.4989179572010851</v>
      </c>
      <c r="BU815" s="144">
        <f t="shared" si="1712"/>
        <v>-1.0497861188882571</v>
      </c>
      <c r="BV815" s="144">
        <f t="shared" si="1713"/>
        <v>-0.98792340101827236</v>
      </c>
      <c r="BW815" s="144">
        <f t="shared" si="1714"/>
        <v>-2.7685689427410503</v>
      </c>
      <c r="BX815" s="96"/>
      <c r="BY815" s="96"/>
      <c r="BZ815" s="96"/>
      <c r="CA815" s="96"/>
      <c r="CB815" s="96"/>
      <c r="CC815" s="96"/>
      <c r="CD815" s="96"/>
      <c r="CE815" s="96"/>
      <c r="CF815" s="96"/>
      <c r="CG815" s="96"/>
      <c r="CH815" s="96"/>
      <c r="CI815" s="4"/>
      <c r="CJ815" s="43"/>
      <c r="CK815" s="20">
        <f t="shared" si="1736"/>
        <v>0</v>
      </c>
      <c r="CL815" s="42">
        <f t="shared" si="1737"/>
        <v>2.2157512950846638</v>
      </c>
      <c r="CM815" s="43">
        <f t="shared" si="1738"/>
        <v>0.21795854579846857</v>
      </c>
      <c r="CN815" s="43">
        <f t="shared" si="1739"/>
        <v>0.33335574129960166</v>
      </c>
      <c r="CO815" s="40">
        <f t="shared" si="1740"/>
        <v>0.33810000000000001</v>
      </c>
      <c r="CP815" s="43">
        <f t="shared" si="1741"/>
        <v>5.4377785494897697E-2</v>
      </c>
      <c r="CQ815" s="18">
        <f t="shared" si="1742"/>
        <v>1.5294456112211037</v>
      </c>
      <c r="CR815" s="18">
        <f t="shared" si="1743"/>
        <v>1.551212404915832</v>
      </c>
      <c r="CS815" s="18">
        <f t="shared" si="1744"/>
        <v>0.24948682464222857</v>
      </c>
      <c r="CT815" s="18">
        <f t="shared" si="1745"/>
        <v>1.014231819382809</v>
      </c>
      <c r="CU815" s="18">
        <f t="shared" si="1746"/>
        <v>0.1631223907616037</v>
      </c>
      <c r="CV815" s="18">
        <f t="shared" si="1747"/>
        <v>0.16083343831676339</v>
      </c>
      <c r="CW815" s="15">
        <f t="shared" si="1748"/>
        <v>-1.5234503911629202</v>
      </c>
      <c r="CX815" s="15">
        <f t="shared" si="1749"/>
        <v>-1.0985450670287298</v>
      </c>
      <c r="CY815" s="15">
        <f t="shared" si="1750"/>
        <v>-2.9117995633930005</v>
      </c>
      <c r="CZ815" s="15">
        <f t="shared" si="1758"/>
        <v>0.42490532413419052</v>
      </c>
      <c r="DA815" s="15">
        <f t="shared" si="1759"/>
        <v>0.43903682189462329</v>
      </c>
      <c r="DB815" s="15">
        <f t="shared" si="1760"/>
        <v>-1.3883491722300809</v>
      </c>
      <c r="DC815" s="15">
        <f t="shared" si="1761"/>
        <v>1.4131497760433017E-2</v>
      </c>
      <c r="DD815" s="15">
        <f t="shared" si="1762"/>
        <v>-1.8132544963642709</v>
      </c>
      <c r="DE815" s="15">
        <f t="shared" si="1763"/>
        <v>-1.8273859941247037</v>
      </c>
      <c r="DF815" s="15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3" t="str">
        <f>E815</f>
        <v>STD</v>
      </c>
      <c r="DW815" s="43" t="str">
        <f>A815</f>
        <v>Lab 3</v>
      </c>
      <c r="DX815" s="43" t="str">
        <f>B815</f>
        <v>Jul 29, 2020</v>
      </c>
      <c r="DY815" s="125">
        <f>C815</f>
        <v>4</v>
      </c>
      <c r="DZ815" s="51">
        <f>BE815/AVERAGE(BE813,BE817)</f>
        <v>0.9928141973203497</v>
      </c>
      <c r="EA815" s="52">
        <f>(CM815/AVERAGE(CM813,CM817)-1)*10^6</f>
        <v>14.225803451894947</v>
      </c>
      <c r="EB815" s="52">
        <f>(CN815/AVERAGE(CN813,CN817)-1)*10^6</f>
        <v>11.345549788766007</v>
      </c>
      <c r="EC815" s="52">
        <f>(CP815/AVERAGE(CP813,CP817)-1)*10^6</f>
        <v>-21.205034931082167</v>
      </c>
      <c r="ED815" s="4"/>
      <c r="EE815" s="4"/>
      <c r="EF815" s="4"/>
      <c r="EG815" s="4"/>
      <c r="EH815" s="130"/>
      <c r="EI815" s="20"/>
      <c r="EJ815" s="20"/>
      <c r="EK815" s="52"/>
      <c r="EL815" s="52"/>
      <c r="EQ815" s="124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62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</row>
    <row r="816" spans="1:235">
      <c r="A816" s="4" t="s">
        <v>178</v>
      </c>
      <c r="B816" s="4" t="s">
        <v>175</v>
      </c>
      <c r="C816" s="4">
        <v>4</v>
      </c>
      <c r="D816" s="16">
        <v>5</v>
      </c>
      <c r="E816" s="4" t="s">
        <v>172</v>
      </c>
      <c r="F816" s="15">
        <v>1.3111196000000001E-4</v>
      </c>
      <c r="G816" s="15">
        <v>-5.5275851999999999E-6</v>
      </c>
      <c r="H816" s="15">
        <v>1.3319771E-4</v>
      </c>
      <c r="I816" s="15">
        <v>4.7486530999999998E-5</v>
      </c>
      <c r="J816" s="15">
        <v>1.1459049000000001E-4</v>
      </c>
      <c r="K816" s="15"/>
      <c r="L816" s="15">
        <v>1.5649832E-4</v>
      </c>
      <c r="M816" s="15"/>
      <c r="N816" s="15">
        <v>8.4959074999999996E-5</v>
      </c>
      <c r="O816" s="15"/>
      <c r="P816" s="15"/>
      <c r="Q816" s="15"/>
      <c r="R816" s="15"/>
      <c r="S816" s="15"/>
      <c r="T816" s="15">
        <v>5.5851602E-6</v>
      </c>
      <c r="U816" s="15">
        <v>4.4545398999999999E-5</v>
      </c>
      <c r="V816" s="15">
        <v>17.256060000000002</v>
      </c>
      <c r="W816" s="15">
        <v>3.8545077000000001</v>
      </c>
      <c r="X816" s="15">
        <v>6.0398968999999996</v>
      </c>
      <c r="Y816" s="15"/>
      <c r="Z816" s="15">
        <v>6.4254055000000001</v>
      </c>
      <c r="AA816" s="15"/>
      <c r="AB816" s="15">
        <v>1.0829831000000001</v>
      </c>
      <c r="AC816" s="4"/>
      <c r="AD816" s="4"/>
      <c r="AE816" s="4"/>
      <c r="AF816" s="4"/>
      <c r="AG816" s="4"/>
      <c r="AH816" s="4"/>
      <c r="AI816" s="69">
        <f t="shared" si="1730"/>
        <v>1</v>
      </c>
      <c r="AJ816" s="15">
        <f t="shared" si="1688"/>
        <v>-1.2552679980000001E-4</v>
      </c>
      <c r="AK816" s="15">
        <f t="shared" si="1689"/>
        <v>5.0072984199999999E-5</v>
      </c>
      <c r="AL816" s="15">
        <f t="shared" si="1690"/>
        <v>17.255926802290002</v>
      </c>
      <c r="AM816" s="15">
        <f t="shared" si="1691"/>
        <v>3.8544602134690003</v>
      </c>
      <c r="AN816" s="15">
        <f t="shared" si="1692"/>
        <v>6.0397823095099996</v>
      </c>
      <c r="AO816" s="15">
        <f t="shared" si="1693"/>
        <v>0</v>
      </c>
      <c r="AP816" s="15">
        <f t="shared" si="1694"/>
        <v>6.4252490016800001</v>
      </c>
      <c r="AQ816" s="15">
        <f t="shared" si="1695"/>
        <v>0</v>
      </c>
      <c r="AR816" s="15">
        <f t="shared" si="1696"/>
        <v>1.082898140925</v>
      </c>
      <c r="AS816" s="15">
        <f t="shared" si="1697"/>
        <v>0</v>
      </c>
      <c r="AT816" s="15">
        <f t="shared" si="1698"/>
        <v>0</v>
      </c>
      <c r="AU816" s="15">
        <f t="shared" si="1699"/>
        <v>0</v>
      </c>
      <c r="AV816" s="15">
        <f t="shared" si="1700"/>
        <v>0</v>
      </c>
      <c r="AW816" s="15">
        <f t="shared" si="1701"/>
        <v>0</v>
      </c>
      <c r="AX816" s="4"/>
      <c r="AY816" s="4">
        <f t="shared" si="1702"/>
        <v>0</v>
      </c>
      <c r="AZ816" s="4">
        <f t="shared" si="1703"/>
        <v>1</v>
      </c>
      <c r="BA816" s="4"/>
      <c r="BB816" s="4">
        <f t="shared" si="1731"/>
        <v>1</v>
      </c>
      <c r="BC816" s="4">
        <f t="shared" si="1732"/>
        <v>1</v>
      </c>
      <c r="BD816" s="40">
        <f t="shared" si="1733"/>
        <v>2.2158229174406707</v>
      </c>
      <c r="BE816" s="15">
        <f t="shared" si="1734"/>
        <v>17.255926802290002</v>
      </c>
      <c r="BF816" s="15">
        <f t="shared" si="1735"/>
        <v>3.8544602134690003</v>
      </c>
      <c r="BG816" s="15">
        <f t="shared" si="1704"/>
        <v>6.0397823095099996</v>
      </c>
      <c r="BH816" s="15">
        <f t="shared" si="1705"/>
        <v>6.4252490016800001</v>
      </c>
      <c r="BI816" s="15">
        <f t="shared" si="1706"/>
        <v>1.082898140925</v>
      </c>
      <c r="BJ816" s="18">
        <f t="shared" si="1707"/>
        <v>0.22337022274326535</v>
      </c>
      <c r="BK816" s="18">
        <f t="shared" si="1708"/>
        <v>0.35001204969810557</v>
      </c>
      <c r="BL816" s="18">
        <f t="shared" si="1709"/>
        <v>0.37235026986944086</v>
      </c>
      <c r="BM816" s="18">
        <f t="shared" si="1710"/>
        <v>6.2755142237928982E-2</v>
      </c>
      <c r="BN816" s="18">
        <f t="shared" si="1752"/>
        <v>1.5669593081813697</v>
      </c>
      <c r="BO816" s="18">
        <f t="shared" si="1753"/>
        <v>1.666964671013506</v>
      </c>
      <c r="BP816" s="18">
        <f t="shared" si="1754"/>
        <v>0.28094676840635896</v>
      </c>
      <c r="BQ816" s="18">
        <f t="shared" si="1755"/>
        <v>1.0638212889830583</v>
      </c>
      <c r="BR816" s="18">
        <f t="shared" si="1756"/>
        <v>0.17929423370440223</v>
      </c>
      <c r="BS816" s="18">
        <f t="shared" si="1757"/>
        <v>0.16853792602307807</v>
      </c>
      <c r="BT816" s="144">
        <f t="shared" si="1711"/>
        <v>-1.4989246924429827</v>
      </c>
      <c r="BU816" s="144">
        <f t="shared" si="1712"/>
        <v>-1.0497876973824247</v>
      </c>
      <c r="BV816" s="144">
        <f t="shared" si="1713"/>
        <v>-0.98792028205216953</v>
      </c>
      <c r="BW816" s="144">
        <f t="shared" si="1714"/>
        <v>-2.7685147563129946</v>
      </c>
      <c r="BX816" s="96"/>
      <c r="BY816" s="96"/>
      <c r="BZ816" s="96"/>
      <c r="CA816" s="96"/>
      <c r="CB816" s="96"/>
      <c r="CC816" s="96"/>
      <c r="CD816" s="96"/>
      <c r="CE816" s="96"/>
      <c r="CF816" s="96"/>
      <c r="CG816" s="96"/>
      <c r="CH816" s="96"/>
      <c r="CI816" s="4"/>
      <c r="CJ816" s="43"/>
      <c r="CK816" s="20">
        <f t="shared" si="1736"/>
        <v>0</v>
      </c>
      <c r="CL816" s="42">
        <f t="shared" si="1737"/>
        <v>2.2158229174406707</v>
      </c>
      <c r="CM816" s="43">
        <f t="shared" si="1738"/>
        <v>0.21795690496196155</v>
      </c>
      <c r="CN816" s="43">
        <f t="shared" si="1739"/>
        <v>0.33335468970142085</v>
      </c>
      <c r="CO816" s="40">
        <f t="shared" si="1740"/>
        <v>0.33810000000000001</v>
      </c>
      <c r="CP816" s="43">
        <f t="shared" si="1741"/>
        <v>5.4380480340645576E-2</v>
      </c>
      <c r="CQ816" s="18">
        <f t="shared" si="1742"/>
        <v>1.529452300488479</v>
      </c>
      <c r="CR816" s="18">
        <f t="shared" si="1743"/>
        <v>1.5512240828479653</v>
      </c>
      <c r="CS816" s="18">
        <f t="shared" si="1744"/>
        <v>0.24950106696613347</v>
      </c>
      <c r="CT816" s="18">
        <f t="shared" si="1745"/>
        <v>1.0142350188708291</v>
      </c>
      <c r="CU816" s="18">
        <f t="shared" si="1746"/>
        <v>0.16313098936557058</v>
      </c>
      <c r="CV816" s="18">
        <f t="shared" si="1747"/>
        <v>0.16084140887502388</v>
      </c>
      <c r="CW816" s="15">
        <f t="shared" si="1748"/>
        <v>-1.5234579193957651</v>
      </c>
      <c r="CX816" s="15">
        <f t="shared" si="1749"/>
        <v>-1.0985482216161846</v>
      </c>
      <c r="CY816" s="15">
        <f t="shared" si="1750"/>
        <v>-2.9117500067781039</v>
      </c>
      <c r="CZ816" s="15">
        <f t="shared" si="1758"/>
        <v>0.42490969777958076</v>
      </c>
      <c r="DA816" s="15">
        <f t="shared" si="1759"/>
        <v>0.43904435012746829</v>
      </c>
      <c r="DB816" s="15">
        <f t="shared" si="1760"/>
        <v>-1.388292087382339</v>
      </c>
      <c r="DC816" s="15">
        <f t="shared" si="1761"/>
        <v>1.4134652347887683E-2</v>
      </c>
      <c r="DD816" s="15">
        <f t="shared" si="1762"/>
        <v>-1.8132017851619195</v>
      </c>
      <c r="DE816" s="15">
        <f t="shared" si="1763"/>
        <v>-1.8273364375098071</v>
      </c>
      <c r="DF816" s="15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125"/>
      <c r="DZ816" s="4"/>
      <c r="EA816" s="20"/>
      <c r="EB816" s="20"/>
      <c r="EC816" s="20"/>
      <c r="ED816" s="4"/>
      <c r="EE816" s="4" t="str">
        <f>E816</f>
        <v>iRM11</v>
      </c>
      <c r="EF816" s="4" t="str">
        <f>A816</f>
        <v>Lab 3</v>
      </c>
      <c r="EG816" s="4" t="str">
        <f>B816</f>
        <v>Jul 29, 2020</v>
      </c>
      <c r="EH816" s="130">
        <f>C816</f>
        <v>4</v>
      </c>
      <c r="EI816" s="51">
        <f>BE816/AVERAGE(BE815,BE817)</f>
        <v>0.99940557240362193</v>
      </c>
      <c r="EJ816" s="52">
        <f>(CM816/AVERAGE(CM815,CM817)-1)*10^6</f>
        <v>-1.9240113271479231</v>
      </c>
      <c r="EK816" s="52">
        <f>(CN816/AVERAGE(CN815,CN817)-1)*10^6</f>
        <v>3.1763735073297994</v>
      </c>
      <c r="EL816" s="52">
        <f>(CP816/AVERAGE(CP815,CP817)-1)*10^6</f>
        <v>15.113498227359301</v>
      </c>
      <c r="EQ816" s="124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</row>
    <row r="817" spans="1:235">
      <c r="A817" s="4" t="s">
        <v>178</v>
      </c>
      <c r="B817" s="4" t="s">
        <v>175</v>
      </c>
      <c r="C817" s="4">
        <v>4</v>
      </c>
      <c r="D817" s="16">
        <v>6</v>
      </c>
      <c r="E817" s="4" t="s">
        <v>162</v>
      </c>
      <c r="F817" s="15">
        <v>1.3111196000000001E-4</v>
      </c>
      <c r="G817" s="15">
        <v>-5.5275851999999999E-6</v>
      </c>
      <c r="H817" s="15">
        <v>1.3319771E-4</v>
      </c>
      <c r="I817" s="15">
        <v>4.7486530999999998E-5</v>
      </c>
      <c r="J817" s="15">
        <v>1.1459049000000001E-4</v>
      </c>
      <c r="K817" s="15"/>
      <c r="L817" s="15">
        <v>1.5649832E-4</v>
      </c>
      <c r="M817" s="15"/>
      <c r="N817" s="15">
        <v>8.4959074999999996E-5</v>
      </c>
      <c r="O817" s="15"/>
      <c r="P817" s="15"/>
      <c r="Q817" s="15"/>
      <c r="R817" s="15"/>
      <c r="S817" s="15"/>
      <c r="T817" s="15">
        <v>-1.5986217999999999E-5</v>
      </c>
      <c r="U817" s="15">
        <v>-2.1949482999999998E-6</v>
      </c>
      <c r="V817" s="15">
        <v>17.366553</v>
      </c>
      <c r="W817" s="15">
        <v>3.8791788</v>
      </c>
      <c r="X817" s="15">
        <v>6.0785270999999996</v>
      </c>
      <c r="Y817" s="15"/>
      <c r="Z817" s="15">
        <v>6.4665773</v>
      </c>
      <c r="AA817" s="15"/>
      <c r="AB817" s="15">
        <v>1.0899456000000001</v>
      </c>
      <c r="AC817" s="4"/>
      <c r="AD817" s="4"/>
      <c r="AE817" s="4"/>
      <c r="AF817" s="4"/>
      <c r="AG817" s="4"/>
      <c r="AH817" s="4"/>
      <c r="AI817" s="69">
        <f t="shared" si="1730"/>
        <v>1</v>
      </c>
      <c r="AJ817" s="15">
        <f t="shared" si="1688"/>
        <v>-1.4709817800000001E-4</v>
      </c>
      <c r="AK817" s="15">
        <f t="shared" si="1689"/>
        <v>3.3326369000000001E-6</v>
      </c>
      <c r="AL817" s="15">
        <f t="shared" si="1690"/>
        <v>17.36641980229</v>
      </c>
      <c r="AM817" s="15">
        <f t="shared" si="1691"/>
        <v>3.8791313134690002</v>
      </c>
      <c r="AN817" s="15">
        <f t="shared" si="1692"/>
        <v>6.0784125095099997</v>
      </c>
      <c r="AO817" s="15">
        <f t="shared" si="1693"/>
        <v>0</v>
      </c>
      <c r="AP817" s="15">
        <f t="shared" si="1694"/>
        <v>6.46642080168</v>
      </c>
      <c r="AQ817" s="15">
        <f t="shared" si="1695"/>
        <v>0</v>
      </c>
      <c r="AR817" s="15">
        <f t="shared" si="1696"/>
        <v>1.089860640925</v>
      </c>
      <c r="AS817" s="15">
        <f t="shared" si="1697"/>
        <v>0</v>
      </c>
      <c r="AT817" s="15">
        <f t="shared" si="1698"/>
        <v>0</v>
      </c>
      <c r="AU817" s="15">
        <f t="shared" si="1699"/>
        <v>0</v>
      </c>
      <c r="AV817" s="15">
        <f t="shared" si="1700"/>
        <v>0</v>
      </c>
      <c r="AW817" s="15">
        <f t="shared" si="1701"/>
        <v>0</v>
      </c>
      <c r="AX817" s="4"/>
      <c r="AY817" s="4">
        <f t="shared" si="1702"/>
        <v>0</v>
      </c>
      <c r="AZ817" s="4">
        <f t="shared" si="1703"/>
        <v>1</v>
      </c>
      <c r="BA817" s="4"/>
      <c r="BB817" s="4">
        <f t="shared" si="1731"/>
        <v>1</v>
      </c>
      <c r="BC817" s="4">
        <f t="shared" si="1732"/>
        <v>1</v>
      </c>
      <c r="BD817" s="40">
        <f t="shared" si="1733"/>
        <v>2.2159283938375323</v>
      </c>
      <c r="BE817" s="15">
        <f t="shared" si="1734"/>
        <v>17.36641980229</v>
      </c>
      <c r="BF817" s="15">
        <f t="shared" si="1735"/>
        <v>3.8791313134690002</v>
      </c>
      <c r="BG817" s="15">
        <f t="shared" si="1704"/>
        <v>6.0784125095099997</v>
      </c>
      <c r="BH817" s="15">
        <f t="shared" si="1705"/>
        <v>6.46642080168</v>
      </c>
      <c r="BI817" s="15">
        <f t="shared" si="1706"/>
        <v>1.089860640925</v>
      </c>
      <c r="BJ817" s="18">
        <f t="shared" si="1707"/>
        <v>0.22336966154402668</v>
      </c>
      <c r="BK817" s="18">
        <f t="shared" si="1708"/>
        <v>0.35000953441816934</v>
      </c>
      <c r="BL817" s="18">
        <f t="shared" si="1709"/>
        <v>0.37235198016043086</v>
      </c>
      <c r="BM817" s="18">
        <f t="shared" si="1710"/>
        <v>6.2756783109739575E-2</v>
      </c>
      <c r="BN817" s="18">
        <f t="shared" si="1752"/>
        <v>1.5669519844313398</v>
      </c>
      <c r="BO817" s="18">
        <f t="shared" si="1753"/>
        <v>1.6669765159089853</v>
      </c>
      <c r="BP817" s="18">
        <f t="shared" si="1754"/>
        <v>0.28095482025597318</v>
      </c>
      <c r="BQ817" s="18">
        <f t="shared" si="1755"/>
        <v>1.0638338203540711</v>
      </c>
      <c r="BR817" s="18">
        <f t="shared" si="1756"/>
        <v>0.17930021024730636</v>
      </c>
      <c r="BS817" s="18">
        <f t="shared" si="1757"/>
        <v>0.1685415586690322</v>
      </c>
      <c r="BT817" s="144">
        <f t="shared" si="1711"/>
        <v>-1.4989272048635585</v>
      </c>
      <c r="BU817" s="144">
        <f t="shared" si="1712"/>
        <v>-1.0497948836749427</v>
      </c>
      <c r="BV817" s="144">
        <f t="shared" si="1713"/>
        <v>-0.98791568883121472</v>
      </c>
      <c r="BW817" s="144">
        <f t="shared" si="1714"/>
        <v>-2.7684886094459755</v>
      </c>
      <c r="BX817" s="96"/>
      <c r="BY817" s="96"/>
      <c r="BZ817" s="96"/>
      <c r="CA817" s="96"/>
      <c r="CB817" s="96"/>
      <c r="CC817" s="96"/>
      <c r="CD817" s="96"/>
      <c r="CE817" s="96"/>
      <c r="CF817" s="96"/>
      <c r="CG817" s="96"/>
      <c r="CH817" s="96"/>
      <c r="CI817" s="4"/>
      <c r="CJ817" s="43"/>
      <c r="CK817" s="20">
        <f t="shared" si="1736"/>
        <v>0</v>
      </c>
      <c r="CL817" s="42">
        <f t="shared" si="1737"/>
        <v>2.2159283938375323</v>
      </c>
      <c r="CM817" s="43">
        <f t="shared" si="1738"/>
        <v>0.21795610283017616</v>
      </c>
      <c r="CN817" s="43">
        <f t="shared" si="1739"/>
        <v>0.33335152039195687</v>
      </c>
      <c r="CO817" s="40">
        <f t="shared" si="1740"/>
        <v>0.33810000000000001</v>
      </c>
      <c r="CP817" s="43">
        <f t="shared" si="1741"/>
        <v>5.4381531452649561E-2</v>
      </c>
      <c r="CQ817" s="18">
        <f t="shared" si="1742"/>
        <v>1.5294433882023155</v>
      </c>
      <c r="CR817" s="18">
        <f t="shared" si="1743"/>
        <v>1.5512297917321258</v>
      </c>
      <c r="CS817" s="18">
        <f t="shared" si="1744"/>
        <v>0.2495068077768933</v>
      </c>
      <c r="CT817" s="18">
        <f t="shared" si="1745"/>
        <v>1.0142446616186416</v>
      </c>
      <c r="CU817" s="18">
        <f t="shared" si="1746"/>
        <v>0.16313569348268578</v>
      </c>
      <c r="CV817" s="18">
        <f t="shared" si="1747"/>
        <v>0.16084451775406555</v>
      </c>
      <c r="CW817" s="15">
        <f t="shared" si="1748"/>
        <v>-1.5234615996336616</v>
      </c>
      <c r="CX817" s="15">
        <f t="shared" si="1749"/>
        <v>-1.0985577289806459</v>
      </c>
      <c r="CY817" s="15">
        <f t="shared" si="1750"/>
        <v>-2.9117306781175416</v>
      </c>
      <c r="CZ817" s="15">
        <f t="shared" si="1758"/>
        <v>0.42490387065301577</v>
      </c>
      <c r="DA817" s="15">
        <f t="shared" si="1759"/>
        <v>0.43904803036536472</v>
      </c>
      <c r="DB817" s="15">
        <f t="shared" si="1760"/>
        <v>-1.38826907848388</v>
      </c>
      <c r="DC817" s="15">
        <f t="shared" si="1761"/>
        <v>1.4144159712349131E-2</v>
      </c>
      <c r="DD817" s="15">
        <f t="shared" si="1762"/>
        <v>-1.8131729491368955</v>
      </c>
      <c r="DE817" s="15">
        <f t="shared" si="1763"/>
        <v>-1.8273171088492446</v>
      </c>
      <c r="DF817" s="15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3" t="str">
        <f>E817</f>
        <v>STD</v>
      </c>
      <c r="DW817" s="43" t="str">
        <f>A817</f>
        <v>Lab 3</v>
      </c>
      <c r="DX817" s="43" t="str">
        <f>B817</f>
        <v>Jul 29, 2020</v>
      </c>
      <c r="DY817" s="125">
        <f>C817</f>
        <v>4</v>
      </c>
      <c r="DZ817" s="51">
        <f>BE817/AVERAGE(BE815,BE819)</f>
        <v>1.0092028403799158</v>
      </c>
      <c r="EA817" s="52">
        <f>(CM817/AVERAGE(CM815,CM819)-1)*10^6</f>
        <v>-10.061762980129174</v>
      </c>
      <c r="EB817" s="52">
        <f>(CN817/AVERAGE(CN815,CN819)-1)*10^6</f>
        <v>-8.4872296091109689</v>
      </c>
      <c r="EC817" s="52">
        <f>(CP817/AVERAGE(CP815,CP819)-1)*10^6</f>
        <v>68.718398470890563</v>
      </c>
      <c r="ED817" s="4"/>
      <c r="EE817" s="4"/>
      <c r="EF817" s="4"/>
      <c r="EG817" s="4"/>
      <c r="EH817" s="130"/>
      <c r="EI817" s="20"/>
      <c r="EJ817" s="20"/>
      <c r="EK817" s="52"/>
      <c r="EL817" s="52"/>
      <c r="EQ817" s="124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</row>
    <row r="818" spans="1:235">
      <c r="A818" s="4" t="s">
        <v>178</v>
      </c>
      <c r="B818" s="4" t="s">
        <v>175</v>
      </c>
      <c r="C818" s="4">
        <v>4</v>
      </c>
      <c r="D818" s="16">
        <v>7</v>
      </c>
      <c r="E818" s="4" t="s">
        <v>165</v>
      </c>
      <c r="F818" s="15">
        <v>1.3111196000000001E-4</v>
      </c>
      <c r="G818" s="15">
        <v>-5.5275851999999999E-6</v>
      </c>
      <c r="H818" s="15">
        <v>1.3319771E-4</v>
      </c>
      <c r="I818" s="15">
        <v>4.7486530999999998E-5</v>
      </c>
      <c r="J818" s="15">
        <v>1.1459049000000001E-4</v>
      </c>
      <c r="K818" s="15"/>
      <c r="L818" s="15">
        <v>1.5649832E-4</v>
      </c>
      <c r="M818" s="15"/>
      <c r="N818" s="15">
        <v>8.4959074999999996E-5</v>
      </c>
      <c r="O818" s="15"/>
      <c r="P818" s="15"/>
      <c r="Q818" s="15"/>
      <c r="R818" s="15"/>
      <c r="S818" s="15"/>
      <c r="T818" s="15">
        <v>8.4769644999999999E-5</v>
      </c>
      <c r="U818" s="15">
        <v>7.0472525000000003E-6</v>
      </c>
      <c r="V818" s="15">
        <v>17.552790999999999</v>
      </c>
      <c r="W818" s="15">
        <v>3.9207979000000002</v>
      </c>
      <c r="X818" s="15">
        <v>6.1437321000000003</v>
      </c>
      <c r="Y818" s="15"/>
      <c r="Z818" s="15">
        <v>6.5359946999999998</v>
      </c>
      <c r="AA818" s="15"/>
      <c r="AB818" s="15">
        <v>1.1015907</v>
      </c>
      <c r="AC818" s="4"/>
      <c r="AD818" s="4"/>
      <c r="AE818" s="4"/>
      <c r="AF818" s="4"/>
      <c r="AG818" s="4"/>
      <c r="AH818" s="4"/>
      <c r="AI818" s="69">
        <f t="shared" si="1730"/>
        <v>1</v>
      </c>
      <c r="AJ818" s="15">
        <f t="shared" si="1688"/>
        <v>-4.6342315000000013E-5</v>
      </c>
      <c r="AK818" s="15">
        <f t="shared" si="1689"/>
        <v>1.2574837699999999E-5</v>
      </c>
      <c r="AL818" s="15">
        <f t="shared" si="1690"/>
        <v>17.55265780229</v>
      </c>
      <c r="AM818" s="15">
        <f t="shared" si="1691"/>
        <v>3.9207504134690003</v>
      </c>
      <c r="AN818" s="15">
        <f t="shared" si="1692"/>
        <v>6.1436175095100003</v>
      </c>
      <c r="AO818" s="15">
        <f t="shared" si="1693"/>
        <v>0</v>
      </c>
      <c r="AP818" s="15">
        <f t="shared" si="1694"/>
        <v>6.5358382016799998</v>
      </c>
      <c r="AQ818" s="15">
        <f t="shared" si="1695"/>
        <v>0</v>
      </c>
      <c r="AR818" s="15">
        <f t="shared" si="1696"/>
        <v>1.101505740925</v>
      </c>
      <c r="AS818" s="15">
        <f t="shared" si="1697"/>
        <v>0</v>
      </c>
      <c r="AT818" s="15">
        <f t="shared" si="1698"/>
        <v>0</v>
      </c>
      <c r="AU818" s="15">
        <f t="shared" si="1699"/>
        <v>0</v>
      </c>
      <c r="AV818" s="15">
        <f t="shared" si="1700"/>
        <v>0</v>
      </c>
      <c r="AW818" s="15">
        <f t="shared" si="1701"/>
        <v>0</v>
      </c>
      <c r="AX818" s="4"/>
      <c r="AY818" s="4">
        <f t="shared" si="1702"/>
        <v>0</v>
      </c>
      <c r="AZ818" s="4">
        <f t="shared" si="1703"/>
        <v>1</v>
      </c>
      <c r="BA818" s="4"/>
      <c r="BB818" s="4">
        <f t="shared" si="1731"/>
        <v>1</v>
      </c>
      <c r="BC818" s="4">
        <f t="shared" si="1732"/>
        <v>1</v>
      </c>
      <c r="BD818" s="40">
        <f t="shared" si="1733"/>
        <v>2.2161789477263079</v>
      </c>
      <c r="BE818" s="15">
        <f t="shared" si="1734"/>
        <v>17.55265780229</v>
      </c>
      <c r="BF818" s="15">
        <f t="shared" si="1735"/>
        <v>3.9207504134690003</v>
      </c>
      <c r="BG818" s="15">
        <f t="shared" si="1704"/>
        <v>6.1436175095100003</v>
      </c>
      <c r="BH818" s="15">
        <f t="shared" si="1705"/>
        <v>6.5358382016799998</v>
      </c>
      <c r="BI818" s="15">
        <f t="shared" si="1706"/>
        <v>1.101505740925</v>
      </c>
      <c r="BJ818" s="18">
        <f t="shared" si="1707"/>
        <v>0.22337075431149131</v>
      </c>
      <c r="BK818" s="18">
        <f t="shared" si="1708"/>
        <v>0.35001066953566862</v>
      </c>
      <c r="BL818" s="18">
        <f t="shared" si="1709"/>
        <v>0.37235604290236346</v>
      </c>
      <c r="BM818" s="18">
        <f t="shared" si="1710"/>
        <v>6.2754356253745938E-2</v>
      </c>
      <c r="BN818" s="18">
        <f t="shared" si="1752"/>
        <v>1.5669494004017084</v>
      </c>
      <c r="BO818" s="18">
        <f t="shared" si="1753"/>
        <v>1.6669865491124753</v>
      </c>
      <c r="BP818" s="18">
        <f t="shared" si="1754"/>
        <v>0.28094258107860787</v>
      </c>
      <c r="BQ818" s="18">
        <f t="shared" si="1755"/>
        <v>1.0638419777212469</v>
      </c>
      <c r="BR818" s="18">
        <f t="shared" si="1756"/>
        <v>0.17929269509697282</v>
      </c>
      <c r="BS818" s="18">
        <f t="shared" si="1757"/>
        <v>0.16853320215942069</v>
      </c>
      <c r="BT818" s="144">
        <f t="shared" si="1711"/>
        <v>-1.4989223126826596</v>
      </c>
      <c r="BU818" s="144">
        <f t="shared" si="1712"/>
        <v>-1.0497916405756926</v>
      </c>
      <c r="BV818" s="144">
        <f t="shared" si="1713"/>
        <v>-0.98790477786528763</v>
      </c>
      <c r="BW818" s="144">
        <f t="shared" si="1714"/>
        <v>-2.7685272810094119</v>
      </c>
      <c r="BX818" s="96"/>
      <c r="BY818" s="96"/>
      <c r="BZ818" s="96"/>
      <c r="CA818" s="96"/>
      <c r="CB818" s="96"/>
      <c r="CC818" s="96"/>
      <c r="CD818" s="96"/>
      <c r="CE818" s="96"/>
      <c r="CF818" s="96"/>
      <c r="CG818" s="96"/>
      <c r="CH818" s="96"/>
      <c r="CI818" s="4"/>
      <c r="CJ818" s="43"/>
      <c r="CK818" s="20">
        <f t="shared" si="1736"/>
        <v>0</v>
      </c>
      <c r="CL818" s="42">
        <f t="shared" si="1737"/>
        <v>2.2161789477263079</v>
      </c>
      <c r="CM818" s="43">
        <f t="shared" si="1738"/>
        <v>0.21795656448118608</v>
      </c>
      <c r="CN818" s="43">
        <f t="shared" si="1739"/>
        <v>0.33335076352128967</v>
      </c>
      <c r="CO818" s="40">
        <f t="shared" si="1740"/>
        <v>0.33809999999999996</v>
      </c>
      <c r="CP818" s="43">
        <f t="shared" si="1741"/>
        <v>5.4378547735664251E-2</v>
      </c>
      <c r="CQ818" s="18">
        <f t="shared" si="1742"/>
        <v>1.5294366761321585</v>
      </c>
      <c r="CR818" s="18">
        <f t="shared" si="1743"/>
        <v>1.5512265060921557</v>
      </c>
      <c r="CS818" s="18">
        <f t="shared" si="1744"/>
        <v>0.24949258979698299</v>
      </c>
      <c r="CT818" s="18">
        <f t="shared" si="1745"/>
        <v>1.0142469644543259</v>
      </c>
      <c r="CU818" s="18">
        <f t="shared" si="1746"/>
        <v>0.16312711319826126</v>
      </c>
      <c r="CV818" s="18">
        <f t="shared" si="1747"/>
        <v>0.16083569279995347</v>
      </c>
      <c r="CW818" s="15">
        <f t="shared" si="1748"/>
        <v>-1.523459481544216</v>
      </c>
      <c r="CX818" s="15">
        <f t="shared" si="1749"/>
        <v>-1.0985599994713446</v>
      </c>
      <c r="CY818" s="15">
        <f t="shared" si="1750"/>
        <v>-2.9117855459883324</v>
      </c>
      <c r="CZ818" s="15">
        <f t="shared" si="1758"/>
        <v>0.42489948207287148</v>
      </c>
      <c r="DA818" s="15">
        <f t="shared" si="1759"/>
        <v>0.43904591227591899</v>
      </c>
      <c r="DB818" s="15">
        <f t="shared" si="1760"/>
        <v>-1.3883260644441167</v>
      </c>
      <c r="DC818" s="15">
        <f t="shared" si="1761"/>
        <v>1.4146430203047507E-2</v>
      </c>
      <c r="DD818" s="15">
        <f t="shared" si="1762"/>
        <v>-1.813225546516988</v>
      </c>
      <c r="DE818" s="15">
        <f t="shared" si="1763"/>
        <v>-1.8273719767200354</v>
      </c>
      <c r="DF818" s="15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125"/>
      <c r="DZ818" s="4"/>
      <c r="EA818" s="20"/>
      <c r="EB818" s="20"/>
      <c r="EC818" s="20"/>
      <c r="ED818" s="4"/>
      <c r="EE818" s="4" t="str">
        <f>E818</f>
        <v>iRM6</v>
      </c>
      <c r="EF818" s="4" t="str">
        <f>A818</f>
        <v>Lab 3</v>
      </c>
      <c r="EG818" s="4" t="str">
        <f>B818</f>
        <v>Jul 29, 2020</v>
      </c>
      <c r="EH818" s="130">
        <f>C818</f>
        <v>4</v>
      </c>
      <c r="EI818" s="51">
        <f>BE818/AVERAGE(BE817,BE819)</f>
        <v>1.0141187576708659</v>
      </c>
      <c r="EJ818" s="52">
        <f>(CM818/AVERAGE(CM817,CM819)-1)*10^6</f>
        <v>-2.3394953246880235</v>
      </c>
      <c r="EK818" s="52">
        <f>(CN818/AVERAGE(CN817,CN819)-1)*10^6</f>
        <v>-4.4267641789996759</v>
      </c>
      <c r="EL818" s="52">
        <f>(CP818/AVERAGE(CP817,CP819)-1)*10^6</f>
        <v>-20.594846292576463</v>
      </c>
      <c r="EQ818" s="124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</row>
    <row r="819" spans="1:235">
      <c r="A819" s="4" t="s">
        <v>178</v>
      </c>
      <c r="B819" s="4" t="s">
        <v>175</v>
      </c>
      <c r="C819" s="4">
        <v>4</v>
      </c>
      <c r="D819" s="16">
        <v>8</v>
      </c>
      <c r="E819" s="4" t="s">
        <v>162</v>
      </c>
      <c r="F819" s="15">
        <v>1.3111196000000001E-4</v>
      </c>
      <c r="G819" s="15">
        <v>-5.5275851999999999E-6</v>
      </c>
      <c r="H819" s="15">
        <v>1.3319771E-4</v>
      </c>
      <c r="I819" s="15">
        <v>4.7486530999999998E-5</v>
      </c>
      <c r="J819" s="15">
        <v>1.1459049000000001E-4</v>
      </c>
      <c r="K819" s="15"/>
      <c r="L819" s="15">
        <v>1.5649832E-4</v>
      </c>
      <c r="M819" s="15"/>
      <c r="N819" s="15">
        <v>8.4959074999999996E-5</v>
      </c>
      <c r="O819" s="15"/>
      <c r="P819" s="15"/>
      <c r="Q819" s="15"/>
      <c r="R819" s="15"/>
      <c r="S819" s="15"/>
      <c r="T819" s="15">
        <v>-2.9908099E-5</v>
      </c>
      <c r="U819" s="15">
        <v>2.1455651000000001E-5</v>
      </c>
      <c r="V819" s="15">
        <v>17.250285999999999</v>
      </c>
      <c r="W819" s="15">
        <v>3.8532514999999998</v>
      </c>
      <c r="X819" s="15">
        <v>6.0378862</v>
      </c>
      <c r="Y819" s="15"/>
      <c r="Z819" s="15">
        <v>6.4233431999999997</v>
      </c>
      <c r="AA819" s="15"/>
      <c r="AB819" s="15">
        <v>1.0825894</v>
      </c>
      <c r="AC819" s="4"/>
      <c r="AD819" s="4"/>
      <c r="AE819" s="4"/>
      <c r="AF819" s="4"/>
      <c r="AG819" s="4"/>
      <c r="AH819" s="4"/>
      <c r="AI819" s="69">
        <f t="shared" si="1730"/>
        <v>1</v>
      </c>
      <c r="AJ819" s="15">
        <f t="shared" si="1688"/>
        <v>-1.6102005900000001E-4</v>
      </c>
      <c r="AK819" s="15">
        <f t="shared" si="1689"/>
        <v>2.6983236200000001E-5</v>
      </c>
      <c r="AL819" s="15">
        <f t="shared" si="1690"/>
        <v>17.25015280229</v>
      </c>
      <c r="AM819" s="15">
        <f t="shared" si="1691"/>
        <v>3.853204013469</v>
      </c>
      <c r="AN819" s="15">
        <f t="shared" si="1692"/>
        <v>6.03777160951</v>
      </c>
      <c r="AO819" s="15">
        <f t="shared" si="1693"/>
        <v>0</v>
      </c>
      <c r="AP819" s="15">
        <f t="shared" si="1694"/>
        <v>6.4231867016799997</v>
      </c>
      <c r="AQ819" s="15">
        <f t="shared" si="1695"/>
        <v>0</v>
      </c>
      <c r="AR819" s="15">
        <f t="shared" si="1696"/>
        <v>1.082504440925</v>
      </c>
      <c r="AS819" s="15">
        <f t="shared" si="1697"/>
        <v>0</v>
      </c>
      <c r="AT819" s="15">
        <f t="shared" si="1698"/>
        <v>0</v>
      </c>
      <c r="AU819" s="15">
        <f t="shared" si="1699"/>
        <v>0</v>
      </c>
      <c r="AV819" s="15">
        <f t="shared" si="1700"/>
        <v>0</v>
      </c>
      <c r="AW819" s="15">
        <f t="shared" si="1701"/>
        <v>0</v>
      </c>
      <c r="AX819" s="4"/>
      <c r="AY819" s="4">
        <f t="shared" si="1702"/>
        <v>0</v>
      </c>
      <c r="AZ819" s="4">
        <f t="shared" si="1703"/>
        <v>1</v>
      </c>
      <c r="BA819" s="4"/>
      <c r="BB819" s="4">
        <f t="shared" si="1731"/>
        <v>1</v>
      </c>
      <c r="BC819" s="4">
        <f t="shared" si="1732"/>
        <v>1</v>
      </c>
      <c r="BD819" s="40">
        <f t="shared" si="1733"/>
        <v>2.2161362781606995</v>
      </c>
      <c r="BE819" s="15">
        <f t="shared" si="1734"/>
        <v>17.25015280229</v>
      </c>
      <c r="BF819" s="15">
        <f t="shared" si="1735"/>
        <v>3.853204013469</v>
      </c>
      <c r="BG819" s="15">
        <f t="shared" si="1704"/>
        <v>6.03777160951</v>
      </c>
      <c r="BH819" s="15">
        <f t="shared" si="1705"/>
        <v>6.4231867016799997</v>
      </c>
      <c r="BI819" s="15">
        <f t="shared" si="1706"/>
        <v>1.082504440925</v>
      </c>
      <c r="BJ819" s="18">
        <f t="shared" si="1707"/>
        <v>0.22337216705451315</v>
      </c>
      <c r="BK819" s="18">
        <f t="shared" si="1708"/>
        <v>0.35001264503051077</v>
      </c>
      <c r="BL819" s="18">
        <f t="shared" si="1709"/>
        <v>0.37235535101041572</v>
      </c>
      <c r="BM819" s="18">
        <f t="shared" si="1710"/>
        <v>6.2753324757870835E-2</v>
      </c>
      <c r="BN819" s="18">
        <f t="shared" si="1752"/>
        <v>1.5669483340110653</v>
      </c>
      <c r="BO819" s="18">
        <f t="shared" si="1753"/>
        <v>1.6669729085788194</v>
      </c>
      <c r="BP819" s="18">
        <f t="shared" si="1754"/>
        <v>0.28093618638957879</v>
      </c>
      <c r="BQ819" s="18">
        <f t="shared" si="1755"/>
        <v>1.0638339965630594</v>
      </c>
      <c r="BR819" s="18">
        <f t="shared" si="1756"/>
        <v>0.17928873613237772</v>
      </c>
      <c r="BS819" s="18">
        <f t="shared" si="1757"/>
        <v>0.16853074512716068</v>
      </c>
      <c r="BT819" s="144">
        <f t="shared" si="1711"/>
        <v>-1.4989159880473748</v>
      </c>
      <c r="BU819" s="144">
        <f t="shared" si="1712"/>
        <v>-1.0497859964926997</v>
      </c>
      <c r="BV819" s="144">
        <f t="shared" si="1713"/>
        <v>-0.98790663601316442</v>
      </c>
      <c r="BW819" s="144">
        <f t="shared" si="1714"/>
        <v>-2.7685437181846799</v>
      </c>
      <c r="BX819" s="96"/>
      <c r="BY819" s="96"/>
      <c r="BZ819" s="96"/>
      <c r="CA819" s="96"/>
      <c r="CB819" s="96"/>
      <c r="CC819" s="96"/>
      <c r="CD819" s="96"/>
      <c r="CE819" s="96"/>
      <c r="CF819" s="96"/>
      <c r="CG819" s="96"/>
      <c r="CH819" s="96"/>
      <c r="CI819" s="4"/>
      <c r="CJ819" s="43"/>
      <c r="CK819" s="20">
        <f t="shared" si="1736"/>
        <v>0</v>
      </c>
      <c r="CL819" s="42">
        <f t="shared" si="1737"/>
        <v>2.2161362781606995</v>
      </c>
      <c r="CM819" s="43">
        <f t="shared" si="1738"/>
        <v>0.21795804595130905</v>
      </c>
      <c r="CN819" s="43">
        <f t="shared" si="1739"/>
        <v>0.3333529579941254</v>
      </c>
      <c r="CO819" s="40">
        <f t="shared" si="1740"/>
        <v>0.33810000000000001</v>
      </c>
      <c r="CP819" s="43">
        <f t="shared" si="1741"/>
        <v>5.4377803900473427E-2</v>
      </c>
      <c r="CQ819" s="18">
        <f t="shared" si="1742"/>
        <v>1.5294363488127209</v>
      </c>
      <c r="CR819" s="18">
        <f t="shared" si="1743"/>
        <v>1.5512159623395143</v>
      </c>
      <c r="CS819" s="18">
        <f t="shared" si="1744"/>
        <v>0.24948748124040901</v>
      </c>
      <c r="CT819" s="18">
        <f t="shared" si="1745"/>
        <v>1.0142402876351804</v>
      </c>
      <c r="CU819" s="18">
        <f t="shared" si="1746"/>
        <v>0.1631238079532257</v>
      </c>
      <c r="CV819" s="18">
        <f t="shared" si="1747"/>
        <v>0.16083349275502345</v>
      </c>
      <c r="CW819" s="15">
        <f t="shared" si="1748"/>
        <v>-1.5234526844785177</v>
      </c>
      <c r="CX819" s="15">
        <f t="shared" si="1749"/>
        <v>-1.0985534164187383</v>
      </c>
      <c r="CY819" s="15">
        <f t="shared" si="1750"/>
        <v>-2.9117992249170506</v>
      </c>
      <c r="CZ819" s="15">
        <f t="shared" si="1758"/>
        <v>0.42489926805977918</v>
      </c>
      <c r="DA819" s="15">
        <f t="shared" si="1759"/>
        <v>0.43903911521022077</v>
      </c>
      <c r="DB819" s="15">
        <f t="shared" si="1760"/>
        <v>-1.3883465404385329</v>
      </c>
      <c r="DC819" s="15">
        <f t="shared" si="1761"/>
        <v>1.4139847150441469E-2</v>
      </c>
      <c r="DD819" s="15">
        <f t="shared" si="1762"/>
        <v>-1.8132458084983121</v>
      </c>
      <c r="DE819" s="15">
        <f t="shared" si="1763"/>
        <v>-1.8273856556487535</v>
      </c>
      <c r="DF819" s="15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3" t="str">
        <f>E819</f>
        <v>STD</v>
      </c>
      <c r="DW819" s="43" t="str">
        <f>A819</f>
        <v>Lab 3</v>
      </c>
      <c r="DX819" s="43" t="str">
        <f>B819</f>
        <v>Jul 29, 2020</v>
      </c>
      <c r="DY819" s="125">
        <f>C819</f>
        <v>4</v>
      </c>
      <c r="DZ819" s="51">
        <f>BE819/AVERAGE(BE817,BE821)</f>
        <v>1.000591939147208</v>
      </c>
      <c r="EA819" s="52">
        <f>(CM819/AVERAGE(CM817,CM821)-1)*10^6</f>
        <v>7.4027030723122778</v>
      </c>
      <c r="EB819" s="52">
        <f>(CN819/AVERAGE(CN817,CN821)-1)*10^6</f>
        <v>0.88960202115906384</v>
      </c>
      <c r="EC819" s="52">
        <f>(CP819/AVERAGE(CP817,CP821)-1)*10^6</f>
        <v>-30.824763513348508</v>
      </c>
      <c r="ED819" s="4"/>
      <c r="EE819" s="4"/>
      <c r="EF819" s="4"/>
      <c r="EG819" s="4"/>
      <c r="EH819" s="130"/>
      <c r="EI819" s="20"/>
      <c r="EJ819" s="20"/>
      <c r="EK819" s="52"/>
      <c r="EL819" s="52"/>
      <c r="EQ819" s="124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</row>
    <row r="820" spans="1:235">
      <c r="A820" s="4" t="s">
        <v>178</v>
      </c>
      <c r="B820" s="4" t="s">
        <v>175</v>
      </c>
      <c r="C820" s="4">
        <v>4</v>
      </c>
      <c r="D820" s="16">
        <v>9</v>
      </c>
      <c r="E820" s="4" t="s">
        <v>172</v>
      </c>
      <c r="F820" s="15">
        <v>1.3111196000000001E-4</v>
      </c>
      <c r="G820" s="15">
        <v>-5.5275851999999999E-6</v>
      </c>
      <c r="H820" s="15">
        <v>1.3319771E-4</v>
      </c>
      <c r="I820" s="15">
        <v>4.7486530999999998E-5</v>
      </c>
      <c r="J820" s="15">
        <v>1.1459049000000001E-4</v>
      </c>
      <c r="K820" s="15"/>
      <c r="L820" s="15">
        <v>1.5649832E-4</v>
      </c>
      <c r="M820" s="15"/>
      <c r="N820" s="15">
        <v>8.4959074999999996E-5</v>
      </c>
      <c r="O820" s="15"/>
      <c r="P820" s="15"/>
      <c r="Q820" s="15"/>
      <c r="R820" s="15"/>
      <c r="S820" s="15"/>
      <c r="T820" s="15">
        <v>-8.9664070000000002E-6</v>
      </c>
      <c r="U820" s="15">
        <v>3.0707777000000001E-5</v>
      </c>
      <c r="V820" s="15">
        <v>17.007223</v>
      </c>
      <c r="W820" s="15">
        <v>3.7990184999999999</v>
      </c>
      <c r="X820" s="15">
        <v>5.9528572999999998</v>
      </c>
      <c r="Y820" s="15"/>
      <c r="Z820" s="15">
        <v>6.3329271</v>
      </c>
      <c r="AA820" s="15"/>
      <c r="AB820" s="15">
        <v>1.0673737999999999</v>
      </c>
      <c r="AC820" s="4"/>
      <c r="AD820" s="4"/>
      <c r="AE820" s="4"/>
      <c r="AF820" s="4"/>
      <c r="AG820" s="4"/>
      <c r="AH820" s="4"/>
      <c r="AI820" s="69">
        <f t="shared" si="1730"/>
        <v>1</v>
      </c>
      <c r="AJ820" s="15">
        <f t="shared" si="1688"/>
        <v>-1.4007836700000002E-4</v>
      </c>
      <c r="AK820" s="15">
        <f t="shared" si="1689"/>
        <v>3.6235362200000001E-5</v>
      </c>
      <c r="AL820" s="15">
        <f t="shared" si="1690"/>
        <v>17.00708980229</v>
      </c>
      <c r="AM820" s="15">
        <f t="shared" si="1691"/>
        <v>3.798971013469</v>
      </c>
      <c r="AN820" s="15">
        <f t="shared" si="1692"/>
        <v>5.9527427095099998</v>
      </c>
      <c r="AO820" s="15">
        <f t="shared" si="1693"/>
        <v>0</v>
      </c>
      <c r="AP820" s="15">
        <f t="shared" si="1694"/>
        <v>6.3327706016800001</v>
      </c>
      <c r="AQ820" s="15">
        <f t="shared" si="1695"/>
        <v>0</v>
      </c>
      <c r="AR820" s="15">
        <f t="shared" si="1696"/>
        <v>1.0672888409249999</v>
      </c>
      <c r="AS820" s="15">
        <f t="shared" si="1697"/>
        <v>0</v>
      </c>
      <c r="AT820" s="15">
        <f t="shared" si="1698"/>
        <v>0</v>
      </c>
      <c r="AU820" s="15">
        <f t="shared" si="1699"/>
        <v>0</v>
      </c>
      <c r="AV820" s="15">
        <f t="shared" si="1700"/>
        <v>0</v>
      </c>
      <c r="AW820" s="15">
        <f t="shared" si="1701"/>
        <v>0</v>
      </c>
      <c r="AX820" s="4"/>
      <c r="AY820" s="4">
        <f t="shared" si="1702"/>
        <v>0</v>
      </c>
      <c r="AZ820" s="4">
        <f t="shared" si="1703"/>
        <v>1</v>
      </c>
      <c r="BA820" s="4"/>
      <c r="BB820" s="4">
        <f t="shared" si="1731"/>
        <v>1</v>
      </c>
      <c r="BC820" s="4">
        <f t="shared" si="1732"/>
        <v>1</v>
      </c>
      <c r="BD820" s="40">
        <f t="shared" si="1733"/>
        <v>2.2164615764257216</v>
      </c>
      <c r="BE820" s="15">
        <f t="shared" si="1734"/>
        <v>17.00708980229</v>
      </c>
      <c r="BF820" s="15">
        <f t="shared" si="1735"/>
        <v>3.798971013469</v>
      </c>
      <c r="BG820" s="15">
        <f t="shared" si="1704"/>
        <v>5.9527427095099998</v>
      </c>
      <c r="BH820" s="15">
        <f t="shared" si="1705"/>
        <v>6.3327706016800001</v>
      </c>
      <c r="BI820" s="15">
        <f t="shared" si="1706"/>
        <v>1.0672888409249999</v>
      </c>
      <c r="BJ820" s="18">
        <f t="shared" si="1707"/>
        <v>0.22337572492605229</v>
      </c>
      <c r="BK820" s="18">
        <f t="shared" si="1708"/>
        <v>0.35001536292872781</v>
      </c>
      <c r="BL820" s="18">
        <f t="shared" si="1709"/>
        <v>0.37236062579191498</v>
      </c>
      <c r="BM820" s="18">
        <f t="shared" si="1710"/>
        <v>6.275552450962478E-2</v>
      </c>
      <c r="BN820" s="18">
        <f t="shared" si="1752"/>
        <v>1.5669355434418808</v>
      </c>
      <c r="BO820" s="18">
        <f t="shared" si="1753"/>
        <v>1.666969971402146</v>
      </c>
      <c r="BP820" s="18">
        <f t="shared" si="1754"/>
        <v>0.28094155947518368</v>
      </c>
      <c r="BQ820" s="18">
        <f t="shared" si="1755"/>
        <v>1.0638408059469586</v>
      </c>
      <c r="BR820" s="18">
        <f t="shared" si="1756"/>
        <v>0.17929362866967483</v>
      </c>
      <c r="BS820" s="18">
        <f t="shared" si="1757"/>
        <v>0.16853426534064922</v>
      </c>
      <c r="BT820" s="144">
        <f t="shared" si="1711"/>
        <v>-1.4989000601757358</v>
      </c>
      <c r="BU820" s="144">
        <f t="shared" si="1712"/>
        <v>-1.0497782313799153</v>
      </c>
      <c r="BV820" s="144">
        <f t="shared" si="1713"/>
        <v>-0.98789247012532622</v>
      </c>
      <c r="BW820" s="144">
        <f t="shared" si="1714"/>
        <v>-2.7685086648515163</v>
      </c>
      <c r="BX820" s="96"/>
      <c r="BY820" s="96"/>
      <c r="BZ820" s="96"/>
      <c r="CA820" s="96"/>
      <c r="CB820" s="96"/>
      <c r="CC820" s="96"/>
      <c r="CD820" s="96"/>
      <c r="CE820" s="96"/>
      <c r="CF820" s="96"/>
      <c r="CG820" s="96"/>
      <c r="CH820" s="96"/>
      <c r="CI820" s="4"/>
      <c r="CJ820" s="43"/>
      <c r="CK820" s="20">
        <f t="shared" si="1736"/>
        <v>0</v>
      </c>
      <c r="CL820" s="42">
        <f t="shared" si="1737"/>
        <v>2.2164615764257216</v>
      </c>
      <c r="CM820" s="43">
        <f t="shared" si="1738"/>
        <v>0.21796073256729007</v>
      </c>
      <c r="CN820" s="43">
        <f t="shared" si="1739"/>
        <v>0.33335316024862827</v>
      </c>
      <c r="CO820" s="40">
        <f t="shared" si="1740"/>
        <v>0.33810000000000001</v>
      </c>
      <c r="CP820" s="43">
        <f t="shared" si="1741"/>
        <v>5.4378566576217292E-2</v>
      </c>
      <c r="CQ820" s="18">
        <f t="shared" si="1742"/>
        <v>1.5294184246958962</v>
      </c>
      <c r="CR820" s="18">
        <f t="shared" si="1743"/>
        <v>1.5511968418238817</v>
      </c>
      <c r="CS820" s="18">
        <f t="shared" si="1744"/>
        <v>0.24948790516396904</v>
      </c>
      <c r="CT820" s="18">
        <f t="shared" si="1745"/>
        <v>1.0142396722677876</v>
      </c>
      <c r="CU820" s="18">
        <f t="shared" si="1746"/>
        <v>0.1631259968726847</v>
      </c>
      <c r="CV820" s="18">
        <f t="shared" si="1747"/>
        <v>0.160835748524748</v>
      </c>
      <c r="CW820" s="15">
        <f t="shared" si="1748"/>
        <v>-1.5234403582557741</v>
      </c>
      <c r="CX820" s="15">
        <f t="shared" si="1749"/>
        <v>-1.0985528096911343</v>
      </c>
      <c r="CY820" s="15">
        <f t="shared" si="1750"/>
        <v>-2.9117851995180684</v>
      </c>
      <c r="CZ820" s="15">
        <f t="shared" si="1758"/>
        <v>0.42488754856463989</v>
      </c>
      <c r="DA820" s="15">
        <f t="shared" si="1759"/>
        <v>0.43902678898747749</v>
      </c>
      <c r="DB820" s="15">
        <f t="shared" si="1760"/>
        <v>-1.3883448412622945</v>
      </c>
      <c r="DC820" s="15">
        <f t="shared" si="1761"/>
        <v>1.4139240422837564E-2</v>
      </c>
      <c r="DD820" s="15">
        <f t="shared" si="1762"/>
        <v>-1.8132323898269342</v>
      </c>
      <c r="DE820" s="15">
        <f t="shared" si="1763"/>
        <v>-1.8273716302497718</v>
      </c>
      <c r="DF820" s="15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125"/>
      <c r="DZ820" s="4"/>
      <c r="EA820" s="20"/>
      <c r="EB820" s="20"/>
      <c r="EC820" s="20"/>
      <c r="ED820" s="4"/>
      <c r="EE820" s="4" t="str">
        <f>E820</f>
        <v>iRM11</v>
      </c>
      <c r="EF820" s="4" t="str">
        <f>A820</f>
        <v>Lab 3</v>
      </c>
      <c r="EG820" s="4" t="str">
        <f>B820</f>
        <v>Jul 29, 2020</v>
      </c>
      <c r="EH820" s="130">
        <f>C820</f>
        <v>4</v>
      </c>
      <c r="EI820" s="51">
        <f>BE820/AVERAGE(BE819,BE821)</f>
        <v>0.98983084691022927</v>
      </c>
      <c r="EJ820" s="52">
        <f>(CM820/AVERAGE(CM819,CM821)-1)*10^6</f>
        <v>15.271434258279371</v>
      </c>
      <c r="EK820" s="52">
        <f>(CN820/AVERAGE(CN819,CN821)-1)*10^6</f>
        <v>-0.6599464503764807</v>
      </c>
      <c r="EL820" s="52">
        <f>(CP820/AVERAGE(CP819,CP821)-1)*10^6</f>
        <v>17.474418343654818</v>
      </c>
      <c r="EQ820" s="124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</row>
    <row r="821" spans="1:235">
      <c r="A821" s="4" t="s">
        <v>178</v>
      </c>
      <c r="B821" s="4" t="s">
        <v>175</v>
      </c>
      <c r="C821" s="4">
        <v>4</v>
      </c>
      <c r="D821" s="16">
        <v>10</v>
      </c>
      <c r="E821" s="4" t="s">
        <v>162</v>
      </c>
      <c r="F821" s="15">
        <v>1.3111196000000001E-4</v>
      </c>
      <c r="G821" s="15">
        <v>-5.5275851999999999E-6</v>
      </c>
      <c r="H821" s="15">
        <v>1.3319771E-4</v>
      </c>
      <c r="I821" s="15">
        <v>4.7486530999999998E-5</v>
      </c>
      <c r="J821" s="15">
        <v>1.1459049000000001E-4</v>
      </c>
      <c r="K821" s="15"/>
      <c r="L821" s="15">
        <v>1.5649832E-4</v>
      </c>
      <c r="M821" s="15"/>
      <c r="N821" s="15">
        <v>8.4959074999999996E-5</v>
      </c>
      <c r="O821" s="15"/>
      <c r="P821" s="15"/>
      <c r="Q821" s="15"/>
      <c r="R821" s="15"/>
      <c r="S821" s="15"/>
      <c r="T821" s="15">
        <v>-1.3652544000000001E-5</v>
      </c>
      <c r="U821" s="15">
        <v>2.4368887000000001E-5</v>
      </c>
      <c r="V821" s="15">
        <v>17.113609</v>
      </c>
      <c r="W821" s="15">
        <v>3.8227134999999999</v>
      </c>
      <c r="X821" s="15">
        <v>5.9901074000000003</v>
      </c>
      <c r="Y821" s="15"/>
      <c r="Z821" s="15">
        <v>6.3725449000000003</v>
      </c>
      <c r="AA821" s="15"/>
      <c r="AB821" s="15">
        <v>1.0740286000000001</v>
      </c>
      <c r="AC821" s="4"/>
      <c r="AD821" s="4"/>
      <c r="AE821" s="4"/>
      <c r="AF821" s="4"/>
      <c r="AG821" s="4"/>
      <c r="AH821" s="4"/>
      <c r="AI821" s="69">
        <f t="shared" si="1730"/>
        <v>1</v>
      </c>
      <c r="AJ821" s="15">
        <f t="shared" si="1688"/>
        <v>-1.4476450400000002E-4</v>
      </c>
      <c r="AK821" s="15">
        <f t="shared" si="1689"/>
        <v>2.9896472200000001E-5</v>
      </c>
      <c r="AL821" s="15">
        <f t="shared" si="1690"/>
        <v>17.113475802290001</v>
      </c>
      <c r="AM821" s="15">
        <f t="shared" si="1691"/>
        <v>3.822666013469</v>
      </c>
      <c r="AN821" s="15">
        <f t="shared" si="1692"/>
        <v>5.9899928095100003</v>
      </c>
      <c r="AO821" s="15">
        <f t="shared" si="1693"/>
        <v>0</v>
      </c>
      <c r="AP821" s="15">
        <f t="shared" si="1694"/>
        <v>6.3723884016800003</v>
      </c>
      <c r="AQ821" s="15">
        <f t="shared" si="1695"/>
        <v>0</v>
      </c>
      <c r="AR821" s="15">
        <f t="shared" si="1696"/>
        <v>1.0739436409250001</v>
      </c>
      <c r="AS821" s="15">
        <f t="shared" si="1697"/>
        <v>0</v>
      </c>
      <c r="AT821" s="15">
        <f t="shared" si="1698"/>
        <v>0</v>
      </c>
      <c r="AU821" s="15">
        <f t="shared" si="1699"/>
        <v>0</v>
      </c>
      <c r="AV821" s="15">
        <f t="shared" si="1700"/>
        <v>0</v>
      </c>
      <c r="AW821" s="15">
        <f t="shared" si="1701"/>
        <v>0</v>
      </c>
      <c r="AX821" s="4"/>
      <c r="AY821" s="4">
        <f t="shared" si="1702"/>
        <v>0</v>
      </c>
      <c r="AZ821" s="4">
        <f t="shared" si="1703"/>
        <v>1</v>
      </c>
      <c r="BA821" s="4"/>
      <c r="BB821" s="4">
        <f t="shared" si="1731"/>
        <v>1</v>
      </c>
      <c r="BC821" s="4">
        <f t="shared" si="1732"/>
        <v>1</v>
      </c>
      <c r="BD821" s="40">
        <f t="shared" si="1733"/>
        <v>2.2164754231072812</v>
      </c>
      <c r="BE821" s="15">
        <f t="shared" si="1734"/>
        <v>17.113475802290001</v>
      </c>
      <c r="BF821" s="15">
        <f t="shared" si="1735"/>
        <v>3.822666013469</v>
      </c>
      <c r="BG821" s="15">
        <f t="shared" si="1704"/>
        <v>5.9899928095100003</v>
      </c>
      <c r="BH821" s="15">
        <f t="shared" si="1705"/>
        <v>6.3723884016800003</v>
      </c>
      <c r="BI821" s="15">
        <f t="shared" si="1706"/>
        <v>1.0739436409250001</v>
      </c>
      <c r="BJ821" s="18">
        <f t="shared" si="1707"/>
        <v>0.22337169010152097</v>
      </c>
      <c r="BK821" s="18">
        <f t="shared" si="1708"/>
        <v>0.35001614392725894</v>
      </c>
      <c r="BL821" s="18">
        <f t="shared" si="1709"/>
        <v>0.3723608503204997</v>
      </c>
      <c r="BM821" s="18">
        <f t="shared" si="1710"/>
        <v>6.2754267650367831E-2</v>
      </c>
      <c r="BN821" s="18">
        <f t="shared" si="1752"/>
        <v>1.5669673438392255</v>
      </c>
      <c r="BO821" s="18">
        <f t="shared" si="1753"/>
        <v>1.6670010875203751</v>
      </c>
      <c r="BP821" s="18">
        <f t="shared" si="1754"/>
        <v>0.28094100743852735</v>
      </c>
      <c r="BQ821" s="18">
        <f t="shared" si="1755"/>
        <v>1.0638390736567982</v>
      </c>
      <c r="BR821" s="18">
        <f t="shared" si="1756"/>
        <v>0.17928963774713644</v>
      </c>
      <c r="BS821" s="18">
        <f t="shared" si="1757"/>
        <v>0.16853078833704929</v>
      </c>
      <c r="BT821" s="144">
        <f t="shared" si="1711"/>
        <v>-1.4989181232887867</v>
      </c>
      <c r="BU821" s="144">
        <f t="shared" si="1712"/>
        <v>-1.0497760000559719</v>
      </c>
      <c r="BV821" s="144">
        <f t="shared" si="1713"/>
        <v>-0.98789186713859378</v>
      </c>
      <c r="BW821" s="144">
        <f t="shared" si="1714"/>
        <v>-2.7685286929184163</v>
      </c>
      <c r="BX821" s="96"/>
      <c r="BY821" s="96"/>
      <c r="BZ821" s="96"/>
      <c r="CA821" s="96"/>
      <c r="CB821" s="96"/>
      <c r="CC821" s="96"/>
      <c r="CD821" s="96"/>
      <c r="CE821" s="96"/>
      <c r="CF821" s="96"/>
      <c r="CG821" s="96"/>
      <c r="CH821" s="96"/>
      <c r="CI821" s="4"/>
      <c r="CJ821" s="43"/>
      <c r="CK821" s="20">
        <f t="shared" si="1736"/>
        <v>0</v>
      </c>
      <c r="CL821" s="42">
        <f t="shared" si="1737"/>
        <v>2.2164754231072812</v>
      </c>
      <c r="CM821" s="43">
        <f t="shared" si="1738"/>
        <v>0.21795676213893717</v>
      </c>
      <c r="CN821" s="43">
        <f t="shared" si="1739"/>
        <v>0.33335380249389118</v>
      </c>
      <c r="CO821" s="40">
        <f t="shared" si="1740"/>
        <v>0.33810000000000001</v>
      </c>
      <c r="CP821" s="43">
        <f t="shared" si="1741"/>
        <v>5.4377428817527586E-2</v>
      </c>
      <c r="CQ821" s="18">
        <f t="shared" si="1742"/>
        <v>1.5294492321435473</v>
      </c>
      <c r="CR821" s="18">
        <f t="shared" si="1743"/>
        <v>1.5512250993363401</v>
      </c>
      <c r="CS821" s="18">
        <f t="shared" si="1744"/>
        <v>0.24948722987022778</v>
      </c>
      <c r="CT821" s="18">
        <f t="shared" si="1745"/>
        <v>1.0142377182159059</v>
      </c>
      <c r="CU821" s="18">
        <f t="shared" si="1746"/>
        <v>0.16312226952480632</v>
      </c>
      <c r="CV821" s="18">
        <f t="shared" si="1747"/>
        <v>0.16083238337038624</v>
      </c>
      <c r="CW821" s="15">
        <f t="shared" si="1748"/>
        <v>-1.5234585746770062</v>
      </c>
      <c r="CX821" s="15">
        <f t="shared" si="1749"/>
        <v>-1.0985508830717983</v>
      </c>
      <c r="CY821" s="15">
        <f t="shared" si="1750"/>
        <v>-2.9118061226623171</v>
      </c>
      <c r="CZ821" s="15">
        <f t="shared" si="1758"/>
        <v>0.42490769160520803</v>
      </c>
      <c r="DA821" s="15">
        <f t="shared" si="1759"/>
        <v>0.43904500540870911</v>
      </c>
      <c r="DB821" s="15">
        <f t="shared" si="1760"/>
        <v>-1.3883475479853109</v>
      </c>
      <c r="DC821" s="15">
        <f t="shared" si="1761"/>
        <v>1.41373138035015E-2</v>
      </c>
      <c r="DD821" s="15">
        <f t="shared" si="1762"/>
        <v>-1.8132552395905188</v>
      </c>
      <c r="DE821" s="15">
        <f t="shared" si="1763"/>
        <v>-1.8273925533940201</v>
      </c>
      <c r="DF821" s="15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3" t="str">
        <f>E821</f>
        <v>STD</v>
      </c>
      <c r="DW821" s="43" t="str">
        <f>A821</f>
        <v>Lab 3</v>
      </c>
      <c r="DX821" s="43" t="str">
        <f>B821</f>
        <v>Jul 29, 2020</v>
      </c>
      <c r="DY821" s="125">
        <f>C821</f>
        <v>4</v>
      </c>
      <c r="DZ821" s="51">
        <f>BE821/AVERAGE(BE819,BE823)</f>
        <v>0.99088607597696077</v>
      </c>
      <c r="EA821" s="52">
        <f>(CM821/AVERAGE(CM819,CM823)-1)*10^6</f>
        <v>-4.8771569336469867</v>
      </c>
      <c r="EB821" s="52">
        <f>(CN821/AVERAGE(CN819,CN823)-1)*10^6</f>
        <v>0.51574070458748622</v>
      </c>
      <c r="EC821" s="52">
        <f>(CP821/AVERAGE(CP819,CP823)-1)*10^6</f>
        <v>-13.309985824605519</v>
      </c>
      <c r="ED821" s="4"/>
      <c r="EE821" s="4"/>
      <c r="EF821" s="4"/>
      <c r="EG821" s="4"/>
      <c r="EH821" s="130"/>
      <c r="EI821" s="20"/>
      <c r="EJ821" s="20"/>
      <c r="EK821" s="52"/>
      <c r="EL821" s="52"/>
      <c r="EQ821" s="124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</row>
    <row r="822" spans="1:235">
      <c r="A822" s="4" t="s">
        <v>178</v>
      </c>
      <c r="B822" s="4" t="s">
        <v>175</v>
      </c>
      <c r="C822" s="4">
        <v>4</v>
      </c>
      <c r="D822" s="16">
        <v>11</v>
      </c>
      <c r="E822" s="4" t="s">
        <v>165</v>
      </c>
      <c r="F822" s="15">
        <v>1.3111196000000001E-4</v>
      </c>
      <c r="G822" s="15">
        <v>-5.5275851999999999E-6</v>
      </c>
      <c r="H822" s="15">
        <v>1.3319771E-4</v>
      </c>
      <c r="I822" s="15">
        <v>4.7486530999999998E-5</v>
      </c>
      <c r="J822" s="15">
        <v>1.1459049000000001E-4</v>
      </c>
      <c r="K822" s="15"/>
      <c r="L822" s="15">
        <v>1.5649832E-4</v>
      </c>
      <c r="M822" s="15"/>
      <c r="N822" s="15">
        <v>8.4959074999999996E-5</v>
      </c>
      <c r="O822" s="15"/>
      <c r="P822" s="15"/>
      <c r="Q822" s="15"/>
      <c r="R822" s="15"/>
      <c r="S822" s="15"/>
      <c r="T822" s="15">
        <v>1.3328445000000001E-5</v>
      </c>
      <c r="U822" s="15">
        <v>1.0392336000000001E-5</v>
      </c>
      <c r="V822" s="15">
        <v>17.195077000000001</v>
      </c>
      <c r="W822" s="15">
        <v>3.8409661000000002</v>
      </c>
      <c r="X822" s="15">
        <v>6.0187197000000001</v>
      </c>
      <c r="Y822" s="15"/>
      <c r="Z822" s="15">
        <v>6.4029853000000001</v>
      </c>
      <c r="AA822" s="15"/>
      <c r="AB822" s="15">
        <v>1.0791858000000001</v>
      </c>
      <c r="AC822" s="4"/>
      <c r="AD822" s="4"/>
      <c r="AE822" s="4"/>
      <c r="AF822" s="4"/>
      <c r="AG822" s="4"/>
      <c r="AH822" s="4"/>
      <c r="AI822" s="69">
        <f t="shared" si="1730"/>
        <v>1</v>
      </c>
      <c r="AJ822" s="15">
        <f t="shared" si="1688"/>
        <v>-1.1778351500000001E-4</v>
      </c>
      <c r="AK822" s="15">
        <f t="shared" si="1689"/>
        <v>1.59199212E-5</v>
      </c>
      <c r="AL822" s="15">
        <f t="shared" si="1690"/>
        <v>17.194943802290002</v>
      </c>
      <c r="AM822" s="15">
        <f t="shared" si="1691"/>
        <v>3.8409186134690003</v>
      </c>
      <c r="AN822" s="15">
        <f t="shared" si="1692"/>
        <v>6.0186051095100002</v>
      </c>
      <c r="AO822" s="15">
        <f t="shared" si="1693"/>
        <v>0</v>
      </c>
      <c r="AP822" s="15">
        <f t="shared" si="1694"/>
        <v>6.4028288016800001</v>
      </c>
      <c r="AQ822" s="15">
        <f t="shared" si="1695"/>
        <v>0</v>
      </c>
      <c r="AR822" s="15">
        <f t="shared" si="1696"/>
        <v>1.079100840925</v>
      </c>
      <c r="AS822" s="15">
        <f t="shared" si="1697"/>
        <v>0</v>
      </c>
      <c r="AT822" s="15">
        <f t="shared" si="1698"/>
        <v>0</v>
      </c>
      <c r="AU822" s="15">
        <f t="shared" si="1699"/>
        <v>0</v>
      </c>
      <c r="AV822" s="15">
        <f t="shared" si="1700"/>
        <v>0</v>
      </c>
      <c r="AW822" s="15">
        <f t="shared" si="1701"/>
        <v>0</v>
      </c>
      <c r="AX822" s="4"/>
      <c r="AY822" s="4">
        <f t="shared" si="1702"/>
        <v>0</v>
      </c>
      <c r="AZ822" s="4">
        <f t="shared" si="1703"/>
        <v>1</v>
      </c>
      <c r="BA822" s="4"/>
      <c r="BB822" s="4">
        <f t="shared" si="1731"/>
        <v>1</v>
      </c>
      <c r="BC822" s="4">
        <f t="shared" si="1732"/>
        <v>1</v>
      </c>
      <c r="BD822" s="40">
        <f t="shared" si="1733"/>
        <v>2.2168516683027719</v>
      </c>
      <c r="BE822" s="15">
        <f t="shared" si="1734"/>
        <v>17.194943802290002</v>
      </c>
      <c r="BF822" s="15">
        <f t="shared" si="1735"/>
        <v>3.8409186134690003</v>
      </c>
      <c r="BG822" s="15">
        <f t="shared" si="1704"/>
        <v>6.0186051095100002</v>
      </c>
      <c r="BH822" s="15">
        <f t="shared" si="1705"/>
        <v>6.4028288016800001</v>
      </c>
      <c r="BI822" s="15">
        <f t="shared" si="1706"/>
        <v>1.079100840925</v>
      </c>
      <c r="BJ822" s="18">
        <f t="shared" si="1707"/>
        <v>0.22337488610794246</v>
      </c>
      <c r="BK822" s="18">
        <f t="shared" si="1708"/>
        <v>0.35002179586701815</v>
      </c>
      <c r="BL822" s="18">
        <f t="shared" si="1709"/>
        <v>0.37236695131433223</v>
      </c>
      <c r="BM822" s="18">
        <f t="shared" si="1710"/>
        <v>6.2756869306039062E-2</v>
      </c>
      <c r="BN822" s="18">
        <f t="shared" si="1752"/>
        <v>1.5669702264464749</v>
      </c>
      <c r="BO822" s="18">
        <f t="shared" si="1753"/>
        <v>1.6670045491792289</v>
      </c>
      <c r="BP822" s="18">
        <f t="shared" si="1754"/>
        <v>0.28094863482420657</v>
      </c>
      <c r="BQ822" s="18">
        <f t="shared" si="1755"/>
        <v>1.0638393257538841</v>
      </c>
      <c r="BR822" s="18">
        <f t="shared" si="1756"/>
        <v>0.1792941755258062</v>
      </c>
      <c r="BS822" s="18">
        <f t="shared" si="1757"/>
        <v>0.16853501387415842</v>
      </c>
      <c r="BT822" s="144">
        <f t="shared" si="1711"/>
        <v>-1.4989038153719869</v>
      </c>
      <c r="BU822" s="144">
        <f t="shared" si="1712"/>
        <v>-1.0497598525318508</v>
      </c>
      <c r="BV822" s="144">
        <f t="shared" si="1713"/>
        <v>-0.98787548264530844</v>
      </c>
      <c r="BW822" s="144">
        <f t="shared" si="1714"/>
        <v>-2.7684872359491832</v>
      </c>
      <c r="BX822" s="96"/>
      <c r="BY822" s="96"/>
      <c r="BZ822" s="96"/>
      <c r="CA822" s="96"/>
      <c r="CB822" s="96"/>
      <c r="CC822" s="96"/>
      <c r="CD822" s="96"/>
      <c r="CE822" s="96"/>
      <c r="CF822" s="96"/>
      <c r="CG822" s="96"/>
      <c r="CH822" s="96"/>
      <c r="CI822" s="4"/>
      <c r="CJ822" s="43"/>
      <c r="CK822" s="20">
        <f t="shared" si="1736"/>
        <v>0</v>
      </c>
      <c r="CL822" s="42">
        <f t="shared" si="1737"/>
        <v>2.2168516683027719</v>
      </c>
      <c r="CM822" s="43">
        <f t="shared" si="1738"/>
        <v>0.21795897270944781</v>
      </c>
      <c r="CN822" s="43">
        <f t="shared" si="1739"/>
        <v>0.33335642533889615</v>
      </c>
      <c r="CO822" s="40">
        <f t="shared" si="1740"/>
        <v>0.33810000000000001</v>
      </c>
      <c r="CP822" s="43">
        <f t="shared" si="1741"/>
        <v>5.4378360622068113E-2</v>
      </c>
      <c r="CQ822" s="18">
        <f t="shared" si="1742"/>
        <v>1.5294457539184678</v>
      </c>
      <c r="CR822" s="18">
        <f t="shared" si="1743"/>
        <v>1.5512093665935343</v>
      </c>
      <c r="CS822" s="18">
        <f t="shared" si="1744"/>
        <v>0.24948897467303471</v>
      </c>
      <c r="CT822" s="18">
        <f t="shared" si="1745"/>
        <v>1.0142297382037302</v>
      </c>
      <c r="CU822" s="18">
        <f t="shared" si="1746"/>
        <v>0.16312378130040864</v>
      </c>
      <c r="CV822" s="18">
        <f t="shared" si="1747"/>
        <v>0.16083513937316801</v>
      </c>
      <c r="CW822" s="15">
        <f t="shared" si="1748"/>
        <v>-1.5234484324851378</v>
      </c>
      <c r="CX822" s="15">
        <f t="shared" si="1749"/>
        <v>-1.0985430150508937</v>
      </c>
      <c r="CY822" s="15">
        <f t="shared" si="1750"/>
        <v>-2.9117889869393294</v>
      </c>
      <c r="CZ822" s="15">
        <f t="shared" si="1758"/>
        <v>0.42490541743424409</v>
      </c>
      <c r="DA822" s="15">
        <f t="shared" si="1759"/>
        <v>0.43903486321684088</v>
      </c>
      <c r="DB822" s="15">
        <f t="shared" si="1760"/>
        <v>-1.3883405544541922</v>
      </c>
      <c r="DC822" s="15">
        <f t="shared" si="1761"/>
        <v>1.4129445782596841E-2</v>
      </c>
      <c r="DD822" s="15">
        <f t="shared" si="1762"/>
        <v>-1.8132459718884362</v>
      </c>
      <c r="DE822" s="15">
        <f t="shared" si="1763"/>
        <v>-1.8273754176710331</v>
      </c>
      <c r="DF822" s="15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125"/>
      <c r="DZ822" s="4"/>
      <c r="EA822" s="20"/>
      <c r="EB822" s="20"/>
      <c r="EC822" s="20"/>
      <c r="ED822" s="4"/>
      <c r="EE822" s="4" t="str">
        <f>E822</f>
        <v>iRM6</v>
      </c>
      <c r="EF822" s="4" t="str">
        <f>A822</f>
        <v>Lab 3</v>
      </c>
      <c r="EG822" s="4" t="str">
        <f>B822</f>
        <v>Jul 29, 2020</v>
      </c>
      <c r="EH822" s="130">
        <f>C822</f>
        <v>4</v>
      </c>
      <c r="EI822" s="51">
        <f>BE822/AVERAGE(BE821,BE823)</f>
        <v>0.99955826297964578</v>
      </c>
      <c r="EJ822" s="52">
        <f>(CM822/AVERAGE(CM821,CM823)-1)*10^6</f>
        <v>8.2101546354795829</v>
      </c>
      <c r="EK822" s="52">
        <f>(CN822/AVERAGE(CN821,CN823)-1)*10^6</f>
        <v>7.1171150863857946</v>
      </c>
      <c r="EL822" s="52">
        <f>(CP822/AVERAGE(CP821,CP823)-1)*10^6</f>
        <v>7.2745196137979917</v>
      </c>
      <c r="EQ822" s="124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62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</row>
    <row r="823" spans="1:235">
      <c r="A823" s="4" t="s">
        <v>178</v>
      </c>
      <c r="B823" s="4" t="s">
        <v>175</v>
      </c>
      <c r="C823" s="4">
        <v>4</v>
      </c>
      <c r="D823" s="16">
        <v>12</v>
      </c>
      <c r="E823" s="4" t="s">
        <v>162</v>
      </c>
      <c r="F823" s="15">
        <v>1.3111196000000001E-4</v>
      </c>
      <c r="G823" s="15">
        <v>-5.5275851999999999E-6</v>
      </c>
      <c r="H823" s="15">
        <v>1.3319771E-4</v>
      </c>
      <c r="I823" s="15">
        <v>4.7486530999999998E-5</v>
      </c>
      <c r="J823" s="15">
        <v>1.1459049000000001E-4</v>
      </c>
      <c r="K823" s="15"/>
      <c r="L823" s="15">
        <v>1.5649832E-4</v>
      </c>
      <c r="M823" s="15"/>
      <c r="N823" s="15">
        <v>8.4959074999999996E-5</v>
      </c>
      <c r="O823" s="15"/>
      <c r="P823" s="15"/>
      <c r="Q823" s="15"/>
      <c r="R823" s="15"/>
      <c r="S823" s="15"/>
      <c r="T823" s="15">
        <v>-2.8260778999999998E-6</v>
      </c>
      <c r="U823" s="15">
        <v>1.6868837000000001E-5</v>
      </c>
      <c r="V823" s="15">
        <v>17.291743</v>
      </c>
      <c r="W823" s="15">
        <v>3.8625289</v>
      </c>
      <c r="X823" s="15">
        <v>6.0524985999999998</v>
      </c>
      <c r="Y823" s="15"/>
      <c r="Z823" s="15">
        <v>6.4389431000000004</v>
      </c>
      <c r="AA823" s="15"/>
      <c r="AB823" s="15">
        <v>1.0852457</v>
      </c>
      <c r="AC823" s="4"/>
      <c r="AD823" s="4"/>
      <c r="AE823" s="4"/>
      <c r="AF823" s="4"/>
      <c r="AG823" s="4"/>
      <c r="AH823" s="4"/>
      <c r="AI823" s="69">
        <f t="shared" si="1730"/>
        <v>1</v>
      </c>
      <c r="AJ823" s="15">
        <f t="shared" si="1688"/>
        <v>-1.3393803790000001E-4</v>
      </c>
      <c r="AK823" s="15">
        <f t="shared" si="1689"/>
        <v>2.2396422200000001E-5</v>
      </c>
      <c r="AL823" s="15">
        <f t="shared" si="1690"/>
        <v>17.291609802290001</v>
      </c>
      <c r="AM823" s="15">
        <f t="shared" si="1691"/>
        <v>3.8624814134690002</v>
      </c>
      <c r="AN823" s="15">
        <f t="shared" si="1692"/>
        <v>6.0523840095099999</v>
      </c>
      <c r="AO823" s="15">
        <f t="shared" si="1693"/>
        <v>0</v>
      </c>
      <c r="AP823" s="15">
        <f t="shared" si="1694"/>
        <v>6.4387866016800004</v>
      </c>
      <c r="AQ823" s="15">
        <f t="shared" si="1695"/>
        <v>0</v>
      </c>
      <c r="AR823" s="15">
        <f t="shared" si="1696"/>
        <v>1.0851607409249999</v>
      </c>
      <c r="AS823" s="15">
        <f t="shared" si="1697"/>
        <v>0</v>
      </c>
      <c r="AT823" s="15">
        <f t="shared" si="1698"/>
        <v>0</v>
      </c>
      <c r="AU823" s="15">
        <f t="shared" si="1699"/>
        <v>0</v>
      </c>
      <c r="AV823" s="15">
        <f t="shared" si="1700"/>
        <v>0</v>
      </c>
      <c r="AW823" s="15">
        <f t="shared" si="1701"/>
        <v>0</v>
      </c>
      <c r="AX823" s="4"/>
      <c r="AY823" s="4">
        <f t="shared" si="1702"/>
        <v>0</v>
      </c>
      <c r="AZ823" s="4">
        <f t="shared" si="1703"/>
        <v>1</v>
      </c>
      <c r="BA823" s="4"/>
      <c r="BB823" s="4">
        <f t="shared" si="1731"/>
        <v>1</v>
      </c>
      <c r="BC823" s="4">
        <f t="shared" si="1732"/>
        <v>1</v>
      </c>
      <c r="BD823" s="40">
        <f t="shared" si="1733"/>
        <v>2.2167181995628913</v>
      </c>
      <c r="BE823" s="15">
        <f t="shared" si="1734"/>
        <v>17.291609802290001</v>
      </c>
      <c r="BF823" s="15">
        <f t="shared" si="1735"/>
        <v>3.8624814134690002</v>
      </c>
      <c r="BG823" s="15">
        <f t="shared" si="1704"/>
        <v>6.0523840095099999</v>
      </c>
      <c r="BH823" s="15">
        <f t="shared" si="1705"/>
        <v>6.4387866016800004</v>
      </c>
      <c r="BI823" s="15">
        <f t="shared" si="1706"/>
        <v>1.0851607409249999</v>
      </c>
      <c r="BJ823" s="18">
        <f t="shared" si="1707"/>
        <v>0.22337315366423985</v>
      </c>
      <c r="BK823" s="18">
        <f t="shared" si="1708"/>
        <v>0.35001853955254397</v>
      </c>
      <c r="BL823" s="18">
        <f t="shared" si="1709"/>
        <v>0.37236478704413539</v>
      </c>
      <c r="BM823" s="18">
        <f t="shared" si="1710"/>
        <v>6.275649018990051E-2</v>
      </c>
      <c r="BN823" s="18">
        <f t="shared" si="1752"/>
        <v>1.5669678016843034</v>
      </c>
      <c r="BO823" s="18">
        <f t="shared" si="1753"/>
        <v>1.6670077891448414</v>
      </c>
      <c r="BP823" s="18">
        <f t="shared" si="1754"/>
        <v>0.28094911658109117</v>
      </c>
      <c r="BQ823" s="18">
        <f t="shared" si="1755"/>
        <v>1.0638430396291532</v>
      </c>
      <c r="BR823" s="18">
        <f t="shared" si="1756"/>
        <v>0.1792947604150541</v>
      </c>
      <c r="BS823" s="18">
        <f t="shared" si="1757"/>
        <v>0.16853497530759307</v>
      </c>
      <c r="BT823" s="144">
        <f t="shared" si="1711"/>
        <v>-1.4989115711696552</v>
      </c>
      <c r="BU823" s="144">
        <f t="shared" si="1712"/>
        <v>-1.0497691557514208</v>
      </c>
      <c r="BV823" s="144">
        <f t="shared" si="1713"/>
        <v>-0.98788129485952025</v>
      </c>
      <c r="BW823" s="144">
        <f t="shared" si="1714"/>
        <v>-2.7684932769975634</v>
      </c>
      <c r="BX823" s="96"/>
      <c r="BY823" s="96"/>
      <c r="BZ823" s="96"/>
      <c r="CA823" s="96"/>
      <c r="CB823" s="96"/>
      <c r="CC823" s="96"/>
      <c r="CD823" s="96"/>
      <c r="CE823" s="96"/>
      <c r="CF823" s="96"/>
      <c r="CG823" s="96"/>
      <c r="CH823" s="96"/>
      <c r="CI823" s="4"/>
      <c r="CJ823" s="43"/>
      <c r="CK823" s="20">
        <f t="shared" si="1736"/>
        <v>0</v>
      </c>
      <c r="CL823" s="42">
        <f t="shared" si="1737"/>
        <v>2.2167181995628913</v>
      </c>
      <c r="CM823" s="43">
        <f t="shared" si="1738"/>
        <v>0.21795760435560169</v>
      </c>
      <c r="CN823" s="43">
        <f t="shared" si="1739"/>
        <v>0.33335430314558429</v>
      </c>
      <c r="CO823" s="40">
        <f t="shared" si="1740"/>
        <v>0.33810000000000001</v>
      </c>
      <c r="CP823" s="43">
        <f t="shared" si="1741"/>
        <v>5.4378501279462026E-2</v>
      </c>
      <c r="CQ823" s="18">
        <f t="shared" si="1742"/>
        <v>1.5294456191659682</v>
      </c>
      <c r="CR823" s="18">
        <f t="shared" si="1743"/>
        <v>1.5512191051998527</v>
      </c>
      <c r="CS823" s="18">
        <f t="shared" si="1744"/>
        <v>0.24949118632604589</v>
      </c>
      <c r="CT823" s="18">
        <f t="shared" si="1745"/>
        <v>1.0142361949722398</v>
      </c>
      <c r="CU823" s="18">
        <f t="shared" si="1746"/>
        <v>0.16312524172130918</v>
      </c>
      <c r="CV823" s="18">
        <f t="shared" si="1747"/>
        <v>0.1608355553962201</v>
      </c>
      <c r="CW823" s="15">
        <f t="shared" si="1748"/>
        <v>-1.5234547105388669</v>
      </c>
      <c r="CX823" s="15">
        <f t="shared" si="1749"/>
        <v>-1.0985493812100724</v>
      </c>
      <c r="CY823" s="15">
        <f t="shared" si="1750"/>
        <v>-2.9117864002998948</v>
      </c>
      <c r="CZ823" s="15">
        <f t="shared" si="1758"/>
        <v>0.42490532932879466</v>
      </c>
      <c r="DA823" s="15">
        <f t="shared" si="1759"/>
        <v>0.43904114127057015</v>
      </c>
      <c r="DB823" s="15">
        <f t="shared" si="1760"/>
        <v>-1.3883316897610278</v>
      </c>
      <c r="DC823" s="15">
        <f t="shared" si="1761"/>
        <v>1.413581194177561E-2</v>
      </c>
      <c r="DD823" s="15">
        <f t="shared" si="1762"/>
        <v>-1.8132370190898224</v>
      </c>
      <c r="DE823" s="15">
        <f t="shared" si="1763"/>
        <v>-1.827372831031598</v>
      </c>
      <c r="DF823" s="15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3" t="str">
        <f>E823</f>
        <v>STD</v>
      </c>
      <c r="DW823" s="43" t="str">
        <f>A823</f>
        <v>Lab 3</v>
      </c>
      <c r="DX823" s="43" t="str">
        <f>B823</f>
        <v>Jul 29, 2020</v>
      </c>
      <c r="DY823" s="125">
        <f>C823</f>
        <v>4</v>
      </c>
      <c r="DZ823" s="51">
        <f>BE823/AVERAGE(BE821,BE825)</f>
        <v>1.0133922051753952</v>
      </c>
      <c r="EA823" s="52">
        <f>(CM823/AVERAGE(CM821,CM825)-1)*10^6</f>
        <v>4.0170598571975802</v>
      </c>
      <c r="EB823" s="52">
        <f>(CN823/AVERAGE(CN821,CN825)-1)*10^6</f>
        <v>1.3974826795770667</v>
      </c>
      <c r="EC823" s="52">
        <f>(CP823/AVERAGE(CP821,CP825)-1)*10^6</f>
        <v>13.90826613989482</v>
      </c>
      <c r="ED823" s="4"/>
      <c r="EE823" s="4"/>
      <c r="EF823" s="4"/>
      <c r="EG823" s="4"/>
      <c r="EH823" s="130"/>
      <c r="EI823" s="20"/>
      <c r="EJ823" s="20"/>
      <c r="EK823" s="52"/>
      <c r="EL823" s="52"/>
      <c r="EQ823" s="124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62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</row>
    <row r="824" spans="1:235">
      <c r="A824" s="4" t="s">
        <v>178</v>
      </c>
      <c r="B824" s="4" t="s">
        <v>175</v>
      </c>
      <c r="C824" s="4">
        <v>4</v>
      </c>
      <c r="D824" s="16">
        <v>13</v>
      </c>
      <c r="E824" s="4" t="s">
        <v>172</v>
      </c>
      <c r="F824" s="15">
        <v>1.3111196000000001E-4</v>
      </c>
      <c r="G824" s="15">
        <v>-5.5275851999999999E-6</v>
      </c>
      <c r="H824" s="15">
        <v>1.3319771E-4</v>
      </c>
      <c r="I824" s="15">
        <v>4.7486530999999998E-5</v>
      </c>
      <c r="J824" s="15">
        <v>1.1459049000000001E-4</v>
      </c>
      <c r="K824" s="15"/>
      <c r="L824" s="15">
        <v>1.5649832E-4</v>
      </c>
      <c r="M824" s="15"/>
      <c r="N824" s="15">
        <v>8.4959074999999996E-5</v>
      </c>
      <c r="O824" s="15"/>
      <c r="P824" s="15"/>
      <c r="Q824" s="15"/>
      <c r="R824" s="15"/>
      <c r="S824" s="15"/>
      <c r="T824" s="15">
        <v>4.5927863999999999E-5</v>
      </c>
      <c r="U824" s="15">
        <v>2.1061886999999999E-6</v>
      </c>
      <c r="V824" s="15">
        <v>17.405684999999998</v>
      </c>
      <c r="W824" s="15">
        <v>3.8879849000000002</v>
      </c>
      <c r="X824" s="15">
        <v>6.0924278999999997</v>
      </c>
      <c r="Y824" s="15"/>
      <c r="Z824" s="15">
        <v>6.4814463</v>
      </c>
      <c r="AA824" s="15"/>
      <c r="AB824" s="15">
        <v>1.0924083</v>
      </c>
      <c r="AC824" s="4"/>
      <c r="AD824" s="4"/>
      <c r="AE824" s="4"/>
      <c r="AF824" s="4"/>
      <c r="AG824" s="4"/>
      <c r="AH824" s="4"/>
      <c r="AI824" s="69">
        <f t="shared" si="1730"/>
        <v>1</v>
      </c>
      <c r="AJ824" s="15">
        <f t="shared" si="1688"/>
        <v>-8.5184096000000012E-5</v>
      </c>
      <c r="AK824" s="15">
        <f t="shared" si="1689"/>
        <v>7.6337739000000003E-6</v>
      </c>
      <c r="AL824" s="15">
        <f t="shared" si="1690"/>
        <v>17.405551802289999</v>
      </c>
      <c r="AM824" s="15">
        <f t="shared" si="1691"/>
        <v>3.8879374134690003</v>
      </c>
      <c r="AN824" s="15">
        <f t="shared" si="1692"/>
        <v>6.0923133095099997</v>
      </c>
      <c r="AO824" s="15">
        <f t="shared" si="1693"/>
        <v>0</v>
      </c>
      <c r="AP824" s="15">
        <f t="shared" si="1694"/>
        <v>6.48128980168</v>
      </c>
      <c r="AQ824" s="15">
        <f t="shared" si="1695"/>
        <v>0</v>
      </c>
      <c r="AR824" s="15">
        <f t="shared" si="1696"/>
        <v>1.0923233409249999</v>
      </c>
      <c r="AS824" s="15">
        <f t="shared" si="1697"/>
        <v>0</v>
      </c>
      <c r="AT824" s="15">
        <f t="shared" si="1698"/>
        <v>0</v>
      </c>
      <c r="AU824" s="15">
        <f t="shared" si="1699"/>
        <v>0</v>
      </c>
      <c r="AV824" s="15">
        <f t="shared" si="1700"/>
        <v>0</v>
      </c>
      <c r="AW824" s="15">
        <f t="shared" si="1701"/>
        <v>0</v>
      </c>
      <c r="AX824" s="4"/>
      <c r="AY824" s="4">
        <f t="shared" si="1702"/>
        <v>0</v>
      </c>
      <c r="AZ824" s="4">
        <f t="shared" si="1703"/>
        <v>1</v>
      </c>
      <c r="BA824" s="4"/>
      <c r="BB824" s="4">
        <f t="shared" si="1731"/>
        <v>1</v>
      </c>
      <c r="BC824" s="4">
        <f t="shared" si="1732"/>
        <v>1</v>
      </c>
      <c r="BD824" s="40">
        <f t="shared" si="1733"/>
        <v>2.2169846785076777</v>
      </c>
      <c r="BE824" s="15">
        <f t="shared" si="1734"/>
        <v>17.405551802289999</v>
      </c>
      <c r="BF824" s="15">
        <f t="shared" si="1735"/>
        <v>3.8879374134690003</v>
      </c>
      <c r="BG824" s="15">
        <f t="shared" si="1704"/>
        <v>6.0923133095099997</v>
      </c>
      <c r="BH824" s="15">
        <f t="shared" si="1705"/>
        <v>6.48128980168</v>
      </c>
      <c r="BI824" s="15">
        <f t="shared" si="1706"/>
        <v>1.0923233409249999</v>
      </c>
      <c r="BJ824" s="18">
        <f t="shared" si="1707"/>
        <v>0.2233734073835841</v>
      </c>
      <c r="BK824" s="18">
        <f t="shared" si="1708"/>
        <v>0.35002126785250504</v>
      </c>
      <c r="BL824" s="18">
        <f t="shared" si="1709"/>
        <v>0.3723691081616427</v>
      </c>
      <c r="BM824" s="18">
        <f t="shared" si="1710"/>
        <v>6.2757179624795698E-2</v>
      </c>
      <c r="BN824" s="18">
        <f t="shared" si="1752"/>
        <v>1.5669782359161362</v>
      </c>
      <c r="BO824" s="18">
        <f t="shared" si="1753"/>
        <v>1.6670252404853114</v>
      </c>
      <c r="BP824" s="18">
        <f t="shared" si="1754"/>
        <v>0.28095188393230275</v>
      </c>
      <c r="BQ824" s="18">
        <f t="shared" si="1755"/>
        <v>1.0638470926245396</v>
      </c>
      <c r="BR824" s="18">
        <f t="shared" si="1756"/>
        <v>0.1792953325660224</v>
      </c>
      <c r="BS824" s="18">
        <f t="shared" si="1757"/>
        <v>0.1685348710440106</v>
      </c>
      <c r="BT824" s="144">
        <f t="shared" si="1711"/>
        <v>-1.4989104353160578</v>
      </c>
      <c r="BU824" s="144">
        <f t="shared" si="1712"/>
        <v>-1.0497613610519418</v>
      </c>
      <c r="BV824" s="144">
        <f t="shared" si="1713"/>
        <v>-0.98786969039909445</v>
      </c>
      <c r="BW824" s="144">
        <f t="shared" si="1714"/>
        <v>-2.7684822911838873</v>
      </c>
      <c r="BX824" s="96"/>
      <c r="BY824" s="96"/>
      <c r="BZ824" s="96"/>
      <c r="CA824" s="96"/>
      <c r="CB824" s="96"/>
      <c r="CC824" s="96"/>
      <c r="CD824" s="96"/>
      <c r="CE824" s="96"/>
      <c r="CF824" s="96"/>
      <c r="CG824" s="96"/>
      <c r="CH824" s="96"/>
      <c r="CI824" s="4"/>
      <c r="CJ824" s="43"/>
      <c r="CK824" s="20">
        <f t="shared" si="1736"/>
        <v>0</v>
      </c>
      <c r="CL824" s="42">
        <f t="shared" si="1737"/>
        <v>2.2169846785076777</v>
      </c>
      <c r="CM824" s="43">
        <f t="shared" si="1738"/>
        <v>0.2179572088593642</v>
      </c>
      <c r="CN824" s="43">
        <f t="shared" si="1739"/>
        <v>0.33335494674303662</v>
      </c>
      <c r="CO824" s="40">
        <f t="shared" si="1740"/>
        <v>0.33810000000000001</v>
      </c>
      <c r="CP824" s="43">
        <f t="shared" si="1741"/>
        <v>5.4378161962950547E-2</v>
      </c>
      <c r="CQ824" s="18">
        <f t="shared" si="1742"/>
        <v>1.5294513472969471</v>
      </c>
      <c r="CR824" s="18">
        <f t="shared" si="1743"/>
        <v>1.5512219199786015</v>
      </c>
      <c r="CS824" s="18">
        <f t="shared" si="1744"/>
        <v>0.24949008223920588</v>
      </c>
      <c r="CT824" s="18">
        <f t="shared" si="1745"/>
        <v>1.0142342368197135</v>
      </c>
      <c r="CU824" s="18">
        <f t="shared" si="1746"/>
        <v>0.16312390889722544</v>
      </c>
      <c r="CV824" s="18">
        <f t="shared" si="1747"/>
        <v>0.16083455179813824</v>
      </c>
      <c r="CW824" s="15">
        <f t="shared" si="1748"/>
        <v>-1.5234565250963239</v>
      </c>
      <c r="CX824" s="15">
        <f t="shared" si="1749"/>
        <v>-1.0985474505410366</v>
      </c>
      <c r="CY824" s="15">
        <f t="shared" si="1750"/>
        <v>-2.9117926402212264</v>
      </c>
      <c r="CZ824" s="15">
        <f t="shared" si="1758"/>
        <v>0.42490907455528754</v>
      </c>
      <c r="DA824" s="15">
        <f t="shared" si="1759"/>
        <v>0.43904295582802721</v>
      </c>
      <c r="DB824" s="15">
        <f t="shared" si="1760"/>
        <v>-1.3883361151249025</v>
      </c>
      <c r="DC824" s="15">
        <f t="shared" si="1761"/>
        <v>1.4133881272739809E-2</v>
      </c>
      <c r="DD824" s="15">
        <f t="shared" si="1762"/>
        <v>-1.81324518968019</v>
      </c>
      <c r="DE824" s="15">
        <f t="shared" si="1763"/>
        <v>-1.8273790709529298</v>
      </c>
      <c r="DF824" s="15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125"/>
      <c r="DZ824" s="4"/>
      <c r="EA824" s="20"/>
      <c r="EB824" s="20"/>
      <c r="EC824" s="20"/>
      <c r="ED824" s="4"/>
      <c r="EE824" s="4" t="str">
        <f>E824</f>
        <v>iRM11</v>
      </c>
      <c r="EF824" s="4" t="str">
        <f>A824</f>
        <v>Lab 3</v>
      </c>
      <c r="EG824" s="4" t="str">
        <f>B824</f>
        <v>Jul 29, 2020</v>
      </c>
      <c r="EH824" s="130">
        <f>C824</f>
        <v>4</v>
      </c>
      <c r="EI824" s="51">
        <f>BE824/AVERAGE(BE823,BE825)</f>
        <v>1.0147729170228488</v>
      </c>
      <c r="EJ824" s="52">
        <f>(CM824/AVERAGE(CM823,CM825)-1)*10^6</f>
        <v>0.2704231367722798</v>
      </c>
      <c r="EK824" s="52">
        <f>(CN824/AVERAGE(CN823,CN825)-1)*10^6</f>
        <v>2.5772229936826818</v>
      </c>
      <c r="EL824" s="52">
        <f>(CP824/AVERAGE(CP823,CP825)-1)*10^6</f>
        <v>-2.1929220045402431</v>
      </c>
      <c r="EQ824" s="124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</row>
    <row r="825" spans="1:235">
      <c r="A825" s="4" t="s">
        <v>178</v>
      </c>
      <c r="B825" s="4" t="s">
        <v>175</v>
      </c>
      <c r="C825" s="4">
        <v>4</v>
      </c>
      <c r="D825" s="16">
        <v>14</v>
      </c>
      <c r="E825" s="4" t="s">
        <v>162</v>
      </c>
      <c r="F825" s="15">
        <v>1.3111196000000001E-4</v>
      </c>
      <c r="G825" s="15">
        <v>-5.5275851999999999E-6</v>
      </c>
      <c r="H825" s="15">
        <v>1.3319771E-4</v>
      </c>
      <c r="I825" s="15">
        <v>4.7486530999999998E-5</v>
      </c>
      <c r="J825" s="15">
        <v>1.1459049000000001E-4</v>
      </c>
      <c r="K825" s="15"/>
      <c r="L825" s="15">
        <v>1.5649832E-4</v>
      </c>
      <c r="M825" s="15"/>
      <c r="N825" s="15">
        <v>8.4959074999999996E-5</v>
      </c>
      <c r="O825" s="15"/>
      <c r="P825" s="15"/>
      <c r="Q825" s="15"/>
      <c r="R825" s="15"/>
      <c r="S825" s="15"/>
      <c r="T825" s="15">
        <v>-7.7518728000000007E-6</v>
      </c>
      <c r="U825" s="15">
        <v>2.3608465E-5</v>
      </c>
      <c r="V825" s="15">
        <v>17.012851999999999</v>
      </c>
      <c r="W825" s="15">
        <v>3.8002511999999999</v>
      </c>
      <c r="X825" s="15">
        <v>5.9549826000000001</v>
      </c>
      <c r="Y825" s="15"/>
      <c r="Z825" s="15">
        <v>6.3353228000000001</v>
      </c>
      <c r="AA825" s="15"/>
      <c r="AB825" s="15">
        <v>1.0677920999999999</v>
      </c>
      <c r="AC825" s="4"/>
      <c r="AD825" s="4"/>
      <c r="AE825" s="4"/>
      <c r="AF825" s="4"/>
      <c r="AG825" s="4"/>
      <c r="AH825" s="4"/>
      <c r="AI825" s="69">
        <f t="shared" si="1730"/>
        <v>1</v>
      </c>
      <c r="AJ825" s="15">
        <f t="shared" si="1688"/>
        <v>-1.3886383280000002E-4</v>
      </c>
      <c r="AK825" s="15">
        <f t="shared" si="1689"/>
        <v>2.91360502E-5</v>
      </c>
      <c r="AL825" s="15">
        <f t="shared" si="1690"/>
        <v>17.012718802289999</v>
      </c>
      <c r="AM825" s="15">
        <f t="shared" si="1691"/>
        <v>3.8002037134690001</v>
      </c>
      <c r="AN825" s="15">
        <f t="shared" si="1692"/>
        <v>5.9548680095100002</v>
      </c>
      <c r="AO825" s="15">
        <f t="shared" si="1693"/>
        <v>0</v>
      </c>
      <c r="AP825" s="15">
        <f t="shared" si="1694"/>
        <v>6.3351663016800002</v>
      </c>
      <c r="AQ825" s="15">
        <f t="shared" si="1695"/>
        <v>0</v>
      </c>
      <c r="AR825" s="15">
        <f t="shared" si="1696"/>
        <v>1.0677071409249999</v>
      </c>
      <c r="AS825" s="15">
        <f t="shared" si="1697"/>
        <v>0</v>
      </c>
      <c r="AT825" s="15">
        <f t="shared" si="1698"/>
        <v>0</v>
      </c>
      <c r="AU825" s="15">
        <f t="shared" si="1699"/>
        <v>0</v>
      </c>
      <c r="AV825" s="15">
        <f t="shared" si="1700"/>
        <v>0</v>
      </c>
      <c r="AW825" s="15">
        <f t="shared" si="1701"/>
        <v>0</v>
      </c>
      <c r="AX825" s="4"/>
      <c r="AY825" s="4">
        <f t="shared" si="1702"/>
        <v>0</v>
      </c>
      <c r="AZ825" s="4">
        <f t="shared" si="1703"/>
        <v>1</v>
      </c>
      <c r="BA825" s="4"/>
      <c r="BB825" s="4">
        <f t="shared" si="1731"/>
        <v>1</v>
      </c>
      <c r="BC825" s="4">
        <f t="shared" si="1732"/>
        <v>1</v>
      </c>
      <c r="BD825" s="40">
        <f t="shared" si="1733"/>
        <v>2.2175478792612973</v>
      </c>
      <c r="BE825" s="15">
        <f t="shared" si="1734"/>
        <v>17.012718802289999</v>
      </c>
      <c r="BF825" s="15">
        <f t="shared" si="1735"/>
        <v>3.8002037134690001</v>
      </c>
      <c r="BG825" s="15">
        <f t="shared" si="1704"/>
        <v>5.9548680095100002</v>
      </c>
      <c r="BH825" s="15">
        <f t="shared" si="1705"/>
        <v>6.3351663016800002</v>
      </c>
      <c r="BI825" s="15">
        <f t="shared" si="1706"/>
        <v>1.0677071409249999</v>
      </c>
      <c r="BJ825" s="18">
        <f t="shared" si="1707"/>
        <v>0.22337427413174391</v>
      </c>
      <c r="BK825" s="18">
        <f t="shared" si="1708"/>
        <v>0.35002447749318261</v>
      </c>
      <c r="BL825" s="18">
        <f t="shared" si="1709"/>
        <v>0.37237824096800182</v>
      </c>
      <c r="BM825" s="18">
        <f t="shared" si="1710"/>
        <v>6.275934806970894E-2</v>
      </c>
      <c r="BN825" s="18">
        <f t="shared" si="1752"/>
        <v>1.5669865245392658</v>
      </c>
      <c r="BO825" s="18">
        <f t="shared" si="1753"/>
        <v>1.6670596576773959</v>
      </c>
      <c r="BP825" s="18">
        <f t="shared" si="1754"/>
        <v>0.28096050144384177</v>
      </c>
      <c r="BQ825" s="18">
        <f t="shared" si="1755"/>
        <v>1.063863429309039</v>
      </c>
      <c r="BR825" s="18">
        <f t="shared" si="1756"/>
        <v>0.17929988359437321</v>
      </c>
      <c r="BS825" s="18">
        <f t="shared" si="1757"/>
        <v>0.16853656085426807</v>
      </c>
      <c r="BT825" s="144">
        <f t="shared" si="1711"/>
        <v>-1.4989065550579359</v>
      </c>
      <c r="BU825" s="144">
        <f t="shared" si="1712"/>
        <v>-1.0497521912492569</v>
      </c>
      <c r="BV825" s="144">
        <f t="shared" si="1713"/>
        <v>-0.9878451644806866</v>
      </c>
      <c r="BW825" s="144">
        <f t="shared" si="1714"/>
        <v>-2.7684477388431992</v>
      </c>
      <c r="BX825" s="96"/>
      <c r="BY825" s="96"/>
      <c r="BZ825" s="96"/>
      <c r="CA825" s="96"/>
      <c r="CB825" s="96"/>
      <c r="CC825" s="96"/>
      <c r="CD825" s="96"/>
      <c r="CE825" s="96"/>
      <c r="CF825" s="96"/>
      <c r="CG825" s="96"/>
      <c r="CH825" s="96"/>
      <c r="CI825" s="4"/>
      <c r="CJ825" s="43"/>
      <c r="CK825" s="20">
        <f t="shared" si="1736"/>
        <v>0</v>
      </c>
      <c r="CL825" s="42">
        <f t="shared" si="1737"/>
        <v>2.2175478792612973</v>
      </c>
      <c r="CM825" s="43">
        <f t="shared" si="1738"/>
        <v>0.2179566954818144</v>
      </c>
      <c r="CN825" s="43">
        <f t="shared" si="1739"/>
        <v>0.33335387208484979</v>
      </c>
      <c r="CO825" s="40">
        <f t="shared" si="1740"/>
        <v>0.33809999999999996</v>
      </c>
      <c r="CP825" s="43">
        <f t="shared" si="1741"/>
        <v>5.4378061141097937E-2</v>
      </c>
      <c r="CQ825" s="18">
        <f t="shared" si="1742"/>
        <v>1.5294500191789877</v>
      </c>
      <c r="CR825" s="18">
        <f t="shared" si="1743"/>
        <v>1.5512255737434317</v>
      </c>
      <c r="CS825" s="18">
        <f t="shared" si="1744"/>
        <v>0.24949020731338381</v>
      </c>
      <c r="CT825" s="18">
        <f t="shared" si="1745"/>
        <v>1.0142375064836269</v>
      </c>
      <c r="CU825" s="18">
        <f t="shared" si="1746"/>
        <v>0.16312413232523335</v>
      </c>
      <c r="CV825" s="18">
        <f t="shared" si="1747"/>
        <v>0.16083425359685877</v>
      </c>
      <c r="CW825" s="15">
        <f t="shared" si="1748"/>
        <v>-1.5234588805043285</v>
      </c>
      <c r="CX825" s="15">
        <f t="shared" si="1749"/>
        <v>-1.0985506743117637</v>
      </c>
      <c r="CY825" s="15">
        <f t="shared" si="1750"/>
        <v>-2.9117944943101186</v>
      </c>
      <c r="CZ825" s="15">
        <f t="shared" si="1758"/>
        <v>0.42490820619256497</v>
      </c>
      <c r="DA825" s="15">
        <f t="shared" si="1759"/>
        <v>0.4390453112360318</v>
      </c>
      <c r="DB825" s="15">
        <f t="shared" si="1760"/>
        <v>-1.3883356138057901</v>
      </c>
      <c r="DC825" s="15">
        <f t="shared" si="1761"/>
        <v>1.4137105043466904E-2</v>
      </c>
      <c r="DD825" s="15">
        <f t="shared" si="1762"/>
        <v>-1.8132438199983549</v>
      </c>
      <c r="DE825" s="15">
        <f t="shared" si="1763"/>
        <v>-1.8273809250418218</v>
      </c>
      <c r="DF825" s="15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3" t="str">
        <f>E825</f>
        <v>STD</v>
      </c>
      <c r="DW825" s="43" t="str">
        <f>A825</f>
        <v>Lab 3</v>
      </c>
      <c r="DX825" s="43" t="str">
        <f>B825</f>
        <v>Jul 29, 2020</v>
      </c>
      <c r="DY825" s="125">
        <f>C825</f>
        <v>4</v>
      </c>
      <c r="DZ825" s="51">
        <f>BE825/AVERAGE(BE823,BE827)</f>
        <v>0.99328913009883568</v>
      </c>
      <c r="EA825" s="52">
        <f>(CM825/AVERAGE(CM823,CM827)-1)*10^6</f>
        <v>-5.718346666516716</v>
      </c>
      <c r="EB825" s="52">
        <f>(CN825/AVERAGE(CN823,CN827)-1)*10^6</f>
        <v>1.4522018849660867</v>
      </c>
      <c r="EC825" s="52">
        <f>(CP825/AVERAGE(CP823,CP827)-1)*10^6</f>
        <v>-13.991642008326366</v>
      </c>
      <c r="ED825" s="4"/>
      <c r="EE825" s="4"/>
      <c r="EF825" s="4"/>
      <c r="EG825" s="4"/>
      <c r="EH825" s="130"/>
      <c r="EI825" s="20"/>
      <c r="EJ825" s="20"/>
      <c r="EK825" s="52"/>
      <c r="EL825" s="52"/>
      <c r="EQ825" s="124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</row>
    <row r="826" spans="1:235">
      <c r="A826" s="4" t="s">
        <v>178</v>
      </c>
      <c r="B826" s="4" t="s">
        <v>175</v>
      </c>
      <c r="C826" s="4">
        <v>4</v>
      </c>
      <c r="D826" s="16">
        <v>15</v>
      </c>
      <c r="E826" s="4" t="s">
        <v>165</v>
      </c>
      <c r="F826" s="15">
        <v>1.3111196000000001E-4</v>
      </c>
      <c r="G826" s="15">
        <v>-5.5275851999999999E-6</v>
      </c>
      <c r="H826" s="15">
        <v>1.3319771E-4</v>
      </c>
      <c r="I826" s="15">
        <v>4.7486530999999998E-5</v>
      </c>
      <c r="J826" s="15">
        <v>1.1459049000000001E-4</v>
      </c>
      <c r="K826" s="15"/>
      <c r="L826" s="15">
        <v>1.5649832E-4</v>
      </c>
      <c r="M826" s="15"/>
      <c r="N826" s="15">
        <v>8.4959074999999996E-5</v>
      </c>
      <c r="O826" s="15"/>
      <c r="P826" s="15"/>
      <c r="Q826" s="15"/>
      <c r="R826" s="15"/>
      <c r="S826" s="15"/>
      <c r="T826" s="15">
        <v>-7.7025501999999995E-6</v>
      </c>
      <c r="U826" s="15">
        <v>8.7803639999999997E-6</v>
      </c>
      <c r="V826" s="15">
        <v>16.847988000000001</v>
      </c>
      <c r="W826" s="15">
        <v>3.7634493999999998</v>
      </c>
      <c r="X826" s="15">
        <v>5.8973072999999996</v>
      </c>
      <c r="Y826" s="15"/>
      <c r="Z826" s="15">
        <v>6.2739520000000004</v>
      </c>
      <c r="AA826" s="15"/>
      <c r="AB826" s="15">
        <v>1.0574695999999999</v>
      </c>
      <c r="AC826" s="4"/>
      <c r="AD826" s="4"/>
      <c r="AE826" s="4"/>
      <c r="AF826" s="4"/>
      <c r="AG826" s="4"/>
      <c r="AH826" s="4"/>
      <c r="AI826" s="69">
        <f t="shared" si="1730"/>
        <v>1</v>
      </c>
      <c r="AJ826" s="15">
        <f t="shared" si="1688"/>
        <v>-1.3881451020000002E-4</v>
      </c>
      <c r="AK826" s="15">
        <f t="shared" si="1689"/>
        <v>1.43079492E-5</v>
      </c>
      <c r="AL826" s="15">
        <f t="shared" si="1690"/>
        <v>16.847854802290001</v>
      </c>
      <c r="AM826" s="15">
        <f t="shared" si="1691"/>
        <v>3.763401913469</v>
      </c>
      <c r="AN826" s="15">
        <f t="shared" si="1692"/>
        <v>5.8971927095099996</v>
      </c>
      <c r="AO826" s="15">
        <f t="shared" si="1693"/>
        <v>0</v>
      </c>
      <c r="AP826" s="15">
        <f t="shared" si="1694"/>
        <v>6.2737955016800004</v>
      </c>
      <c r="AQ826" s="15">
        <f t="shared" si="1695"/>
        <v>0</v>
      </c>
      <c r="AR826" s="15">
        <f t="shared" si="1696"/>
        <v>1.0573846409249998</v>
      </c>
      <c r="AS826" s="15">
        <f t="shared" si="1697"/>
        <v>0</v>
      </c>
      <c r="AT826" s="15">
        <f t="shared" si="1698"/>
        <v>0</v>
      </c>
      <c r="AU826" s="15">
        <f t="shared" si="1699"/>
        <v>0</v>
      </c>
      <c r="AV826" s="15">
        <f t="shared" si="1700"/>
        <v>0</v>
      </c>
      <c r="AW826" s="15">
        <f t="shared" si="1701"/>
        <v>0</v>
      </c>
      <c r="AX826" s="4"/>
      <c r="AY826" s="4">
        <f t="shared" si="1702"/>
        <v>0</v>
      </c>
      <c r="AZ826" s="4">
        <f t="shared" si="1703"/>
        <v>1</v>
      </c>
      <c r="BA826" s="4"/>
      <c r="BB826" s="4">
        <f t="shared" si="1731"/>
        <v>1</v>
      </c>
      <c r="BC826" s="4">
        <f t="shared" si="1732"/>
        <v>1</v>
      </c>
      <c r="BD826" s="40">
        <f t="shared" si="1733"/>
        <v>2.2176246208001298</v>
      </c>
      <c r="BE826" s="15">
        <f t="shared" si="1734"/>
        <v>16.847854802290001</v>
      </c>
      <c r="BF826" s="15">
        <f t="shared" si="1735"/>
        <v>3.763401913469</v>
      </c>
      <c r="BG826" s="15">
        <f t="shared" si="1704"/>
        <v>5.8971927095099996</v>
      </c>
      <c r="BH826" s="15">
        <f t="shared" si="1705"/>
        <v>6.2737955016800004</v>
      </c>
      <c r="BI826" s="15">
        <f t="shared" si="1706"/>
        <v>1.0573846409249998</v>
      </c>
      <c r="BJ826" s="18">
        <f t="shared" si="1707"/>
        <v>0.22337573285338791</v>
      </c>
      <c r="BK826" s="18">
        <f t="shared" si="1708"/>
        <v>0.350026325530087</v>
      </c>
      <c r="BL826" s="18">
        <f t="shared" si="1709"/>
        <v>0.37237948541836025</v>
      </c>
      <c r="BM826" s="18">
        <f t="shared" si="1710"/>
        <v>6.2760787847084096E-2</v>
      </c>
      <c r="BN826" s="18">
        <f t="shared" si="1752"/>
        <v>1.5669845647907774</v>
      </c>
      <c r="BO826" s="18">
        <f t="shared" si="1753"/>
        <v>1.6670543423030226</v>
      </c>
      <c r="BP826" s="18">
        <f t="shared" si="1754"/>
        <v>0.28096511221421255</v>
      </c>
      <c r="BQ826" s="18">
        <f t="shared" si="1755"/>
        <v>1.0638613677254738</v>
      </c>
      <c r="BR826" s="18">
        <f t="shared" si="1756"/>
        <v>0.17930305028354049</v>
      </c>
      <c r="BS826" s="18">
        <f t="shared" si="1757"/>
        <v>0.1685398640490996</v>
      </c>
      <c r="BT826" s="144">
        <f t="shared" si="1711"/>
        <v>-1.4989000246869402</v>
      </c>
      <c r="BU826" s="144">
        <f t="shared" si="1712"/>
        <v>-1.0497469115269955</v>
      </c>
      <c r="BV826" s="144">
        <f t="shared" si="1713"/>
        <v>-0.98784182258757336</v>
      </c>
      <c r="BW826" s="144">
        <f t="shared" si="1714"/>
        <v>-2.7684247978646113</v>
      </c>
      <c r="BX826" s="96"/>
      <c r="BY826" s="96"/>
      <c r="BZ826" s="96"/>
      <c r="CA826" s="96"/>
      <c r="CB826" s="96"/>
      <c r="CC826" s="96"/>
      <c r="CD826" s="96"/>
      <c r="CE826" s="96"/>
      <c r="CF826" s="96"/>
      <c r="CG826" s="96"/>
      <c r="CH826" s="96"/>
      <c r="CI826" s="4"/>
      <c r="CJ826" s="43"/>
      <c r="CK826" s="20">
        <f t="shared" si="1736"/>
        <v>0</v>
      </c>
      <c r="CL826" s="42">
        <f t="shared" si="1737"/>
        <v>2.2176246208001298</v>
      </c>
      <c r="CM826" s="43">
        <f t="shared" si="1738"/>
        <v>0.21795793363221408</v>
      </c>
      <c r="CN826" s="43">
        <f t="shared" si="1739"/>
        <v>0.33335506915350605</v>
      </c>
      <c r="CO826" s="40">
        <f t="shared" si="1740"/>
        <v>0.33810000000000001</v>
      </c>
      <c r="CP826" s="43">
        <f t="shared" si="1741"/>
        <v>5.4379038881084502E-2</v>
      </c>
      <c r="CQ826" s="18">
        <f t="shared" si="1742"/>
        <v>1.5294468230553839</v>
      </c>
      <c r="CR826" s="18">
        <f t="shared" si="1743"/>
        <v>1.5512167617193309</v>
      </c>
      <c r="CS826" s="18">
        <f t="shared" si="1744"/>
        <v>0.24949327594949858</v>
      </c>
      <c r="CT826" s="18">
        <f t="shared" si="1745"/>
        <v>1.0142338643853319</v>
      </c>
      <c r="CU826" s="18">
        <f t="shared" si="1746"/>
        <v>0.16312647957977683</v>
      </c>
      <c r="CV826" s="18">
        <f t="shared" si="1747"/>
        <v>0.16083714546313077</v>
      </c>
      <c r="CW826" s="15">
        <f t="shared" si="1748"/>
        <v>-1.5234531998030307</v>
      </c>
      <c r="CX826" s="15">
        <f t="shared" si="1749"/>
        <v>-1.0985470833335056</v>
      </c>
      <c r="CY826" s="15">
        <f t="shared" si="1750"/>
        <v>-2.9117765140589649</v>
      </c>
      <c r="CZ826" s="15">
        <f t="shared" si="1758"/>
        <v>0.42490611646952514</v>
      </c>
      <c r="DA826" s="15">
        <f t="shared" si="1759"/>
        <v>0.43903963053473388</v>
      </c>
      <c r="DB826" s="15">
        <f t="shared" si="1760"/>
        <v>-1.3883233142559344</v>
      </c>
      <c r="DC826" s="15">
        <f t="shared" si="1761"/>
        <v>1.4133514065208829E-2</v>
      </c>
      <c r="DD826" s="15">
        <f t="shared" si="1762"/>
        <v>-1.8132294307254593</v>
      </c>
      <c r="DE826" s="15">
        <f t="shared" si="1763"/>
        <v>-1.8273629447906679</v>
      </c>
      <c r="DF826" s="15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125"/>
      <c r="DZ826" s="4"/>
      <c r="EA826" s="20"/>
      <c r="EB826" s="20"/>
      <c r="EC826" s="20"/>
      <c r="ED826" s="4"/>
      <c r="EE826" s="4" t="str">
        <f>E826</f>
        <v>iRM6</v>
      </c>
      <c r="EF826" s="4" t="str">
        <f>A826</f>
        <v>Lab 3</v>
      </c>
      <c r="EG826" s="4" t="str">
        <f>B826</f>
        <v>Jul 29, 2020</v>
      </c>
      <c r="EH826" s="130">
        <f>C826</f>
        <v>4</v>
      </c>
      <c r="EI826" s="51">
        <f>BE826/AVERAGE(BE825,BE827)</f>
        <v>0.9917378016681847</v>
      </c>
      <c r="EJ826" s="52">
        <f>(CM826/AVERAGE(CM825,CM827)-1)*10^6</f>
        <v>2.0473177062552139</v>
      </c>
      <c r="EK826" s="52">
        <f>(CN826/AVERAGE(CN825,CN827)-1)*10^6</f>
        <v>5.6897476867767693</v>
      </c>
      <c r="EL826" s="52">
        <f>(CP826/AVERAGE(CP825,CP827)-1)*10^6</f>
        <v>8.0355166012235912</v>
      </c>
      <c r="EQ826" s="124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</row>
    <row r="827" spans="1:235">
      <c r="A827" s="4" t="s">
        <v>178</v>
      </c>
      <c r="B827" s="4" t="s">
        <v>175</v>
      </c>
      <c r="C827" s="4">
        <v>4</v>
      </c>
      <c r="D827" s="16">
        <v>16</v>
      </c>
      <c r="E827" s="4" t="s">
        <v>162</v>
      </c>
      <c r="F827" s="15">
        <v>1.3111196000000001E-4</v>
      </c>
      <c r="G827" s="15">
        <v>-5.5275851999999999E-6</v>
      </c>
      <c r="H827" s="15">
        <v>1.3319771E-4</v>
      </c>
      <c r="I827" s="15">
        <v>4.7486530999999998E-5</v>
      </c>
      <c r="J827" s="15">
        <v>1.1459049000000001E-4</v>
      </c>
      <c r="K827" s="15"/>
      <c r="L827" s="15">
        <v>1.5649832E-4</v>
      </c>
      <c r="M827" s="15"/>
      <c r="N827" s="15">
        <v>8.4959074999999996E-5</v>
      </c>
      <c r="O827" s="15"/>
      <c r="P827" s="15"/>
      <c r="Q827" s="15"/>
      <c r="R827" s="15"/>
      <c r="S827" s="15"/>
      <c r="T827" s="15">
        <v>-3.9630874000000003E-5</v>
      </c>
      <c r="U827" s="15">
        <v>1.0730039000000001E-5</v>
      </c>
      <c r="V827" s="15">
        <v>16.963844000000002</v>
      </c>
      <c r="W827" s="15">
        <v>3.7893373000000001</v>
      </c>
      <c r="X827" s="15">
        <v>5.9378213999999998</v>
      </c>
      <c r="Y827" s="15"/>
      <c r="Z827" s="15">
        <v>6.3171106000000004</v>
      </c>
      <c r="AA827" s="15"/>
      <c r="AB827" s="15">
        <v>1.0647469000000001</v>
      </c>
      <c r="AC827" s="4"/>
      <c r="AD827" s="4"/>
      <c r="AE827" s="4"/>
      <c r="AF827" s="4"/>
      <c r="AG827" s="4"/>
      <c r="AH827" s="4"/>
      <c r="AI827" s="69">
        <f t="shared" si="1730"/>
        <v>1</v>
      </c>
      <c r="AJ827" s="15">
        <f t="shared" si="1688"/>
        <v>-1.7074283400000001E-4</v>
      </c>
      <c r="AK827" s="15">
        <f t="shared" si="1689"/>
        <v>1.6257624200000001E-5</v>
      </c>
      <c r="AL827" s="15">
        <f t="shared" si="1690"/>
        <v>16.963710802290002</v>
      </c>
      <c r="AM827" s="15">
        <f t="shared" si="1691"/>
        <v>3.7892898134690003</v>
      </c>
      <c r="AN827" s="15">
        <f t="shared" si="1692"/>
        <v>5.9377068095099999</v>
      </c>
      <c r="AO827" s="15">
        <f t="shared" si="1693"/>
        <v>0</v>
      </c>
      <c r="AP827" s="15">
        <f t="shared" si="1694"/>
        <v>6.3169541016800004</v>
      </c>
      <c r="AQ827" s="15">
        <f t="shared" si="1695"/>
        <v>0</v>
      </c>
      <c r="AR827" s="15">
        <f t="shared" si="1696"/>
        <v>1.064661940925</v>
      </c>
      <c r="AS827" s="15">
        <f t="shared" si="1697"/>
        <v>0</v>
      </c>
      <c r="AT827" s="15">
        <f t="shared" si="1698"/>
        <v>0</v>
      </c>
      <c r="AU827" s="15">
        <f t="shared" si="1699"/>
        <v>0</v>
      </c>
      <c r="AV827" s="15">
        <f t="shared" si="1700"/>
        <v>0</v>
      </c>
      <c r="AW827" s="15">
        <f t="shared" si="1701"/>
        <v>0</v>
      </c>
      <c r="AX827" s="4"/>
      <c r="AY827" s="4">
        <f t="shared" si="1702"/>
        <v>0</v>
      </c>
      <c r="AZ827" s="4">
        <f t="shared" si="1703"/>
        <v>1</v>
      </c>
      <c r="BA827" s="4"/>
      <c r="BB827" s="4">
        <f t="shared" si="1731"/>
        <v>1</v>
      </c>
      <c r="BC827" s="4">
        <f t="shared" si="1732"/>
        <v>1</v>
      </c>
      <c r="BD827" s="40">
        <f t="shared" si="1733"/>
        <v>2.2176835198724643</v>
      </c>
      <c r="BE827" s="15">
        <f t="shared" si="1734"/>
        <v>16.963710802290002</v>
      </c>
      <c r="BF827" s="15">
        <f t="shared" si="1735"/>
        <v>3.7892898134690003</v>
      </c>
      <c r="BG827" s="15">
        <f t="shared" si="1704"/>
        <v>5.9377068095099999</v>
      </c>
      <c r="BH827" s="15">
        <f t="shared" si="1705"/>
        <v>6.3169541016800004</v>
      </c>
      <c r="BI827" s="15">
        <f t="shared" si="1706"/>
        <v>1.064661940925</v>
      </c>
      <c r="BJ827" s="18">
        <f t="shared" si="1707"/>
        <v>0.22337623280853552</v>
      </c>
      <c r="BK827" s="18">
        <f t="shared" si="1708"/>
        <v>0.35002405303375272</v>
      </c>
      <c r="BL827" s="18">
        <f t="shared" si="1709"/>
        <v>0.37238044053587899</v>
      </c>
      <c r="BM827" s="18">
        <f t="shared" si="1710"/>
        <v>6.2761146622546574E-2</v>
      </c>
      <c r="BN827" s="18">
        <f t="shared" si="1752"/>
        <v>1.5669708842022241</v>
      </c>
      <c r="BO827" s="18">
        <f t="shared" si="1753"/>
        <v>1.667054886967589</v>
      </c>
      <c r="BP827" s="18">
        <f t="shared" si="1754"/>
        <v>0.2809660895138365</v>
      </c>
      <c r="BQ827" s="18">
        <f t="shared" si="1755"/>
        <v>1.063871003459212</v>
      </c>
      <c r="BR827" s="18">
        <f t="shared" si="1756"/>
        <v>0.17930523939306117</v>
      </c>
      <c r="BS827" s="18">
        <f t="shared" si="1757"/>
        <v>0.16854039522653047</v>
      </c>
      <c r="BT827" s="144">
        <f t="shared" si="1711"/>
        <v>-1.4988977865092217</v>
      </c>
      <c r="BU827" s="144">
        <f t="shared" si="1712"/>
        <v>-1.0497534039064125</v>
      </c>
      <c r="BV827" s="144">
        <f t="shared" si="1713"/>
        <v>-0.98783925768716596</v>
      </c>
      <c r="BW827" s="144">
        <f t="shared" si="1714"/>
        <v>-2.7684190813264777</v>
      </c>
      <c r="BX827" s="96"/>
      <c r="BY827" s="96"/>
      <c r="BZ827" s="96"/>
      <c r="CA827" s="96"/>
      <c r="CB827" s="96"/>
      <c r="CC827" s="96"/>
      <c r="CD827" s="96"/>
      <c r="CE827" s="96"/>
      <c r="CF827" s="96"/>
      <c r="CG827" s="96"/>
      <c r="CH827" s="96"/>
      <c r="CI827" s="4"/>
      <c r="CJ827" s="43"/>
      <c r="CK827" s="20">
        <f t="shared" si="1736"/>
        <v>0</v>
      </c>
      <c r="CL827" s="42">
        <f t="shared" si="1737"/>
        <v>2.2176835198724643</v>
      </c>
      <c r="CM827" s="43">
        <f t="shared" si="1738"/>
        <v>0.21795827932616743</v>
      </c>
      <c r="CN827" s="43">
        <f t="shared" si="1739"/>
        <v>0.3333524728312785</v>
      </c>
      <c r="CO827" s="40">
        <f t="shared" si="1740"/>
        <v>0.33810000000000001</v>
      </c>
      <c r="CP827" s="43">
        <f t="shared" si="1741"/>
        <v>5.4379142700754085E-2</v>
      </c>
      <c r="CQ827" s="18">
        <f t="shared" si="1742"/>
        <v>1.5294324852529575</v>
      </c>
      <c r="CR827" s="18">
        <f t="shared" si="1743"/>
        <v>1.551214301403272</v>
      </c>
      <c r="CS827" s="18">
        <f t="shared" si="1744"/>
        <v>0.24949335656746249</v>
      </c>
      <c r="CT827" s="18">
        <f t="shared" si="1745"/>
        <v>1.0142417637655392</v>
      </c>
      <c r="CU827" s="18">
        <f t="shared" si="1746"/>
        <v>0.16312806153466664</v>
      </c>
      <c r="CV827" s="18">
        <f t="shared" si="1747"/>
        <v>0.16083745253106799</v>
      </c>
      <c r="CW827" s="15">
        <f t="shared" si="1748"/>
        <v>-1.5234516137461553</v>
      </c>
      <c r="CX827" s="15">
        <f t="shared" si="1749"/>
        <v>-1.0985548718226528</v>
      </c>
      <c r="CY827" s="15">
        <f t="shared" si="1750"/>
        <v>-2.9117746048753417</v>
      </c>
      <c r="CZ827" s="15">
        <f t="shared" si="1758"/>
        <v>0.42489674192350263</v>
      </c>
      <c r="DA827" s="15">
        <f t="shared" si="1759"/>
        <v>0.4390380444778586</v>
      </c>
      <c r="DB827" s="15">
        <f t="shared" si="1760"/>
        <v>-1.3883229911291863</v>
      </c>
      <c r="DC827" s="15">
        <f t="shared" si="1761"/>
        <v>1.4141302554355755E-2</v>
      </c>
      <c r="DD827" s="15">
        <f t="shared" si="1762"/>
        <v>-1.8132197330526887</v>
      </c>
      <c r="DE827" s="15">
        <f t="shared" si="1763"/>
        <v>-1.8273610356070449</v>
      </c>
      <c r="DF827" s="15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3" t="str">
        <f>E827</f>
        <v>STD</v>
      </c>
      <c r="DW827" s="43" t="str">
        <f>A827</f>
        <v>Lab 3</v>
      </c>
      <c r="DX827" s="43" t="str">
        <f>B827</f>
        <v>Jul 29, 2020</v>
      </c>
      <c r="DY827" s="125">
        <f>C827</f>
        <v>4</v>
      </c>
      <c r="DZ827" s="51">
        <f>BE827/AVERAGE(BE825,BE829)</f>
        <v>0.99476277555649317</v>
      </c>
      <c r="EA827" s="52">
        <f>(CM827/AVERAGE(CM825,CM829)-1)*10^6</f>
        <v>-4.6024101398867145</v>
      </c>
      <c r="EB827" s="52">
        <f>(CN827/AVERAGE(CN825,CN829)-1)*10^6</f>
        <v>2.5526651543650303</v>
      </c>
      <c r="EC827" s="52">
        <f>(CP827/AVERAGE(CP825,CP829)-1)*10^6</f>
        <v>18.896605186169424</v>
      </c>
      <c r="ED827" s="4"/>
      <c r="EE827" s="4"/>
      <c r="EF827" s="4"/>
      <c r="EG827" s="4"/>
      <c r="EH827" s="130"/>
      <c r="EI827" s="20"/>
      <c r="EJ827" s="20"/>
      <c r="EK827" s="52"/>
      <c r="EL827" s="52"/>
      <c r="EQ827" s="124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</row>
    <row r="828" spans="1:235">
      <c r="A828" s="4" t="s">
        <v>178</v>
      </c>
      <c r="B828" s="4" t="s">
        <v>175</v>
      </c>
      <c r="C828" s="4">
        <v>4</v>
      </c>
      <c r="D828" s="16">
        <v>17</v>
      </c>
      <c r="E828" s="4" t="s">
        <v>172</v>
      </c>
      <c r="F828" s="15">
        <v>1.3111196000000001E-4</v>
      </c>
      <c r="G828" s="15">
        <v>-5.5275851999999999E-6</v>
      </c>
      <c r="H828" s="15">
        <v>1.3319771E-4</v>
      </c>
      <c r="I828" s="15">
        <v>4.7486530999999998E-5</v>
      </c>
      <c r="J828" s="15">
        <v>1.1459049000000001E-4</v>
      </c>
      <c r="K828" s="15"/>
      <c r="L828" s="15">
        <v>1.5649832E-4</v>
      </c>
      <c r="M828" s="15"/>
      <c r="N828" s="15">
        <v>8.4959074999999996E-5</v>
      </c>
      <c r="O828" s="15"/>
      <c r="P828" s="15"/>
      <c r="Q828" s="15"/>
      <c r="R828" s="15"/>
      <c r="S828" s="15"/>
      <c r="T828" s="15">
        <v>-3.2384895000000002E-5</v>
      </c>
      <c r="U828" s="15">
        <v>5.1511046000000001E-5</v>
      </c>
      <c r="V828" s="15">
        <v>16.985246</v>
      </c>
      <c r="W828" s="15">
        <v>3.7941387</v>
      </c>
      <c r="X828" s="15">
        <v>5.9453480000000001</v>
      </c>
      <c r="Y828" s="15"/>
      <c r="Z828" s="15">
        <v>6.3251634000000001</v>
      </c>
      <c r="AA828" s="15"/>
      <c r="AB828" s="15">
        <v>1.0661214000000001</v>
      </c>
      <c r="AC828" s="4"/>
      <c r="AD828" s="4"/>
      <c r="AE828" s="4"/>
      <c r="AF828" s="4"/>
      <c r="AG828" s="4"/>
      <c r="AH828" s="4"/>
      <c r="AI828" s="69">
        <f t="shared" si="1730"/>
        <v>1</v>
      </c>
      <c r="AJ828" s="15">
        <f t="shared" si="1688"/>
        <v>-1.6349685500000001E-4</v>
      </c>
      <c r="AK828" s="15">
        <f t="shared" si="1689"/>
        <v>5.7038631200000001E-5</v>
      </c>
      <c r="AL828" s="15">
        <f t="shared" si="1690"/>
        <v>16.985112802290001</v>
      </c>
      <c r="AM828" s="15">
        <f t="shared" si="1691"/>
        <v>3.7940912134690001</v>
      </c>
      <c r="AN828" s="15">
        <f t="shared" si="1692"/>
        <v>5.9452334095100001</v>
      </c>
      <c r="AO828" s="15">
        <f t="shared" si="1693"/>
        <v>0</v>
      </c>
      <c r="AP828" s="15">
        <f t="shared" si="1694"/>
        <v>6.3250069016800001</v>
      </c>
      <c r="AQ828" s="15">
        <f t="shared" si="1695"/>
        <v>0</v>
      </c>
      <c r="AR828" s="15">
        <f t="shared" si="1696"/>
        <v>1.0660364409250001</v>
      </c>
      <c r="AS828" s="15">
        <f t="shared" si="1697"/>
        <v>0</v>
      </c>
      <c r="AT828" s="15">
        <f t="shared" si="1698"/>
        <v>0</v>
      </c>
      <c r="AU828" s="15">
        <f t="shared" si="1699"/>
        <v>0</v>
      </c>
      <c r="AV828" s="15">
        <f t="shared" si="1700"/>
        <v>0</v>
      </c>
      <c r="AW828" s="15">
        <f t="shared" si="1701"/>
        <v>0</v>
      </c>
      <c r="AX828" s="4"/>
      <c r="AY828" s="4">
        <f t="shared" si="1702"/>
        <v>0</v>
      </c>
      <c r="AZ828" s="4">
        <f t="shared" si="1703"/>
        <v>1</v>
      </c>
      <c r="BA828" s="4"/>
      <c r="BB828" s="4">
        <f t="shared" si="1731"/>
        <v>1</v>
      </c>
      <c r="BC828" s="4">
        <f t="shared" si="1732"/>
        <v>1</v>
      </c>
      <c r="BD828" s="40">
        <f t="shared" si="1733"/>
        <v>2.2179852738459749</v>
      </c>
      <c r="BE828" s="15">
        <f t="shared" si="1734"/>
        <v>16.985112802290001</v>
      </c>
      <c r="BF828" s="15">
        <f t="shared" si="1735"/>
        <v>3.7940912134690001</v>
      </c>
      <c r="BG828" s="15">
        <f t="shared" si="1704"/>
        <v>5.9452334095100001</v>
      </c>
      <c r="BH828" s="15">
        <f t="shared" si="1705"/>
        <v>6.3250069016800001</v>
      </c>
      <c r="BI828" s="15">
        <f t="shared" si="1706"/>
        <v>1.0660364409250001</v>
      </c>
      <c r="BJ828" s="18">
        <f t="shared" si="1707"/>
        <v>0.22337745163267125</v>
      </c>
      <c r="BK828" s="18">
        <f t="shared" si="1708"/>
        <v>0.3500261363414931</v>
      </c>
      <c r="BL828" s="18">
        <f t="shared" si="1709"/>
        <v>0.37238533386880052</v>
      </c>
      <c r="BM828" s="18">
        <f t="shared" si="1710"/>
        <v>6.2762988584996196E-2</v>
      </c>
      <c r="BN828" s="18">
        <f t="shared" si="1752"/>
        <v>1.5669716606718518</v>
      </c>
      <c r="BO828" s="18">
        <f t="shared" si="1753"/>
        <v>1.6670676970617535</v>
      </c>
      <c r="BP828" s="18">
        <f t="shared" si="1754"/>
        <v>0.28097280243041534</v>
      </c>
      <c r="BQ828" s="18">
        <f t="shared" si="1755"/>
        <v>1.0638786513516045</v>
      </c>
      <c r="BR828" s="18">
        <f t="shared" si="1756"/>
        <v>0.17930943454966247</v>
      </c>
      <c r="BS828" s="18">
        <f t="shared" si="1757"/>
        <v>0.16854312690818529</v>
      </c>
      <c r="BT828" s="144">
        <f t="shared" si="1711"/>
        <v>-1.4988923301507038</v>
      </c>
      <c r="BU828" s="144">
        <f t="shared" si="1712"/>
        <v>-1.0497474520253274</v>
      </c>
      <c r="BV828" s="144">
        <f t="shared" si="1713"/>
        <v>-0.98782611709158608</v>
      </c>
      <c r="BW828" s="144">
        <f t="shared" si="1714"/>
        <v>-2.7683897329872647</v>
      </c>
      <c r="BX828" s="96"/>
      <c r="BY828" s="96"/>
      <c r="BZ828" s="96"/>
      <c r="CA828" s="96"/>
      <c r="CB828" s="96"/>
      <c r="CC828" s="96"/>
      <c r="CD828" s="96"/>
      <c r="CE828" s="96"/>
      <c r="CF828" s="96"/>
      <c r="CG828" s="96"/>
      <c r="CH828" s="96"/>
      <c r="CI828" s="4"/>
      <c r="CJ828" s="43"/>
      <c r="CK828" s="20">
        <f t="shared" si="1736"/>
        <v>0</v>
      </c>
      <c r="CL828" s="42">
        <f t="shared" si="1737"/>
        <v>2.2179852738459749</v>
      </c>
      <c r="CM828" s="43">
        <f t="shared" si="1738"/>
        <v>0.21795874039301552</v>
      </c>
      <c r="CN828" s="43">
        <f t="shared" si="1739"/>
        <v>0.3333522433522777</v>
      </c>
      <c r="CO828" s="40">
        <f t="shared" si="1740"/>
        <v>0.33810000000000001</v>
      </c>
      <c r="CP828" s="43">
        <f t="shared" si="1741"/>
        <v>5.4379677922236462E-2</v>
      </c>
      <c r="CQ828" s="18">
        <f t="shared" si="1742"/>
        <v>1.529428197057795</v>
      </c>
      <c r="CR828" s="18">
        <f t="shared" si="1743"/>
        <v>1.5512110199863971</v>
      </c>
      <c r="CS828" s="18">
        <f t="shared" si="1744"/>
        <v>0.24949528440190533</v>
      </c>
      <c r="CT828" s="18">
        <f t="shared" si="1745"/>
        <v>1.0142424619674901</v>
      </c>
      <c r="CU828" s="18">
        <f t="shared" si="1746"/>
        <v>0.16312977940505252</v>
      </c>
      <c r="CV828" s="18">
        <f t="shared" si="1747"/>
        <v>0.16083903555822673</v>
      </c>
      <c r="CW828" s="15">
        <f t="shared" si="1748"/>
        <v>-1.5234494983580091</v>
      </c>
      <c r="CX828" s="15">
        <f t="shared" si="1749"/>
        <v>-1.0985555602203654</v>
      </c>
      <c r="CY828" s="15">
        <f t="shared" si="1750"/>
        <v>-2.9117647625199479</v>
      </c>
      <c r="CZ828" s="15">
        <f t="shared" si="1758"/>
        <v>0.42489393813764387</v>
      </c>
      <c r="DA828" s="15">
        <f t="shared" si="1759"/>
        <v>0.43903592908971228</v>
      </c>
      <c r="DB828" s="15">
        <f t="shared" si="1760"/>
        <v>-1.3883152641619387</v>
      </c>
      <c r="DC828" s="15">
        <f t="shared" si="1761"/>
        <v>1.4141990952068752E-2</v>
      </c>
      <c r="DD828" s="15">
        <f t="shared" si="1762"/>
        <v>-1.8132092022995827</v>
      </c>
      <c r="DE828" s="15">
        <f t="shared" si="1763"/>
        <v>-1.8273511932516513</v>
      </c>
      <c r="DF828" s="15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125"/>
      <c r="DZ828" s="4"/>
      <c r="EA828" s="20"/>
      <c r="EB828" s="20"/>
      <c r="EC828" s="20"/>
      <c r="ED828" s="4"/>
      <c r="EE828" s="4" t="str">
        <f>E828</f>
        <v>iRM11</v>
      </c>
      <c r="EF828" s="4" t="str">
        <f>A828</f>
        <v>Lab 3</v>
      </c>
      <c r="EG828" s="4" t="str">
        <f>B828</f>
        <v>Jul 29, 2020</v>
      </c>
      <c r="EH828" s="130">
        <f>C828</f>
        <v>4</v>
      </c>
      <c r="EI828" s="51">
        <f>BE828/AVERAGE(BE827,BE829)</f>
        <v>0.99745106991821508</v>
      </c>
      <c r="EJ828" s="52">
        <f>(CM828/AVERAGE(CM827,CM829)-1)*10^6</f>
        <v>-6.1203564178935466</v>
      </c>
      <c r="EK828" s="52">
        <f>(CN828/AVERAGE(CN827,CN829)-1)*10^6</f>
        <v>3.9630394457201845</v>
      </c>
      <c r="EL828" s="52">
        <f>(CP828/AVERAGE(CP827,CP829)-1)*10^6</f>
        <v>18.794201687821754</v>
      </c>
      <c r="EQ828" s="124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</row>
    <row r="829" spans="1:235">
      <c r="A829" s="4" t="s">
        <v>178</v>
      </c>
      <c r="B829" s="4" t="s">
        <v>175</v>
      </c>
      <c r="C829" s="4">
        <v>4</v>
      </c>
      <c r="D829" s="16">
        <v>18</v>
      </c>
      <c r="E829" s="4" t="s">
        <v>162</v>
      </c>
      <c r="F829" s="15">
        <v>1.3111196000000001E-4</v>
      </c>
      <c r="G829" s="15">
        <v>-5.5275851999999999E-6</v>
      </c>
      <c r="H829" s="15">
        <v>1.3319771E-4</v>
      </c>
      <c r="I829" s="15">
        <v>4.7486530999999998E-5</v>
      </c>
      <c r="J829" s="15">
        <v>1.1459049000000001E-4</v>
      </c>
      <c r="K829" s="15"/>
      <c r="L829" s="15">
        <v>1.5649832E-4</v>
      </c>
      <c r="M829" s="15"/>
      <c r="N829" s="15">
        <v>8.4959074999999996E-5</v>
      </c>
      <c r="O829" s="15"/>
      <c r="P829" s="15"/>
      <c r="Q829" s="15"/>
      <c r="R829" s="15"/>
      <c r="S829" s="15"/>
      <c r="T829" s="15">
        <v>3.2192855000000002E-6</v>
      </c>
      <c r="U829" s="15">
        <v>3.7051934999999999E-5</v>
      </c>
      <c r="V829" s="15">
        <v>17.093457000000001</v>
      </c>
      <c r="W829" s="15">
        <v>3.8183802999999998</v>
      </c>
      <c r="X829" s="15">
        <v>5.9832194999999997</v>
      </c>
      <c r="Y829" s="15"/>
      <c r="Z829" s="15">
        <v>6.3655571999999996</v>
      </c>
      <c r="AA829" s="15"/>
      <c r="AB829" s="15">
        <v>1.0729077</v>
      </c>
      <c r="AC829" s="4"/>
      <c r="AD829" s="4"/>
      <c r="AE829" s="4"/>
      <c r="AF829" s="4"/>
      <c r="AG829" s="4"/>
      <c r="AH829" s="4"/>
      <c r="AI829" s="69">
        <f t="shared" si="1730"/>
        <v>1</v>
      </c>
      <c r="AJ829" s="15">
        <f t="shared" si="1688"/>
        <v>-1.2789267450000002E-4</v>
      </c>
      <c r="AK829" s="15">
        <f t="shared" si="1689"/>
        <v>4.2579520199999999E-5</v>
      </c>
      <c r="AL829" s="15">
        <f t="shared" si="1690"/>
        <v>17.093323802290001</v>
      </c>
      <c r="AM829" s="15">
        <f t="shared" si="1691"/>
        <v>3.818332813469</v>
      </c>
      <c r="AN829" s="15">
        <f t="shared" si="1692"/>
        <v>5.9831049095099997</v>
      </c>
      <c r="AO829" s="15">
        <f t="shared" si="1693"/>
        <v>0</v>
      </c>
      <c r="AP829" s="15">
        <f t="shared" si="1694"/>
        <v>6.3654007016799996</v>
      </c>
      <c r="AQ829" s="15">
        <f t="shared" si="1695"/>
        <v>0</v>
      </c>
      <c r="AR829" s="15">
        <f t="shared" si="1696"/>
        <v>1.072822740925</v>
      </c>
      <c r="AS829" s="15">
        <f t="shared" si="1697"/>
        <v>0</v>
      </c>
      <c r="AT829" s="15">
        <f t="shared" si="1698"/>
        <v>0</v>
      </c>
      <c r="AU829" s="15">
        <f t="shared" si="1699"/>
        <v>0</v>
      </c>
      <c r="AV829" s="15">
        <f t="shared" si="1700"/>
        <v>0</v>
      </c>
      <c r="AW829" s="15">
        <f t="shared" si="1701"/>
        <v>0</v>
      </c>
      <c r="AX829" s="4"/>
      <c r="AY829" s="4">
        <f t="shared" si="1702"/>
        <v>0</v>
      </c>
      <c r="AZ829" s="4">
        <f t="shared" si="1703"/>
        <v>1</v>
      </c>
      <c r="BA829" s="4"/>
      <c r="BB829" s="4">
        <f t="shared" si="1731"/>
        <v>1</v>
      </c>
      <c r="BC829" s="4">
        <f t="shared" si="1732"/>
        <v>1</v>
      </c>
      <c r="BD829" s="40">
        <f t="shared" si="1733"/>
        <v>2.2183374116698475</v>
      </c>
      <c r="BE829" s="15">
        <f t="shared" si="1734"/>
        <v>17.093323802290001</v>
      </c>
      <c r="BF829" s="15">
        <f t="shared" si="1735"/>
        <v>3.818332813469</v>
      </c>
      <c r="BG829" s="15">
        <f t="shared" si="1704"/>
        <v>5.9831049095099997</v>
      </c>
      <c r="BH829" s="15">
        <f t="shared" si="1705"/>
        <v>6.3654007016799996</v>
      </c>
      <c r="BI829" s="15">
        <f t="shared" si="1706"/>
        <v>1.072822740925</v>
      </c>
      <c r="BJ829" s="18">
        <f t="shared" si="1707"/>
        <v>0.22338152939906608</v>
      </c>
      <c r="BK829" s="18">
        <f t="shared" si="1708"/>
        <v>0.35002583340218713</v>
      </c>
      <c r="BL829" s="18">
        <f t="shared" si="1709"/>
        <v>0.37239104432265091</v>
      </c>
      <c r="BM829" s="18">
        <f t="shared" si="1710"/>
        <v>6.2762675845482632E-2</v>
      </c>
      <c r="BN829" s="18">
        <f t="shared" si="1752"/>
        <v>1.5669416998971022</v>
      </c>
      <c r="BO829" s="18">
        <f t="shared" si="1753"/>
        <v>1.6670628288938907</v>
      </c>
      <c r="BP829" s="18">
        <f t="shared" si="1754"/>
        <v>0.28096627332763274</v>
      </c>
      <c r="BQ829" s="18">
        <f t="shared" si="1755"/>
        <v>1.0638958864923711</v>
      </c>
      <c r="BR829" s="18">
        <f t="shared" si="1756"/>
        <v>0.17930869626233267</v>
      </c>
      <c r="BS829" s="18">
        <f t="shared" si="1757"/>
        <v>0.16853970255821496</v>
      </c>
      <c r="BT829" s="144">
        <f t="shared" si="1711"/>
        <v>-1.4988740752680128</v>
      </c>
      <c r="BU829" s="144">
        <f t="shared" si="1712"/>
        <v>-1.0497483175019464</v>
      </c>
      <c r="BV829" s="144">
        <f t="shared" si="1713"/>
        <v>-0.98781078241122378</v>
      </c>
      <c r="BW829" s="144">
        <f t="shared" si="1714"/>
        <v>-2.7683947158649094</v>
      </c>
      <c r="BX829" s="96"/>
      <c r="BY829" s="96"/>
      <c r="BZ829" s="96"/>
      <c r="CA829" s="96"/>
      <c r="CB829" s="96"/>
      <c r="CC829" s="96"/>
      <c r="CD829" s="96"/>
      <c r="CE829" s="96"/>
      <c r="CF829" s="96"/>
      <c r="CG829" s="96"/>
      <c r="CH829" s="96"/>
      <c r="CI829" s="4"/>
      <c r="CJ829" s="43"/>
      <c r="CK829" s="20">
        <f t="shared" si="1736"/>
        <v>0</v>
      </c>
      <c r="CL829" s="42">
        <f t="shared" si="1737"/>
        <v>2.2183374116698475</v>
      </c>
      <c r="CM829" s="43">
        <f t="shared" si="1738"/>
        <v>0.21796186944654386</v>
      </c>
      <c r="CN829" s="43">
        <f t="shared" si="1739"/>
        <v>0.33334937170756845</v>
      </c>
      <c r="CO829" s="40">
        <f t="shared" si="1740"/>
        <v>0.33810000000000001</v>
      </c>
      <c r="CP829" s="43">
        <f t="shared" si="1741"/>
        <v>5.4378169136865127E-2</v>
      </c>
      <c r="CQ829" s="18">
        <f t="shared" si="1742"/>
        <v>1.5293930656496038</v>
      </c>
      <c r="CR829" s="18">
        <f t="shared" si="1743"/>
        <v>1.5511887508513065</v>
      </c>
      <c r="CS829" s="18">
        <f t="shared" si="1744"/>
        <v>0.24948478041110578</v>
      </c>
      <c r="CT829" s="18">
        <f t="shared" si="1745"/>
        <v>1.0142511991790975</v>
      </c>
      <c r="CU829" s="18">
        <f t="shared" si="1746"/>
        <v>0.16312665855140265</v>
      </c>
      <c r="CV829" s="18">
        <f t="shared" si="1747"/>
        <v>0.16083457301646001</v>
      </c>
      <c r="CW829" s="15">
        <f t="shared" si="1748"/>
        <v>-1.5234351422873955</v>
      </c>
      <c r="CX829" s="15">
        <f t="shared" si="1749"/>
        <v>-1.0985641747028998</v>
      </c>
      <c r="CY829" s="15">
        <f t="shared" si="1750"/>
        <v>-2.9117925082948455</v>
      </c>
      <c r="CZ829" s="15">
        <f t="shared" si="1758"/>
        <v>0.42487096758449577</v>
      </c>
      <c r="DA829" s="15">
        <f t="shared" si="1759"/>
        <v>0.43902157301909861</v>
      </c>
      <c r="DB829" s="15">
        <f t="shared" si="1760"/>
        <v>-1.3883573660074506</v>
      </c>
      <c r="DC829" s="15">
        <f t="shared" si="1761"/>
        <v>1.4150605434602987E-2</v>
      </c>
      <c r="DD829" s="15">
        <f t="shared" si="1762"/>
        <v>-1.8132283335919461</v>
      </c>
      <c r="DE829" s="15">
        <f t="shared" si="1763"/>
        <v>-1.8273789390265489</v>
      </c>
      <c r="DF829" s="15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3" t="str">
        <f>E829</f>
        <v>STD</v>
      </c>
      <c r="DW829" s="43" t="str">
        <f>A829</f>
        <v>Lab 3</v>
      </c>
      <c r="DX829" s="43" t="str">
        <f>B829</f>
        <v>Jul 29, 2020</v>
      </c>
      <c r="DY829" s="125">
        <f>C829</f>
        <v>4</v>
      </c>
      <c r="DZ829" s="51">
        <f>BE829/AVERAGE(BE827,BE831)</f>
        <v>1.0075633310188845</v>
      </c>
      <c r="EA829" s="52">
        <f>(CM829/AVERAGE(CM827,CM831)-1)*10^6</f>
        <v>23.567355039055826</v>
      </c>
      <c r="EB829" s="52">
        <f>(CN829/AVERAGE(CN827,CN831)-1)*10^6</f>
        <v>-11.269870007324378</v>
      </c>
      <c r="EC829" s="52">
        <f>(CP829/AVERAGE(CP827,CP831)-1)*10^6</f>
        <v>-3.2539520089525098</v>
      </c>
      <c r="ED829" s="4"/>
      <c r="EE829" s="4"/>
      <c r="EF829" s="4"/>
      <c r="EG829" s="4"/>
      <c r="EH829" s="130"/>
      <c r="EI829" s="20"/>
      <c r="EJ829" s="20"/>
      <c r="EK829" s="52"/>
      <c r="EL829" s="52"/>
      <c r="EQ829" s="124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</row>
    <row r="830" spans="1:235">
      <c r="A830" s="4" t="s">
        <v>178</v>
      </c>
      <c r="B830" s="4" t="s">
        <v>175</v>
      </c>
      <c r="C830" s="4">
        <v>4</v>
      </c>
      <c r="D830" s="16">
        <v>19</v>
      </c>
      <c r="E830" s="4" t="s">
        <v>165</v>
      </c>
      <c r="F830" s="15">
        <v>1.3111196000000001E-4</v>
      </c>
      <c r="G830" s="15">
        <v>-5.5275851999999999E-6</v>
      </c>
      <c r="H830" s="15">
        <v>1.3319771E-4</v>
      </c>
      <c r="I830" s="15">
        <v>4.7486530999999998E-5</v>
      </c>
      <c r="J830" s="15">
        <v>1.1459049000000001E-4</v>
      </c>
      <c r="K830" s="15"/>
      <c r="L830" s="15">
        <v>1.5649832E-4</v>
      </c>
      <c r="M830" s="15"/>
      <c r="N830" s="15">
        <v>8.4959074999999996E-5</v>
      </c>
      <c r="O830" s="15"/>
      <c r="P830" s="15"/>
      <c r="Q830" s="15"/>
      <c r="R830" s="15"/>
      <c r="S830" s="15"/>
      <c r="T830" s="15">
        <v>4.2251637999999998E-5</v>
      </c>
      <c r="U830" s="15">
        <v>3.9417593000000003E-6</v>
      </c>
      <c r="V830" s="15">
        <v>17.301386000000001</v>
      </c>
      <c r="W830" s="15">
        <v>3.8647675000000001</v>
      </c>
      <c r="X830" s="15">
        <v>6.0560922000000001</v>
      </c>
      <c r="Y830" s="15"/>
      <c r="Z830" s="15">
        <v>6.4431089000000004</v>
      </c>
      <c r="AA830" s="15"/>
      <c r="AB830" s="15">
        <v>1.0859922</v>
      </c>
      <c r="AC830" s="4"/>
      <c r="AD830" s="4"/>
      <c r="AE830" s="4"/>
      <c r="AF830" s="4"/>
      <c r="AG830" s="4"/>
      <c r="AH830" s="4"/>
      <c r="AI830" s="69">
        <f t="shared" si="1730"/>
        <v>1</v>
      </c>
      <c r="AJ830" s="15">
        <f t="shared" si="1688"/>
        <v>-8.8860322000000014E-5</v>
      </c>
      <c r="AK830" s="15">
        <f t="shared" si="1689"/>
        <v>9.4693444999999993E-6</v>
      </c>
      <c r="AL830" s="15">
        <f t="shared" si="1690"/>
        <v>17.301252802290001</v>
      </c>
      <c r="AM830" s="15">
        <f t="shared" si="1691"/>
        <v>3.8647200134690003</v>
      </c>
      <c r="AN830" s="15">
        <f t="shared" si="1692"/>
        <v>6.0559776095100002</v>
      </c>
      <c r="AO830" s="15">
        <f t="shared" si="1693"/>
        <v>0</v>
      </c>
      <c r="AP830" s="15">
        <f t="shared" si="1694"/>
        <v>6.4429524016800004</v>
      </c>
      <c r="AQ830" s="15">
        <f t="shared" si="1695"/>
        <v>0</v>
      </c>
      <c r="AR830" s="15">
        <f t="shared" si="1696"/>
        <v>1.0859072409249999</v>
      </c>
      <c r="AS830" s="15">
        <f t="shared" si="1697"/>
        <v>0</v>
      </c>
      <c r="AT830" s="15">
        <f t="shared" si="1698"/>
        <v>0</v>
      </c>
      <c r="AU830" s="15">
        <f t="shared" si="1699"/>
        <v>0</v>
      </c>
      <c r="AV830" s="15">
        <f t="shared" si="1700"/>
        <v>0</v>
      </c>
      <c r="AW830" s="15">
        <f t="shared" si="1701"/>
        <v>0</v>
      </c>
      <c r="AX830" s="4"/>
      <c r="AY830" s="4">
        <f t="shared" si="1702"/>
        <v>0</v>
      </c>
      <c r="AZ830" s="4">
        <f t="shared" si="1703"/>
        <v>1</v>
      </c>
      <c r="BA830" s="4"/>
      <c r="BB830" s="4">
        <f t="shared" si="1731"/>
        <v>1</v>
      </c>
      <c r="BC830" s="4">
        <f t="shared" si="1732"/>
        <v>1</v>
      </c>
      <c r="BD830" s="40">
        <f t="shared" si="1733"/>
        <v>2.2187679711743526</v>
      </c>
      <c r="BE830" s="15">
        <f t="shared" si="1734"/>
        <v>17.301252802290001</v>
      </c>
      <c r="BF830" s="15">
        <f t="shared" si="1735"/>
        <v>3.8647200134690003</v>
      </c>
      <c r="BG830" s="15">
        <f t="shared" si="1704"/>
        <v>6.0559776095100002</v>
      </c>
      <c r="BH830" s="15">
        <f t="shared" si="1705"/>
        <v>6.4429524016800004</v>
      </c>
      <c r="BI830" s="15">
        <f t="shared" si="1706"/>
        <v>1.0859072409249999</v>
      </c>
      <c r="BJ830" s="18">
        <f t="shared" si="1707"/>
        <v>0.22337804421639712</v>
      </c>
      <c r="BK830" s="18">
        <f t="shared" si="1708"/>
        <v>0.35003116125257866</v>
      </c>
      <c r="BL830" s="18">
        <f t="shared" si="1709"/>
        <v>0.37239802662308991</v>
      </c>
      <c r="BM830" s="18">
        <f t="shared" si="1710"/>
        <v>6.2764659492246064E-2</v>
      </c>
      <c r="BN830" s="18">
        <f t="shared" si="1752"/>
        <v>1.5669899988625855</v>
      </c>
      <c r="BO830" s="18">
        <f t="shared" si="1753"/>
        <v>1.6671200964689703</v>
      </c>
      <c r="BP830" s="18">
        <f t="shared" si="1754"/>
        <v>0.28097953723438862</v>
      </c>
      <c r="BQ830" s="18">
        <f t="shared" si="1755"/>
        <v>1.0638996405076391</v>
      </c>
      <c r="BR830" s="18">
        <f t="shared" si="1756"/>
        <v>0.17931163404893477</v>
      </c>
      <c r="BS830" s="18">
        <f t="shared" si="1757"/>
        <v>0.1685418691967753</v>
      </c>
      <c r="BT830" s="144">
        <f t="shared" si="1711"/>
        <v>-1.4988896773183096</v>
      </c>
      <c r="BU830" s="144">
        <f t="shared" si="1712"/>
        <v>-1.0497330963115796</v>
      </c>
      <c r="BV830" s="144">
        <f t="shared" si="1713"/>
        <v>-0.98779203267197113</v>
      </c>
      <c r="BW830" s="144">
        <f t="shared" si="1714"/>
        <v>-2.7683631108482292</v>
      </c>
      <c r="BX830" s="96"/>
      <c r="BY830" s="96"/>
      <c r="BZ830" s="96"/>
      <c r="CA830" s="96"/>
      <c r="CB830" s="96"/>
      <c r="CC830" s="96"/>
      <c r="CD830" s="96"/>
      <c r="CE830" s="96"/>
      <c r="CF830" s="96"/>
      <c r="CG830" s="96"/>
      <c r="CH830" s="96"/>
      <c r="CI830" s="4"/>
      <c r="CJ830" s="43"/>
      <c r="CK830" s="20">
        <f t="shared" si="1736"/>
        <v>0</v>
      </c>
      <c r="CL830" s="42">
        <f t="shared" si="1737"/>
        <v>2.2187679711743526</v>
      </c>
      <c r="CM830" s="43">
        <f t="shared" si="1738"/>
        <v>0.21795742979716332</v>
      </c>
      <c r="CN830" s="43">
        <f t="shared" si="1739"/>
        <v>0.33335128729454011</v>
      </c>
      <c r="CO830" s="40">
        <f t="shared" si="1740"/>
        <v>0.33810000000000001</v>
      </c>
      <c r="CP830" s="43">
        <f t="shared" si="1741"/>
        <v>5.4378374294352071E-2</v>
      </c>
      <c r="CQ830" s="18">
        <f t="shared" si="1742"/>
        <v>1.5294330071921165</v>
      </c>
      <c r="CR830" s="18">
        <f t="shared" si="1743"/>
        <v>1.5512203475451345</v>
      </c>
      <c r="CS830" s="18">
        <f t="shared" si="1744"/>
        <v>0.24949080352506423</v>
      </c>
      <c r="CT830" s="18">
        <f t="shared" si="1745"/>
        <v>1.0142453708338734</v>
      </c>
      <c r="CU830" s="18">
        <f t="shared" si="1746"/>
        <v>0.1631263365912993</v>
      </c>
      <c r="CV830" s="18">
        <f t="shared" si="1747"/>
        <v>0.16083517981174822</v>
      </c>
      <c r="CW830" s="15">
        <f t="shared" si="1748"/>
        <v>-1.5234555114217212</v>
      </c>
      <c r="CX830" s="15">
        <f t="shared" si="1749"/>
        <v>-1.0985584282349885</v>
      </c>
      <c r="CY830" s="15">
        <f t="shared" si="1750"/>
        <v>-2.9117887355105978</v>
      </c>
      <c r="CZ830" s="15">
        <f t="shared" si="1758"/>
        <v>0.42489708318673258</v>
      </c>
      <c r="DA830" s="15">
        <f t="shared" si="1759"/>
        <v>0.43904194215342418</v>
      </c>
      <c r="DB830" s="15">
        <f t="shared" si="1760"/>
        <v>-1.3883332240888773</v>
      </c>
      <c r="DC830" s="15">
        <f t="shared" si="1761"/>
        <v>1.4144858966691553E-2</v>
      </c>
      <c r="DD830" s="15">
        <f t="shared" si="1762"/>
        <v>-1.8132303072756095</v>
      </c>
      <c r="DE830" s="15">
        <f t="shared" si="1763"/>
        <v>-1.8273751662423012</v>
      </c>
      <c r="DF830" s="15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125"/>
      <c r="DZ830" s="4"/>
      <c r="EA830" s="20"/>
      <c r="EB830" s="20"/>
      <c r="EC830" s="20"/>
      <c r="ED830" s="4"/>
      <c r="EE830" s="4" t="str">
        <f>E830</f>
        <v>iRM6</v>
      </c>
      <c r="EF830" s="4" t="str">
        <f>A830</f>
        <v>Lab 3</v>
      </c>
      <c r="EG830" s="4" t="str">
        <f>B830</f>
        <v>Jul 29, 2020</v>
      </c>
      <c r="EH830" s="130">
        <f>C830</f>
        <v>4</v>
      </c>
      <c r="EI830" s="51">
        <f>BE830/AVERAGE(BE829,BE831)</f>
        <v>1.015938778393396</v>
      </c>
      <c r="EJ830" s="52">
        <f>(CM830/AVERAGE(CM829,CM831)-1)*10^6</f>
        <v>-5.0378660333416647</v>
      </c>
      <c r="EK830" s="52">
        <f>(CN830/AVERAGE(CN829,CN831)-1)*10^6</f>
        <v>-0.87204506549198868</v>
      </c>
      <c r="EL830" s="52">
        <f>(CP830/AVERAGE(CP829,CP831)-1)*10^6</f>
        <v>9.47067261547474</v>
      </c>
      <c r="EQ830" s="124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</row>
    <row r="831" spans="1:235">
      <c r="A831" s="4" t="s">
        <v>178</v>
      </c>
      <c r="B831" s="4" t="s">
        <v>175</v>
      </c>
      <c r="C831" s="4">
        <v>4</v>
      </c>
      <c r="D831" s="16">
        <v>20</v>
      </c>
      <c r="E831" s="4" t="s">
        <v>162</v>
      </c>
      <c r="F831" s="15">
        <v>1.3111196000000001E-4</v>
      </c>
      <c r="G831" s="15">
        <v>-5.5275851999999999E-6</v>
      </c>
      <c r="H831" s="15">
        <v>1.3319771E-4</v>
      </c>
      <c r="I831" s="15">
        <v>4.7486530999999998E-5</v>
      </c>
      <c r="J831" s="15">
        <v>1.1459049000000001E-4</v>
      </c>
      <c r="K831" s="15"/>
      <c r="L831" s="15">
        <v>1.5649832E-4</v>
      </c>
      <c r="M831" s="15"/>
      <c r="N831" s="15">
        <v>8.4959074999999996E-5</v>
      </c>
      <c r="O831" s="15"/>
      <c r="P831" s="15"/>
      <c r="Q831" s="15"/>
      <c r="R831" s="15"/>
      <c r="S831" s="15"/>
      <c r="T831" s="15">
        <v>1.2428681E-5</v>
      </c>
      <c r="U831" s="15">
        <v>4.1769724999999998E-6</v>
      </c>
      <c r="V831" s="15">
        <v>16.966446000000001</v>
      </c>
      <c r="W831" s="15">
        <v>3.7899093000000001</v>
      </c>
      <c r="X831" s="15">
        <v>5.9388943000000003</v>
      </c>
      <c r="Y831" s="15"/>
      <c r="Z831" s="15">
        <v>6.3183717000000001</v>
      </c>
      <c r="AA831" s="15"/>
      <c r="AB831" s="15">
        <v>1.0649521</v>
      </c>
      <c r="AC831" s="4"/>
      <c r="AD831" s="4"/>
      <c r="AE831" s="4"/>
      <c r="AF831" s="4"/>
      <c r="AG831" s="4"/>
      <c r="AH831" s="4"/>
      <c r="AI831" s="69">
        <f t="shared" si="1730"/>
        <v>1</v>
      </c>
      <c r="AJ831" s="15">
        <f t="shared" si="1688"/>
        <v>-1.1868327900000001E-4</v>
      </c>
      <c r="AK831" s="15">
        <f t="shared" si="1689"/>
        <v>9.7045576999999988E-6</v>
      </c>
      <c r="AL831" s="15">
        <f t="shared" si="1690"/>
        <v>16.966312802290002</v>
      </c>
      <c r="AM831" s="15">
        <f t="shared" si="1691"/>
        <v>3.7898618134690003</v>
      </c>
      <c r="AN831" s="15">
        <f t="shared" si="1692"/>
        <v>5.9387797095100003</v>
      </c>
      <c r="AO831" s="15">
        <f t="shared" si="1693"/>
        <v>0</v>
      </c>
      <c r="AP831" s="15">
        <f t="shared" si="1694"/>
        <v>6.3182152016800002</v>
      </c>
      <c r="AQ831" s="15">
        <f t="shared" si="1695"/>
        <v>0</v>
      </c>
      <c r="AR831" s="15">
        <f t="shared" si="1696"/>
        <v>1.0648671409249999</v>
      </c>
      <c r="AS831" s="15">
        <f t="shared" si="1697"/>
        <v>0</v>
      </c>
      <c r="AT831" s="15">
        <f t="shared" si="1698"/>
        <v>0</v>
      </c>
      <c r="AU831" s="15">
        <f t="shared" si="1699"/>
        <v>0</v>
      </c>
      <c r="AV831" s="15">
        <f t="shared" si="1700"/>
        <v>0</v>
      </c>
      <c r="AW831" s="15">
        <f t="shared" si="1701"/>
        <v>0</v>
      </c>
      <c r="AX831" s="4"/>
      <c r="AY831" s="4">
        <f t="shared" si="1702"/>
        <v>0</v>
      </c>
      <c r="AZ831" s="4">
        <f t="shared" si="1703"/>
        <v>1</v>
      </c>
      <c r="BA831" s="4"/>
      <c r="BB831" s="4">
        <f t="shared" si="1731"/>
        <v>1</v>
      </c>
      <c r="BC831" s="4">
        <f t="shared" si="1732"/>
        <v>1</v>
      </c>
      <c r="BD831" s="40">
        <f t="shared" si="1733"/>
        <v>2.218745419307055</v>
      </c>
      <c r="BE831" s="15">
        <f t="shared" si="1734"/>
        <v>16.966312802290002</v>
      </c>
      <c r="BF831" s="15">
        <f t="shared" si="1735"/>
        <v>3.7898618134690003</v>
      </c>
      <c r="BG831" s="15">
        <f t="shared" si="1704"/>
        <v>5.9387797095100003</v>
      </c>
      <c r="BH831" s="15">
        <f t="shared" si="1705"/>
        <v>6.3182152016800002</v>
      </c>
      <c r="BI831" s="15">
        <f t="shared" si="1706"/>
        <v>1.0648671409249999</v>
      </c>
      <c r="BJ831" s="18">
        <f t="shared" si="1707"/>
        <v>0.22337568908652147</v>
      </c>
      <c r="BK831" s="18">
        <f t="shared" si="1708"/>
        <v>0.3500336094657186</v>
      </c>
      <c r="BL831" s="18">
        <f t="shared" si="1709"/>
        <v>0.3723976609005587</v>
      </c>
      <c r="BM831" s="18">
        <f t="shared" si="1710"/>
        <v>6.2763615956748786E-2</v>
      </c>
      <c r="BN831" s="18">
        <f t="shared" si="1752"/>
        <v>1.5670174802690275</v>
      </c>
      <c r="BO831" s="18">
        <f t="shared" si="1753"/>
        <v>1.6671360362600411</v>
      </c>
      <c r="BP831" s="18">
        <f t="shared" si="1754"/>
        <v>0.28097782804125193</v>
      </c>
      <c r="BQ831" s="18">
        <f t="shared" si="1755"/>
        <v>1.0638911545350629</v>
      </c>
      <c r="BR831" s="18">
        <f t="shared" si="1756"/>
        <v>0.17930739865965839</v>
      </c>
      <c r="BS831" s="18">
        <f t="shared" si="1757"/>
        <v>0.16853923251013261</v>
      </c>
      <c r="BT831" s="144">
        <f t="shared" si="1711"/>
        <v>-1.4989002206208053</v>
      </c>
      <c r="BU831" s="144">
        <f t="shared" si="1712"/>
        <v>-1.0497261020640689</v>
      </c>
      <c r="BV831" s="144">
        <f t="shared" si="1713"/>
        <v>-0.98779301474675307</v>
      </c>
      <c r="BW831" s="144">
        <f t="shared" si="1714"/>
        <v>-2.7683797371500494</v>
      </c>
      <c r="BX831" s="96"/>
      <c r="BY831" s="96"/>
      <c r="BZ831" s="96"/>
      <c r="CA831" s="96"/>
      <c r="CB831" s="96"/>
      <c r="CC831" s="96"/>
      <c r="CD831" s="96"/>
      <c r="CE831" s="96"/>
      <c r="CF831" s="96"/>
      <c r="CG831" s="96"/>
      <c r="CH831" s="96"/>
      <c r="CI831" s="4"/>
      <c r="CJ831" s="43"/>
      <c r="CK831" s="20">
        <f t="shared" si="1736"/>
        <v>0</v>
      </c>
      <c r="CL831" s="42">
        <f t="shared" si="1737"/>
        <v>2.218745419307055</v>
      </c>
      <c r="CM831" s="43">
        <f t="shared" si="1738"/>
        <v>0.21795518623951096</v>
      </c>
      <c r="CN831" s="43">
        <f t="shared" si="1739"/>
        <v>0.33335378427670909</v>
      </c>
      <c r="CO831" s="40">
        <f t="shared" si="1740"/>
        <v>0.33810000000000001</v>
      </c>
      <c r="CP831" s="43">
        <f t="shared" si="1741"/>
        <v>5.4377549462033117E-2</v>
      </c>
      <c r="CQ831" s="18">
        <f t="shared" si="1742"/>
        <v>1.5294602070647063</v>
      </c>
      <c r="CR831" s="18">
        <f t="shared" si="1743"/>
        <v>1.5512363152875925</v>
      </c>
      <c r="CS831" s="18">
        <f t="shared" si="1744"/>
        <v>0.24948958728735002</v>
      </c>
      <c r="CT831" s="18">
        <f t="shared" si="1745"/>
        <v>1.0142377736421651</v>
      </c>
      <c r="CU831" s="18">
        <f t="shared" si="1746"/>
        <v>0.16312264035045598</v>
      </c>
      <c r="CV831" s="18">
        <f t="shared" si="1747"/>
        <v>0.16083274020122187</v>
      </c>
      <c r="CW831" s="15">
        <f t="shared" si="1748"/>
        <v>-1.5234658050336509</v>
      </c>
      <c r="CX831" s="15">
        <f t="shared" si="1749"/>
        <v>-1.0985509377199902</v>
      </c>
      <c r="CY831" s="15">
        <f t="shared" si="1750"/>
        <v>-2.9118039040143535</v>
      </c>
      <c r="CZ831" s="15">
        <f t="shared" si="1758"/>
        <v>0.42491486731366046</v>
      </c>
      <c r="DA831" s="15">
        <f t="shared" si="1759"/>
        <v>0.43905223576535407</v>
      </c>
      <c r="DB831" s="15">
        <f t="shared" si="1760"/>
        <v>-1.388338098980703</v>
      </c>
      <c r="DC831" s="15">
        <f t="shared" si="1761"/>
        <v>1.4137368451693564E-2</v>
      </c>
      <c r="DD831" s="15">
        <f t="shared" si="1762"/>
        <v>-1.8132529662943635</v>
      </c>
      <c r="DE831" s="15">
        <f t="shared" si="1763"/>
        <v>-1.8273903347460569</v>
      </c>
      <c r="DF831" s="15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3" t="str">
        <f>E831</f>
        <v>STD</v>
      </c>
      <c r="DW831" s="43" t="str">
        <f>A831</f>
        <v>Lab 3</v>
      </c>
      <c r="DX831" s="43" t="str">
        <f>B831</f>
        <v>Jul 29, 2020</v>
      </c>
      <c r="DY831" s="125">
        <f>C831</f>
        <v>4</v>
      </c>
      <c r="DZ831" s="51">
        <f>BE831/AVERAGE(BE829,BE833)</f>
        <v>0.99833297472055904</v>
      </c>
      <c r="EA831" s="52">
        <f>(CM831/AVERAGE(CM829,CM833)-1)*10^6</f>
        <v>-19.318512855193148</v>
      </c>
      <c r="EB831" s="52">
        <f>(CN831/AVERAGE(CN829,CN833)-1)*10^6</f>
        <v>6.3703993036234863</v>
      </c>
      <c r="EC831" s="52">
        <f>(CP831/AVERAGE(CP829,CP833)-1)*10^6</f>
        <v>-21.987389078437225</v>
      </c>
      <c r="ED831" s="4"/>
      <c r="EE831" s="4"/>
      <c r="EF831" s="4"/>
      <c r="EG831" s="4"/>
      <c r="EH831" s="130"/>
      <c r="EI831" s="20"/>
      <c r="EJ831" s="20"/>
      <c r="EK831" s="52"/>
      <c r="EL831" s="52"/>
      <c r="EQ831" s="124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</row>
    <row r="832" spans="1:235">
      <c r="A832" s="4" t="s">
        <v>178</v>
      </c>
      <c r="B832" s="4" t="s">
        <v>175</v>
      </c>
      <c r="C832" s="4">
        <v>4</v>
      </c>
      <c r="D832" s="16">
        <v>21</v>
      </c>
      <c r="E832" s="4" t="s">
        <v>172</v>
      </c>
      <c r="F832" s="15">
        <v>1.3111196000000001E-4</v>
      </c>
      <c r="G832" s="15">
        <v>-5.5275851999999999E-6</v>
      </c>
      <c r="H832" s="15">
        <v>1.3319771E-4</v>
      </c>
      <c r="I832" s="15">
        <v>4.7486530999999998E-5</v>
      </c>
      <c r="J832" s="15">
        <v>1.1459049000000001E-4</v>
      </c>
      <c r="K832" s="15"/>
      <c r="L832" s="15">
        <v>1.5649832E-4</v>
      </c>
      <c r="M832" s="15"/>
      <c r="N832" s="15">
        <v>8.4959074999999996E-5</v>
      </c>
      <c r="O832" s="15"/>
      <c r="P832" s="15"/>
      <c r="Q832" s="15"/>
      <c r="R832" s="15"/>
      <c r="S832" s="15"/>
      <c r="T832" s="15">
        <v>-2.5785086999999999E-5</v>
      </c>
      <c r="U832" s="15">
        <v>2.6558319000000001E-5</v>
      </c>
      <c r="V832" s="15">
        <v>16.750202999999999</v>
      </c>
      <c r="W832" s="15">
        <v>3.7416735999999999</v>
      </c>
      <c r="X832" s="15">
        <v>5.8632594999999998</v>
      </c>
      <c r="Y832" s="15"/>
      <c r="Z832" s="15">
        <v>6.2379819000000003</v>
      </c>
      <c r="AA832" s="15"/>
      <c r="AB832" s="15">
        <v>1.0514269999999999</v>
      </c>
      <c r="AC832" s="4"/>
      <c r="AD832" s="4"/>
      <c r="AE832" s="4"/>
      <c r="AF832" s="4"/>
      <c r="AG832" s="4"/>
      <c r="AH832" s="4"/>
      <c r="AI832" s="69">
        <f t="shared" si="1730"/>
        <v>1</v>
      </c>
      <c r="AJ832" s="15">
        <f t="shared" si="1688"/>
        <v>-1.56897047E-4</v>
      </c>
      <c r="AK832" s="15">
        <f t="shared" si="1689"/>
        <v>3.2085904200000005E-5</v>
      </c>
      <c r="AL832" s="15">
        <f t="shared" si="1690"/>
        <v>16.75006980229</v>
      </c>
      <c r="AM832" s="15">
        <f t="shared" si="1691"/>
        <v>3.7416261134690001</v>
      </c>
      <c r="AN832" s="15">
        <f t="shared" si="1692"/>
        <v>5.8631449095099999</v>
      </c>
      <c r="AO832" s="15">
        <f t="shared" si="1693"/>
        <v>0</v>
      </c>
      <c r="AP832" s="15">
        <f t="shared" si="1694"/>
        <v>6.2378254016800003</v>
      </c>
      <c r="AQ832" s="15">
        <f t="shared" si="1695"/>
        <v>0</v>
      </c>
      <c r="AR832" s="15">
        <f t="shared" si="1696"/>
        <v>1.0513420409249998</v>
      </c>
      <c r="AS832" s="15">
        <f t="shared" si="1697"/>
        <v>0</v>
      </c>
      <c r="AT832" s="15">
        <f t="shared" si="1698"/>
        <v>0</v>
      </c>
      <c r="AU832" s="15">
        <f t="shared" si="1699"/>
        <v>0</v>
      </c>
      <c r="AV832" s="15">
        <f t="shared" si="1700"/>
        <v>0</v>
      </c>
      <c r="AW832" s="15">
        <f t="shared" si="1701"/>
        <v>0</v>
      </c>
      <c r="AX832" s="4"/>
      <c r="AY832" s="4">
        <f t="shared" si="1702"/>
        <v>0</v>
      </c>
      <c r="AZ832" s="4">
        <f t="shared" si="1703"/>
        <v>1</v>
      </c>
      <c r="BA832" s="4"/>
      <c r="BB832" s="4">
        <f t="shared" si="1731"/>
        <v>1</v>
      </c>
      <c r="BC832" s="4">
        <f t="shared" si="1732"/>
        <v>1</v>
      </c>
      <c r="BD832" s="40">
        <f t="shared" si="1733"/>
        <v>2.2192556108574273</v>
      </c>
      <c r="BE832" s="15">
        <f t="shared" si="1734"/>
        <v>16.75006980229</v>
      </c>
      <c r="BF832" s="15">
        <f t="shared" si="1735"/>
        <v>3.7416261134690001</v>
      </c>
      <c r="BG832" s="15">
        <f t="shared" si="1704"/>
        <v>5.8631449095099999</v>
      </c>
      <c r="BH832" s="15">
        <f t="shared" si="1705"/>
        <v>6.2378254016800003</v>
      </c>
      <c r="BI832" s="15">
        <f t="shared" si="1706"/>
        <v>1.0513420409249998</v>
      </c>
      <c r="BJ832" s="18">
        <f t="shared" si="1707"/>
        <v>0.22337973260012686</v>
      </c>
      <c r="BK832" s="18">
        <f t="shared" si="1708"/>
        <v>0.35003704335061431</v>
      </c>
      <c r="BL832" s="18">
        <f t="shared" si="1709"/>
        <v>0.37240593473987738</v>
      </c>
      <c r="BM832" s="18">
        <f t="shared" si="1710"/>
        <v>6.2766427443858464E-2</v>
      </c>
      <c r="BN832" s="18">
        <f t="shared" si="1752"/>
        <v>1.5670044872746682</v>
      </c>
      <c r="BO832" s="18">
        <f t="shared" si="1753"/>
        <v>1.6671428979034684</v>
      </c>
      <c r="BP832" s="18">
        <f t="shared" si="1754"/>
        <v>0.28098532804771925</v>
      </c>
      <c r="BQ832" s="18">
        <f t="shared" si="1755"/>
        <v>1.0639043547366993</v>
      </c>
      <c r="BR832" s="18">
        <f t="shared" si="1756"/>
        <v>0.17931367161328843</v>
      </c>
      <c r="BS832" s="18">
        <f t="shared" si="1757"/>
        <v>0.16854303755309463</v>
      </c>
      <c r="BT832" s="144">
        <f t="shared" si="1711"/>
        <v>-1.4988821189329053</v>
      </c>
      <c r="BU832" s="144">
        <f t="shared" si="1712"/>
        <v>-1.0497162919545266</v>
      </c>
      <c r="BV832" s="144">
        <f t="shared" si="1713"/>
        <v>-0.98777079724037309</v>
      </c>
      <c r="BW832" s="144">
        <f t="shared" si="1714"/>
        <v>-2.7683349432977731</v>
      </c>
      <c r="BX832" s="96"/>
      <c r="BY832" s="96"/>
      <c r="BZ832" s="96"/>
      <c r="CA832" s="96"/>
      <c r="CB832" s="96"/>
      <c r="CC832" s="96"/>
      <c r="CD832" s="96"/>
      <c r="CE832" s="96"/>
      <c r="CF832" s="96"/>
      <c r="CG832" s="96"/>
      <c r="CH832" s="96"/>
      <c r="CI832" s="4"/>
      <c r="CJ832" s="43"/>
      <c r="CK832" s="20">
        <f t="shared" si="1736"/>
        <v>0</v>
      </c>
      <c r="CL832" s="42">
        <f t="shared" si="1737"/>
        <v>2.2192556108574273</v>
      </c>
      <c r="CM832" s="43">
        <f t="shared" si="1738"/>
        <v>0.21795790043729624</v>
      </c>
      <c r="CN832" s="43">
        <f t="shared" si="1739"/>
        <v>0.33335331192664108</v>
      </c>
      <c r="CO832" s="40">
        <f t="shared" si="1740"/>
        <v>0.33810000000000001</v>
      </c>
      <c r="CP832" s="43">
        <f t="shared" si="1741"/>
        <v>5.4378191884601849E-2</v>
      </c>
      <c r="CQ832" s="18">
        <f t="shared" si="1742"/>
        <v>1.5294389937589929</v>
      </c>
      <c r="CR832" s="18">
        <f t="shared" si="1743"/>
        <v>1.5512169979691428</v>
      </c>
      <c r="CS832" s="18">
        <f t="shared" si="1744"/>
        <v>0.24948942789181325</v>
      </c>
      <c r="CT832" s="18">
        <f t="shared" si="1745"/>
        <v>1.014239210781873</v>
      </c>
      <c r="CU832" s="18">
        <f t="shared" si="1746"/>
        <v>0.16312479864177409</v>
      </c>
      <c r="CV832" s="18">
        <f t="shared" si="1747"/>
        <v>0.16083464029755057</v>
      </c>
      <c r="CW832" s="15">
        <f t="shared" si="1748"/>
        <v>-1.5234533521026963</v>
      </c>
      <c r="CX832" s="15">
        <f t="shared" si="1749"/>
        <v>-1.0985523546842635</v>
      </c>
      <c r="CY832" s="15">
        <f t="shared" si="1750"/>
        <v>-2.9117920899701333</v>
      </c>
      <c r="CZ832" s="15">
        <f t="shared" si="1758"/>
        <v>0.42490099741843279</v>
      </c>
      <c r="DA832" s="15">
        <f t="shared" si="1759"/>
        <v>0.43903978283439943</v>
      </c>
      <c r="DB832" s="15">
        <f t="shared" si="1760"/>
        <v>-1.3883387378674374</v>
      </c>
      <c r="DC832" s="15">
        <f t="shared" si="1761"/>
        <v>1.4138785415966701E-2</v>
      </c>
      <c r="DD832" s="15">
        <f t="shared" si="1762"/>
        <v>-1.81323973528587</v>
      </c>
      <c r="DE832" s="15">
        <f t="shared" si="1763"/>
        <v>-1.8273785207018365</v>
      </c>
      <c r="DF832" s="15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125"/>
      <c r="DZ832" s="4"/>
      <c r="EA832" s="20"/>
      <c r="EB832" s="20"/>
      <c r="EC832" s="20"/>
      <c r="ED832" s="4"/>
      <c r="EE832" s="4" t="str">
        <f>E832</f>
        <v>iRM11</v>
      </c>
      <c r="EF832" s="4" t="str">
        <f>A832</f>
        <v>Lab 3</v>
      </c>
      <c r="EG832" s="4" t="str">
        <f>B832</f>
        <v>Jul 29, 2020</v>
      </c>
      <c r="EH832" s="130">
        <f>C832</f>
        <v>4</v>
      </c>
      <c r="EI832" s="51">
        <f>BE832/AVERAGE(BE831,BE833)</f>
        <v>0.98930562126926203</v>
      </c>
      <c r="EJ832" s="52">
        <f>(CM832/AVERAGE(CM831,CM833)-1)*10^6</f>
        <v>8.4656968513119324</v>
      </c>
      <c r="EK832" s="52">
        <f>(CN832/AVERAGE(CN831,CN833)-1)*10^6</f>
        <v>-1.6650517846716895</v>
      </c>
      <c r="EL832" s="52">
        <f>(CP832/AVERAGE(CP831,CP833)-1)*10^6</f>
        <v>-4.475793397795691</v>
      </c>
      <c r="EQ832" s="124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</row>
    <row r="833" spans="1:235">
      <c r="A833" s="4" t="s">
        <v>178</v>
      </c>
      <c r="B833" s="4" t="s">
        <v>175</v>
      </c>
      <c r="C833" s="4">
        <v>4</v>
      </c>
      <c r="D833" s="16">
        <v>22</v>
      </c>
      <c r="E833" s="4" t="s">
        <v>162</v>
      </c>
      <c r="F833" s="15">
        <v>1.3111196000000001E-4</v>
      </c>
      <c r="G833" s="15">
        <v>-5.5275851999999999E-6</v>
      </c>
      <c r="H833" s="15">
        <v>1.3319771E-4</v>
      </c>
      <c r="I833" s="15">
        <v>4.7486530999999998E-5</v>
      </c>
      <c r="J833" s="15">
        <v>1.1459049000000001E-4</v>
      </c>
      <c r="K833" s="15"/>
      <c r="L833" s="15">
        <v>1.5649832E-4</v>
      </c>
      <c r="M833" s="15"/>
      <c r="N833" s="15">
        <v>8.4959074999999996E-5</v>
      </c>
      <c r="O833" s="15"/>
      <c r="P833" s="15"/>
      <c r="Q833" s="15"/>
      <c r="R833" s="15"/>
      <c r="S833" s="15"/>
      <c r="T833" s="15">
        <v>-1.9958105000000002E-5</v>
      </c>
      <c r="U833" s="15">
        <v>3.2337715000000001E-5</v>
      </c>
      <c r="V833" s="15">
        <v>16.896096</v>
      </c>
      <c r="W833" s="15">
        <v>3.7742466000000001</v>
      </c>
      <c r="X833" s="15">
        <v>5.9143398999999999</v>
      </c>
      <c r="Y833" s="15"/>
      <c r="Z833" s="15">
        <v>6.2923156999999996</v>
      </c>
      <c r="AA833" s="15"/>
      <c r="AB833" s="15">
        <v>1.0606068</v>
      </c>
      <c r="AC833" s="4"/>
      <c r="AD833" s="4"/>
      <c r="AE833" s="4"/>
      <c r="AF833" s="4"/>
      <c r="AG833" s="4"/>
      <c r="AH833" s="4"/>
      <c r="AI833" s="69">
        <f t="shared" si="1730"/>
        <v>1</v>
      </c>
      <c r="AJ833" s="15">
        <f t="shared" si="1688"/>
        <v>-1.5107006500000001E-4</v>
      </c>
      <c r="AK833" s="15">
        <f t="shared" si="1689"/>
        <v>3.7865300200000001E-5</v>
      </c>
      <c r="AL833" s="15">
        <f t="shared" si="1690"/>
        <v>16.895962802290001</v>
      </c>
      <c r="AM833" s="15">
        <f t="shared" si="1691"/>
        <v>3.7741991134690003</v>
      </c>
      <c r="AN833" s="15">
        <f t="shared" si="1692"/>
        <v>5.9142253095099999</v>
      </c>
      <c r="AO833" s="15">
        <f t="shared" si="1693"/>
        <v>0</v>
      </c>
      <c r="AP833" s="15">
        <f t="shared" si="1694"/>
        <v>6.2921592016799996</v>
      </c>
      <c r="AQ833" s="15">
        <f t="shared" si="1695"/>
        <v>0</v>
      </c>
      <c r="AR833" s="15">
        <f t="shared" si="1696"/>
        <v>1.0605218409249999</v>
      </c>
      <c r="AS833" s="15">
        <f t="shared" si="1697"/>
        <v>0</v>
      </c>
      <c r="AT833" s="15">
        <f t="shared" si="1698"/>
        <v>0</v>
      </c>
      <c r="AU833" s="15">
        <f t="shared" si="1699"/>
        <v>0</v>
      </c>
      <c r="AV833" s="15">
        <f t="shared" si="1700"/>
        <v>0</v>
      </c>
      <c r="AW833" s="15">
        <f t="shared" si="1701"/>
        <v>0</v>
      </c>
      <c r="AX833" s="4"/>
      <c r="AY833" s="4">
        <f t="shared" si="1702"/>
        <v>0</v>
      </c>
      <c r="AZ833" s="4">
        <f t="shared" si="1703"/>
        <v>1</v>
      </c>
      <c r="BA833" s="4"/>
      <c r="BB833" s="4">
        <f t="shared" si="1731"/>
        <v>1</v>
      </c>
      <c r="BC833" s="4">
        <f t="shared" si="1732"/>
        <v>1</v>
      </c>
      <c r="BD833" s="40">
        <f t="shared" si="1733"/>
        <v>2.2192643002811123</v>
      </c>
      <c r="BE833" s="15">
        <f t="shared" si="1734"/>
        <v>16.895962802290001</v>
      </c>
      <c r="BF833" s="15">
        <f t="shared" si="1735"/>
        <v>3.7741991134690003</v>
      </c>
      <c r="BG833" s="15">
        <f t="shared" si="1704"/>
        <v>5.9142253095099999</v>
      </c>
      <c r="BH833" s="15">
        <f t="shared" si="1705"/>
        <v>6.2921592016799996</v>
      </c>
      <c r="BI833" s="15">
        <f t="shared" si="1706"/>
        <v>1.0605218409249999</v>
      </c>
      <c r="BJ833" s="18">
        <f t="shared" si="1707"/>
        <v>0.22337875370780663</v>
      </c>
      <c r="BK833" s="18">
        <f t="shared" si="1708"/>
        <v>0.35003777995465363</v>
      </c>
      <c r="BL833" s="18">
        <f t="shared" si="1709"/>
        <v>0.37240607565892542</v>
      </c>
      <c r="BM833" s="18">
        <f t="shared" si="1710"/>
        <v>6.276776608322443E-2</v>
      </c>
      <c r="BN833" s="18">
        <f t="shared" si="1752"/>
        <v>1.5670146517717836</v>
      </c>
      <c r="BO833" s="18">
        <f t="shared" si="1753"/>
        <v>1.6671508345241099</v>
      </c>
      <c r="BP833" s="18">
        <f t="shared" si="1754"/>
        <v>0.28099255207291823</v>
      </c>
      <c r="BQ833" s="18">
        <f t="shared" si="1755"/>
        <v>1.0639025184857747</v>
      </c>
      <c r="BR833" s="18">
        <f t="shared" si="1756"/>
        <v>0.17931711854462057</v>
      </c>
      <c r="BS833" s="18">
        <f t="shared" si="1757"/>
        <v>0.16854656834522586</v>
      </c>
      <c r="BT833" s="144">
        <f t="shared" si="1711"/>
        <v>-1.4988865011320138</v>
      </c>
      <c r="BU833" s="144">
        <f t="shared" si="1712"/>
        <v>-1.0497141875964928</v>
      </c>
      <c r="BV833" s="144">
        <f t="shared" si="1713"/>
        <v>-0.98777041883871985</v>
      </c>
      <c r="BW833" s="144">
        <f t="shared" si="1714"/>
        <v>-2.768313616210254</v>
      </c>
      <c r="BX833" s="96"/>
      <c r="BY833" s="96"/>
      <c r="BZ833" s="96"/>
      <c r="CA833" s="96"/>
      <c r="CB833" s="96"/>
      <c r="CC833" s="96"/>
      <c r="CD833" s="96"/>
      <c r="CE833" s="96"/>
      <c r="CF833" s="96"/>
      <c r="CG833" s="96"/>
      <c r="CH833" s="96"/>
      <c r="CI833" s="4"/>
      <c r="CJ833" s="43"/>
      <c r="CK833" s="20">
        <f t="shared" si="1736"/>
        <v>0</v>
      </c>
      <c r="CL833" s="42">
        <f t="shared" si="1737"/>
        <v>2.2192643002811123</v>
      </c>
      <c r="CM833" s="43">
        <f t="shared" si="1738"/>
        <v>0.21795692433529953</v>
      </c>
      <c r="CN833" s="43">
        <f t="shared" si="1739"/>
        <v>0.3333539496794754</v>
      </c>
      <c r="CO833" s="40">
        <f t="shared" si="1740"/>
        <v>0.33810000000000001</v>
      </c>
      <c r="CP833" s="43">
        <f t="shared" si="1741"/>
        <v>5.4379321080453721E-2</v>
      </c>
      <c r="CQ833" s="18">
        <f t="shared" si="1742"/>
        <v>1.5294487692744827</v>
      </c>
      <c r="CR833" s="18">
        <f t="shared" si="1743"/>
        <v>1.5512239449657277</v>
      </c>
      <c r="CS833" s="18">
        <f t="shared" si="1744"/>
        <v>0.24949572603069911</v>
      </c>
      <c r="CT833" s="18">
        <f t="shared" si="1745"/>
        <v>1.0142372704000897</v>
      </c>
      <c r="CU833" s="18">
        <f t="shared" si="1746"/>
        <v>0.16312787393921752</v>
      </c>
      <c r="CV833" s="18">
        <f t="shared" si="1747"/>
        <v>0.16083798012556558</v>
      </c>
      <c r="CW833" s="15">
        <f t="shared" si="1748"/>
        <v>-1.5234578305096749</v>
      </c>
      <c r="CX833" s="15">
        <f t="shared" si="1749"/>
        <v>-1.0985504415422565</v>
      </c>
      <c r="CY833" s="15">
        <f t="shared" si="1750"/>
        <v>-2.9117713245844392</v>
      </c>
      <c r="CZ833" s="15">
        <f t="shared" si="1758"/>
        <v>0.42490738896741859</v>
      </c>
      <c r="DA833" s="15">
        <f t="shared" si="1759"/>
        <v>0.43904426124137808</v>
      </c>
      <c r="DB833" s="15">
        <f t="shared" si="1760"/>
        <v>-1.3883134940747648</v>
      </c>
      <c r="DC833" s="15">
        <f t="shared" si="1761"/>
        <v>1.4136872273959633E-2</v>
      </c>
      <c r="DD833" s="15">
        <f t="shared" si="1762"/>
        <v>-1.813220883042183</v>
      </c>
      <c r="DE833" s="15">
        <f t="shared" si="1763"/>
        <v>-1.8273577553161426</v>
      </c>
      <c r="DF833" s="15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3" t="str">
        <f>E833</f>
        <v>STD</v>
      </c>
      <c r="DW833" s="43" t="str">
        <f>A833</f>
        <v>Lab 3</v>
      </c>
      <c r="DX833" s="43" t="str">
        <f>B833</f>
        <v>Jul 29, 2020</v>
      </c>
      <c r="DY833" s="125">
        <f>C833</f>
        <v>4</v>
      </c>
      <c r="DZ833" s="51">
        <f>BE833/AVERAGE(BE831,BE835)</f>
        <v>0.99328140299140044</v>
      </c>
      <c r="EA833" s="52">
        <f>(CM833/AVERAGE(CM831,CM835)-1)*10^6</f>
        <v>4.1333120535114176</v>
      </c>
      <c r="EB833" s="52">
        <f>(CN833/AVERAGE(CN831,CN835)-1)*10^6</f>
        <v>-2.806019152701289</v>
      </c>
      <c r="EC833" s="52">
        <f>(CP833/AVERAGE(CP831,CP835)-1)*10^6</f>
        <v>25.47847890599364</v>
      </c>
      <c r="ED833" s="4"/>
      <c r="EE833" s="4"/>
      <c r="EF833" s="4"/>
      <c r="EG833" s="4"/>
      <c r="EH833" s="130"/>
      <c r="EI833" s="20"/>
      <c r="EJ833" s="20"/>
      <c r="EK833" s="52"/>
      <c r="EL833" s="52"/>
      <c r="EQ833" s="124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</row>
    <row r="834" spans="1:235">
      <c r="A834" s="4" t="s">
        <v>178</v>
      </c>
      <c r="B834" s="4" t="s">
        <v>175</v>
      </c>
      <c r="C834" s="4">
        <v>4</v>
      </c>
      <c r="D834" s="16">
        <v>23</v>
      </c>
      <c r="E834" s="4" t="s">
        <v>165</v>
      </c>
      <c r="F834" s="15">
        <v>1.3111196000000001E-4</v>
      </c>
      <c r="G834" s="15">
        <v>-5.5275851999999999E-6</v>
      </c>
      <c r="H834" s="15">
        <v>1.3319771E-4</v>
      </c>
      <c r="I834" s="15">
        <v>4.7486530999999998E-5</v>
      </c>
      <c r="J834" s="15">
        <v>1.1459049000000001E-4</v>
      </c>
      <c r="K834" s="15"/>
      <c r="L834" s="15">
        <v>1.5649832E-4</v>
      </c>
      <c r="M834" s="15"/>
      <c r="N834" s="15">
        <v>8.4959074999999996E-5</v>
      </c>
      <c r="O834" s="15"/>
      <c r="P834" s="15"/>
      <c r="Q834" s="15"/>
      <c r="R834" s="15"/>
      <c r="S834" s="15"/>
      <c r="T834" s="15">
        <v>-1.7090765E-5</v>
      </c>
      <c r="U834" s="15">
        <v>2.1574860999999999E-5</v>
      </c>
      <c r="V834" s="15">
        <v>16.943759</v>
      </c>
      <c r="W834" s="15">
        <v>3.7848923999999999</v>
      </c>
      <c r="X834" s="15">
        <v>5.9310463999999996</v>
      </c>
      <c r="Y834" s="15"/>
      <c r="Z834" s="15">
        <v>6.310136</v>
      </c>
      <c r="AA834" s="15"/>
      <c r="AB834" s="15">
        <v>1.0636137999999999</v>
      </c>
      <c r="AC834" s="4"/>
      <c r="AD834" s="4"/>
      <c r="AE834" s="4"/>
      <c r="AF834" s="4"/>
      <c r="AG834" s="4"/>
      <c r="AH834" s="4"/>
      <c r="AI834" s="69">
        <f t="shared" si="1730"/>
        <v>1</v>
      </c>
      <c r="AJ834" s="15">
        <f t="shared" si="1688"/>
        <v>-1.48202725E-4</v>
      </c>
      <c r="AK834" s="15">
        <f t="shared" si="1689"/>
        <v>2.7102446199999999E-5</v>
      </c>
      <c r="AL834" s="15">
        <f t="shared" si="1690"/>
        <v>16.943625802290001</v>
      </c>
      <c r="AM834" s="15">
        <f t="shared" si="1691"/>
        <v>3.7848449134690001</v>
      </c>
      <c r="AN834" s="15">
        <f t="shared" si="1692"/>
        <v>5.9309318095099997</v>
      </c>
      <c r="AO834" s="15">
        <f t="shared" si="1693"/>
        <v>0</v>
      </c>
      <c r="AP834" s="15">
        <f t="shared" si="1694"/>
        <v>6.30997950168</v>
      </c>
      <c r="AQ834" s="15">
        <f t="shared" si="1695"/>
        <v>0</v>
      </c>
      <c r="AR834" s="15">
        <f t="shared" si="1696"/>
        <v>1.0635288409249999</v>
      </c>
      <c r="AS834" s="15">
        <f t="shared" si="1697"/>
        <v>0</v>
      </c>
      <c r="AT834" s="15">
        <f t="shared" si="1698"/>
        <v>0</v>
      </c>
      <c r="AU834" s="15">
        <f t="shared" si="1699"/>
        <v>0</v>
      </c>
      <c r="AV834" s="15">
        <f t="shared" si="1700"/>
        <v>0</v>
      </c>
      <c r="AW834" s="15">
        <f t="shared" si="1701"/>
        <v>0</v>
      </c>
      <c r="AX834" s="4"/>
      <c r="AY834" s="4">
        <f t="shared" si="1702"/>
        <v>0</v>
      </c>
      <c r="AZ834" s="4">
        <f t="shared" si="1703"/>
        <v>1</v>
      </c>
      <c r="BA834" s="4"/>
      <c r="BB834" s="4">
        <f t="shared" si="1731"/>
        <v>1</v>
      </c>
      <c r="BC834" s="4">
        <f t="shared" si="1732"/>
        <v>1</v>
      </c>
      <c r="BD834" s="40">
        <f t="shared" si="1733"/>
        <v>2.2195201734064125</v>
      </c>
      <c r="BE834" s="15">
        <f t="shared" si="1734"/>
        <v>16.943625802290001</v>
      </c>
      <c r="BF834" s="15">
        <f t="shared" si="1735"/>
        <v>3.7848449134690001</v>
      </c>
      <c r="BG834" s="15">
        <f t="shared" si="1704"/>
        <v>5.9309318095099997</v>
      </c>
      <c r="BH834" s="15">
        <f t="shared" si="1705"/>
        <v>6.30997950168</v>
      </c>
      <c r="BI834" s="15">
        <f t="shared" si="1706"/>
        <v>1.0635288409249999</v>
      </c>
      <c r="BJ834" s="18">
        <f t="shared" si="1707"/>
        <v>0.22337868869586713</v>
      </c>
      <c r="BK834" s="18">
        <f t="shared" si="1708"/>
        <v>0.35003911669888332</v>
      </c>
      <c r="BL834" s="18">
        <f t="shared" si="1709"/>
        <v>0.37241022525575251</v>
      </c>
      <c r="BM834" s="18">
        <f t="shared" si="1710"/>
        <v>6.2768669075615416E-2</v>
      </c>
      <c r="BN834" s="18">
        <f t="shared" si="1752"/>
        <v>1.5670210920409955</v>
      </c>
      <c r="BO834" s="18">
        <f t="shared" si="1753"/>
        <v>1.6671698962419539</v>
      </c>
      <c r="BP834" s="18">
        <f t="shared" si="1754"/>
        <v>0.28099667628130698</v>
      </c>
      <c r="BQ834" s="18">
        <f t="shared" si="1755"/>
        <v>1.0639103102757332</v>
      </c>
      <c r="BR834" s="18">
        <f t="shared" si="1756"/>
        <v>0.17931901345074919</v>
      </c>
      <c r="BS834" s="18">
        <f t="shared" si="1757"/>
        <v>0.16854711503291583</v>
      </c>
      <c r="BT834" s="144">
        <f t="shared" si="1711"/>
        <v>-1.4988867921711029</v>
      </c>
      <c r="BU834" s="144">
        <f t="shared" si="1712"/>
        <v>-1.0497103687467748</v>
      </c>
      <c r="BV834" s="144">
        <f t="shared" si="1713"/>
        <v>-0.98775927623396731</v>
      </c>
      <c r="BW834" s="144">
        <f t="shared" si="1714"/>
        <v>-2.7682992300698497</v>
      </c>
      <c r="BX834" s="96"/>
      <c r="BY834" s="96"/>
      <c r="BZ834" s="96"/>
      <c r="CA834" s="96"/>
      <c r="CB834" s="96"/>
      <c r="CC834" s="96"/>
      <c r="CD834" s="96"/>
      <c r="CE834" s="96"/>
      <c r="CF834" s="96"/>
      <c r="CG834" s="96"/>
      <c r="CH834" s="96"/>
      <c r="CI834" s="4"/>
      <c r="CJ834" s="43"/>
      <c r="CK834" s="20">
        <f t="shared" si="1736"/>
        <v>0</v>
      </c>
      <c r="CL834" s="42">
        <f t="shared" si="1737"/>
        <v>2.2195201734064125</v>
      </c>
      <c r="CM834" s="43">
        <f t="shared" si="1738"/>
        <v>0.21795624343364514</v>
      </c>
      <c r="CN834" s="43">
        <f t="shared" si="1739"/>
        <v>0.33335334571158687</v>
      </c>
      <c r="CO834" s="40">
        <f t="shared" si="1740"/>
        <v>0.33810000000000001</v>
      </c>
      <c r="CP834" s="43">
        <f t="shared" si="1741"/>
        <v>5.4379203946809958E-2</v>
      </c>
      <c r="CQ834" s="18">
        <f t="shared" si="1742"/>
        <v>1.5294507762658949</v>
      </c>
      <c r="CR834" s="18">
        <f t="shared" si="1743"/>
        <v>1.5512287910345248</v>
      </c>
      <c r="CS834" s="18">
        <f t="shared" si="1744"/>
        <v>0.24949596804445395</v>
      </c>
      <c r="CT834" s="18">
        <f t="shared" si="1745"/>
        <v>1.0142391079899942</v>
      </c>
      <c r="CU834" s="18">
        <f t="shared" si="1746"/>
        <v>0.16312781811363056</v>
      </c>
      <c r="CV834" s="18">
        <f t="shared" si="1747"/>
        <v>0.16083763367882273</v>
      </c>
      <c r="CW834" s="15">
        <f t="shared" si="1748"/>
        <v>-1.523460954533929</v>
      </c>
      <c r="CX834" s="15">
        <f t="shared" si="1749"/>
        <v>-1.0985522533355057</v>
      </c>
      <c r="CY834" s="15">
        <f t="shared" si="1750"/>
        <v>-2.9117734785975382</v>
      </c>
      <c r="CZ834" s="15">
        <f t="shared" si="1758"/>
        <v>0.42490870119842344</v>
      </c>
      <c r="DA834" s="15">
        <f t="shared" si="1759"/>
        <v>0.43904738526563214</v>
      </c>
      <c r="DB834" s="15">
        <f t="shared" si="1760"/>
        <v>-1.3883125240636094</v>
      </c>
      <c r="DC834" s="15">
        <f t="shared" si="1761"/>
        <v>1.4138684067209029E-2</v>
      </c>
      <c r="DD834" s="15">
        <f t="shared" si="1762"/>
        <v>-1.8132212252620328</v>
      </c>
      <c r="DE834" s="15">
        <f t="shared" si="1763"/>
        <v>-1.8273599093292414</v>
      </c>
      <c r="DF834" s="15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125"/>
      <c r="DZ834" s="4"/>
      <c r="EA834" s="20"/>
      <c r="EB834" s="20"/>
      <c r="EC834" s="20"/>
      <c r="ED834" s="4"/>
      <c r="EE834" s="4" t="str">
        <f>E834</f>
        <v>iRM6</v>
      </c>
      <c r="EF834" s="4" t="str">
        <f>A834</f>
        <v>Lab 3</v>
      </c>
      <c r="EG834" s="4" t="str">
        <f>B834</f>
        <v>Jul 29, 2020</v>
      </c>
      <c r="EH834" s="130">
        <f>C834</f>
        <v>4</v>
      </c>
      <c r="EI834" s="51">
        <f>BE834/AVERAGE(BE833,BE835)</f>
        <v>0.9981474600806568</v>
      </c>
      <c r="EJ834" s="52">
        <f>(CM834/AVERAGE(CM833,CM835)-1)*10^6</f>
        <v>-2.9779709297406143</v>
      </c>
      <c r="EK834" s="52">
        <f>(CN834/AVERAGE(CN833,CN835)-1)*10^6</f>
        <v>-4.8658925790867613</v>
      </c>
      <c r="EL834" s="52">
        <f>(CP834/AVERAGE(CP833,CP835)-1)*10^6</f>
        <v>7.0344340203920552</v>
      </c>
      <c r="EQ834" s="124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</row>
    <row r="835" spans="1:235">
      <c r="A835" s="4" t="s">
        <v>178</v>
      </c>
      <c r="B835" s="4" t="s">
        <v>175</v>
      </c>
      <c r="C835" s="4">
        <v>4</v>
      </c>
      <c r="D835" s="16">
        <v>24</v>
      </c>
      <c r="E835" s="4" t="s">
        <v>162</v>
      </c>
      <c r="F835" s="15">
        <v>1.3111196000000001E-4</v>
      </c>
      <c r="G835" s="15">
        <v>-5.5275851999999999E-6</v>
      </c>
      <c r="H835" s="15">
        <v>1.3319771E-4</v>
      </c>
      <c r="I835" s="15">
        <v>4.7486530999999998E-5</v>
      </c>
      <c r="J835" s="15">
        <v>1.1459049000000001E-4</v>
      </c>
      <c r="K835" s="15"/>
      <c r="L835" s="15">
        <v>1.5649832E-4</v>
      </c>
      <c r="M835" s="15"/>
      <c r="N835" s="15">
        <v>8.4959074999999996E-5</v>
      </c>
      <c r="O835" s="15"/>
      <c r="P835" s="15"/>
      <c r="Q835" s="15"/>
      <c r="R835" s="15"/>
      <c r="S835" s="15"/>
      <c r="T835" s="15">
        <v>-1.5039738E-5</v>
      </c>
      <c r="U835" s="15">
        <v>5.0953540000000002E-5</v>
      </c>
      <c r="V835" s="15">
        <v>17.054316</v>
      </c>
      <c r="W835" s="15">
        <v>3.8096109999999999</v>
      </c>
      <c r="X835" s="15">
        <v>5.9698295000000003</v>
      </c>
      <c r="Y835" s="15"/>
      <c r="Z835" s="15">
        <v>6.3513855000000001</v>
      </c>
      <c r="AA835" s="15"/>
      <c r="AB835" s="15">
        <v>1.0705552</v>
      </c>
      <c r="AC835" s="4"/>
      <c r="AD835" s="4"/>
      <c r="AE835" s="4"/>
      <c r="AF835" s="4"/>
      <c r="AG835" s="4"/>
      <c r="AH835" s="4"/>
      <c r="AI835" s="69">
        <f t="shared" si="1730"/>
        <v>1</v>
      </c>
      <c r="AJ835" s="15">
        <f t="shared" si="1688"/>
        <v>-1.4615169800000002E-4</v>
      </c>
      <c r="AK835" s="15">
        <f t="shared" si="1689"/>
        <v>5.6481125200000002E-5</v>
      </c>
      <c r="AL835" s="15">
        <f t="shared" si="1690"/>
        <v>17.054182802290001</v>
      </c>
      <c r="AM835" s="15">
        <f t="shared" si="1691"/>
        <v>3.809563513469</v>
      </c>
      <c r="AN835" s="15">
        <f t="shared" si="1692"/>
        <v>5.9697149095100004</v>
      </c>
      <c r="AO835" s="15">
        <f t="shared" si="1693"/>
        <v>0</v>
      </c>
      <c r="AP835" s="15">
        <f t="shared" si="1694"/>
        <v>6.3512290016800002</v>
      </c>
      <c r="AQ835" s="15">
        <f t="shared" si="1695"/>
        <v>0</v>
      </c>
      <c r="AR835" s="15">
        <f t="shared" si="1696"/>
        <v>1.070470240925</v>
      </c>
      <c r="AS835" s="15">
        <f t="shared" si="1697"/>
        <v>0</v>
      </c>
      <c r="AT835" s="15">
        <f t="shared" si="1698"/>
        <v>0</v>
      </c>
      <c r="AU835" s="15">
        <f t="shared" si="1699"/>
        <v>0</v>
      </c>
      <c r="AV835" s="15">
        <f t="shared" si="1700"/>
        <v>0</v>
      </c>
      <c r="AW835" s="15">
        <f t="shared" si="1701"/>
        <v>0</v>
      </c>
      <c r="AX835" s="4"/>
      <c r="AY835" s="4">
        <f t="shared" si="1702"/>
        <v>0</v>
      </c>
      <c r="AZ835" s="4">
        <f t="shared" si="1703"/>
        <v>1</v>
      </c>
      <c r="BA835" s="4"/>
      <c r="BB835" s="4">
        <f t="shared" si="1731"/>
        <v>1</v>
      </c>
      <c r="BC835" s="4">
        <f t="shared" si="1732"/>
        <v>1</v>
      </c>
      <c r="BD835" s="40">
        <f t="shared" si="1733"/>
        <v>2.2197983690839349</v>
      </c>
      <c r="BE835" s="15">
        <f t="shared" si="1734"/>
        <v>17.054182802290001</v>
      </c>
      <c r="BF835" s="15">
        <f t="shared" si="1735"/>
        <v>3.809563513469</v>
      </c>
      <c r="BG835" s="15">
        <f t="shared" si="1704"/>
        <v>5.9697149095100004</v>
      </c>
      <c r="BH835" s="15">
        <f t="shared" si="1705"/>
        <v>6.3512290016800002</v>
      </c>
      <c r="BI835" s="15">
        <f t="shared" si="1706"/>
        <v>1.070470240925</v>
      </c>
      <c r="BJ835" s="18">
        <f t="shared" si="1707"/>
        <v>0.22338000932870614</v>
      </c>
      <c r="BK835" s="18">
        <f t="shared" si="1708"/>
        <v>0.35004403193733796</v>
      </c>
      <c r="BL835" s="18">
        <f t="shared" si="1709"/>
        <v>0.37241473691880272</v>
      </c>
      <c r="BM835" s="18">
        <f t="shared" si="1710"/>
        <v>6.2768779561883162E-2</v>
      </c>
      <c r="BN835" s="18">
        <f t="shared" si="1752"/>
        <v>1.567033831672217</v>
      </c>
      <c r="BO835" s="18">
        <f t="shared" si="1753"/>
        <v>1.6671802371124014</v>
      </c>
      <c r="BP835" s="18">
        <f t="shared" si="1754"/>
        <v>0.28099550962735531</v>
      </c>
      <c r="BQ835" s="18">
        <f t="shared" si="1755"/>
        <v>1.0639082599341942</v>
      </c>
      <c r="BR835" s="18">
        <f t="shared" si="1756"/>
        <v>0.17931681112940537</v>
      </c>
      <c r="BS835" s="18">
        <f t="shared" si="1757"/>
        <v>0.16854536982398899</v>
      </c>
      <c r="BT835" s="144">
        <f t="shared" si="1711"/>
        <v>-1.4988808801078577</v>
      </c>
      <c r="BU835" s="144">
        <f t="shared" si="1712"/>
        <v>-1.0496963268762791</v>
      </c>
      <c r="BV835" s="144">
        <f t="shared" si="1713"/>
        <v>-0.98774716154050413</v>
      </c>
      <c r="BW835" s="144">
        <f t="shared" si="1714"/>
        <v>-2.7682974698577545</v>
      </c>
      <c r="BX835" s="96"/>
      <c r="BY835" s="96"/>
      <c r="BZ835" s="96"/>
      <c r="CA835" s="96"/>
      <c r="CB835" s="96"/>
      <c r="CC835" s="96"/>
      <c r="CD835" s="96"/>
      <c r="CE835" s="96"/>
      <c r="CF835" s="96"/>
      <c r="CG835" s="96"/>
      <c r="CH835" s="96"/>
      <c r="CI835" s="4"/>
      <c r="CJ835" s="43"/>
      <c r="CK835" s="20">
        <f t="shared" si="1736"/>
        <v>0</v>
      </c>
      <c r="CL835" s="42">
        <f t="shared" si="1737"/>
        <v>2.2197983690839349</v>
      </c>
      <c r="CM835" s="43">
        <f t="shared" si="1738"/>
        <v>0.21795686067057038</v>
      </c>
      <c r="CN835" s="43">
        <f t="shared" si="1739"/>
        <v>0.3333559858826261</v>
      </c>
      <c r="CO835" s="40">
        <f t="shared" si="1740"/>
        <v>0.33810000000000001</v>
      </c>
      <c r="CP835" s="43">
        <f t="shared" si="1741"/>
        <v>5.437832176470337E-2</v>
      </c>
      <c r="CQ835" s="18">
        <f t="shared" si="1742"/>
        <v>1.5294585582533007</v>
      </c>
      <c r="CR835" s="18">
        <f t="shared" si="1743"/>
        <v>1.5512243980748983</v>
      </c>
      <c r="CS835" s="18">
        <f t="shared" si="1744"/>
        <v>0.24949121398336324</v>
      </c>
      <c r="CT835" s="18">
        <f t="shared" si="1745"/>
        <v>1.0142310752417216</v>
      </c>
      <c r="CU835" s="18">
        <f t="shared" si="1746"/>
        <v>0.16312387977892756</v>
      </c>
      <c r="CV835" s="18">
        <f t="shared" si="1747"/>
        <v>0.16083502444455303</v>
      </c>
      <c r="CW835" s="15">
        <f t="shared" si="1748"/>
        <v>-1.5234581226074766</v>
      </c>
      <c r="CX835" s="15">
        <f t="shared" si="1749"/>
        <v>-1.0985443333292477</v>
      </c>
      <c r="CY835" s="15">
        <f t="shared" si="1750"/>
        <v>-2.9117897015136234</v>
      </c>
      <c r="CZ835" s="15">
        <f t="shared" si="1758"/>
        <v>0.42491378927822887</v>
      </c>
      <c r="DA835" s="15">
        <f t="shared" si="1759"/>
        <v>0.43904455333917991</v>
      </c>
      <c r="DB835" s="15">
        <f t="shared" si="1760"/>
        <v>-1.3883315789061468</v>
      </c>
      <c r="DC835" s="15">
        <f t="shared" si="1761"/>
        <v>1.413076406095112E-2</v>
      </c>
      <c r="DD835" s="15">
        <f t="shared" si="1762"/>
        <v>-1.8132453681843754</v>
      </c>
      <c r="DE835" s="15">
        <f t="shared" si="1763"/>
        <v>-1.8273761322453264</v>
      </c>
      <c r="DF835" s="15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3" t="str">
        <f>E835</f>
        <v>STD</v>
      </c>
      <c r="DW835" s="43" t="str">
        <f>A835</f>
        <v>Lab 3</v>
      </c>
      <c r="DX835" s="43" t="str">
        <f>B835</f>
        <v>Jul 29, 2020</v>
      </c>
      <c r="DY835" s="125">
        <f>C835</f>
        <v>4</v>
      </c>
      <c r="DZ835" s="51">
        <f>BE835/AVERAGE(BE833,BE837)</f>
        <v>1.0109507424465571</v>
      </c>
      <c r="EA835" s="52">
        <f>(CM835/AVERAGE(CM833,CM837)-1)*10^6</f>
        <v>3.8898744256776752</v>
      </c>
      <c r="EB835" s="52">
        <f>(CN835/AVERAGE(CN833,CN837)-1)*10^6</f>
        <v>10.594368377248031</v>
      </c>
      <c r="EC835" s="52">
        <f>(CP835/AVERAGE(CP833,CP837)-1)*10^6</f>
        <v>-15.094506116253292</v>
      </c>
      <c r="ED835" s="4"/>
      <c r="EE835" s="4"/>
      <c r="EF835" s="4"/>
      <c r="EG835" s="4"/>
      <c r="EH835" s="130"/>
      <c r="EI835" s="20"/>
      <c r="EJ835" s="20"/>
      <c r="EK835" s="52"/>
      <c r="EL835" s="52"/>
      <c r="EQ835" s="124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</row>
    <row r="836" spans="1:235">
      <c r="A836" s="4" t="s">
        <v>178</v>
      </c>
      <c r="B836" s="4" t="s">
        <v>175</v>
      </c>
      <c r="C836" s="4">
        <v>4</v>
      </c>
      <c r="D836" s="16">
        <v>25</v>
      </c>
      <c r="E836" s="4" t="s">
        <v>172</v>
      </c>
      <c r="F836" s="15">
        <v>1.3111196000000001E-4</v>
      </c>
      <c r="G836" s="15">
        <v>-5.5275851999999999E-6</v>
      </c>
      <c r="H836" s="15">
        <v>1.3319771E-4</v>
      </c>
      <c r="I836" s="15">
        <v>4.7486530999999998E-5</v>
      </c>
      <c r="J836" s="15">
        <v>1.1459049000000001E-4</v>
      </c>
      <c r="K836" s="15"/>
      <c r="L836" s="15">
        <v>1.5649832E-4</v>
      </c>
      <c r="M836" s="15"/>
      <c r="N836" s="15">
        <v>8.4959074999999996E-5</v>
      </c>
      <c r="O836" s="15"/>
      <c r="P836" s="15"/>
      <c r="Q836" s="15"/>
      <c r="R836" s="15"/>
      <c r="S836" s="15"/>
      <c r="T836" s="15">
        <v>9.1079665999999995E-5</v>
      </c>
      <c r="U836" s="15">
        <v>1.6536868999999999E-5</v>
      </c>
      <c r="V836" s="15">
        <v>17.210826999999998</v>
      </c>
      <c r="W836" s="15">
        <v>3.8445781999999999</v>
      </c>
      <c r="X836" s="15">
        <v>6.0245763999999999</v>
      </c>
      <c r="Y836" s="15"/>
      <c r="Z836" s="15">
        <v>6.4097660999999997</v>
      </c>
      <c r="AA836" s="15"/>
      <c r="AB836" s="15">
        <v>1.0804328000000001</v>
      </c>
      <c r="AC836" s="4"/>
      <c r="AD836" s="4"/>
      <c r="AE836" s="4"/>
      <c r="AF836" s="4"/>
      <c r="AG836" s="4"/>
      <c r="AH836" s="4"/>
      <c r="AI836" s="69">
        <f t="shared" si="1730"/>
        <v>1</v>
      </c>
      <c r="AJ836" s="15">
        <f t="shared" si="1688"/>
        <v>-4.0032294000000017E-5</v>
      </c>
      <c r="AK836" s="15">
        <f t="shared" si="1689"/>
        <v>2.2064454199999999E-5</v>
      </c>
      <c r="AL836" s="15">
        <f t="shared" si="1690"/>
        <v>17.210693802289999</v>
      </c>
      <c r="AM836" s="15">
        <f t="shared" si="1691"/>
        <v>3.8445307134690001</v>
      </c>
      <c r="AN836" s="15">
        <f t="shared" si="1692"/>
        <v>6.02446180951</v>
      </c>
      <c r="AO836" s="15">
        <f t="shared" si="1693"/>
        <v>0</v>
      </c>
      <c r="AP836" s="15">
        <f t="shared" si="1694"/>
        <v>6.4096096016799997</v>
      </c>
      <c r="AQ836" s="15">
        <f t="shared" si="1695"/>
        <v>0</v>
      </c>
      <c r="AR836" s="15">
        <f t="shared" si="1696"/>
        <v>1.080347840925</v>
      </c>
      <c r="AS836" s="15">
        <f t="shared" si="1697"/>
        <v>0</v>
      </c>
      <c r="AT836" s="15">
        <f t="shared" si="1698"/>
        <v>0</v>
      </c>
      <c r="AU836" s="15">
        <f t="shared" si="1699"/>
        <v>0</v>
      </c>
      <c r="AV836" s="15">
        <f t="shared" si="1700"/>
        <v>0</v>
      </c>
      <c r="AW836" s="15">
        <f t="shared" si="1701"/>
        <v>0</v>
      </c>
      <c r="AX836" s="4"/>
      <c r="AY836" s="4">
        <f t="shared" si="1702"/>
        <v>0</v>
      </c>
      <c r="AZ836" s="4">
        <f t="shared" si="1703"/>
        <v>1</v>
      </c>
      <c r="BA836" s="4"/>
      <c r="BB836" s="4">
        <f t="shared" si="1731"/>
        <v>1</v>
      </c>
      <c r="BC836" s="4">
        <f t="shared" si="1732"/>
        <v>1</v>
      </c>
      <c r="BD836" s="40">
        <f t="shared" si="1733"/>
        <v>2.2201336987531883</v>
      </c>
      <c r="BE836" s="15">
        <f t="shared" si="1734"/>
        <v>17.210693802289999</v>
      </c>
      <c r="BF836" s="15">
        <f t="shared" si="1735"/>
        <v>3.8445307134690001</v>
      </c>
      <c r="BG836" s="15">
        <f t="shared" si="1704"/>
        <v>6.02446180951</v>
      </c>
      <c r="BH836" s="15">
        <f t="shared" si="1705"/>
        <v>6.4096096016799997</v>
      </c>
      <c r="BI836" s="15">
        <f t="shared" si="1706"/>
        <v>1.080347840925</v>
      </c>
      <c r="BJ836" s="18">
        <f t="shared" si="1707"/>
        <v>0.22338034466440043</v>
      </c>
      <c r="BK836" s="18">
        <f t="shared" si="1708"/>
        <v>0.35004177511474899</v>
      </c>
      <c r="BL836" s="18">
        <f t="shared" si="1709"/>
        <v>0.37242017523007459</v>
      </c>
      <c r="BM836" s="18">
        <f t="shared" si="1710"/>
        <v>6.2771893645638649E-2</v>
      </c>
      <c r="BN836" s="18">
        <f t="shared" si="1752"/>
        <v>1.5670213762121314</v>
      </c>
      <c r="BO836" s="18">
        <f t="shared" si="1753"/>
        <v>1.6672020798857075</v>
      </c>
      <c r="BP836" s="18">
        <f t="shared" si="1754"/>
        <v>0.28100902852462317</v>
      </c>
      <c r="BQ836" s="18">
        <f t="shared" si="1755"/>
        <v>1.0639306554424528</v>
      </c>
      <c r="BR836" s="18">
        <f t="shared" si="1756"/>
        <v>0.17932686355810265</v>
      </c>
      <c r="BS836" s="18">
        <f t="shared" si="1757"/>
        <v>0.16855127036782927</v>
      </c>
      <c r="BT836" s="144">
        <f t="shared" si="1711"/>
        <v>-1.4988793789196198</v>
      </c>
      <c r="BU836" s="144">
        <f t="shared" si="1712"/>
        <v>-1.0497027741505025</v>
      </c>
      <c r="BV836" s="144">
        <f t="shared" si="1713"/>
        <v>-0.98773255881127309</v>
      </c>
      <c r="BW836" s="144">
        <f t="shared" si="1714"/>
        <v>-2.7682478591033024</v>
      </c>
      <c r="BX836" s="96"/>
      <c r="BY836" s="96"/>
      <c r="BZ836" s="96"/>
      <c r="CA836" s="96"/>
      <c r="CB836" s="96"/>
      <c r="CC836" s="96"/>
      <c r="CD836" s="96"/>
      <c r="CE836" s="96"/>
      <c r="CF836" s="96"/>
      <c r="CG836" s="96"/>
      <c r="CH836" s="96"/>
      <c r="CI836" s="4"/>
      <c r="CJ836" s="43"/>
      <c r="CK836" s="20">
        <f t="shared" si="1736"/>
        <v>0</v>
      </c>
      <c r="CL836" s="42">
        <f t="shared" si="1737"/>
        <v>2.2201336987531883</v>
      </c>
      <c r="CM836" s="43">
        <f t="shared" si="1738"/>
        <v>0.21795637865368317</v>
      </c>
      <c r="CN836" s="43">
        <f t="shared" si="1739"/>
        <v>0.33335137679911142</v>
      </c>
      <c r="CO836" s="40">
        <f t="shared" si="1740"/>
        <v>0.33810000000000001</v>
      </c>
      <c r="CP836" s="43">
        <f t="shared" si="1741"/>
        <v>5.4379840810086906E-2</v>
      </c>
      <c r="CQ836" s="18">
        <f t="shared" si="1742"/>
        <v>1.5294407938791397</v>
      </c>
      <c r="CR836" s="18">
        <f t="shared" si="1743"/>
        <v>1.5512278286528898</v>
      </c>
      <c r="CS836" s="18">
        <f t="shared" si="1744"/>
        <v>0.24949873523312899</v>
      </c>
      <c r="CT836" s="18">
        <f t="shared" si="1745"/>
        <v>1.014245098509823</v>
      </c>
      <c r="CU836" s="18">
        <f t="shared" si="1746"/>
        <v>0.16313069210107981</v>
      </c>
      <c r="CV836" s="18">
        <f t="shared" si="1747"/>
        <v>0.16083951733240731</v>
      </c>
      <c r="CW836" s="15">
        <f t="shared" si="1748"/>
        <v>-1.5234603341341921</v>
      </c>
      <c r="CX836" s="15">
        <f t="shared" si="1749"/>
        <v>-1.0985581597357725</v>
      </c>
      <c r="CY836" s="15">
        <f t="shared" si="1750"/>
        <v>-2.9117617671435001</v>
      </c>
      <c r="CZ836" s="15">
        <f t="shared" si="1758"/>
        <v>0.42490217439842004</v>
      </c>
      <c r="DA836" s="15">
        <f t="shared" si="1759"/>
        <v>0.43904676486589539</v>
      </c>
      <c r="DB836" s="15">
        <f t="shared" si="1760"/>
        <v>-1.388301433009308</v>
      </c>
      <c r="DC836" s="15">
        <f t="shared" si="1761"/>
        <v>1.4144590467475474E-2</v>
      </c>
      <c r="DD836" s="15">
        <f t="shared" si="1762"/>
        <v>-1.813203607407728</v>
      </c>
      <c r="DE836" s="15">
        <f t="shared" si="1763"/>
        <v>-1.8273481978752033</v>
      </c>
      <c r="DF836" s="15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125"/>
      <c r="DZ836" s="4"/>
      <c r="EA836" s="20"/>
      <c r="EB836" s="20"/>
      <c r="EC836" s="20"/>
      <c r="ED836" s="4"/>
      <c r="EE836" s="4" t="str">
        <f>E836</f>
        <v>iRM11</v>
      </c>
      <c r="EF836" s="4" t="str">
        <f>A836</f>
        <v>Lab 3</v>
      </c>
      <c r="EG836" s="4" t="str">
        <f>B836</f>
        <v>Jul 29, 2020</v>
      </c>
      <c r="EH836" s="130">
        <f>C836</f>
        <v>4</v>
      </c>
      <c r="EI836" s="51">
        <f>BE836/AVERAGE(BE835,BE837)</f>
        <v>1.0154664468873975</v>
      </c>
      <c r="EJ836" s="52">
        <f>(CM836/AVERAGE(CM835,CM837)-1)*10^6</f>
        <v>1.8243913098014986</v>
      </c>
      <c r="EK836" s="52">
        <f>(CN836/AVERAGE(CN835,CN837)-1)*10^6</f>
        <v>-6.2861993783691616</v>
      </c>
      <c r="EL836" s="52">
        <f>(CP836/AVERAGE(CP835,CP837)-1)*10^6</f>
        <v>22.028445243460482</v>
      </c>
      <c r="EQ836" s="124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</row>
    <row r="837" spans="1:235">
      <c r="A837" s="4" t="s">
        <v>178</v>
      </c>
      <c r="B837" s="4" t="s">
        <v>175</v>
      </c>
      <c r="C837" s="4">
        <v>4</v>
      </c>
      <c r="D837" s="16">
        <v>26</v>
      </c>
      <c r="E837" s="4" t="s">
        <v>162</v>
      </c>
      <c r="F837" s="15">
        <v>1.3111196000000001E-4</v>
      </c>
      <c r="G837" s="15">
        <v>-5.5275851999999999E-6</v>
      </c>
      <c r="H837" s="15">
        <v>1.3319771E-4</v>
      </c>
      <c r="I837" s="15">
        <v>4.7486530999999998E-5</v>
      </c>
      <c r="J837" s="15">
        <v>1.1459049000000001E-4</v>
      </c>
      <c r="K837" s="15"/>
      <c r="L837" s="15">
        <v>1.5649832E-4</v>
      </c>
      <c r="M837" s="15"/>
      <c r="N837" s="15">
        <v>8.4959074999999996E-5</v>
      </c>
      <c r="O837" s="15"/>
      <c r="P837" s="15"/>
      <c r="Q837" s="15"/>
      <c r="R837" s="15"/>
      <c r="S837" s="15"/>
      <c r="T837" s="15">
        <v>-1.2723785000000001E-5</v>
      </c>
      <c r="U837" s="15">
        <v>-2.848964E-6</v>
      </c>
      <c r="V837" s="15">
        <v>16.843070000000001</v>
      </c>
      <c r="W837" s="15">
        <v>3.7624195999999999</v>
      </c>
      <c r="X837" s="15">
        <v>5.8958795999999998</v>
      </c>
      <c r="Y837" s="15"/>
      <c r="Z837" s="15">
        <v>6.2728921</v>
      </c>
      <c r="AA837" s="15"/>
      <c r="AB837" s="15">
        <v>1.0573524999999999</v>
      </c>
      <c r="AC837" s="4"/>
      <c r="AD837" s="4"/>
      <c r="AE837" s="4"/>
      <c r="AF837" s="4"/>
      <c r="AG837" s="4"/>
      <c r="AH837" s="4"/>
      <c r="AI837" s="69">
        <f t="shared" si="1730"/>
        <v>1</v>
      </c>
      <c r="AJ837" s="15">
        <f t="shared" si="1688"/>
        <v>-1.4383574500000001E-4</v>
      </c>
      <c r="AK837" s="15">
        <f t="shared" si="1689"/>
        <v>2.6786211999999999E-6</v>
      </c>
      <c r="AL837" s="15">
        <f t="shared" si="1690"/>
        <v>16.842936802290001</v>
      </c>
      <c r="AM837" s="15">
        <f t="shared" si="1691"/>
        <v>3.762372113469</v>
      </c>
      <c r="AN837" s="15">
        <f t="shared" si="1692"/>
        <v>5.8957650095099998</v>
      </c>
      <c r="AO837" s="15">
        <f t="shared" si="1693"/>
        <v>0</v>
      </c>
      <c r="AP837" s="15">
        <f t="shared" si="1694"/>
        <v>6.27273560168</v>
      </c>
      <c r="AQ837" s="15">
        <f t="shared" si="1695"/>
        <v>0</v>
      </c>
      <c r="AR837" s="15">
        <f t="shared" si="1696"/>
        <v>1.0572675409249999</v>
      </c>
      <c r="AS837" s="15">
        <f t="shared" si="1697"/>
        <v>0</v>
      </c>
      <c r="AT837" s="15">
        <f t="shared" si="1698"/>
        <v>0</v>
      </c>
      <c r="AU837" s="15">
        <f t="shared" si="1699"/>
        <v>0</v>
      </c>
      <c r="AV837" s="15">
        <f t="shared" si="1700"/>
        <v>0</v>
      </c>
      <c r="AW837" s="15">
        <f t="shared" si="1701"/>
        <v>0</v>
      </c>
      <c r="AX837" s="4"/>
      <c r="AY837" s="4">
        <f t="shared" si="1702"/>
        <v>0</v>
      </c>
      <c r="AZ837" s="4">
        <f t="shared" si="1703"/>
        <v>1</v>
      </c>
      <c r="BA837" s="4"/>
      <c r="BB837" s="4">
        <f t="shared" si="1731"/>
        <v>1</v>
      </c>
      <c r="BC837" s="4">
        <f t="shared" si="1732"/>
        <v>1</v>
      </c>
      <c r="BD837" s="40">
        <f t="shared" si="1733"/>
        <v>2.2204489959804663</v>
      </c>
      <c r="BE837" s="15">
        <f t="shared" si="1734"/>
        <v>16.842936802290001</v>
      </c>
      <c r="BF837" s="15">
        <f t="shared" si="1735"/>
        <v>3.762372113469</v>
      </c>
      <c r="BG837" s="15">
        <f t="shared" si="1704"/>
        <v>5.8957650095099998</v>
      </c>
      <c r="BH837" s="15">
        <f t="shared" si="1705"/>
        <v>6.27273560168</v>
      </c>
      <c r="BI837" s="15">
        <f t="shared" si="1706"/>
        <v>1.0572675409249999</v>
      </c>
      <c r="BJ837" s="18">
        <f t="shared" si="1707"/>
        <v>0.22337981538691398</v>
      </c>
      <c r="BK837" s="18">
        <f t="shared" si="1708"/>
        <v>0.3500437648562808</v>
      </c>
      <c r="BL837" s="18">
        <f t="shared" si="1709"/>
        <v>0.37242528873154385</v>
      </c>
      <c r="BM837" s="18">
        <f t="shared" si="1710"/>
        <v>6.2772161015367076E-2</v>
      </c>
      <c r="BN837" s="18">
        <f t="shared" si="1752"/>
        <v>1.5670339965586122</v>
      </c>
      <c r="BO837" s="18">
        <f t="shared" si="1753"/>
        <v>1.6672289216752627</v>
      </c>
      <c r="BP837" s="18">
        <f t="shared" si="1754"/>
        <v>0.28101089127788931</v>
      </c>
      <c r="BQ837" s="18">
        <f t="shared" si="1755"/>
        <v>1.0639392159561887</v>
      </c>
      <c r="BR837" s="18">
        <f t="shared" si="1756"/>
        <v>0.17932660803468317</v>
      </c>
      <c r="BS837" s="18">
        <f t="shared" si="1757"/>
        <v>0.16854967402768203</v>
      </c>
      <c r="BT837" s="144">
        <f t="shared" si="1711"/>
        <v>-1.4988817483228647</v>
      </c>
      <c r="BU837" s="144">
        <f t="shared" si="1712"/>
        <v>-1.0496970898693161</v>
      </c>
      <c r="BV837" s="144">
        <f t="shared" si="1713"/>
        <v>-0.98771882844244696</v>
      </c>
      <c r="BW837" s="144">
        <f t="shared" si="1714"/>
        <v>-2.7682435997263188</v>
      </c>
      <c r="BX837" s="96"/>
      <c r="BY837" s="96"/>
      <c r="BZ837" s="96"/>
      <c r="CA837" s="96"/>
      <c r="CB837" s="96"/>
      <c r="CC837" s="96"/>
      <c r="CD837" s="96"/>
      <c r="CE837" s="96"/>
      <c r="CF837" s="96"/>
      <c r="CG837" s="96"/>
      <c r="CH837" s="96"/>
      <c r="CI837" s="4"/>
      <c r="CJ837" s="43"/>
      <c r="CK837" s="20">
        <f t="shared" si="1736"/>
        <v>0</v>
      </c>
      <c r="CL837" s="42">
        <f t="shared" si="1737"/>
        <v>2.2204489959804663</v>
      </c>
      <c r="CM837" s="43">
        <f t="shared" si="1738"/>
        <v>0.21795510136280066</v>
      </c>
      <c r="CN837" s="43">
        <f t="shared" si="1739"/>
        <v>0.33335095876837784</v>
      </c>
      <c r="CO837" s="40">
        <f t="shared" si="1740"/>
        <v>0.33809999999999996</v>
      </c>
      <c r="CP837" s="43">
        <f t="shared" si="1741"/>
        <v>5.4378964101553892E-2</v>
      </c>
      <c r="CQ837" s="18">
        <f t="shared" si="1742"/>
        <v>1.5294478389541943</v>
      </c>
      <c r="CR837" s="18">
        <f t="shared" si="1743"/>
        <v>1.5512369193745557</v>
      </c>
      <c r="CS837" s="18">
        <f t="shared" si="1744"/>
        <v>0.24949617495319137</v>
      </c>
      <c r="CT837" s="18">
        <f t="shared" si="1745"/>
        <v>1.014246370399438</v>
      </c>
      <c r="CU837" s="18">
        <f t="shared" si="1746"/>
        <v>0.16312826668465652</v>
      </c>
      <c r="CV837" s="18">
        <f t="shared" si="1747"/>
        <v>0.16083692428735255</v>
      </c>
      <c r="CW837" s="15">
        <f t="shared" si="1748"/>
        <v>-1.5234661944564871</v>
      </c>
      <c r="CX837" s="15">
        <f t="shared" si="1749"/>
        <v>-1.0985594137608787</v>
      </c>
      <c r="CY837" s="15">
        <f t="shared" si="1750"/>
        <v>-2.9117778892135018</v>
      </c>
      <c r="CZ837" s="15">
        <f t="shared" si="1758"/>
        <v>0.42490678069560855</v>
      </c>
      <c r="DA837" s="15">
        <f t="shared" si="1759"/>
        <v>0.43905262518819022</v>
      </c>
      <c r="DB837" s="15">
        <f t="shared" si="1760"/>
        <v>-1.3883116947570147</v>
      </c>
      <c r="DC837" s="15">
        <f t="shared" si="1761"/>
        <v>1.4145844492581772E-2</v>
      </c>
      <c r="DD837" s="15">
        <f t="shared" si="1762"/>
        <v>-1.813218475452623</v>
      </c>
      <c r="DE837" s="15">
        <f t="shared" si="1763"/>
        <v>-1.8273643199452048</v>
      </c>
      <c r="DF837" s="15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3" t="str">
        <f>E837</f>
        <v>STD</v>
      </c>
      <c r="DW837" s="43" t="str">
        <f>A837</f>
        <v>Lab 3</v>
      </c>
      <c r="DX837" s="43" t="str">
        <f>B837</f>
        <v>Jul 29, 2020</v>
      </c>
      <c r="DY837" s="125">
        <f>C837</f>
        <v>4</v>
      </c>
      <c r="DZ837" s="51">
        <f>BE837/AVERAGE(BE835,BE839)</f>
        <v>0.99502091861726294</v>
      </c>
      <c r="EA837" s="52">
        <f>(CM837/AVERAGE(CM835,CM839)-1)*10^6</f>
        <v>-12.91558519611602</v>
      </c>
      <c r="EB837" s="52">
        <f>(CN837/AVERAGE(CN835,CN839)-1)*10^6</f>
        <v>-11.149234855789558</v>
      </c>
      <c r="EC837" s="52">
        <f>(CP837/AVERAGE(CP835,CP839)-1)*10^6</f>
        <v>11.598997139206091</v>
      </c>
      <c r="ED837" s="4"/>
      <c r="EE837" s="4"/>
      <c r="EF837" s="4"/>
      <c r="EG837" s="4"/>
      <c r="EH837" s="130"/>
      <c r="EI837" s="20"/>
      <c r="EJ837" s="20"/>
      <c r="EK837" s="52"/>
      <c r="EL837" s="52"/>
      <c r="EQ837" s="124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</row>
    <row r="838" spans="1:235">
      <c r="A838" s="4" t="s">
        <v>178</v>
      </c>
      <c r="B838" s="4" t="s">
        <v>175</v>
      </c>
      <c r="C838" s="4">
        <v>4</v>
      </c>
      <c r="D838" s="16">
        <v>27</v>
      </c>
      <c r="E838" s="4" t="s">
        <v>165</v>
      </c>
      <c r="F838" s="15">
        <v>1.3111196000000001E-4</v>
      </c>
      <c r="G838" s="15">
        <v>-5.5275851999999999E-6</v>
      </c>
      <c r="H838" s="15">
        <v>1.3319771E-4</v>
      </c>
      <c r="I838" s="15">
        <v>4.7486530999999998E-5</v>
      </c>
      <c r="J838" s="15">
        <v>1.1459049000000001E-4</v>
      </c>
      <c r="K838" s="15"/>
      <c r="L838" s="15">
        <v>1.5649832E-4</v>
      </c>
      <c r="M838" s="15"/>
      <c r="N838" s="15">
        <v>8.4959074999999996E-5</v>
      </c>
      <c r="O838" s="15"/>
      <c r="P838" s="15"/>
      <c r="Q838" s="15"/>
      <c r="R838" s="15"/>
      <c r="S838" s="15"/>
      <c r="T838" s="15">
        <v>-4.3310485999999998E-6</v>
      </c>
      <c r="U838" s="15">
        <v>6.1055818999999996E-6</v>
      </c>
      <c r="V838" s="15">
        <v>16.620559</v>
      </c>
      <c r="W838" s="15">
        <v>3.7127623999999999</v>
      </c>
      <c r="X838" s="15">
        <v>5.8180019999999999</v>
      </c>
      <c r="Y838" s="15"/>
      <c r="Z838" s="15">
        <v>6.1901539000000003</v>
      </c>
      <c r="AA838" s="15"/>
      <c r="AB838" s="15">
        <v>1.0434082</v>
      </c>
      <c r="AC838" s="4"/>
      <c r="AD838" s="4"/>
      <c r="AE838" s="4"/>
      <c r="AF838" s="4"/>
      <c r="AG838" s="4"/>
      <c r="AH838" s="4"/>
      <c r="AI838" s="69">
        <f t="shared" si="1730"/>
        <v>1</v>
      </c>
      <c r="AJ838" s="15">
        <f t="shared" si="1688"/>
        <v>-1.3544300860000001E-4</v>
      </c>
      <c r="AK838" s="15">
        <f t="shared" si="1689"/>
        <v>1.16331671E-5</v>
      </c>
      <c r="AL838" s="15">
        <f t="shared" si="1690"/>
        <v>16.620425802290001</v>
      </c>
      <c r="AM838" s="15">
        <f t="shared" si="1691"/>
        <v>3.7127149134690001</v>
      </c>
      <c r="AN838" s="15">
        <f t="shared" si="1692"/>
        <v>5.8178874095099999</v>
      </c>
      <c r="AO838" s="15">
        <f t="shared" si="1693"/>
        <v>0</v>
      </c>
      <c r="AP838" s="15">
        <f t="shared" si="1694"/>
        <v>6.1899974016800003</v>
      </c>
      <c r="AQ838" s="15">
        <f t="shared" si="1695"/>
        <v>0</v>
      </c>
      <c r="AR838" s="15">
        <f t="shared" si="1696"/>
        <v>1.043323240925</v>
      </c>
      <c r="AS838" s="15">
        <f t="shared" si="1697"/>
        <v>0</v>
      </c>
      <c r="AT838" s="15">
        <f t="shared" si="1698"/>
        <v>0</v>
      </c>
      <c r="AU838" s="15">
        <f t="shared" si="1699"/>
        <v>0</v>
      </c>
      <c r="AV838" s="15">
        <f t="shared" si="1700"/>
        <v>0</v>
      </c>
      <c r="AW838" s="15">
        <f t="shared" si="1701"/>
        <v>0</v>
      </c>
      <c r="AX838" s="4"/>
      <c r="AY838" s="4">
        <f t="shared" si="1702"/>
        <v>0</v>
      </c>
      <c r="AZ838" s="4">
        <f t="shared" si="1703"/>
        <v>1</v>
      </c>
      <c r="BA838" s="4"/>
      <c r="BB838" s="4">
        <f t="shared" si="1731"/>
        <v>1</v>
      </c>
      <c r="BC838" s="4">
        <f t="shared" si="1732"/>
        <v>1</v>
      </c>
      <c r="BD838" s="40">
        <f t="shared" si="1733"/>
        <v>2.2209332135105755</v>
      </c>
      <c r="BE838" s="15">
        <f t="shared" si="1734"/>
        <v>16.620425802290001</v>
      </c>
      <c r="BF838" s="15">
        <f t="shared" si="1735"/>
        <v>3.7127149134690001</v>
      </c>
      <c r="BG838" s="15">
        <f t="shared" si="1704"/>
        <v>5.8178874095099999</v>
      </c>
      <c r="BH838" s="15">
        <f t="shared" si="1705"/>
        <v>6.1899974016800003</v>
      </c>
      <c r="BI838" s="15">
        <f t="shared" si="1706"/>
        <v>1.043323240925</v>
      </c>
      <c r="BJ838" s="18">
        <f t="shared" si="1707"/>
        <v>0.22338265924314971</v>
      </c>
      <c r="BK838" s="18">
        <f t="shared" si="1708"/>
        <v>0.35004442598025365</v>
      </c>
      <c r="BL838" s="18">
        <f t="shared" si="1709"/>
        <v>0.37243314192510807</v>
      </c>
      <c r="BM838" s="18">
        <f t="shared" si="1710"/>
        <v>6.2773556666715996E-2</v>
      </c>
      <c r="BN838" s="18">
        <f t="shared" si="1752"/>
        <v>1.5670170064509525</v>
      </c>
      <c r="BO838" s="18">
        <f t="shared" si="1753"/>
        <v>1.6672428521845042</v>
      </c>
      <c r="BP838" s="18">
        <f t="shared" si="1754"/>
        <v>0.28101356156919788</v>
      </c>
      <c r="BQ838" s="18">
        <f t="shared" si="1755"/>
        <v>1.0639596413574013</v>
      </c>
      <c r="BR838" s="18">
        <f t="shared" si="1756"/>
        <v>0.17933025641224498</v>
      </c>
      <c r="BS838" s="18">
        <f t="shared" si="1757"/>
        <v>0.16854986734595981</v>
      </c>
      <c r="BT838" s="144">
        <f t="shared" si="1711"/>
        <v>-1.4988690173689585</v>
      </c>
      <c r="BU838" s="144">
        <f t="shared" si="1712"/>
        <v>-1.0496952011816294</v>
      </c>
      <c r="BV838" s="144">
        <f t="shared" si="1713"/>
        <v>-0.98769774203665139</v>
      </c>
      <c r="BW838" s="144">
        <f t="shared" si="1714"/>
        <v>-2.7682213663698216</v>
      </c>
      <c r="BX838" s="96"/>
      <c r="BY838" s="96"/>
      <c r="BZ838" s="96"/>
      <c r="CA838" s="96"/>
      <c r="CB838" s="96"/>
      <c r="CC838" s="96"/>
      <c r="CD838" s="96"/>
      <c r="CE838" s="96"/>
      <c r="CF838" s="96"/>
      <c r="CG838" s="96"/>
      <c r="CH838" s="96"/>
      <c r="CI838" s="4"/>
      <c r="CJ838" s="43"/>
      <c r="CK838" s="20">
        <f t="shared" si="1736"/>
        <v>0</v>
      </c>
      <c r="CL838" s="42">
        <f t="shared" si="1737"/>
        <v>2.2209332135105755</v>
      </c>
      <c r="CM838" s="43">
        <f t="shared" si="1738"/>
        <v>0.21795670764922179</v>
      </c>
      <c r="CN838" s="43">
        <f t="shared" si="1739"/>
        <v>0.3333480363559711</v>
      </c>
      <c r="CO838" s="40">
        <f t="shared" si="1740"/>
        <v>0.33810000000000001</v>
      </c>
      <c r="CP838" s="43">
        <f t="shared" si="1741"/>
        <v>5.4378471025868937E-2</v>
      </c>
      <c r="CQ838" s="18">
        <f t="shared" si="1742"/>
        <v>1.5294231590819376</v>
      </c>
      <c r="CR838" s="18">
        <f t="shared" si="1743"/>
        <v>1.5512254871464479</v>
      </c>
      <c r="CS838" s="18">
        <f t="shared" si="1744"/>
        <v>0.24949207396445586</v>
      </c>
      <c r="CT838" s="18">
        <f t="shared" si="1745"/>
        <v>1.0142552621457606</v>
      </c>
      <c r="CU838" s="18">
        <f t="shared" si="1746"/>
        <v>0.1631282176439762</v>
      </c>
      <c r="CV838" s="18">
        <f t="shared" si="1747"/>
        <v>0.16083546591502199</v>
      </c>
      <c r="CW838" s="15">
        <f t="shared" si="1748"/>
        <v>-1.5234588246794456</v>
      </c>
      <c r="CX838" s="15">
        <f t="shared" si="1749"/>
        <v>-1.0985681805729728</v>
      </c>
      <c r="CY838" s="15">
        <f t="shared" si="1750"/>
        <v>-2.9117869566521439</v>
      </c>
      <c r="CZ838" s="15">
        <f t="shared" si="1758"/>
        <v>0.42489064410647281</v>
      </c>
      <c r="DA838" s="15">
        <f t="shared" si="1759"/>
        <v>0.43904525541114875</v>
      </c>
      <c r="DB838" s="15">
        <f t="shared" si="1760"/>
        <v>-1.3883281319726988</v>
      </c>
      <c r="DC838" s="15">
        <f t="shared" si="1761"/>
        <v>1.4154611304675949E-2</v>
      </c>
      <c r="DD838" s="15">
        <f t="shared" si="1762"/>
        <v>-1.8132187760791711</v>
      </c>
      <c r="DE838" s="15">
        <f t="shared" si="1763"/>
        <v>-1.8273733873838474</v>
      </c>
      <c r="DF838" s="15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125"/>
      <c r="DZ838" s="4"/>
      <c r="EA838" s="20"/>
      <c r="EB838" s="20"/>
      <c r="EC838" s="20"/>
      <c r="ED838" s="4"/>
      <c r="EE838" s="4" t="str">
        <f>E838</f>
        <v>iRM6</v>
      </c>
      <c r="EF838" s="4" t="str">
        <f>A838</f>
        <v>Lab 3</v>
      </c>
      <c r="EG838" s="4" t="str">
        <f>B838</f>
        <v>Jul 29, 2020</v>
      </c>
      <c r="EH838" s="130">
        <f>C838</f>
        <v>4</v>
      </c>
      <c r="EI838" s="51">
        <f>BE838/AVERAGE(BE837,BE839)</f>
        <v>0.98804096814806264</v>
      </c>
      <c r="EJ838" s="52">
        <f>(CM838/AVERAGE(CM837,CM839)-1)*10^6</f>
        <v>-1.5099936095941402</v>
      </c>
      <c r="EK838" s="52">
        <f>(CN838/AVERAGE(CN837,CN839)-1)*10^6</f>
        <v>-12.375815492071673</v>
      </c>
      <c r="EL838" s="52">
        <f>(CP838/AVERAGE(CP837,CP839)-1)*10^6</f>
        <v>-3.3746693188785315</v>
      </c>
      <c r="EQ838" s="124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</row>
    <row r="839" spans="1:235">
      <c r="A839" s="4" t="s">
        <v>178</v>
      </c>
      <c r="B839" s="4" t="s">
        <v>175</v>
      </c>
      <c r="C839" s="4">
        <v>4</v>
      </c>
      <c r="D839" s="16">
        <v>28</v>
      </c>
      <c r="E839" s="4" t="s">
        <v>162</v>
      </c>
      <c r="F839" s="15">
        <v>1.3111196000000001E-4</v>
      </c>
      <c r="G839" s="15">
        <v>-5.5275851999999999E-6</v>
      </c>
      <c r="H839" s="15">
        <v>1.3319771E-4</v>
      </c>
      <c r="I839" s="15">
        <v>4.7486530999999998E-5</v>
      </c>
      <c r="J839" s="15">
        <v>1.1459049000000001E-4</v>
      </c>
      <c r="K839" s="15"/>
      <c r="L839" s="15">
        <v>1.5649832E-4</v>
      </c>
      <c r="M839" s="15"/>
      <c r="N839" s="15">
        <v>8.4959074999999996E-5</v>
      </c>
      <c r="O839" s="15"/>
      <c r="P839" s="15"/>
      <c r="Q839" s="15"/>
      <c r="R839" s="15"/>
      <c r="S839" s="15"/>
      <c r="T839" s="15">
        <v>-2.0480279E-5</v>
      </c>
      <c r="U839" s="15">
        <v>1.3929421E-5</v>
      </c>
      <c r="V839" s="15">
        <v>16.800388000000002</v>
      </c>
      <c r="W839" s="15">
        <v>3.7529788000000002</v>
      </c>
      <c r="X839" s="15">
        <v>5.8810650999999998</v>
      </c>
      <c r="Y839" s="15"/>
      <c r="Z839" s="15">
        <v>6.2571722999999997</v>
      </c>
      <c r="AA839" s="15"/>
      <c r="AB839" s="15">
        <v>1.0547053</v>
      </c>
      <c r="AC839" s="4"/>
      <c r="AD839" s="4"/>
      <c r="AE839" s="4"/>
      <c r="AF839" s="4"/>
      <c r="AG839" s="4"/>
      <c r="AH839" s="4"/>
      <c r="AI839" s="69">
        <f t="shared" si="1730"/>
        <v>1</v>
      </c>
      <c r="AJ839" s="15">
        <f t="shared" si="1688"/>
        <v>-1.51592239E-4</v>
      </c>
      <c r="AK839" s="15">
        <f t="shared" si="1689"/>
        <v>1.94570062E-5</v>
      </c>
      <c r="AL839" s="15">
        <f t="shared" si="1690"/>
        <v>16.800254802290002</v>
      </c>
      <c r="AM839" s="15">
        <f t="shared" si="1691"/>
        <v>3.7529313134690003</v>
      </c>
      <c r="AN839" s="15">
        <f t="shared" si="1692"/>
        <v>5.8809505095099999</v>
      </c>
      <c r="AO839" s="15">
        <f t="shared" si="1693"/>
        <v>0</v>
      </c>
      <c r="AP839" s="15">
        <f t="shared" si="1694"/>
        <v>6.2570158016799997</v>
      </c>
      <c r="AQ839" s="15">
        <f t="shared" si="1695"/>
        <v>0</v>
      </c>
      <c r="AR839" s="15">
        <f t="shared" si="1696"/>
        <v>1.0546203409249999</v>
      </c>
      <c r="AS839" s="15">
        <f t="shared" si="1697"/>
        <v>0</v>
      </c>
      <c r="AT839" s="15">
        <f t="shared" si="1698"/>
        <v>0</v>
      </c>
      <c r="AU839" s="15">
        <f t="shared" si="1699"/>
        <v>0</v>
      </c>
      <c r="AV839" s="15">
        <f t="shared" si="1700"/>
        <v>0</v>
      </c>
      <c r="AW839" s="15">
        <f t="shared" si="1701"/>
        <v>0</v>
      </c>
      <c r="AX839" s="4"/>
      <c r="AY839" s="4">
        <f t="shared" si="1702"/>
        <v>0</v>
      </c>
      <c r="AZ839" s="4">
        <f t="shared" si="1703"/>
        <v>1</v>
      </c>
      <c r="BA839" s="4"/>
      <c r="BB839" s="4">
        <f t="shared" si="1731"/>
        <v>1</v>
      </c>
      <c r="BC839" s="4">
        <f t="shared" si="1732"/>
        <v>1</v>
      </c>
      <c r="BD839" s="40">
        <f t="shared" si="1733"/>
        <v>2.2210951381196695</v>
      </c>
      <c r="BE839" s="15">
        <f t="shared" si="1734"/>
        <v>16.800254802290002</v>
      </c>
      <c r="BF839" s="15">
        <f t="shared" si="1735"/>
        <v>3.7529313134690003</v>
      </c>
      <c r="BG839" s="15">
        <f t="shared" si="1704"/>
        <v>5.8809505095099999</v>
      </c>
      <c r="BH839" s="15">
        <f t="shared" si="1705"/>
        <v>6.2570158016799997</v>
      </c>
      <c r="BI839" s="15">
        <f t="shared" si="1706"/>
        <v>1.0546203409249999</v>
      </c>
      <c r="BJ839" s="18">
        <f t="shared" si="1707"/>
        <v>0.22338538061681346</v>
      </c>
      <c r="BK839" s="18">
        <f t="shared" si="1708"/>
        <v>0.35005126878839848</v>
      </c>
      <c r="BL839" s="18">
        <f t="shared" si="1709"/>
        <v>0.37243576810675044</v>
      </c>
      <c r="BM839" s="18">
        <f t="shared" si="1710"/>
        <v>6.2774068211230175E-2</v>
      </c>
      <c r="BN839" s="18">
        <f t="shared" si="1752"/>
        <v>1.5670285486983713</v>
      </c>
      <c r="BO839" s="18">
        <f t="shared" si="1753"/>
        <v>1.6672342974207977</v>
      </c>
      <c r="BP839" s="18">
        <f t="shared" si="1754"/>
        <v>0.28101242810920718</v>
      </c>
      <c r="BQ839" s="18">
        <f t="shared" si="1755"/>
        <v>1.0639463453334406</v>
      </c>
      <c r="BR839" s="18">
        <f t="shared" si="1756"/>
        <v>0.17932821220304246</v>
      </c>
      <c r="BS839" s="18">
        <f t="shared" si="1757"/>
        <v>0.16855005234952991</v>
      </c>
      <c r="BT839" s="144">
        <f t="shared" si="1711"/>
        <v>-1.4988568348786235</v>
      </c>
      <c r="BU839" s="144">
        <f t="shared" si="1712"/>
        <v>-1.0496756529735882</v>
      </c>
      <c r="BV839" s="144">
        <f t="shared" si="1713"/>
        <v>-0.98769069064383042</v>
      </c>
      <c r="BW839" s="144">
        <f t="shared" si="1714"/>
        <v>-2.7682132173584058</v>
      </c>
      <c r="BX839" s="96"/>
      <c r="BY839" s="96"/>
      <c r="BZ839" s="96"/>
      <c r="CA839" s="96"/>
      <c r="CB839" s="96"/>
      <c r="CC839" s="96"/>
      <c r="CD839" s="96"/>
      <c r="CE839" s="96"/>
      <c r="CF839" s="96"/>
      <c r="CG839" s="96"/>
      <c r="CH839" s="96"/>
      <c r="CI839" s="4"/>
      <c r="CJ839" s="43"/>
      <c r="CK839" s="20">
        <f t="shared" si="1736"/>
        <v>0</v>
      </c>
      <c r="CL839" s="42">
        <f t="shared" si="1737"/>
        <v>2.2210951381196695</v>
      </c>
      <c r="CM839" s="43">
        <f t="shared" si="1738"/>
        <v>0.21795897216310828</v>
      </c>
      <c r="CN839" s="43">
        <f t="shared" si="1739"/>
        <v>0.33335336495326257</v>
      </c>
      <c r="CO839" s="40">
        <f t="shared" si="1740"/>
        <v>0.33810000000000001</v>
      </c>
      <c r="CP839" s="43">
        <f t="shared" si="1741"/>
        <v>5.4378344970138104E-2</v>
      </c>
      <c r="CQ839" s="18">
        <f t="shared" si="1742"/>
        <v>1.5294317166434408</v>
      </c>
      <c r="CR839" s="18">
        <f t="shared" si="1743"/>
        <v>1.5512093704818211</v>
      </c>
      <c r="CS839" s="18">
        <f t="shared" si="1744"/>
        <v>0.24948890348704889</v>
      </c>
      <c r="CT839" s="18">
        <f t="shared" si="1745"/>
        <v>1.0142390494465321</v>
      </c>
      <c r="CU839" s="18">
        <f t="shared" si="1746"/>
        <v>0.16312523192247408</v>
      </c>
      <c r="CV839" s="18">
        <f t="shared" si="1747"/>
        <v>0.16083509307937921</v>
      </c>
      <c r="CW839" s="15">
        <f t="shared" si="1748"/>
        <v>-1.5234484349917541</v>
      </c>
      <c r="CX839" s="15">
        <f t="shared" si="1749"/>
        <v>-1.0985521956139457</v>
      </c>
      <c r="CY839" s="15">
        <f t="shared" si="1750"/>
        <v>-2.911789274773168</v>
      </c>
      <c r="CZ839" s="15">
        <f t="shared" si="1758"/>
        <v>0.42489623937780857</v>
      </c>
      <c r="DA839" s="15">
        <f t="shared" si="1759"/>
        <v>0.43903486572345723</v>
      </c>
      <c r="DB839" s="15">
        <f t="shared" si="1760"/>
        <v>-1.3883408397814141</v>
      </c>
      <c r="DC839" s="15">
        <f t="shared" si="1761"/>
        <v>1.413862634564879E-2</v>
      </c>
      <c r="DD839" s="15">
        <f t="shared" si="1762"/>
        <v>-1.8132370791592223</v>
      </c>
      <c r="DE839" s="15">
        <f t="shared" si="1763"/>
        <v>-1.8273757055048712</v>
      </c>
      <c r="DF839" s="15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3" t="str">
        <f>E839</f>
        <v>STD</v>
      </c>
      <c r="DW839" s="43" t="str">
        <f>A839</f>
        <v>Lab 3</v>
      </c>
      <c r="DX839" s="43" t="str">
        <f>B839</f>
        <v>Jul 29, 2020</v>
      </c>
      <c r="DY839" s="125">
        <f>C839</f>
        <v>4</v>
      </c>
      <c r="DZ839" s="51">
        <f>BE839/AVERAGE(BE837,BE841)</f>
        <v>0.99667867800549503</v>
      </c>
      <c r="EA839" s="52">
        <f>(CM839/AVERAGE(CM837,CM841)-1)*10^6</f>
        <v>19.092747244098263</v>
      </c>
      <c r="EB839" s="52">
        <f>(CN839/AVERAGE(CN837,CN841)-1)*10^6</f>
        <v>5.5240126721756155</v>
      </c>
      <c r="EC839" s="52">
        <f>(CP839/AVERAGE(CP837,CP841)-1)*10^6</f>
        <v>-5.1049336514674692</v>
      </c>
      <c r="ED839" s="4"/>
      <c r="EE839" s="4"/>
      <c r="EF839" s="4"/>
      <c r="EG839" s="4"/>
      <c r="EH839" s="130"/>
      <c r="EI839" s="20"/>
      <c r="EJ839" s="20"/>
      <c r="EK839" s="52"/>
      <c r="EL839" s="52"/>
      <c r="EQ839" s="124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</row>
    <row r="840" spans="1:235">
      <c r="A840" s="4" t="s">
        <v>178</v>
      </c>
      <c r="B840" s="4" t="s">
        <v>175</v>
      </c>
      <c r="C840" s="4">
        <v>4</v>
      </c>
      <c r="D840" s="16">
        <v>29</v>
      </c>
      <c r="E840" s="4" t="s">
        <v>172</v>
      </c>
      <c r="F840" s="15">
        <v>1.3111196000000001E-4</v>
      </c>
      <c r="G840" s="15">
        <v>-5.5275851999999999E-6</v>
      </c>
      <c r="H840" s="15">
        <v>1.3319771E-4</v>
      </c>
      <c r="I840" s="15">
        <v>4.7486530999999998E-5</v>
      </c>
      <c r="J840" s="15">
        <v>1.1459049000000001E-4</v>
      </c>
      <c r="K840" s="15"/>
      <c r="L840" s="15">
        <v>1.5649832E-4</v>
      </c>
      <c r="M840" s="15"/>
      <c r="N840" s="15">
        <v>8.4959074999999996E-5</v>
      </c>
      <c r="O840" s="15"/>
      <c r="P840" s="15"/>
      <c r="Q840" s="15"/>
      <c r="R840" s="15"/>
      <c r="S840" s="15"/>
      <c r="T840" s="15">
        <v>-2.4939070000000001E-5</v>
      </c>
      <c r="U840" s="15">
        <v>5.0296244999999998E-5</v>
      </c>
      <c r="V840" s="15">
        <v>16.816338999999999</v>
      </c>
      <c r="W840" s="15">
        <v>3.7565081</v>
      </c>
      <c r="X840" s="15">
        <v>5.8866681999999999</v>
      </c>
      <c r="Y840" s="15"/>
      <c r="Z840" s="15">
        <v>6.2632510000000003</v>
      </c>
      <c r="AA840" s="15"/>
      <c r="AB840" s="15">
        <v>1.0557141999999999</v>
      </c>
      <c r="AC840" s="4"/>
      <c r="AD840" s="4"/>
      <c r="AE840" s="4"/>
      <c r="AF840" s="4"/>
      <c r="AG840" s="4"/>
      <c r="AH840" s="4"/>
      <c r="AI840" s="69">
        <f t="shared" si="1730"/>
        <v>1</v>
      </c>
      <c r="AJ840" s="15">
        <f t="shared" si="1688"/>
        <v>-1.5605103E-4</v>
      </c>
      <c r="AK840" s="15">
        <f t="shared" si="1689"/>
        <v>5.5823830199999998E-5</v>
      </c>
      <c r="AL840" s="15">
        <f t="shared" si="1690"/>
        <v>16.81620580229</v>
      </c>
      <c r="AM840" s="15">
        <f t="shared" si="1691"/>
        <v>3.7564606134690002</v>
      </c>
      <c r="AN840" s="15">
        <f t="shared" si="1692"/>
        <v>5.88655360951</v>
      </c>
      <c r="AO840" s="15">
        <f t="shared" si="1693"/>
        <v>0</v>
      </c>
      <c r="AP840" s="15">
        <f t="shared" si="1694"/>
        <v>6.2630945016800004</v>
      </c>
      <c r="AQ840" s="15">
        <f t="shared" si="1695"/>
        <v>0</v>
      </c>
      <c r="AR840" s="15">
        <f t="shared" si="1696"/>
        <v>1.0556292409249999</v>
      </c>
      <c r="AS840" s="15">
        <f t="shared" si="1697"/>
        <v>0</v>
      </c>
      <c r="AT840" s="15">
        <f t="shared" si="1698"/>
        <v>0</v>
      </c>
      <c r="AU840" s="15">
        <f t="shared" si="1699"/>
        <v>0</v>
      </c>
      <c r="AV840" s="15">
        <f t="shared" si="1700"/>
        <v>0</v>
      </c>
      <c r="AW840" s="15">
        <f t="shared" si="1701"/>
        <v>0</v>
      </c>
      <c r="AX840" s="4"/>
      <c r="AY840" s="4">
        <f t="shared" si="1702"/>
        <v>0</v>
      </c>
      <c r="AZ840" s="4">
        <f t="shared" si="1703"/>
        <v>1</v>
      </c>
      <c r="BA840" s="4"/>
      <c r="BB840" s="4">
        <f t="shared" si="1731"/>
        <v>1</v>
      </c>
      <c r="BC840" s="4">
        <f t="shared" si="1732"/>
        <v>1</v>
      </c>
      <c r="BD840" s="40">
        <f t="shared" si="1733"/>
        <v>2.2216010334414555</v>
      </c>
      <c r="BE840" s="15">
        <f t="shared" si="1734"/>
        <v>16.81620580229</v>
      </c>
      <c r="BF840" s="15">
        <f t="shared" si="1735"/>
        <v>3.7564606134690002</v>
      </c>
      <c r="BG840" s="15">
        <f t="shared" si="1704"/>
        <v>5.88655360951</v>
      </c>
      <c r="BH840" s="15">
        <f t="shared" si="1705"/>
        <v>6.2630945016800004</v>
      </c>
      <c r="BI840" s="15">
        <f t="shared" si="1706"/>
        <v>1.0556292409249999</v>
      </c>
      <c r="BJ840" s="18">
        <f t="shared" si="1707"/>
        <v>0.2233833635026905</v>
      </c>
      <c r="BK840" s="18">
        <f t="shared" si="1708"/>
        <v>0.35005242435296435</v>
      </c>
      <c r="BL840" s="18">
        <f t="shared" si="1709"/>
        <v>0.37244397311235949</v>
      </c>
      <c r="BM840" s="18">
        <f t="shared" si="1710"/>
        <v>6.2774519611388566E-2</v>
      </c>
      <c r="BN840" s="18">
        <f t="shared" si="1752"/>
        <v>1.5670478717129182</v>
      </c>
      <c r="BO840" s="18">
        <f t="shared" si="1753"/>
        <v>1.6672860828683584</v>
      </c>
      <c r="BP840" s="18">
        <f t="shared" si="1754"/>
        <v>0.28101698634613181</v>
      </c>
      <c r="BQ840" s="18">
        <f t="shared" si="1755"/>
        <v>1.0639662724827106</v>
      </c>
      <c r="BR840" s="18">
        <f t="shared" si="1756"/>
        <v>0.17932890974093602</v>
      </c>
      <c r="BS840" s="18">
        <f t="shared" si="1757"/>
        <v>0.16854755115731368</v>
      </c>
      <c r="BT840" s="144">
        <f t="shared" si="1711"/>
        <v>-1.4988658646693129</v>
      </c>
      <c r="BU840" s="144">
        <f t="shared" si="1712"/>
        <v>-1.0496723518495483</v>
      </c>
      <c r="BV840" s="144">
        <f t="shared" si="1713"/>
        <v>-0.98766866022695821</v>
      </c>
      <c r="BW840" s="144">
        <f t="shared" si="1714"/>
        <v>-2.7682060265143473</v>
      </c>
      <c r="BX840" s="96"/>
      <c r="BY840" s="96"/>
      <c r="BZ840" s="96"/>
      <c r="CA840" s="96"/>
      <c r="CB840" s="96"/>
      <c r="CC840" s="96"/>
      <c r="CD840" s="96"/>
      <c r="CE840" s="96"/>
      <c r="CF840" s="96"/>
      <c r="CG840" s="96"/>
      <c r="CH840" s="96"/>
      <c r="CI840" s="4"/>
      <c r="CJ840" s="43"/>
      <c r="CK840" s="20">
        <f t="shared" si="1736"/>
        <v>0</v>
      </c>
      <c r="CL840" s="42">
        <f t="shared" si="1737"/>
        <v>2.2216010334414555</v>
      </c>
      <c r="CM840" s="43">
        <f t="shared" si="1738"/>
        <v>0.21795578323296577</v>
      </c>
      <c r="CN840" s="43">
        <f t="shared" si="1739"/>
        <v>0.33335075433705397</v>
      </c>
      <c r="CO840" s="40">
        <f t="shared" si="1740"/>
        <v>0.33810000000000001</v>
      </c>
      <c r="CP840" s="43">
        <f t="shared" si="1741"/>
        <v>5.4376957728435732E-2</v>
      </c>
      <c r="CQ840" s="18">
        <f t="shared" si="1742"/>
        <v>1.5294421161596172</v>
      </c>
      <c r="CR840" s="18">
        <f t="shared" si="1743"/>
        <v>1.5512320663619004</v>
      </c>
      <c r="CS840" s="18">
        <f t="shared" si="1744"/>
        <v>0.24948618899602215</v>
      </c>
      <c r="CT840" s="18">
        <f t="shared" si="1745"/>
        <v>1.0142469923981152</v>
      </c>
      <c r="CU840" s="18">
        <f t="shared" si="1746"/>
        <v>0.16312234792021707</v>
      </c>
      <c r="CV840" s="18">
        <f t="shared" si="1747"/>
        <v>0.16083099002790816</v>
      </c>
      <c r="CW840" s="15">
        <f t="shared" si="1748"/>
        <v>-1.5234630659722526</v>
      </c>
      <c r="CX840" s="15">
        <f t="shared" si="1749"/>
        <v>-1.0985600270226115</v>
      </c>
      <c r="CY840" s="15">
        <f t="shared" si="1750"/>
        <v>-2.9118147860203076</v>
      </c>
      <c r="CZ840" s="15">
        <f t="shared" si="1758"/>
        <v>0.42490303894964115</v>
      </c>
      <c r="DA840" s="15">
        <f t="shared" si="1759"/>
        <v>0.43904949670395549</v>
      </c>
      <c r="DB840" s="15">
        <f t="shared" si="1760"/>
        <v>-1.3883517200480551</v>
      </c>
      <c r="DC840" s="15">
        <f t="shared" si="1761"/>
        <v>1.4146457754314484E-2</v>
      </c>
      <c r="DD840" s="15">
        <f t="shared" si="1762"/>
        <v>-1.8132547589976964</v>
      </c>
      <c r="DE840" s="15">
        <f t="shared" si="1763"/>
        <v>-1.8274012167520106</v>
      </c>
      <c r="DF840" s="15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125"/>
      <c r="DZ840" s="4"/>
      <c r="EA840" s="20"/>
      <c r="EB840" s="20"/>
      <c r="EC840" s="20"/>
      <c r="ED840" s="4"/>
      <c r="EE840" s="4" t="str">
        <f>E840</f>
        <v>iRM11</v>
      </c>
      <c r="EF840" s="4" t="str">
        <f>A840</f>
        <v>Lab 3</v>
      </c>
      <c r="EG840" s="4" t="str">
        <f>B840</f>
        <v>Jul 29, 2020</v>
      </c>
      <c r="EH840" s="130">
        <f>C840</f>
        <v>4</v>
      </c>
      <c r="EI840" s="51">
        <f>BE840/AVERAGE(BE839,BE841)</f>
        <v>0.99888962801502224</v>
      </c>
      <c r="EJ840" s="52">
        <f>(CM840/AVERAGE(CM839,CM841)-1)*10^6</f>
        <v>-4.4181893871231281</v>
      </c>
      <c r="EK840" s="52">
        <f>(CN840/AVERAGE(CN839,CN841)-1)*10^6</f>
        <v>-5.9164676131651106</v>
      </c>
      <c r="EL840" s="52">
        <f>(CP840/AVERAGE(CP839,CP841)-1)*10^6</f>
        <v>-24.923083852601557</v>
      </c>
      <c r="EQ840" s="124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</row>
    <row r="841" spans="1:235">
      <c r="A841" s="4" t="s">
        <v>178</v>
      </c>
      <c r="B841" s="4" t="s">
        <v>175</v>
      </c>
      <c r="C841" s="4">
        <v>4</v>
      </c>
      <c r="D841" s="16">
        <v>30</v>
      </c>
      <c r="E841" s="4" t="s">
        <v>162</v>
      </c>
      <c r="F841" s="15">
        <v>1.3111196000000001E-4</v>
      </c>
      <c r="G841" s="15">
        <v>-5.5275851999999999E-6</v>
      </c>
      <c r="H841" s="15">
        <v>1.3319771E-4</v>
      </c>
      <c r="I841" s="15">
        <v>4.7486530999999998E-5</v>
      </c>
      <c r="J841" s="15">
        <v>1.1459049000000001E-4</v>
      </c>
      <c r="K841" s="15"/>
      <c r="L841" s="15">
        <v>1.5649832E-4</v>
      </c>
      <c r="M841" s="15"/>
      <c r="N841" s="15">
        <v>8.4959074999999996E-5</v>
      </c>
      <c r="O841" s="15"/>
      <c r="P841" s="15"/>
      <c r="Q841" s="15"/>
      <c r="R841" s="15"/>
      <c r="S841" s="15"/>
      <c r="T841" s="15">
        <v>-1.8805785000000001E-5</v>
      </c>
      <c r="U841" s="15">
        <v>1.5187204E-5</v>
      </c>
      <c r="V841" s="15">
        <v>16.869675999999998</v>
      </c>
      <c r="W841" s="15">
        <v>3.7684088</v>
      </c>
      <c r="X841" s="15">
        <v>5.9053873000000001</v>
      </c>
      <c r="Y841" s="15"/>
      <c r="Z841" s="15">
        <v>6.2831681000000001</v>
      </c>
      <c r="AA841" s="15"/>
      <c r="AB841" s="15">
        <v>1.0591012</v>
      </c>
      <c r="AC841" s="4"/>
      <c r="AD841" s="4"/>
      <c r="AE841" s="4"/>
      <c r="AF841" s="4"/>
      <c r="AG841" s="4"/>
      <c r="AH841" s="4"/>
      <c r="AI841" s="69">
        <f t="shared" si="1730"/>
        <v>1</v>
      </c>
      <c r="AJ841" s="15">
        <f t="shared" si="1688"/>
        <v>-1.4991774500000001E-4</v>
      </c>
      <c r="AK841" s="15">
        <f t="shared" si="1689"/>
        <v>2.07147892E-5</v>
      </c>
      <c r="AL841" s="15">
        <f t="shared" si="1690"/>
        <v>16.869542802289999</v>
      </c>
      <c r="AM841" s="15">
        <f t="shared" si="1691"/>
        <v>3.7683613134690002</v>
      </c>
      <c r="AN841" s="15">
        <f t="shared" si="1692"/>
        <v>5.9052727095100002</v>
      </c>
      <c r="AO841" s="15">
        <f t="shared" si="1693"/>
        <v>0</v>
      </c>
      <c r="AP841" s="15">
        <f t="shared" si="1694"/>
        <v>6.2830116016800002</v>
      </c>
      <c r="AQ841" s="15">
        <f t="shared" si="1695"/>
        <v>0</v>
      </c>
      <c r="AR841" s="15">
        <f t="shared" si="1696"/>
        <v>1.0590162409249999</v>
      </c>
      <c r="AS841" s="15">
        <f t="shared" si="1697"/>
        <v>0</v>
      </c>
      <c r="AT841" s="15">
        <f t="shared" si="1698"/>
        <v>0</v>
      </c>
      <c r="AU841" s="15">
        <f t="shared" si="1699"/>
        <v>0</v>
      </c>
      <c r="AV841" s="15">
        <f t="shared" si="1700"/>
        <v>0</v>
      </c>
      <c r="AW841" s="15">
        <f t="shared" si="1701"/>
        <v>0</v>
      </c>
      <c r="AX841" s="4"/>
      <c r="AY841" s="4">
        <f t="shared" si="1702"/>
        <v>0</v>
      </c>
      <c r="AZ841" s="4">
        <f t="shared" si="1703"/>
        <v>1</v>
      </c>
      <c r="BA841" s="4"/>
      <c r="BB841" s="4">
        <f t="shared" si="1731"/>
        <v>1</v>
      </c>
      <c r="BC841" s="4">
        <f t="shared" si="1732"/>
        <v>1</v>
      </c>
      <c r="BD841" s="40">
        <f t="shared" si="1733"/>
        <v>2.2217912906242403</v>
      </c>
      <c r="BE841" s="15">
        <f t="shared" si="1734"/>
        <v>16.869542802289999</v>
      </c>
      <c r="BF841" s="15">
        <f t="shared" si="1735"/>
        <v>3.7683613134690002</v>
      </c>
      <c r="BG841" s="15">
        <f t="shared" si="1704"/>
        <v>5.9052727095100002</v>
      </c>
      <c r="BH841" s="15">
        <f t="shared" si="1705"/>
        <v>6.2830116016800002</v>
      </c>
      <c r="BI841" s="15">
        <f t="shared" si="1706"/>
        <v>1.0590162409249999</v>
      </c>
      <c r="BJ841" s="18">
        <f t="shared" si="1707"/>
        <v>0.22338253962386309</v>
      </c>
      <c r="BK841" s="18">
        <f t="shared" si="1708"/>
        <v>0.35005529069278474</v>
      </c>
      <c r="BL841" s="18">
        <f t="shared" si="1709"/>
        <v>0.37244705889878038</v>
      </c>
      <c r="BM841" s="18">
        <f t="shared" si="1710"/>
        <v>6.2776819344578863E-2</v>
      </c>
      <c r="BN841" s="18">
        <f t="shared" si="1752"/>
        <v>1.5670664828245586</v>
      </c>
      <c r="BO841" s="18">
        <f t="shared" si="1753"/>
        <v>1.6673060460585494</v>
      </c>
      <c r="BP841" s="18">
        <f t="shared" si="1754"/>
        <v>0.28102831783667598</v>
      </c>
      <c r="BQ841" s="18">
        <f t="shared" si="1755"/>
        <v>1.0639663756022104</v>
      </c>
      <c r="BR841" s="18">
        <f t="shared" si="1756"/>
        <v>0.17933401097963408</v>
      </c>
      <c r="BS841" s="18">
        <f t="shared" si="1757"/>
        <v>0.16855232937049361</v>
      </c>
      <c r="BT841" s="144">
        <f t="shared" si="1711"/>
        <v>-1.4988695528595781</v>
      </c>
      <c r="BU841" s="144">
        <f t="shared" si="1712"/>
        <v>-1.0496641635672062</v>
      </c>
      <c r="BV841" s="144">
        <f t="shared" si="1713"/>
        <v>-0.98766037502472515</v>
      </c>
      <c r="BW841" s="144">
        <f t="shared" si="1714"/>
        <v>-2.7681693923659632</v>
      </c>
      <c r="BX841" s="96"/>
      <c r="BY841" s="96"/>
      <c r="BZ841" s="96"/>
      <c r="CA841" s="96"/>
      <c r="CB841" s="96"/>
      <c r="CC841" s="96"/>
      <c r="CD841" s="96"/>
      <c r="CE841" s="96"/>
      <c r="CF841" s="96"/>
      <c r="CG841" s="96"/>
      <c r="CH841" s="96"/>
      <c r="CI841" s="4"/>
      <c r="CJ841" s="43"/>
      <c r="CK841" s="20">
        <f t="shared" si="1736"/>
        <v>0</v>
      </c>
      <c r="CL841" s="42">
        <f t="shared" si="1737"/>
        <v>2.2217912906242403</v>
      </c>
      <c r="CM841" s="43">
        <f t="shared" si="1738"/>
        <v>0.21795452025118914</v>
      </c>
      <c r="CN841" s="43">
        <f t="shared" si="1739"/>
        <v>0.3333520882620668</v>
      </c>
      <c r="CO841" s="40">
        <f t="shared" si="1740"/>
        <v>0.33810000000000001</v>
      </c>
      <c r="CP841" s="43">
        <f t="shared" si="1741"/>
        <v>5.4378281037242862E-2</v>
      </c>
      <c r="CQ841" s="18">
        <f t="shared" si="1742"/>
        <v>1.5294570990217771</v>
      </c>
      <c r="CR841" s="18">
        <f t="shared" si="1743"/>
        <v>1.5512410552914668</v>
      </c>
      <c r="CS841" s="18">
        <f t="shared" si="1744"/>
        <v>0.24949370618500019</v>
      </c>
      <c r="CT841" s="18">
        <f t="shared" si="1745"/>
        <v>1.0142429338381722</v>
      </c>
      <c r="CU841" s="18">
        <f t="shared" si="1746"/>
        <v>0.16312566488107022</v>
      </c>
      <c r="CV841" s="18">
        <f t="shared" si="1747"/>
        <v>0.16083490398474673</v>
      </c>
      <c r="CW841" s="15">
        <f t="shared" si="1748"/>
        <v>-1.5234688606587581</v>
      </c>
      <c r="CX841" s="15">
        <f t="shared" si="1749"/>
        <v>-1.0985560254647131</v>
      </c>
      <c r="CY841" s="15">
        <f t="shared" si="1750"/>
        <v>-2.9117904504789176</v>
      </c>
      <c r="CZ841" s="15">
        <f t="shared" si="1758"/>
        <v>0.42491283519404544</v>
      </c>
      <c r="DA841" s="15">
        <f t="shared" si="1759"/>
        <v>0.4390552913904614</v>
      </c>
      <c r="DB841" s="15">
        <f t="shared" si="1760"/>
        <v>-1.3883215898201593</v>
      </c>
      <c r="DC841" s="15">
        <f t="shared" si="1761"/>
        <v>1.4142456196416145E-2</v>
      </c>
      <c r="DD841" s="15">
        <f t="shared" si="1762"/>
        <v>-1.8132344250142045</v>
      </c>
      <c r="DE841" s="15">
        <f t="shared" si="1763"/>
        <v>-1.8273768812106206</v>
      </c>
      <c r="DF841" s="15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3" t="str">
        <f>E841</f>
        <v>STD</v>
      </c>
      <c r="DW841" s="43" t="str">
        <f>A841</f>
        <v>Lab 3</v>
      </c>
      <c r="DX841" s="43" t="str">
        <f>B841</f>
        <v>Jul 29, 2020</v>
      </c>
      <c r="DY841" s="125">
        <f>C841</f>
        <v>4</v>
      </c>
      <c r="DZ841" s="51">
        <f>BE841/AVERAGE(BE839,BE843)</f>
        <v>1.0091150020166173</v>
      </c>
      <c r="EA841" s="52">
        <f>(CM841/AVERAGE(CM839,CM843)-1)*10^6</f>
        <v>-10.987781329685475</v>
      </c>
      <c r="EB841" s="52">
        <f>(CN841/AVERAGE(CN839,CN843)-1)*10^6</f>
        <v>1.2578248538286374</v>
      </c>
      <c r="EC841" s="52">
        <f>(CP841/AVERAGE(CP839,CP843)-1)*10^6</f>
        <v>-14.408251561515151</v>
      </c>
      <c r="ED841" s="4"/>
      <c r="EE841" s="4"/>
      <c r="EF841" s="4"/>
      <c r="EG841" s="4"/>
      <c r="EH841" s="130"/>
      <c r="EI841" s="20"/>
      <c r="EJ841" s="20"/>
      <c r="EK841" s="52"/>
      <c r="EL841" s="52"/>
      <c r="EQ841" s="124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</row>
    <row r="842" spans="1:235">
      <c r="A842" s="4" t="s">
        <v>178</v>
      </c>
      <c r="B842" s="4" t="s">
        <v>175</v>
      </c>
      <c r="C842" s="4">
        <v>4</v>
      </c>
      <c r="D842" s="16">
        <v>31</v>
      </c>
      <c r="E842" s="4" t="s">
        <v>165</v>
      </c>
      <c r="F842" s="15">
        <v>1.3111196000000001E-4</v>
      </c>
      <c r="G842" s="15">
        <v>-5.5275851999999999E-6</v>
      </c>
      <c r="H842" s="15">
        <v>1.3319771E-4</v>
      </c>
      <c r="I842" s="15">
        <v>4.7486530999999998E-5</v>
      </c>
      <c r="J842" s="15">
        <v>1.1459049000000001E-4</v>
      </c>
      <c r="K842" s="15"/>
      <c r="L842" s="15">
        <v>1.5649832E-4</v>
      </c>
      <c r="M842" s="15"/>
      <c r="N842" s="15">
        <v>8.4959074999999996E-5</v>
      </c>
      <c r="O842" s="15"/>
      <c r="P842" s="15"/>
      <c r="Q842" s="15"/>
      <c r="R842" s="15"/>
      <c r="S842" s="15"/>
      <c r="T842" s="15">
        <v>3.5703749000000002E-5</v>
      </c>
      <c r="U842" s="15">
        <v>1.9560914999999999E-5</v>
      </c>
      <c r="V842" s="15">
        <v>17.055074999999999</v>
      </c>
      <c r="W842" s="15">
        <v>3.8098434999999999</v>
      </c>
      <c r="X842" s="15">
        <v>5.9703331999999998</v>
      </c>
      <c r="Y842" s="15"/>
      <c r="Z842" s="15">
        <v>6.3523065000000001</v>
      </c>
      <c r="AA842" s="15"/>
      <c r="AB842" s="15">
        <v>1.0707622999999999</v>
      </c>
      <c r="AC842" s="4"/>
      <c r="AD842" s="4"/>
      <c r="AE842" s="4"/>
      <c r="AF842" s="4"/>
      <c r="AG842" s="4"/>
      <c r="AH842" s="4"/>
      <c r="AI842" s="69">
        <f t="shared" si="1730"/>
        <v>1</v>
      </c>
      <c r="AJ842" s="15">
        <f t="shared" si="1688"/>
        <v>-9.5408211000000003E-5</v>
      </c>
      <c r="AK842" s="15">
        <f t="shared" si="1689"/>
        <v>2.5088500199999999E-5</v>
      </c>
      <c r="AL842" s="15">
        <f t="shared" si="1690"/>
        <v>17.054941802289999</v>
      </c>
      <c r="AM842" s="15">
        <f t="shared" si="1691"/>
        <v>3.8097960134690001</v>
      </c>
      <c r="AN842" s="15">
        <f t="shared" si="1692"/>
        <v>5.9702186095099998</v>
      </c>
      <c r="AO842" s="15">
        <f t="shared" si="1693"/>
        <v>0</v>
      </c>
      <c r="AP842" s="15">
        <f t="shared" si="1694"/>
        <v>6.3521500016800001</v>
      </c>
      <c r="AQ842" s="15">
        <f t="shared" si="1695"/>
        <v>0</v>
      </c>
      <c r="AR842" s="15">
        <f t="shared" si="1696"/>
        <v>1.0706773409249999</v>
      </c>
      <c r="AS842" s="15">
        <f t="shared" si="1697"/>
        <v>0</v>
      </c>
      <c r="AT842" s="15">
        <f t="shared" si="1698"/>
        <v>0</v>
      </c>
      <c r="AU842" s="15">
        <f t="shared" si="1699"/>
        <v>0</v>
      </c>
      <c r="AV842" s="15">
        <f t="shared" si="1700"/>
        <v>0</v>
      </c>
      <c r="AW842" s="15">
        <f t="shared" si="1701"/>
        <v>0</v>
      </c>
      <c r="AX842" s="4"/>
      <c r="AY842" s="4">
        <f t="shared" si="1702"/>
        <v>0</v>
      </c>
      <c r="AZ842" s="4">
        <f t="shared" si="1703"/>
        <v>1</v>
      </c>
      <c r="BA842" s="4"/>
      <c r="BB842" s="4">
        <f t="shared" si="1731"/>
        <v>1</v>
      </c>
      <c r="BC842" s="4">
        <f t="shared" si="1732"/>
        <v>1</v>
      </c>
      <c r="BD842" s="40">
        <f t="shared" si="1733"/>
        <v>2.2221061213690523</v>
      </c>
      <c r="BE842" s="15">
        <f t="shared" si="1734"/>
        <v>17.054941802289999</v>
      </c>
      <c r="BF842" s="15">
        <f t="shared" si="1735"/>
        <v>3.8097960134690001</v>
      </c>
      <c r="BG842" s="15">
        <f t="shared" si="1704"/>
        <v>5.9702186095099998</v>
      </c>
      <c r="BH842" s="15">
        <f t="shared" si="1705"/>
        <v>6.3521500016800001</v>
      </c>
      <c r="BI842" s="15">
        <f t="shared" si="1706"/>
        <v>1.0706773409249999</v>
      </c>
      <c r="BJ842" s="18">
        <f t="shared" si="1707"/>
        <v>0.22338370060913673</v>
      </c>
      <c r="BK842" s="18">
        <f t="shared" si="1708"/>
        <v>0.35005798780904473</v>
      </c>
      <c r="BL842" s="18">
        <f t="shared" si="1709"/>
        <v>0.37245216520334795</v>
      </c>
      <c r="BM842" s="18">
        <f t="shared" si="1710"/>
        <v>6.2778129256426896E-2</v>
      </c>
      <c r="BN842" s="18">
        <f t="shared" si="1752"/>
        <v>1.5670704122748642</v>
      </c>
      <c r="BO842" s="18">
        <f t="shared" si="1753"/>
        <v>1.6673202395148883</v>
      </c>
      <c r="BP842" s="18">
        <f t="shared" si="1754"/>
        <v>0.28103272121125911</v>
      </c>
      <c r="BQ842" s="18">
        <f t="shared" si="1755"/>
        <v>1.0639727650109192</v>
      </c>
      <c r="BR842" s="18">
        <f t="shared" si="1756"/>
        <v>0.17933637123764798</v>
      </c>
      <c r="BS842" s="18">
        <f t="shared" si="1757"/>
        <v>0.16855353551818358</v>
      </c>
      <c r="BT842" s="144">
        <f t="shared" si="1711"/>
        <v>-1.4988643555766634</v>
      </c>
      <c r="BU842" s="144">
        <f t="shared" si="1712"/>
        <v>-1.0496564587675892</v>
      </c>
      <c r="BV842" s="144">
        <f t="shared" si="1713"/>
        <v>-0.98764666496998899</v>
      </c>
      <c r="BW842" s="144">
        <f t="shared" si="1714"/>
        <v>-2.7681485264126469</v>
      </c>
      <c r="BX842" s="96"/>
      <c r="BY842" s="96"/>
      <c r="BZ842" s="96"/>
      <c r="CA842" s="96"/>
      <c r="CB842" s="96"/>
      <c r="CC842" s="96"/>
      <c r="CD842" s="96"/>
      <c r="CE842" s="96"/>
      <c r="CF842" s="96"/>
      <c r="CG842" s="96"/>
      <c r="CH842" s="96"/>
      <c r="CI842" s="4"/>
      <c r="CJ842" s="43"/>
      <c r="CK842" s="20">
        <f t="shared" si="1736"/>
        <v>0</v>
      </c>
      <c r="CL842" s="42">
        <f t="shared" si="1737"/>
        <v>2.2221061213690523</v>
      </c>
      <c r="CM842" s="43">
        <f t="shared" si="1738"/>
        <v>0.21795489328692108</v>
      </c>
      <c r="CN842" s="43">
        <f t="shared" si="1739"/>
        <v>0.33335234719625317</v>
      </c>
      <c r="CO842" s="40">
        <f t="shared" si="1740"/>
        <v>0.33810000000000001</v>
      </c>
      <c r="CP842" s="43">
        <f t="shared" si="1741"/>
        <v>5.4378309023614048E-2</v>
      </c>
      <c r="CQ842" s="18">
        <f t="shared" si="1742"/>
        <v>1.5294556693316361</v>
      </c>
      <c r="CR842" s="18">
        <f t="shared" si="1743"/>
        <v>1.5512384003001802</v>
      </c>
      <c r="CS842" s="18">
        <f t="shared" si="1744"/>
        <v>0.24949340757414937</v>
      </c>
      <c r="CT842" s="18">
        <f t="shared" si="1745"/>
        <v>1.0142421460166042</v>
      </c>
      <c r="CU842" s="18">
        <f t="shared" si="1746"/>
        <v>0.16312562212618867</v>
      </c>
      <c r="CV842" s="18">
        <f t="shared" si="1747"/>
        <v>0.16083498676017166</v>
      </c>
      <c r="CW842" s="15">
        <f t="shared" si="1748"/>
        <v>-1.5234671491300764</v>
      </c>
      <c r="CX842" s="15">
        <f t="shared" si="1749"/>
        <v>-1.0985552487061598</v>
      </c>
      <c r="CY842" s="15">
        <f t="shared" si="1750"/>
        <v>-2.9117899358182209</v>
      </c>
      <c r="CZ842" s="15">
        <f t="shared" si="1758"/>
        <v>0.4249119004239168</v>
      </c>
      <c r="DA842" s="15">
        <f t="shared" si="1759"/>
        <v>0.43905357986177951</v>
      </c>
      <c r="DB842" s="15">
        <f t="shared" si="1760"/>
        <v>-1.3883227866881449</v>
      </c>
      <c r="DC842" s="15">
        <f t="shared" si="1761"/>
        <v>1.4141679437862872E-2</v>
      </c>
      <c r="DD842" s="15">
        <f t="shared" si="1762"/>
        <v>-1.8132346871120615</v>
      </c>
      <c r="DE842" s="15">
        <f t="shared" si="1763"/>
        <v>-1.8273763665499245</v>
      </c>
      <c r="DF842" s="15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125"/>
      <c r="DZ842" s="4"/>
      <c r="EA842" s="20"/>
      <c r="EB842" s="20"/>
      <c r="EC842" s="20"/>
      <c r="ED842" s="4"/>
      <c r="EE842" s="4" t="str">
        <f>E842</f>
        <v>iRM6</v>
      </c>
      <c r="EF842" s="4" t="str">
        <f>A842</f>
        <v>Lab 3</v>
      </c>
      <c r="EG842" s="4" t="str">
        <f>B842</f>
        <v>Jul 29, 2020</v>
      </c>
      <c r="EH842" s="130">
        <f>C842</f>
        <v>4</v>
      </c>
      <c r="EI842" s="51">
        <f>BE842/AVERAGE(BE841,BE843)</f>
        <v>1.0180954776574984</v>
      </c>
      <c r="EJ842" s="52">
        <f>(CM842/AVERAGE(CM841,CM843)-1)*10^6</f>
        <v>0.93656516297890846</v>
      </c>
      <c r="EK842" s="52">
        <f>(CN842/AVERAGE(CN841,CN843)-1)*10^6</f>
        <v>3.9495237080799939</v>
      </c>
      <c r="EL842" s="52">
        <f>(CP842/AVERAGE(CP841,CP843)-1)*10^6</f>
        <v>-13.305761219495338</v>
      </c>
      <c r="EQ842" s="124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</row>
    <row r="843" spans="1:235">
      <c r="A843" s="4" t="s">
        <v>178</v>
      </c>
      <c r="B843" s="4" t="s">
        <v>175</v>
      </c>
      <c r="C843" s="4">
        <v>4</v>
      </c>
      <c r="D843" s="16">
        <v>32</v>
      </c>
      <c r="E843" s="4" t="s">
        <v>162</v>
      </c>
      <c r="F843" s="15">
        <v>1.3111196000000001E-4</v>
      </c>
      <c r="G843" s="15">
        <v>-5.5275851999999999E-6</v>
      </c>
      <c r="H843" s="15">
        <v>1.3319771E-4</v>
      </c>
      <c r="I843" s="15">
        <v>4.7486530999999998E-5</v>
      </c>
      <c r="J843" s="15">
        <v>1.1459049000000001E-4</v>
      </c>
      <c r="K843" s="15"/>
      <c r="L843" s="15">
        <v>1.5649832E-4</v>
      </c>
      <c r="M843" s="15"/>
      <c r="N843" s="15">
        <v>8.4959074999999996E-5</v>
      </c>
      <c r="O843" s="15"/>
      <c r="P843" s="15"/>
      <c r="Q843" s="15"/>
      <c r="R843" s="15"/>
      <c r="S843" s="15"/>
      <c r="T843" s="15">
        <v>8.1773389000000005E-6</v>
      </c>
      <c r="U843" s="15">
        <v>-3.3507041999999999E-6</v>
      </c>
      <c r="V843" s="15">
        <v>16.634209999999999</v>
      </c>
      <c r="W843" s="15">
        <v>3.7158432000000001</v>
      </c>
      <c r="X843" s="15">
        <v>5.8230103</v>
      </c>
      <c r="Y843" s="15"/>
      <c r="Z843" s="15">
        <v>6.1956506999999998</v>
      </c>
      <c r="AA843" s="15"/>
      <c r="AB843" s="15">
        <v>1.0443936</v>
      </c>
      <c r="AC843" s="4"/>
      <c r="AD843" s="4"/>
      <c r="AE843" s="4"/>
      <c r="AF843" s="4"/>
      <c r="AG843" s="4"/>
      <c r="AH843" s="4"/>
      <c r="AI843" s="69">
        <f t="shared" si="1730"/>
        <v>1</v>
      </c>
      <c r="AJ843" s="15">
        <f t="shared" si="1688"/>
        <v>-1.2293462110000002E-4</v>
      </c>
      <c r="AK843" s="15">
        <f t="shared" si="1689"/>
        <v>2.176881E-6</v>
      </c>
      <c r="AL843" s="15">
        <f t="shared" si="1690"/>
        <v>16.63407680229</v>
      </c>
      <c r="AM843" s="15">
        <f t="shared" si="1691"/>
        <v>3.7157957134690003</v>
      </c>
      <c r="AN843" s="15">
        <f t="shared" si="1692"/>
        <v>5.82289570951</v>
      </c>
      <c r="AO843" s="15">
        <f t="shared" si="1693"/>
        <v>0</v>
      </c>
      <c r="AP843" s="15">
        <f t="shared" si="1694"/>
        <v>6.1954942016799999</v>
      </c>
      <c r="AQ843" s="15">
        <f t="shared" si="1695"/>
        <v>0</v>
      </c>
      <c r="AR843" s="15">
        <f t="shared" si="1696"/>
        <v>1.044308640925</v>
      </c>
      <c r="AS843" s="15">
        <f t="shared" si="1697"/>
        <v>0</v>
      </c>
      <c r="AT843" s="15">
        <f t="shared" si="1698"/>
        <v>0</v>
      </c>
      <c r="AU843" s="15">
        <f t="shared" si="1699"/>
        <v>0</v>
      </c>
      <c r="AV843" s="15">
        <f t="shared" si="1700"/>
        <v>0</v>
      </c>
      <c r="AW843" s="15">
        <f t="shared" si="1701"/>
        <v>0</v>
      </c>
      <c r="AX843" s="4"/>
      <c r="AY843" s="4">
        <f t="shared" si="1702"/>
        <v>0</v>
      </c>
      <c r="AZ843" s="4">
        <f t="shared" si="1703"/>
        <v>1</v>
      </c>
      <c r="BA843" s="4"/>
      <c r="BB843" s="4">
        <f t="shared" si="1731"/>
        <v>1</v>
      </c>
      <c r="BC843" s="4">
        <f t="shared" si="1732"/>
        <v>1</v>
      </c>
      <c r="BD843" s="40">
        <f t="shared" si="1733"/>
        <v>2.2224629861934098</v>
      </c>
      <c r="BE843" s="15">
        <f t="shared" si="1734"/>
        <v>16.63407680229</v>
      </c>
      <c r="BF843" s="15">
        <f t="shared" si="1735"/>
        <v>3.7157957134690003</v>
      </c>
      <c r="BG843" s="15">
        <f t="shared" si="1704"/>
        <v>5.82289570951</v>
      </c>
      <c r="BH843" s="15">
        <f t="shared" si="1705"/>
        <v>6.1954942016799999</v>
      </c>
      <c r="BI843" s="15">
        <f t="shared" si="1706"/>
        <v>1.044308640925</v>
      </c>
      <c r="BJ843" s="18">
        <f t="shared" si="1707"/>
        <v>0.2233845471338361</v>
      </c>
      <c r="BK843" s="18">
        <f t="shared" si="1708"/>
        <v>0.35005824361159416</v>
      </c>
      <c r="BL843" s="18">
        <f t="shared" si="1709"/>
        <v>0.37245795335194504</v>
      </c>
      <c r="BM843" s="18">
        <f t="shared" si="1710"/>
        <v>6.2781280460435948E-2</v>
      </c>
      <c r="BN843" s="18">
        <f t="shared" si="1752"/>
        <v>1.5670656189206507</v>
      </c>
      <c r="BO843" s="18">
        <f t="shared" si="1753"/>
        <v>1.6673398322794224</v>
      </c>
      <c r="BP843" s="18">
        <f t="shared" si="1754"/>
        <v>0.2810457628603194</v>
      </c>
      <c r="BQ843" s="18">
        <f t="shared" si="1755"/>
        <v>1.0639885223363126</v>
      </c>
      <c r="BR843" s="18">
        <f t="shared" si="1756"/>
        <v>0.17934524213089145</v>
      </c>
      <c r="BS843" s="18">
        <f t="shared" si="1757"/>
        <v>0.16855937669053428</v>
      </c>
      <c r="BT843" s="144">
        <f t="shared" si="1711"/>
        <v>-1.4988605660293819</v>
      </c>
      <c r="BU843" s="144">
        <f t="shared" si="1712"/>
        <v>-1.0496557280244985</v>
      </c>
      <c r="BV843" s="144">
        <f t="shared" si="1713"/>
        <v>-0.98763112444113055</v>
      </c>
      <c r="BW843" s="144">
        <f t="shared" si="1714"/>
        <v>-2.7680983317833983</v>
      </c>
      <c r="BX843" s="96"/>
      <c r="BY843" s="96"/>
      <c r="BZ843" s="96"/>
      <c r="CA843" s="96"/>
      <c r="CB843" s="96"/>
      <c r="CC843" s="96"/>
      <c r="CD843" s="96"/>
      <c r="CE843" s="96"/>
      <c r="CF843" s="96"/>
      <c r="CG843" s="96"/>
      <c r="CH843" s="96"/>
      <c r="CI843" s="4"/>
      <c r="CJ843" s="43"/>
      <c r="CK843" s="20">
        <f t="shared" si="1736"/>
        <v>0</v>
      </c>
      <c r="CL843" s="42">
        <f t="shared" si="1737"/>
        <v>2.2224629861934098</v>
      </c>
      <c r="CM843" s="43">
        <f t="shared" si="1738"/>
        <v>0.21795485806511508</v>
      </c>
      <c r="CN843" s="43">
        <f t="shared" si="1739"/>
        <v>0.33334997297484242</v>
      </c>
      <c r="CO843" s="40">
        <f t="shared" si="1740"/>
        <v>0.33810000000000001</v>
      </c>
      <c r="CP843" s="43">
        <f t="shared" si="1741"/>
        <v>5.437978411883089E-2</v>
      </c>
      <c r="CQ843" s="18">
        <f t="shared" si="1742"/>
        <v>1.529445023314197</v>
      </c>
      <c r="CR843" s="18">
        <f t="shared" si="1743"/>
        <v>1.5512386509824474</v>
      </c>
      <c r="CS843" s="18">
        <f t="shared" si="1744"/>
        <v>0.24950021578589748</v>
      </c>
      <c r="CT843" s="18">
        <f t="shared" si="1745"/>
        <v>1.0142493697622588</v>
      </c>
      <c r="CU843" s="18">
        <f t="shared" si="1746"/>
        <v>0.16313120902198142</v>
      </c>
      <c r="CV843" s="18">
        <f t="shared" si="1747"/>
        <v>0.16083934965640609</v>
      </c>
      <c r="CW843" s="15">
        <f t="shared" si="1748"/>
        <v>-1.523467310731444</v>
      </c>
      <c r="CX843" s="15">
        <f t="shared" si="1749"/>
        <v>-1.0985623709894905</v>
      </c>
      <c r="CY843" s="15">
        <f t="shared" si="1750"/>
        <v>-2.9117628096490447</v>
      </c>
      <c r="CZ843" s="15">
        <f t="shared" si="1758"/>
        <v>0.42490493974195365</v>
      </c>
      <c r="DA843" s="15">
        <f t="shared" si="1759"/>
        <v>0.43905374146314707</v>
      </c>
      <c r="DB843" s="15">
        <f t="shared" si="1760"/>
        <v>-1.3882954989176011</v>
      </c>
      <c r="DC843" s="15">
        <f t="shared" si="1761"/>
        <v>1.4148801721193493E-2</v>
      </c>
      <c r="DD843" s="15">
        <f t="shared" si="1762"/>
        <v>-1.8132004386595546</v>
      </c>
      <c r="DE843" s="15">
        <f t="shared" si="1763"/>
        <v>-1.8273492403807479</v>
      </c>
      <c r="DF843" s="15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3" t="str">
        <f>E843</f>
        <v>STD</v>
      </c>
      <c r="DW843" s="43" t="str">
        <f>A843</f>
        <v>Lab 3</v>
      </c>
      <c r="DX843" s="43" t="str">
        <f>B843</f>
        <v>Jul 29, 2020</v>
      </c>
      <c r="DY843" s="125">
        <f>C843</f>
        <v>4</v>
      </c>
      <c r="DZ843" s="51">
        <f>BE843/AVERAGE(BE841,BE845)</f>
        <v>0.99527795623402437</v>
      </c>
      <c r="EA843" s="52">
        <f>(CM843/AVERAGE(CM841,CM845)-1)*10^6</f>
        <v>0.2049147587168676</v>
      </c>
      <c r="EB843" s="52">
        <f>(CN843/AVERAGE(CN841,CN845)-1)*10^6</f>
        <v>-7.0958849540669888</v>
      </c>
      <c r="EC843" s="52">
        <f>(CP843/AVERAGE(CP841,CP845)-1)*10^6</f>
        <v>4.4460595161055494</v>
      </c>
      <c r="ED843" s="4"/>
      <c r="EE843" s="4"/>
      <c r="EF843" s="4"/>
      <c r="EG843" s="4"/>
      <c r="EH843" s="130"/>
      <c r="EI843" s="20"/>
      <c r="EJ843" s="20"/>
      <c r="EK843" s="52"/>
      <c r="EL843" s="52"/>
      <c r="EQ843" s="124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</row>
    <row r="844" spans="1:235">
      <c r="A844" s="4" t="s">
        <v>178</v>
      </c>
      <c r="B844" s="4" t="s">
        <v>175</v>
      </c>
      <c r="C844" s="4">
        <v>4</v>
      </c>
      <c r="D844" s="16">
        <v>33</v>
      </c>
      <c r="E844" s="4" t="s">
        <v>172</v>
      </c>
      <c r="F844" s="15">
        <v>1.3111196000000001E-4</v>
      </c>
      <c r="G844" s="15">
        <v>-5.5275851999999999E-6</v>
      </c>
      <c r="H844" s="15">
        <v>1.3319771E-4</v>
      </c>
      <c r="I844" s="15">
        <v>4.7486530999999998E-5</v>
      </c>
      <c r="J844" s="15">
        <v>1.1459049000000001E-4</v>
      </c>
      <c r="K844" s="15"/>
      <c r="L844" s="15">
        <v>1.5649832E-4</v>
      </c>
      <c r="M844" s="15"/>
      <c r="N844" s="15">
        <v>8.4959074999999996E-5</v>
      </c>
      <c r="O844" s="15"/>
      <c r="P844" s="15"/>
      <c r="Q844" s="15"/>
      <c r="R844" s="15"/>
      <c r="S844" s="15"/>
      <c r="T844" s="15">
        <v>-4.1348930999999998E-5</v>
      </c>
      <c r="U844" s="15">
        <v>2.1591826999999999E-5</v>
      </c>
      <c r="V844" s="15">
        <v>16.382688999999999</v>
      </c>
      <c r="W844" s="15">
        <v>3.6597428999999999</v>
      </c>
      <c r="X844" s="15">
        <v>5.7351191000000004</v>
      </c>
      <c r="Y844" s="15"/>
      <c r="Z844" s="15">
        <v>6.1021542000000002</v>
      </c>
      <c r="AA844" s="15"/>
      <c r="AB844" s="15">
        <v>1.0286441</v>
      </c>
      <c r="AC844" s="4"/>
      <c r="AD844" s="4"/>
      <c r="AE844" s="4"/>
      <c r="AF844" s="4"/>
      <c r="AG844" s="4"/>
      <c r="AH844" s="4"/>
      <c r="AI844" s="69">
        <f t="shared" si="1730"/>
        <v>1</v>
      </c>
      <c r="AJ844" s="15">
        <f t="shared" si="1688"/>
        <v>-1.72460891E-4</v>
      </c>
      <c r="AK844" s="15">
        <f t="shared" si="1689"/>
        <v>2.7119412199999999E-5</v>
      </c>
      <c r="AL844" s="15">
        <f t="shared" si="1690"/>
        <v>16.38255580229</v>
      </c>
      <c r="AM844" s="15">
        <f t="shared" si="1691"/>
        <v>3.6596954134690001</v>
      </c>
      <c r="AN844" s="15">
        <f t="shared" si="1692"/>
        <v>5.7350045095100004</v>
      </c>
      <c r="AO844" s="15">
        <f t="shared" si="1693"/>
        <v>0</v>
      </c>
      <c r="AP844" s="15">
        <f t="shared" si="1694"/>
        <v>6.1019977016800002</v>
      </c>
      <c r="AQ844" s="15">
        <f t="shared" si="1695"/>
        <v>0</v>
      </c>
      <c r="AR844" s="15">
        <f t="shared" si="1696"/>
        <v>1.0285591409249999</v>
      </c>
      <c r="AS844" s="15">
        <f t="shared" si="1697"/>
        <v>0</v>
      </c>
      <c r="AT844" s="15">
        <f t="shared" si="1698"/>
        <v>0</v>
      </c>
      <c r="AU844" s="15">
        <f t="shared" si="1699"/>
        <v>0</v>
      </c>
      <c r="AV844" s="15">
        <f t="shared" si="1700"/>
        <v>0</v>
      </c>
      <c r="AW844" s="15">
        <f t="shared" si="1701"/>
        <v>0</v>
      </c>
      <c r="AX844" s="4"/>
      <c r="AY844" s="4">
        <f t="shared" si="1702"/>
        <v>0</v>
      </c>
      <c r="AZ844" s="4">
        <f t="shared" si="1703"/>
        <v>1</v>
      </c>
      <c r="BA844" s="4"/>
      <c r="BB844" s="4">
        <f t="shared" si="1731"/>
        <v>1</v>
      </c>
      <c r="BC844" s="4">
        <f t="shared" si="1732"/>
        <v>1</v>
      </c>
      <c r="BD844" s="40">
        <f t="shared" si="1733"/>
        <v>2.2231573091299635</v>
      </c>
      <c r="BE844" s="15">
        <f t="shared" si="1734"/>
        <v>16.38255580229</v>
      </c>
      <c r="BF844" s="15">
        <f t="shared" si="1735"/>
        <v>3.6596954134690001</v>
      </c>
      <c r="BG844" s="15">
        <f t="shared" si="1704"/>
        <v>5.7350045095100004</v>
      </c>
      <c r="BH844" s="15">
        <f t="shared" si="1705"/>
        <v>6.1019977016800002</v>
      </c>
      <c r="BI844" s="15">
        <f t="shared" si="1706"/>
        <v>1.0285591409249999</v>
      </c>
      <c r="BJ844" s="18">
        <f t="shared" si="1707"/>
        <v>0.22338977248943279</v>
      </c>
      <c r="BK844" s="18">
        <f t="shared" si="1708"/>
        <v>0.35006775369618126</v>
      </c>
      <c r="BL844" s="18">
        <f t="shared" si="1709"/>
        <v>0.3724692151408418</v>
      </c>
      <c r="BM844" s="18">
        <f t="shared" si="1710"/>
        <v>6.278380207203231E-2</v>
      </c>
      <c r="BN844" s="18">
        <f t="shared" si="1752"/>
        <v>1.5670715350799724</v>
      </c>
      <c r="BO844" s="18">
        <f t="shared" si="1753"/>
        <v>1.667351244374722</v>
      </c>
      <c r="BP844" s="18">
        <f t="shared" si="1754"/>
        <v>0.28105047680731327</v>
      </c>
      <c r="BQ844" s="18">
        <f t="shared" si="1755"/>
        <v>1.0639917878985863</v>
      </c>
      <c r="BR844" s="18">
        <f t="shared" si="1756"/>
        <v>0.1793475731744246</v>
      </c>
      <c r="BS844" s="18">
        <f t="shared" si="1757"/>
        <v>0.16856105020193915</v>
      </c>
      <c r="BT844" s="144">
        <f t="shared" si="1711"/>
        <v>-1.498837174552444</v>
      </c>
      <c r="BU844" s="144">
        <f t="shared" si="1712"/>
        <v>-1.0496285612441638</v>
      </c>
      <c r="BV844" s="144">
        <f t="shared" si="1713"/>
        <v>-0.98760088849492278</v>
      </c>
      <c r="BW844" s="144">
        <f t="shared" si="1714"/>
        <v>-2.7680581675666294</v>
      </c>
      <c r="BX844" s="96"/>
      <c r="BY844" s="96"/>
      <c r="BZ844" s="96"/>
      <c r="CA844" s="96"/>
      <c r="CB844" s="96"/>
      <c r="CC844" s="96"/>
      <c r="CD844" s="96"/>
      <c r="CE844" s="96"/>
      <c r="CF844" s="96"/>
      <c r="CG844" s="96"/>
      <c r="CH844" s="96"/>
      <c r="CI844" s="4"/>
      <c r="CJ844" s="43"/>
      <c r="CK844" s="20">
        <f t="shared" si="1736"/>
        <v>0</v>
      </c>
      <c r="CL844" s="42">
        <f t="shared" si="1737"/>
        <v>2.2231573091299635</v>
      </c>
      <c r="CM844" s="43">
        <f t="shared" si="1738"/>
        <v>0.21795828086544891</v>
      </c>
      <c r="CN844" s="43">
        <f t="shared" si="1739"/>
        <v>0.33335393579085099</v>
      </c>
      <c r="CO844" s="40">
        <f t="shared" si="1740"/>
        <v>0.33810000000000001</v>
      </c>
      <c r="CP844" s="43">
        <f t="shared" si="1741"/>
        <v>5.4379527543952061E-2</v>
      </c>
      <c r="CQ844" s="18">
        <f t="shared" si="1742"/>
        <v>1.5294391865599206</v>
      </c>
      <c r="CR844" s="18">
        <f t="shared" si="1743"/>
        <v>1.5512142904481685</v>
      </c>
      <c r="CS844" s="18">
        <f t="shared" si="1744"/>
        <v>0.24949512047914296</v>
      </c>
      <c r="CT844" s="18">
        <f t="shared" si="1745"/>
        <v>1.0142373126565596</v>
      </c>
      <c r="CU844" s="18">
        <f t="shared" si="1746"/>
        <v>0.16312850008787727</v>
      </c>
      <c r="CV844" s="18">
        <f t="shared" si="1747"/>
        <v>0.16083859078365001</v>
      </c>
      <c r="CW844" s="15">
        <f t="shared" si="1748"/>
        <v>-1.5234516066838795</v>
      </c>
      <c r="CX844" s="15">
        <f t="shared" si="1749"/>
        <v>-1.0985504832055537</v>
      </c>
      <c r="CY844" s="15">
        <f t="shared" si="1750"/>
        <v>-2.9117675278635113</v>
      </c>
      <c r="CZ844" s="15">
        <f t="shared" si="1758"/>
        <v>0.42490112347832554</v>
      </c>
      <c r="DA844" s="15">
        <f t="shared" si="1759"/>
        <v>0.43903803741558262</v>
      </c>
      <c r="DB844" s="15">
        <f t="shared" si="1760"/>
        <v>-1.3883159211796319</v>
      </c>
      <c r="DC844" s="15">
        <f t="shared" si="1761"/>
        <v>1.4136913937257E-2</v>
      </c>
      <c r="DD844" s="15">
        <f t="shared" si="1762"/>
        <v>-1.8132170446579576</v>
      </c>
      <c r="DE844" s="15">
        <f t="shared" si="1763"/>
        <v>-1.8273539585952145</v>
      </c>
      <c r="DF844" s="15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125"/>
      <c r="DZ844" s="4"/>
      <c r="EA844" s="20"/>
      <c r="EB844" s="20"/>
      <c r="EC844" s="20"/>
      <c r="ED844" s="4"/>
      <c r="EE844" s="4" t="str">
        <f>E844</f>
        <v>iRM11</v>
      </c>
      <c r="EF844" s="4" t="str">
        <f>A844</f>
        <v>Lab 3</v>
      </c>
      <c r="EG844" s="4" t="str">
        <f>B844</f>
        <v>Jul 29, 2020</v>
      </c>
      <c r="EH844" s="130">
        <f>C844</f>
        <v>4</v>
      </c>
      <c r="EI844" s="51">
        <f>BE844/AVERAGE(BE843,BE845)</f>
        <v>0.98718263783313109</v>
      </c>
      <c r="EJ844" s="52">
        <f>(CM844/AVERAGE(CM843,CM845)-1)*10^6</f>
        <v>15.134113906967173</v>
      </c>
      <c r="EK844" s="52">
        <f>(CN844/AVERAGE(CN843,CN845)-1)*10^6</f>
        <v>7.9646604993488523</v>
      </c>
      <c r="EL844" s="52">
        <f>(CP844/AVERAGE(CP843,CP845)-1)*10^6</f>
        <v>-14.092255417819111</v>
      </c>
      <c r="EQ844" s="124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</row>
    <row r="845" spans="1:235">
      <c r="A845" s="4" t="s">
        <v>178</v>
      </c>
      <c r="B845" s="4" t="s">
        <v>175</v>
      </c>
      <c r="C845" s="4">
        <v>4</v>
      </c>
      <c r="D845" s="16">
        <v>34</v>
      </c>
      <c r="E845" s="4" t="s">
        <v>162</v>
      </c>
      <c r="F845" s="15">
        <v>1.3111196000000001E-4</v>
      </c>
      <c r="G845" s="15">
        <v>-5.5275851999999999E-6</v>
      </c>
      <c r="H845" s="15">
        <v>1.3319771E-4</v>
      </c>
      <c r="I845" s="15">
        <v>4.7486530999999998E-5</v>
      </c>
      <c r="J845" s="15">
        <v>1.1459049000000001E-4</v>
      </c>
      <c r="K845" s="15"/>
      <c r="L845" s="15">
        <v>1.5649832E-4</v>
      </c>
      <c r="M845" s="15"/>
      <c r="N845" s="15">
        <v>8.4959074999999996E-5</v>
      </c>
      <c r="O845" s="15"/>
      <c r="P845" s="15"/>
      <c r="Q845" s="15"/>
      <c r="R845" s="15"/>
      <c r="S845" s="15"/>
      <c r="T845" s="15">
        <v>-1.7707454E-5</v>
      </c>
      <c r="U845" s="15">
        <v>7.8456186000000005E-6</v>
      </c>
      <c r="V845" s="15">
        <v>16.556583</v>
      </c>
      <c r="W845" s="15">
        <v>3.6985323000000001</v>
      </c>
      <c r="X845" s="15">
        <v>5.7959614000000004</v>
      </c>
      <c r="Y845" s="15"/>
      <c r="Z845" s="15">
        <v>6.1669055000000004</v>
      </c>
      <c r="AA845" s="15"/>
      <c r="AB845" s="15">
        <v>1.0395814999999999</v>
      </c>
      <c r="AC845" s="4"/>
      <c r="AD845" s="4"/>
      <c r="AE845" s="4"/>
      <c r="AF845" s="4"/>
      <c r="AG845" s="4"/>
      <c r="AH845" s="4"/>
      <c r="AI845" s="69">
        <f t="shared" si="1730"/>
        <v>1</v>
      </c>
      <c r="AJ845" s="15">
        <f t="shared" ref="AJ845:AJ888" si="1771">T845-F845*$AI845</f>
        <v>-1.4881941400000001E-4</v>
      </c>
      <c r="AK845" s="15">
        <f t="shared" ref="AK845:AK888" si="1772">U845-G845*$AI845</f>
        <v>1.33732038E-5</v>
      </c>
      <c r="AL845" s="15">
        <f t="shared" ref="AL845:AL888" si="1773">V845-H845*$AI845</f>
        <v>16.55644980229</v>
      </c>
      <c r="AM845" s="15">
        <f t="shared" ref="AM845:AM888" si="1774">W845-I845*$AI845</f>
        <v>3.6984848134690003</v>
      </c>
      <c r="AN845" s="15">
        <f t="shared" ref="AN845:AN888" si="1775">X845-J845*$AI845</f>
        <v>5.7958468095100004</v>
      </c>
      <c r="AO845" s="15">
        <f t="shared" ref="AO845:AO888" si="1776">Y845-K845*$AI845</f>
        <v>0</v>
      </c>
      <c r="AP845" s="15">
        <f t="shared" ref="AP845:AP888" si="1777">Z845-L845*$AI845</f>
        <v>6.1667490016800004</v>
      </c>
      <c r="AQ845" s="15">
        <f t="shared" ref="AQ845:AQ888" si="1778">AA845-M845*$AI845</f>
        <v>0</v>
      </c>
      <c r="AR845" s="15">
        <f t="shared" ref="AR845:AR888" si="1779">AB845-N845*$AI845</f>
        <v>1.0394965409249999</v>
      </c>
      <c r="AS845" s="15">
        <f t="shared" ref="AS845:AS888" si="1780">AC845-O845*$AI845</f>
        <v>0</v>
      </c>
      <c r="AT845" s="15">
        <f t="shared" ref="AT845:AT888" si="1781">AD845-P845*$AI845</f>
        <v>0</v>
      </c>
      <c r="AU845" s="15">
        <f t="shared" ref="AU845:AU888" si="1782">AE845-Q845*$AI845</f>
        <v>0</v>
      </c>
      <c r="AV845" s="15">
        <f t="shared" ref="AV845:AV888" si="1783">AF845-R845*$AI845</f>
        <v>0</v>
      </c>
      <c r="AW845" s="15">
        <f t="shared" ref="AW845:AW888" si="1784">AG845-S845*$AI845</f>
        <v>0</v>
      </c>
      <c r="AX845" s="4"/>
      <c r="AY845" s="4">
        <f t="shared" ref="AY845:AY888" si="1785">$BB$2</f>
        <v>0</v>
      </c>
      <c r="AZ845" s="4">
        <f t="shared" ref="AZ845:AZ888" si="1786">$BB$3</f>
        <v>1</v>
      </c>
      <c r="BA845" s="4"/>
      <c r="BB845" s="4">
        <f t="shared" si="1731"/>
        <v>1</v>
      </c>
      <c r="BC845" s="4">
        <f t="shared" si="1732"/>
        <v>1</v>
      </c>
      <c r="BD845" s="40">
        <f t="shared" si="1733"/>
        <v>2.2230870728030054</v>
      </c>
      <c r="BE845" s="15">
        <f t="shared" si="1734"/>
        <v>16.55644980229</v>
      </c>
      <c r="BF845" s="15">
        <f t="shared" si="1735"/>
        <v>3.6984848134690003</v>
      </c>
      <c r="BG845" s="15">
        <f t="shared" ref="BG845:BG888" si="1787">IF(BC845=0,IF(OR(AND(AY845=1,AZ845=1),AND(AY845=1,BA845=1),AND(AZ845=1,BA845=1)),"Error",AN845-$AY845*($AQ845*$BD$6/$BF$6)-$AZ845*($AT845*$BD$6/$BI$6)-$BA845*($AV845*$BD$6/$BJ$6)),IF(OR(AND(AY845=1,AZ845=1),AND(AY845=1,BA845=1),AND(AZ845=1,BA845=1)),"Error",AN845-$AY845*($AQ845*$BD$6/$BF$6*($BD$7/$BF$7)^($BD845*$BB$9))-$AZ845*($AT845*$BD$6/$BI$6*($BD$7/$BI$7)^($BD845*$BB$9))-$BA845*($AV845*$BD$6/$BJ$6*($BD$7/$BJ$7)^($BD845*$BB$9))))</f>
        <v>5.7958468095100004</v>
      </c>
      <c r="BH845" s="15">
        <f t="shared" ref="BH845:BH888" si="1788">IF(BC845=0,IF(OR(AND(AY845=1,AZ845=1),AND(AY845=1,BA845=1),AND(AZ845=1,BA845=1)),"Error",AP845-$AY845*($AQ845*$BE$6/$BF$6)-$AZ845*($AT845*$BE$6/$BI$6)-$BA845*($AV845*$BE$6/$BJ$6)),IF(OR(AND(AY845=1,AZ845=1),AND(AY845=1,BA845=1),AND(AZ845=1,BA845=1)),"Error",AP845-$AY845*($AQ845*$BE$6/$BF$6*($BE$7/$BF$7)^($BD845*$BB$9))-$AZ845*($AT845*$BE$6/$BI$6*($BE$7/$BI$7)^($BD845*$BB$9))-$BA845*($AV845*$BE$6/$BJ$6*($BE$7/$BJ$7)^($BD845*$BB$9))))</f>
        <v>6.1667490016800004</v>
      </c>
      <c r="BI845" s="15">
        <f t="shared" ref="BI845:BI888" si="1789">IF(BC845=0,IF(OR(AND(AY845=1,AZ845=1),AND(AY845=1,BA845=1),AND(AZ845=1,BA845=1)),"Error",AR845-$AY845*($AQ845*$BG$6/$BF$6)-$AZ845*($AT845*$BG$6/$BI$6)-$BA845*($AV845*$BG$6/$BJ$6)-$BB845*($AU845*$BK$6/$BL$6)),IF(OR(AND(AY845=1,AZ845=1),AND(AY845=1,BA845=1),AND(AZ845=1,BA845=1)),"Error",AR845-$AY845*($AQ845*$BG$6/$BF$6*($BG$7/$BF$7)^($BD845*$BB$9))-$AZ845*($AT845*$BG$6/$BI$6*($BG$7/$BI$7)^($BD845*$BB$9))-$BA845*($AV845*$BG$6/$BJ$6*($BG$7/$BJ$7)^($BD845*$BB$9))-$BB845*($AU845*$BK$6/$BL$6*($BK$7/$BL$7)^($BD845*$BB$9))))</f>
        <v>1.0394965409249999</v>
      </c>
      <c r="BJ845" s="18">
        <f t="shared" ref="BJ845:BJ888" si="1790">BF845/$BE845</f>
        <v>0.2233863453599482</v>
      </c>
      <c r="BK845" s="18">
        <f t="shared" ref="BK845:BK888" si="1791">BG845/$BE845</f>
        <v>0.35006579784443581</v>
      </c>
      <c r="BL845" s="18">
        <f t="shared" ref="BL845:BL888" si="1792">BH845/$BE845</f>
        <v>0.37246807590520092</v>
      </c>
      <c r="BM845" s="18">
        <f t="shared" ref="BM845:BM888" si="1793">BI845/$BE845</f>
        <v>6.2784990341421029E-2</v>
      </c>
      <c r="BN845" s="18">
        <f t="shared" si="1752"/>
        <v>1.5670868211768527</v>
      </c>
      <c r="BO845" s="18">
        <f t="shared" si="1753"/>
        <v>1.6673717245565456</v>
      </c>
      <c r="BP845" s="18">
        <f t="shared" si="1754"/>
        <v>0.28106010794999109</v>
      </c>
      <c r="BQ845" s="18">
        <f t="shared" si="1755"/>
        <v>1.0639944781772721</v>
      </c>
      <c r="BR845" s="18">
        <f t="shared" si="1756"/>
        <v>0.17935196962406988</v>
      </c>
      <c r="BS845" s="18">
        <f t="shared" si="1757"/>
        <v>0.16856475602328083</v>
      </c>
      <c r="BT845" s="144">
        <f t="shared" ref="BT845:BT888" si="1794">LN(BJ845)</f>
        <v>-1.4988525161490414</v>
      </c>
      <c r="BU845" s="144">
        <f t="shared" ref="BU845:BU888" si="1795">LN(BK845)</f>
        <v>-1.0496341483260603</v>
      </c>
      <c r="BV845" s="144">
        <f t="shared" ref="BV845:BV888" si="1796">LN(BL845)</f>
        <v>-0.98760394710308907</v>
      </c>
      <c r="BW845" s="144">
        <f t="shared" ref="BW845:BW888" si="1797">LN(BM845)</f>
        <v>-2.7680392413769943</v>
      </c>
      <c r="BX845" s="96"/>
      <c r="BY845" s="96"/>
      <c r="BZ845" s="96"/>
      <c r="CA845" s="96"/>
      <c r="CB845" s="96"/>
      <c r="CC845" s="96"/>
      <c r="CD845" s="96"/>
      <c r="CE845" s="96"/>
      <c r="CF845" s="96"/>
      <c r="CG845" s="96"/>
      <c r="CH845" s="96"/>
      <c r="CI845" s="4"/>
      <c r="CJ845" s="43"/>
      <c r="CK845" s="20">
        <f t="shared" si="1736"/>
        <v>0</v>
      </c>
      <c r="CL845" s="42">
        <f t="shared" si="1737"/>
        <v>2.2230870728030054</v>
      </c>
      <c r="CM845" s="43">
        <f t="shared" si="1738"/>
        <v>0.217955106554725</v>
      </c>
      <c r="CN845" s="43">
        <f t="shared" si="1739"/>
        <v>0.33335258854730304</v>
      </c>
      <c r="CO845" s="40">
        <f t="shared" si="1740"/>
        <v>0.33809999999999996</v>
      </c>
      <c r="CP845" s="43">
        <f t="shared" si="1741"/>
        <v>5.4380803651055486E-2</v>
      </c>
      <c r="CQ845" s="18">
        <f t="shared" si="1742"/>
        <v>1.529455280111107</v>
      </c>
      <c r="CR845" s="18">
        <f t="shared" si="1743"/>
        <v>1.551236882422429</v>
      </c>
      <c r="CS845" s="18">
        <f t="shared" si="1744"/>
        <v>0.24950460904847546</v>
      </c>
      <c r="CT845" s="18">
        <f t="shared" si="1745"/>
        <v>1.0142414116938026</v>
      </c>
      <c r="CU845" s="18">
        <f t="shared" si="1746"/>
        <v>0.16313298747142863</v>
      </c>
      <c r="CV845" s="18">
        <f t="shared" si="1747"/>
        <v>0.16084236513178202</v>
      </c>
      <c r="CW845" s="15">
        <f t="shared" si="1748"/>
        <v>-1.5234661706354147</v>
      </c>
      <c r="CX845" s="15">
        <f t="shared" si="1749"/>
        <v>-1.0985545246945709</v>
      </c>
      <c r="CY845" s="15">
        <f t="shared" si="1750"/>
        <v>-2.9117440614564223</v>
      </c>
      <c r="CZ845" s="15">
        <f t="shared" si="1758"/>
        <v>0.42491164594084385</v>
      </c>
      <c r="DA845" s="15">
        <f t="shared" si="1759"/>
        <v>0.43905260136711771</v>
      </c>
      <c r="DB845" s="15">
        <f t="shared" si="1760"/>
        <v>-1.3882778908210078</v>
      </c>
      <c r="DC845" s="15">
        <f t="shared" si="1761"/>
        <v>1.4140955426274131E-2</v>
      </c>
      <c r="DD845" s="15">
        <f t="shared" si="1762"/>
        <v>-1.8131895367618511</v>
      </c>
      <c r="DE845" s="15">
        <f t="shared" si="1763"/>
        <v>-1.8273304921881253</v>
      </c>
      <c r="DF845" s="15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3" t="str">
        <f>E845</f>
        <v>STD</v>
      </c>
      <c r="DW845" s="43" t="str">
        <f>A845</f>
        <v>Lab 3</v>
      </c>
      <c r="DX845" s="43" t="str">
        <f>B845</f>
        <v>Jul 29, 2020</v>
      </c>
      <c r="DY845" s="125">
        <f>C845</f>
        <v>4</v>
      </c>
      <c r="DZ845" s="51">
        <f>BE845/AVERAGE(BE843,BE847)</f>
        <v>0.99188974233773242</v>
      </c>
      <c r="EA845" s="52">
        <f>(CM845/AVERAGE(CM843,CM847)-1)*10^6</f>
        <v>-5.2080059502745968</v>
      </c>
      <c r="EB845" s="52">
        <f>(CN845/AVERAGE(CN843,CN847)-1)*10^6</f>
        <v>-0.58526000035197256</v>
      </c>
      <c r="EC845" s="52">
        <f>(CP845/AVERAGE(CP843,CP847)-1)*10^6</f>
        <v>29.621883270491978</v>
      </c>
      <c r="ED845" s="4"/>
      <c r="EE845" s="4"/>
      <c r="EF845" s="4"/>
      <c r="EG845" s="4"/>
      <c r="EH845" s="130"/>
      <c r="EI845" s="20"/>
      <c r="EJ845" s="20"/>
      <c r="EK845" s="52"/>
      <c r="EL845" s="52"/>
      <c r="EQ845" s="124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</row>
    <row r="846" spans="1:235">
      <c r="A846" s="4" t="s">
        <v>178</v>
      </c>
      <c r="B846" s="4" t="s">
        <v>175</v>
      </c>
      <c r="C846" s="4">
        <v>4</v>
      </c>
      <c r="D846" s="16">
        <v>35</v>
      </c>
      <c r="E846" s="4" t="s">
        <v>165</v>
      </c>
      <c r="F846" s="15">
        <v>1.3111196000000001E-4</v>
      </c>
      <c r="G846" s="15">
        <v>-5.5275851999999999E-6</v>
      </c>
      <c r="H846" s="15">
        <v>1.3319771E-4</v>
      </c>
      <c r="I846" s="15">
        <v>4.7486530999999998E-5</v>
      </c>
      <c r="J846" s="15">
        <v>1.1459049000000001E-4</v>
      </c>
      <c r="K846" s="15"/>
      <c r="L846" s="15">
        <v>1.5649832E-4</v>
      </c>
      <c r="M846" s="15"/>
      <c r="N846" s="15">
        <v>8.4959074999999996E-5</v>
      </c>
      <c r="O846" s="15"/>
      <c r="P846" s="15"/>
      <c r="Q846" s="15"/>
      <c r="R846" s="15"/>
      <c r="S846" s="15"/>
      <c r="T846" s="15">
        <v>3.2271703000000001E-8</v>
      </c>
      <c r="U846" s="15">
        <v>2.1734119000000001E-5</v>
      </c>
      <c r="V846" s="15">
        <v>16.627177</v>
      </c>
      <c r="W846" s="15">
        <v>3.714302</v>
      </c>
      <c r="X846" s="15">
        <v>5.8206680000000004</v>
      </c>
      <c r="Y846" s="15"/>
      <c r="Z846" s="15">
        <v>6.1932741</v>
      </c>
      <c r="AA846" s="15"/>
      <c r="AB846" s="15">
        <v>1.0439719999999999</v>
      </c>
      <c r="AC846" s="4"/>
      <c r="AD846" s="4"/>
      <c r="AE846" s="4"/>
      <c r="AF846" s="4"/>
      <c r="AG846" s="4"/>
      <c r="AH846" s="4"/>
      <c r="AI846" s="69">
        <f t="shared" si="1730"/>
        <v>1</v>
      </c>
      <c r="AJ846" s="15">
        <f t="shared" si="1771"/>
        <v>-1.31079688297E-4</v>
      </c>
      <c r="AK846" s="15">
        <f t="shared" si="1772"/>
        <v>2.7261704200000001E-5</v>
      </c>
      <c r="AL846" s="15">
        <f t="shared" si="1773"/>
        <v>16.62704380229</v>
      </c>
      <c r="AM846" s="15">
        <f t="shared" si="1774"/>
        <v>3.7142545134690002</v>
      </c>
      <c r="AN846" s="15">
        <f t="shared" si="1775"/>
        <v>5.8205534095100004</v>
      </c>
      <c r="AO846" s="15">
        <f t="shared" si="1776"/>
        <v>0</v>
      </c>
      <c r="AP846" s="15">
        <f t="shared" si="1777"/>
        <v>6.19311760168</v>
      </c>
      <c r="AQ846" s="15">
        <f t="shared" si="1778"/>
        <v>0</v>
      </c>
      <c r="AR846" s="15">
        <f t="shared" si="1779"/>
        <v>1.0438870409249998</v>
      </c>
      <c r="AS846" s="15">
        <f t="shared" si="1780"/>
        <v>0</v>
      </c>
      <c r="AT846" s="15">
        <f t="shared" si="1781"/>
        <v>0</v>
      </c>
      <c r="AU846" s="15">
        <f t="shared" si="1782"/>
        <v>0</v>
      </c>
      <c r="AV846" s="15">
        <f t="shared" si="1783"/>
        <v>0</v>
      </c>
      <c r="AW846" s="15">
        <f t="shared" si="1784"/>
        <v>0</v>
      </c>
      <c r="AX846" s="4"/>
      <c r="AY846" s="4">
        <f t="shared" si="1785"/>
        <v>0</v>
      </c>
      <c r="AZ846" s="4">
        <f t="shared" si="1786"/>
        <v>1</v>
      </c>
      <c r="BA846" s="4"/>
      <c r="BB846" s="4">
        <f t="shared" si="1731"/>
        <v>1</v>
      </c>
      <c r="BC846" s="4">
        <f t="shared" si="1732"/>
        <v>1</v>
      </c>
      <c r="BD846" s="40">
        <f t="shared" si="1733"/>
        <v>2.2233636421094749</v>
      </c>
      <c r="BE846" s="15">
        <f t="shared" si="1734"/>
        <v>16.62704380229</v>
      </c>
      <c r="BF846" s="15">
        <f t="shared" si="1735"/>
        <v>3.7142545134690002</v>
      </c>
      <c r="BG846" s="15">
        <f t="shared" si="1787"/>
        <v>5.8205534095100004</v>
      </c>
      <c r="BH846" s="15">
        <f t="shared" si="1788"/>
        <v>6.19311760168</v>
      </c>
      <c r="BI846" s="15">
        <f t="shared" si="1789"/>
        <v>1.0438870409249998</v>
      </c>
      <c r="BJ846" s="18">
        <f t="shared" si="1790"/>
        <v>0.22338634321498843</v>
      </c>
      <c r="BK846" s="18">
        <f t="shared" si="1791"/>
        <v>0.35006544029843417</v>
      </c>
      <c r="BL846" s="18">
        <f t="shared" si="1792"/>
        <v>0.3724725618890255</v>
      </c>
      <c r="BM846" s="18">
        <f t="shared" si="1793"/>
        <v>6.2782479756336954E-2</v>
      </c>
      <c r="BN846" s="18">
        <f t="shared" si="1752"/>
        <v>1.5670852356517113</v>
      </c>
      <c r="BO846" s="18">
        <f t="shared" si="1753"/>
        <v>1.667391822294864</v>
      </c>
      <c r="BP846" s="18">
        <f t="shared" si="1754"/>
        <v>0.28104887189059136</v>
      </c>
      <c r="BQ846" s="18">
        <f t="shared" si="1755"/>
        <v>1.0640083796089355</v>
      </c>
      <c r="BR846" s="18">
        <f t="shared" si="1756"/>
        <v>0.17934498104929833</v>
      </c>
      <c r="BS846" s="18">
        <f t="shared" si="1757"/>
        <v>0.1685559855414058</v>
      </c>
      <c r="BT846" s="144">
        <f t="shared" si="1794"/>
        <v>-1.4988525257510597</v>
      </c>
      <c r="BU846" s="144">
        <f t="shared" si="1795"/>
        <v>-1.0496351696945758</v>
      </c>
      <c r="BV846" s="144">
        <f t="shared" si="1796"/>
        <v>-0.9875919032338274</v>
      </c>
      <c r="BW846" s="144">
        <f t="shared" si="1797"/>
        <v>-2.7680792292031797</v>
      </c>
      <c r="BX846" s="96"/>
      <c r="BY846" s="96"/>
      <c r="BZ846" s="96"/>
      <c r="CA846" s="96"/>
      <c r="CB846" s="96"/>
      <c r="CC846" s="96"/>
      <c r="CD846" s="96"/>
      <c r="CE846" s="96"/>
      <c r="CF846" s="96"/>
      <c r="CG846" s="96"/>
      <c r="CH846" s="96"/>
      <c r="CI846" s="4"/>
      <c r="CJ846" s="43"/>
      <c r="CK846" s="20">
        <f t="shared" si="1736"/>
        <v>0</v>
      </c>
      <c r="CL846" s="42">
        <f t="shared" si="1737"/>
        <v>2.2233636421094749</v>
      </c>
      <c r="CM846" s="43">
        <f t="shared" si="1738"/>
        <v>0.21795443705610007</v>
      </c>
      <c r="CN846" s="43">
        <f t="shared" si="1739"/>
        <v>0.33335021927104275</v>
      </c>
      <c r="CO846" s="40">
        <f t="shared" si="1740"/>
        <v>0.33810000000000001</v>
      </c>
      <c r="CP846" s="43">
        <f t="shared" si="1741"/>
        <v>5.4377656952169715E-2</v>
      </c>
      <c r="CQ846" s="18">
        <f t="shared" si="1742"/>
        <v>1.5294491076831833</v>
      </c>
      <c r="CR846" s="18">
        <f t="shared" si="1743"/>
        <v>1.5512416474135609</v>
      </c>
      <c r="CS846" s="18">
        <f t="shared" si="1744"/>
        <v>0.24949093804487793</v>
      </c>
      <c r="CT846" s="18">
        <f t="shared" si="1745"/>
        <v>1.0142486203829228</v>
      </c>
      <c r="CU846" s="18">
        <f t="shared" si="1746"/>
        <v>0.1631247073155693</v>
      </c>
      <c r="CV846" s="18">
        <f t="shared" si="1747"/>
        <v>0.16083305812531715</v>
      </c>
      <c r="CW846" s="15">
        <f t="shared" si="1748"/>
        <v>-1.5234692423673128</v>
      </c>
      <c r="CX846" s="15">
        <f t="shared" si="1749"/>
        <v>-1.0985616321380451</v>
      </c>
      <c r="CY846" s="15">
        <f t="shared" si="1750"/>
        <v>-2.9118019272788915</v>
      </c>
      <c r="CZ846" s="15">
        <f t="shared" si="1758"/>
        <v>0.42490761022926798</v>
      </c>
      <c r="DA846" s="15">
        <f t="shared" si="1759"/>
        <v>0.439055673099016</v>
      </c>
      <c r="DB846" s="15">
        <f t="shared" si="1760"/>
        <v>-1.3883326849115787</v>
      </c>
      <c r="DC846" s="15">
        <f t="shared" si="1761"/>
        <v>1.4148062869748177E-2</v>
      </c>
      <c r="DD846" s="15">
        <f t="shared" si="1762"/>
        <v>-1.8132402951408468</v>
      </c>
      <c r="DE846" s="15">
        <f t="shared" si="1763"/>
        <v>-1.8273883580105945</v>
      </c>
      <c r="DF846" s="15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125"/>
      <c r="DZ846" s="4"/>
      <c r="EA846" s="20"/>
      <c r="EB846" s="20"/>
      <c r="EC846" s="20"/>
      <c r="ED846" s="4"/>
      <c r="EE846" s="4" t="str">
        <f>E846</f>
        <v>iRM6</v>
      </c>
      <c r="EF846" s="4" t="str">
        <f>A846</f>
        <v>Lab 3</v>
      </c>
      <c r="EG846" s="4" t="str">
        <f>B846</f>
        <v>Jul 29, 2020</v>
      </c>
      <c r="EH846" s="130">
        <f>C846</f>
        <v>4</v>
      </c>
      <c r="EI846" s="51">
        <f>BE846/AVERAGE(BE845,BE847)</f>
        <v>0.99844067240881362</v>
      </c>
      <c r="EJ846" s="52">
        <f>(CM846/AVERAGE(CM845,CM847)-1)*10^6</f>
        <v>-8.8497568092593681</v>
      </c>
      <c r="EK846" s="52">
        <f>(CN846/AVERAGE(CN845,CN847)-1)*10^6</f>
        <v>-11.615758259475584</v>
      </c>
      <c r="EL846" s="52">
        <f>(CP846/AVERAGE(CP845,CP847)-1)*10^6</f>
        <v>-37.61791252232527</v>
      </c>
      <c r="EQ846" s="124"/>
      <c r="EY846" s="39"/>
      <c r="EZ846" s="39"/>
      <c r="FA846" s="39"/>
      <c r="FB846" s="62"/>
      <c r="FC846" s="62"/>
      <c r="FD846" s="62"/>
      <c r="FE846" s="62"/>
      <c r="FF846" s="62"/>
      <c r="FG846" s="62"/>
      <c r="FH846" s="62"/>
      <c r="FI846" s="62"/>
      <c r="FJ846" s="62"/>
      <c r="FK846" s="62"/>
      <c r="FL846" s="62"/>
      <c r="FM846" s="62"/>
      <c r="FN846" s="62"/>
      <c r="FO846" s="62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</row>
    <row r="847" spans="1:235">
      <c r="A847" s="4" t="s">
        <v>178</v>
      </c>
      <c r="B847" s="4" t="s">
        <v>175</v>
      </c>
      <c r="C847" s="4">
        <v>4</v>
      </c>
      <c r="D847" s="16">
        <v>36</v>
      </c>
      <c r="E847" s="4" t="s">
        <v>162</v>
      </c>
      <c r="F847" s="15">
        <v>1.3111196000000001E-4</v>
      </c>
      <c r="G847" s="15">
        <v>-5.5275851999999999E-6</v>
      </c>
      <c r="H847" s="15">
        <v>1.3319771E-4</v>
      </c>
      <c r="I847" s="15">
        <v>4.7486530999999998E-5</v>
      </c>
      <c r="J847" s="15">
        <v>1.1459049000000001E-4</v>
      </c>
      <c r="K847" s="15"/>
      <c r="L847" s="15">
        <v>1.5649832E-4</v>
      </c>
      <c r="M847" s="15"/>
      <c r="N847" s="15">
        <v>8.4959074999999996E-5</v>
      </c>
      <c r="O847" s="15"/>
      <c r="P847" s="15"/>
      <c r="Q847" s="15"/>
      <c r="R847" s="15"/>
      <c r="S847" s="15"/>
      <c r="T847" s="15">
        <v>-2.6107585E-5</v>
      </c>
      <c r="U847" s="15">
        <v>2.0103887E-5</v>
      </c>
      <c r="V847" s="15">
        <v>16.749706</v>
      </c>
      <c r="W847" s="15">
        <v>3.7417324000000001</v>
      </c>
      <c r="X847" s="15">
        <v>5.8636692999999998</v>
      </c>
      <c r="Y847" s="15"/>
      <c r="Z847" s="15">
        <v>6.2389413999999999</v>
      </c>
      <c r="AA847" s="15"/>
      <c r="AB847" s="15">
        <v>1.0516901000000001</v>
      </c>
      <c r="AC847" s="4"/>
      <c r="AD847" s="4"/>
      <c r="AE847" s="4"/>
      <c r="AF847" s="4"/>
      <c r="AG847" s="4"/>
      <c r="AH847" s="4"/>
      <c r="AI847" s="69">
        <f t="shared" si="1730"/>
        <v>1</v>
      </c>
      <c r="AJ847" s="15">
        <f t="shared" si="1771"/>
        <v>-1.5721954500000002E-4</v>
      </c>
      <c r="AK847" s="15">
        <f t="shared" si="1772"/>
        <v>2.56314722E-5</v>
      </c>
      <c r="AL847" s="15">
        <f t="shared" si="1773"/>
        <v>16.74957280229</v>
      </c>
      <c r="AM847" s="15">
        <f t="shared" si="1774"/>
        <v>3.7416849134690002</v>
      </c>
      <c r="AN847" s="15">
        <f t="shared" si="1775"/>
        <v>5.8635547095099998</v>
      </c>
      <c r="AO847" s="15">
        <f t="shared" si="1776"/>
        <v>0</v>
      </c>
      <c r="AP847" s="15">
        <f t="shared" si="1777"/>
        <v>6.2387849016799999</v>
      </c>
      <c r="AQ847" s="15">
        <f t="shared" si="1778"/>
        <v>0</v>
      </c>
      <c r="AR847" s="15">
        <f t="shared" si="1779"/>
        <v>1.051605140925</v>
      </c>
      <c r="AS847" s="15">
        <f t="shared" si="1780"/>
        <v>0</v>
      </c>
      <c r="AT847" s="15">
        <f t="shared" si="1781"/>
        <v>0</v>
      </c>
      <c r="AU847" s="15">
        <f t="shared" si="1782"/>
        <v>0</v>
      </c>
      <c r="AV847" s="15">
        <f t="shared" si="1783"/>
        <v>0</v>
      </c>
      <c r="AW847" s="15">
        <f t="shared" si="1784"/>
        <v>0</v>
      </c>
      <c r="AX847" s="4"/>
      <c r="AY847" s="4">
        <f t="shared" si="1785"/>
        <v>0</v>
      </c>
      <c r="AZ847" s="4">
        <f t="shared" si="1786"/>
        <v>1</v>
      </c>
      <c r="BA847" s="4"/>
      <c r="BB847" s="4">
        <f t="shared" si="1731"/>
        <v>1</v>
      </c>
      <c r="BC847" s="4">
        <f t="shared" si="1732"/>
        <v>1</v>
      </c>
      <c r="BD847" s="40">
        <f t="shared" si="1733"/>
        <v>2.2234689470282163</v>
      </c>
      <c r="BE847" s="15">
        <f t="shared" si="1734"/>
        <v>16.74957280229</v>
      </c>
      <c r="BF847" s="15">
        <f t="shared" si="1735"/>
        <v>3.7416849134690002</v>
      </c>
      <c r="BG847" s="15">
        <f t="shared" si="1787"/>
        <v>5.8635547095099998</v>
      </c>
      <c r="BH847" s="15">
        <f t="shared" si="1788"/>
        <v>6.2387849016799999</v>
      </c>
      <c r="BI847" s="15">
        <f t="shared" si="1789"/>
        <v>1.051605140925</v>
      </c>
      <c r="BJ847" s="18">
        <f t="shared" si="1790"/>
        <v>0.22338987134987928</v>
      </c>
      <c r="BK847" s="18">
        <f t="shared" si="1791"/>
        <v>0.35007189608491596</v>
      </c>
      <c r="BL847" s="18">
        <f t="shared" si="1792"/>
        <v>0.37247426996030808</v>
      </c>
      <c r="BM847" s="18">
        <f t="shared" si="1793"/>
        <v>6.2783997737615407E-2</v>
      </c>
      <c r="BN847" s="18">
        <f t="shared" si="1752"/>
        <v>1.5670893848925849</v>
      </c>
      <c r="BO847" s="18">
        <f t="shared" si="1753"/>
        <v>1.6673731342856131</v>
      </c>
      <c r="BP847" s="18">
        <f t="shared" si="1754"/>
        <v>0.28105122832217139</v>
      </c>
      <c r="BQ847" s="18">
        <f t="shared" si="1755"/>
        <v>1.0639936370955012</v>
      </c>
      <c r="BR847" s="18">
        <f t="shared" si="1756"/>
        <v>0.17934600989045424</v>
      </c>
      <c r="BS847" s="18">
        <f t="shared" si="1757"/>
        <v>0.16855928798600195</v>
      </c>
      <c r="BT847" s="144">
        <f t="shared" si="1794"/>
        <v>-1.4988367320056635</v>
      </c>
      <c r="BU847" s="144">
        <f t="shared" si="1795"/>
        <v>-1.0496167282084659</v>
      </c>
      <c r="BV847" s="144">
        <f t="shared" si="1796"/>
        <v>-0.9875873174802956</v>
      </c>
      <c r="BW847" s="144">
        <f t="shared" si="1797"/>
        <v>-2.7680550510736528</v>
      </c>
      <c r="BX847" s="96"/>
      <c r="BY847" s="96"/>
      <c r="BZ847" s="96"/>
      <c r="CA847" s="96"/>
      <c r="CB847" s="96"/>
      <c r="CC847" s="96"/>
      <c r="CD847" s="96"/>
      <c r="CE847" s="96"/>
      <c r="CF847" s="96"/>
      <c r="CG847" s="96"/>
      <c r="CH847" s="96"/>
      <c r="CI847" s="4"/>
      <c r="CJ847" s="43"/>
      <c r="CK847" s="20">
        <f t="shared" si="1736"/>
        <v>0</v>
      </c>
      <c r="CL847" s="42">
        <f t="shared" si="1737"/>
        <v>2.2234689470282163</v>
      </c>
      <c r="CM847" s="43">
        <f t="shared" si="1738"/>
        <v>0.21795762527914192</v>
      </c>
      <c r="CN847" s="43">
        <f t="shared" si="1739"/>
        <v>0.3333555943158642</v>
      </c>
      <c r="CO847" s="40">
        <f t="shared" si="1740"/>
        <v>0.33810000000000001</v>
      </c>
      <c r="CP847" s="43">
        <f t="shared" si="1741"/>
        <v>5.4378601555074964E-2</v>
      </c>
      <c r="CQ847" s="18">
        <f t="shared" si="1742"/>
        <v>1.5294513962928817</v>
      </c>
      <c r="CR847" s="18">
        <f t="shared" si="1743"/>
        <v>1.5512189562856071</v>
      </c>
      <c r="CS847" s="18">
        <f t="shared" si="1744"/>
        <v>0.2494916224446444</v>
      </c>
      <c r="CT847" s="18">
        <f t="shared" si="1745"/>
        <v>1.0142322665796941</v>
      </c>
      <c r="CU847" s="18">
        <f t="shared" si="1746"/>
        <v>0.16312491070286234</v>
      </c>
      <c r="CV847" s="18">
        <f t="shared" si="1747"/>
        <v>0.16083585198188394</v>
      </c>
      <c r="CW847" s="15">
        <f t="shared" si="1748"/>
        <v>-1.52345461454066</v>
      </c>
      <c r="CX847" s="15">
        <f t="shared" si="1749"/>
        <v>-1.098545507950399</v>
      </c>
      <c r="CY847" s="15">
        <f t="shared" si="1750"/>
        <v>-2.9117845562711309</v>
      </c>
      <c r="CZ847" s="15">
        <f t="shared" si="1758"/>
        <v>0.42490910659026138</v>
      </c>
      <c r="DA847" s="15">
        <f t="shared" si="1759"/>
        <v>0.43904104527236315</v>
      </c>
      <c r="DB847" s="15">
        <f t="shared" si="1760"/>
        <v>-1.3883299417304711</v>
      </c>
      <c r="DC847" s="15">
        <f t="shared" si="1761"/>
        <v>1.4131938682101951E-2</v>
      </c>
      <c r="DD847" s="15">
        <f t="shared" si="1762"/>
        <v>-1.8132390483207323</v>
      </c>
      <c r="DE847" s="15">
        <f t="shared" si="1763"/>
        <v>-1.8273709870028343</v>
      </c>
      <c r="DF847" s="15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3" t="str">
        <f>E847</f>
        <v>STD</v>
      </c>
      <c r="DW847" s="43" t="str">
        <f>A847</f>
        <v>Lab 3</v>
      </c>
      <c r="DX847" s="43" t="str">
        <f>B847</f>
        <v>Jul 29, 2020</v>
      </c>
      <c r="DY847" s="125">
        <f>C847</f>
        <v>4</v>
      </c>
      <c r="DZ847" s="51">
        <f>BE847/AVERAGE(BE845,BE849)</f>
        <v>1.0092906215461592</v>
      </c>
      <c r="EA847" s="52">
        <f>(CM847/AVERAGE(CM845,CM849)-1)*10^6</f>
        <v>7.4789816058018488</v>
      </c>
      <c r="EB847" s="52">
        <f>(CN847/AVERAGE(CN845,CN849)-1)*10^6</f>
        <v>8.2588267533711957</v>
      </c>
      <c r="EC847" s="52">
        <f>(CP847/AVERAGE(CP845,CP849)-1)*10^6</f>
        <v>-36.242624385618427</v>
      </c>
      <c r="ED847" s="4"/>
      <c r="EE847" s="4"/>
      <c r="EF847" s="4"/>
      <c r="EG847" s="4"/>
      <c r="EH847" s="130"/>
      <c r="EI847" s="20"/>
      <c r="EJ847" s="20"/>
      <c r="EK847" s="52"/>
      <c r="EL847" s="52"/>
      <c r="EQ847" s="124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</row>
    <row r="848" spans="1:235">
      <c r="A848" s="4" t="s">
        <v>178</v>
      </c>
      <c r="B848" s="4" t="s">
        <v>175</v>
      </c>
      <c r="C848" s="4">
        <v>4</v>
      </c>
      <c r="D848" s="16">
        <v>37</v>
      </c>
      <c r="E848" s="4" t="s">
        <v>172</v>
      </c>
      <c r="F848" s="15">
        <v>1.3111196000000001E-4</v>
      </c>
      <c r="G848" s="15">
        <v>-5.5275851999999999E-6</v>
      </c>
      <c r="H848" s="15">
        <v>1.3319771E-4</v>
      </c>
      <c r="I848" s="15">
        <v>4.7486530999999998E-5</v>
      </c>
      <c r="J848" s="15">
        <v>1.1459049000000001E-4</v>
      </c>
      <c r="K848" s="15"/>
      <c r="L848" s="15">
        <v>1.5649832E-4</v>
      </c>
      <c r="M848" s="15"/>
      <c r="N848" s="15">
        <v>8.4959074999999996E-5</v>
      </c>
      <c r="O848" s="15"/>
      <c r="P848" s="15"/>
      <c r="Q848" s="15"/>
      <c r="R848" s="15"/>
      <c r="S848" s="15"/>
      <c r="T848" s="15">
        <v>8.0399824000000001E-5</v>
      </c>
      <c r="U848" s="15">
        <v>3.0656610999999997E-5</v>
      </c>
      <c r="V848" s="15">
        <v>16.999697999999999</v>
      </c>
      <c r="W848" s="15">
        <v>3.7975557000000002</v>
      </c>
      <c r="X848" s="15">
        <v>5.9511098000000002</v>
      </c>
      <c r="Y848" s="15"/>
      <c r="Z848" s="15">
        <v>6.3320797999999998</v>
      </c>
      <c r="AA848" s="15"/>
      <c r="AB848" s="15">
        <v>1.0674128000000001</v>
      </c>
      <c r="AC848" s="4"/>
      <c r="AD848" s="4"/>
      <c r="AE848" s="4"/>
      <c r="AF848" s="4"/>
      <c r="AG848" s="4"/>
      <c r="AH848" s="4"/>
      <c r="AI848" s="69">
        <f t="shared" si="1730"/>
        <v>1</v>
      </c>
      <c r="AJ848" s="15">
        <f t="shared" si="1771"/>
        <v>-5.0712136000000011E-5</v>
      </c>
      <c r="AK848" s="15">
        <f t="shared" si="1772"/>
        <v>3.6184196199999997E-5</v>
      </c>
      <c r="AL848" s="15">
        <f t="shared" si="1773"/>
        <v>16.999564802289999</v>
      </c>
      <c r="AM848" s="15">
        <f t="shared" si="1774"/>
        <v>3.7975082134690004</v>
      </c>
      <c r="AN848" s="15">
        <f t="shared" si="1775"/>
        <v>5.9509952095100003</v>
      </c>
      <c r="AO848" s="15">
        <f t="shared" si="1776"/>
        <v>0</v>
      </c>
      <c r="AP848" s="15">
        <f t="shared" si="1777"/>
        <v>6.3319233016799998</v>
      </c>
      <c r="AQ848" s="15">
        <f t="shared" si="1778"/>
        <v>0</v>
      </c>
      <c r="AR848" s="15">
        <f t="shared" si="1779"/>
        <v>1.067327840925</v>
      </c>
      <c r="AS848" s="15">
        <f t="shared" si="1780"/>
        <v>0</v>
      </c>
      <c r="AT848" s="15">
        <f t="shared" si="1781"/>
        <v>0</v>
      </c>
      <c r="AU848" s="15">
        <f t="shared" si="1782"/>
        <v>0</v>
      </c>
      <c r="AV848" s="15">
        <f t="shared" si="1783"/>
        <v>0</v>
      </c>
      <c r="AW848" s="15">
        <f t="shared" si="1784"/>
        <v>0</v>
      </c>
      <c r="AX848" s="4"/>
      <c r="AY848" s="4">
        <f t="shared" si="1785"/>
        <v>0</v>
      </c>
      <c r="AZ848" s="4">
        <f t="shared" si="1786"/>
        <v>1</v>
      </c>
      <c r="BA848" s="4"/>
      <c r="BB848" s="4">
        <f t="shared" si="1731"/>
        <v>1</v>
      </c>
      <c r="BC848" s="4">
        <f t="shared" si="1732"/>
        <v>1</v>
      </c>
      <c r="BD848" s="40">
        <f t="shared" si="1733"/>
        <v>2.2235516787831573</v>
      </c>
      <c r="BE848" s="15">
        <f t="shared" si="1734"/>
        <v>16.999564802289999</v>
      </c>
      <c r="BF848" s="15">
        <f t="shared" si="1735"/>
        <v>3.7975082134690004</v>
      </c>
      <c r="BG848" s="15">
        <f t="shared" si="1787"/>
        <v>5.9509952095100003</v>
      </c>
      <c r="BH848" s="15">
        <f t="shared" si="1788"/>
        <v>6.3319233016799998</v>
      </c>
      <c r="BI848" s="15">
        <f t="shared" si="1789"/>
        <v>1.067327840925</v>
      </c>
      <c r="BJ848" s="18">
        <f t="shared" si="1790"/>
        <v>0.22338855480332301</v>
      </c>
      <c r="BK848" s="18">
        <f t="shared" si="1791"/>
        <v>0.3500675034168137</v>
      </c>
      <c r="BL848" s="18">
        <f t="shared" si="1792"/>
        <v>0.37247561189490164</v>
      </c>
      <c r="BM848" s="18">
        <f t="shared" si="1793"/>
        <v>6.2785597945496874E-2</v>
      </c>
      <c r="BN848" s="18">
        <f t="shared" si="1752"/>
        <v>1.5670789567756598</v>
      </c>
      <c r="BO848" s="18">
        <f t="shared" si="1753"/>
        <v>1.6673889681717968</v>
      </c>
      <c r="BP848" s="18">
        <f t="shared" si="1754"/>
        <v>0.28106004804397844</v>
      </c>
      <c r="BQ848" s="18">
        <f t="shared" si="1755"/>
        <v>1.0640108215112081</v>
      </c>
      <c r="BR848" s="18">
        <f t="shared" si="1756"/>
        <v>0.17935283147587727</v>
      </c>
      <c r="BS848" s="18">
        <f t="shared" si="1757"/>
        <v>0.16856297685125374</v>
      </c>
      <c r="BT848" s="144">
        <f t="shared" si="1794"/>
        <v>-1.4988426255156417</v>
      </c>
      <c r="BU848" s="144">
        <f t="shared" si="1795"/>
        <v>-1.0496292761899262</v>
      </c>
      <c r="BV848" s="144">
        <f t="shared" si="1796"/>
        <v>-0.9875837147289529</v>
      </c>
      <c r="BW848" s="144">
        <f t="shared" si="1797"/>
        <v>-2.7680295638866816</v>
      </c>
      <c r="BX848" s="96"/>
      <c r="BY848" s="96"/>
      <c r="BZ848" s="96"/>
      <c r="CA848" s="96"/>
      <c r="CB848" s="96"/>
      <c r="CC848" s="96"/>
      <c r="CD848" s="96"/>
      <c r="CE848" s="96"/>
      <c r="CF848" s="96"/>
      <c r="CG848" s="96"/>
      <c r="CH848" s="96"/>
      <c r="CI848" s="4"/>
      <c r="CJ848" s="43"/>
      <c r="CK848" s="20">
        <f t="shared" si="1736"/>
        <v>0</v>
      </c>
      <c r="CL848" s="42">
        <f t="shared" si="1737"/>
        <v>2.2235516787831573</v>
      </c>
      <c r="CM848" s="43">
        <f t="shared" si="1738"/>
        <v>0.21795614110123063</v>
      </c>
      <c r="CN848" s="43">
        <f t="shared" si="1739"/>
        <v>0.33335080451581961</v>
      </c>
      <c r="CO848" s="40">
        <f t="shared" si="1740"/>
        <v>0.33809999999999996</v>
      </c>
      <c r="CP848" s="43">
        <f t="shared" si="1741"/>
        <v>5.4379696709805886E-2</v>
      </c>
      <c r="CQ848" s="18">
        <f t="shared" si="1742"/>
        <v>1.5294398351501068</v>
      </c>
      <c r="CR848" s="18">
        <f t="shared" si="1743"/>
        <v>1.5512295193507208</v>
      </c>
      <c r="CS848" s="18">
        <f t="shared" si="1744"/>
        <v>0.24949834602067486</v>
      </c>
      <c r="CT848" s="18">
        <f t="shared" si="1745"/>
        <v>1.0142468397251307</v>
      </c>
      <c r="CU848" s="18">
        <f t="shared" si="1746"/>
        <v>0.16313053987912374</v>
      </c>
      <c r="CV848" s="18">
        <f t="shared" si="1747"/>
        <v>0.16083909112631142</v>
      </c>
      <c r="CW848" s="15">
        <f t="shared" si="1748"/>
        <v>-1.5234614240430238</v>
      </c>
      <c r="CX848" s="15">
        <f t="shared" si="1749"/>
        <v>-1.0985598764941928</v>
      </c>
      <c r="CY848" s="15">
        <f t="shared" si="1750"/>
        <v>-2.911764417031212</v>
      </c>
      <c r="CZ848" s="15">
        <f t="shared" si="1758"/>
        <v>0.42490154754883086</v>
      </c>
      <c r="DA848" s="15">
        <f t="shared" si="1759"/>
        <v>0.43904785477472663</v>
      </c>
      <c r="DB848" s="15">
        <f t="shared" si="1760"/>
        <v>-1.3883029929881887</v>
      </c>
      <c r="DC848" s="15">
        <f t="shared" si="1761"/>
        <v>1.4146307225895752E-2</v>
      </c>
      <c r="DD848" s="15">
        <f t="shared" si="1762"/>
        <v>-1.8132045405370192</v>
      </c>
      <c r="DE848" s="15">
        <f t="shared" si="1763"/>
        <v>-1.8273508477629152</v>
      </c>
      <c r="DF848" s="15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125"/>
      <c r="DZ848" s="4"/>
      <c r="EA848" s="20"/>
      <c r="EB848" s="20"/>
      <c r="EC848" s="20"/>
      <c r="ED848" s="4"/>
      <c r="EE848" s="4" t="str">
        <f>E848</f>
        <v>iRM11</v>
      </c>
      <c r="EF848" s="4" t="str">
        <f>A848</f>
        <v>Lab 3</v>
      </c>
      <c r="EG848" s="4" t="str">
        <f>B848</f>
        <v>Jul 29, 2020</v>
      </c>
      <c r="EH848" s="130">
        <f>C848</f>
        <v>4</v>
      </c>
      <c r="EI848" s="51">
        <f>BE848/AVERAGE(BE847,BE849)</f>
        <v>1.0184287604718003</v>
      </c>
      <c r="EJ848" s="52">
        <f>(CM848/AVERAGE(CM847,CM849)-1)*10^6</f>
        <v>-5.108576189183367</v>
      </c>
      <c r="EK848" s="52">
        <f>(CN848/AVERAGE(CN847,CN849)-1)*10^6</f>
        <v>-10.618073604029554</v>
      </c>
      <c r="EL848" s="52">
        <f>(CP848/AVERAGE(CP847,CP849)-1)*10^6</f>
        <v>4.1432557948972715</v>
      </c>
      <c r="EQ848" s="124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</row>
    <row r="849" spans="1:235">
      <c r="A849" s="4" t="s">
        <v>178</v>
      </c>
      <c r="B849" s="4" t="s">
        <v>175</v>
      </c>
      <c r="C849" s="4">
        <v>4</v>
      </c>
      <c r="D849" s="16">
        <v>38</v>
      </c>
      <c r="E849" s="4" t="s">
        <v>162</v>
      </c>
      <c r="F849" s="15">
        <v>1.3111196000000001E-4</v>
      </c>
      <c r="G849" s="15">
        <v>-5.5275851999999999E-6</v>
      </c>
      <c r="H849" s="15">
        <v>1.3319771E-4</v>
      </c>
      <c r="I849" s="15">
        <v>4.7486530999999998E-5</v>
      </c>
      <c r="J849" s="15">
        <v>1.1459049000000001E-4</v>
      </c>
      <c r="K849" s="15"/>
      <c r="L849" s="15">
        <v>1.5649832E-4</v>
      </c>
      <c r="M849" s="15"/>
      <c r="N849" s="15">
        <v>8.4959074999999996E-5</v>
      </c>
      <c r="O849" s="15"/>
      <c r="P849" s="15"/>
      <c r="Q849" s="15"/>
      <c r="R849" s="15"/>
      <c r="S849" s="15"/>
      <c r="T849" s="15">
        <v>8.4811842000000005E-6</v>
      </c>
      <c r="U849" s="15">
        <v>4.2995869000000001E-5</v>
      </c>
      <c r="V849" s="15">
        <v>16.634466</v>
      </c>
      <c r="W849" s="15">
        <v>3.7159814999999998</v>
      </c>
      <c r="X849" s="15">
        <v>5.8232995000000001</v>
      </c>
      <c r="Y849" s="15"/>
      <c r="Z849" s="15">
        <v>6.1960515000000003</v>
      </c>
      <c r="AA849" s="15"/>
      <c r="AB849" s="15">
        <v>1.0444967999999999</v>
      </c>
      <c r="AC849" s="4"/>
      <c r="AD849" s="4"/>
      <c r="AE849" s="4"/>
      <c r="AF849" s="4"/>
      <c r="AG849" s="4"/>
      <c r="AH849" s="4"/>
      <c r="AI849" s="69">
        <f t="shared" si="1730"/>
        <v>1</v>
      </c>
      <c r="AJ849" s="15">
        <f t="shared" si="1771"/>
        <v>-1.2263077580000002E-4</v>
      </c>
      <c r="AK849" s="15">
        <f t="shared" si="1772"/>
        <v>4.8523454200000001E-5</v>
      </c>
      <c r="AL849" s="15">
        <f t="shared" si="1773"/>
        <v>16.63433280229</v>
      </c>
      <c r="AM849" s="15">
        <f t="shared" si="1774"/>
        <v>3.715934013469</v>
      </c>
      <c r="AN849" s="15">
        <f t="shared" si="1775"/>
        <v>5.8231849095100001</v>
      </c>
      <c r="AO849" s="15">
        <f t="shared" si="1776"/>
        <v>0</v>
      </c>
      <c r="AP849" s="15">
        <f t="shared" si="1777"/>
        <v>6.1958950016800003</v>
      </c>
      <c r="AQ849" s="15">
        <f t="shared" si="1778"/>
        <v>0</v>
      </c>
      <c r="AR849" s="15">
        <f t="shared" si="1779"/>
        <v>1.0444118409249998</v>
      </c>
      <c r="AS849" s="15">
        <f t="shared" si="1780"/>
        <v>0</v>
      </c>
      <c r="AT849" s="15">
        <f t="shared" si="1781"/>
        <v>0</v>
      </c>
      <c r="AU849" s="15">
        <f t="shared" si="1782"/>
        <v>0</v>
      </c>
      <c r="AV849" s="15">
        <f t="shared" si="1783"/>
        <v>0</v>
      </c>
      <c r="AW849" s="15">
        <f t="shared" si="1784"/>
        <v>0</v>
      </c>
      <c r="AX849" s="4"/>
      <c r="AY849" s="4">
        <f t="shared" si="1785"/>
        <v>0</v>
      </c>
      <c r="AZ849" s="4">
        <f t="shared" si="1786"/>
        <v>1</v>
      </c>
      <c r="BA849" s="4"/>
      <c r="BB849" s="4">
        <f t="shared" si="1731"/>
        <v>1</v>
      </c>
      <c r="BC849" s="4">
        <f t="shared" si="1732"/>
        <v>1</v>
      </c>
      <c r="BD849" s="40">
        <f t="shared" si="1733"/>
        <v>2.2235950888766149</v>
      </c>
      <c r="BE849" s="15">
        <f t="shared" si="1734"/>
        <v>16.63433280229</v>
      </c>
      <c r="BF849" s="15">
        <f t="shared" si="1735"/>
        <v>3.715934013469</v>
      </c>
      <c r="BG849" s="15">
        <f t="shared" si="1787"/>
        <v>5.8231849095100001</v>
      </c>
      <c r="BH849" s="15">
        <f t="shared" si="1788"/>
        <v>6.1958950016800003</v>
      </c>
      <c r="BI849" s="15">
        <f t="shared" si="1789"/>
        <v>1.0444118409249998</v>
      </c>
      <c r="BJ849" s="18">
        <f t="shared" si="1790"/>
        <v>0.22338942340731804</v>
      </c>
      <c r="BK849" s="18">
        <f t="shared" si="1791"/>
        <v>0.35007024199421688</v>
      </c>
      <c r="BL849" s="18">
        <f t="shared" si="1792"/>
        <v>0.37247631602194647</v>
      </c>
      <c r="BM849" s="18">
        <f t="shared" si="1793"/>
        <v>6.2786518301546704E-2</v>
      </c>
      <c r="BN849" s="18">
        <f t="shared" si="1752"/>
        <v>1.5670851227182534</v>
      </c>
      <c r="BO849" s="18">
        <f t="shared" si="1753"/>
        <v>1.6673856368875182</v>
      </c>
      <c r="BP849" s="18">
        <f t="shared" si="1754"/>
        <v>0.28106307516208878</v>
      </c>
      <c r="BQ849" s="18">
        <f t="shared" si="1755"/>
        <v>1.0640045092096109</v>
      </c>
      <c r="BR849" s="18">
        <f t="shared" si="1756"/>
        <v>0.17935405747108299</v>
      </c>
      <c r="BS849" s="18">
        <f t="shared" si="1757"/>
        <v>0.1685651291123898</v>
      </c>
      <c r="BT849" s="144">
        <f t="shared" si="1794"/>
        <v>-1.4988387372130063</v>
      </c>
      <c r="BU849" s="144">
        <f t="shared" si="1795"/>
        <v>-1.0496214532224568</v>
      </c>
      <c r="BV849" s="144">
        <f t="shared" si="1796"/>
        <v>-0.98758182433302677</v>
      </c>
      <c r="BW849" s="144">
        <f t="shared" si="1797"/>
        <v>-2.7680149052812943</v>
      </c>
      <c r="BX849" s="96"/>
      <c r="BY849" s="96"/>
      <c r="BZ849" s="96"/>
      <c r="CA849" s="96"/>
      <c r="CB849" s="96"/>
      <c r="CC849" s="96"/>
      <c r="CD849" s="96"/>
      <c r="CE849" s="96"/>
      <c r="CF849" s="96"/>
      <c r="CG849" s="96"/>
      <c r="CH849" s="96"/>
      <c r="CI849" s="4"/>
      <c r="CJ849" s="43"/>
      <c r="CK849" s="20">
        <f t="shared" si="1736"/>
        <v>0</v>
      </c>
      <c r="CL849" s="42">
        <f t="shared" si="1737"/>
        <v>2.2235950888766149</v>
      </c>
      <c r="CM849" s="43">
        <f t="shared" si="1738"/>
        <v>0.21795688382580111</v>
      </c>
      <c r="CN849" s="43">
        <f t="shared" si="1739"/>
        <v>0.33335309387769868</v>
      </c>
      <c r="CO849" s="40">
        <f t="shared" si="1740"/>
        <v>0.33809999999999996</v>
      </c>
      <c r="CP849" s="43">
        <f t="shared" si="1741"/>
        <v>5.4380341248416779E-2</v>
      </c>
      <c r="CQ849" s="18">
        <f t="shared" si="1742"/>
        <v>1.5294451270652516</v>
      </c>
      <c r="CR849" s="18">
        <f t="shared" si="1743"/>
        <v>1.5512242332764372</v>
      </c>
      <c r="CS849" s="18">
        <f t="shared" si="1744"/>
        <v>0.24950045299729767</v>
      </c>
      <c r="CT849" s="18">
        <f t="shared" si="1745"/>
        <v>1.0142398742039058</v>
      </c>
      <c r="CU849" s="18">
        <f t="shared" si="1746"/>
        <v>0.16313135305223223</v>
      </c>
      <c r="CV849" s="18">
        <f t="shared" si="1747"/>
        <v>0.16084099748126823</v>
      </c>
      <c r="CW849" s="15">
        <f t="shared" si="1748"/>
        <v>-1.5234580163698044</v>
      </c>
      <c r="CX849" s="15">
        <f t="shared" si="1749"/>
        <v>-1.0985530087921003</v>
      </c>
      <c r="CY849" s="15">
        <f t="shared" si="1750"/>
        <v>-2.9117525645415845</v>
      </c>
      <c r="CZ849" s="15">
        <f t="shared" si="1758"/>
        <v>0.42490500757770422</v>
      </c>
      <c r="DA849" s="15">
        <f t="shared" si="1759"/>
        <v>0.43904444710150725</v>
      </c>
      <c r="DB849" s="15">
        <f t="shared" si="1760"/>
        <v>-1.3882945481717803</v>
      </c>
      <c r="DC849" s="15">
        <f t="shared" si="1761"/>
        <v>1.4139439523803234E-2</v>
      </c>
      <c r="DD849" s="15">
        <f t="shared" si="1762"/>
        <v>-1.8131995557494844</v>
      </c>
      <c r="DE849" s="15">
        <f t="shared" si="1763"/>
        <v>-1.8273389952732875</v>
      </c>
      <c r="DF849" s="15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125"/>
      <c r="DZ849" s="4"/>
      <c r="EA849" s="20"/>
      <c r="EB849" s="20"/>
      <c r="EC849" s="20"/>
      <c r="ED849" s="4"/>
      <c r="EE849" s="4"/>
      <c r="EF849" s="4"/>
      <c r="EG849" s="4"/>
      <c r="EH849" s="130"/>
      <c r="EI849" s="20"/>
      <c r="EJ849" s="20"/>
      <c r="EK849" s="20"/>
      <c r="EL849" s="20"/>
      <c r="EQ849" s="124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</row>
    <row r="850" spans="1:235">
      <c r="A850" t="s">
        <v>178</v>
      </c>
      <c r="B850" t="s">
        <v>177</v>
      </c>
      <c r="C850">
        <v>5</v>
      </c>
      <c r="D850" s="14">
        <v>2</v>
      </c>
      <c r="E850" t="s">
        <v>162</v>
      </c>
      <c r="F850" s="13">
        <v>9.5858983000000005E-5</v>
      </c>
      <c r="G850" s="13">
        <v>-2.6172700999999999E-6</v>
      </c>
      <c r="H850" s="13">
        <v>1.071337E-4</v>
      </c>
      <c r="I850" s="13">
        <v>4.5621094E-5</v>
      </c>
      <c r="J850" s="13">
        <v>6.9841522999999995E-5</v>
      </c>
      <c r="K850" s="13"/>
      <c r="L850" s="13">
        <v>1.4588614999999999E-4</v>
      </c>
      <c r="M850" s="13"/>
      <c r="N850" s="13">
        <v>7.2235305999999999E-5</v>
      </c>
      <c r="O850" s="13"/>
      <c r="P850" s="13"/>
      <c r="Q850" s="13"/>
      <c r="R850" s="13"/>
      <c r="S850" s="13"/>
      <c r="T850" s="13">
        <v>5.2275994000000003E-5</v>
      </c>
      <c r="U850" s="13">
        <v>2.3158221E-6</v>
      </c>
      <c r="V850" s="13">
        <v>15.474380999999999</v>
      </c>
      <c r="W850" s="13">
        <v>3.4577689999999999</v>
      </c>
      <c r="X850" s="13">
        <v>5.4202506000000001</v>
      </c>
      <c r="Y850" s="13"/>
      <c r="Z850" s="13">
        <v>5.7701621000000003</v>
      </c>
      <c r="AA850" s="13"/>
      <c r="AB850" s="13">
        <v>0.97315028999999997</v>
      </c>
      <c r="AI850" s="68">
        <f t="shared" si="1730"/>
        <v>1</v>
      </c>
      <c r="AJ850" s="13">
        <f t="shared" si="1771"/>
        <v>-4.3582989000000003E-5</v>
      </c>
      <c r="AK850" s="13">
        <f t="shared" si="1772"/>
        <v>4.9330921999999999E-6</v>
      </c>
      <c r="AL850" s="13">
        <f t="shared" si="1773"/>
        <v>15.474273866299999</v>
      </c>
      <c r="AM850" s="13">
        <f t="shared" si="1774"/>
        <v>3.457723378906</v>
      </c>
      <c r="AN850" s="13">
        <f t="shared" si="1775"/>
        <v>5.4201807584770005</v>
      </c>
      <c r="AO850" s="13">
        <f t="shared" si="1776"/>
        <v>0</v>
      </c>
      <c r="AP850" s="13">
        <f t="shared" si="1777"/>
        <v>5.77001621385</v>
      </c>
      <c r="AQ850" s="13">
        <f t="shared" si="1778"/>
        <v>0</v>
      </c>
      <c r="AR850" s="13">
        <f t="shared" si="1779"/>
        <v>0.97307805469399999</v>
      </c>
      <c r="AS850" s="13">
        <f t="shared" si="1780"/>
        <v>0</v>
      </c>
      <c r="AT850" s="13">
        <f t="shared" si="1781"/>
        <v>0</v>
      </c>
      <c r="AU850" s="13">
        <f t="shared" si="1782"/>
        <v>0</v>
      </c>
      <c r="AV850" s="13">
        <f t="shared" si="1783"/>
        <v>0</v>
      </c>
      <c r="AW850" s="13">
        <f t="shared" si="1784"/>
        <v>0</v>
      </c>
      <c r="AY850">
        <f t="shared" si="1785"/>
        <v>0</v>
      </c>
      <c r="AZ850">
        <f t="shared" si="1786"/>
        <v>1</v>
      </c>
      <c r="BB850">
        <f t="shared" si="1731"/>
        <v>1</v>
      </c>
      <c r="BC850">
        <f t="shared" si="1732"/>
        <v>1</v>
      </c>
      <c r="BD850" s="41">
        <f t="shared" si="1733"/>
        <v>2.2483456105276272</v>
      </c>
      <c r="BE850" s="13">
        <f t="shared" si="1734"/>
        <v>15.474273866299999</v>
      </c>
      <c r="BF850" s="13">
        <f t="shared" si="1735"/>
        <v>3.457723378906</v>
      </c>
      <c r="BG850" s="13">
        <f t="shared" si="1787"/>
        <v>5.4201807584770005</v>
      </c>
      <c r="BH850" s="13">
        <f t="shared" si="1788"/>
        <v>5.77001621385</v>
      </c>
      <c r="BI850" s="13">
        <f t="shared" si="1789"/>
        <v>0.97307805469399999</v>
      </c>
      <c r="BJ850" s="17">
        <f t="shared" si="1790"/>
        <v>0.22344979860000141</v>
      </c>
      <c r="BK850" s="17">
        <f t="shared" si="1791"/>
        <v>0.35027044275603231</v>
      </c>
      <c r="BL850" s="17">
        <f t="shared" si="1792"/>
        <v>0.37287799503251579</v>
      </c>
      <c r="BM850" s="17">
        <f t="shared" si="1793"/>
        <v>6.2883600426200115E-2</v>
      </c>
      <c r="BN850" s="17">
        <f t="shared" si="1752"/>
        <v>1.5675576570245791</v>
      </c>
      <c r="BO850" s="17">
        <f t="shared" si="1753"/>
        <v>1.6687327416213362</v>
      </c>
      <c r="BP850" s="17">
        <f t="shared" si="1754"/>
        <v>0.28142160261584465</v>
      </c>
      <c r="BQ850" s="17">
        <f t="shared" si="1755"/>
        <v>1.064543134438066</v>
      </c>
      <c r="BR850" s="17">
        <f t="shared" si="1756"/>
        <v>0.17952870910663543</v>
      </c>
      <c r="BS850" s="17">
        <f t="shared" si="1757"/>
        <v>0.16864390300295551</v>
      </c>
      <c r="BT850" s="96">
        <f t="shared" si="1794"/>
        <v>-1.4985685049232822</v>
      </c>
      <c r="BU850" s="96">
        <f t="shared" si="1795"/>
        <v>-1.0490497292840137</v>
      </c>
      <c r="BV850" s="96">
        <f t="shared" si="1796"/>
        <v>-0.98650400390991333</v>
      </c>
      <c r="BW850" s="96">
        <f t="shared" si="1797"/>
        <v>-2.7664698738140134</v>
      </c>
      <c r="BX850" s="96"/>
      <c r="BY850" s="96"/>
      <c r="BZ850" s="96"/>
      <c r="CA850" s="96"/>
      <c r="CB850" s="96"/>
      <c r="CC850" s="96"/>
      <c r="CD850" s="96"/>
      <c r="CE850" s="96"/>
      <c r="CF850" s="96"/>
      <c r="CG850" s="96"/>
      <c r="CH850" s="96"/>
      <c r="CJ850" s="39" t="s">
        <v>225</v>
      </c>
      <c r="CK850" s="19">
        <f t="shared" si="1736"/>
        <v>0</v>
      </c>
      <c r="CL850" s="38">
        <f t="shared" si="1737"/>
        <v>2.2483456105276272</v>
      </c>
      <c r="CM850" s="39">
        <f t="shared" si="1738"/>
        <v>0.21795605528263282</v>
      </c>
      <c r="CN850" s="39">
        <f t="shared" si="1739"/>
        <v>0.33336211911199543</v>
      </c>
      <c r="CO850" s="41">
        <f t="shared" si="1740"/>
        <v>0.33810000000000001</v>
      </c>
      <c r="CP850" s="39">
        <f t="shared" si="1741"/>
        <v>5.4377356282617306E-2</v>
      </c>
      <c r="CQ850" s="17">
        <f t="shared" si="1742"/>
        <v>1.5294923496376858</v>
      </c>
      <c r="CR850" s="17">
        <f t="shared" si="1743"/>
        <v>1.5512301301359643</v>
      </c>
      <c r="CS850" s="17">
        <f t="shared" si="1744"/>
        <v>0.24948770618968982</v>
      </c>
      <c r="CT850" s="17">
        <f t="shared" si="1745"/>
        <v>1.014212415317689</v>
      </c>
      <c r="CU850" s="17">
        <f t="shared" si="1746"/>
        <v>0.16311798241343925</v>
      </c>
      <c r="CV850" s="17">
        <f t="shared" si="1747"/>
        <v>0.16083216883353241</v>
      </c>
      <c r="CW850" s="13">
        <f t="shared" si="1748"/>
        <v>-1.5234618177856101</v>
      </c>
      <c r="CX850" s="13">
        <f t="shared" si="1749"/>
        <v>-1.0985259350607035</v>
      </c>
      <c r="CY850" s="13">
        <f t="shared" si="1750"/>
        <v>-2.9118074565789849</v>
      </c>
      <c r="CZ850" s="13">
        <f t="shared" si="1758"/>
        <v>0.42493588272490651</v>
      </c>
      <c r="DA850" s="13">
        <f t="shared" si="1759"/>
        <v>0.43904824851731317</v>
      </c>
      <c r="DB850" s="13">
        <f t="shared" si="1760"/>
        <v>-1.388345638793375</v>
      </c>
      <c r="DC850" s="13">
        <f t="shared" si="1761"/>
        <v>1.4112365792406814E-2</v>
      </c>
      <c r="DD850" s="13">
        <f t="shared" si="1762"/>
        <v>-1.8132815215182811</v>
      </c>
      <c r="DE850" s="13">
        <f t="shared" si="1763"/>
        <v>-1.8273938873106881</v>
      </c>
      <c r="DF850" s="15"/>
      <c r="DY850" s="124"/>
      <c r="EH850" s="50"/>
      <c r="EQ850" s="124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</row>
    <row r="851" spans="1:235">
      <c r="A851" t="s">
        <v>178</v>
      </c>
      <c r="B851" t="s">
        <v>177</v>
      </c>
      <c r="C851">
        <v>5</v>
      </c>
      <c r="D851" s="14">
        <v>3</v>
      </c>
      <c r="E851" t="s">
        <v>163</v>
      </c>
      <c r="F851" s="13">
        <v>9.5858983000000005E-5</v>
      </c>
      <c r="G851" s="13">
        <v>-2.6172700999999999E-6</v>
      </c>
      <c r="H851" s="13">
        <v>1.071337E-4</v>
      </c>
      <c r="I851" s="13">
        <v>4.5621094E-5</v>
      </c>
      <c r="J851" s="13">
        <v>6.9841522999999995E-5</v>
      </c>
      <c r="K851" s="13"/>
      <c r="L851" s="13">
        <v>1.4588614999999999E-4</v>
      </c>
      <c r="M851" s="13"/>
      <c r="N851" s="13">
        <v>7.2235305999999999E-5</v>
      </c>
      <c r="O851" s="13"/>
      <c r="P851" s="13"/>
      <c r="Q851" s="13"/>
      <c r="R851" s="13"/>
      <c r="S851" s="13"/>
      <c r="T851" s="13">
        <v>9.4299239999999999E-6</v>
      </c>
      <c r="U851" s="13">
        <v>-2.9697219999999998E-7</v>
      </c>
      <c r="V851" s="13">
        <v>15.793315</v>
      </c>
      <c r="W851" s="13">
        <v>3.5290859000000001</v>
      </c>
      <c r="X851" s="13">
        <v>5.5320212</v>
      </c>
      <c r="Y851" s="13"/>
      <c r="Z851" s="13">
        <v>5.8892422</v>
      </c>
      <c r="AA851" s="13"/>
      <c r="AB851" s="13">
        <v>0.99327365000000001</v>
      </c>
      <c r="AI851" s="68">
        <f t="shared" si="1730"/>
        <v>1</v>
      </c>
      <c r="AJ851" s="13">
        <f t="shared" si="1771"/>
        <v>-8.6429059000000003E-5</v>
      </c>
      <c r="AK851" s="13">
        <f t="shared" si="1772"/>
        <v>2.3202979000000001E-6</v>
      </c>
      <c r="AL851" s="13">
        <f t="shared" si="1773"/>
        <v>15.7932078663</v>
      </c>
      <c r="AM851" s="13">
        <f t="shared" si="1774"/>
        <v>3.5290402789060002</v>
      </c>
      <c r="AN851" s="13">
        <f t="shared" si="1775"/>
        <v>5.5319513584770004</v>
      </c>
      <c r="AO851" s="13">
        <f t="shared" si="1776"/>
        <v>0</v>
      </c>
      <c r="AP851" s="13">
        <f t="shared" si="1777"/>
        <v>5.8890963138499997</v>
      </c>
      <c r="AQ851" s="13">
        <f t="shared" si="1778"/>
        <v>0</v>
      </c>
      <c r="AR851" s="13">
        <f t="shared" si="1779"/>
        <v>0.99320141469400003</v>
      </c>
      <c r="AS851" s="13">
        <f t="shared" si="1780"/>
        <v>0</v>
      </c>
      <c r="AT851" s="13">
        <f t="shared" si="1781"/>
        <v>0</v>
      </c>
      <c r="AU851" s="13">
        <f t="shared" si="1782"/>
        <v>0</v>
      </c>
      <c r="AV851" s="13">
        <f t="shared" si="1783"/>
        <v>0</v>
      </c>
      <c r="AW851" s="13">
        <f t="shared" si="1784"/>
        <v>0</v>
      </c>
      <c r="AY851">
        <f t="shared" si="1785"/>
        <v>0</v>
      </c>
      <c r="AZ851">
        <f t="shared" si="1786"/>
        <v>1</v>
      </c>
      <c r="BB851">
        <f t="shared" si="1731"/>
        <v>1</v>
      </c>
      <c r="BC851">
        <f t="shared" si="1732"/>
        <v>1</v>
      </c>
      <c r="BD851" s="41">
        <f t="shared" si="1733"/>
        <v>2.2489563678994275</v>
      </c>
      <c r="BE851" s="13">
        <f t="shared" si="1734"/>
        <v>15.7932078663</v>
      </c>
      <c r="BF851" s="13">
        <f t="shared" si="1735"/>
        <v>3.5290402789060002</v>
      </c>
      <c r="BG851" s="13">
        <f t="shared" si="1787"/>
        <v>5.5319513584770004</v>
      </c>
      <c r="BH851" s="13">
        <f t="shared" si="1788"/>
        <v>5.8890963138499997</v>
      </c>
      <c r="BI851" s="13">
        <f t="shared" si="1789"/>
        <v>0.99320141469400003</v>
      </c>
      <c r="BJ851" s="17">
        <f t="shared" si="1790"/>
        <v>0.22345303808964409</v>
      </c>
      <c r="BK851" s="17">
        <f t="shared" si="1791"/>
        <v>0.35027408018109085</v>
      </c>
      <c r="BL851" s="17">
        <f t="shared" si="1792"/>
        <v>0.37288791255741793</v>
      </c>
      <c r="BM851" s="17">
        <f t="shared" si="1793"/>
        <v>6.2887883392792027E-2</v>
      </c>
      <c r="BN851" s="17">
        <f t="shared" si="1752"/>
        <v>1.5675512097560702</v>
      </c>
      <c r="BO851" s="17">
        <f t="shared" si="1753"/>
        <v>1.6687529323625672</v>
      </c>
      <c r="BP851" s="17">
        <f t="shared" si="1754"/>
        <v>0.28143668992123028</v>
      </c>
      <c r="BQ851" s="17">
        <f t="shared" si="1755"/>
        <v>1.0645603932915499</v>
      </c>
      <c r="BR851" s="17">
        <f t="shared" si="1756"/>
        <v>0.17953907226101098</v>
      </c>
      <c r="BS851" s="17">
        <f t="shared" si="1757"/>
        <v>0.16865090359588533</v>
      </c>
      <c r="BT851" s="96">
        <f t="shared" si="1794"/>
        <v>-1.4985540074111754</v>
      </c>
      <c r="BU851" s="96">
        <f t="shared" si="1795"/>
        <v>-1.0490393447190376</v>
      </c>
      <c r="BV851" s="96">
        <f t="shared" si="1796"/>
        <v>-0.98647740702528286</v>
      </c>
      <c r="BW851" s="96">
        <f t="shared" si="1797"/>
        <v>-2.766401766696827</v>
      </c>
      <c r="BX851" s="96"/>
      <c r="BY851" s="96"/>
      <c r="BZ851" s="96"/>
      <c r="CA851" s="96"/>
      <c r="CB851" s="96"/>
      <c r="CC851" s="96"/>
      <c r="CD851" s="96"/>
      <c r="CE851" s="96"/>
      <c r="CF851" s="96"/>
      <c r="CG851" s="96"/>
      <c r="CH851" s="96"/>
      <c r="CJ851" s="39"/>
      <c r="CK851" s="19">
        <f t="shared" si="1736"/>
        <v>0</v>
      </c>
      <c r="CL851" s="38">
        <f t="shared" si="1737"/>
        <v>2.2489563678994275</v>
      </c>
      <c r="CM851" s="39">
        <f t="shared" si="1738"/>
        <v>0.21795774124613718</v>
      </c>
      <c r="CN851" s="39">
        <f t="shared" si="1739"/>
        <v>0.33336110051872991</v>
      </c>
      <c r="CO851" s="41">
        <f t="shared" si="1740"/>
        <v>0.33810000000000007</v>
      </c>
      <c r="CP851" s="39">
        <f t="shared" si="1741"/>
        <v>5.4378912940035759E-2</v>
      </c>
      <c r="CQ851" s="17">
        <f t="shared" si="1742"/>
        <v>1.5294758452385915</v>
      </c>
      <c r="CR851" s="17">
        <f t="shared" si="1743"/>
        <v>1.5512181309412063</v>
      </c>
      <c r="CS851" s="17">
        <f t="shared" si="1744"/>
        <v>0.24949291834799411</v>
      </c>
      <c r="CT851" s="17">
        <f t="shared" si="1745"/>
        <v>1.0142155142693499</v>
      </c>
      <c r="CU851" s="17">
        <f t="shared" si="1746"/>
        <v>0.16312315040782768</v>
      </c>
      <c r="CV851" s="17">
        <f t="shared" si="1747"/>
        <v>0.16083677296668364</v>
      </c>
      <c r="CW851" s="13">
        <f t="shared" si="1748"/>
        <v>-1.5234540824786857</v>
      </c>
      <c r="CX851" s="13">
        <f t="shared" si="1749"/>
        <v>-1.0985289905813018</v>
      </c>
      <c r="CY851" s="13">
        <f t="shared" si="1750"/>
        <v>-2.9117788300468375</v>
      </c>
      <c r="CZ851" s="13">
        <f t="shared" si="1758"/>
        <v>0.42492509189738364</v>
      </c>
      <c r="DA851" s="13">
        <f t="shared" si="1759"/>
        <v>0.43904051321038889</v>
      </c>
      <c r="DB851" s="13">
        <f t="shared" si="1760"/>
        <v>-1.3883247475681524</v>
      </c>
      <c r="DC851" s="13">
        <f t="shared" si="1761"/>
        <v>1.4115421313005442E-2</v>
      </c>
      <c r="DD851" s="13">
        <f t="shared" si="1762"/>
        <v>-1.8132498394655359</v>
      </c>
      <c r="DE851" s="13">
        <f t="shared" si="1763"/>
        <v>-1.8273652607785411</v>
      </c>
      <c r="DF851" s="15"/>
      <c r="DY851" s="124"/>
      <c r="EE851" t="str">
        <f>E851</f>
        <v>iRM4</v>
      </c>
      <c r="EF851" t="str">
        <f>A851</f>
        <v>Lab 3</v>
      </c>
      <c r="EG851" t="str">
        <f>B851</f>
        <v>Jul 30, 2020</v>
      </c>
      <c r="EH851" s="50">
        <f>C851</f>
        <v>5</v>
      </c>
      <c r="EI851" s="48">
        <f>BE851/AVERAGE(BE850,BE852)</f>
        <v>1.0187863721240122</v>
      </c>
      <c r="EJ851" s="46">
        <f>(CM851/AVERAGE(CM850,CM852)-1)*10^6</f>
        <v>4.4623004913368902</v>
      </c>
      <c r="EK851" s="46">
        <f>(CN851/AVERAGE(CN850,CN852)-1)*10^6</f>
        <v>0.2293228964500571</v>
      </c>
      <c r="EL851" s="46">
        <f>(CP851/AVERAGE(CP850,CP852)-1)*10^6</f>
        <v>12.328309998865805</v>
      </c>
      <c r="EQ851" s="124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</row>
    <row r="852" spans="1:235">
      <c r="A852" t="s">
        <v>178</v>
      </c>
      <c r="B852" t="s">
        <v>177</v>
      </c>
      <c r="C852">
        <v>5</v>
      </c>
      <c r="D852" s="14">
        <v>4</v>
      </c>
      <c r="E852" t="s">
        <v>162</v>
      </c>
      <c r="F852" s="13">
        <v>9.5858983000000005E-5</v>
      </c>
      <c r="G852" s="13">
        <v>-2.6172700999999999E-6</v>
      </c>
      <c r="H852" s="13">
        <v>1.071337E-4</v>
      </c>
      <c r="I852" s="13">
        <v>4.5621094E-5</v>
      </c>
      <c r="J852" s="13">
        <v>6.9841522999999995E-5</v>
      </c>
      <c r="K852" s="13"/>
      <c r="L852" s="13">
        <v>1.4588614999999999E-4</v>
      </c>
      <c r="M852" s="13"/>
      <c r="N852" s="13">
        <v>7.2235305999999999E-5</v>
      </c>
      <c r="O852" s="13"/>
      <c r="P852" s="13"/>
      <c r="Q852" s="13"/>
      <c r="R852" s="13"/>
      <c r="S852" s="13"/>
      <c r="T852" s="13">
        <v>5.5806122999999997E-5</v>
      </c>
      <c r="U852" s="13">
        <v>-1.4091968000000001E-5</v>
      </c>
      <c r="V852" s="13">
        <v>15.529797</v>
      </c>
      <c r="W852" s="13">
        <v>3.4702123</v>
      </c>
      <c r="X852" s="13">
        <v>5.4397434999999996</v>
      </c>
      <c r="Y852" s="13"/>
      <c r="Z852" s="13">
        <v>5.7910741999999997</v>
      </c>
      <c r="AA852" s="13"/>
      <c r="AB852" s="13">
        <v>0.97672914</v>
      </c>
      <c r="AI852" s="68">
        <f t="shared" si="1730"/>
        <v>1</v>
      </c>
      <c r="AJ852" s="13">
        <f t="shared" si="1771"/>
        <v>-4.0052860000000008E-5</v>
      </c>
      <c r="AK852" s="13">
        <f t="shared" si="1772"/>
        <v>-1.14746979E-5</v>
      </c>
      <c r="AL852" s="13">
        <f t="shared" si="1773"/>
        <v>15.5296898663</v>
      </c>
      <c r="AM852" s="13">
        <f t="shared" si="1774"/>
        <v>3.4701666789060002</v>
      </c>
      <c r="AN852" s="13">
        <f t="shared" si="1775"/>
        <v>5.439673658477</v>
      </c>
      <c r="AO852" s="13">
        <f t="shared" si="1776"/>
        <v>0</v>
      </c>
      <c r="AP852" s="13">
        <f t="shared" si="1777"/>
        <v>5.7909283138499994</v>
      </c>
      <c r="AQ852" s="13">
        <f t="shared" si="1778"/>
        <v>0</v>
      </c>
      <c r="AR852" s="13">
        <f t="shared" si="1779"/>
        <v>0.97665690469400002</v>
      </c>
      <c r="AS852" s="13">
        <f t="shared" si="1780"/>
        <v>0</v>
      </c>
      <c r="AT852" s="13">
        <f t="shared" si="1781"/>
        <v>0</v>
      </c>
      <c r="AU852" s="13">
        <f t="shared" si="1782"/>
        <v>0</v>
      </c>
      <c r="AV852" s="13">
        <f t="shared" si="1783"/>
        <v>0</v>
      </c>
      <c r="AW852" s="13">
        <f t="shared" si="1784"/>
        <v>0</v>
      </c>
      <c r="AY852">
        <f t="shared" si="1785"/>
        <v>0</v>
      </c>
      <c r="AZ852">
        <f t="shared" si="1786"/>
        <v>1</v>
      </c>
      <c r="BB852">
        <f t="shared" si="1731"/>
        <v>1</v>
      </c>
      <c r="BC852">
        <f t="shared" si="1732"/>
        <v>1</v>
      </c>
      <c r="BD852" s="41">
        <f t="shared" si="1733"/>
        <v>2.2493318052949292</v>
      </c>
      <c r="BE852" s="13">
        <f t="shared" si="1734"/>
        <v>15.5296898663</v>
      </c>
      <c r="BF852" s="13">
        <f t="shared" si="1735"/>
        <v>3.4701666789060002</v>
      </c>
      <c r="BG852" s="13">
        <f t="shared" si="1787"/>
        <v>5.439673658477</v>
      </c>
      <c r="BH852" s="13">
        <f t="shared" si="1788"/>
        <v>5.7909283138499994</v>
      </c>
      <c r="BI852" s="13">
        <f t="shared" si="1789"/>
        <v>0.97665690469400002</v>
      </c>
      <c r="BJ852" s="17">
        <f t="shared" si="1790"/>
        <v>0.2234537011866792</v>
      </c>
      <c r="BK852" s="17">
        <f t="shared" si="1791"/>
        <v>0.35027574312873383</v>
      </c>
      <c r="BL852" s="17">
        <f t="shared" si="1792"/>
        <v>0.37289400906946168</v>
      </c>
      <c r="BM852" s="17">
        <f t="shared" si="1793"/>
        <v>6.2889659297922076E-2</v>
      </c>
      <c r="BN852" s="17">
        <f t="shared" si="1752"/>
        <v>1.5675540000839105</v>
      </c>
      <c r="BO852" s="17">
        <f t="shared" si="1753"/>
        <v>1.6687752634624569</v>
      </c>
      <c r="BP852" s="17">
        <f t="shared" si="1754"/>
        <v>0.28144380229075899</v>
      </c>
      <c r="BQ852" s="17">
        <f t="shared" si="1755"/>
        <v>1.0645727441435051</v>
      </c>
      <c r="BR852" s="17">
        <f t="shared" si="1756"/>
        <v>0.179543289912624</v>
      </c>
      <c r="BS852" s="17">
        <f t="shared" si="1757"/>
        <v>0.16865290878461703</v>
      </c>
      <c r="BT852" s="96">
        <f t="shared" si="1794"/>
        <v>-1.4985510399149315</v>
      </c>
      <c r="BU852" s="96">
        <f t="shared" si="1795"/>
        <v>-1.0490345971690771</v>
      </c>
      <c r="BV852" s="96">
        <f t="shared" si="1796"/>
        <v>-0.98646105770957249</v>
      </c>
      <c r="BW852" s="96">
        <f t="shared" si="1797"/>
        <v>-2.7663735278698924</v>
      </c>
      <c r="BX852" s="96"/>
      <c r="BY852" s="96"/>
      <c r="BZ852" s="96"/>
      <c r="CA852" s="96"/>
      <c r="CB852" s="96"/>
      <c r="CC852" s="96"/>
      <c r="CD852" s="96"/>
      <c r="CE852" s="96"/>
      <c r="CF852" s="96"/>
      <c r="CG852" s="96"/>
      <c r="CH852" s="96"/>
      <c r="CJ852" s="39"/>
      <c r="CK852" s="19">
        <f t="shared" si="1736"/>
        <v>0</v>
      </c>
      <c r="CL852" s="38">
        <f t="shared" si="1737"/>
        <v>2.2493318052949292</v>
      </c>
      <c r="CM852" s="39">
        <f t="shared" si="1738"/>
        <v>0.2179574820324498</v>
      </c>
      <c r="CN852" s="39">
        <f t="shared" si="1739"/>
        <v>0.33335992903083322</v>
      </c>
      <c r="CO852" s="41">
        <f t="shared" si="1740"/>
        <v>0.33810000000000001</v>
      </c>
      <c r="CP852" s="39">
        <f t="shared" si="1741"/>
        <v>5.4379128813791547E-2</v>
      </c>
      <c r="CQ852" s="17">
        <f t="shared" si="1742"/>
        <v>1.5294722893761554</v>
      </c>
      <c r="CR852" s="17">
        <f t="shared" si="1743"/>
        <v>1.5512199757825389</v>
      </c>
      <c r="CS852" s="17">
        <f t="shared" si="1744"/>
        <v>0.2494942055060789</v>
      </c>
      <c r="CT852" s="17">
        <f t="shared" si="1745"/>
        <v>1.0142190784085758</v>
      </c>
      <c r="CU852" s="17">
        <f t="shared" si="1746"/>
        <v>0.1631243712220789</v>
      </c>
      <c r="CV852" s="17">
        <f t="shared" si="1747"/>
        <v>0.16083741145753194</v>
      </c>
      <c r="CW852" s="13">
        <f t="shared" si="1748"/>
        <v>-1.5234552717635443</v>
      </c>
      <c r="CX852" s="13">
        <f t="shared" si="1749"/>
        <v>-1.0985325047584309</v>
      </c>
      <c r="CY852" s="13">
        <f t="shared" si="1750"/>
        <v>-2.9117748602483324</v>
      </c>
      <c r="CZ852" s="13">
        <f t="shared" si="1758"/>
        <v>0.42492276700511378</v>
      </c>
      <c r="DA852" s="13">
        <f t="shared" si="1759"/>
        <v>0.43904170249524749</v>
      </c>
      <c r="DB852" s="13">
        <f t="shared" si="1760"/>
        <v>-1.3883195884847883</v>
      </c>
      <c r="DC852" s="13">
        <f t="shared" si="1761"/>
        <v>1.4118935490133799E-2</v>
      </c>
      <c r="DD852" s="13">
        <f t="shared" si="1762"/>
        <v>-1.8132423554899022</v>
      </c>
      <c r="DE852" s="13">
        <f t="shared" si="1763"/>
        <v>-1.8273612909800356</v>
      </c>
      <c r="DF852" s="15"/>
      <c r="DV852" s="39" t="str">
        <f>E852</f>
        <v>STD</v>
      </c>
      <c r="DW852" s="39" t="str">
        <f>A852</f>
        <v>Lab 3</v>
      </c>
      <c r="DX852" s="39" t="str">
        <f>B852</f>
        <v>Jul 30, 2020</v>
      </c>
      <c r="DY852" s="124">
        <f>C852</f>
        <v>5</v>
      </c>
      <c r="DZ852" s="48">
        <f>BE852/AVERAGE(BE850,BE854)</f>
        <v>1.0026799788611933</v>
      </c>
      <c r="EA852" s="46">
        <f>(CM852/AVERAGE(CM850,CM854)-1)*10^6</f>
        <v>5.8025320719412576</v>
      </c>
      <c r="EB852" s="46">
        <f>(CN852/AVERAGE(CN850,CN854)-1)*10^6</f>
        <v>-3.3422870360233503</v>
      </c>
      <c r="EC852" s="46">
        <f>(CP852/AVERAGE(CP850,CP854)-1)*10^6</f>
        <v>19.687098348653009</v>
      </c>
      <c r="EH852" s="50"/>
      <c r="EK852" s="46"/>
      <c r="EL852" s="46"/>
      <c r="EQ852" s="124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</row>
    <row r="853" spans="1:235">
      <c r="A853" t="s">
        <v>178</v>
      </c>
      <c r="B853" t="s">
        <v>177</v>
      </c>
      <c r="C853">
        <v>5</v>
      </c>
      <c r="D853" s="14">
        <v>5</v>
      </c>
      <c r="E853" t="s">
        <v>164</v>
      </c>
      <c r="F853" s="13">
        <v>9.5858983000000005E-5</v>
      </c>
      <c r="G853" s="13">
        <v>-2.6172700999999999E-6</v>
      </c>
      <c r="H853" s="13">
        <v>1.071337E-4</v>
      </c>
      <c r="I853" s="13">
        <v>4.5621094E-5</v>
      </c>
      <c r="J853" s="13">
        <v>6.9841522999999995E-5</v>
      </c>
      <c r="K853" s="13"/>
      <c r="L853" s="13">
        <v>1.4588614999999999E-4</v>
      </c>
      <c r="M853" s="13"/>
      <c r="N853" s="13">
        <v>7.2235305999999999E-5</v>
      </c>
      <c r="O853" s="13"/>
      <c r="P853" s="13"/>
      <c r="Q853" s="13"/>
      <c r="R853" s="13"/>
      <c r="S853" s="13"/>
      <c r="T853" s="13">
        <v>-8.8560268000000002E-6</v>
      </c>
      <c r="U853" s="13">
        <v>1.1503256E-7</v>
      </c>
      <c r="V853" s="13">
        <v>15.43127</v>
      </c>
      <c r="W853" s="13">
        <v>3.4482238000000001</v>
      </c>
      <c r="X853" s="13">
        <v>5.4052376000000004</v>
      </c>
      <c r="Y853" s="13"/>
      <c r="Z853" s="13">
        <v>5.7543419</v>
      </c>
      <c r="AA853" s="13"/>
      <c r="AB853" s="13">
        <v>0.97055325000000003</v>
      </c>
      <c r="AI853" s="68">
        <f t="shared" si="1730"/>
        <v>1</v>
      </c>
      <c r="AJ853" s="13">
        <f t="shared" si="1771"/>
        <v>-1.0471500980000001E-4</v>
      </c>
      <c r="AK853" s="13">
        <f t="shared" si="1772"/>
        <v>2.73230266E-6</v>
      </c>
      <c r="AL853" s="13">
        <f t="shared" si="1773"/>
        <v>15.431162866299999</v>
      </c>
      <c r="AM853" s="13">
        <f t="shared" si="1774"/>
        <v>3.4481781789060002</v>
      </c>
      <c r="AN853" s="13">
        <f t="shared" si="1775"/>
        <v>5.4051677584770008</v>
      </c>
      <c r="AO853" s="13">
        <f t="shared" si="1776"/>
        <v>0</v>
      </c>
      <c r="AP853" s="13">
        <f t="shared" si="1777"/>
        <v>5.7541960138499997</v>
      </c>
      <c r="AQ853" s="13">
        <f t="shared" si="1778"/>
        <v>0</v>
      </c>
      <c r="AR853" s="13">
        <f t="shared" si="1779"/>
        <v>0.97048101469400005</v>
      </c>
      <c r="AS853" s="13">
        <f t="shared" si="1780"/>
        <v>0</v>
      </c>
      <c r="AT853" s="13">
        <f t="shared" si="1781"/>
        <v>0</v>
      </c>
      <c r="AU853" s="13">
        <f t="shared" si="1782"/>
        <v>0</v>
      </c>
      <c r="AV853" s="13">
        <f t="shared" si="1783"/>
        <v>0</v>
      </c>
      <c r="AW853" s="13">
        <f t="shared" si="1784"/>
        <v>0</v>
      </c>
      <c r="AY853">
        <f t="shared" si="1785"/>
        <v>0</v>
      </c>
      <c r="AZ853">
        <f t="shared" si="1786"/>
        <v>1</v>
      </c>
      <c r="BB853">
        <f t="shared" si="1731"/>
        <v>1</v>
      </c>
      <c r="BC853">
        <f t="shared" si="1732"/>
        <v>1</v>
      </c>
      <c r="BD853" s="41">
        <f t="shared" si="1733"/>
        <v>2.249363044945047</v>
      </c>
      <c r="BE853" s="13">
        <f t="shared" si="1734"/>
        <v>15.431162866299999</v>
      </c>
      <c r="BF853" s="13">
        <f t="shared" si="1735"/>
        <v>3.4481781789060002</v>
      </c>
      <c r="BG853" s="13">
        <f t="shared" si="1787"/>
        <v>5.4051677584770008</v>
      </c>
      <c r="BH853" s="13">
        <f t="shared" si="1788"/>
        <v>5.7541960138499997</v>
      </c>
      <c r="BI853" s="13">
        <f t="shared" si="1789"/>
        <v>0.97048101469400005</v>
      </c>
      <c r="BJ853" s="17">
        <f t="shared" si="1790"/>
        <v>0.22345549773416304</v>
      </c>
      <c r="BK853" s="17">
        <f t="shared" si="1791"/>
        <v>0.35027611368688916</v>
      </c>
      <c r="BL853" s="17">
        <f t="shared" si="1792"/>
        <v>0.37289451635667364</v>
      </c>
      <c r="BM853" s="17">
        <f t="shared" si="1793"/>
        <v>6.289098385536622E-2</v>
      </c>
      <c r="BN853" s="17">
        <f t="shared" si="1752"/>
        <v>1.5675430555018166</v>
      </c>
      <c r="BO853" s="17">
        <f t="shared" si="1753"/>
        <v>1.6687641169620844</v>
      </c>
      <c r="BP853" s="17">
        <f t="shared" si="1754"/>
        <v>0.28144746713811164</v>
      </c>
      <c r="BQ853" s="17">
        <f t="shared" si="1755"/>
        <v>1.0645730661783093</v>
      </c>
      <c r="BR853" s="17">
        <f t="shared" si="1756"/>
        <v>0.17954688143989259</v>
      </c>
      <c r="BS853" s="17">
        <f t="shared" si="1757"/>
        <v>0.16865623144538547</v>
      </c>
      <c r="BT853" s="96">
        <f t="shared" si="1794"/>
        <v>-1.4985430000379802</v>
      </c>
      <c r="BU853" s="96">
        <f t="shared" si="1795"/>
        <v>-1.0490335392655066</v>
      </c>
      <c r="BV853" s="96">
        <f t="shared" si="1796"/>
        <v>-0.9864596973045926</v>
      </c>
      <c r="BW853" s="96">
        <f t="shared" si="1797"/>
        <v>-2.7663524664822101</v>
      </c>
      <c r="BX853" s="96"/>
      <c r="BY853" s="96"/>
      <c r="BZ853" s="96"/>
      <c r="CA853" s="96"/>
      <c r="CB853" s="96"/>
      <c r="CC853" s="96"/>
      <c r="CD853" s="96"/>
      <c r="CE853" s="96"/>
      <c r="CF853" s="96"/>
      <c r="CG853" s="96"/>
      <c r="CH853" s="96"/>
      <c r="CJ853" s="39"/>
      <c r="CK853" s="19">
        <f t="shared" si="1736"/>
        <v>0</v>
      </c>
      <c r="CL853" s="38">
        <f t="shared" si="1737"/>
        <v>2.249363044945047</v>
      </c>
      <c r="CM853" s="39">
        <f t="shared" si="1738"/>
        <v>0.2179591590030448</v>
      </c>
      <c r="CN853" s="39">
        <f t="shared" si="1739"/>
        <v>0.33336005252609685</v>
      </c>
      <c r="CO853" s="41">
        <f t="shared" si="1740"/>
        <v>0.33810000000000001</v>
      </c>
      <c r="CP853" s="39">
        <f t="shared" si="1741"/>
        <v>5.4380164310687498E-2</v>
      </c>
      <c r="CQ853" s="17">
        <f t="shared" si="1742"/>
        <v>1.5294610882648896</v>
      </c>
      <c r="CR853" s="17">
        <f t="shared" si="1743"/>
        <v>1.5512080407471056</v>
      </c>
      <c r="CS853" s="17">
        <f t="shared" si="1744"/>
        <v>0.24949703678168364</v>
      </c>
      <c r="CT853" s="17">
        <f t="shared" si="1745"/>
        <v>1.0142187026849356</v>
      </c>
      <c r="CU853" s="17">
        <f t="shared" si="1746"/>
        <v>0.16312741703336028</v>
      </c>
      <c r="CV853" s="17">
        <f t="shared" si="1747"/>
        <v>0.16084047415169334</v>
      </c>
      <c r="CW853" s="13">
        <f t="shared" si="1748"/>
        <v>-1.5234475777668619</v>
      </c>
      <c r="CX853" s="13">
        <f t="shared" si="1749"/>
        <v>-1.0985321343022663</v>
      </c>
      <c r="CY853" s="13">
        <f t="shared" si="1750"/>
        <v>-2.9117558182544716</v>
      </c>
      <c r="CZ853" s="13">
        <f t="shared" si="1758"/>
        <v>0.42491544346459614</v>
      </c>
      <c r="DA853" s="13">
        <f t="shared" si="1759"/>
        <v>0.43903400849856505</v>
      </c>
      <c r="DB853" s="13">
        <f t="shared" si="1760"/>
        <v>-1.3883082404876099</v>
      </c>
      <c r="DC853" s="13">
        <f t="shared" si="1761"/>
        <v>1.4118565033969256E-2</v>
      </c>
      <c r="DD853" s="13">
        <f t="shared" si="1762"/>
        <v>-1.8132236839522058</v>
      </c>
      <c r="DE853" s="13">
        <f t="shared" si="1763"/>
        <v>-1.8273422489861746</v>
      </c>
      <c r="DF853" s="15"/>
      <c r="DY853" s="124"/>
      <c r="EE853" t="str">
        <f>E853</f>
        <v>iRM5</v>
      </c>
      <c r="EF853" t="str">
        <f>A853</f>
        <v>Lab 3</v>
      </c>
      <c r="EG853" t="str">
        <f>B853</f>
        <v>Jul 30, 2020</v>
      </c>
      <c r="EH853" s="50">
        <f>C853</f>
        <v>5</v>
      </c>
      <c r="EI853" s="48">
        <f>BE853/AVERAGE(BE852,BE854)</f>
        <v>0.99453933994568855</v>
      </c>
      <c r="EJ853" s="46">
        <f>(CM853/AVERAGE(CM852,CM854)-1)*10^6</f>
        <v>10.223550224619515</v>
      </c>
      <c r="EK853" s="46">
        <f>(CN853/AVERAGE(CN852,CN854)-1)*10^6</f>
        <v>0.3130176622345715</v>
      </c>
      <c r="EL853" s="46">
        <f>(CP853/AVERAGE(CP852,CP854)-1)*10^6</f>
        <v>22.431062250749534</v>
      </c>
      <c r="EQ853" s="124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</row>
    <row r="854" spans="1:235">
      <c r="A854" t="s">
        <v>178</v>
      </c>
      <c r="B854" t="s">
        <v>177</v>
      </c>
      <c r="C854">
        <v>5</v>
      </c>
      <c r="D854" s="14">
        <v>6</v>
      </c>
      <c r="E854" t="s">
        <v>162</v>
      </c>
      <c r="F854" s="13">
        <v>9.5858983000000005E-5</v>
      </c>
      <c r="G854" s="13">
        <v>-2.6172700999999999E-6</v>
      </c>
      <c r="H854" s="13">
        <v>1.071337E-4</v>
      </c>
      <c r="I854" s="13">
        <v>4.5621094E-5</v>
      </c>
      <c r="J854" s="13">
        <v>6.9841522999999995E-5</v>
      </c>
      <c r="K854" s="13"/>
      <c r="L854" s="13">
        <v>1.4588614999999999E-4</v>
      </c>
      <c r="M854" s="13"/>
      <c r="N854" s="13">
        <v>7.2235305999999999E-5</v>
      </c>
      <c r="O854" s="13"/>
      <c r="P854" s="13"/>
      <c r="Q854" s="13"/>
      <c r="R854" s="13"/>
      <c r="S854" s="13"/>
      <c r="T854" s="13">
        <v>5.2587185000000003E-5</v>
      </c>
      <c r="U854" s="13">
        <v>3.8107620999999998E-5</v>
      </c>
      <c r="V854" s="13">
        <v>15.502197000000001</v>
      </c>
      <c r="W854" s="13">
        <v>3.4640442999999999</v>
      </c>
      <c r="X854" s="13">
        <v>5.430129</v>
      </c>
      <c r="Y854" s="13"/>
      <c r="Z854" s="13">
        <v>5.7808928999999996</v>
      </c>
      <c r="AA854" s="13"/>
      <c r="AB854" s="13">
        <v>0.97501446000000003</v>
      </c>
      <c r="AI854" s="68">
        <f t="shared" si="1730"/>
        <v>1</v>
      </c>
      <c r="AJ854" s="13">
        <f t="shared" si="1771"/>
        <v>-4.3271798000000003E-5</v>
      </c>
      <c r="AK854" s="13">
        <f t="shared" si="1772"/>
        <v>4.0724891100000001E-5</v>
      </c>
      <c r="AL854" s="13">
        <f t="shared" si="1773"/>
        <v>15.5020898663</v>
      </c>
      <c r="AM854" s="13">
        <f t="shared" si="1774"/>
        <v>3.463998678906</v>
      </c>
      <c r="AN854" s="13">
        <f t="shared" si="1775"/>
        <v>5.4300591584770004</v>
      </c>
      <c r="AO854" s="13">
        <f t="shared" si="1776"/>
        <v>0</v>
      </c>
      <c r="AP854" s="13">
        <f t="shared" si="1777"/>
        <v>5.7807470138499992</v>
      </c>
      <c r="AQ854" s="13">
        <f t="shared" si="1778"/>
        <v>0</v>
      </c>
      <c r="AR854" s="13">
        <f t="shared" si="1779"/>
        <v>0.97494222469400005</v>
      </c>
      <c r="AS854" s="13">
        <f t="shared" si="1780"/>
        <v>0</v>
      </c>
      <c r="AT854" s="13">
        <f t="shared" si="1781"/>
        <v>0</v>
      </c>
      <c r="AU854" s="13">
        <f t="shared" si="1782"/>
        <v>0</v>
      </c>
      <c r="AV854" s="13">
        <f t="shared" si="1783"/>
        <v>0</v>
      </c>
      <c r="AW854" s="13">
        <f t="shared" si="1784"/>
        <v>0</v>
      </c>
      <c r="AY854">
        <f t="shared" si="1785"/>
        <v>0</v>
      </c>
      <c r="AZ854">
        <f t="shared" si="1786"/>
        <v>1</v>
      </c>
      <c r="BB854">
        <f t="shared" si="1731"/>
        <v>1</v>
      </c>
      <c r="BC854">
        <f t="shared" si="1732"/>
        <v>1</v>
      </c>
      <c r="BD854" s="41">
        <f t="shared" si="1733"/>
        <v>2.249771057259824</v>
      </c>
      <c r="BE854" s="13">
        <f t="shared" si="1734"/>
        <v>15.5020898663</v>
      </c>
      <c r="BF854" s="13">
        <f t="shared" si="1735"/>
        <v>3.463998678906</v>
      </c>
      <c r="BG854" s="13">
        <f t="shared" si="1787"/>
        <v>5.4300591584770004</v>
      </c>
      <c r="BH854" s="13">
        <f t="shared" si="1788"/>
        <v>5.7807470138499992</v>
      </c>
      <c r="BI854" s="13">
        <f t="shared" si="1789"/>
        <v>0.97494222469400005</v>
      </c>
      <c r="BJ854" s="17">
        <f t="shared" si="1790"/>
        <v>0.22345365746049428</v>
      </c>
      <c r="BK854" s="17">
        <f t="shared" si="1791"/>
        <v>0.35027916915134188</v>
      </c>
      <c r="BL854" s="17">
        <f t="shared" si="1792"/>
        <v>0.37290114195614149</v>
      </c>
      <c r="BM854" s="17">
        <f t="shared" si="1793"/>
        <v>6.2891018766019893E-2</v>
      </c>
      <c r="BN854" s="17">
        <f t="shared" si="1752"/>
        <v>1.5675696389676228</v>
      </c>
      <c r="BO854" s="17">
        <f t="shared" si="1753"/>
        <v>1.6688075111147775</v>
      </c>
      <c r="BP854" s="17">
        <f t="shared" si="1754"/>
        <v>0.28144994125745632</v>
      </c>
      <c r="BQ854" s="17">
        <f t="shared" si="1755"/>
        <v>1.064582695167424</v>
      </c>
      <c r="BR854" s="17">
        <f t="shared" si="1756"/>
        <v>0.17954541492830581</v>
      </c>
      <c r="BS854" s="17">
        <f t="shared" si="1757"/>
        <v>0.16865332842937972</v>
      </c>
      <c r="BT854" s="96">
        <f t="shared" si="1794"/>
        <v>-1.4985512355983728</v>
      </c>
      <c r="BU854" s="96">
        <f t="shared" si="1795"/>
        <v>-1.0490248162866707</v>
      </c>
      <c r="BV854" s="96">
        <f t="shared" si="1796"/>
        <v>-0.98644192943642617</v>
      </c>
      <c r="BW854" s="96">
        <f t="shared" si="1797"/>
        <v>-2.7663519113844544</v>
      </c>
      <c r="BX854" s="96"/>
      <c r="BY854" s="96"/>
      <c r="BZ854" s="96"/>
      <c r="CA854" s="96"/>
      <c r="CB854" s="96"/>
      <c r="CC854" s="96"/>
      <c r="CD854" s="96"/>
      <c r="CE854" s="96"/>
      <c r="CF854" s="96"/>
      <c r="CG854" s="96"/>
      <c r="CH854" s="96"/>
      <c r="CJ854" s="39"/>
      <c r="CK854" s="19">
        <f t="shared" si="1736"/>
        <v>0</v>
      </c>
      <c r="CL854" s="38">
        <f t="shared" si="1737"/>
        <v>2.249771057259824</v>
      </c>
      <c r="CM854" s="39">
        <f t="shared" si="1738"/>
        <v>0.21795637938638401</v>
      </c>
      <c r="CN854" s="39">
        <f t="shared" si="1739"/>
        <v>0.33335996732625722</v>
      </c>
      <c r="CO854" s="41">
        <f t="shared" si="1740"/>
        <v>0.33810000000000001</v>
      </c>
      <c r="CP854" s="39">
        <f t="shared" si="1741"/>
        <v>5.4378760252603547E-2</v>
      </c>
      <c r="CQ854" s="17">
        <f t="shared" si="1742"/>
        <v>1.5294802027119865</v>
      </c>
      <c r="CR854" s="17">
        <f t="shared" si="1743"/>
        <v>1.5512278234381494</v>
      </c>
      <c r="CS854" s="17">
        <f t="shared" si="1744"/>
        <v>0.24949377671668474</v>
      </c>
      <c r="CT854" s="17">
        <f t="shared" si="1745"/>
        <v>1.0142189618980366</v>
      </c>
      <c r="CU854" s="17">
        <f t="shared" si="1746"/>
        <v>0.16312324688760063</v>
      </c>
      <c r="CV854" s="17">
        <f t="shared" si="1747"/>
        <v>0.16083632136232931</v>
      </c>
      <c r="CW854" s="13">
        <f t="shared" si="1748"/>
        <v>-1.5234603307725065</v>
      </c>
      <c r="CX854" s="13">
        <f t="shared" si="1749"/>
        <v>-1.0985323898813311</v>
      </c>
      <c r="CY854" s="13">
        <f t="shared" si="1750"/>
        <v>-2.9117816378934518</v>
      </c>
      <c r="CZ854" s="13">
        <f t="shared" si="1758"/>
        <v>0.42492794089117542</v>
      </c>
      <c r="DA854" s="13">
        <f t="shared" si="1759"/>
        <v>0.43904676150420968</v>
      </c>
      <c r="DB854" s="13">
        <f t="shared" si="1760"/>
        <v>-1.3883213071209457</v>
      </c>
      <c r="DC854" s="13">
        <f t="shared" si="1761"/>
        <v>1.4118820613034376E-2</v>
      </c>
      <c r="DD854" s="13">
        <f t="shared" si="1762"/>
        <v>-1.8132492480121207</v>
      </c>
      <c r="DE854" s="13">
        <f t="shared" si="1763"/>
        <v>-1.827368068625155</v>
      </c>
      <c r="DF854" s="15"/>
      <c r="DV854" s="39" t="str">
        <f>E854</f>
        <v>STD</v>
      </c>
      <c r="DW854" s="39" t="str">
        <f>A854</f>
        <v>Lab 3</v>
      </c>
      <c r="DX854" s="39" t="str">
        <f>B854</f>
        <v>Jul 30, 2020</v>
      </c>
      <c r="DY854" s="124">
        <f>C854</f>
        <v>5</v>
      </c>
      <c r="DZ854" s="48">
        <f>BE854/AVERAGE(BE852,BE856)</f>
        <v>1.0037425159959852</v>
      </c>
      <c r="EA854" s="46">
        <f>(CM854/AVERAGE(CM852,CM856)-1)*10^6</f>
        <v>-8.4780536611095414</v>
      </c>
      <c r="EB854" s="46">
        <f>(CN854/AVERAGE(CN852,CN856)-1)*10^6</f>
        <v>-0.67831567251985803</v>
      </c>
      <c r="EC854" s="46">
        <f>(CP854/AVERAGE(CP852,CP856)-1)*10^6</f>
        <v>-12.307958676904818</v>
      </c>
      <c r="EH854" s="50"/>
      <c r="EK854" s="46"/>
      <c r="EL854" s="46"/>
      <c r="EQ854" s="124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</row>
    <row r="855" spans="1:235">
      <c r="A855" t="s">
        <v>178</v>
      </c>
      <c r="B855" t="s">
        <v>177</v>
      </c>
      <c r="C855">
        <v>5</v>
      </c>
      <c r="D855" s="14">
        <v>7</v>
      </c>
      <c r="E855" t="s">
        <v>171</v>
      </c>
      <c r="F855" s="13">
        <v>9.5858983000000005E-5</v>
      </c>
      <c r="G855" s="13">
        <v>-2.6172700999999999E-6</v>
      </c>
      <c r="H855" s="13">
        <v>1.071337E-4</v>
      </c>
      <c r="I855" s="13">
        <v>4.5621094E-5</v>
      </c>
      <c r="J855" s="13">
        <v>6.9841522999999995E-5</v>
      </c>
      <c r="K855" s="13"/>
      <c r="L855" s="13">
        <v>1.4588614999999999E-4</v>
      </c>
      <c r="M855" s="13"/>
      <c r="N855" s="13">
        <v>7.2235305999999999E-5</v>
      </c>
      <c r="O855" s="13"/>
      <c r="P855" s="13"/>
      <c r="Q855" s="13"/>
      <c r="R855" s="13"/>
      <c r="S855" s="13"/>
      <c r="T855" s="13">
        <v>9.1822169999999998E-6</v>
      </c>
      <c r="U855" s="13">
        <v>-1.6890680999999999E-5</v>
      </c>
      <c r="V855" s="13">
        <v>15.666969999999999</v>
      </c>
      <c r="W855" s="13">
        <v>3.5009429000000001</v>
      </c>
      <c r="X855" s="13">
        <v>5.4879297999999999</v>
      </c>
      <c r="Y855" s="13"/>
      <c r="Z855" s="13">
        <v>5.8425035999999997</v>
      </c>
      <c r="AA855" s="13"/>
      <c r="AB855" s="13">
        <v>0.98541323000000003</v>
      </c>
      <c r="AI855" s="68">
        <f t="shared" si="1730"/>
        <v>1</v>
      </c>
      <c r="AJ855" s="13">
        <f t="shared" si="1771"/>
        <v>-8.667676600000001E-5</v>
      </c>
      <c r="AK855" s="13">
        <f t="shared" si="1772"/>
        <v>-1.42734109E-5</v>
      </c>
      <c r="AL855" s="13">
        <f t="shared" si="1773"/>
        <v>15.666862866299999</v>
      </c>
      <c r="AM855" s="13">
        <f t="shared" si="1774"/>
        <v>3.5008972789060002</v>
      </c>
      <c r="AN855" s="13">
        <f t="shared" si="1775"/>
        <v>5.4878599584770003</v>
      </c>
      <c r="AO855" s="13">
        <f t="shared" si="1776"/>
        <v>0</v>
      </c>
      <c r="AP855" s="13">
        <f t="shared" si="1777"/>
        <v>5.8423577138499994</v>
      </c>
      <c r="AQ855" s="13">
        <f t="shared" si="1778"/>
        <v>0</v>
      </c>
      <c r="AR855" s="13">
        <f t="shared" si="1779"/>
        <v>0.98534099469400005</v>
      </c>
      <c r="AS855" s="13">
        <f t="shared" si="1780"/>
        <v>0</v>
      </c>
      <c r="AT855" s="13">
        <f t="shared" si="1781"/>
        <v>0</v>
      </c>
      <c r="AU855" s="13">
        <f t="shared" si="1782"/>
        <v>0</v>
      </c>
      <c r="AV855" s="13">
        <f t="shared" si="1783"/>
        <v>0</v>
      </c>
      <c r="AW855" s="13">
        <f t="shared" si="1784"/>
        <v>0</v>
      </c>
      <c r="AY855">
        <f t="shared" si="1785"/>
        <v>0</v>
      </c>
      <c r="AZ855">
        <f t="shared" si="1786"/>
        <v>1</v>
      </c>
      <c r="BB855">
        <f t="shared" si="1731"/>
        <v>1</v>
      </c>
      <c r="BC855">
        <f t="shared" si="1732"/>
        <v>1</v>
      </c>
      <c r="BD855" s="41">
        <f t="shared" si="1733"/>
        <v>2.2504261272910977</v>
      </c>
      <c r="BE855" s="13">
        <f t="shared" si="1734"/>
        <v>15.666862866299999</v>
      </c>
      <c r="BF855" s="13">
        <f t="shared" si="1735"/>
        <v>3.5008972789060002</v>
      </c>
      <c r="BG855" s="13">
        <f t="shared" si="1787"/>
        <v>5.4878599584770003</v>
      </c>
      <c r="BH855" s="13">
        <f t="shared" si="1788"/>
        <v>5.8423577138499994</v>
      </c>
      <c r="BI855" s="13">
        <f t="shared" si="1789"/>
        <v>0.98534099469400005</v>
      </c>
      <c r="BJ855" s="17">
        <f t="shared" si="1790"/>
        <v>0.22345872998202848</v>
      </c>
      <c r="BK855" s="17">
        <f t="shared" si="1791"/>
        <v>0.35028454677302306</v>
      </c>
      <c r="BL855" s="17">
        <f t="shared" si="1792"/>
        <v>0.37291177970397166</v>
      </c>
      <c r="BM855" s="17">
        <f t="shared" si="1793"/>
        <v>6.2893318407318474E-2</v>
      </c>
      <c r="BN855" s="17">
        <f t="shared" si="1752"/>
        <v>1.5675581204690212</v>
      </c>
      <c r="BO855" s="17">
        <f t="shared" si="1753"/>
        <v>1.6688172340993921</v>
      </c>
      <c r="BP855" s="17">
        <f t="shared" si="1754"/>
        <v>0.28145384345635827</v>
      </c>
      <c r="BQ855" s="17">
        <f t="shared" si="1755"/>
        <v>1.0645967204074536</v>
      </c>
      <c r="BR855" s="17">
        <f t="shared" si="1756"/>
        <v>0.17954922358613784</v>
      </c>
      <c r="BS855" s="17">
        <f t="shared" si="1757"/>
        <v>0.16865468411119927</v>
      </c>
      <c r="BT855" s="96">
        <f t="shared" si="1794"/>
        <v>-1.4985285353032949</v>
      </c>
      <c r="BU855" s="96">
        <f t="shared" si="1795"/>
        <v>-1.0490094640166088</v>
      </c>
      <c r="BV855" s="96">
        <f t="shared" si="1796"/>
        <v>-0.9864134028514826</v>
      </c>
      <c r="BW855" s="96">
        <f t="shared" si="1797"/>
        <v>-2.766315346556901</v>
      </c>
      <c r="BX855" s="96"/>
      <c r="BY855" s="96"/>
      <c r="BZ855" s="96"/>
      <c r="CA855" s="96"/>
      <c r="CB855" s="96"/>
      <c r="CC855" s="96"/>
      <c r="CD855" s="96"/>
      <c r="CE855" s="96"/>
      <c r="CF855" s="96"/>
      <c r="CG855" s="96"/>
      <c r="CH855" s="96"/>
      <c r="CJ855" s="39"/>
      <c r="CK855" s="19">
        <f t="shared" si="1736"/>
        <v>0</v>
      </c>
      <c r="CL855" s="38">
        <f t="shared" si="1737"/>
        <v>2.2504261272910977</v>
      </c>
      <c r="CM855" s="39">
        <f t="shared" si="1738"/>
        <v>0.21795974628645781</v>
      </c>
      <c r="CN855" s="39">
        <f t="shared" si="1739"/>
        <v>0.33336027970389426</v>
      </c>
      <c r="CO855" s="41">
        <f t="shared" si="1740"/>
        <v>0.33810000000000001</v>
      </c>
      <c r="CP855" s="39">
        <f t="shared" si="1741"/>
        <v>5.4378445932481437E-2</v>
      </c>
      <c r="CQ855" s="17">
        <f t="shared" si="1742"/>
        <v>1.529458009488454</v>
      </c>
      <c r="CR855" s="17">
        <f t="shared" si="1743"/>
        <v>1.5512038610819698</v>
      </c>
      <c r="CS855" s="17">
        <f t="shared" si="1744"/>
        <v>0.2494884805977591</v>
      </c>
      <c r="CT855" s="17">
        <f t="shared" si="1745"/>
        <v>1.0142180115168962</v>
      </c>
      <c r="CU855" s="17">
        <f t="shared" si="1746"/>
        <v>0.16312215114764975</v>
      </c>
      <c r="CV855" s="17">
        <f t="shared" si="1747"/>
        <v>0.16083539169618885</v>
      </c>
      <c r="CW855" s="13">
        <f t="shared" si="1748"/>
        <v>-1.5234448833050898</v>
      </c>
      <c r="CX855" s="13">
        <f t="shared" si="1749"/>
        <v>-1.0985314528237318</v>
      </c>
      <c r="CY855" s="13">
        <f t="shared" si="1750"/>
        <v>-2.9117874181103796</v>
      </c>
      <c r="CZ855" s="13">
        <f t="shared" si="1758"/>
        <v>0.42491343048135782</v>
      </c>
      <c r="DA855" s="13">
        <f t="shared" si="1759"/>
        <v>0.43903131403679274</v>
      </c>
      <c r="DB855" s="13">
        <f t="shared" si="1760"/>
        <v>-1.3883425348052898</v>
      </c>
      <c r="DC855" s="13">
        <f t="shared" si="1761"/>
        <v>1.4117883555434944E-2</v>
      </c>
      <c r="DD855" s="13">
        <f t="shared" si="1762"/>
        <v>-1.8132559652866478</v>
      </c>
      <c r="DE855" s="13">
        <f t="shared" si="1763"/>
        <v>-1.8273738488420825</v>
      </c>
      <c r="DF855" s="15"/>
      <c r="DY855" s="124"/>
      <c r="EE855" t="str">
        <f>E855</f>
        <v>iRM10</v>
      </c>
      <c r="EF855" t="str">
        <f>A855</f>
        <v>Lab 3</v>
      </c>
      <c r="EG855" t="str">
        <f>B855</f>
        <v>Jul 30, 2020</v>
      </c>
      <c r="EH855" s="50">
        <f>C855</f>
        <v>5</v>
      </c>
      <c r="EI855" s="48">
        <f>BE855/AVERAGE(BE854,BE856)</f>
        <v>1.0153186003624899</v>
      </c>
      <c r="EJ855" s="46">
        <f>(CM855/AVERAGE(CM854,CM856)-1)*10^6</f>
        <v>9.4989155643432355</v>
      </c>
      <c r="EK855" s="46">
        <f>(CN855/AVERAGE(CN854,CN856)-1)*10^6</f>
        <v>0.20130321121136774</v>
      </c>
      <c r="EL855" s="46">
        <f>(CP855/AVERAGE(CP854,CP856)-1)*10^6</f>
        <v>-14.699345235902328</v>
      </c>
      <c r="EQ855" s="124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</row>
    <row r="856" spans="1:235">
      <c r="A856" t="s">
        <v>178</v>
      </c>
      <c r="B856" t="s">
        <v>177</v>
      </c>
      <c r="C856">
        <v>5</v>
      </c>
      <c r="D856" s="14">
        <v>8</v>
      </c>
      <c r="E856" t="s">
        <v>162</v>
      </c>
      <c r="F856" s="13">
        <v>9.5858983000000005E-5</v>
      </c>
      <c r="G856" s="13">
        <v>-2.6172700999999999E-6</v>
      </c>
      <c r="H856" s="13">
        <v>1.071337E-4</v>
      </c>
      <c r="I856" s="13">
        <v>4.5621094E-5</v>
      </c>
      <c r="J856" s="13">
        <v>6.9841522999999995E-5</v>
      </c>
      <c r="K856" s="13"/>
      <c r="L856" s="13">
        <v>1.4588614999999999E-4</v>
      </c>
      <c r="M856" s="13"/>
      <c r="N856" s="13">
        <v>7.2235305999999999E-5</v>
      </c>
      <c r="O856" s="13"/>
      <c r="P856" s="13"/>
      <c r="Q856" s="13"/>
      <c r="R856" s="13"/>
      <c r="S856" s="13"/>
      <c r="T856" s="13">
        <v>2.3405236999999999E-5</v>
      </c>
      <c r="U856" s="13">
        <v>6.0779522000000003E-6</v>
      </c>
      <c r="V856" s="13">
        <v>15.358995999999999</v>
      </c>
      <c r="W856" s="13">
        <v>3.4321169999999999</v>
      </c>
      <c r="X856" s="13">
        <v>5.3800720999999996</v>
      </c>
      <c r="Y856" s="13"/>
      <c r="Z856" s="13">
        <v>5.7276942999999996</v>
      </c>
      <c r="AA856" s="13"/>
      <c r="AB856" s="13">
        <v>0.96607600999999999</v>
      </c>
      <c r="AI856" s="68">
        <f t="shared" si="1730"/>
        <v>1</v>
      </c>
      <c r="AJ856" s="13">
        <f t="shared" si="1771"/>
        <v>-7.2453746000000006E-5</v>
      </c>
      <c r="AK856" s="13">
        <f t="shared" si="1772"/>
        <v>8.6952222999999994E-6</v>
      </c>
      <c r="AL856" s="13">
        <f t="shared" si="1773"/>
        <v>15.358888866299999</v>
      </c>
      <c r="AM856" s="13">
        <f t="shared" si="1774"/>
        <v>3.432071378906</v>
      </c>
      <c r="AN856" s="13">
        <f t="shared" si="1775"/>
        <v>5.380002258477</v>
      </c>
      <c r="AO856" s="13">
        <f t="shared" si="1776"/>
        <v>0</v>
      </c>
      <c r="AP856" s="13">
        <f t="shared" si="1777"/>
        <v>5.7275484138499992</v>
      </c>
      <c r="AQ856" s="13">
        <f t="shared" si="1778"/>
        <v>0</v>
      </c>
      <c r="AR856" s="13">
        <f t="shared" si="1779"/>
        <v>0.96600377469400001</v>
      </c>
      <c r="AS856" s="13">
        <f t="shared" si="1780"/>
        <v>0</v>
      </c>
      <c r="AT856" s="13">
        <f t="shared" si="1781"/>
        <v>0</v>
      </c>
      <c r="AU856" s="13">
        <f t="shared" si="1782"/>
        <v>0</v>
      </c>
      <c r="AV856" s="13">
        <f t="shared" si="1783"/>
        <v>0</v>
      </c>
      <c r="AW856" s="13">
        <f t="shared" si="1784"/>
        <v>0</v>
      </c>
      <c r="AY856">
        <f t="shared" si="1785"/>
        <v>0</v>
      </c>
      <c r="AZ856">
        <f t="shared" si="1786"/>
        <v>1</v>
      </c>
      <c r="BB856">
        <f t="shared" si="1731"/>
        <v>1</v>
      </c>
      <c r="BC856">
        <f t="shared" si="1732"/>
        <v>1</v>
      </c>
      <c r="BD856" s="41">
        <f t="shared" si="1733"/>
        <v>2.2505778096223512</v>
      </c>
      <c r="BE856" s="13">
        <f t="shared" si="1734"/>
        <v>15.358888866299999</v>
      </c>
      <c r="BF856" s="13">
        <f t="shared" si="1735"/>
        <v>3.432071378906</v>
      </c>
      <c r="BG856" s="13">
        <f t="shared" si="1787"/>
        <v>5.380002258477</v>
      </c>
      <c r="BH856" s="13">
        <f t="shared" si="1788"/>
        <v>5.7275484138499992</v>
      </c>
      <c r="BI856" s="13">
        <f t="shared" si="1789"/>
        <v>0.96600377469400001</v>
      </c>
      <c r="BJ856" s="17">
        <f t="shared" si="1790"/>
        <v>0.22345831191190824</v>
      </c>
      <c r="BK856" s="17">
        <f t="shared" si="1791"/>
        <v>0.35028590318676212</v>
      </c>
      <c r="BL856" s="17">
        <f t="shared" si="1792"/>
        <v>0.37291424293180542</v>
      </c>
      <c r="BM856" s="17">
        <f t="shared" si="1793"/>
        <v>6.2895420567406782E-2</v>
      </c>
      <c r="BN856" s="17">
        <f t="shared" si="1752"/>
        <v>1.567567123324783</v>
      </c>
      <c r="BO856" s="17">
        <f t="shared" si="1753"/>
        <v>1.6688313795139369</v>
      </c>
      <c r="BP856" s="17">
        <f t="shared" si="1754"/>
        <v>0.28146377742351075</v>
      </c>
      <c r="BQ856" s="17">
        <f t="shared" si="1755"/>
        <v>1.0645996300141674</v>
      </c>
      <c r="BR856" s="17">
        <f t="shared" si="1756"/>
        <v>0.17955452958628712</v>
      </c>
      <c r="BS856" s="17">
        <f t="shared" si="1757"/>
        <v>0.16865920720252142</v>
      </c>
      <c r="BT856" s="96">
        <f t="shared" si="1794"/>
        <v>-1.4985304062103362</v>
      </c>
      <c r="BU856" s="96">
        <f t="shared" si="1795"/>
        <v>-1.0490055917044403</v>
      </c>
      <c r="BV856" s="96">
        <f t="shared" si="1796"/>
        <v>-0.98640679748304805</v>
      </c>
      <c r="BW856" s="96">
        <f t="shared" si="1797"/>
        <v>-2.7662819228958382</v>
      </c>
      <c r="BX856" s="96"/>
      <c r="BY856" s="96"/>
      <c r="BZ856" s="96"/>
      <c r="CA856" s="96"/>
      <c r="CB856" s="96"/>
      <c r="CC856" s="96"/>
      <c r="CD856" s="96"/>
      <c r="CE856" s="96"/>
      <c r="CF856" s="96"/>
      <c r="CG856" s="96"/>
      <c r="CH856" s="96"/>
      <c r="CJ856" s="39"/>
      <c r="CK856" s="19">
        <f t="shared" si="1736"/>
        <v>0</v>
      </c>
      <c r="CL856" s="38">
        <f t="shared" si="1737"/>
        <v>2.2505778096223512</v>
      </c>
      <c r="CM856" s="39">
        <f t="shared" si="1738"/>
        <v>0.2179589724634112</v>
      </c>
      <c r="CN856" s="39">
        <f t="shared" si="1739"/>
        <v>0.33336045786856883</v>
      </c>
      <c r="CO856" s="41">
        <f t="shared" si="1740"/>
        <v>0.33810000000000001</v>
      </c>
      <c r="CP856" s="39">
        <f t="shared" si="1741"/>
        <v>5.4379730290959161E-2</v>
      </c>
      <c r="CQ856" s="17">
        <f t="shared" si="1742"/>
        <v>1.5294642569694168</v>
      </c>
      <c r="CR856" s="17">
        <f t="shared" si="1743"/>
        <v>1.5512093683445716</v>
      </c>
      <c r="CS856" s="17">
        <f t="shared" si="1744"/>
        <v>0.24949525902214409</v>
      </c>
      <c r="CT856" s="17">
        <f t="shared" si="1745"/>
        <v>1.0142174694675385</v>
      </c>
      <c r="CU856" s="17">
        <f t="shared" si="1746"/>
        <v>0.16312591672884905</v>
      </c>
      <c r="CV856" s="17">
        <f t="shared" si="1747"/>
        <v>0.16083919044945036</v>
      </c>
      <c r="CW856" s="13">
        <f t="shared" si="1748"/>
        <v>-1.5234484336139584</v>
      </c>
      <c r="CX856" s="13">
        <f t="shared" si="1749"/>
        <v>-1.0985309183730554</v>
      </c>
      <c r="CY856" s="13">
        <f t="shared" si="1750"/>
        <v>-2.9117637995003149</v>
      </c>
      <c r="CZ856" s="13">
        <f t="shared" si="1758"/>
        <v>0.42491751524090293</v>
      </c>
      <c r="DA856" s="13">
        <f t="shared" si="1759"/>
        <v>0.43903486434566164</v>
      </c>
      <c r="DB856" s="13">
        <f t="shared" si="1760"/>
        <v>-1.3883153658863565</v>
      </c>
      <c r="DC856" s="13">
        <f t="shared" si="1761"/>
        <v>1.4117349104758349E-2</v>
      </c>
      <c r="DD856" s="13">
        <f t="shared" si="1762"/>
        <v>-1.8132328811272596</v>
      </c>
      <c r="DE856" s="13">
        <f t="shared" si="1763"/>
        <v>-1.8273502302320179</v>
      </c>
      <c r="DF856" s="15"/>
      <c r="DV856" s="39" t="str">
        <f>E856</f>
        <v>STD</v>
      </c>
      <c r="DW856" s="39" t="str">
        <f>A856</f>
        <v>Lab 3</v>
      </c>
      <c r="DX856" s="39" t="str">
        <f>B856</f>
        <v>Jul 30, 2020</v>
      </c>
      <c r="DY856" s="124">
        <f>C856</f>
        <v>5</v>
      </c>
      <c r="DZ856" s="48">
        <f>BE856/AVERAGE(BE854,BE858)</f>
        <v>1.0011979717990609</v>
      </c>
      <c r="EA856" s="46">
        <f>(CM856/AVERAGE(CM854,CM858)-1)*10^6</f>
        <v>7.9020618402037002</v>
      </c>
      <c r="EB856" s="46">
        <f>(CN856/AVERAGE(CN854,CN858)-1)*10^6</f>
        <v>-1.8959978568267033</v>
      </c>
      <c r="EC856" s="46">
        <f>(CP856/AVERAGE(CP854,CP858)-1)*10^6</f>
        <v>-4.5154500287747368</v>
      </c>
      <c r="EH856" s="50"/>
      <c r="EK856" s="46"/>
      <c r="EL856" s="46"/>
      <c r="EQ856" s="124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</row>
    <row r="857" spans="1:235">
      <c r="A857" t="s">
        <v>178</v>
      </c>
      <c r="B857" t="s">
        <v>177</v>
      </c>
      <c r="C857">
        <v>5</v>
      </c>
      <c r="D857" s="14">
        <v>9</v>
      </c>
      <c r="E857" t="s">
        <v>176</v>
      </c>
      <c r="F857" s="13">
        <v>9.5858983000000005E-5</v>
      </c>
      <c r="G857" s="13">
        <v>-2.6172700999999999E-6</v>
      </c>
      <c r="H857" s="13">
        <v>1.071337E-4</v>
      </c>
      <c r="I857" s="13">
        <v>4.5621094E-5</v>
      </c>
      <c r="J857" s="13">
        <v>6.9841522999999995E-5</v>
      </c>
      <c r="K857" s="13"/>
      <c r="L857" s="13">
        <v>1.4588614999999999E-4</v>
      </c>
      <c r="M857" s="13"/>
      <c r="N857" s="13">
        <v>7.2235305999999999E-5</v>
      </c>
      <c r="O857" s="13"/>
      <c r="P857" s="13"/>
      <c r="Q857" s="13"/>
      <c r="R857" s="13"/>
      <c r="S857" s="13"/>
      <c r="T857" s="13">
        <v>5.8467668000000002E-5</v>
      </c>
      <c r="U857" s="13">
        <v>-5.1881358000000004E-7</v>
      </c>
      <c r="V857" s="13">
        <v>15.493793</v>
      </c>
      <c r="W857" s="13">
        <v>3.4622418000000001</v>
      </c>
      <c r="X857" s="13">
        <v>5.4273536</v>
      </c>
      <c r="Y857" s="13"/>
      <c r="Z857" s="13">
        <v>5.7780912999999998</v>
      </c>
      <c r="AA857" s="13"/>
      <c r="AB857" s="13">
        <v>0.97455643999999997</v>
      </c>
      <c r="AI857" s="68">
        <f t="shared" si="1730"/>
        <v>1</v>
      </c>
      <c r="AJ857" s="13">
        <f t="shared" si="1771"/>
        <v>-3.7391315000000003E-5</v>
      </c>
      <c r="AK857" s="13">
        <f t="shared" si="1772"/>
        <v>2.0984565199999997E-6</v>
      </c>
      <c r="AL857" s="13">
        <f t="shared" si="1773"/>
        <v>15.4936858663</v>
      </c>
      <c r="AM857" s="13">
        <f t="shared" si="1774"/>
        <v>3.4621961789060003</v>
      </c>
      <c r="AN857" s="13">
        <f t="shared" si="1775"/>
        <v>5.4272837584770004</v>
      </c>
      <c r="AO857" s="13">
        <f t="shared" si="1776"/>
        <v>0</v>
      </c>
      <c r="AP857" s="13">
        <f t="shared" si="1777"/>
        <v>5.7779454138499995</v>
      </c>
      <c r="AQ857" s="13">
        <f t="shared" si="1778"/>
        <v>0</v>
      </c>
      <c r="AR857" s="13">
        <f t="shared" si="1779"/>
        <v>0.97448420469399999</v>
      </c>
      <c r="AS857" s="13">
        <f t="shared" si="1780"/>
        <v>0</v>
      </c>
      <c r="AT857" s="13">
        <f t="shared" si="1781"/>
        <v>0</v>
      </c>
      <c r="AU857" s="13">
        <f t="shared" si="1782"/>
        <v>0</v>
      </c>
      <c r="AV857" s="13">
        <f t="shared" si="1783"/>
        <v>0</v>
      </c>
      <c r="AW857" s="13">
        <f t="shared" si="1784"/>
        <v>0</v>
      </c>
      <c r="AY857">
        <f t="shared" si="1785"/>
        <v>0</v>
      </c>
      <c r="AZ857">
        <f t="shared" si="1786"/>
        <v>1</v>
      </c>
      <c r="BB857">
        <f t="shared" si="1731"/>
        <v>1</v>
      </c>
      <c r="BC857">
        <f t="shared" si="1732"/>
        <v>1</v>
      </c>
      <c r="BD857" s="41">
        <f t="shared" si="1733"/>
        <v>2.2510916126621088</v>
      </c>
      <c r="BE857" s="13">
        <f t="shared" si="1734"/>
        <v>15.4936858663</v>
      </c>
      <c r="BF857" s="13">
        <f t="shared" si="1735"/>
        <v>3.4621961789060003</v>
      </c>
      <c r="BG857" s="13">
        <f t="shared" si="1787"/>
        <v>5.4272837584770004</v>
      </c>
      <c r="BH857" s="13">
        <f t="shared" si="1788"/>
        <v>5.7779454138499995</v>
      </c>
      <c r="BI857" s="13">
        <f t="shared" si="1789"/>
        <v>0.97448420469399999</v>
      </c>
      <c r="BJ857" s="17">
        <f t="shared" si="1790"/>
        <v>0.22345852425190527</v>
      </c>
      <c r="BK857" s="17">
        <f t="shared" si="1791"/>
        <v>0.35029003461866842</v>
      </c>
      <c r="BL857" s="17">
        <f t="shared" si="1792"/>
        <v>0.3729225868982855</v>
      </c>
      <c r="BM857" s="17">
        <f t="shared" si="1793"/>
        <v>6.2895570047252644E-2</v>
      </c>
      <c r="BN857" s="17">
        <f t="shared" si="1752"/>
        <v>1.5675841223393461</v>
      </c>
      <c r="BO857" s="17">
        <f t="shared" si="1753"/>
        <v>1.6688671338305676</v>
      </c>
      <c r="BP857" s="17">
        <f t="shared" si="1754"/>
        <v>0.28146417890216774</v>
      </c>
      <c r="BQ857" s="17">
        <f t="shared" si="1755"/>
        <v>1.0646108939532215</v>
      </c>
      <c r="BR857" s="17">
        <f t="shared" si="1756"/>
        <v>0.17955283859479992</v>
      </c>
      <c r="BS857" s="17">
        <f t="shared" si="1757"/>
        <v>0.16865583436598705</v>
      </c>
      <c r="BT857" s="96">
        <f t="shared" si="1794"/>
        <v>-1.4985294559664435</v>
      </c>
      <c r="BU857" s="96">
        <f t="shared" si="1795"/>
        <v>-1.0489937973173271</v>
      </c>
      <c r="BV857" s="96">
        <f t="shared" si="1796"/>
        <v>-0.98638442270575977</v>
      </c>
      <c r="BW857" s="96">
        <f t="shared" si="1797"/>
        <v>-2.7662795462574934</v>
      </c>
      <c r="BX857" s="96"/>
      <c r="BY857" s="96"/>
      <c r="BZ857" s="96"/>
      <c r="CA857" s="96"/>
      <c r="CB857" s="96"/>
      <c r="CC857" s="96"/>
      <c r="CD857" s="96"/>
      <c r="CE857" s="96"/>
      <c r="CF857" s="96"/>
      <c r="CG857" s="96"/>
      <c r="CH857" s="96"/>
      <c r="CJ857" s="39"/>
      <c r="CK857" s="19">
        <f t="shared" si="1736"/>
        <v>0</v>
      </c>
      <c r="CL857" s="38">
        <f t="shared" si="1737"/>
        <v>2.2510916126621088</v>
      </c>
      <c r="CM857" s="39">
        <f t="shared" si="1738"/>
        <v>0.21795793966751356</v>
      </c>
      <c r="CN857" s="39">
        <f t="shared" si="1739"/>
        <v>0.33336062049527043</v>
      </c>
      <c r="CO857" s="41">
        <f t="shared" si="1740"/>
        <v>0.33810000000000001</v>
      </c>
      <c r="CP857" s="39">
        <f t="shared" si="1741"/>
        <v>5.4378053429536541E-2</v>
      </c>
      <c r="CQ857" s="17">
        <f t="shared" si="1742"/>
        <v>1.5294722504892422</v>
      </c>
      <c r="CR857" s="17">
        <f t="shared" si="1743"/>
        <v>1.5512167187658248</v>
      </c>
      <c r="CS857" s="17">
        <f t="shared" si="1744"/>
        <v>0.24948874774870855</v>
      </c>
      <c r="CT857" s="17">
        <f t="shared" si="1745"/>
        <v>1.0142169746915166</v>
      </c>
      <c r="CU857" s="17">
        <f t="shared" si="1746"/>
        <v>0.16312080697698372</v>
      </c>
      <c r="CV857" s="17">
        <f t="shared" si="1747"/>
        <v>0.16083423078833645</v>
      </c>
      <c r="CW857" s="13">
        <f t="shared" si="1748"/>
        <v>-1.5234531721128279</v>
      </c>
      <c r="CX857" s="13">
        <f t="shared" si="1749"/>
        <v>-1.098530430532767</v>
      </c>
      <c r="CY857" s="13">
        <f t="shared" si="1750"/>
        <v>-2.9117946361239642</v>
      </c>
      <c r="CZ857" s="13">
        <f t="shared" si="1758"/>
        <v>0.42492274158006094</v>
      </c>
      <c r="DA857" s="13">
        <f t="shared" si="1759"/>
        <v>0.43903960284453114</v>
      </c>
      <c r="DB857" s="13">
        <f t="shared" si="1760"/>
        <v>-1.3883414640111362</v>
      </c>
      <c r="DC857" s="13">
        <f t="shared" si="1761"/>
        <v>1.4116861264470135E-2</v>
      </c>
      <c r="DD857" s="13">
        <f t="shared" si="1762"/>
        <v>-1.8132642055911972</v>
      </c>
      <c r="DE857" s="13">
        <f t="shared" si="1763"/>
        <v>-1.8273810668556669</v>
      </c>
      <c r="DF857" s="15"/>
      <c r="DY857" s="124"/>
      <c r="EE857" t="str">
        <f>E857</f>
        <v>iRM10#2</v>
      </c>
      <c r="EF857" t="str">
        <f>A857</f>
        <v>Lab 3</v>
      </c>
      <c r="EG857" t="str">
        <f>B857</f>
        <v>Jul 30, 2020</v>
      </c>
      <c r="EH857" s="50">
        <f>C857</f>
        <v>5</v>
      </c>
      <c r="EI857" s="48">
        <f>BE857/AVERAGE(BE856,BE858)</f>
        <v>1.0147210892753391</v>
      </c>
      <c r="EJ857" s="46">
        <f>(CM857/AVERAGE(CM856,CM858)-1)*10^6</f>
        <v>-2.7850375736715449</v>
      </c>
      <c r="EK857" s="46">
        <f>(CN857/AVERAGE(CN856,CN858)-1)*10^6</f>
        <v>-2.1439089983310566</v>
      </c>
      <c r="EL857" s="46">
        <f>(CP857/AVERAGE(CP856,CP858)-1)*10^6</f>
        <v>-44.270140889257625</v>
      </c>
      <c r="EQ857" s="124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</row>
    <row r="858" spans="1:235">
      <c r="A858" t="s">
        <v>178</v>
      </c>
      <c r="B858" t="s">
        <v>177</v>
      </c>
      <c r="C858">
        <v>5</v>
      </c>
      <c r="D858" s="14">
        <v>10</v>
      </c>
      <c r="E858" t="s">
        <v>162</v>
      </c>
      <c r="F858" s="13">
        <v>9.5858983000000005E-5</v>
      </c>
      <c r="G858" s="13">
        <v>-2.6172700999999999E-6</v>
      </c>
      <c r="H858" s="13">
        <v>1.071337E-4</v>
      </c>
      <c r="I858" s="13">
        <v>4.5621094E-5</v>
      </c>
      <c r="J858" s="13">
        <v>6.9841522999999995E-5</v>
      </c>
      <c r="K858" s="13"/>
      <c r="L858" s="13">
        <v>1.4588614999999999E-4</v>
      </c>
      <c r="M858" s="13"/>
      <c r="N858" s="13">
        <v>7.2235305999999999E-5</v>
      </c>
      <c r="O858" s="13"/>
      <c r="P858" s="13"/>
      <c r="Q858" s="13"/>
      <c r="R858" s="13"/>
      <c r="S858" s="13"/>
      <c r="T858" s="13">
        <v>5.3134981E-5</v>
      </c>
      <c r="U858" s="13">
        <v>2.3720982999999999E-5</v>
      </c>
      <c r="V858" s="13">
        <v>15.179040000000001</v>
      </c>
      <c r="W858" s="13">
        <v>3.3919068000000001</v>
      </c>
      <c r="X858" s="13">
        <v>5.317113</v>
      </c>
      <c r="Y858" s="13"/>
      <c r="Z858" s="13">
        <v>5.6606892999999996</v>
      </c>
      <c r="AA858" s="13"/>
      <c r="AB858" s="13">
        <v>0.95480907999999998</v>
      </c>
      <c r="AI858" s="68">
        <f t="shared" si="1730"/>
        <v>1</v>
      </c>
      <c r="AJ858" s="13">
        <f t="shared" si="1771"/>
        <v>-4.2724002000000005E-5</v>
      </c>
      <c r="AK858" s="13">
        <f t="shared" si="1772"/>
        <v>2.6338253099999998E-5</v>
      </c>
      <c r="AL858" s="13">
        <f t="shared" si="1773"/>
        <v>15.1789328663</v>
      </c>
      <c r="AM858" s="13">
        <f t="shared" si="1774"/>
        <v>3.3918611789060003</v>
      </c>
      <c r="AN858" s="13">
        <f t="shared" si="1775"/>
        <v>5.3170431584770004</v>
      </c>
      <c r="AO858" s="13">
        <f t="shared" si="1776"/>
        <v>0</v>
      </c>
      <c r="AP858" s="13">
        <f t="shared" si="1777"/>
        <v>5.6605434138499993</v>
      </c>
      <c r="AQ858" s="13">
        <f t="shared" si="1778"/>
        <v>0</v>
      </c>
      <c r="AR858" s="13">
        <f t="shared" si="1779"/>
        <v>0.954736844694</v>
      </c>
      <c r="AS858" s="13">
        <f t="shared" si="1780"/>
        <v>0</v>
      </c>
      <c r="AT858" s="13">
        <f t="shared" si="1781"/>
        <v>0</v>
      </c>
      <c r="AU858" s="13">
        <f t="shared" si="1782"/>
        <v>0</v>
      </c>
      <c r="AV858" s="13">
        <f t="shared" si="1783"/>
        <v>0</v>
      </c>
      <c r="AW858" s="13">
        <f t="shared" si="1784"/>
        <v>0</v>
      </c>
      <c r="AY858">
        <f t="shared" si="1785"/>
        <v>0</v>
      </c>
      <c r="AZ858">
        <f t="shared" si="1786"/>
        <v>1</v>
      </c>
      <c r="BB858">
        <f t="shared" si="1731"/>
        <v>1</v>
      </c>
      <c r="BC858">
        <f t="shared" si="1732"/>
        <v>1</v>
      </c>
      <c r="BD858" s="41">
        <f t="shared" si="1733"/>
        <v>2.2509962910345553</v>
      </c>
      <c r="BE858" s="13">
        <f t="shared" si="1734"/>
        <v>15.1789328663</v>
      </c>
      <c r="BF858" s="13">
        <f t="shared" si="1735"/>
        <v>3.3918611789060003</v>
      </c>
      <c r="BG858" s="13">
        <f t="shared" si="1787"/>
        <v>5.3170431584770004</v>
      </c>
      <c r="BH858" s="13">
        <f t="shared" si="1788"/>
        <v>5.6605434138499993</v>
      </c>
      <c r="BI858" s="13">
        <f t="shared" si="1789"/>
        <v>0.954736844694</v>
      </c>
      <c r="BJ858" s="17">
        <f t="shared" si="1790"/>
        <v>0.22345847424073867</v>
      </c>
      <c r="BK858" s="17">
        <f t="shared" si="1791"/>
        <v>0.3502909727127001</v>
      </c>
      <c r="BL858" s="17">
        <f t="shared" si="1792"/>
        <v>0.37292103889710443</v>
      </c>
      <c r="BM858" s="17">
        <f t="shared" si="1793"/>
        <v>6.2898811998417223E-2</v>
      </c>
      <c r="BN858" s="17">
        <f t="shared" si="1752"/>
        <v>1.5675886712415341</v>
      </c>
      <c r="BO858" s="17">
        <f t="shared" si="1753"/>
        <v>1.6688605798648082</v>
      </c>
      <c r="BP858" s="17">
        <f t="shared" si="1754"/>
        <v>0.2814787499652146</v>
      </c>
      <c r="BQ858" s="17">
        <f t="shared" si="1755"/>
        <v>1.0646036236936227</v>
      </c>
      <c r="BR858" s="17">
        <f t="shared" si="1756"/>
        <v>0.17956161276815219</v>
      </c>
      <c r="BS858" s="17">
        <f t="shared" si="1757"/>
        <v>0.16866522785745036</v>
      </c>
      <c r="BT858" s="96">
        <f t="shared" si="1794"/>
        <v>-1.4985296797716099</v>
      </c>
      <c r="BU858" s="96">
        <f t="shared" si="1795"/>
        <v>-1.0489911192714714</v>
      </c>
      <c r="BV858" s="96">
        <f t="shared" si="1796"/>
        <v>-0.98638857371309574</v>
      </c>
      <c r="BW858" s="96">
        <f t="shared" si="1797"/>
        <v>-2.7662280026016863</v>
      </c>
      <c r="BX858" s="96"/>
      <c r="BY858" s="96"/>
      <c r="BZ858" s="96"/>
      <c r="CA858" s="96"/>
      <c r="CB858" s="96"/>
      <c r="CC858" s="96"/>
      <c r="CD858" s="96"/>
      <c r="CE858" s="96"/>
      <c r="CF858" s="96"/>
      <c r="CG858" s="96"/>
      <c r="CH858" s="96"/>
      <c r="CJ858" s="39"/>
      <c r="CK858" s="19">
        <f t="shared" si="1736"/>
        <v>0</v>
      </c>
      <c r="CL858" s="38">
        <f t="shared" si="1737"/>
        <v>2.2509962910345553</v>
      </c>
      <c r="CM858" s="39">
        <f t="shared" si="1738"/>
        <v>0.21795812091710001</v>
      </c>
      <c r="CN858" s="39">
        <f t="shared" si="1739"/>
        <v>0.33336221251470444</v>
      </c>
      <c r="CO858" s="41">
        <f t="shared" si="1740"/>
        <v>0.33810000000000001</v>
      </c>
      <c r="CP858" s="39">
        <f t="shared" si="1741"/>
        <v>5.4381191429441735E-2</v>
      </c>
      <c r="CQ858" s="17">
        <f t="shared" si="1742"/>
        <v>1.5294782828555318</v>
      </c>
      <c r="CR858" s="17">
        <f t="shared" si="1743"/>
        <v>1.5512154288052231</v>
      </c>
      <c r="CS858" s="17">
        <f t="shared" si="1744"/>
        <v>0.24950293753966393</v>
      </c>
      <c r="CT858" s="17">
        <f t="shared" si="1745"/>
        <v>1.0142121311517469</v>
      </c>
      <c r="CU858" s="17">
        <f t="shared" si="1746"/>
        <v>0.163129441154171</v>
      </c>
      <c r="CV858" s="17">
        <f t="shared" si="1747"/>
        <v>0.16084351206578448</v>
      </c>
      <c r="CW858" s="13">
        <f t="shared" si="1748"/>
        <v>-1.5234523405326095</v>
      </c>
      <c r="CX858" s="13">
        <f t="shared" si="1749"/>
        <v>-1.0985256548768116</v>
      </c>
      <c r="CY858" s="13">
        <f t="shared" si="1750"/>
        <v>-2.9117369306864145</v>
      </c>
      <c r="CZ858" s="13">
        <f t="shared" si="1758"/>
        <v>0.42492668565579794</v>
      </c>
      <c r="DA858" s="13">
        <f t="shared" si="1759"/>
        <v>0.43903877126431257</v>
      </c>
      <c r="DB858" s="13">
        <f t="shared" si="1760"/>
        <v>-1.3882845901538055</v>
      </c>
      <c r="DC858" s="13">
        <f t="shared" si="1761"/>
        <v>1.4112085608514733E-2</v>
      </c>
      <c r="DD858" s="13">
        <f t="shared" si="1762"/>
        <v>-1.8132112758096031</v>
      </c>
      <c r="DE858" s="13">
        <f t="shared" si="1763"/>
        <v>-1.8273233614181179</v>
      </c>
      <c r="DF858" s="15"/>
      <c r="DV858" s="39" t="str">
        <f>E858</f>
        <v>STD</v>
      </c>
      <c r="DW858" s="39" t="str">
        <f>A858</f>
        <v>Lab 3</v>
      </c>
      <c r="DX858" s="39" t="str">
        <f>B858</f>
        <v>Jul 30, 2020</v>
      </c>
      <c r="DY858" s="124">
        <f>C858</f>
        <v>5</v>
      </c>
      <c r="DZ858" s="48">
        <f>BE858/AVERAGE(BE856,BE860)</f>
        <v>0.99012990260822786</v>
      </c>
      <c r="EA858" s="46">
        <f>(CM858/AVERAGE(CM856,CM860)-1)*10^6</f>
        <v>5.5028473489038277</v>
      </c>
      <c r="EB858" s="46">
        <f>(CN858/AVERAGE(CN856,CN860)-1)*10^6</f>
        <v>6.6801509186475982</v>
      </c>
      <c r="EC858" s="46">
        <f>(CP858/AVERAGE(CP856,CP860)-1)*10^6</f>
        <v>34.60360868112744</v>
      </c>
      <c r="EH858" s="50"/>
      <c r="EK858" s="46"/>
      <c r="EL858" s="46"/>
      <c r="EQ858" s="124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</row>
    <row r="859" spans="1:235">
      <c r="A859" t="s">
        <v>178</v>
      </c>
      <c r="B859" t="s">
        <v>177</v>
      </c>
      <c r="C859">
        <v>5</v>
      </c>
      <c r="D859" s="14">
        <v>11</v>
      </c>
      <c r="E859" t="s">
        <v>163</v>
      </c>
      <c r="F859" s="13">
        <v>9.5858983000000005E-5</v>
      </c>
      <c r="G859" s="13">
        <v>-2.6172700999999999E-6</v>
      </c>
      <c r="H859" s="13">
        <v>1.071337E-4</v>
      </c>
      <c r="I859" s="13">
        <v>4.5621094E-5</v>
      </c>
      <c r="J859" s="13">
        <v>6.9841522999999995E-5</v>
      </c>
      <c r="K859" s="13"/>
      <c r="L859" s="13">
        <v>1.4588614999999999E-4</v>
      </c>
      <c r="M859" s="13"/>
      <c r="N859" s="13">
        <v>7.2235305999999999E-5</v>
      </c>
      <c r="O859" s="13"/>
      <c r="P859" s="13"/>
      <c r="Q859" s="13"/>
      <c r="R859" s="13"/>
      <c r="S859" s="13"/>
      <c r="T859" s="13">
        <v>1.7022318000000001E-5</v>
      </c>
      <c r="U859" s="13">
        <v>1.6096785E-5</v>
      </c>
      <c r="V859" s="13">
        <v>15.499649</v>
      </c>
      <c r="W859" s="13">
        <v>3.4635379999999998</v>
      </c>
      <c r="X859" s="13">
        <v>5.4295191999999997</v>
      </c>
      <c r="Y859" s="13"/>
      <c r="Z859" s="13">
        <v>5.7805318000000003</v>
      </c>
      <c r="AA859" s="13"/>
      <c r="AB859" s="13">
        <v>0.97498207000000003</v>
      </c>
      <c r="AI859" s="68">
        <f t="shared" si="1730"/>
        <v>1</v>
      </c>
      <c r="AJ859" s="13">
        <f t="shared" si="1771"/>
        <v>-7.8836665000000001E-5</v>
      </c>
      <c r="AK859" s="13">
        <f t="shared" si="1772"/>
        <v>1.8714055099999999E-5</v>
      </c>
      <c r="AL859" s="13">
        <f t="shared" si="1773"/>
        <v>15.4995418663</v>
      </c>
      <c r="AM859" s="13">
        <f t="shared" si="1774"/>
        <v>3.4634923789059999</v>
      </c>
      <c r="AN859" s="13">
        <f t="shared" si="1775"/>
        <v>5.4294493584770001</v>
      </c>
      <c r="AO859" s="13">
        <f t="shared" si="1776"/>
        <v>0</v>
      </c>
      <c r="AP859" s="13">
        <f t="shared" si="1777"/>
        <v>5.78038591385</v>
      </c>
      <c r="AQ859" s="13">
        <f t="shared" si="1778"/>
        <v>0</v>
      </c>
      <c r="AR859" s="13">
        <f t="shared" si="1779"/>
        <v>0.97490983469400005</v>
      </c>
      <c r="AS859" s="13">
        <f t="shared" si="1780"/>
        <v>0</v>
      </c>
      <c r="AT859" s="13">
        <f t="shared" si="1781"/>
        <v>0</v>
      </c>
      <c r="AU859" s="13">
        <f t="shared" si="1782"/>
        <v>0</v>
      </c>
      <c r="AV859" s="13">
        <f t="shared" si="1783"/>
        <v>0</v>
      </c>
      <c r="AW859" s="13">
        <f t="shared" si="1784"/>
        <v>0</v>
      </c>
      <c r="AY859">
        <f t="shared" si="1785"/>
        <v>0</v>
      </c>
      <c r="AZ859">
        <f t="shared" si="1786"/>
        <v>1</v>
      </c>
      <c r="BB859">
        <f t="shared" si="1731"/>
        <v>1</v>
      </c>
      <c r="BC859">
        <f t="shared" si="1732"/>
        <v>1</v>
      </c>
      <c r="BD859" s="41">
        <f t="shared" si="1733"/>
        <v>2.2521112787291124</v>
      </c>
      <c r="BE859" s="13">
        <f t="shared" si="1734"/>
        <v>15.4995418663</v>
      </c>
      <c r="BF859" s="13">
        <f t="shared" si="1735"/>
        <v>3.4634923789059999</v>
      </c>
      <c r="BG859" s="13">
        <f t="shared" si="1787"/>
        <v>5.4294493584770001</v>
      </c>
      <c r="BH859" s="13">
        <f t="shared" si="1788"/>
        <v>5.78038591385</v>
      </c>
      <c r="BI859" s="13">
        <f t="shared" si="1789"/>
        <v>0.97490983469400005</v>
      </c>
      <c r="BJ859" s="17">
        <f t="shared" si="1790"/>
        <v>0.22345772596263155</v>
      </c>
      <c r="BK859" s="17">
        <f t="shared" si="1791"/>
        <v>0.35029740913065455</v>
      </c>
      <c r="BL859" s="17">
        <f t="shared" si="1792"/>
        <v>0.37293914644135706</v>
      </c>
      <c r="BM859" s="17">
        <f t="shared" si="1793"/>
        <v>6.2899267804405593E-2</v>
      </c>
      <c r="BN859" s="17">
        <f t="shared" si="1752"/>
        <v>1.5676227242607588</v>
      </c>
      <c r="BO859" s="17">
        <f t="shared" si="1753"/>
        <v>1.6689472016900548</v>
      </c>
      <c r="BP859" s="17">
        <f t="shared" si="1754"/>
        <v>0.28148173232069912</v>
      </c>
      <c r="BQ859" s="17">
        <f t="shared" si="1755"/>
        <v>1.0646357544204887</v>
      </c>
      <c r="BR859" s="17">
        <f t="shared" si="1756"/>
        <v>0.1795596146728716</v>
      </c>
      <c r="BS859" s="17">
        <f t="shared" si="1757"/>
        <v>0.16865826075004492</v>
      </c>
      <c r="BT859" s="96">
        <f t="shared" si="1794"/>
        <v>-1.4985330283998617</v>
      </c>
      <c r="BU859" s="96">
        <f t="shared" si="1795"/>
        <v>-1.0489727449503394</v>
      </c>
      <c r="BV859" s="96">
        <f t="shared" si="1796"/>
        <v>-0.9863400189179421</v>
      </c>
      <c r="BW859" s="96">
        <f t="shared" si="1797"/>
        <v>-2.7662207559729768</v>
      </c>
      <c r="BX859" s="96"/>
      <c r="BY859" s="96"/>
      <c r="BZ859" s="96"/>
      <c r="CA859" s="96"/>
      <c r="CB859" s="96"/>
      <c r="CC859" s="96"/>
      <c r="CD859" s="96"/>
      <c r="CE859" s="96"/>
      <c r="CF859" s="96"/>
      <c r="CG859" s="96"/>
      <c r="CH859" s="96"/>
      <c r="CJ859" s="39"/>
      <c r="CK859" s="19">
        <f t="shared" si="1736"/>
        <v>0</v>
      </c>
      <c r="CL859" s="38">
        <f t="shared" si="1737"/>
        <v>2.2521112787291124</v>
      </c>
      <c r="CM859" s="39">
        <f t="shared" si="1738"/>
        <v>0.21795470039884804</v>
      </c>
      <c r="CN859" s="39">
        <f t="shared" si="1739"/>
        <v>0.3333601584571434</v>
      </c>
      <c r="CO859" s="41">
        <f t="shared" si="1740"/>
        <v>0.33809999999999996</v>
      </c>
      <c r="CP859" s="39">
        <f t="shared" si="1741"/>
        <v>5.4377666097069649E-2</v>
      </c>
      <c r="CQ859" s="17">
        <f t="shared" si="1742"/>
        <v>1.5294928618061834</v>
      </c>
      <c r="CR859" s="17">
        <f t="shared" si="1743"/>
        <v>1.5512397731330911</v>
      </c>
      <c r="CS859" s="17">
        <f t="shared" si="1744"/>
        <v>0.24949067855641913</v>
      </c>
      <c r="CT859" s="17">
        <f t="shared" si="1745"/>
        <v>1.0142183803991258</v>
      </c>
      <c r="CU859" s="17">
        <f t="shared" si="1746"/>
        <v>0.16311987115898974</v>
      </c>
      <c r="CV859" s="17">
        <f t="shared" si="1747"/>
        <v>0.16083308517323175</v>
      </c>
      <c r="CW859" s="13">
        <f t="shared" si="1748"/>
        <v>-1.5234680341212574</v>
      </c>
      <c r="CX859" s="13">
        <f t="shared" si="1749"/>
        <v>-1.0985318165346485</v>
      </c>
      <c r="CY859" s="13">
        <f t="shared" si="1750"/>
        <v>-2.9118017591050553</v>
      </c>
      <c r="CZ859" s="13">
        <f t="shared" si="1758"/>
        <v>0.42493621758660882</v>
      </c>
      <c r="DA859" s="13">
        <f t="shared" si="1759"/>
        <v>0.43905446485296024</v>
      </c>
      <c r="DB859" s="13">
        <f t="shared" si="1760"/>
        <v>-1.3883337249837986</v>
      </c>
      <c r="DC859" s="13">
        <f t="shared" si="1761"/>
        <v>1.4118247266351512E-2</v>
      </c>
      <c r="DD859" s="13">
        <f t="shared" si="1762"/>
        <v>-1.8132699425704073</v>
      </c>
      <c r="DE859" s="13">
        <f t="shared" si="1763"/>
        <v>-1.8273881898367588</v>
      </c>
      <c r="DF859" s="15"/>
      <c r="DY859" s="124"/>
      <c r="EE859" t="str">
        <f>E859</f>
        <v>iRM4</v>
      </c>
      <c r="EF859" t="str">
        <f>A859</f>
        <v>Lab 3</v>
      </c>
      <c r="EG859" t="str">
        <f>B859</f>
        <v>Jul 30, 2020</v>
      </c>
      <c r="EH859" s="50">
        <f>C859</f>
        <v>5</v>
      </c>
      <c r="EI859" s="48">
        <f>BE859/AVERAGE(BE858,BE860)</f>
        <v>1.0170125641031842</v>
      </c>
      <c r="EJ859" s="46">
        <f>(CM859/AVERAGE(CM858,CM860)-1)*10^6</f>
        <v>-8.2372467139490979</v>
      </c>
      <c r="EK859" s="46">
        <f>(CN859/AVERAGE(CN858,CN860)-1)*10^6</f>
        <v>-2.1132823103675591</v>
      </c>
      <c r="EL859" s="46">
        <f>(CP859/AVERAGE(CP858,CP860)-1)*10^6</f>
        <v>-43.659056663036822</v>
      </c>
      <c r="EQ859" s="124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</row>
    <row r="860" spans="1:235">
      <c r="A860" t="s">
        <v>178</v>
      </c>
      <c r="B860" t="s">
        <v>177</v>
      </c>
      <c r="C860">
        <v>5</v>
      </c>
      <c r="D860" s="14">
        <v>12</v>
      </c>
      <c r="E860" t="s">
        <v>162</v>
      </c>
      <c r="F860" s="13">
        <v>9.5858983000000005E-5</v>
      </c>
      <c r="G860" s="13">
        <v>-2.6172700999999999E-6</v>
      </c>
      <c r="H860" s="13">
        <v>1.071337E-4</v>
      </c>
      <c r="I860" s="13">
        <v>4.5621094E-5</v>
      </c>
      <c r="J860" s="13">
        <v>6.9841522999999995E-5</v>
      </c>
      <c r="K860" s="13"/>
      <c r="L860" s="13">
        <v>1.4588614999999999E-4</v>
      </c>
      <c r="M860" s="13"/>
      <c r="N860" s="13">
        <v>7.2235305999999999E-5</v>
      </c>
      <c r="O860" s="13"/>
      <c r="P860" s="13"/>
      <c r="Q860" s="13"/>
      <c r="R860" s="13"/>
      <c r="S860" s="13"/>
      <c r="T860" s="13">
        <v>1.5350192999999998E-5</v>
      </c>
      <c r="U860" s="13">
        <v>2.3172371999999999E-5</v>
      </c>
      <c r="V860" s="13">
        <v>15.301705999999999</v>
      </c>
      <c r="W860" s="13">
        <v>3.4193064</v>
      </c>
      <c r="X860" s="13">
        <v>5.3601625000000004</v>
      </c>
      <c r="Y860" s="13"/>
      <c r="Z860" s="13">
        <v>5.7066955000000004</v>
      </c>
      <c r="AA860" s="13"/>
      <c r="AB860" s="13">
        <v>0.96254934000000003</v>
      </c>
      <c r="AI860" s="68">
        <f t="shared" ref="AI860:AI888" si="1798">$AJ$5</f>
        <v>1</v>
      </c>
      <c r="AJ860" s="13">
        <f t="shared" si="1771"/>
        <v>-8.050879000000001E-5</v>
      </c>
      <c r="AK860" s="13">
        <f t="shared" si="1772"/>
        <v>2.5789642099999998E-5</v>
      </c>
      <c r="AL860" s="13">
        <f t="shared" si="1773"/>
        <v>15.301598866299999</v>
      </c>
      <c r="AM860" s="13">
        <f t="shared" si="1774"/>
        <v>3.4192607789060001</v>
      </c>
      <c r="AN860" s="13">
        <f t="shared" si="1775"/>
        <v>5.3600926584770008</v>
      </c>
      <c r="AO860" s="13">
        <f t="shared" si="1776"/>
        <v>0</v>
      </c>
      <c r="AP860" s="13">
        <f t="shared" si="1777"/>
        <v>5.70654961385</v>
      </c>
      <c r="AQ860" s="13">
        <f t="shared" si="1778"/>
        <v>0</v>
      </c>
      <c r="AR860" s="13">
        <f t="shared" si="1779"/>
        <v>0.96247710469400005</v>
      </c>
      <c r="AS860" s="13">
        <f t="shared" si="1780"/>
        <v>0</v>
      </c>
      <c r="AT860" s="13">
        <f t="shared" si="1781"/>
        <v>0</v>
      </c>
      <c r="AU860" s="13">
        <f t="shared" si="1782"/>
        <v>0</v>
      </c>
      <c r="AV860" s="13">
        <f t="shared" si="1783"/>
        <v>0</v>
      </c>
      <c r="AW860" s="13">
        <f t="shared" si="1784"/>
        <v>0</v>
      </c>
      <c r="AY860">
        <f t="shared" si="1785"/>
        <v>0</v>
      </c>
      <c r="AZ860">
        <f t="shared" si="1786"/>
        <v>1</v>
      </c>
      <c r="BB860">
        <f t="shared" ref="BB860:BB888" si="1799">$BB$7</f>
        <v>1</v>
      </c>
      <c r="BC860">
        <f t="shared" ref="BC860:BC888" si="1800">$BB$8</f>
        <v>1</v>
      </c>
      <c r="BD860" s="41">
        <f t="shared" ref="BD860:BD888" si="1801">LN(AP860/AL860/$CM$7)/LN($BG$4/$BD$4)</f>
        <v>2.2520484771919067</v>
      </c>
      <c r="BE860" s="13">
        <f t="shared" ref="BE860:BE888" si="1802">AL860</f>
        <v>15.301598866299999</v>
      </c>
      <c r="BF860" s="13">
        <f t="shared" ref="BF860:BF888" si="1803">AM860</f>
        <v>3.4192607789060001</v>
      </c>
      <c r="BG860" s="13">
        <f t="shared" si="1787"/>
        <v>5.3600926584770008</v>
      </c>
      <c r="BH860" s="13">
        <f t="shared" si="1788"/>
        <v>5.70654961385</v>
      </c>
      <c r="BI860" s="13">
        <f t="shared" si="1789"/>
        <v>0.96247710469400005</v>
      </c>
      <c r="BJ860" s="17">
        <f t="shared" si="1790"/>
        <v>0.22345774508809838</v>
      </c>
      <c r="BK860" s="17">
        <f t="shared" si="1791"/>
        <v>0.35029624716420876</v>
      </c>
      <c r="BL860" s="17">
        <f t="shared" si="1792"/>
        <v>0.37293812651291069</v>
      </c>
      <c r="BM860" s="17">
        <f t="shared" si="1793"/>
        <v>6.2900427145149165E-2</v>
      </c>
      <c r="BN860" s="17">
        <f t="shared" si="1752"/>
        <v>1.56761739015179</v>
      </c>
      <c r="BO860" s="17">
        <f t="shared" si="1753"/>
        <v>1.6689424945458016</v>
      </c>
      <c r="BP860" s="17">
        <f t="shared" si="1754"/>
        <v>0.28148689641681751</v>
      </c>
      <c r="BQ860" s="17">
        <f t="shared" si="1755"/>
        <v>1.0646363743031713</v>
      </c>
      <c r="BR860" s="17">
        <f t="shared" si="1756"/>
        <v>0.17956351989024666</v>
      </c>
      <c r="BS860" s="17">
        <f t="shared" si="1757"/>
        <v>0.16866183067225662</v>
      </c>
      <c r="BT860" s="96">
        <f t="shared" si="1794"/>
        <v>-1.4985329428111183</v>
      </c>
      <c r="BU860" s="96">
        <f t="shared" si="1795"/>
        <v>-1.0489760620413104</v>
      </c>
      <c r="BV860" s="96">
        <f t="shared" si="1796"/>
        <v>-0.98634275376047809</v>
      </c>
      <c r="BW860" s="96">
        <f t="shared" si="1797"/>
        <v>-2.766202324437923</v>
      </c>
      <c r="BX860" s="96"/>
      <c r="BY860" s="96"/>
      <c r="BZ860" s="96"/>
      <c r="CA860" s="96"/>
      <c r="CB860" s="96"/>
      <c r="CC860" s="96"/>
      <c r="CD860" s="96"/>
      <c r="CE860" s="96"/>
      <c r="CF860" s="96"/>
      <c r="CG860" s="96"/>
      <c r="CH860" s="96"/>
      <c r="CJ860" s="39"/>
      <c r="CK860" s="19">
        <f t="shared" ref="CK860:CK888" si="1804">$CM$6</f>
        <v>0</v>
      </c>
      <c r="CL860" s="38">
        <f t="shared" ref="CL860:CL888" si="1805">IF(CK860=0,LN(BL860/$CM$7)/LN($BG$4/$BD$4),(BL860/$CM$7)^(1/($BG$4^(CK860)-$BD$4^(CK860))))</f>
        <v>2.2520484771919067</v>
      </c>
      <c r="CM860" s="39">
        <f t="shared" ref="CM860:CM888" si="1806">IF($CK860=0,BJ860/((BE$4/$BD$4)^(LN($BL860/$CM$7)/LN($BG$4/$BD$4))),BJ860/(($BL860/$CM$7)^((BE$4^$CK860-$BD$4^$CK860)/($BG$4^$CK860-$BD$4^$CK860))))</f>
        <v>0.21795487060345309</v>
      </c>
      <c r="CN860" s="39">
        <f t="shared" ref="CN860:CN888" si="1807">IF($CK860=0,BK860/((BF$4/$BD$4)^(LN($BL860/$CM$7)/LN($BG$4/$BD$4))),BK860/(($BL860/$CM$7)^((BF$4^$CK860-$BD$4^$CK860)/($BG$4^$CK860-$BD$4^$CK860))))</f>
        <v>0.33335951337081166</v>
      </c>
      <c r="CO860" s="41">
        <f t="shared" ref="CO860:CO888" si="1808">IF($CK860=0,BL860/((BG$4/$BD$4)^(LN($BL860/$CM$7)/LN($BG$4/$BD$4))),BL860/(($BL860/$CM$7)^((BG$4^$CK860-$BD$4^$CK860)/($BG$4^$CK860-$BD$4^$CK860))))</f>
        <v>0.33810000000000001</v>
      </c>
      <c r="CP860" s="39">
        <f t="shared" ref="CP860:CP888" si="1809">IF($CK860=0,BM860/((BH$4/$BD$4)^(LN($BL860/$CM$7)/LN($BG$4/$BD$4))),BM860/(($BL860/$CM$7)^((BH$4^$CK860-$BD$4^$CK860)/($BG$4^$CK860-$BD$4^$CK860))))</f>
        <v>5.4378889127217257E-2</v>
      </c>
      <c r="CQ860" s="17">
        <f t="shared" ref="CQ860:CQ888" si="1810">IF($CK860=0,BN860/((BF$4/$BE$4)^(LN($BL860/$CM$7)/LN($BG$4/$BD$4))),BN860/(($BL860/$CM$7)^((BF$4^$CK860-$BE$4^$CK860)/($BG$4^$CK860-$BD$4^$CK860))))</f>
        <v>1.529488707675295</v>
      </c>
      <c r="CR860" s="17">
        <f t="shared" ref="CR860:CR888" si="1811">IF($CK860=0,BO860/((BG$4/$BE$4)^(LN($BL860/$CM$7)/LN($BG$4/$BD$4))),BO860/(($BL860/$CM$7)^((BG$4^$CK860-$BE$4^$CK860)/($BG$4^$CK860-$BD$4^$CK860))))</f>
        <v>1.5512385617439992</v>
      </c>
      <c r="CS860" s="17">
        <f t="shared" ref="CS860:CS888" si="1812">IF($CK860=0,BP860/((BH$4/$BE$4)^(LN($BL860/$CM$7)/LN($BG$4/$BD$4))),BP860/(($BL860/$CM$7)^((BH$4^$CK860-$BE$4^$CK860)/($BG$4^$CK860-$BD$4^$CK860))))</f>
        <v>0.24949609511665438</v>
      </c>
      <c r="CT860" s="17">
        <f t="shared" ref="CT860:CT888" si="1813">IF($CK860=0,BQ860/((BG$4/$BF$4)^(LN($BL860/$CM$7)/LN($BG$4/$BD$4))),BQ860/(($BL860/$CM$7)^((BG$4^$CK860-$BF$4^$CK860)/($BG$4^$CK860-$BD$4^$CK860))))</f>
        <v>1.0142203430202257</v>
      </c>
      <c r="CU860" s="17">
        <f t="shared" ref="CU860:CU888" si="1814">IF($CK860=0,BR860/((BH$4/$BF$4)^(LN($BL860/$CM$7)/LN($BG$4/$BD$4))),BR860/(($BL860/$CM$7)^((BH$4^$CK860-$BF$4^$CK860)/($BG$4^$CK860-$BD$4^$CK860))))</f>
        <v>0.16312385561569087</v>
      </c>
      <c r="CV860" s="17">
        <f t="shared" ref="CV860:CV888" si="1815">IF($CK860=0,BS860/((BH$4/$BG$4)^(LN($BL860/$CM$7)/LN($BG$4/$BD$4))),BS860/(($BL860/$CM$7)^((BH$4^$CK860-$BG$4^$CK860)/($BG$4^$CK860-$BD$4^$CK860))))</f>
        <v>0.16083670253539561</v>
      </c>
      <c r="CW860" s="13">
        <f t="shared" ref="CW860:CW888" si="1816">LN(CM860)</f>
        <v>-1.5234672532042215</v>
      </c>
      <c r="CX860" s="13">
        <f t="shared" ref="CX860:CX888" si="1817">LN(CN860)</f>
        <v>-1.0985337516397879</v>
      </c>
      <c r="CY860" s="13">
        <f t="shared" ref="CY860:CY888" si="1818">LN(CP860)</f>
        <v>-2.9117792679523129</v>
      </c>
      <c r="CZ860" s="13">
        <f t="shared" si="1758"/>
        <v>0.42493350156443344</v>
      </c>
      <c r="DA860" s="13">
        <f t="shared" si="1759"/>
        <v>0.43905368393592475</v>
      </c>
      <c r="DB860" s="13">
        <f t="shared" si="1760"/>
        <v>-1.3883120147480918</v>
      </c>
      <c r="DC860" s="13">
        <f t="shared" si="1761"/>
        <v>1.4120182371491442E-2</v>
      </c>
      <c r="DD860" s="13">
        <f t="shared" si="1762"/>
        <v>-1.813245516312525</v>
      </c>
      <c r="DE860" s="13">
        <f t="shared" si="1763"/>
        <v>-1.8273656986840161</v>
      </c>
      <c r="DF860" s="15"/>
      <c r="DV860" s="39" t="str">
        <f>E860</f>
        <v>STD</v>
      </c>
      <c r="DW860" s="39" t="str">
        <f>A860</f>
        <v>Lab 3</v>
      </c>
      <c r="DX860" s="39" t="str">
        <f>B860</f>
        <v>Jul 30, 2020</v>
      </c>
      <c r="DY860" s="124">
        <f>C860</f>
        <v>5</v>
      </c>
      <c r="DZ860" s="48">
        <f>BE860/AVERAGE(BE858,BE862)</f>
        <v>1.007810538841011</v>
      </c>
      <c r="EA860" s="46">
        <f>(CM860/AVERAGE(CM858,CM862)-1)*10^6</f>
        <v>-13.102913958173978</v>
      </c>
      <c r="EB860" s="46">
        <f>(CN860/AVERAGE(CN858,CN862)-1)*10^6</f>
        <v>2.8268758374139225</v>
      </c>
      <c r="EC860" s="46">
        <f>(CP860/AVERAGE(CP858,CP862)-1)*10^6</f>
        <v>-7.7566044932586564</v>
      </c>
      <c r="EH860" s="50"/>
      <c r="EK860" s="46"/>
      <c r="EL860" s="46"/>
      <c r="EQ860" s="124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</row>
    <row r="861" spans="1:235">
      <c r="A861" t="s">
        <v>178</v>
      </c>
      <c r="B861" t="s">
        <v>177</v>
      </c>
      <c r="C861">
        <v>5</v>
      </c>
      <c r="D861" s="14">
        <v>13</v>
      </c>
      <c r="E861" t="s">
        <v>164</v>
      </c>
      <c r="F861" s="13">
        <v>9.5858983000000005E-5</v>
      </c>
      <c r="G861" s="13">
        <v>-2.6172700999999999E-6</v>
      </c>
      <c r="H861" s="13">
        <v>1.071337E-4</v>
      </c>
      <c r="I861" s="13">
        <v>4.5621094E-5</v>
      </c>
      <c r="J861" s="13">
        <v>6.9841522999999995E-5</v>
      </c>
      <c r="K861" s="13"/>
      <c r="L861" s="13">
        <v>1.4588614999999999E-4</v>
      </c>
      <c r="M861" s="13"/>
      <c r="N861" s="13">
        <v>7.2235305999999999E-5</v>
      </c>
      <c r="O861" s="13"/>
      <c r="P861" s="13"/>
      <c r="Q861" s="13"/>
      <c r="R861" s="13"/>
      <c r="S861" s="13"/>
      <c r="T861" s="13">
        <v>4.8951802000000003E-6</v>
      </c>
      <c r="U861" s="13">
        <v>2.2435275E-5</v>
      </c>
      <c r="V861" s="13">
        <v>15.122225</v>
      </c>
      <c r="W861" s="13">
        <v>3.3792271</v>
      </c>
      <c r="X861" s="13">
        <v>5.2973027000000004</v>
      </c>
      <c r="Y861" s="13"/>
      <c r="Z861" s="13">
        <v>5.6398017999999999</v>
      </c>
      <c r="AA861" s="13"/>
      <c r="AB861" s="13">
        <v>0.95124686000000003</v>
      </c>
      <c r="AI861" s="68">
        <f t="shared" si="1798"/>
        <v>1</v>
      </c>
      <c r="AJ861" s="13">
        <f t="shared" si="1771"/>
        <v>-9.096380280000001E-5</v>
      </c>
      <c r="AK861" s="13">
        <f t="shared" si="1772"/>
        <v>2.5052545099999999E-5</v>
      </c>
      <c r="AL861" s="13">
        <f t="shared" si="1773"/>
        <v>15.1221178663</v>
      </c>
      <c r="AM861" s="13">
        <f t="shared" si="1774"/>
        <v>3.3791814789060002</v>
      </c>
      <c r="AN861" s="13">
        <f t="shared" si="1775"/>
        <v>5.2972328584770008</v>
      </c>
      <c r="AO861" s="13">
        <f t="shared" si="1776"/>
        <v>0</v>
      </c>
      <c r="AP861" s="13">
        <f t="shared" si="1777"/>
        <v>5.6396559138499995</v>
      </c>
      <c r="AQ861" s="13">
        <f t="shared" si="1778"/>
        <v>0</v>
      </c>
      <c r="AR861" s="13">
        <f t="shared" si="1779"/>
        <v>0.95117462469400005</v>
      </c>
      <c r="AS861" s="13">
        <f t="shared" si="1780"/>
        <v>0</v>
      </c>
      <c r="AT861" s="13">
        <f t="shared" si="1781"/>
        <v>0</v>
      </c>
      <c r="AU861" s="13">
        <f t="shared" si="1782"/>
        <v>0</v>
      </c>
      <c r="AV861" s="13">
        <f t="shared" si="1783"/>
        <v>0</v>
      </c>
      <c r="AW861" s="13">
        <f t="shared" si="1784"/>
        <v>0</v>
      </c>
      <c r="AY861">
        <f t="shared" si="1785"/>
        <v>0</v>
      </c>
      <c r="AZ861">
        <f t="shared" si="1786"/>
        <v>1</v>
      </c>
      <c r="BB861">
        <f t="shared" si="1799"/>
        <v>1</v>
      </c>
      <c r="BC861">
        <f t="shared" si="1800"/>
        <v>1</v>
      </c>
      <c r="BD861" s="41">
        <f t="shared" si="1801"/>
        <v>2.2522178963734842</v>
      </c>
      <c r="BE861" s="13">
        <f t="shared" si="1802"/>
        <v>15.1221178663</v>
      </c>
      <c r="BF861" s="13">
        <f t="shared" si="1803"/>
        <v>3.3791814789060002</v>
      </c>
      <c r="BG861" s="13">
        <f t="shared" si="1787"/>
        <v>5.2972328584770008</v>
      </c>
      <c r="BH861" s="13">
        <f t="shared" si="1788"/>
        <v>5.6396559138499995</v>
      </c>
      <c r="BI861" s="13">
        <f t="shared" si="1789"/>
        <v>0.95117462469400005</v>
      </c>
      <c r="BJ861" s="17">
        <f t="shared" si="1790"/>
        <v>0.22345953845767771</v>
      </c>
      <c r="BK861" s="17">
        <f t="shared" si="1791"/>
        <v>0.35029702223668091</v>
      </c>
      <c r="BL861" s="17">
        <f t="shared" si="1792"/>
        <v>0.37294087797173614</v>
      </c>
      <c r="BM861" s="17">
        <f t="shared" si="1793"/>
        <v>6.2899564274241995E-2</v>
      </c>
      <c r="BN861" s="17">
        <f t="shared" ref="BN861:BN888" si="1819">BG861/BF861</f>
        <v>1.5676082777868336</v>
      </c>
      <c r="BO861" s="17">
        <f t="shared" ref="BO861:BO888" si="1820">BH861/BF861</f>
        <v>1.6689414134915954</v>
      </c>
      <c r="BP861" s="17">
        <f t="shared" ref="BP861:BP888" si="1821">BI861/BF861</f>
        <v>0.28148077593096299</v>
      </c>
      <c r="BQ861" s="17">
        <f t="shared" ref="BQ861:BQ888" si="1822">BH861/BG861</f>
        <v>1.0646418733178833</v>
      </c>
      <c r="BR861" s="17">
        <f t="shared" ref="BR861:BR888" si="1823">BI861/BG861</f>
        <v>0.17956065933025092</v>
      </c>
      <c r="BS861" s="17">
        <f t="shared" ref="BS861:BS888" si="1824">BI861/BH861</f>
        <v>0.16865827263647115</v>
      </c>
      <c r="BT861" s="96">
        <f t="shared" si="1794"/>
        <v>-1.4985249173010502</v>
      </c>
      <c r="BU861" s="96">
        <f t="shared" si="1795"/>
        <v>-1.0489738494237875</v>
      </c>
      <c r="BV861" s="96">
        <f t="shared" si="1796"/>
        <v>-0.98633537599864562</v>
      </c>
      <c r="BW861" s="96">
        <f t="shared" si="1797"/>
        <v>-2.7662160425772875</v>
      </c>
      <c r="BX861" s="96"/>
      <c r="BY861" s="96"/>
      <c r="BZ861" s="96"/>
      <c r="CA861" s="96"/>
      <c r="CB861" s="96"/>
      <c r="CC861" s="96"/>
      <c r="CD861" s="96"/>
      <c r="CE861" s="96"/>
      <c r="CF861" s="96"/>
      <c r="CG861" s="96"/>
      <c r="CH861" s="96"/>
      <c r="CJ861" s="39"/>
      <c r="CK861" s="19">
        <f t="shared" si="1804"/>
        <v>0</v>
      </c>
      <c r="CL861" s="38">
        <f t="shared" si="1805"/>
        <v>2.2522178963734842</v>
      </c>
      <c r="CM861" s="39">
        <f t="shared" si="1806"/>
        <v>0.21795621097090856</v>
      </c>
      <c r="CN861" s="39">
        <f t="shared" si="1807"/>
        <v>0.33335900814681924</v>
      </c>
      <c r="CO861" s="41">
        <f t="shared" si="1808"/>
        <v>0.33810000000000001</v>
      </c>
      <c r="CP861" s="39">
        <f t="shared" si="1809"/>
        <v>5.4377547630923312E-2</v>
      </c>
      <c r="CQ861" s="17">
        <f t="shared" si="1810"/>
        <v>1.5294769837566768</v>
      </c>
      <c r="CR861" s="17">
        <f t="shared" si="1811"/>
        <v>1.5512290220769502</v>
      </c>
      <c r="CS861" s="17">
        <f t="shared" si="1812"/>
        <v>0.24948840589902374</v>
      </c>
      <c r="CT861" s="17">
        <f t="shared" si="1813"/>
        <v>1.0142218801271834</v>
      </c>
      <c r="CU861" s="17">
        <f t="shared" si="1814"/>
        <v>0.16312007865998374</v>
      </c>
      <c r="CV861" s="17">
        <f t="shared" si="1815"/>
        <v>0.16083273478533958</v>
      </c>
      <c r="CW861" s="13">
        <f t="shared" si="1816"/>
        <v>-1.523461103475471</v>
      </c>
      <c r="CX861" s="13">
        <f t="shared" si="1817"/>
        <v>-1.0985352671938819</v>
      </c>
      <c r="CY861" s="13">
        <f t="shared" si="1818"/>
        <v>-2.911803937688358</v>
      </c>
      <c r="CZ861" s="13">
        <f t="shared" ref="CZ861:CZ888" si="1825">LN(CQ861)</f>
        <v>0.42492583628158892</v>
      </c>
      <c r="DA861" s="13">
        <f t="shared" ref="DA861:DA888" si="1826">LN(CR861)</f>
        <v>0.43904753420717418</v>
      </c>
      <c r="DB861" s="13">
        <f t="shared" ref="DB861:DB888" si="1827">LN(CS861)</f>
        <v>-1.3883428342128872</v>
      </c>
      <c r="DC861" s="13">
        <f t="shared" ref="DC861:DC888" si="1828">LN(CT861)</f>
        <v>1.4121697925585293E-2</v>
      </c>
      <c r="DD861" s="13">
        <f t="shared" ref="DD861:DD888" si="1829">LN(CU861)</f>
        <v>-1.813268670494476</v>
      </c>
      <c r="DE861" s="13">
        <f t="shared" ref="DE861:DE888" si="1830">LN(CV861)</f>
        <v>-1.8273903684200612</v>
      </c>
      <c r="DF861" s="15"/>
      <c r="DY861" s="124"/>
      <c r="EE861" t="str">
        <f>E861</f>
        <v>iRM5</v>
      </c>
      <c r="EF861" t="str">
        <f>A861</f>
        <v>Lab 3</v>
      </c>
      <c r="EG861" t="str">
        <f>B861</f>
        <v>Jul 30, 2020</v>
      </c>
      <c r="EH861" s="50">
        <f>C861</f>
        <v>5</v>
      </c>
      <c r="EI861" s="48">
        <f>BE861/AVERAGE(BE860,BE862)</f>
        <v>0.9919821740402166</v>
      </c>
      <c r="EJ861" s="46">
        <f>(CM861/AVERAGE(CM860,CM862)-1)*10^6</f>
        <v>0.50305057586186308</v>
      </c>
      <c r="EK861" s="46">
        <f>(CN861/AVERAGE(CN860,CN862)-1)*10^6</f>
        <v>5.3597496278978696</v>
      </c>
      <c r="EL861" s="46">
        <f>(CP861/AVERAGE(CP860,CP862)-1)*10^6</f>
        <v>-11.257166327660606</v>
      </c>
      <c r="EQ861" s="124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</row>
    <row r="862" spans="1:235">
      <c r="A862" t="s">
        <v>178</v>
      </c>
      <c r="B862" t="s">
        <v>177</v>
      </c>
      <c r="C862">
        <v>5</v>
      </c>
      <c r="D862" s="14">
        <v>14</v>
      </c>
      <c r="E862" t="s">
        <v>162</v>
      </c>
      <c r="F862" s="13">
        <v>9.5858983000000005E-5</v>
      </c>
      <c r="G862" s="13">
        <v>-2.6172700999999999E-6</v>
      </c>
      <c r="H862" s="13">
        <v>1.071337E-4</v>
      </c>
      <c r="I862" s="13">
        <v>4.5621094E-5</v>
      </c>
      <c r="J862" s="13">
        <v>6.9841522999999995E-5</v>
      </c>
      <c r="K862" s="13"/>
      <c r="L862" s="13">
        <v>1.4588614999999999E-4</v>
      </c>
      <c r="M862" s="13"/>
      <c r="N862" s="13">
        <v>7.2235305999999999E-5</v>
      </c>
      <c r="O862" s="13"/>
      <c r="P862" s="13"/>
      <c r="Q862" s="13"/>
      <c r="R862" s="13"/>
      <c r="S862" s="13"/>
      <c r="T862" s="13">
        <v>-1.6858300999999999E-6</v>
      </c>
      <c r="U862" s="13">
        <v>2.2335249999999999E-5</v>
      </c>
      <c r="V862" s="13">
        <v>15.187196999999999</v>
      </c>
      <c r="W862" s="13">
        <v>3.3937917</v>
      </c>
      <c r="X862" s="13">
        <v>5.3200859999999999</v>
      </c>
      <c r="Y862" s="13"/>
      <c r="Z862" s="13">
        <v>5.6642197999999997</v>
      </c>
      <c r="AA862" s="13"/>
      <c r="AB862" s="13">
        <v>0.95537839999999996</v>
      </c>
      <c r="AI862" s="68">
        <f t="shared" si="1798"/>
        <v>1</v>
      </c>
      <c r="AJ862" s="13">
        <f t="shared" si="1771"/>
        <v>-9.7544813100000009E-5</v>
      </c>
      <c r="AK862" s="13">
        <f t="shared" si="1772"/>
        <v>2.4952520099999998E-5</v>
      </c>
      <c r="AL862" s="13">
        <f t="shared" si="1773"/>
        <v>15.187089866299999</v>
      </c>
      <c r="AM862" s="13">
        <f t="shared" si="1774"/>
        <v>3.3937460789060001</v>
      </c>
      <c r="AN862" s="13">
        <f t="shared" si="1775"/>
        <v>5.3200161584770003</v>
      </c>
      <c r="AO862" s="13">
        <f t="shared" si="1776"/>
        <v>0</v>
      </c>
      <c r="AP862" s="13">
        <f t="shared" si="1777"/>
        <v>5.6640739138499994</v>
      </c>
      <c r="AQ862" s="13">
        <f t="shared" si="1778"/>
        <v>0</v>
      </c>
      <c r="AR862" s="13">
        <f t="shared" si="1779"/>
        <v>0.95530616469399998</v>
      </c>
      <c r="AS862" s="13">
        <f t="shared" si="1780"/>
        <v>0</v>
      </c>
      <c r="AT862" s="13">
        <f t="shared" si="1781"/>
        <v>0</v>
      </c>
      <c r="AU862" s="13">
        <f t="shared" si="1782"/>
        <v>0</v>
      </c>
      <c r="AV862" s="13">
        <f t="shared" si="1783"/>
        <v>0</v>
      </c>
      <c r="AW862" s="13">
        <f t="shared" si="1784"/>
        <v>0</v>
      </c>
      <c r="AY862">
        <f t="shared" si="1785"/>
        <v>0</v>
      </c>
      <c r="AZ862">
        <f t="shared" si="1786"/>
        <v>1</v>
      </c>
      <c r="BB862">
        <f t="shared" si="1799"/>
        <v>1</v>
      </c>
      <c r="BC862">
        <f t="shared" si="1800"/>
        <v>1</v>
      </c>
      <c r="BD862" s="41">
        <f t="shared" si="1801"/>
        <v>2.2529772076550976</v>
      </c>
      <c r="BE862" s="13">
        <f t="shared" si="1802"/>
        <v>15.187089866299999</v>
      </c>
      <c r="BF862" s="13">
        <f t="shared" si="1803"/>
        <v>3.3937460789060001</v>
      </c>
      <c r="BG862" s="13">
        <f t="shared" si="1787"/>
        <v>5.3200161584770003</v>
      </c>
      <c r="BH862" s="13">
        <f t="shared" si="1788"/>
        <v>5.6640739138499994</v>
      </c>
      <c r="BI862" s="13">
        <f t="shared" si="1789"/>
        <v>0.95530616469399998</v>
      </c>
      <c r="BJ862" s="17">
        <f t="shared" si="1790"/>
        <v>0.22346256648133023</v>
      </c>
      <c r="BK862" s="17">
        <f t="shared" si="1791"/>
        <v>0.35029858948040221</v>
      </c>
      <c r="BL862" s="17">
        <f t="shared" si="1792"/>
        <v>0.37295320984558883</v>
      </c>
      <c r="BM862" s="17">
        <f t="shared" si="1793"/>
        <v>6.2902516091237121E-2</v>
      </c>
      <c r="BN862" s="17">
        <f t="shared" si="1819"/>
        <v>1.5675940494027614</v>
      </c>
      <c r="BO862" s="17">
        <f t="shared" si="1820"/>
        <v>1.6689739839569426</v>
      </c>
      <c r="BP862" s="17">
        <f t="shared" si="1821"/>
        <v>0.28149017118038194</v>
      </c>
      <c r="BQ862" s="17">
        <f t="shared" si="1822"/>
        <v>1.0646723139787408</v>
      </c>
      <c r="BR862" s="17">
        <f t="shared" si="1823"/>
        <v>0.17956828254587151</v>
      </c>
      <c r="BS862" s="17">
        <f t="shared" si="1824"/>
        <v>0.16866061058243795</v>
      </c>
      <c r="BT862" s="96">
        <f t="shared" si="1794"/>
        <v>-1.4985113667354411</v>
      </c>
      <c r="BU862" s="96">
        <f t="shared" si="1795"/>
        <v>-1.0489693753914211</v>
      </c>
      <c r="BV862" s="96">
        <f t="shared" si="1796"/>
        <v>-0.98630230998014456</v>
      </c>
      <c r="BW862" s="96">
        <f t="shared" si="1797"/>
        <v>-2.766169114625268</v>
      </c>
      <c r="BX862" s="96"/>
      <c r="BY862" s="96"/>
      <c r="BZ862" s="96"/>
      <c r="CA862" s="96"/>
      <c r="CB862" s="96"/>
      <c r="CC862" s="96"/>
      <c r="CD862" s="96"/>
      <c r="CE862" s="96"/>
      <c r="CF862" s="96"/>
      <c r="CG862" s="96"/>
      <c r="CH862" s="96"/>
      <c r="CJ862" s="39"/>
      <c r="CK862" s="19">
        <f t="shared" si="1804"/>
        <v>0</v>
      </c>
      <c r="CL862" s="38">
        <f t="shared" si="1805"/>
        <v>2.2529772076550976</v>
      </c>
      <c r="CM862" s="39">
        <f t="shared" si="1806"/>
        <v>0.21795733205247944</v>
      </c>
      <c r="CN862" s="39">
        <f t="shared" si="1807"/>
        <v>0.33335492950033968</v>
      </c>
      <c r="CO862" s="41">
        <f t="shared" si="1808"/>
        <v>0.33810000000000001</v>
      </c>
      <c r="CP862" s="39">
        <f t="shared" si="1809"/>
        <v>5.4377430422607717E-2</v>
      </c>
      <c r="CQ862" s="17">
        <f t="shared" si="1810"/>
        <v>1.5294504037151406</v>
      </c>
      <c r="CR862" s="17">
        <f t="shared" si="1811"/>
        <v>1.5512210432021289</v>
      </c>
      <c r="CS862" s="17">
        <f t="shared" si="1812"/>
        <v>0.24948658487668948</v>
      </c>
      <c r="CT862" s="17">
        <f t="shared" si="1813"/>
        <v>1.0142342892807155</v>
      </c>
      <c r="CU862" s="17">
        <f t="shared" si="1814"/>
        <v>0.16312172285591564</v>
      </c>
      <c r="CV862" s="17">
        <f t="shared" si="1815"/>
        <v>0.16083238811773948</v>
      </c>
      <c r="CW862" s="13">
        <f t="shared" si="1816"/>
        <v>-1.5234559598795043</v>
      </c>
      <c r="CX862" s="13">
        <f t="shared" si="1817"/>
        <v>-1.0985475022657749</v>
      </c>
      <c r="CY862" s="13">
        <f t="shared" si="1818"/>
        <v>-2.9118060931449206</v>
      </c>
      <c r="CZ862" s="13">
        <f t="shared" si="1825"/>
        <v>0.42490845761372925</v>
      </c>
      <c r="DA862" s="13">
        <f t="shared" si="1826"/>
        <v>0.43904239061120748</v>
      </c>
      <c r="DB862" s="13">
        <f t="shared" si="1827"/>
        <v>-1.3883501332654167</v>
      </c>
      <c r="DC862" s="13">
        <f t="shared" si="1828"/>
        <v>1.4133932997478263E-2</v>
      </c>
      <c r="DD862" s="13">
        <f t="shared" si="1829"/>
        <v>-1.8132585908791461</v>
      </c>
      <c r="DE862" s="13">
        <f t="shared" si="1830"/>
        <v>-1.827392523876624</v>
      </c>
      <c r="DF862" s="15"/>
      <c r="DV862" s="39" t="str">
        <f>E862</f>
        <v>STD</v>
      </c>
      <c r="DW862" s="39" t="str">
        <f>A862</f>
        <v>Lab 3</v>
      </c>
      <c r="DX862" s="39" t="str">
        <f>B862</f>
        <v>Jul 30, 2020</v>
      </c>
      <c r="DY862" s="124">
        <f>C862</f>
        <v>5</v>
      </c>
      <c r="DZ862" s="48">
        <f>BE862/AVERAGE(BE860,BE864)</f>
        <v>1.0001443210186287</v>
      </c>
      <c r="EA862" s="46">
        <f>(CM862/AVERAGE(CM860,CM864)-1)*10^6</f>
        <v>13.454492911568749</v>
      </c>
      <c r="EB862" s="46">
        <f>(CN862/AVERAGE(CN860,CN864)-1)*10^6</f>
        <v>-16.310082959103411</v>
      </c>
      <c r="EC862" s="46">
        <f>(CP862/AVERAGE(CP860,CP864)-1)*10^6</f>
        <v>-47.119565253495033</v>
      </c>
      <c r="EH862" s="50"/>
      <c r="EK862" s="46"/>
      <c r="EL862" s="46"/>
      <c r="EQ862" s="124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</row>
    <row r="863" spans="1:235">
      <c r="A863" t="s">
        <v>178</v>
      </c>
      <c r="B863" t="s">
        <v>177</v>
      </c>
      <c r="C863">
        <v>5</v>
      </c>
      <c r="D863" s="14">
        <v>15</v>
      </c>
      <c r="E863" t="s">
        <v>171</v>
      </c>
      <c r="F863" s="13">
        <v>9.5858983000000005E-5</v>
      </c>
      <c r="G863" s="13">
        <v>-2.6172700999999999E-6</v>
      </c>
      <c r="H863" s="13">
        <v>1.071337E-4</v>
      </c>
      <c r="I863" s="13">
        <v>4.5621094E-5</v>
      </c>
      <c r="J863" s="13">
        <v>6.9841522999999995E-5</v>
      </c>
      <c r="K863" s="13"/>
      <c r="L863" s="13">
        <v>1.4588614999999999E-4</v>
      </c>
      <c r="M863" s="13"/>
      <c r="N863" s="13">
        <v>7.2235305999999999E-5</v>
      </c>
      <c r="O863" s="13"/>
      <c r="P863" s="13"/>
      <c r="Q863" s="13"/>
      <c r="R863" s="13"/>
      <c r="S863" s="13"/>
      <c r="T863" s="13">
        <v>-1.779941E-6</v>
      </c>
      <c r="U863" s="13">
        <v>3.1900334E-6</v>
      </c>
      <c r="V863" s="13">
        <v>15.342518</v>
      </c>
      <c r="W863" s="13">
        <v>3.4285093999999998</v>
      </c>
      <c r="X863" s="13">
        <v>5.3745611999999996</v>
      </c>
      <c r="Y863" s="13"/>
      <c r="Z863" s="13">
        <v>5.7222293000000004</v>
      </c>
      <c r="AA863" s="13"/>
      <c r="AB863" s="13">
        <v>0.96520927999999995</v>
      </c>
      <c r="AI863" s="68">
        <f t="shared" si="1798"/>
        <v>1</v>
      </c>
      <c r="AJ863" s="13">
        <f t="shared" si="1771"/>
        <v>-9.763892400000001E-5</v>
      </c>
      <c r="AK863" s="13">
        <f t="shared" si="1772"/>
        <v>5.8073034999999999E-6</v>
      </c>
      <c r="AL863" s="13">
        <f t="shared" si="1773"/>
        <v>15.3424108663</v>
      </c>
      <c r="AM863" s="13">
        <f t="shared" si="1774"/>
        <v>3.428463778906</v>
      </c>
      <c r="AN863" s="13">
        <f t="shared" si="1775"/>
        <v>5.374491358477</v>
      </c>
      <c r="AO863" s="13">
        <f t="shared" si="1776"/>
        <v>0</v>
      </c>
      <c r="AP863" s="13">
        <f t="shared" si="1777"/>
        <v>5.7220834138500001</v>
      </c>
      <c r="AQ863" s="13">
        <f t="shared" si="1778"/>
        <v>0</v>
      </c>
      <c r="AR863" s="13">
        <f t="shared" si="1779"/>
        <v>0.96513704469399997</v>
      </c>
      <c r="AS863" s="13">
        <f t="shared" si="1780"/>
        <v>0</v>
      </c>
      <c r="AT863" s="13">
        <f t="shared" si="1781"/>
        <v>0</v>
      </c>
      <c r="AU863" s="13">
        <f t="shared" si="1782"/>
        <v>0</v>
      </c>
      <c r="AV863" s="13">
        <f t="shared" si="1783"/>
        <v>0</v>
      </c>
      <c r="AW863" s="13">
        <f t="shared" si="1784"/>
        <v>0</v>
      </c>
      <c r="AY863">
        <f t="shared" si="1785"/>
        <v>0</v>
      </c>
      <c r="AZ863">
        <f t="shared" si="1786"/>
        <v>1</v>
      </c>
      <c r="BB863">
        <f t="shared" si="1799"/>
        <v>1</v>
      </c>
      <c r="BC863">
        <f t="shared" si="1800"/>
        <v>1</v>
      </c>
      <c r="BD863" s="41">
        <f t="shared" si="1801"/>
        <v>2.2533064255080131</v>
      </c>
      <c r="BE863" s="13">
        <f t="shared" si="1802"/>
        <v>15.3424108663</v>
      </c>
      <c r="BF863" s="13">
        <f t="shared" si="1803"/>
        <v>3.428463778906</v>
      </c>
      <c r="BG863" s="13">
        <f t="shared" si="1787"/>
        <v>5.374491358477</v>
      </c>
      <c r="BH863" s="13">
        <f t="shared" si="1788"/>
        <v>5.7220834138500001</v>
      </c>
      <c r="BI863" s="13">
        <f t="shared" si="1789"/>
        <v>0.96513704469399997</v>
      </c>
      <c r="BJ863" s="17">
        <f t="shared" si="1790"/>
        <v>0.22346317073522706</v>
      </c>
      <c r="BK863" s="17">
        <f t="shared" si="1791"/>
        <v>0.35030292209695729</v>
      </c>
      <c r="BL863" s="17">
        <f t="shared" si="1792"/>
        <v>0.37295855675581624</v>
      </c>
      <c r="BM863" s="17">
        <f t="shared" si="1793"/>
        <v>6.2906478851635264E-2</v>
      </c>
      <c r="BN863" s="17">
        <f t="shared" si="1819"/>
        <v>1.5676091990658174</v>
      </c>
      <c r="BO863" s="17">
        <f t="shared" si="1820"/>
        <v>1.6689933984590262</v>
      </c>
      <c r="BP863" s="17">
        <f t="shared" si="1821"/>
        <v>0.28150714341277622</v>
      </c>
      <c r="BQ863" s="17">
        <f t="shared" si="1822"/>
        <v>1.0646744095745462</v>
      </c>
      <c r="BR863" s="17">
        <f t="shared" si="1823"/>
        <v>0.17957737399125642</v>
      </c>
      <c r="BS863" s="17">
        <f t="shared" si="1824"/>
        <v>0.16866881778723058</v>
      </c>
      <c r="BT863" s="96">
        <f t="shared" si="1794"/>
        <v>-1.4985086626893478</v>
      </c>
      <c r="BU863" s="96">
        <f t="shared" si="1795"/>
        <v>-1.0489570071150656</v>
      </c>
      <c r="BV863" s="96">
        <f t="shared" si="1796"/>
        <v>-0.9862879734045148</v>
      </c>
      <c r="BW863" s="96">
        <f t="shared" si="1797"/>
        <v>-2.7661061181693909</v>
      </c>
      <c r="BX863" s="96"/>
      <c r="BY863" s="96"/>
      <c r="BZ863" s="96"/>
      <c r="CA863" s="96"/>
      <c r="CB863" s="96"/>
      <c r="CC863" s="96"/>
      <c r="CD863" s="96"/>
      <c r="CE863" s="96"/>
      <c r="CF863" s="96"/>
      <c r="CG863" s="96"/>
      <c r="CH863" s="96"/>
      <c r="CJ863" s="39"/>
      <c r="CK863" s="19">
        <f t="shared" si="1804"/>
        <v>0</v>
      </c>
      <c r="CL863" s="38">
        <f t="shared" si="1805"/>
        <v>2.2533064255080131</v>
      </c>
      <c r="CM863" s="39">
        <f t="shared" si="1806"/>
        <v>0.21795712695476252</v>
      </c>
      <c r="CN863" s="39">
        <f t="shared" si="1807"/>
        <v>0.33335663749478994</v>
      </c>
      <c r="CO863" s="41">
        <f t="shared" si="1808"/>
        <v>0.33810000000000001</v>
      </c>
      <c r="CP863" s="39">
        <f t="shared" si="1809"/>
        <v>5.4379698832677348E-2</v>
      </c>
      <c r="CQ863" s="17">
        <f t="shared" si="1810"/>
        <v>1.529459679306467</v>
      </c>
      <c r="CR863" s="17">
        <f t="shared" si="1811"/>
        <v>1.5512225029015609</v>
      </c>
      <c r="CS863" s="17">
        <f t="shared" si="1812"/>
        <v>0.24949722724122697</v>
      </c>
      <c r="CT863" s="17">
        <f t="shared" si="1813"/>
        <v>1.0142290927244073</v>
      </c>
      <c r="CU863" s="17">
        <f t="shared" si="1814"/>
        <v>0.16312769183582626</v>
      </c>
      <c r="CV863" s="17">
        <f t="shared" si="1815"/>
        <v>0.16083909740513855</v>
      </c>
      <c r="CW863" s="13">
        <f t="shared" si="1816"/>
        <v>-1.523456900879339</v>
      </c>
      <c r="CX863" s="13">
        <f t="shared" si="1817"/>
        <v>-1.0985423786275037</v>
      </c>
      <c r="CY863" s="13">
        <f t="shared" si="1818"/>
        <v>-2.9117643779932707</v>
      </c>
      <c r="CZ863" s="13">
        <f t="shared" si="1825"/>
        <v>0.4249145222518354</v>
      </c>
      <c r="DA863" s="13">
        <f t="shared" si="1826"/>
        <v>0.4390433316110422</v>
      </c>
      <c r="DB863" s="13">
        <f t="shared" si="1827"/>
        <v>-1.3883074771139319</v>
      </c>
      <c r="DC863" s="13">
        <f t="shared" si="1828"/>
        <v>1.4128809359206788E-2</v>
      </c>
      <c r="DD863" s="13">
        <f t="shared" si="1829"/>
        <v>-1.813221999365767</v>
      </c>
      <c r="DE863" s="13">
        <f t="shared" si="1830"/>
        <v>-1.8273508087249739</v>
      </c>
      <c r="DF863" s="15"/>
      <c r="DY863" s="124"/>
      <c r="EE863" t="str">
        <f>E863</f>
        <v>iRM10</v>
      </c>
      <c r="EF863" t="str">
        <f>A863</f>
        <v>Lab 3</v>
      </c>
      <c r="EG863" t="str">
        <f>B863</f>
        <v>Jul 30, 2020</v>
      </c>
      <c r="EH863" s="50">
        <f>C863</f>
        <v>5</v>
      </c>
      <c r="EI863" s="48">
        <f>BE863/AVERAGE(BE862,BE864)</f>
        <v>1.0141969894253287</v>
      </c>
      <c r="EJ863" s="46">
        <f>(CM863/AVERAGE(CM862,CM864)-1)*10^6</f>
        <v>6.866735638100252</v>
      </c>
      <c r="EK863" s="46">
        <f>(CN863/AVERAGE(CN862,CN864)-1)*10^6</f>
        <v>-4.311296644465834</v>
      </c>
      <c r="EL863" s="46">
        <f>(CP863/AVERAGE(CP862,CP864)-1)*10^6</f>
        <v>8.0067424317320501</v>
      </c>
      <c r="EQ863" s="124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</row>
    <row r="864" spans="1:235">
      <c r="A864" t="s">
        <v>178</v>
      </c>
      <c r="B864" t="s">
        <v>177</v>
      </c>
      <c r="C864">
        <v>5</v>
      </c>
      <c r="D864" s="14">
        <v>16</v>
      </c>
      <c r="E864" t="s">
        <v>162</v>
      </c>
      <c r="F864" s="13">
        <v>9.5858983000000005E-5</v>
      </c>
      <c r="G864" s="13">
        <v>-2.6172700999999999E-6</v>
      </c>
      <c r="H864" s="13">
        <v>1.071337E-4</v>
      </c>
      <c r="I864" s="13">
        <v>4.5621094E-5</v>
      </c>
      <c r="J864" s="13">
        <v>6.9841522999999995E-5</v>
      </c>
      <c r="K864" s="13"/>
      <c r="L864" s="13">
        <v>1.4588614999999999E-4</v>
      </c>
      <c r="M864" s="13"/>
      <c r="N864" s="13">
        <v>7.2235305999999999E-5</v>
      </c>
      <c r="O864" s="13"/>
      <c r="P864" s="13"/>
      <c r="Q864" s="13"/>
      <c r="R864" s="13"/>
      <c r="S864" s="13"/>
      <c r="T864" s="13">
        <v>6.1753025999999994E-5</v>
      </c>
      <c r="U864" s="13">
        <v>2.59975E-5</v>
      </c>
      <c r="V864" s="13">
        <v>15.068305000000001</v>
      </c>
      <c r="W864" s="13">
        <v>3.3671861000000001</v>
      </c>
      <c r="X864" s="13">
        <v>5.2785843000000003</v>
      </c>
      <c r="Y864" s="13"/>
      <c r="Z864" s="13">
        <v>5.6199763999999996</v>
      </c>
      <c r="AA864" s="13"/>
      <c r="AB864" s="13">
        <v>0.94798817000000002</v>
      </c>
      <c r="AI864" s="68">
        <f t="shared" si="1798"/>
        <v>1</v>
      </c>
      <c r="AJ864" s="13">
        <f t="shared" si="1771"/>
        <v>-3.4105957000000011E-5</v>
      </c>
      <c r="AK864" s="13">
        <f t="shared" si="1772"/>
        <v>2.8614770099999999E-5</v>
      </c>
      <c r="AL864" s="13">
        <f t="shared" si="1773"/>
        <v>15.0681978663</v>
      </c>
      <c r="AM864" s="13">
        <f t="shared" si="1774"/>
        <v>3.3671404789060002</v>
      </c>
      <c r="AN864" s="13">
        <f t="shared" si="1775"/>
        <v>5.2785144584770007</v>
      </c>
      <c r="AO864" s="13">
        <f t="shared" si="1776"/>
        <v>0</v>
      </c>
      <c r="AP864" s="13">
        <f t="shared" si="1777"/>
        <v>5.6198305138499993</v>
      </c>
      <c r="AQ864" s="13">
        <f t="shared" si="1778"/>
        <v>0</v>
      </c>
      <c r="AR864" s="13">
        <f t="shared" si="1779"/>
        <v>0.94791593469400004</v>
      </c>
      <c r="AS864" s="13">
        <f t="shared" si="1780"/>
        <v>0</v>
      </c>
      <c r="AT864" s="13">
        <f t="shared" si="1781"/>
        <v>0</v>
      </c>
      <c r="AU864" s="13">
        <f t="shared" si="1782"/>
        <v>0</v>
      </c>
      <c r="AV864" s="13">
        <f t="shared" si="1783"/>
        <v>0</v>
      </c>
      <c r="AW864" s="13">
        <f t="shared" si="1784"/>
        <v>0</v>
      </c>
      <c r="AY864">
        <f t="shared" si="1785"/>
        <v>0</v>
      </c>
      <c r="AZ864">
        <f t="shared" si="1786"/>
        <v>1</v>
      </c>
      <c r="BB864">
        <f t="shared" si="1799"/>
        <v>1</v>
      </c>
      <c r="BC864">
        <f t="shared" si="1800"/>
        <v>1</v>
      </c>
      <c r="BD864" s="41">
        <f t="shared" si="1801"/>
        <v>2.2533766450427293</v>
      </c>
      <c r="BE864" s="13">
        <f t="shared" si="1802"/>
        <v>15.0681978663</v>
      </c>
      <c r="BF864" s="13">
        <f t="shared" si="1803"/>
        <v>3.3671404789060002</v>
      </c>
      <c r="BG864" s="13">
        <f t="shared" si="1787"/>
        <v>5.2785144584770007</v>
      </c>
      <c r="BH864" s="13">
        <f t="shared" si="1788"/>
        <v>5.6198305138499993</v>
      </c>
      <c r="BI864" s="13">
        <f t="shared" si="1789"/>
        <v>0.94791593469400004</v>
      </c>
      <c r="BJ864" s="17">
        <f t="shared" si="1790"/>
        <v>0.22346006528336107</v>
      </c>
      <c r="BK864" s="17">
        <f t="shared" si="1791"/>
        <v>0.35030827875458082</v>
      </c>
      <c r="BL864" s="17">
        <f t="shared" si="1792"/>
        <v>0.37295969721891831</v>
      </c>
      <c r="BM864" s="17">
        <f t="shared" si="1793"/>
        <v>6.2908381155122234E-2</v>
      </c>
      <c r="BN864" s="17">
        <f t="shared" si="1819"/>
        <v>1.5676549557540334</v>
      </c>
      <c r="BO864" s="17">
        <f t="shared" si="1820"/>
        <v>1.6690216963195752</v>
      </c>
      <c r="BP864" s="17">
        <f t="shared" si="1821"/>
        <v>0.28151956849806942</v>
      </c>
      <c r="BQ864" s="17">
        <f t="shared" si="1822"/>
        <v>1.0646613849517574</v>
      </c>
      <c r="BR864" s="17">
        <f t="shared" si="1823"/>
        <v>0.17958005839535018</v>
      </c>
      <c r="BS864" s="17">
        <f t="shared" si="1824"/>
        <v>0.16867340258000194</v>
      </c>
      <c r="BT864" s="96">
        <f t="shared" si="1794"/>
        <v>-1.4985225597151266</v>
      </c>
      <c r="BU864" s="96">
        <f t="shared" si="1795"/>
        <v>-1.0489417157305798</v>
      </c>
      <c r="BV864" s="96">
        <f t="shared" si="1796"/>
        <v>-0.98628491552760666</v>
      </c>
      <c r="BW864" s="96">
        <f t="shared" si="1797"/>
        <v>-2.7660758784427477</v>
      </c>
      <c r="BX864" s="96"/>
      <c r="BY864" s="96"/>
      <c r="BZ864" s="96"/>
      <c r="CA864" s="96"/>
      <c r="CB864" s="96"/>
      <c r="CC864" s="96"/>
      <c r="CD864" s="96"/>
      <c r="CE864" s="96"/>
      <c r="CF864" s="96"/>
      <c r="CG864" s="96"/>
      <c r="CH864" s="96"/>
      <c r="CJ864" s="39"/>
      <c r="CK864" s="19">
        <f t="shared" si="1804"/>
        <v>0</v>
      </c>
      <c r="CL864" s="38">
        <f t="shared" si="1805"/>
        <v>2.2533766450427293</v>
      </c>
      <c r="CM864" s="39">
        <f t="shared" si="1806"/>
        <v>0.21795392856965726</v>
      </c>
      <c r="CN864" s="39">
        <f t="shared" si="1807"/>
        <v>0.3333612199003379</v>
      </c>
      <c r="CO864" s="41">
        <f t="shared" si="1808"/>
        <v>0.33810000000000001</v>
      </c>
      <c r="CP864" s="39">
        <f t="shared" si="1809"/>
        <v>5.4381096441235136E-2</v>
      </c>
      <c r="CQ864" s="17">
        <f t="shared" si="1810"/>
        <v>1.5295031481563632</v>
      </c>
      <c r="CR864" s="17">
        <f t="shared" si="1811"/>
        <v>1.551245266459808</v>
      </c>
      <c r="CS864" s="17">
        <f t="shared" si="1812"/>
        <v>0.24950730091499651</v>
      </c>
      <c r="CT864" s="17">
        <f t="shared" si="1813"/>
        <v>1.0142151510636985</v>
      </c>
      <c r="CU864" s="17">
        <f t="shared" si="1814"/>
        <v>0.16312964194663365</v>
      </c>
      <c r="CV864" s="17">
        <f t="shared" si="1815"/>
        <v>0.16084323111870788</v>
      </c>
      <c r="CW864" s="13">
        <f t="shared" si="1816"/>
        <v>-1.5234715753642587</v>
      </c>
      <c r="CX864" s="13">
        <f t="shared" si="1817"/>
        <v>-1.0985286324663737</v>
      </c>
      <c r="CY864" s="13">
        <f t="shared" si="1818"/>
        <v>-2.9117386773985969</v>
      </c>
      <c r="CZ864" s="13">
        <f t="shared" si="1825"/>
        <v>0.42494294289788503</v>
      </c>
      <c r="DA864" s="13">
        <f t="shared" si="1826"/>
        <v>0.43905800609596174</v>
      </c>
      <c r="DB864" s="13">
        <f t="shared" si="1827"/>
        <v>-1.3882671020343382</v>
      </c>
      <c r="DC864" s="13">
        <f t="shared" si="1828"/>
        <v>1.4115063198076951E-2</v>
      </c>
      <c r="DD864" s="13">
        <f t="shared" si="1829"/>
        <v>-1.8132100449322235</v>
      </c>
      <c r="DE864" s="13">
        <f t="shared" si="1830"/>
        <v>-1.8273251081303001</v>
      </c>
      <c r="DF864" s="15"/>
      <c r="DV864" s="39" t="str">
        <f>E864</f>
        <v>STD</v>
      </c>
      <c r="DW864" s="39" t="str">
        <f>A864</f>
        <v>Lab 3</v>
      </c>
      <c r="DX864" s="39" t="str">
        <f>B864</f>
        <v>Jul 30, 2020</v>
      </c>
      <c r="DY864" s="124">
        <f>C864</f>
        <v>5</v>
      </c>
      <c r="DZ864" s="48">
        <f>BE864/AVERAGE(BE862,BE866)</f>
        <v>0.99960339458324465</v>
      </c>
      <c r="EA864" s="46">
        <f>(CM864/AVERAGE(CM862,CM866)-1)*10^6</f>
        <v>-17.290047154894239</v>
      </c>
      <c r="EB864" s="46">
        <f>(CN864/AVERAGE(CN862,CN866)-1)*10^6</f>
        <v>11.46320308209603</v>
      </c>
      <c r="EC864" s="46">
        <f>(CP864/AVERAGE(CP862,CP866)-1)*10^6</f>
        <v>78.321042222828652</v>
      </c>
      <c r="EH864" s="50"/>
      <c r="EK864" s="46"/>
      <c r="EL864" s="46"/>
      <c r="EQ864" s="124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</row>
    <row r="865" spans="1:235">
      <c r="A865" t="s">
        <v>178</v>
      </c>
      <c r="B865" t="s">
        <v>177</v>
      </c>
      <c r="C865">
        <v>5</v>
      </c>
      <c r="D865" s="14">
        <v>17</v>
      </c>
      <c r="E865" t="s">
        <v>176</v>
      </c>
      <c r="F865" s="13">
        <v>9.5858983000000005E-5</v>
      </c>
      <c r="G865" s="13">
        <v>-2.6172700999999999E-6</v>
      </c>
      <c r="H865" s="13">
        <v>1.071337E-4</v>
      </c>
      <c r="I865" s="13">
        <v>4.5621094E-5</v>
      </c>
      <c r="J865" s="13">
        <v>6.9841522999999995E-5</v>
      </c>
      <c r="K865" s="13"/>
      <c r="L865" s="13">
        <v>1.4588614999999999E-4</v>
      </c>
      <c r="M865" s="13"/>
      <c r="N865" s="13">
        <v>7.2235305999999999E-5</v>
      </c>
      <c r="O865" s="13"/>
      <c r="P865" s="13"/>
      <c r="Q865" s="13"/>
      <c r="R865" s="13"/>
      <c r="S865" s="13"/>
      <c r="T865" s="13">
        <v>6.8903631E-5</v>
      </c>
      <c r="U865" s="13">
        <v>8.2227081000000002E-6</v>
      </c>
      <c r="V865" s="13">
        <v>15.199055</v>
      </c>
      <c r="W865" s="13">
        <v>3.3964343000000001</v>
      </c>
      <c r="X865" s="13">
        <v>5.3243819999999999</v>
      </c>
      <c r="Y865" s="13"/>
      <c r="Z865" s="13">
        <v>5.6688147999999998</v>
      </c>
      <c r="AA865" s="13"/>
      <c r="AB865" s="13">
        <v>0.95618893000000005</v>
      </c>
      <c r="AI865" s="68">
        <f t="shared" si="1798"/>
        <v>1</v>
      </c>
      <c r="AJ865" s="13">
        <f t="shared" si="1771"/>
        <v>-2.6955352000000005E-5</v>
      </c>
      <c r="AK865" s="13">
        <f t="shared" si="1772"/>
        <v>1.0839978200000001E-5</v>
      </c>
      <c r="AL865" s="13">
        <f t="shared" si="1773"/>
        <v>15.198947866299999</v>
      </c>
      <c r="AM865" s="13">
        <f t="shared" si="1774"/>
        <v>3.3963886789060003</v>
      </c>
      <c r="AN865" s="13">
        <f t="shared" si="1775"/>
        <v>5.3243121584770003</v>
      </c>
      <c r="AO865" s="13">
        <f t="shared" si="1776"/>
        <v>0</v>
      </c>
      <c r="AP865" s="13">
        <f t="shared" si="1777"/>
        <v>5.6686689138499995</v>
      </c>
      <c r="AQ865" s="13">
        <f t="shared" si="1778"/>
        <v>0</v>
      </c>
      <c r="AR865" s="13">
        <f t="shared" si="1779"/>
        <v>0.95611669469400007</v>
      </c>
      <c r="AS865" s="13">
        <f t="shared" si="1780"/>
        <v>0</v>
      </c>
      <c r="AT865" s="13">
        <f t="shared" si="1781"/>
        <v>0</v>
      </c>
      <c r="AU865" s="13">
        <f t="shared" si="1782"/>
        <v>0</v>
      </c>
      <c r="AV865" s="13">
        <f t="shared" si="1783"/>
        <v>0</v>
      </c>
      <c r="AW865" s="13">
        <f t="shared" si="1784"/>
        <v>0</v>
      </c>
      <c r="AY865">
        <f t="shared" si="1785"/>
        <v>0</v>
      </c>
      <c r="AZ865">
        <f t="shared" si="1786"/>
        <v>1</v>
      </c>
      <c r="BB865">
        <f t="shared" si="1799"/>
        <v>1</v>
      </c>
      <c r="BC865">
        <f t="shared" si="1800"/>
        <v>1</v>
      </c>
      <c r="BD865" s="41">
        <f t="shared" si="1801"/>
        <v>2.2536760915341567</v>
      </c>
      <c r="BE865" s="13">
        <f t="shared" si="1802"/>
        <v>15.198947866299999</v>
      </c>
      <c r="BF865" s="13">
        <f t="shared" si="1803"/>
        <v>3.3963886789060003</v>
      </c>
      <c r="BG865" s="13">
        <f t="shared" si="1787"/>
        <v>5.3243121584770003</v>
      </c>
      <c r="BH865" s="13">
        <f t="shared" si="1788"/>
        <v>5.6686689138499995</v>
      </c>
      <c r="BI865" s="13">
        <f t="shared" si="1789"/>
        <v>0.95611669469400007</v>
      </c>
      <c r="BJ865" s="17">
        <f t="shared" si="1790"/>
        <v>0.223462091506786</v>
      </c>
      <c r="BK865" s="17">
        <f t="shared" si="1791"/>
        <v>0.35030794271505977</v>
      </c>
      <c r="BL865" s="17">
        <f t="shared" si="1792"/>
        <v>0.372964560686395</v>
      </c>
      <c r="BM865" s="17">
        <f t="shared" si="1793"/>
        <v>6.2906768488492429E-2</v>
      </c>
      <c r="BN865" s="17">
        <f t="shared" si="1819"/>
        <v>1.5676392373890486</v>
      </c>
      <c r="BO865" s="17">
        <f t="shared" si="1820"/>
        <v>1.6690283267802895</v>
      </c>
      <c r="BP865" s="17">
        <f t="shared" si="1821"/>
        <v>0.28150979910873208</v>
      </c>
      <c r="BQ865" s="17">
        <f t="shared" si="1822"/>
        <v>1.0646762896545685</v>
      </c>
      <c r="BR865" s="17">
        <f t="shared" si="1823"/>
        <v>0.17957562709236299</v>
      </c>
      <c r="BS865" s="17">
        <f t="shared" si="1824"/>
        <v>0.1686668791606375</v>
      </c>
      <c r="BT865" s="96">
        <f t="shared" si="1794"/>
        <v>-1.498513492259445</v>
      </c>
      <c r="BU865" s="96">
        <f t="shared" si="1795"/>
        <v>-1.0489426749990374</v>
      </c>
      <c r="BV865" s="96">
        <f t="shared" si="1796"/>
        <v>-0.98627187541683081</v>
      </c>
      <c r="BW865" s="96">
        <f t="shared" si="1797"/>
        <v>-2.7661015139347289</v>
      </c>
      <c r="BX865" s="96"/>
      <c r="BY865" s="96"/>
      <c r="BZ865" s="96"/>
      <c r="CA865" s="96"/>
      <c r="CB865" s="96"/>
      <c r="CC865" s="96"/>
      <c r="CD865" s="96"/>
      <c r="CE865" s="96"/>
      <c r="CF865" s="96"/>
      <c r="CG865" s="96"/>
      <c r="CH865" s="96"/>
      <c r="CJ865" s="39"/>
      <c r="CK865" s="19">
        <f t="shared" si="1804"/>
        <v>0</v>
      </c>
      <c r="CL865" s="38">
        <f t="shared" si="1805"/>
        <v>2.2536760915341567</v>
      </c>
      <c r="CM865" s="39">
        <f t="shared" si="1806"/>
        <v>0.2179551822515336</v>
      </c>
      <c r="CN865" s="39">
        <f t="shared" si="1807"/>
        <v>0.33335870344275487</v>
      </c>
      <c r="CO865" s="41">
        <f t="shared" si="1808"/>
        <v>0.33810000000000001</v>
      </c>
      <c r="CP865" s="39">
        <f t="shared" si="1809"/>
        <v>5.4378649764827106E-2</v>
      </c>
      <c r="CQ865" s="17">
        <f t="shared" si="1810"/>
        <v>1.5294828046714606</v>
      </c>
      <c r="CR865" s="17">
        <f t="shared" si="1811"/>
        <v>1.5512363436709291</v>
      </c>
      <c r="CS865" s="17">
        <f t="shared" si="1812"/>
        <v>0.24949464015070222</v>
      </c>
      <c r="CT865" s="17">
        <f t="shared" si="1813"/>
        <v>1.0142228071692128</v>
      </c>
      <c r="CU865" s="17">
        <f t="shared" si="1814"/>
        <v>0.16312353390876783</v>
      </c>
      <c r="CV865" s="17">
        <f t="shared" si="1815"/>
        <v>0.16083599457210029</v>
      </c>
      <c r="CW865" s="13">
        <f t="shared" si="1816"/>
        <v>-1.5234658233308864</v>
      </c>
      <c r="CX865" s="13">
        <f t="shared" si="1817"/>
        <v>-1.0985361812360892</v>
      </c>
      <c r="CY865" s="13">
        <f t="shared" si="1818"/>
        <v>-2.9117836697141142</v>
      </c>
      <c r="CZ865" s="13">
        <f t="shared" si="1825"/>
        <v>0.42492964209479761</v>
      </c>
      <c r="DA865" s="13">
        <f t="shared" si="1826"/>
        <v>0.43905225406258963</v>
      </c>
      <c r="DB865" s="13">
        <f t="shared" si="1827"/>
        <v>-1.388317846383228</v>
      </c>
      <c r="DC865" s="13">
        <f t="shared" si="1828"/>
        <v>1.4122611967792281E-2</v>
      </c>
      <c r="DD865" s="13">
        <f t="shared" si="1829"/>
        <v>-1.813247488478025</v>
      </c>
      <c r="DE865" s="13">
        <f t="shared" si="1830"/>
        <v>-1.8273701004458174</v>
      </c>
      <c r="DF865" s="15"/>
      <c r="DY865" s="124"/>
      <c r="EE865" t="str">
        <f>E865</f>
        <v>iRM10#2</v>
      </c>
      <c r="EF865" t="str">
        <f>A865</f>
        <v>Lab 3</v>
      </c>
      <c r="EG865" t="str">
        <f>B865</f>
        <v>Jul 30, 2020</v>
      </c>
      <c r="EH865" s="50">
        <f>C865</f>
        <v>5</v>
      </c>
      <c r="EI865" s="48">
        <f>BE865/AVERAGE(BE864,BE866)</f>
        <v>1.0122691180930874</v>
      </c>
      <c r="EJ865" s="46">
        <f>(CM865/AVERAGE(CM864,CM866)-1)*10^6</f>
        <v>-3.7304574780350208</v>
      </c>
      <c r="EK865" s="46">
        <f>(CN865/AVERAGE(CN864,CN866)-1)*10^6</f>
        <v>-5.5204914259920912</v>
      </c>
      <c r="EL865" s="46">
        <f>(CP865/AVERAGE(CP864,CP866)-1)*10^6</f>
        <v>-0.38314891903645787</v>
      </c>
      <c r="EQ865" s="124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</row>
    <row r="866" spans="1:235">
      <c r="A866" t="s">
        <v>178</v>
      </c>
      <c r="B866" t="s">
        <v>177</v>
      </c>
      <c r="C866">
        <v>5</v>
      </c>
      <c r="D866" s="14">
        <v>18</v>
      </c>
      <c r="E866" t="s">
        <v>162</v>
      </c>
      <c r="F866" s="13">
        <v>9.5858983000000005E-5</v>
      </c>
      <c r="G866" s="13">
        <v>-2.6172700999999999E-6</v>
      </c>
      <c r="H866" s="13">
        <v>1.071337E-4</v>
      </c>
      <c r="I866" s="13">
        <v>4.5621094E-5</v>
      </c>
      <c r="J866" s="13">
        <v>6.9841522999999995E-5</v>
      </c>
      <c r="K866" s="13"/>
      <c r="L866" s="13">
        <v>1.4588614999999999E-4</v>
      </c>
      <c r="M866" s="13"/>
      <c r="N866" s="13">
        <v>7.2235305999999999E-5</v>
      </c>
      <c r="O866" s="13"/>
      <c r="P866" s="13"/>
      <c r="Q866" s="13"/>
      <c r="R866" s="13"/>
      <c r="S866" s="13"/>
      <c r="T866" s="13">
        <v>4.0649134999999999E-5</v>
      </c>
      <c r="U866" s="13">
        <v>3.3557231000000003E-5</v>
      </c>
      <c r="V866" s="13">
        <v>14.961370000000001</v>
      </c>
      <c r="W866" s="13">
        <v>3.3433796</v>
      </c>
      <c r="X866" s="13">
        <v>5.2411832</v>
      </c>
      <c r="Y866" s="13"/>
      <c r="Z866" s="13">
        <v>5.5802633000000004</v>
      </c>
      <c r="AA866" s="13"/>
      <c r="AB866" s="13">
        <v>0.94121949000000005</v>
      </c>
      <c r="AI866" s="68">
        <f t="shared" si="1798"/>
        <v>1</v>
      </c>
      <c r="AJ866" s="13">
        <f t="shared" si="1771"/>
        <v>-5.5209848000000006E-5</v>
      </c>
      <c r="AK866" s="13">
        <f t="shared" si="1772"/>
        <v>3.6174501100000005E-5</v>
      </c>
      <c r="AL866" s="13">
        <f t="shared" si="1773"/>
        <v>14.9612628663</v>
      </c>
      <c r="AM866" s="13">
        <f t="shared" si="1774"/>
        <v>3.3433339789060001</v>
      </c>
      <c r="AN866" s="13">
        <f t="shared" si="1775"/>
        <v>5.2411133584770004</v>
      </c>
      <c r="AO866" s="13">
        <f t="shared" si="1776"/>
        <v>0</v>
      </c>
      <c r="AP866" s="13">
        <f t="shared" si="1777"/>
        <v>5.58011741385</v>
      </c>
      <c r="AQ866" s="13">
        <f t="shared" si="1778"/>
        <v>0</v>
      </c>
      <c r="AR866" s="13">
        <f t="shared" si="1779"/>
        <v>0.94114725469400007</v>
      </c>
      <c r="AS866" s="13">
        <f t="shared" si="1780"/>
        <v>0</v>
      </c>
      <c r="AT866" s="13">
        <f t="shared" si="1781"/>
        <v>0</v>
      </c>
      <c r="AU866" s="13">
        <f t="shared" si="1782"/>
        <v>0</v>
      </c>
      <c r="AV866" s="13">
        <f t="shared" si="1783"/>
        <v>0</v>
      </c>
      <c r="AW866" s="13">
        <f t="shared" si="1784"/>
        <v>0</v>
      </c>
      <c r="AY866">
        <f t="shared" si="1785"/>
        <v>0</v>
      </c>
      <c r="AZ866">
        <f t="shared" si="1786"/>
        <v>1</v>
      </c>
      <c r="BB866">
        <f t="shared" si="1799"/>
        <v>1</v>
      </c>
      <c r="BC866">
        <f t="shared" si="1800"/>
        <v>1</v>
      </c>
      <c r="BD866" s="41">
        <f t="shared" si="1801"/>
        <v>2.2540735509550869</v>
      </c>
      <c r="BE866" s="13">
        <f t="shared" si="1802"/>
        <v>14.9612628663</v>
      </c>
      <c r="BF866" s="13">
        <f t="shared" si="1803"/>
        <v>3.3433339789060001</v>
      </c>
      <c r="BG866" s="13">
        <f t="shared" si="1787"/>
        <v>5.2411133584770004</v>
      </c>
      <c r="BH866" s="13">
        <f t="shared" si="1788"/>
        <v>5.58011741385</v>
      </c>
      <c r="BI866" s="13">
        <f t="shared" si="1789"/>
        <v>0.94114725469400007</v>
      </c>
      <c r="BJ866" s="17">
        <f t="shared" si="1790"/>
        <v>0.22346602748600891</v>
      </c>
      <c r="BK866" s="17">
        <f t="shared" si="1791"/>
        <v>0.35031223001117923</v>
      </c>
      <c r="BL866" s="17">
        <f t="shared" si="1792"/>
        <v>0.37297101613120665</v>
      </c>
      <c r="BM866" s="17">
        <f t="shared" si="1793"/>
        <v>6.2905602495222437E-2</v>
      </c>
      <c r="BN866" s="17">
        <f t="shared" si="1819"/>
        <v>1.5676308115027109</v>
      </c>
      <c r="BO866" s="17">
        <f t="shared" si="1820"/>
        <v>1.6690278174590012</v>
      </c>
      <c r="BP866" s="17">
        <f t="shared" si="1821"/>
        <v>0.2814996230205995</v>
      </c>
      <c r="BQ866" s="17">
        <f t="shared" si="1822"/>
        <v>1.0646816873030791</v>
      </c>
      <c r="BR866" s="17">
        <f t="shared" si="1823"/>
        <v>0.17957010091601705</v>
      </c>
      <c r="BS866" s="17">
        <f t="shared" si="1824"/>
        <v>0.16866083361580306</v>
      </c>
      <c r="BT866" s="96">
        <f t="shared" si="1794"/>
        <v>-1.4984958787817704</v>
      </c>
      <c r="BU866" s="96">
        <f t="shared" si="1795"/>
        <v>-1.0489304364244532</v>
      </c>
      <c r="BV866" s="96">
        <f t="shared" si="1796"/>
        <v>-0.98625456709956472</v>
      </c>
      <c r="BW866" s="96">
        <f t="shared" si="1797"/>
        <v>-2.766120049365878</v>
      </c>
      <c r="BX866" s="96"/>
      <c r="BY866" s="96"/>
      <c r="BZ866" s="96"/>
      <c r="CA866" s="96"/>
      <c r="CB866" s="96"/>
      <c r="CC866" s="96"/>
      <c r="CD866" s="96"/>
      <c r="CE866" s="96"/>
      <c r="CF866" s="96"/>
      <c r="CG866" s="96"/>
      <c r="CH866" s="96"/>
      <c r="CJ866" s="39"/>
      <c r="CK866" s="19">
        <f t="shared" si="1804"/>
        <v>0</v>
      </c>
      <c r="CL866" s="38">
        <f t="shared" si="1805"/>
        <v>2.2540735509550869</v>
      </c>
      <c r="CM866" s="39">
        <f t="shared" si="1806"/>
        <v>0.21795806208455523</v>
      </c>
      <c r="CN866" s="39">
        <f t="shared" si="1807"/>
        <v>0.33335986761321895</v>
      </c>
      <c r="CO866" s="41">
        <f t="shared" si="1808"/>
        <v>0.33810000000000001</v>
      </c>
      <c r="CP866" s="39">
        <f t="shared" si="1809"/>
        <v>5.4376244758676785E-2</v>
      </c>
      <c r="CQ866" s="17">
        <f t="shared" si="1810"/>
        <v>1.5294679372029585</v>
      </c>
      <c r="CR866" s="17">
        <f t="shared" si="1811"/>
        <v>1.5512158475185769</v>
      </c>
      <c r="CS866" s="17">
        <f t="shared" si="1812"/>
        <v>0.24948030937062513</v>
      </c>
      <c r="CT866" s="17">
        <f t="shared" si="1813"/>
        <v>1.0142192652664499</v>
      </c>
      <c r="CU866" s="17">
        <f t="shared" si="1814"/>
        <v>0.1631157497991535</v>
      </c>
      <c r="CV866" s="17">
        <f t="shared" si="1815"/>
        <v>0.16082888127381478</v>
      </c>
      <c r="CW866" s="13">
        <f t="shared" si="1816"/>
        <v>-1.5234526104585588</v>
      </c>
      <c r="CX866" s="13">
        <f t="shared" si="1817"/>
        <v>-1.0985326889965907</v>
      </c>
      <c r="CY866" s="13">
        <f t="shared" si="1818"/>
        <v>-2.9118278977217131</v>
      </c>
      <c r="CZ866" s="13">
        <f t="shared" si="1825"/>
        <v>0.42491992146196839</v>
      </c>
      <c r="DA866" s="13">
        <f t="shared" si="1826"/>
        <v>0.43903904119026194</v>
      </c>
      <c r="DB866" s="13">
        <f t="shared" si="1827"/>
        <v>-1.388375287263155</v>
      </c>
      <c r="DC866" s="13">
        <f t="shared" si="1828"/>
        <v>1.4119119728293807E-2</v>
      </c>
      <c r="DD866" s="13">
        <f t="shared" si="1829"/>
        <v>-1.8132952087251231</v>
      </c>
      <c r="DE866" s="13">
        <f t="shared" si="1830"/>
        <v>-1.8274143284534166</v>
      </c>
      <c r="DF866" s="15"/>
      <c r="DV866" s="39" t="str">
        <f>E866</f>
        <v>STD</v>
      </c>
      <c r="DW866" s="39" t="str">
        <f>A866</f>
        <v>Lab 3</v>
      </c>
      <c r="DX866" s="39" t="str">
        <f>B866</f>
        <v>Jul 30, 2020</v>
      </c>
      <c r="DY866" s="124">
        <f>C866</f>
        <v>5</v>
      </c>
      <c r="DZ866" s="48">
        <f>BE866/AVERAGE(BE864,BE868)</f>
        <v>0.99405164128785828</v>
      </c>
      <c r="EA866" s="46">
        <f>(CM866/AVERAGE(CM864,CM868)-1)*10^6</f>
        <v>6.4851676815358417</v>
      </c>
      <c r="EB866" s="46">
        <f>(CN866/AVERAGE(CN864,CN868)-1)*10^6</f>
        <v>1.5307141933984525</v>
      </c>
      <c r="EC866" s="46">
        <f>(CP866/AVERAGE(CP864,CP868)-1)*10^6</f>
        <v>-74.303068619108188</v>
      </c>
      <c r="EH866" s="50"/>
      <c r="EK866" s="46"/>
      <c r="EL866" s="46"/>
      <c r="EQ866" s="124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</row>
    <row r="867" spans="1:235">
      <c r="A867" t="s">
        <v>178</v>
      </c>
      <c r="B867" t="s">
        <v>177</v>
      </c>
      <c r="C867">
        <v>5</v>
      </c>
      <c r="D867" s="14">
        <v>19</v>
      </c>
      <c r="E867" t="s">
        <v>163</v>
      </c>
      <c r="F867" s="13">
        <v>9.5858983000000005E-5</v>
      </c>
      <c r="G867" s="13">
        <v>-2.6172700999999999E-6</v>
      </c>
      <c r="H867" s="13">
        <v>1.071337E-4</v>
      </c>
      <c r="I867" s="13">
        <v>4.5621094E-5</v>
      </c>
      <c r="J867" s="13">
        <v>6.9841522999999995E-5</v>
      </c>
      <c r="K867" s="13"/>
      <c r="L867" s="13">
        <v>1.4588614999999999E-4</v>
      </c>
      <c r="M867" s="13"/>
      <c r="N867" s="13">
        <v>7.2235305999999999E-5</v>
      </c>
      <c r="O867" s="13"/>
      <c r="P867" s="13"/>
      <c r="Q867" s="13"/>
      <c r="R867" s="13"/>
      <c r="S867" s="13"/>
      <c r="T867" s="13">
        <v>2.7807361999999999E-6</v>
      </c>
      <c r="U867" s="13">
        <v>7.3844344000000002E-6</v>
      </c>
      <c r="V867" s="13">
        <v>15.216276000000001</v>
      </c>
      <c r="W867" s="13">
        <v>3.4003451</v>
      </c>
      <c r="X867" s="13">
        <v>5.3305214000000003</v>
      </c>
      <c r="Y867" s="13"/>
      <c r="Z867" s="13">
        <v>5.6754498</v>
      </c>
      <c r="AA867" s="13"/>
      <c r="AB867" s="13">
        <v>0.95732340000000005</v>
      </c>
      <c r="AI867" s="68">
        <f t="shared" si="1798"/>
        <v>1</v>
      </c>
      <c r="AJ867" s="13">
        <f t="shared" si="1771"/>
        <v>-9.3078246800000012E-5</v>
      </c>
      <c r="AK867" s="13">
        <f t="shared" si="1772"/>
        <v>1.00017045E-5</v>
      </c>
      <c r="AL867" s="13">
        <f t="shared" si="1773"/>
        <v>15.2161688663</v>
      </c>
      <c r="AM867" s="13">
        <f t="shared" si="1774"/>
        <v>3.4002994789060002</v>
      </c>
      <c r="AN867" s="13">
        <f t="shared" si="1775"/>
        <v>5.3304515584770007</v>
      </c>
      <c r="AO867" s="13">
        <f t="shared" si="1776"/>
        <v>0</v>
      </c>
      <c r="AP867" s="13">
        <f t="shared" si="1777"/>
        <v>5.6753039138499997</v>
      </c>
      <c r="AQ867" s="13">
        <f t="shared" si="1778"/>
        <v>0</v>
      </c>
      <c r="AR867" s="13">
        <f t="shared" si="1779"/>
        <v>0.95725116469400007</v>
      </c>
      <c r="AS867" s="13">
        <f t="shared" si="1780"/>
        <v>0</v>
      </c>
      <c r="AT867" s="13">
        <f t="shared" si="1781"/>
        <v>0</v>
      </c>
      <c r="AU867" s="13">
        <f t="shared" si="1782"/>
        <v>0</v>
      </c>
      <c r="AV867" s="13">
        <f t="shared" si="1783"/>
        <v>0</v>
      </c>
      <c r="AW867" s="13">
        <f t="shared" si="1784"/>
        <v>0</v>
      </c>
      <c r="AY867">
        <f t="shared" si="1785"/>
        <v>0</v>
      </c>
      <c r="AZ867">
        <f t="shared" si="1786"/>
        <v>1</v>
      </c>
      <c r="BB867">
        <f t="shared" si="1799"/>
        <v>1</v>
      </c>
      <c r="BC867">
        <f t="shared" si="1800"/>
        <v>1</v>
      </c>
      <c r="BD867" s="41">
        <f t="shared" si="1801"/>
        <v>2.2545346223000924</v>
      </c>
      <c r="BE867" s="13">
        <f t="shared" si="1802"/>
        <v>15.2161688663</v>
      </c>
      <c r="BF867" s="13">
        <f t="shared" si="1803"/>
        <v>3.4002994789060002</v>
      </c>
      <c r="BG867" s="13">
        <f t="shared" si="1787"/>
        <v>5.3304515584770007</v>
      </c>
      <c r="BH867" s="13">
        <f t="shared" si="1788"/>
        <v>5.6753039138499997</v>
      </c>
      <c r="BI867" s="13">
        <f t="shared" si="1789"/>
        <v>0.95725116469400007</v>
      </c>
      <c r="BJ867" s="17">
        <f t="shared" si="1790"/>
        <v>0.22346620287822982</v>
      </c>
      <c r="BK867" s="17">
        <f t="shared" si="1791"/>
        <v>0.35031495807611696</v>
      </c>
      <c r="BL867" s="17">
        <f t="shared" si="1792"/>
        <v>0.3729785048862973</v>
      </c>
      <c r="BM867" s="17">
        <f t="shared" si="1793"/>
        <v>6.2910130211164483E-2</v>
      </c>
      <c r="BN867" s="17">
        <f t="shared" si="1819"/>
        <v>1.5676417890673562</v>
      </c>
      <c r="BO867" s="17">
        <f t="shared" si="1820"/>
        <v>1.6690600192886396</v>
      </c>
      <c r="BP867" s="17">
        <f t="shared" si="1821"/>
        <v>0.281519663380351</v>
      </c>
      <c r="BQ867" s="17">
        <f t="shared" si="1822"/>
        <v>1.0646947733395271</v>
      </c>
      <c r="BR867" s="17">
        <f t="shared" si="1823"/>
        <v>0.17958162722099716</v>
      </c>
      <c r="BS867" s="17">
        <f t="shared" si="1824"/>
        <v>0.16866958654988085</v>
      </c>
      <c r="BT867" s="96">
        <f t="shared" si="1794"/>
        <v>-1.4984950939101096</v>
      </c>
      <c r="BU867" s="96">
        <f t="shared" si="1795"/>
        <v>-1.0489226489306644</v>
      </c>
      <c r="BV867" s="96">
        <f t="shared" si="1796"/>
        <v>-0.98623448864953589</v>
      </c>
      <c r="BW867" s="96">
        <f t="shared" si="1797"/>
        <v>-2.7660480756016019</v>
      </c>
      <c r="BX867" s="96"/>
      <c r="BY867" s="96"/>
      <c r="BZ867" s="96"/>
      <c r="CA867" s="96"/>
      <c r="CB867" s="96"/>
      <c r="CC867" s="96"/>
      <c r="CD867" s="96"/>
      <c r="CE867" s="96"/>
      <c r="CF867" s="96"/>
      <c r="CG867" s="96"/>
      <c r="CH867" s="96"/>
      <c r="CJ867" s="39"/>
      <c r="CK867" s="19">
        <f t="shared" si="1804"/>
        <v>0</v>
      </c>
      <c r="CL867" s="38">
        <f t="shared" si="1805"/>
        <v>2.2545346223000924</v>
      </c>
      <c r="CM867" s="39">
        <f t="shared" si="1806"/>
        <v>0.21795712050025251</v>
      </c>
      <c r="CN867" s="39">
        <f t="shared" si="1807"/>
        <v>0.33335908133150038</v>
      </c>
      <c r="CO867" s="41">
        <f t="shared" si="1808"/>
        <v>0.33810000000000001</v>
      </c>
      <c r="CP867" s="39">
        <f t="shared" si="1809"/>
        <v>5.4378537808954706E-2</v>
      </c>
      <c r="CQ867" s="17">
        <f t="shared" si="1810"/>
        <v>1.5294709370649544</v>
      </c>
      <c r="CR867" s="17">
        <f t="shared" si="1811"/>
        <v>1.5512225488389506</v>
      </c>
      <c r="CS867" s="17">
        <f t="shared" si="1812"/>
        <v>0.24949190778509889</v>
      </c>
      <c r="CT867" s="17">
        <f t="shared" si="1813"/>
        <v>1.0142216574678675</v>
      </c>
      <c r="CU867" s="17">
        <f t="shared" si="1814"/>
        <v>0.16312301315373301</v>
      </c>
      <c r="CV867" s="17">
        <f t="shared" si="1815"/>
        <v>0.1608356634396767</v>
      </c>
      <c r="CW867" s="13">
        <f t="shared" si="1816"/>
        <v>-1.5234569304930075</v>
      </c>
      <c r="CX867" s="13">
        <f t="shared" si="1817"/>
        <v>-1.0985350476567723</v>
      </c>
      <c r="CY867" s="13">
        <f t="shared" si="1818"/>
        <v>-2.9117857285366142</v>
      </c>
      <c r="CZ867" s="13">
        <f t="shared" si="1825"/>
        <v>0.42492188283623522</v>
      </c>
      <c r="DA867" s="13">
        <f t="shared" si="1826"/>
        <v>0.43904336122471066</v>
      </c>
      <c r="DB867" s="13">
        <f t="shared" si="1827"/>
        <v>-1.388328798043607</v>
      </c>
      <c r="DC867" s="13">
        <f t="shared" si="1828"/>
        <v>1.4121478388475439E-2</v>
      </c>
      <c r="DD867" s="13">
        <f t="shared" si="1829"/>
        <v>-1.8132506808798421</v>
      </c>
      <c r="DE867" s="13">
        <f t="shared" si="1830"/>
        <v>-1.8273721592683176</v>
      </c>
      <c r="DF867" s="15"/>
      <c r="DY867" s="124"/>
      <c r="EE867" t="str">
        <f>E867</f>
        <v>iRM4</v>
      </c>
      <c r="EF867" t="str">
        <f>A867</f>
        <v>Lab 3</v>
      </c>
      <c r="EG867" t="str">
        <f>B867</f>
        <v>Jul 30, 2020</v>
      </c>
      <c r="EH867" s="50">
        <f>C867</f>
        <v>5</v>
      </c>
      <c r="EI867" s="48">
        <f>BE867/AVERAGE(BE866,BE868)</f>
        <v>1.0145923377092696</v>
      </c>
      <c r="EJ867" s="46">
        <f>(CM867/AVERAGE(CM866,CM868)-1)*10^6</f>
        <v>-7.317240494852939</v>
      </c>
      <c r="EK867" s="46">
        <f>(CN867/AVERAGE(CN866,CN868)-1)*10^6</f>
        <v>1.2003279448169479</v>
      </c>
      <c r="EL867" s="46">
        <f>(CP867/AVERAGE(CP866,CP868)-1)*10^6</f>
        <v>12.473265528667454</v>
      </c>
      <c r="EQ867" s="124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</row>
    <row r="868" spans="1:235">
      <c r="A868" t="s">
        <v>178</v>
      </c>
      <c r="B868" t="s">
        <v>177</v>
      </c>
      <c r="C868">
        <v>5</v>
      </c>
      <c r="D868" s="14">
        <v>20</v>
      </c>
      <c r="E868" t="s">
        <v>162</v>
      </c>
      <c r="F868" s="13">
        <v>9.5858983000000005E-5</v>
      </c>
      <c r="G868" s="13">
        <v>-2.6172700999999999E-6</v>
      </c>
      <c r="H868" s="13">
        <v>1.071337E-4</v>
      </c>
      <c r="I868" s="13">
        <v>4.5621094E-5</v>
      </c>
      <c r="J868" s="13">
        <v>6.9841522999999995E-5</v>
      </c>
      <c r="K868" s="13"/>
      <c r="L868" s="13">
        <v>1.4588614999999999E-4</v>
      </c>
      <c r="M868" s="13"/>
      <c r="N868" s="13">
        <v>7.2235305999999999E-5</v>
      </c>
      <c r="O868" s="13"/>
      <c r="P868" s="13"/>
      <c r="Q868" s="13"/>
      <c r="R868" s="13"/>
      <c r="S868" s="13"/>
      <c r="T868" s="13">
        <v>1.7321314000000001E-5</v>
      </c>
      <c r="U868" s="13">
        <v>-3.1048281E-5</v>
      </c>
      <c r="V868" s="13">
        <v>15.03349</v>
      </c>
      <c r="W868" s="13">
        <v>3.3595437000000001</v>
      </c>
      <c r="X868" s="13">
        <v>5.2664961999999997</v>
      </c>
      <c r="Y868" s="13"/>
      <c r="Z868" s="13">
        <v>5.6073430999999996</v>
      </c>
      <c r="AA868" s="13"/>
      <c r="AB868" s="13">
        <v>0.94585775999999999</v>
      </c>
      <c r="AI868" s="68">
        <f t="shared" si="1798"/>
        <v>1</v>
      </c>
      <c r="AJ868" s="13">
        <f t="shared" si="1771"/>
        <v>-7.8537669000000007E-5</v>
      </c>
      <c r="AK868" s="13">
        <f t="shared" si="1772"/>
        <v>-2.8431010900000001E-5</v>
      </c>
      <c r="AL868" s="13">
        <f t="shared" si="1773"/>
        <v>15.0333828663</v>
      </c>
      <c r="AM868" s="13">
        <f t="shared" si="1774"/>
        <v>3.3594980789060003</v>
      </c>
      <c r="AN868" s="13">
        <f t="shared" si="1775"/>
        <v>5.2664263584770001</v>
      </c>
      <c r="AO868" s="13">
        <f t="shared" si="1776"/>
        <v>0</v>
      </c>
      <c r="AP868" s="13">
        <f t="shared" si="1777"/>
        <v>5.6071972138499993</v>
      </c>
      <c r="AQ868" s="13">
        <f t="shared" si="1778"/>
        <v>0</v>
      </c>
      <c r="AR868" s="13">
        <f t="shared" si="1779"/>
        <v>0.94578552469400001</v>
      </c>
      <c r="AS868" s="13">
        <f t="shared" si="1780"/>
        <v>0</v>
      </c>
      <c r="AT868" s="13">
        <f t="shared" si="1781"/>
        <v>0</v>
      </c>
      <c r="AU868" s="13">
        <f t="shared" si="1782"/>
        <v>0</v>
      </c>
      <c r="AV868" s="13">
        <f t="shared" si="1783"/>
        <v>0</v>
      </c>
      <c r="AW868" s="13">
        <f t="shared" si="1784"/>
        <v>0</v>
      </c>
      <c r="AY868">
        <f t="shared" si="1785"/>
        <v>0</v>
      </c>
      <c r="AZ868">
        <f t="shared" si="1786"/>
        <v>1</v>
      </c>
      <c r="BB868">
        <f t="shared" si="1799"/>
        <v>1</v>
      </c>
      <c r="BC868">
        <f t="shared" si="1800"/>
        <v>1</v>
      </c>
      <c r="BD868" s="41">
        <f t="shared" si="1801"/>
        <v>2.2548153568459814</v>
      </c>
      <c r="BE868" s="13">
        <f t="shared" si="1802"/>
        <v>15.0333828663</v>
      </c>
      <c r="BF868" s="13">
        <f t="shared" si="1803"/>
        <v>3.3594980789060003</v>
      </c>
      <c r="BG868" s="13">
        <f t="shared" si="1787"/>
        <v>5.2664263584770001</v>
      </c>
      <c r="BH868" s="13">
        <f t="shared" si="1788"/>
        <v>5.6071972138499993</v>
      </c>
      <c r="BI868" s="13">
        <f t="shared" si="1789"/>
        <v>0.94578552469400001</v>
      </c>
      <c r="BJ868" s="17">
        <f t="shared" si="1790"/>
        <v>0.223469202426615</v>
      </c>
      <c r="BK868" s="17">
        <f t="shared" si="1791"/>
        <v>0.35031545496540439</v>
      </c>
      <c r="BL868" s="17">
        <f t="shared" si="1792"/>
        <v>0.37298306467132747</v>
      </c>
      <c r="BM868" s="17">
        <f t="shared" si="1793"/>
        <v>6.2912355329827085E-2</v>
      </c>
      <c r="BN868" s="17">
        <f t="shared" si="1819"/>
        <v>1.5676229706885201</v>
      </c>
      <c r="BO868" s="17">
        <f t="shared" si="1820"/>
        <v>1.6690580206183503</v>
      </c>
      <c r="BP868" s="17">
        <f t="shared" si="1821"/>
        <v>0.2815258418013411</v>
      </c>
      <c r="BQ868" s="17">
        <f t="shared" si="1822"/>
        <v>1.0647062793965558</v>
      </c>
      <c r="BR868" s="17">
        <f t="shared" si="1823"/>
        <v>0.17958772425852587</v>
      </c>
      <c r="BS868" s="17">
        <f t="shared" si="1824"/>
        <v>0.16867349027030337</v>
      </c>
      <c r="BT868" s="96">
        <f t="shared" si="1794"/>
        <v>-1.4984816711722839</v>
      </c>
      <c r="BU868" s="96">
        <f t="shared" si="1795"/>
        <v>-1.0489212305243887</v>
      </c>
      <c r="BV868" s="96">
        <f t="shared" si="1796"/>
        <v>-0.98622226339500185</v>
      </c>
      <c r="BW868" s="96">
        <f t="shared" si="1797"/>
        <v>-2.7660127064280671</v>
      </c>
      <c r="BX868" s="96"/>
      <c r="BY868" s="96"/>
      <c r="BZ868" s="96"/>
      <c r="CA868" s="96"/>
      <c r="CB868" s="96"/>
      <c r="CC868" s="96"/>
      <c r="CD868" s="96"/>
      <c r="CE868" s="96"/>
      <c r="CF868" s="96"/>
      <c r="CG868" s="96"/>
      <c r="CH868" s="96"/>
      <c r="CJ868" s="39"/>
      <c r="CK868" s="19">
        <f t="shared" si="1804"/>
        <v>0</v>
      </c>
      <c r="CL868" s="38">
        <f t="shared" si="1805"/>
        <v>2.2548153568459814</v>
      </c>
      <c r="CM868" s="39">
        <f t="shared" si="1806"/>
        <v>0.21795936862862622</v>
      </c>
      <c r="CN868" s="39">
        <f t="shared" si="1807"/>
        <v>0.33335749477030041</v>
      </c>
      <c r="CO868" s="41">
        <f t="shared" si="1808"/>
        <v>0.33810000000000001</v>
      </c>
      <c r="CP868" s="39">
        <f t="shared" si="1809"/>
        <v>5.4379474320270779E-2</v>
      </c>
      <c r="CQ868" s="17">
        <f t="shared" si="1810"/>
        <v>1.5294478822715682</v>
      </c>
      <c r="CR868" s="17">
        <f t="shared" si="1811"/>
        <v>1.5512065488502924</v>
      </c>
      <c r="CS868" s="17">
        <f t="shared" si="1812"/>
        <v>0.24949363114061024</v>
      </c>
      <c r="CT868" s="17">
        <f t="shared" si="1813"/>
        <v>1.0142264844921736</v>
      </c>
      <c r="CU868" s="17">
        <f t="shared" si="1814"/>
        <v>0.16312659884170561</v>
      </c>
      <c r="CV868" s="17">
        <f t="shared" si="1815"/>
        <v>0.16083843336371129</v>
      </c>
      <c r="CW868" s="13">
        <f t="shared" si="1816"/>
        <v>-1.5234466160019076</v>
      </c>
      <c r="CX868" s="13">
        <f t="shared" si="1817"/>
        <v>-1.0985398069840693</v>
      </c>
      <c r="CY868" s="13">
        <f t="shared" si="1818"/>
        <v>-2.9117685066088175</v>
      </c>
      <c r="CZ868" s="13">
        <f t="shared" si="1825"/>
        <v>0.42490680901783845</v>
      </c>
      <c r="DA868" s="13">
        <f t="shared" si="1826"/>
        <v>0.43903304673361065</v>
      </c>
      <c r="DB868" s="13">
        <f t="shared" si="1827"/>
        <v>-1.3883218906069101</v>
      </c>
      <c r="DC868" s="13">
        <f t="shared" si="1828"/>
        <v>1.4126237715772203E-2</v>
      </c>
      <c r="DD868" s="13">
        <f t="shared" si="1829"/>
        <v>-1.8132286996247484</v>
      </c>
      <c r="DE868" s="13">
        <f t="shared" si="1830"/>
        <v>-1.8273549373405205</v>
      </c>
      <c r="DF868" s="15"/>
      <c r="DV868" s="39" t="str">
        <f>E868</f>
        <v>STD</v>
      </c>
      <c r="DW868" s="39" t="str">
        <f>A868</f>
        <v>Lab 3</v>
      </c>
      <c r="DX868" s="39" t="str">
        <f>B868</f>
        <v>Jul 30, 2020</v>
      </c>
      <c r="DY868" s="124">
        <f>C868</f>
        <v>5</v>
      </c>
      <c r="DZ868" s="48">
        <f>BE868/AVERAGE(BE866,BE870)</f>
        <v>1.0032709416837229</v>
      </c>
      <c r="EA868" s="46">
        <f>(CM868/AVERAGE(CM866,CM870)-1)*10^6</f>
        <v>12.166737319407872</v>
      </c>
      <c r="EB868" s="46">
        <f>(CN868/AVERAGE(CN866,CN870)-1)*10^6</f>
        <v>-6.7644582214532178</v>
      </c>
      <c r="EC868" s="46">
        <f>(CP868/AVERAGE(CP866,CP870)-1)*10^6</f>
        <v>39.137548482948148</v>
      </c>
      <c r="EH868" s="50"/>
      <c r="EK868" s="46"/>
      <c r="EL868" s="46"/>
      <c r="EQ868" s="124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</row>
    <row r="869" spans="1:235">
      <c r="A869" t="s">
        <v>178</v>
      </c>
      <c r="B869" t="s">
        <v>177</v>
      </c>
      <c r="C869">
        <v>5</v>
      </c>
      <c r="D869" s="14">
        <v>21</v>
      </c>
      <c r="E869" t="s">
        <v>164</v>
      </c>
      <c r="F869" s="13">
        <v>9.5858983000000005E-5</v>
      </c>
      <c r="G869" s="13">
        <v>-2.6172700999999999E-6</v>
      </c>
      <c r="H869" s="13">
        <v>1.071337E-4</v>
      </c>
      <c r="I869" s="13">
        <v>4.5621094E-5</v>
      </c>
      <c r="J869" s="13">
        <v>6.9841522999999995E-5</v>
      </c>
      <c r="K869" s="13"/>
      <c r="L869" s="13">
        <v>1.4588614999999999E-4</v>
      </c>
      <c r="M869" s="13"/>
      <c r="N869" s="13">
        <v>7.2235305999999999E-5</v>
      </c>
      <c r="O869" s="13"/>
      <c r="P869" s="13"/>
      <c r="Q869" s="13"/>
      <c r="R869" s="13"/>
      <c r="S869" s="13"/>
      <c r="T869" s="13">
        <v>7.4199938999999996E-6</v>
      </c>
      <c r="U869" s="13">
        <v>2.4377381999999999E-5</v>
      </c>
      <c r="V869" s="13">
        <v>14.904363</v>
      </c>
      <c r="W869" s="13">
        <v>3.3306597999999998</v>
      </c>
      <c r="X869" s="13">
        <v>5.2212734000000003</v>
      </c>
      <c r="Y869" s="13"/>
      <c r="Z869" s="13">
        <v>5.5592094000000003</v>
      </c>
      <c r="AA869" s="13"/>
      <c r="AB869" s="13">
        <v>0.93771985000000002</v>
      </c>
      <c r="AI869" s="68">
        <f t="shared" si="1798"/>
        <v>1</v>
      </c>
      <c r="AJ869" s="13">
        <f t="shared" si="1771"/>
        <v>-8.8438989100000006E-5</v>
      </c>
      <c r="AK869" s="13">
        <f t="shared" si="1772"/>
        <v>2.6994652099999998E-5</v>
      </c>
      <c r="AL869" s="13">
        <f t="shared" si="1773"/>
        <v>14.9042558663</v>
      </c>
      <c r="AM869" s="13">
        <f t="shared" si="1774"/>
        <v>3.330614178906</v>
      </c>
      <c r="AN869" s="13">
        <f t="shared" si="1775"/>
        <v>5.2212035584770007</v>
      </c>
      <c r="AO869" s="13">
        <f t="shared" si="1776"/>
        <v>0</v>
      </c>
      <c r="AP869" s="13">
        <f t="shared" si="1777"/>
        <v>5.55906351385</v>
      </c>
      <c r="AQ869" s="13">
        <f t="shared" si="1778"/>
        <v>0</v>
      </c>
      <c r="AR869" s="13">
        <f t="shared" si="1779"/>
        <v>0.93764761469400004</v>
      </c>
      <c r="AS869" s="13">
        <f t="shared" si="1780"/>
        <v>0</v>
      </c>
      <c r="AT869" s="13">
        <f t="shared" si="1781"/>
        <v>0</v>
      </c>
      <c r="AU869" s="13">
        <f t="shared" si="1782"/>
        <v>0</v>
      </c>
      <c r="AV869" s="13">
        <f t="shared" si="1783"/>
        <v>0</v>
      </c>
      <c r="AW869" s="13">
        <f t="shared" si="1784"/>
        <v>0</v>
      </c>
      <c r="AY869">
        <f t="shared" si="1785"/>
        <v>0</v>
      </c>
      <c r="AZ869">
        <f t="shared" si="1786"/>
        <v>1</v>
      </c>
      <c r="BB869">
        <f t="shared" si="1799"/>
        <v>1</v>
      </c>
      <c r="BC869">
        <f t="shared" si="1800"/>
        <v>1</v>
      </c>
      <c r="BD869" s="41">
        <f t="shared" si="1801"/>
        <v>2.254933020227794</v>
      </c>
      <c r="BE869" s="13">
        <f t="shared" si="1802"/>
        <v>14.9042558663</v>
      </c>
      <c r="BF869" s="13">
        <f t="shared" si="1803"/>
        <v>3.330614178906</v>
      </c>
      <c r="BG869" s="13">
        <f t="shared" si="1787"/>
        <v>5.2212035584770007</v>
      </c>
      <c r="BH869" s="13">
        <f t="shared" si="1788"/>
        <v>5.55906351385</v>
      </c>
      <c r="BI869" s="13">
        <f t="shared" si="1789"/>
        <v>0.93764761469400004</v>
      </c>
      <c r="BJ869" s="17">
        <f t="shared" si="1790"/>
        <v>0.22346732428533039</v>
      </c>
      <c r="BK869" s="17">
        <f t="shared" si="1791"/>
        <v>0.35031628585246311</v>
      </c>
      <c r="BL869" s="17">
        <f t="shared" si="1792"/>
        <v>0.37298497581617568</v>
      </c>
      <c r="BM869" s="17">
        <f t="shared" si="1793"/>
        <v>6.2911400817676127E-2</v>
      </c>
      <c r="BN869" s="17">
        <f t="shared" si="1819"/>
        <v>1.5676398640061031</v>
      </c>
      <c r="BO869" s="17">
        <f t="shared" si="1820"/>
        <v>1.6690806005263492</v>
      </c>
      <c r="BP869" s="17">
        <f t="shared" si="1821"/>
        <v>0.28152393652572127</v>
      </c>
      <c r="BQ869" s="17">
        <f t="shared" si="1822"/>
        <v>1.06470920958913</v>
      </c>
      <c r="BR869" s="17">
        <f t="shared" si="1823"/>
        <v>0.17958457359350824</v>
      </c>
      <c r="BS869" s="17">
        <f t="shared" si="1824"/>
        <v>0.16867006688409292</v>
      </c>
      <c r="BT869" s="96">
        <f t="shared" si="1794"/>
        <v>-1.4984900756824207</v>
      </c>
      <c r="BU869" s="96">
        <f t="shared" si="1795"/>
        <v>-1.0489188587019025</v>
      </c>
      <c r="BV869" s="96">
        <f t="shared" si="1796"/>
        <v>-0.9862171394627568</v>
      </c>
      <c r="BW869" s="96">
        <f t="shared" si="1797"/>
        <v>-2.7660278786368804</v>
      </c>
      <c r="BX869" s="96"/>
      <c r="BY869" s="96"/>
      <c r="BZ869" s="96"/>
      <c r="CA869" s="96"/>
      <c r="CB869" s="96"/>
      <c r="CC869" s="96"/>
      <c r="CD869" s="96"/>
      <c r="CE869" s="96"/>
      <c r="CF869" s="96"/>
      <c r="CG869" s="96"/>
      <c r="CH869" s="96"/>
      <c r="CJ869" s="39"/>
      <c r="CK869" s="19">
        <f t="shared" si="1804"/>
        <v>0</v>
      </c>
      <c r="CL869" s="38">
        <f t="shared" si="1805"/>
        <v>2.254933020227794</v>
      </c>
      <c r="CM869" s="39">
        <f t="shared" si="1806"/>
        <v>0.21795725285068909</v>
      </c>
      <c r="CN869" s="39">
        <f t="shared" si="1807"/>
        <v>0.33335742228790949</v>
      </c>
      <c r="CO869" s="41">
        <f t="shared" si="1808"/>
        <v>0.33810000000000001</v>
      </c>
      <c r="CP869" s="39">
        <f t="shared" si="1809"/>
        <v>5.4378235667483024E-2</v>
      </c>
      <c r="CQ869" s="17">
        <f t="shared" si="1810"/>
        <v>1.5294623965382554</v>
      </c>
      <c r="CR869" s="17">
        <f t="shared" si="1811"/>
        <v>1.5512216068882747</v>
      </c>
      <c r="CS869" s="17">
        <f t="shared" si="1812"/>
        <v>0.24949037004395833</v>
      </c>
      <c r="CT869" s="17">
        <f t="shared" si="1813"/>
        <v>1.0142267050169187</v>
      </c>
      <c r="CU869" s="17">
        <f t="shared" si="1814"/>
        <v>0.16312291862071812</v>
      </c>
      <c r="CV869" s="17">
        <f t="shared" si="1815"/>
        <v>0.16083476979438935</v>
      </c>
      <c r="CW869" s="13">
        <f t="shared" si="1816"/>
        <v>-1.523456323261658</v>
      </c>
      <c r="CX869" s="13">
        <f t="shared" si="1817"/>
        <v>-1.0985400244155052</v>
      </c>
      <c r="CY869" s="13">
        <f t="shared" si="1818"/>
        <v>-2.9117912848153087</v>
      </c>
      <c r="CZ869" s="13">
        <f t="shared" si="1825"/>
        <v>0.42491629884615267</v>
      </c>
      <c r="DA869" s="13">
        <f t="shared" si="1826"/>
        <v>0.43904275399336107</v>
      </c>
      <c r="DB869" s="13">
        <f t="shared" si="1827"/>
        <v>-1.3883349615536509</v>
      </c>
      <c r="DC869" s="13">
        <f t="shared" si="1828"/>
        <v>1.4126455147208405E-2</v>
      </c>
      <c r="DD869" s="13">
        <f t="shared" si="1829"/>
        <v>-1.8132512603998034</v>
      </c>
      <c r="DE869" s="13">
        <f t="shared" si="1830"/>
        <v>-1.8273777155470117</v>
      </c>
      <c r="DF869" s="15"/>
      <c r="DY869" s="124"/>
      <c r="EE869" t="str">
        <f>E869</f>
        <v>iRM5</v>
      </c>
      <c r="EF869" t="str">
        <f>A869</f>
        <v>Lab 3</v>
      </c>
      <c r="EG869" t="str">
        <f>B869</f>
        <v>Jul 30, 2020</v>
      </c>
      <c r="EH869" s="50">
        <f>C869</f>
        <v>5</v>
      </c>
      <c r="EI869" s="48">
        <f>BE869/AVERAGE(BE868,BE870)</f>
        <v>0.99226560084937065</v>
      </c>
      <c r="EJ869" s="46">
        <f>(CM869/AVERAGE(CM868,CM870)-1)*10^6</f>
        <v>-0.53784761788744362</v>
      </c>
      <c r="EK869" s="46">
        <f>(CN869/AVERAGE(CN868,CN870)-1)*10^6</f>
        <v>-3.422918014139853</v>
      </c>
      <c r="EL869" s="46">
        <f>(CP869/AVERAGE(CP868,CP870)-1)*10^6</f>
        <v>-13.336730830482146</v>
      </c>
      <c r="EQ869" s="124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</row>
    <row r="870" spans="1:235">
      <c r="A870" t="s">
        <v>178</v>
      </c>
      <c r="B870" t="s">
        <v>177</v>
      </c>
      <c r="C870">
        <v>5</v>
      </c>
      <c r="D870" s="14">
        <v>22</v>
      </c>
      <c r="E870" t="s">
        <v>162</v>
      </c>
      <c r="F870" s="13">
        <v>9.5858983000000005E-5</v>
      </c>
      <c r="G870" s="13">
        <v>-2.6172700999999999E-6</v>
      </c>
      <c r="H870" s="13">
        <v>1.071337E-4</v>
      </c>
      <c r="I870" s="13">
        <v>4.5621094E-5</v>
      </c>
      <c r="J870" s="13">
        <v>6.9841522999999995E-5</v>
      </c>
      <c r="K870" s="13"/>
      <c r="L870" s="13">
        <v>1.4588614999999999E-4</v>
      </c>
      <c r="M870" s="13"/>
      <c r="N870" s="13">
        <v>7.2235305999999999E-5</v>
      </c>
      <c r="O870" s="13"/>
      <c r="P870" s="13"/>
      <c r="Q870" s="13"/>
      <c r="R870" s="13"/>
      <c r="S870" s="13"/>
      <c r="T870" s="13">
        <v>2.4546589E-5</v>
      </c>
      <c r="U870" s="13">
        <v>-8.2076184999999998E-6</v>
      </c>
      <c r="V870" s="13">
        <v>15.007584</v>
      </c>
      <c r="W870" s="13">
        <v>3.3537195999999998</v>
      </c>
      <c r="X870" s="13">
        <v>5.2575374999999998</v>
      </c>
      <c r="Y870" s="13"/>
      <c r="Z870" s="13">
        <v>5.5978551999999997</v>
      </c>
      <c r="AA870" s="13"/>
      <c r="AB870" s="13">
        <v>0.94425384000000001</v>
      </c>
      <c r="AI870" s="68">
        <f t="shared" si="1798"/>
        <v>1</v>
      </c>
      <c r="AJ870" s="13">
        <f t="shared" si="1771"/>
        <v>-7.1312394000000009E-5</v>
      </c>
      <c r="AK870" s="13">
        <f t="shared" si="1772"/>
        <v>-5.5903483999999999E-6</v>
      </c>
      <c r="AL870" s="13">
        <f t="shared" si="1773"/>
        <v>15.007476866299999</v>
      </c>
      <c r="AM870" s="13">
        <f t="shared" si="1774"/>
        <v>3.3536739789059999</v>
      </c>
      <c r="AN870" s="13">
        <f t="shared" si="1775"/>
        <v>5.2574676584770001</v>
      </c>
      <c r="AO870" s="13">
        <f t="shared" si="1776"/>
        <v>0</v>
      </c>
      <c r="AP870" s="13">
        <f t="shared" si="1777"/>
        <v>5.5977093138499994</v>
      </c>
      <c r="AQ870" s="13">
        <f t="shared" si="1778"/>
        <v>0</v>
      </c>
      <c r="AR870" s="13">
        <f t="shared" si="1779"/>
        <v>0.94418160469400003</v>
      </c>
      <c r="AS870" s="13">
        <f t="shared" si="1780"/>
        <v>0</v>
      </c>
      <c r="AT870" s="13">
        <f t="shared" si="1781"/>
        <v>0</v>
      </c>
      <c r="AU870" s="13">
        <f t="shared" si="1782"/>
        <v>0</v>
      </c>
      <c r="AV870" s="13">
        <f t="shared" si="1783"/>
        <v>0</v>
      </c>
      <c r="AW870" s="13">
        <f t="shared" si="1784"/>
        <v>0</v>
      </c>
      <c r="AY870">
        <f t="shared" si="1785"/>
        <v>0</v>
      </c>
      <c r="AZ870">
        <f t="shared" si="1786"/>
        <v>1</v>
      </c>
      <c r="BB870">
        <f t="shared" si="1799"/>
        <v>1</v>
      </c>
      <c r="BC870">
        <f t="shared" si="1800"/>
        <v>1</v>
      </c>
      <c r="BD870" s="41">
        <f t="shared" si="1801"/>
        <v>2.2555316269277164</v>
      </c>
      <c r="BE870" s="13">
        <f t="shared" si="1802"/>
        <v>15.007476866299999</v>
      </c>
      <c r="BF870" s="13">
        <f t="shared" si="1803"/>
        <v>3.3536739789059999</v>
      </c>
      <c r="BG870" s="13">
        <f t="shared" si="1787"/>
        <v>5.2574676584770001</v>
      </c>
      <c r="BH870" s="13">
        <f t="shared" si="1788"/>
        <v>5.5977093138499994</v>
      </c>
      <c r="BI870" s="13">
        <f t="shared" si="1789"/>
        <v>0.94418160469400003</v>
      </c>
      <c r="BJ870" s="17">
        <f t="shared" si="1790"/>
        <v>0.22346687646321373</v>
      </c>
      <c r="BK870" s="17">
        <f t="shared" si="1791"/>
        <v>0.35032322257200293</v>
      </c>
      <c r="BL870" s="17">
        <f t="shared" si="1792"/>
        <v>0.37299469882375236</v>
      </c>
      <c r="BM870" s="17">
        <f t="shared" si="1793"/>
        <v>6.2914080301813058E-2</v>
      </c>
      <c r="BN870" s="17">
        <f t="shared" si="1819"/>
        <v>1.5676740468946941</v>
      </c>
      <c r="BO870" s="17">
        <f t="shared" si="1820"/>
        <v>1.6691274551606907</v>
      </c>
      <c r="BP870" s="17">
        <f t="shared" si="1821"/>
        <v>0.28153649121313845</v>
      </c>
      <c r="BQ870" s="17">
        <f t="shared" si="1822"/>
        <v>1.0647158817657019</v>
      </c>
      <c r="BR870" s="17">
        <f t="shared" si="1823"/>
        <v>0.1795886662605764</v>
      </c>
      <c r="BS870" s="17">
        <f t="shared" si="1824"/>
        <v>0.16867285379715613</v>
      </c>
      <c r="BT870" s="96">
        <f t="shared" si="1794"/>
        <v>-1.4984920796557837</v>
      </c>
      <c r="BU870" s="96">
        <f t="shared" si="1795"/>
        <v>-1.048899057593182</v>
      </c>
      <c r="BV870" s="96">
        <f t="shared" si="1796"/>
        <v>-0.98619107170807718</v>
      </c>
      <c r="BW870" s="96">
        <f t="shared" si="1797"/>
        <v>-2.7659852881518137</v>
      </c>
      <c r="BX870" s="96"/>
      <c r="BY870" s="96"/>
      <c r="BZ870" s="96"/>
      <c r="CA870" s="96"/>
      <c r="CB870" s="96"/>
      <c r="CC870" s="96"/>
      <c r="CD870" s="96"/>
      <c r="CE870" s="96"/>
      <c r="CF870" s="96"/>
      <c r="CG870" s="96"/>
      <c r="CH870" s="96"/>
      <c r="CJ870" s="39"/>
      <c r="CK870" s="19">
        <f t="shared" si="1804"/>
        <v>0</v>
      </c>
      <c r="CL870" s="38">
        <f t="shared" si="1805"/>
        <v>2.2555316269277164</v>
      </c>
      <c r="CM870" s="39">
        <f t="shared" si="1806"/>
        <v>0.21795537152845651</v>
      </c>
      <c r="CN870" s="39">
        <f t="shared" si="1807"/>
        <v>0.33335963192358187</v>
      </c>
      <c r="CO870" s="41">
        <f t="shared" si="1808"/>
        <v>0.33810000000000001</v>
      </c>
      <c r="CP870" s="39">
        <f t="shared" si="1809"/>
        <v>5.4378447489824136E-2</v>
      </c>
      <c r="CQ870" s="17">
        <f t="shared" si="1810"/>
        <v>1.5294857363956182</v>
      </c>
      <c r="CR870" s="17">
        <f t="shared" si="1811"/>
        <v>1.5512349965454153</v>
      </c>
      <c r="CS870" s="17">
        <f t="shared" si="1812"/>
        <v>0.24949349542745455</v>
      </c>
      <c r="CT870" s="17">
        <f t="shared" si="1813"/>
        <v>1.0142199823327882</v>
      </c>
      <c r="CU870" s="17">
        <f t="shared" si="1814"/>
        <v>0.16312247279625522</v>
      </c>
      <c r="CV870" s="17">
        <f t="shared" si="1815"/>
        <v>0.16083539630234886</v>
      </c>
      <c r="CW870" s="13">
        <f t="shared" si="1816"/>
        <v>-1.5234649549099626</v>
      </c>
      <c r="CX870" s="13">
        <f t="shared" si="1817"/>
        <v>-1.0985333960094716</v>
      </c>
      <c r="CY870" s="13">
        <f t="shared" si="1818"/>
        <v>-2.9117873894714097</v>
      </c>
      <c r="CZ870" s="13">
        <f t="shared" si="1825"/>
        <v>0.42493155890049095</v>
      </c>
      <c r="DA870" s="13">
        <f t="shared" si="1826"/>
        <v>0.43905138564166574</v>
      </c>
      <c r="DB870" s="13">
        <f t="shared" si="1827"/>
        <v>-1.3883224345614471</v>
      </c>
      <c r="DC870" s="13">
        <f t="shared" si="1828"/>
        <v>1.4119826741174922E-2</v>
      </c>
      <c r="DD870" s="13">
        <f t="shared" si="1829"/>
        <v>-1.8132539934619378</v>
      </c>
      <c r="DE870" s="13">
        <f t="shared" si="1830"/>
        <v>-1.8273738202031127</v>
      </c>
      <c r="DF870" s="15"/>
      <c r="DV870" s="39" t="str">
        <f>E870</f>
        <v>STD</v>
      </c>
      <c r="DW870" s="39" t="str">
        <f>A870</f>
        <v>Lab 3</v>
      </c>
      <c r="DX870" s="39" t="str">
        <f>B870</f>
        <v>Jul 30, 2020</v>
      </c>
      <c r="DY870" s="124">
        <f>C870</f>
        <v>5</v>
      </c>
      <c r="DZ870" s="48">
        <f>BE870/AVERAGE(BE868,BE872)</f>
        <v>1.0043299519944546</v>
      </c>
      <c r="EA870" s="46">
        <f>(CM870/AVERAGE(CM868,CM872)-1)*10^6</f>
        <v>-12.115936711021291</v>
      </c>
      <c r="EB870" s="46">
        <f>(CN870/AVERAGE(CN868,CN872)-1)*10^6</f>
        <v>5.4900876718111391</v>
      </c>
      <c r="EC870" s="46">
        <f>(CP870/AVERAGE(CP868,CP872)-1)*10^6</f>
        <v>-3.8007715248422613</v>
      </c>
      <c r="EH870" s="50"/>
      <c r="EK870" s="46"/>
      <c r="EL870" s="46"/>
      <c r="EQ870" s="124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</row>
    <row r="871" spans="1:235">
      <c r="A871" t="s">
        <v>178</v>
      </c>
      <c r="B871" t="s">
        <v>177</v>
      </c>
      <c r="C871">
        <v>5</v>
      </c>
      <c r="D871" s="14">
        <v>23</v>
      </c>
      <c r="E871" t="s">
        <v>171</v>
      </c>
      <c r="F871" s="13">
        <v>9.5858983000000005E-5</v>
      </c>
      <c r="G871" s="13">
        <v>-2.6172700999999999E-6</v>
      </c>
      <c r="H871" s="13">
        <v>1.071337E-4</v>
      </c>
      <c r="I871" s="13">
        <v>4.5621094E-5</v>
      </c>
      <c r="J871" s="13">
        <v>6.9841522999999995E-5</v>
      </c>
      <c r="K871" s="13"/>
      <c r="L871" s="13">
        <v>1.4588614999999999E-4</v>
      </c>
      <c r="M871" s="13"/>
      <c r="N871" s="13">
        <v>7.2235305999999999E-5</v>
      </c>
      <c r="O871" s="13"/>
      <c r="P871" s="13"/>
      <c r="Q871" s="13"/>
      <c r="R871" s="13"/>
      <c r="S871" s="13"/>
      <c r="T871" s="13">
        <v>1.6276837000000001E-5</v>
      </c>
      <c r="U871" s="13">
        <v>4.6134714000000004E-6</v>
      </c>
      <c r="V871" s="13">
        <v>15.150066000000001</v>
      </c>
      <c r="W871" s="13">
        <v>3.3856039</v>
      </c>
      <c r="X871" s="13">
        <v>5.3074705</v>
      </c>
      <c r="Y871" s="13"/>
      <c r="Z871" s="13">
        <v>5.6510198000000003</v>
      </c>
      <c r="AA871" s="13"/>
      <c r="AB871" s="13">
        <v>0.95325508000000003</v>
      </c>
      <c r="AI871" s="68">
        <f t="shared" si="1798"/>
        <v>1</v>
      </c>
      <c r="AJ871" s="13">
        <f t="shared" si="1771"/>
        <v>-7.9582146000000011E-5</v>
      </c>
      <c r="AK871" s="13">
        <f t="shared" si="1772"/>
        <v>7.2307415000000003E-6</v>
      </c>
      <c r="AL871" s="13">
        <f t="shared" si="1773"/>
        <v>15.1499588663</v>
      </c>
      <c r="AM871" s="13">
        <f t="shared" si="1774"/>
        <v>3.3855582789060001</v>
      </c>
      <c r="AN871" s="13">
        <f t="shared" si="1775"/>
        <v>5.3074006584770004</v>
      </c>
      <c r="AO871" s="13">
        <f t="shared" si="1776"/>
        <v>0</v>
      </c>
      <c r="AP871" s="13">
        <f t="shared" si="1777"/>
        <v>5.6508739138499999</v>
      </c>
      <c r="AQ871" s="13">
        <f t="shared" si="1778"/>
        <v>0</v>
      </c>
      <c r="AR871" s="13">
        <f t="shared" si="1779"/>
        <v>0.95318284469400005</v>
      </c>
      <c r="AS871" s="13">
        <f t="shared" si="1780"/>
        <v>0</v>
      </c>
      <c r="AT871" s="13">
        <f t="shared" si="1781"/>
        <v>0</v>
      </c>
      <c r="AU871" s="13">
        <f t="shared" si="1782"/>
        <v>0</v>
      </c>
      <c r="AV871" s="13">
        <f t="shared" si="1783"/>
        <v>0</v>
      </c>
      <c r="AW871" s="13">
        <f t="shared" si="1784"/>
        <v>0</v>
      </c>
      <c r="AY871">
        <f t="shared" si="1785"/>
        <v>0</v>
      </c>
      <c r="AZ871">
        <f t="shared" si="1786"/>
        <v>1</v>
      </c>
      <c r="BB871">
        <f t="shared" si="1799"/>
        <v>1</v>
      </c>
      <c r="BC871">
        <f t="shared" si="1800"/>
        <v>1</v>
      </c>
      <c r="BD871" s="41">
        <f t="shared" si="1801"/>
        <v>2.2556111510467378</v>
      </c>
      <c r="BE871" s="13">
        <f t="shared" si="1802"/>
        <v>15.1499588663</v>
      </c>
      <c r="BF871" s="13">
        <f t="shared" si="1803"/>
        <v>3.3855582789060001</v>
      </c>
      <c r="BG871" s="13">
        <f t="shared" si="1787"/>
        <v>5.3074006584770004</v>
      </c>
      <c r="BH871" s="13">
        <f t="shared" si="1788"/>
        <v>5.6508739138499999</v>
      </c>
      <c r="BI871" s="13">
        <f t="shared" si="1789"/>
        <v>0.95318284469400005</v>
      </c>
      <c r="BJ871" s="17">
        <f t="shared" si="1790"/>
        <v>0.22346980006902409</v>
      </c>
      <c r="BK871" s="17">
        <f t="shared" si="1791"/>
        <v>0.35032442697141136</v>
      </c>
      <c r="BL871" s="17">
        <f t="shared" si="1792"/>
        <v>0.37299599053169474</v>
      </c>
      <c r="BM871" s="17">
        <f t="shared" si="1793"/>
        <v>6.2916530210143817E-2</v>
      </c>
      <c r="BN871" s="17">
        <f t="shared" si="1819"/>
        <v>1.5676589269028973</v>
      </c>
      <c r="BO871" s="17">
        <f t="shared" si="1820"/>
        <v>1.6691113985714663</v>
      </c>
      <c r="BP871" s="17">
        <f t="shared" si="1821"/>
        <v>0.28154377097357453</v>
      </c>
      <c r="BQ871" s="17">
        <f t="shared" si="1822"/>
        <v>1.0647159084973927</v>
      </c>
      <c r="BR871" s="17">
        <f t="shared" si="1823"/>
        <v>0.17959504209872923</v>
      </c>
      <c r="BS871" s="17">
        <f t="shared" si="1824"/>
        <v>0.16867883786219298</v>
      </c>
      <c r="BT871" s="96">
        <f t="shared" si="1794"/>
        <v>-1.4984789967920855</v>
      </c>
      <c r="BU871" s="96">
        <f t="shared" si="1795"/>
        <v>-1.0488956196328629</v>
      </c>
      <c r="BV871" s="96">
        <f t="shared" si="1796"/>
        <v>-0.98618760864088129</v>
      </c>
      <c r="BW871" s="96">
        <f t="shared" si="1797"/>
        <v>-2.7659463483688609</v>
      </c>
      <c r="BX871" s="96"/>
      <c r="BY871" s="96"/>
      <c r="BZ871" s="96"/>
      <c r="CA871" s="96"/>
      <c r="CB871" s="96"/>
      <c r="CC871" s="96"/>
      <c r="CD871" s="96"/>
      <c r="CE871" s="96"/>
      <c r="CF871" s="96"/>
      <c r="CG871" s="96"/>
      <c r="CH871" s="96"/>
      <c r="CJ871" s="39"/>
      <c r="CK871" s="19">
        <f t="shared" si="1804"/>
        <v>0</v>
      </c>
      <c r="CL871" s="38">
        <f t="shared" si="1805"/>
        <v>2.2556111510467378</v>
      </c>
      <c r="CM871" s="39">
        <f t="shared" si="1806"/>
        <v>0.21795803112019851</v>
      </c>
      <c r="CN871" s="39">
        <f t="shared" si="1807"/>
        <v>0.33336019462976674</v>
      </c>
      <c r="CO871" s="41">
        <f t="shared" si="1808"/>
        <v>0.33810000000000001</v>
      </c>
      <c r="CP871" s="39">
        <f t="shared" si="1809"/>
        <v>5.4380285468034022E-2</v>
      </c>
      <c r="CQ871" s="17">
        <f t="shared" si="1810"/>
        <v>1.5294696548526203</v>
      </c>
      <c r="CR871" s="17">
        <f t="shared" si="1811"/>
        <v>1.5512160678931171</v>
      </c>
      <c r="CS871" s="17">
        <f t="shared" si="1812"/>
        <v>0.24949888374631449</v>
      </c>
      <c r="CT871" s="17">
        <f t="shared" si="1813"/>
        <v>1.014218270347176</v>
      </c>
      <c r="CU871" s="17">
        <f t="shared" si="1814"/>
        <v>0.16312771093870196</v>
      </c>
      <c r="CV871" s="17">
        <f t="shared" si="1815"/>
        <v>0.16084083249936118</v>
      </c>
      <c r="CW871" s="13">
        <f t="shared" si="1816"/>
        <v>-1.5234527525242325</v>
      </c>
      <c r="CX871" s="13">
        <f t="shared" si="1817"/>
        <v>-1.0985317080255166</v>
      </c>
      <c r="CY871" s="13">
        <f t="shared" si="1818"/>
        <v>-2.9117535902874714</v>
      </c>
      <c r="CZ871" s="13">
        <f t="shared" si="1825"/>
        <v>0.42492104449871571</v>
      </c>
      <c r="DA871" s="13">
        <f t="shared" si="1826"/>
        <v>0.43903918325593566</v>
      </c>
      <c r="DB871" s="13">
        <f t="shared" si="1827"/>
        <v>-1.3883008377632393</v>
      </c>
      <c r="DC871" s="13">
        <f t="shared" si="1828"/>
        <v>1.4118138757219876E-2</v>
      </c>
      <c r="DD871" s="13">
        <f t="shared" si="1829"/>
        <v>-1.813221882261955</v>
      </c>
      <c r="DE871" s="13">
        <f t="shared" si="1830"/>
        <v>-1.8273400210191748</v>
      </c>
      <c r="DF871" s="15"/>
      <c r="DY871" s="124"/>
      <c r="EE871" t="str">
        <f>E871</f>
        <v>iRM10</v>
      </c>
      <c r="EF871" t="str">
        <f>A871</f>
        <v>Lab 3</v>
      </c>
      <c r="EG871" t="str">
        <f>B871</f>
        <v>Jul 30, 2020</v>
      </c>
      <c r="EH871" s="50">
        <f>C871</f>
        <v>5</v>
      </c>
      <c r="EI871" s="48">
        <f>BE871/AVERAGE(BE870,BE872)</f>
        <v>1.0147447501114881</v>
      </c>
      <c r="EJ871" s="46">
        <f>(CM871/AVERAGE(CM870,CM872)-1)*10^6</f>
        <v>9.2558875048887046</v>
      </c>
      <c r="EK871" s="46">
        <f>(CN871/AVERAGE(CN870,CN872)-1)*10^6</f>
        <v>3.9725749627628204</v>
      </c>
      <c r="EL871" s="46">
        <f>(CP871/AVERAGE(CP870,CP872)-1)*10^6</f>
        <v>39.440712078064877</v>
      </c>
      <c r="EQ871" s="124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</row>
    <row r="872" spans="1:235">
      <c r="A872" t="s">
        <v>178</v>
      </c>
      <c r="B872" t="s">
        <v>177</v>
      </c>
      <c r="C872">
        <v>5</v>
      </c>
      <c r="D872" s="14">
        <v>24</v>
      </c>
      <c r="E872" t="s">
        <v>162</v>
      </c>
      <c r="F872" s="13">
        <v>9.5858983000000005E-5</v>
      </c>
      <c r="G872" s="13">
        <v>-2.6172700999999999E-6</v>
      </c>
      <c r="H872" s="13">
        <v>1.071337E-4</v>
      </c>
      <c r="I872" s="13">
        <v>4.5621094E-5</v>
      </c>
      <c r="J872" s="13">
        <v>6.9841522999999995E-5</v>
      </c>
      <c r="K872" s="13"/>
      <c r="L872" s="13">
        <v>1.4588614999999999E-4</v>
      </c>
      <c r="M872" s="13"/>
      <c r="N872" s="13">
        <v>7.2235305999999999E-5</v>
      </c>
      <c r="O872" s="13"/>
      <c r="P872" s="13"/>
      <c r="Q872" s="13"/>
      <c r="R872" s="13"/>
      <c r="S872" s="13"/>
      <c r="T872" s="13">
        <v>-2.7489224E-6</v>
      </c>
      <c r="U872" s="13">
        <v>1.2360276E-5</v>
      </c>
      <c r="V872" s="13">
        <v>14.852275000000001</v>
      </c>
      <c r="W872" s="13">
        <v>3.3190512999999999</v>
      </c>
      <c r="X872" s="13">
        <v>5.2031631999999997</v>
      </c>
      <c r="Y872" s="13"/>
      <c r="Z872" s="13">
        <v>5.5400476000000003</v>
      </c>
      <c r="AA872" s="13"/>
      <c r="AB872" s="13">
        <v>0.93450268000000003</v>
      </c>
      <c r="AI872" s="68">
        <f t="shared" si="1798"/>
        <v>1</v>
      </c>
      <c r="AJ872" s="13">
        <f t="shared" si="1771"/>
        <v>-9.8607905400000009E-5</v>
      </c>
      <c r="AK872" s="13">
        <f t="shared" si="1772"/>
        <v>1.4977546100000001E-5</v>
      </c>
      <c r="AL872" s="13">
        <f t="shared" si="1773"/>
        <v>14.8521678663</v>
      </c>
      <c r="AM872" s="13">
        <f t="shared" si="1774"/>
        <v>3.3190056789060001</v>
      </c>
      <c r="AN872" s="13">
        <f t="shared" si="1775"/>
        <v>5.2030933584770001</v>
      </c>
      <c r="AO872" s="13">
        <f t="shared" si="1776"/>
        <v>0</v>
      </c>
      <c r="AP872" s="13">
        <f t="shared" si="1777"/>
        <v>5.53990171385</v>
      </c>
      <c r="AQ872" s="13">
        <f t="shared" si="1778"/>
        <v>0</v>
      </c>
      <c r="AR872" s="13">
        <f t="shared" si="1779"/>
        <v>0.93443044469400005</v>
      </c>
      <c r="AS872" s="13">
        <f t="shared" si="1780"/>
        <v>0</v>
      </c>
      <c r="AT872" s="13">
        <f t="shared" si="1781"/>
        <v>0</v>
      </c>
      <c r="AU872" s="13">
        <f t="shared" si="1782"/>
        <v>0</v>
      </c>
      <c r="AV872" s="13">
        <f t="shared" si="1783"/>
        <v>0</v>
      </c>
      <c r="AW872" s="13">
        <f t="shared" si="1784"/>
        <v>0</v>
      </c>
      <c r="AY872">
        <f t="shared" si="1785"/>
        <v>0</v>
      </c>
      <c r="AZ872">
        <f t="shared" si="1786"/>
        <v>1</v>
      </c>
      <c r="BB872">
        <f t="shared" si="1799"/>
        <v>1</v>
      </c>
      <c r="BC872">
        <f t="shared" si="1800"/>
        <v>1</v>
      </c>
      <c r="BD872" s="41">
        <f t="shared" si="1801"/>
        <v>2.2560366462850441</v>
      </c>
      <c r="BE872" s="13">
        <f t="shared" si="1802"/>
        <v>14.8521678663</v>
      </c>
      <c r="BF872" s="13">
        <f t="shared" si="1803"/>
        <v>3.3190056789060001</v>
      </c>
      <c r="BG872" s="13">
        <f t="shared" si="1787"/>
        <v>5.2030933584770001</v>
      </c>
      <c r="BH872" s="13">
        <f t="shared" si="1788"/>
        <v>5.53990171385</v>
      </c>
      <c r="BI872" s="13">
        <f t="shared" si="1789"/>
        <v>0.93443044469400005</v>
      </c>
      <c r="BJ872" s="17">
        <f t="shared" si="1790"/>
        <v>0.22346944289775503</v>
      </c>
      <c r="BK872" s="17">
        <f t="shared" si="1791"/>
        <v>0.35032551512449372</v>
      </c>
      <c r="BL872" s="17">
        <f t="shared" si="1792"/>
        <v>0.37300290191442004</v>
      </c>
      <c r="BM872" s="17">
        <f t="shared" si="1793"/>
        <v>6.2915424408462942E-2</v>
      </c>
      <c r="BN872" s="17">
        <f t="shared" si="1819"/>
        <v>1.5676663018521941</v>
      </c>
      <c r="BO872" s="17">
        <f t="shared" si="1820"/>
        <v>1.6691449939537448</v>
      </c>
      <c r="BP872" s="17">
        <f t="shared" si="1821"/>
        <v>0.28153927262998957</v>
      </c>
      <c r="BQ872" s="17">
        <f t="shared" si="1822"/>
        <v>1.0647323298215021</v>
      </c>
      <c r="BR872" s="17">
        <f t="shared" si="1823"/>
        <v>0.17959132775728584</v>
      </c>
      <c r="BS872" s="17">
        <f t="shared" si="1824"/>
        <v>0.16867274781389757</v>
      </c>
      <c r="BT872" s="96">
        <f t="shared" si="1794"/>
        <v>-1.49848059509107</v>
      </c>
      <c r="BU872" s="96">
        <f t="shared" si="1795"/>
        <v>-1.0488925135080578</v>
      </c>
      <c r="BV872" s="96">
        <f t="shared" si="1796"/>
        <v>-0.98616907943716403</v>
      </c>
      <c r="BW872" s="96">
        <f t="shared" si="1797"/>
        <v>-2.7659639242172891</v>
      </c>
      <c r="BX872" s="96"/>
      <c r="BY872" s="96"/>
      <c r="BZ872" s="96"/>
      <c r="CA872" s="96"/>
      <c r="CB872" s="96"/>
      <c r="CC872" s="96"/>
      <c r="CD872" s="96"/>
      <c r="CE872" s="96"/>
      <c r="CF872" s="96"/>
      <c r="CG872" s="96"/>
      <c r="CH872" s="96"/>
      <c r="CJ872" s="39"/>
      <c r="CK872" s="19">
        <f t="shared" si="1804"/>
        <v>0</v>
      </c>
      <c r="CL872" s="38">
        <f t="shared" si="1805"/>
        <v>2.2560366462850441</v>
      </c>
      <c r="CM872" s="39">
        <f t="shared" si="1806"/>
        <v>0.21795665595925207</v>
      </c>
      <c r="CN872" s="39">
        <f t="shared" si="1807"/>
        <v>0.33335810874974781</v>
      </c>
      <c r="CO872" s="41">
        <f t="shared" si="1808"/>
        <v>0.33810000000000001</v>
      </c>
      <c r="CP872" s="39">
        <f t="shared" si="1809"/>
        <v>5.4377834021058162E-2</v>
      </c>
      <c r="CQ872" s="17">
        <f t="shared" si="1810"/>
        <v>1.5294697346249917</v>
      </c>
      <c r="CR872" s="17">
        <f t="shared" si="1811"/>
        <v>1.5512258550305946</v>
      </c>
      <c r="CS872" s="17">
        <f t="shared" si="1812"/>
        <v>0.2494892105117649</v>
      </c>
      <c r="CT872" s="17">
        <f t="shared" si="1813"/>
        <v>1.0142246164883659</v>
      </c>
      <c r="CU872" s="17">
        <f t="shared" si="1814"/>
        <v>0.1631213778629865</v>
      </c>
      <c r="CV872" s="17">
        <f t="shared" si="1815"/>
        <v>0.16083358184282218</v>
      </c>
      <c r="CW872" s="13">
        <f t="shared" si="1816"/>
        <v>-1.5234590618365231</v>
      </c>
      <c r="CX872" s="13">
        <f t="shared" si="1817"/>
        <v>-1.0985379651809251</v>
      </c>
      <c r="CY872" s="13">
        <f t="shared" si="1818"/>
        <v>-2.9117986710039787</v>
      </c>
      <c r="CZ872" s="13">
        <f t="shared" si="1825"/>
        <v>0.42492109665559835</v>
      </c>
      <c r="DA872" s="13">
        <f t="shared" si="1826"/>
        <v>0.43904549256822628</v>
      </c>
      <c r="DB872" s="13">
        <f t="shared" si="1827"/>
        <v>-1.3883396091674556</v>
      </c>
      <c r="DC872" s="13">
        <f t="shared" si="1828"/>
        <v>1.4124395912628184E-2</v>
      </c>
      <c r="DD872" s="13">
        <f t="shared" si="1829"/>
        <v>-1.8132607058230537</v>
      </c>
      <c r="DE872" s="13">
        <f t="shared" si="1830"/>
        <v>-1.8273851017356817</v>
      </c>
      <c r="DF872" s="15"/>
      <c r="DV872" s="39" t="str">
        <f>E872</f>
        <v>STD</v>
      </c>
      <c r="DW872" s="39" t="str">
        <f>A872</f>
        <v>Lab 3</v>
      </c>
      <c r="DX872" s="39" t="str">
        <f>B872</f>
        <v>Jul 30, 2020</v>
      </c>
      <c r="DY872" s="124">
        <f>C872</f>
        <v>5</v>
      </c>
      <c r="DZ872" s="48">
        <f>BE872/AVERAGE(BE870,BE874)</f>
        <v>1.001851671051915</v>
      </c>
      <c r="EA872" s="46">
        <f>(CM872/AVERAGE(CM870,CM874)-1)*10^6</f>
        <v>-5.4376819298429524</v>
      </c>
      <c r="EB872" s="46">
        <f>(CN872/AVERAGE(CN870,CN874)-1)*10^6</f>
        <v>-1.6996459657470098</v>
      </c>
      <c r="EC872" s="46">
        <f>(CP872/AVERAGE(CP870,CP874)-1)*10^6</f>
        <v>-9.574287718527863</v>
      </c>
      <c r="EH872" s="50"/>
      <c r="EK872" s="46"/>
      <c r="EL872" s="46"/>
      <c r="EQ872" s="124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</row>
    <row r="873" spans="1:235">
      <c r="A873" t="s">
        <v>178</v>
      </c>
      <c r="B873" t="s">
        <v>177</v>
      </c>
      <c r="C873">
        <v>5</v>
      </c>
      <c r="D873" s="14">
        <v>25</v>
      </c>
      <c r="E873" t="s">
        <v>176</v>
      </c>
      <c r="F873" s="13">
        <v>9.5858983000000005E-5</v>
      </c>
      <c r="G873" s="13">
        <v>-2.6172700999999999E-6</v>
      </c>
      <c r="H873" s="13">
        <v>1.071337E-4</v>
      </c>
      <c r="I873" s="13">
        <v>4.5621094E-5</v>
      </c>
      <c r="J873" s="13">
        <v>6.9841522999999995E-5</v>
      </c>
      <c r="K873" s="13"/>
      <c r="L873" s="13">
        <v>1.4588614999999999E-4</v>
      </c>
      <c r="M873" s="13"/>
      <c r="N873" s="13">
        <v>7.2235305999999999E-5</v>
      </c>
      <c r="O873" s="13"/>
      <c r="P873" s="13"/>
      <c r="Q873" s="13"/>
      <c r="R873" s="13"/>
      <c r="S873" s="13"/>
      <c r="T873" s="13">
        <v>8.9474425E-5</v>
      </c>
      <c r="U873" s="13">
        <v>1.5613385000000001E-5</v>
      </c>
      <c r="V873" s="13">
        <v>14.966326</v>
      </c>
      <c r="W873" s="13">
        <v>3.3445388</v>
      </c>
      <c r="X873" s="13">
        <v>5.2432315999999997</v>
      </c>
      <c r="Y873" s="13"/>
      <c r="Z873" s="13">
        <v>5.5826874999999996</v>
      </c>
      <c r="AA873" s="13"/>
      <c r="AB873" s="13">
        <v>0.94171892000000001</v>
      </c>
      <c r="AI873" s="68">
        <f t="shared" si="1798"/>
        <v>1</v>
      </c>
      <c r="AJ873" s="13">
        <f t="shared" si="1771"/>
        <v>-6.384558000000005E-6</v>
      </c>
      <c r="AK873" s="13">
        <f t="shared" si="1772"/>
        <v>1.82306551E-5</v>
      </c>
      <c r="AL873" s="13">
        <f t="shared" si="1773"/>
        <v>14.9662188663</v>
      </c>
      <c r="AM873" s="13">
        <f t="shared" si="1774"/>
        <v>3.3444931789060002</v>
      </c>
      <c r="AN873" s="13">
        <f t="shared" si="1775"/>
        <v>5.2431617584770001</v>
      </c>
      <c r="AO873" s="13">
        <f t="shared" si="1776"/>
        <v>0</v>
      </c>
      <c r="AP873" s="13">
        <f t="shared" si="1777"/>
        <v>5.5825416138499993</v>
      </c>
      <c r="AQ873" s="13">
        <f t="shared" si="1778"/>
        <v>0</v>
      </c>
      <c r="AR873" s="13">
        <f t="shared" si="1779"/>
        <v>0.94164668469400004</v>
      </c>
      <c r="AS873" s="13">
        <f t="shared" si="1780"/>
        <v>0</v>
      </c>
      <c r="AT873" s="13">
        <f t="shared" si="1781"/>
        <v>0</v>
      </c>
      <c r="AU873" s="13">
        <f t="shared" si="1782"/>
        <v>0</v>
      </c>
      <c r="AV873" s="13">
        <f t="shared" si="1783"/>
        <v>0</v>
      </c>
      <c r="AW873" s="13">
        <f t="shared" si="1784"/>
        <v>0</v>
      </c>
      <c r="AY873">
        <f t="shared" si="1785"/>
        <v>0</v>
      </c>
      <c r="AZ873">
        <f t="shared" si="1786"/>
        <v>1</v>
      </c>
      <c r="BB873">
        <f t="shared" si="1799"/>
        <v>1</v>
      </c>
      <c r="BC873">
        <f t="shared" si="1800"/>
        <v>1</v>
      </c>
      <c r="BD873" s="41">
        <f t="shared" si="1801"/>
        <v>2.2564420138180359</v>
      </c>
      <c r="BE873" s="13">
        <f t="shared" si="1802"/>
        <v>14.9662188663</v>
      </c>
      <c r="BF873" s="13">
        <f t="shared" si="1803"/>
        <v>3.3444931789060002</v>
      </c>
      <c r="BG873" s="13">
        <f t="shared" si="1787"/>
        <v>5.2431617584770001</v>
      </c>
      <c r="BH873" s="13">
        <f t="shared" si="1788"/>
        <v>5.5825416138499993</v>
      </c>
      <c r="BI873" s="13">
        <f t="shared" si="1789"/>
        <v>0.94164668469400004</v>
      </c>
      <c r="BJ873" s="17">
        <f t="shared" si="1790"/>
        <v>0.22346948209055806</v>
      </c>
      <c r="BK873" s="17">
        <f t="shared" si="1791"/>
        <v>0.35033309383729683</v>
      </c>
      <c r="BL873" s="17">
        <f t="shared" si="1792"/>
        <v>0.37300948647894083</v>
      </c>
      <c r="BM873" s="17">
        <f t="shared" si="1793"/>
        <v>6.2918142057533405E-2</v>
      </c>
      <c r="BN873" s="17">
        <f t="shared" si="1819"/>
        <v>1.567699940770118</v>
      </c>
      <c r="BO873" s="17">
        <f t="shared" si="1820"/>
        <v>1.6691741663758082</v>
      </c>
      <c r="BP873" s="17">
        <f t="shared" si="1821"/>
        <v>0.28155138441694094</v>
      </c>
      <c r="BQ873" s="17">
        <f t="shared" si="1822"/>
        <v>1.064728091751947</v>
      </c>
      <c r="BR873" s="17">
        <f t="shared" si="1823"/>
        <v>0.17959520000914936</v>
      </c>
      <c r="BS873" s="17">
        <f t="shared" si="1824"/>
        <v>0.16867705604877586</v>
      </c>
      <c r="BT873" s="96">
        <f t="shared" si="1794"/>
        <v>-1.498480419707809</v>
      </c>
      <c r="BU873" s="96">
        <f t="shared" si="1795"/>
        <v>-1.0488708803968494</v>
      </c>
      <c r="BV873" s="96">
        <f t="shared" si="1796"/>
        <v>-0.98615142674232026</v>
      </c>
      <c r="BW873" s="96">
        <f t="shared" si="1797"/>
        <v>-2.7659207298749968</v>
      </c>
      <c r="BX873" s="96"/>
      <c r="BY873" s="96"/>
      <c r="BZ873" s="96"/>
      <c r="CA873" s="96"/>
      <c r="CB873" s="96"/>
      <c r="CC873" s="96"/>
      <c r="CD873" s="96"/>
      <c r="CE873" s="96"/>
      <c r="CF873" s="96"/>
      <c r="CG873" s="96"/>
      <c r="CH873" s="96"/>
      <c r="CJ873" s="39"/>
      <c r="CK873" s="19">
        <f t="shared" si="1804"/>
        <v>0</v>
      </c>
      <c r="CL873" s="38">
        <f t="shared" si="1805"/>
        <v>2.2564420138180359</v>
      </c>
      <c r="CM873" s="39">
        <f t="shared" si="1806"/>
        <v>0.21795571596230262</v>
      </c>
      <c r="CN873" s="39">
        <f t="shared" si="1807"/>
        <v>0.3333623466760931</v>
      </c>
      <c r="CO873" s="41">
        <f t="shared" si="1808"/>
        <v>0.33810000000000001</v>
      </c>
      <c r="CP873" s="39">
        <f t="shared" si="1809"/>
        <v>5.4378757939279154E-2</v>
      </c>
      <c r="CQ873" s="17">
        <f t="shared" si="1810"/>
        <v>1.5294957748836975</v>
      </c>
      <c r="CR873" s="17">
        <f t="shared" si="1811"/>
        <v>1.5512325451399371</v>
      </c>
      <c r="CS873" s="17">
        <f t="shared" si="1812"/>
        <v>0.24949452552409515</v>
      </c>
      <c r="CT873" s="17">
        <f t="shared" si="1813"/>
        <v>1.0142117229829504</v>
      </c>
      <c r="CU873" s="17">
        <f t="shared" si="1814"/>
        <v>0.16312207566775833</v>
      </c>
      <c r="CV873" s="17">
        <f t="shared" si="1815"/>
        <v>0.16083631452019861</v>
      </c>
      <c r="CW873" s="13">
        <f t="shared" si="1816"/>
        <v>-1.5234633746159256</v>
      </c>
      <c r="CX873" s="13">
        <f t="shared" si="1817"/>
        <v>-1.0985252524275939</v>
      </c>
      <c r="CY873" s="13">
        <f t="shared" si="1818"/>
        <v>-2.9117816804344074</v>
      </c>
      <c r="CZ873" s="13">
        <f t="shared" si="1825"/>
        <v>0.42493812218833182</v>
      </c>
      <c r="DA873" s="13">
        <f t="shared" si="1826"/>
        <v>0.43904980534762866</v>
      </c>
      <c r="DB873" s="13">
        <f t="shared" si="1827"/>
        <v>-1.388318305818482</v>
      </c>
      <c r="DC873" s="13">
        <f t="shared" si="1828"/>
        <v>1.4111683159297122E-2</v>
      </c>
      <c r="DD873" s="13">
        <f t="shared" si="1829"/>
        <v>-1.8132564280068137</v>
      </c>
      <c r="DE873" s="13">
        <f t="shared" si="1830"/>
        <v>-1.8273681111661109</v>
      </c>
      <c r="DF873" s="15"/>
      <c r="DY873" s="124"/>
      <c r="EE873" t="str">
        <f>E873</f>
        <v>iRM10#2</v>
      </c>
      <c r="EF873" t="str">
        <f>A873</f>
        <v>Lab 3</v>
      </c>
      <c r="EG873" t="str">
        <f>B873</f>
        <v>Jul 30, 2020</v>
      </c>
      <c r="EH873" s="50">
        <f>C873</f>
        <v>5</v>
      </c>
      <c r="EI873" s="48">
        <f>BE873/AVERAGE(BE872,BE874)</f>
        <v>1.0148609931338135</v>
      </c>
      <c r="EJ873" s="46">
        <f>(CM873/AVERAGE(CM872,CM874)-1)*10^6</f>
        <v>-12.696903184616914</v>
      </c>
      <c r="EK873" s="46">
        <f>(CN873/AVERAGE(CN872,CN874)-1)*10^6</f>
        <v>13.297784008381441</v>
      </c>
      <c r="EL873" s="46">
        <f>(CP873/AVERAGE(CP872,CP874)-1)*10^6</f>
        <v>13.057081267087156</v>
      </c>
      <c r="EQ873" s="124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</row>
    <row r="874" spans="1:235">
      <c r="A874" t="s">
        <v>178</v>
      </c>
      <c r="B874" t="s">
        <v>177</v>
      </c>
      <c r="C874">
        <v>5</v>
      </c>
      <c r="D874" s="14">
        <v>26</v>
      </c>
      <c r="E874" t="s">
        <v>162</v>
      </c>
      <c r="F874" s="13">
        <v>9.5858983000000005E-5</v>
      </c>
      <c r="G874" s="13">
        <v>-2.6172700999999999E-6</v>
      </c>
      <c r="H874" s="13">
        <v>1.071337E-4</v>
      </c>
      <c r="I874" s="13">
        <v>4.5621094E-5</v>
      </c>
      <c r="J874" s="13">
        <v>6.9841522999999995E-5</v>
      </c>
      <c r="K874" s="13"/>
      <c r="L874" s="13">
        <v>1.4588614999999999E-4</v>
      </c>
      <c r="M874" s="13"/>
      <c r="N874" s="13">
        <v>7.2235305999999999E-5</v>
      </c>
      <c r="O874" s="13"/>
      <c r="P874" s="13"/>
      <c r="Q874" s="13"/>
      <c r="R874" s="13"/>
      <c r="S874" s="13"/>
      <c r="T874" s="13">
        <v>3.1643127999999999E-5</v>
      </c>
      <c r="U874" s="13">
        <v>1.1024917E-5</v>
      </c>
      <c r="V874" s="13">
        <v>14.642065000000001</v>
      </c>
      <c r="W874" s="13">
        <v>3.2721521999999998</v>
      </c>
      <c r="X874" s="13">
        <v>5.1295824000000003</v>
      </c>
      <c r="Y874" s="13"/>
      <c r="Z874" s="13">
        <v>5.4617801000000004</v>
      </c>
      <c r="AA874" s="13"/>
      <c r="AB874" s="13">
        <v>0.92131989000000003</v>
      </c>
      <c r="AI874" s="68">
        <f t="shared" si="1798"/>
        <v>1</v>
      </c>
      <c r="AJ874" s="13">
        <f t="shared" si="1771"/>
        <v>-6.4215855000000007E-5</v>
      </c>
      <c r="AK874" s="13">
        <f t="shared" si="1772"/>
        <v>1.3642187099999999E-5</v>
      </c>
      <c r="AL874" s="13">
        <f t="shared" si="1773"/>
        <v>14.6419578663</v>
      </c>
      <c r="AM874" s="13">
        <f t="shared" si="1774"/>
        <v>3.272106578906</v>
      </c>
      <c r="AN874" s="13">
        <f t="shared" si="1775"/>
        <v>5.1295125584770007</v>
      </c>
      <c r="AO874" s="13">
        <f t="shared" si="1776"/>
        <v>0</v>
      </c>
      <c r="AP874" s="13">
        <f t="shared" si="1777"/>
        <v>5.46163421385</v>
      </c>
      <c r="AQ874" s="13">
        <f t="shared" si="1778"/>
        <v>0</v>
      </c>
      <c r="AR874" s="13">
        <f t="shared" si="1779"/>
        <v>0.92124765469400005</v>
      </c>
      <c r="AS874" s="13">
        <f t="shared" si="1780"/>
        <v>0</v>
      </c>
      <c r="AT874" s="13">
        <f t="shared" si="1781"/>
        <v>0</v>
      </c>
      <c r="AU874" s="13">
        <f t="shared" si="1782"/>
        <v>0</v>
      </c>
      <c r="AV874" s="13">
        <f t="shared" si="1783"/>
        <v>0</v>
      </c>
      <c r="AW874" s="13">
        <f t="shared" si="1784"/>
        <v>0</v>
      </c>
      <c r="AY874">
        <f t="shared" si="1785"/>
        <v>0</v>
      </c>
      <c r="AZ874">
        <f t="shared" si="1786"/>
        <v>1</v>
      </c>
      <c r="BB874">
        <f t="shared" si="1799"/>
        <v>1</v>
      </c>
      <c r="BC874">
        <f t="shared" si="1800"/>
        <v>1</v>
      </c>
      <c r="BD874" s="41">
        <f t="shared" si="1801"/>
        <v>2.2566313398566504</v>
      </c>
      <c r="BE874" s="13">
        <f t="shared" si="1802"/>
        <v>14.6419578663</v>
      </c>
      <c r="BF874" s="13">
        <f t="shared" si="1803"/>
        <v>3.272106578906</v>
      </c>
      <c r="BG874" s="13">
        <f t="shared" si="1787"/>
        <v>5.1295125584770007</v>
      </c>
      <c r="BH874" s="13">
        <f t="shared" si="1788"/>
        <v>5.46163421385</v>
      </c>
      <c r="BI874" s="13">
        <f t="shared" si="1789"/>
        <v>0.92124765469400005</v>
      </c>
      <c r="BJ874" s="17">
        <f t="shared" si="1790"/>
        <v>0.22347466157084744</v>
      </c>
      <c r="BK874" s="17">
        <f t="shared" si="1791"/>
        <v>0.35032968987590868</v>
      </c>
      <c r="BL874" s="17">
        <f t="shared" si="1792"/>
        <v>0.37301256182552767</v>
      </c>
      <c r="BM874" s="17">
        <f t="shared" si="1793"/>
        <v>6.2918338046467681E-2</v>
      </c>
      <c r="BN874" s="17">
        <f t="shared" si="1819"/>
        <v>1.5676483741529006</v>
      </c>
      <c r="BO874" s="17">
        <f t="shared" si="1820"/>
        <v>1.6691492413661078</v>
      </c>
      <c r="BP874" s="17">
        <f t="shared" si="1821"/>
        <v>0.28154573589776255</v>
      </c>
      <c r="BQ874" s="17">
        <f t="shared" si="1822"/>
        <v>1.064747215566153</v>
      </c>
      <c r="BR874" s="17">
        <f t="shared" si="1823"/>
        <v>0.17959750447857895</v>
      </c>
      <c r="BS874" s="17">
        <f t="shared" si="1824"/>
        <v>0.16867619079246185</v>
      </c>
      <c r="BT874" s="96">
        <f t="shared" si="1794"/>
        <v>-1.498457242403159</v>
      </c>
      <c r="BU874" s="96">
        <f t="shared" si="1795"/>
        <v>-1.0488805968009951</v>
      </c>
      <c r="BV874" s="96">
        <f t="shared" si="1796"/>
        <v>-0.98614318208897833</v>
      </c>
      <c r="BW874" s="96">
        <f t="shared" si="1797"/>
        <v>-2.7659176148969857</v>
      </c>
      <c r="BX874" s="96"/>
      <c r="BY874" s="96"/>
      <c r="BZ874" s="96"/>
      <c r="CA874" s="96"/>
      <c r="CB874" s="96"/>
      <c r="CC874" s="96"/>
      <c r="CD874" s="96"/>
      <c r="CE874" s="96"/>
      <c r="CF874" s="96"/>
      <c r="CG874" s="96"/>
      <c r="CH874" s="96"/>
      <c r="CJ874" s="39"/>
      <c r="CK874" s="19">
        <f t="shared" si="1804"/>
        <v>0</v>
      </c>
      <c r="CL874" s="38">
        <f t="shared" si="1805"/>
        <v>2.2566313398566504</v>
      </c>
      <c r="CM874" s="39">
        <f t="shared" si="1806"/>
        <v>0.21796031076087613</v>
      </c>
      <c r="CN874" s="39">
        <f t="shared" si="1807"/>
        <v>0.33335771875936915</v>
      </c>
      <c r="CO874" s="41">
        <f t="shared" si="1808"/>
        <v>0.33810000000000001</v>
      </c>
      <c r="CP874" s="39">
        <f t="shared" si="1809"/>
        <v>5.4378261820318456E-2</v>
      </c>
      <c r="CQ874" s="17">
        <f t="shared" si="1810"/>
        <v>1.5294422989013599</v>
      </c>
      <c r="CR874" s="17">
        <f t="shared" si="1811"/>
        <v>1.551199843768478</v>
      </c>
      <c r="CS874" s="17">
        <f t="shared" si="1812"/>
        <v>0.24948698976657604</v>
      </c>
      <c r="CT874" s="17">
        <f t="shared" si="1813"/>
        <v>1.0142258030150908</v>
      </c>
      <c r="CU874" s="17">
        <f t="shared" si="1814"/>
        <v>0.16312285200022875</v>
      </c>
      <c r="CV874" s="17">
        <f t="shared" si="1815"/>
        <v>0.16083484714675675</v>
      </c>
      <c r="CW874" s="13">
        <f t="shared" si="1816"/>
        <v>-1.5234422934980405</v>
      </c>
      <c r="CX874" s="13">
        <f t="shared" si="1817"/>
        <v>-1.0985391350657923</v>
      </c>
      <c r="CY874" s="13">
        <f t="shared" si="1818"/>
        <v>-2.9117908038723574</v>
      </c>
      <c r="CZ874" s="13">
        <f t="shared" si="1825"/>
        <v>0.42490315843224841</v>
      </c>
      <c r="DA874" s="13">
        <f t="shared" si="1826"/>
        <v>0.43902872422974371</v>
      </c>
      <c r="DB874" s="13">
        <f t="shared" si="1827"/>
        <v>-1.3883485103743172</v>
      </c>
      <c r="DC874" s="13">
        <f t="shared" si="1828"/>
        <v>1.4125565797495436E-2</v>
      </c>
      <c r="DD874" s="13">
        <f t="shared" si="1829"/>
        <v>-1.8132516688065654</v>
      </c>
      <c r="DE874" s="13">
        <f t="shared" si="1830"/>
        <v>-1.8273772346040607</v>
      </c>
      <c r="DF874" s="15"/>
      <c r="DV874" s="39" t="str">
        <f>E874</f>
        <v>STD</v>
      </c>
      <c r="DW874" s="39" t="str">
        <f>A874</f>
        <v>Lab 3</v>
      </c>
      <c r="DX874" s="39" t="str">
        <f>B874</f>
        <v>Jul 30, 2020</v>
      </c>
      <c r="DY874" s="124">
        <f>C874</f>
        <v>5</v>
      </c>
      <c r="DZ874" s="48">
        <f>BE874/AVERAGE(BE872,BE876)</f>
        <v>0.98840867761112505</v>
      </c>
      <c r="EA874" s="46">
        <f>(CM874/AVERAGE(CM872,CM876)-1)*10^6</f>
        <v>14.094527490904341</v>
      </c>
      <c r="EB874" s="46">
        <f>(CN874/AVERAGE(CN872,CN876)-1)*10^6</f>
        <v>-3.4966373648748217</v>
      </c>
      <c r="EC874" s="46">
        <f>(CP874/AVERAGE(CP872,CP876)-1)*10^6</f>
        <v>-11.922245880868765</v>
      </c>
      <c r="EH874" s="50"/>
      <c r="EK874" s="46"/>
      <c r="EL874" s="46"/>
      <c r="EQ874" s="124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</row>
    <row r="875" spans="1:235">
      <c r="A875" t="s">
        <v>178</v>
      </c>
      <c r="B875" t="s">
        <v>177</v>
      </c>
      <c r="C875">
        <v>5</v>
      </c>
      <c r="D875" s="14">
        <v>27</v>
      </c>
      <c r="E875" t="s">
        <v>163</v>
      </c>
      <c r="F875" s="13">
        <v>9.5858983000000005E-5</v>
      </c>
      <c r="G875" s="13">
        <v>-2.6172700999999999E-6</v>
      </c>
      <c r="H875" s="13">
        <v>1.071337E-4</v>
      </c>
      <c r="I875" s="13">
        <v>4.5621094E-5</v>
      </c>
      <c r="J875" s="13">
        <v>6.9841522999999995E-5</v>
      </c>
      <c r="K875" s="13"/>
      <c r="L875" s="13">
        <v>1.4588614999999999E-4</v>
      </c>
      <c r="M875" s="13"/>
      <c r="N875" s="13">
        <v>7.2235305999999999E-5</v>
      </c>
      <c r="O875" s="13"/>
      <c r="P875" s="13"/>
      <c r="Q875" s="13"/>
      <c r="R875" s="13"/>
      <c r="S875" s="13"/>
      <c r="T875" s="13">
        <v>3.0736038999999998E-5</v>
      </c>
      <c r="U875" s="13">
        <v>2.371342E-5</v>
      </c>
      <c r="V875" s="13">
        <v>14.918789</v>
      </c>
      <c r="W875" s="13">
        <v>3.3339769000000001</v>
      </c>
      <c r="X875" s="13">
        <v>5.2266189000000001</v>
      </c>
      <c r="Y875" s="13"/>
      <c r="Z875" s="13">
        <v>5.5650937000000003</v>
      </c>
      <c r="AA875" s="13"/>
      <c r="AB875" s="13">
        <v>0.93878803</v>
      </c>
      <c r="AI875" s="68">
        <f t="shared" si="1798"/>
        <v>1</v>
      </c>
      <c r="AJ875" s="13">
        <f t="shared" si="1771"/>
        <v>-6.5122944E-5</v>
      </c>
      <c r="AK875" s="13">
        <f t="shared" si="1772"/>
        <v>2.6330690099999999E-5</v>
      </c>
      <c r="AL875" s="13">
        <f t="shared" si="1773"/>
        <v>14.9186818663</v>
      </c>
      <c r="AM875" s="13">
        <f t="shared" si="1774"/>
        <v>3.3339312789060003</v>
      </c>
      <c r="AN875" s="13">
        <f t="shared" si="1775"/>
        <v>5.2265490584770005</v>
      </c>
      <c r="AO875" s="13">
        <f t="shared" si="1776"/>
        <v>0</v>
      </c>
      <c r="AP875" s="13">
        <f t="shared" si="1777"/>
        <v>5.5649478138499999</v>
      </c>
      <c r="AQ875" s="13">
        <f t="shared" si="1778"/>
        <v>0</v>
      </c>
      <c r="AR875" s="13">
        <f t="shared" si="1779"/>
        <v>0.93871579469400002</v>
      </c>
      <c r="AS875" s="13">
        <f t="shared" si="1780"/>
        <v>0</v>
      </c>
      <c r="AT875" s="13">
        <f t="shared" si="1781"/>
        <v>0</v>
      </c>
      <c r="AU875" s="13">
        <f t="shared" si="1782"/>
        <v>0</v>
      </c>
      <c r="AV875" s="13">
        <f t="shared" si="1783"/>
        <v>0</v>
      </c>
      <c r="AW875" s="13">
        <f t="shared" si="1784"/>
        <v>0</v>
      </c>
      <c r="AY875">
        <f t="shared" si="1785"/>
        <v>0</v>
      </c>
      <c r="AZ875">
        <f t="shared" si="1786"/>
        <v>1</v>
      </c>
      <c r="BB875">
        <f t="shared" si="1799"/>
        <v>1</v>
      </c>
      <c r="BC875">
        <f t="shared" si="1800"/>
        <v>1</v>
      </c>
      <c r="BD875" s="41">
        <f t="shared" si="1801"/>
        <v>2.2570112730813512</v>
      </c>
      <c r="BE875" s="13">
        <f t="shared" si="1802"/>
        <v>14.9186818663</v>
      </c>
      <c r="BF875" s="13">
        <f t="shared" si="1803"/>
        <v>3.3339312789060003</v>
      </c>
      <c r="BG875" s="13">
        <f t="shared" si="1787"/>
        <v>5.2265490584770005</v>
      </c>
      <c r="BH875" s="13">
        <f t="shared" si="1788"/>
        <v>5.5649478138499999</v>
      </c>
      <c r="BI875" s="13">
        <f t="shared" si="1789"/>
        <v>0.93871579469400002</v>
      </c>
      <c r="BJ875" s="17">
        <f t="shared" si="1790"/>
        <v>0.22347358223631406</v>
      </c>
      <c r="BK875" s="17">
        <f t="shared" si="1791"/>
        <v>0.35033584771877996</v>
      </c>
      <c r="BL875" s="17">
        <f t="shared" si="1792"/>
        <v>0.37301873340571268</v>
      </c>
      <c r="BM875" s="17">
        <f t="shared" si="1793"/>
        <v>6.2922167193234207E-2</v>
      </c>
      <c r="BN875" s="17">
        <f t="shared" si="1819"/>
        <v>1.5676835007205205</v>
      </c>
      <c r="BO875" s="17">
        <f t="shared" si="1820"/>
        <v>1.6691849196352024</v>
      </c>
      <c r="BP875" s="17">
        <f t="shared" si="1821"/>
        <v>0.28156423038270639</v>
      </c>
      <c r="BQ875" s="17">
        <f t="shared" si="1822"/>
        <v>1.0647461167180947</v>
      </c>
      <c r="BR875" s="17">
        <f t="shared" si="1823"/>
        <v>0.17960527762988965</v>
      </c>
      <c r="BS875" s="17">
        <f t="shared" si="1824"/>
        <v>0.16868366534502466</v>
      </c>
      <c r="BT875" s="96">
        <f t="shared" si="1794"/>
        <v>-1.498462072199666</v>
      </c>
      <c r="BU875" s="96">
        <f t="shared" si="1795"/>
        <v>-1.0488630196759874</v>
      </c>
      <c r="BV875" s="96">
        <f t="shared" si="1796"/>
        <v>-0.98612663699167591</v>
      </c>
      <c r="BW875" s="96">
        <f t="shared" si="1797"/>
        <v>-2.765856757754678</v>
      </c>
      <c r="BX875" s="96"/>
      <c r="BY875" s="96"/>
      <c r="BZ875" s="96"/>
      <c r="CA875" s="96"/>
      <c r="CB875" s="96"/>
      <c r="CC875" s="96"/>
      <c r="CD875" s="96"/>
      <c r="CE875" s="96"/>
      <c r="CF875" s="96"/>
      <c r="CG875" s="96"/>
      <c r="CH875" s="96"/>
      <c r="CJ875" s="39"/>
      <c r="CK875" s="19">
        <f t="shared" si="1804"/>
        <v>0</v>
      </c>
      <c r="CL875" s="38">
        <f t="shared" si="1805"/>
        <v>2.2570112730813512</v>
      </c>
      <c r="CM875" s="39">
        <f t="shared" si="1806"/>
        <v>0.21795834120309826</v>
      </c>
      <c r="CN875" s="39">
        <f t="shared" si="1807"/>
        <v>0.3333607911531003</v>
      </c>
      <c r="CO875" s="41">
        <f t="shared" si="1808"/>
        <v>0.33810000000000001</v>
      </c>
      <c r="CP875" s="39">
        <f t="shared" si="1809"/>
        <v>5.4380235650796603E-2</v>
      </c>
      <c r="CQ875" s="17">
        <f t="shared" si="1810"/>
        <v>1.5294702157898492</v>
      </c>
      <c r="CR875" s="17">
        <f t="shared" si="1811"/>
        <v>1.551213861023796</v>
      </c>
      <c r="CS875" s="17">
        <f t="shared" si="1812"/>
        <v>0.24949830022850064</v>
      </c>
      <c r="CT875" s="17">
        <f t="shared" si="1813"/>
        <v>1.0142164554820821</v>
      </c>
      <c r="CU875" s="17">
        <f t="shared" si="1814"/>
        <v>0.16312726959488694</v>
      </c>
      <c r="CV875" s="17">
        <f t="shared" si="1815"/>
        <v>0.16084068515467789</v>
      </c>
      <c r="CW875" s="13">
        <f t="shared" si="1816"/>
        <v>-1.5234513298527319</v>
      </c>
      <c r="CX875" s="13">
        <f t="shared" si="1817"/>
        <v>-1.098529918601316</v>
      </c>
      <c r="CY875" s="13">
        <f t="shared" si="1818"/>
        <v>-2.9117545063779224</v>
      </c>
      <c r="CZ875" s="13">
        <f t="shared" si="1825"/>
        <v>0.42492141125141603</v>
      </c>
      <c r="DA875" s="13">
        <f t="shared" si="1826"/>
        <v>0.43903776058443517</v>
      </c>
      <c r="DB875" s="13">
        <f t="shared" si="1827"/>
        <v>-1.3883031765251905</v>
      </c>
      <c r="DC875" s="13">
        <f t="shared" si="1828"/>
        <v>1.4116349333019159E-2</v>
      </c>
      <c r="DD875" s="13">
        <f t="shared" si="1829"/>
        <v>-1.8132245877766067</v>
      </c>
      <c r="DE875" s="13">
        <f t="shared" si="1830"/>
        <v>-1.8273409371096259</v>
      </c>
      <c r="DF875" s="15"/>
      <c r="DY875" s="124"/>
      <c r="EE875" t="str">
        <f>E875</f>
        <v>iRM4</v>
      </c>
      <c r="EF875" t="str">
        <f>A875</f>
        <v>Lab 3</v>
      </c>
      <c r="EG875" t="str">
        <f>B875</f>
        <v>Jul 30, 2020</v>
      </c>
      <c r="EH875" s="50">
        <f>C875</f>
        <v>5</v>
      </c>
      <c r="EI875" s="48">
        <f>BE875/AVERAGE(BE874,BE876)</f>
        <v>1.0142854881139627</v>
      </c>
      <c r="EJ875" s="46">
        <f>(CM875/AVERAGE(CM874,CM876)-1)*10^6</f>
        <v>-3.3261029659392705</v>
      </c>
      <c r="EK875" s="46">
        <f>(CN875/AVERAGE(CN874,CN876)-1)*10^6</f>
        <v>6.3047817748795865</v>
      </c>
      <c r="EL875" s="46">
        <f>(CP875/AVERAGE(CP874,CP876)-1)*10^6</f>
        <v>20.441890711486721</v>
      </c>
      <c r="EQ875" s="124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</row>
    <row r="876" spans="1:235">
      <c r="A876" t="s">
        <v>178</v>
      </c>
      <c r="B876" t="s">
        <v>177</v>
      </c>
      <c r="C876">
        <v>5</v>
      </c>
      <c r="D876" s="14">
        <v>28</v>
      </c>
      <c r="E876" t="s">
        <v>162</v>
      </c>
      <c r="F876" s="13">
        <v>9.5858983000000005E-5</v>
      </c>
      <c r="G876" s="13">
        <v>-2.6172700999999999E-6</v>
      </c>
      <c r="H876" s="13">
        <v>1.071337E-4</v>
      </c>
      <c r="I876" s="13">
        <v>4.5621094E-5</v>
      </c>
      <c r="J876" s="13">
        <v>6.9841522999999995E-5</v>
      </c>
      <c r="K876" s="13"/>
      <c r="L876" s="13">
        <v>1.4588614999999999E-4</v>
      </c>
      <c r="M876" s="13"/>
      <c r="N876" s="13">
        <v>7.2235305999999999E-5</v>
      </c>
      <c r="O876" s="13"/>
      <c r="P876" s="13"/>
      <c r="Q876" s="13"/>
      <c r="R876" s="13"/>
      <c r="S876" s="13"/>
      <c r="T876" s="13">
        <v>2.8810295000000001E-5</v>
      </c>
      <c r="U876" s="13">
        <v>-1.0402446E-5</v>
      </c>
      <c r="V876" s="13">
        <v>14.775275000000001</v>
      </c>
      <c r="W876" s="13">
        <v>3.3018947000000001</v>
      </c>
      <c r="X876" s="13">
        <v>5.1763146999999998</v>
      </c>
      <c r="Y876" s="13"/>
      <c r="Z876" s="13">
        <v>5.5115423000000003</v>
      </c>
      <c r="AA876" s="13"/>
      <c r="AB876" s="13">
        <v>0.92974904999999997</v>
      </c>
      <c r="AI876" s="68">
        <f t="shared" si="1798"/>
        <v>1</v>
      </c>
      <c r="AJ876" s="13">
        <f t="shared" si="1771"/>
        <v>-6.7048688000000001E-5</v>
      </c>
      <c r="AK876" s="13">
        <f t="shared" si="1772"/>
        <v>-7.7851759000000007E-6</v>
      </c>
      <c r="AL876" s="13">
        <f t="shared" si="1773"/>
        <v>14.7751678663</v>
      </c>
      <c r="AM876" s="13">
        <f t="shared" si="1774"/>
        <v>3.3018490789060002</v>
      </c>
      <c r="AN876" s="13">
        <f t="shared" si="1775"/>
        <v>5.1762448584770002</v>
      </c>
      <c r="AO876" s="13">
        <f t="shared" si="1776"/>
        <v>0</v>
      </c>
      <c r="AP876" s="13">
        <f t="shared" si="1777"/>
        <v>5.51139641385</v>
      </c>
      <c r="AQ876" s="13">
        <f t="shared" si="1778"/>
        <v>0</v>
      </c>
      <c r="AR876" s="13">
        <f t="shared" si="1779"/>
        <v>0.92967681469399999</v>
      </c>
      <c r="AS876" s="13">
        <f t="shared" si="1780"/>
        <v>0</v>
      </c>
      <c r="AT876" s="13">
        <f t="shared" si="1781"/>
        <v>0</v>
      </c>
      <c r="AU876" s="13">
        <f t="shared" si="1782"/>
        <v>0</v>
      </c>
      <c r="AV876" s="13">
        <f t="shared" si="1783"/>
        <v>0</v>
      </c>
      <c r="AW876" s="13">
        <f t="shared" si="1784"/>
        <v>0</v>
      </c>
      <c r="AY876">
        <f t="shared" si="1785"/>
        <v>0</v>
      </c>
      <c r="AZ876">
        <f t="shared" si="1786"/>
        <v>1</v>
      </c>
      <c r="BB876">
        <f t="shared" si="1799"/>
        <v>1</v>
      </c>
      <c r="BC876">
        <f t="shared" si="1800"/>
        <v>1</v>
      </c>
      <c r="BD876" s="41">
        <f t="shared" si="1801"/>
        <v>2.2569363191290113</v>
      </c>
      <c r="BE876" s="13">
        <f t="shared" si="1802"/>
        <v>14.7751678663</v>
      </c>
      <c r="BF876" s="13">
        <f t="shared" si="1803"/>
        <v>3.3018490789060002</v>
      </c>
      <c r="BG876" s="13">
        <f t="shared" si="1787"/>
        <v>5.1762448584770002</v>
      </c>
      <c r="BH876" s="13">
        <f t="shared" si="1788"/>
        <v>5.51139641385</v>
      </c>
      <c r="BI876" s="13">
        <f t="shared" si="1789"/>
        <v>0.92967681469399999</v>
      </c>
      <c r="BJ876" s="17">
        <f t="shared" si="1790"/>
        <v>0.22347286398261745</v>
      </c>
      <c r="BK876" s="17">
        <f t="shared" si="1791"/>
        <v>0.35033408116352155</v>
      </c>
      <c r="BL876" s="17">
        <f t="shared" si="1792"/>
        <v>0.37301751585649934</v>
      </c>
      <c r="BM876" s="17">
        <f t="shared" si="1793"/>
        <v>6.2921573758526084E-2</v>
      </c>
      <c r="BN876" s="17">
        <f t="shared" si="1819"/>
        <v>1.5676806343287024</v>
      </c>
      <c r="BO876" s="17">
        <f t="shared" si="1820"/>
        <v>1.6691848361755188</v>
      </c>
      <c r="BP876" s="17">
        <f t="shared" si="1821"/>
        <v>0.28156247983388427</v>
      </c>
      <c r="BQ876" s="17">
        <f t="shared" si="1822"/>
        <v>1.0647480102924674</v>
      </c>
      <c r="BR876" s="17">
        <f t="shared" si="1823"/>
        <v>0.17960448937640433</v>
      </c>
      <c r="BS876" s="17">
        <f t="shared" si="1824"/>
        <v>0.16868262503450951</v>
      </c>
      <c r="BT876" s="96">
        <f t="shared" si="1794"/>
        <v>-1.4984652862478038</v>
      </c>
      <c r="BU876" s="96">
        <f t="shared" si="1795"/>
        <v>-1.0488680621508693</v>
      </c>
      <c r="BV876" s="96">
        <f t="shared" si="1796"/>
        <v>-0.98612990104007714</v>
      </c>
      <c r="BW876" s="96">
        <f t="shared" si="1797"/>
        <v>-2.7658661890494511</v>
      </c>
      <c r="BX876" s="96"/>
      <c r="BY876" s="96"/>
      <c r="BZ876" s="96"/>
      <c r="CA876" s="96"/>
      <c r="CB876" s="96"/>
      <c r="CC876" s="96"/>
      <c r="CD876" s="96"/>
      <c r="CE876" s="96"/>
      <c r="CF876" s="96"/>
      <c r="CG876" s="96"/>
      <c r="CH876" s="96"/>
      <c r="CJ876" s="39"/>
      <c r="CK876" s="19">
        <f t="shared" si="1804"/>
        <v>0</v>
      </c>
      <c r="CL876" s="38">
        <f t="shared" si="1805"/>
        <v>2.2569363191290113</v>
      </c>
      <c r="CM876" s="39">
        <f t="shared" si="1806"/>
        <v>0.21795782155391319</v>
      </c>
      <c r="CN876" s="39">
        <f t="shared" si="1807"/>
        <v>0.3333596600392526</v>
      </c>
      <c r="CO876" s="41">
        <f t="shared" si="1808"/>
        <v>0.33810000000000001</v>
      </c>
      <c r="CP876" s="39">
        <f t="shared" si="1809"/>
        <v>5.4379986257053578E-2</v>
      </c>
      <c r="CQ876" s="17">
        <f t="shared" si="1810"/>
        <v>1.5294686727119546</v>
      </c>
      <c r="CR876" s="17">
        <f t="shared" si="1811"/>
        <v>1.5512175593862267</v>
      </c>
      <c r="CS876" s="17">
        <f t="shared" si="1812"/>
        <v>0.24949775084626796</v>
      </c>
      <c r="CT876" s="17">
        <f t="shared" si="1813"/>
        <v>1.0142198967931189</v>
      </c>
      <c r="CU876" s="17">
        <f t="shared" si="1814"/>
        <v>0.16312707497556961</v>
      </c>
      <c r="CV876" s="17">
        <f t="shared" si="1815"/>
        <v>0.16083994752160183</v>
      </c>
      <c r="CW876" s="13">
        <f t="shared" si="1816"/>
        <v>-1.5234537140230358</v>
      </c>
      <c r="CX876" s="13">
        <f t="shared" si="1817"/>
        <v>-1.0985333116691172</v>
      </c>
      <c r="CY876" s="13">
        <f t="shared" si="1818"/>
        <v>-2.911759092498448</v>
      </c>
      <c r="CZ876" s="13">
        <f t="shared" si="1825"/>
        <v>0.4249204023539187</v>
      </c>
      <c r="DA876" s="13">
        <f t="shared" si="1826"/>
        <v>0.43904014475473879</v>
      </c>
      <c r="DB876" s="13">
        <f t="shared" si="1827"/>
        <v>-1.3883053784754125</v>
      </c>
      <c r="DC876" s="13">
        <f t="shared" si="1828"/>
        <v>1.4119742400820319E-2</v>
      </c>
      <c r="DD876" s="13">
        <f t="shared" si="1829"/>
        <v>-1.8132257808293311</v>
      </c>
      <c r="DE876" s="13">
        <f t="shared" si="1830"/>
        <v>-1.8273455232301512</v>
      </c>
      <c r="DF876" s="15"/>
      <c r="DV876" s="39" t="str">
        <f>E876</f>
        <v>STD</v>
      </c>
      <c r="DW876" s="39" t="str">
        <f>A876</f>
        <v>Lab 3</v>
      </c>
      <c r="DX876" s="39" t="str">
        <f>B876</f>
        <v>Jul 30, 2020</v>
      </c>
      <c r="DY876" s="124">
        <f>C876</f>
        <v>5</v>
      </c>
      <c r="DZ876" s="48">
        <f>BE876/AVERAGE(BE874,BE878)</f>
        <v>1.0042131615854941</v>
      </c>
      <c r="EA876" s="46">
        <f>(CM876/AVERAGE(CM874,CM878)-1)*10^6</f>
        <v>-2.3071367666327447</v>
      </c>
      <c r="EB876" s="46">
        <f>(CN876/AVERAGE(CN874,CN878)-1)*10^6</f>
        <v>0.22484150630219801</v>
      </c>
      <c r="EC876" s="46">
        <f>(CP876/AVERAGE(CP874,CP878)-1)*10^6</f>
        <v>17.222936397498501</v>
      </c>
      <c r="EH876" s="50"/>
      <c r="EK876" s="46"/>
      <c r="EL876" s="46"/>
      <c r="EQ876" s="124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</row>
    <row r="877" spans="1:235">
      <c r="A877" t="s">
        <v>178</v>
      </c>
      <c r="B877" t="s">
        <v>177</v>
      </c>
      <c r="C877">
        <v>5</v>
      </c>
      <c r="D877" s="14">
        <v>29</v>
      </c>
      <c r="E877" t="s">
        <v>164</v>
      </c>
      <c r="F877" s="13">
        <v>9.5858983000000005E-5</v>
      </c>
      <c r="G877" s="13">
        <v>-2.6172700999999999E-6</v>
      </c>
      <c r="H877" s="13">
        <v>1.071337E-4</v>
      </c>
      <c r="I877" s="13">
        <v>4.5621094E-5</v>
      </c>
      <c r="J877" s="13">
        <v>6.9841522999999995E-5</v>
      </c>
      <c r="K877" s="13"/>
      <c r="L877" s="13">
        <v>1.4588614999999999E-4</v>
      </c>
      <c r="M877" s="13"/>
      <c r="N877" s="13">
        <v>7.2235305999999999E-5</v>
      </c>
      <c r="O877" s="13"/>
      <c r="P877" s="13"/>
      <c r="Q877" s="13"/>
      <c r="R877" s="13"/>
      <c r="S877" s="13"/>
      <c r="T877" s="13">
        <v>1.3308784E-5</v>
      </c>
      <c r="U877" s="13">
        <v>2.8046793000000001E-5</v>
      </c>
      <c r="V877" s="13">
        <v>14.629489</v>
      </c>
      <c r="W877" s="13">
        <v>3.2693376999999999</v>
      </c>
      <c r="X877" s="13">
        <v>5.1253073000000002</v>
      </c>
      <c r="Y877" s="13"/>
      <c r="Z877" s="13">
        <v>5.4572878999999999</v>
      </c>
      <c r="AA877" s="13"/>
      <c r="AB877" s="13">
        <v>0.92058843999999995</v>
      </c>
      <c r="AI877" s="68">
        <f t="shared" si="1798"/>
        <v>1</v>
      </c>
      <c r="AJ877" s="13">
        <f t="shared" si="1771"/>
        <v>-8.2550199000000005E-5</v>
      </c>
      <c r="AK877" s="13">
        <f t="shared" si="1772"/>
        <v>3.06640631E-5</v>
      </c>
      <c r="AL877" s="13">
        <f t="shared" si="1773"/>
        <v>14.629381866299999</v>
      </c>
      <c r="AM877" s="13">
        <f t="shared" si="1774"/>
        <v>3.269292078906</v>
      </c>
      <c r="AN877" s="13">
        <f t="shared" si="1775"/>
        <v>5.1252374584770006</v>
      </c>
      <c r="AO877" s="13">
        <f t="shared" si="1776"/>
        <v>0</v>
      </c>
      <c r="AP877" s="13">
        <f t="shared" si="1777"/>
        <v>5.4571420138499995</v>
      </c>
      <c r="AQ877" s="13">
        <f t="shared" si="1778"/>
        <v>0</v>
      </c>
      <c r="AR877" s="13">
        <f t="shared" si="1779"/>
        <v>0.92051620469399997</v>
      </c>
      <c r="AS877" s="13">
        <f t="shared" si="1780"/>
        <v>0</v>
      </c>
      <c r="AT877" s="13">
        <f t="shared" si="1781"/>
        <v>0</v>
      </c>
      <c r="AU877" s="13">
        <f t="shared" si="1782"/>
        <v>0</v>
      </c>
      <c r="AV877" s="13">
        <f t="shared" si="1783"/>
        <v>0</v>
      </c>
      <c r="AW877" s="13">
        <f t="shared" si="1784"/>
        <v>0</v>
      </c>
      <c r="AY877">
        <f t="shared" si="1785"/>
        <v>0</v>
      </c>
      <c r="AZ877">
        <f t="shared" si="1786"/>
        <v>1</v>
      </c>
      <c r="BB877">
        <f t="shared" si="1799"/>
        <v>1</v>
      </c>
      <c r="BC877">
        <f t="shared" si="1800"/>
        <v>1</v>
      </c>
      <c r="BD877" s="41">
        <f t="shared" si="1801"/>
        <v>2.2574679247951344</v>
      </c>
      <c r="BE877" s="13">
        <f t="shared" si="1802"/>
        <v>14.629381866299999</v>
      </c>
      <c r="BF877" s="13">
        <f t="shared" si="1803"/>
        <v>3.269292078906</v>
      </c>
      <c r="BG877" s="13">
        <f t="shared" si="1787"/>
        <v>5.1252374584770006</v>
      </c>
      <c r="BH877" s="13">
        <f t="shared" si="1788"/>
        <v>5.4571420138499995</v>
      </c>
      <c r="BI877" s="13">
        <f t="shared" si="1789"/>
        <v>0.92051620469399997</v>
      </c>
      <c r="BJ877" s="17">
        <f t="shared" si="1790"/>
        <v>0.22347438249849003</v>
      </c>
      <c r="BK877" s="17">
        <f t="shared" si="1791"/>
        <v>0.35033862027235835</v>
      </c>
      <c r="BL877" s="17">
        <f t="shared" si="1792"/>
        <v>0.37302615132502498</v>
      </c>
      <c r="BM877" s="17">
        <f t="shared" si="1793"/>
        <v>6.2922426463860773E-2</v>
      </c>
      <c r="BN877" s="17">
        <f t="shared" si="1819"/>
        <v>1.5676902934264758</v>
      </c>
      <c r="BO877" s="17">
        <f t="shared" si="1820"/>
        <v>1.6692121358811469</v>
      </c>
      <c r="BP877" s="17">
        <f t="shared" si="1821"/>
        <v>0.28156438228120362</v>
      </c>
      <c r="BQ877" s="17">
        <f t="shared" si="1822"/>
        <v>1.0647588639671783</v>
      </c>
      <c r="BR877" s="17">
        <f t="shared" si="1823"/>
        <v>0.17960459630440961</v>
      </c>
      <c r="BS877" s="17">
        <f t="shared" si="1824"/>
        <v>0.16868100598404223</v>
      </c>
      <c r="BT877" s="96">
        <f t="shared" si="1794"/>
        <v>-1.4984584911914096</v>
      </c>
      <c r="BU877" s="96">
        <f t="shared" si="1795"/>
        <v>-1.0488551057196351</v>
      </c>
      <c r="BV877" s="96">
        <f t="shared" si="1796"/>
        <v>-0.98610675100501644</v>
      </c>
      <c r="BW877" s="96">
        <f t="shared" si="1797"/>
        <v>-2.7658526372657635</v>
      </c>
      <c r="BX877" s="96"/>
      <c r="BY877" s="96"/>
      <c r="BZ877" s="96"/>
      <c r="CA877" s="96"/>
      <c r="CB877" s="96"/>
      <c r="CC877" s="96"/>
      <c r="CD877" s="96"/>
      <c r="CE877" s="96"/>
      <c r="CF877" s="96"/>
      <c r="CG877" s="96"/>
      <c r="CH877" s="96"/>
      <c r="CJ877" s="39"/>
      <c r="CK877" s="19">
        <f t="shared" si="1804"/>
        <v>0</v>
      </c>
      <c r="CL877" s="38">
        <f t="shared" si="1805"/>
        <v>2.2574679247951344</v>
      </c>
      <c r="CM877" s="39">
        <f t="shared" si="1806"/>
        <v>0.21795801972253642</v>
      </c>
      <c r="CN877" s="39">
        <f t="shared" si="1807"/>
        <v>0.33336007944825297</v>
      </c>
      <c r="CO877" s="41">
        <f t="shared" si="1808"/>
        <v>0.33810000000000001</v>
      </c>
      <c r="CP877" s="39">
        <f t="shared" si="1809"/>
        <v>5.4378854497554301E-2</v>
      </c>
      <c r="CQ877" s="17">
        <f t="shared" si="1810"/>
        <v>1.5294692063757278</v>
      </c>
      <c r="CR877" s="17">
        <f t="shared" si="1811"/>
        <v>1.5512161490107401</v>
      </c>
      <c r="CS877" s="17">
        <f t="shared" si="1812"/>
        <v>0.2494923314442814</v>
      </c>
      <c r="CT877" s="17">
        <f t="shared" si="1813"/>
        <v>1.014218620776645</v>
      </c>
      <c r="CU877" s="17">
        <f t="shared" si="1814"/>
        <v>0.16312347473505881</v>
      </c>
      <c r="CV877" s="17">
        <f t="shared" si="1815"/>
        <v>0.16083660011107453</v>
      </c>
      <c r="CW877" s="13">
        <f t="shared" si="1816"/>
        <v>-1.5234528048171547</v>
      </c>
      <c r="CX877" s="13">
        <f t="shared" si="1817"/>
        <v>-1.0985320535422747</v>
      </c>
      <c r="CY877" s="13">
        <f t="shared" si="1818"/>
        <v>-2.911779904774332</v>
      </c>
      <c r="CZ877" s="13">
        <f t="shared" si="1825"/>
        <v>0.42492075127488033</v>
      </c>
      <c r="DA877" s="13">
        <f t="shared" si="1826"/>
        <v>0.43903923554885771</v>
      </c>
      <c r="DB877" s="13">
        <f t="shared" si="1827"/>
        <v>-1.3883270999571777</v>
      </c>
      <c r="DC877" s="13">
        <f t="shared" si="1828"/>
        <v>1.4118484273977662E-2</v>
      </c>
      <c r="DD877" s="13">
        <f t="shared" si="1829"/>
        <v>-1.8132478512320578</v>
      </c>
      <c r="DE877" s="13">
        <f t="shared" si="1830"/>
        <v>-1.8273663355060354</v>
      </c>
      <c r="DF877" s="15"/>
      <c r="DY877" s="124"/>
      <c r="EE877" t="str">
        <f>E877</f>
        <v>iRM5</v>
      </c>
      <c r="EF877" t="str">
        <f>A877</f>
        <v>Lab 3</v>
      </c>
      <c r="EG877" t="str">
        <f>B877</f>
        <v>Jul 30, 2020</v>
      </c>
      <c r="EH877" s="50">
        <f>C877</f>
        <v>5</v>
      </c>
      <c r="EI877" s="48">
        <f>BE877/AVERAGE(BE876,BE878)</f>
        <v>0.98982380247501867</v>
      </c>
      <c r="EJ877" s="46">
        <f>(CM877/AVERAGE(CM876,CM878)-1)*10^6</f>
        <v>4.3123739852379828</v>
      </c>
      <c r="EK877" s="46">
        <f>(CN877/AVERAGE(CN876,CN878)-1)*10^6</f>
        <v>-1.4287169309845638</v>
      </c>
      <c r="EL877" s="46">
        <f>(CP877/AVERAGE(CP876,CP878)-1)*10^6</f>
        <v>-19.444881676822234</v>
      </c>
      <c r="EQ877" s="124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</row>
    <row r="878" spans="1:235">
      <c r="A878" t="s">
        <v>178</v>
      </c>
      <c r="B878" t="s">
        <v>177</v>
      </c>
      <c r="C878">
        <v>5</v>
      </c>
      <c r="D878" s="14">
        <v>30</v>
      </c>
      <c r="E878" t="s">
        <v>162</v>
      </c>
      <c r="F878" s="13">
        <v>9.5858983000000005E-5</v>
      </c>
      <c r="G878" s="13">
        <v>-2.6172700999999999E-6</v>
      </c>
      <c r="H878" s="13">
        <v>1.071337E-4</v>
      </c>
      <c r="I878" s="13">
        <v>4.5621094E-5</v>
      </c>
      <c r="J878" s="13">
        <v>6.9841522999999995E-5</v>
      </c>
      <c r="K878" s="13"/>
      <c r="L878" s="13">
        <v>1.4588614999999999E-4</v>
      </c>
      <c r="M878" s="13"/>
      <c r="N878" s="13">
        <v>7.2235305999999999E-5</v>
      </c>
      <c r="O878" s="13"/>
      <c r="P878" s="13"/>
      <c r="Q878" s="13"/>
      <c r="R878" s="13"/>
      <c r="S878" s="13"/>
      <c r="T878" s="13">
        <v>-5.6050437000000005E-7</v>
      </c>
      <c r="U878" s="13">
        <v>4.5360971999999997E-6</v>
      </c>
      <c r="V878" s="13">
        <v>14.784507</v>
      </c>
      <c r="W878" s="13">
        <v>3.3039665999999999</v>
      </c>
      <c r="X878" s="13">
        <v>5.1796743000000003</v>
      </c>
      <c r="Y878" s="13"/>
      <c r="Z878" s="13">
        <v>5.5151914</v>
      </c>
      <c r="AA878" s="13"/>
      <c r="AB878" s="13">
        <v>0.93037882999999999</v>
      </c>
      <c r="AI878" s="68">
        <f t="shared" si="1798"/>
        <v>1</v>
      </c>
      <c r="AJ878" s="13">
        <f t="shared" si="1771"/>
        <v>-9.6419487370000002E-5</v>
      </c>
      <c r="AK878" s="13">
        <f t="shared" si="1772"/>
        <v>7.1533672999999995E-6</v>
      </c>
      <c r="AL878" s="13">
        <f t="shared" si="1773"/>
        <v>14.784399866299999</v>
      </c>
      <c r="AM878" s="13">
        <f t="shared" si="1774"/>
        <v>3.303920978906</v>
      </c>
      <c r="AN878" s="13">
        <f t="shared" si="1775"/>
        <v>5.1796044584770007</v>
      </c>
      <c r="AO878" s="13">
        <f t="shared" si="1776"/>
        <v>0</v>
      </c>
      <c r="AP878" s="13">
        <f t="shared" si="1777"/>
        <v>5.5150455138499996</v>
      </c>
      <c r="AQ878" s="13">
        <f t="shared" si="1778"/>
        <v>0</v>
      </c>
      <c r="AR878" s="13">
        <f t="shared" si="1779"/>
        <v>0.93030659469400001</v>
      </c>
      <c r="AS878" s="13">
        <f t="shared" si="1780"/>
        <v>0</v>
      </c>
      <c r="AT878" s="13">
        <f t="shared" si="1781"/>
        <v>0</v>
      </c>
      <c r="AU878" s="13">
        <f t="shared" si="1782"/>
        <v>0</v>
      </c>
      <c r="AV878" s="13">
        <f t="shared" si="1783"/>
        <v>0</v>
      </c>
      <c r="AW878" s="13">
        <f t="shared" si="1784"/>
        <v>0</v>
      </c>
      <c r="AY878">
        <f t="shared" si="1785"/>
        <v>0</v>
      </c>
      <c r="AZ878">
        <f t="shared" si="1786"/>
        <v>1</v>
      </c>
      <c r="BB878">
        <f t="shared" si="1799"/>
        <v>1</v>
      </c>
      <c r="BC878">
        <f t="shared" si="1800"/>
        <v>1</v>
      </c>
      <c r="BD878" s="41">
        <f t="shared" si="1801"/>
        <v>2.2577915871299825</v>
      </c>
      <c r="BE878" s="13">
        <f t="shared" si="1802"/>
        <v>14.784399866299999</v>
      </c>
      <c r="BF878" s="13">
        <f t="shared" si="1803"/>
        <v>3.303920978906</v>
      </c>
      <c r="BG878" s="13">
        <f t="shared" si="1787"/>
        <v>5.1796044584770007</v>
      </c>
      <c r="BH878" s="13">
        <f t="shared" si="1788"/>
        <v>5.5150455138499996</v>
      </c>
      <c r="BI878" s="13">
        <f t="shared" si="1789"/>
        <v>0.93030659469400001</v>
      </c>
      <c r="BJ878" s="17">
        <f t="shared" si="1790"/>
        <v>0.22347345910448863</v>
      </c>
      <c r="BK878" s="17">
        <f t="shared" si="1791"/>
        <v>0.35034255737925118</v>
      </c>
      <c r="BL878" s="17">
        <f t="shared" si="1792"/>
        <v>0.37303140903413728</v>
      </c>
      <c r="BM878" s="17">
        <f t="shared" si="1793"/>
        <v>6.2924880489370991E-2</v>
      </c>
      <c r="BN878" s="17">
        <f t="shared" si="1819"/>
        <v>1.5677143889174008</v>
      </c>
      <c r="BO878" s="17">
        <f t="shared" si="1820"/>
        <v>1.6692425602975987</v>
      </c>
      <c r="BP878" s="17">
        <f t="shared" si="1821"/>
        <v>0.2815765269912856</v>
      </c>
      <c r="BQ878" s="17">
        <f t="shared" si="1822"/>
        <v>1.0647619056748652</v>
      </c>
      <c r="BR878" s="17">
        <f t="shared" si="1823"/>
        <v>0.17960958257564424</v>
      </c>
      <c r="BS878" s="17">
        <f t="shared" si="1824"/>
        <v>0.16868520710440377</v>
      </c>
      <c r="BT878" s="96">
        <f t="shared" si="1794"/>
        <v>-1.4984626231903384</v>
      </c>
      <c r="BU878" s="96">
        <f t="shared" si="1795"/>
        <v>-1.0488438677785616</v>
      </c>
      <c r="BV878" s="96">
        <f t="shared" si="1796"/>
        <v>-0.98609265635765475</v>
      </c>
      <c r="BW878" s="96">
        <f t="shared" si="1797"/>
        <v>-2.7658136372176902</v>
      </c>
      <c r="BX878" s="96"/>
      <c r="BY878" s="96"/>
      <c r="BZ878" s="96"/>
      <c r="CA878" s="96"/>
      <c r="CB878" s="96"/>
      <c r="CC878" s="96"/>
      <c r="CD878" s="96"/>
      <c r="CE878" s="96"/>
      <c r="CF878" s="96"/>
      <c r="CG878" s="96"/>
      <c r="CH878" s="96"/>
      <c r="CJ878" s="39"/>
      <c r="CK878" s="19">
        <f t="shared" si="1804"/>
        <v>0</v>
      </c>
      <c r="CL878" s="38">
        <f t="shared" si="1805"/>
        <v>2.2577915871299825</v>
      </c>
      <c r="CM878" s="39">
        <f t="shared" si="1806"/>
        <v>0.21795633806627795</v>
      </c>
      <c r="CN878" s="39">
        <f t="shared" si="1807"/>
        <v>0.3333614514129935</v>
      </c>
      <c r="CO878" s="41">
        <f t="shared" si="1808"/>
        <v>0.33809999999999996</v>
      </c>
      <c r="CP878" s="39">
        <f t="shared" si="1809"/>
        <v>5.4379837559960342E-2</v>
      </c>
      <c r="CQ878" s="17">
        <f t="shared" si="1810"/>
        <v>1.5294873017715236</v>
      </c>
      <c r="CR878" s="17">
        <f t="shared" si="1811"/>
        <v>1.5512281175195179</v>
      </c>
      <c r="CS878" s="17">
        <f t="shared" si="1812"/>
        <v>0.24949876678247399</v>
      </c>
      <c r="CT878" s="17">
        <f t="shared" si="1813"/>
        <v>1.0142144467121845</v>
      </c>
      <c r="CU878" s="17">
        <f t="shared" si="1814"/>
        <v>0.16312575233118498</v>
      </c>
      <c r="CV878" s="17">
        <f t="shared" si="1815"/>
        <v>0.16083950771949232</v>
      </c>
      <c r="CW878" s="13">
        <f t="shared" si="1816"/>
        <v>-1.5234605203522291</v>
      </c>
      <c r="CX878" s="13">
        <f t="shared" si="1817"/>
        <v>-1.0985279379867479</v>
      </c>
      <c r="CY878" s="13">
        <f t="shared" si="1818"/>
        <v>-2.9117618269106238</v>
      </c>
      <c r="CZ878" s="13">
        <f t="shared" si="1825"/>
        <v>0.4249325823654812</v>
      </c>
      <c r="DA878" s="13">
        <f t="shared" si="1826"/>
        <v>0.43904695108393244</v>
      </c>
      <c r="DB878" s="13">
        <f t="shared" si="1827"/>
        <v>-1.3883013065583945</v>
      </c>
      <c r="DC878" s="13">
        <f t="shared" si="1828"/>
        <v>1.411436871845116E-2</v>
      </c>
      <c r="DD878" s="13">
        <f t="shared" si="1829"/>
        <v>-1.8132338889238757</v>
      </c>
      <c r="DE878" s="13">
        <f t="shared" si="1830"/>
        <v>-1.8273482576423266</v>
      </c>
      <c r="DF878" s="15"/>
      <c r="DV878" s="39" t="str">
        <f>E878</f>
        <v>STD</v>
      </c>
      <c r="DW878" s="39" t="str">
        <f>A878</f>
        <v>Lab 3</v>
      </c>
      <c r="DX878" s="39" t="str">
        <f>B878</f>
        <v>Jul 30, 2020</v>
      </c>
      <c r="DY878" s="124">
        <f>C878</f>
        <v>5</v>
      </c>
      <c r="DZ878" s="48">
        <f>BE878/AVERAGE(BE876,BE880)</f>
        <v>1.0047295904113134</v>
      </c>
      <c r="EA878" s="46">
        <f>(CM878/AVERAGE(CM876,CM880)-1)*10^6</f>
        <v>-2.0474615619603398</v>
      </c>
      <c r="EB878" s="46">
        <f>(CN878/AVERAGE(CN876,CN880)-1)*10^6</f>
        <v>6.1145122653982753</v>
      </c>
      <c r="EC878" s="46">
        <f>(CP878/AVERAGE(CP876,CP880)-1)*10^6</f>
        <v>-4.7415027901731577</v>
      </c>
      <c r="EH878" s="50"/>
      <c r="EK878" s="46"/>
      <c r="EL878" s="46"/>
      <c r="EQ878" s="124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</row>
    <row r="879" spans="1:235">
      <c r="A879" t="s">
        <v>178</v>
      </c>
      <c r="B879" t="s">
        <v>177</v>
      </c>
      <c r="C879">
        <v>5</v>
      </c>
      <c r="D879" s="14">
        <v>31</v>
      </c>
      <c r="E879" t="s">
        <v>171</v>
      </c>
      <c r="F879" s="13">
        <v>9.5858983000000005E-5</v>
      </c>
      <c r="G879" s="13">
        <v>-2.6172700999999999E-6</v>
      </c>
      <c r="H879" s="13">
        <v>1.071337E-4</v>
      </c>
      <c r="I879" s="13">
        <v>4.5621094E-5</v>
      </c>
      <c r="J879" s="13">
        <v>6.9841522999999995E-5</v>
      </c>
      <c r="K879" s="13"/>
      <c r="L879" s="13">
        <v>1.4588614999999999E-4</v>
      </c>
      <c r="M879" s="13"/>
      <c r="N879" s="13">
        <v>7.2235305999999999E-5</v>
      </c>
      <c r="O879" s="13"/>
      <c r="P879" s="13"/>
      <c r="Q879" s="13"/>
      <c r="R879" s="13"/>
      <c r="S879" s="13"/>
      <c r="T879" s="13">
        <v>2.830673E-5</v>
      </c>
      <c r="U879" s="13">
        <v>5.2496352999999999E-5</v>
      </c>
      <c r="V879" s="13">
        <v>14.943179000000001</v>
      </c>
      <c r="W879" s="13">
        <v>3.3394004000000002</v>
      </c>
      <c r="X879" s="13">
        <v>5.2352575999999997</v>
      </c>
      <c r="Y879" s="13"/>
      <c r="Z879" s="13">
        <v>5.5744448000000002</v>
      </c>
      <c r="AA879" s="13"/>
      <c r="AB879" s="13">
        <v>0.94037941999999997</v>
      </c>
      <c r="AI879" s="68">
        <f t="shared" si="1798"/>
        <v>1</v>
      </c>
      <c r="AJ879" s="13">
        <f t="shared" si="1771"/>
        <v>-6.7552253000000012E-5</v>
      </c>
      <c r="AK879" s="13">
        <f t="shared" si="1772"/>
        <v>5.5113623100000002E-5</v>
      </c>
      <c r="AL879" s="13">
        <f t="shared" si="1773"/>
        <v>14.9430718663</v>
      </c>
      <c r="AM879" s="13">
        <f t="shared" si="1774"/>
        <v>3.3393547789060003</v>
      </c>
      <c r="AN879" s="13">
        <f t="shared" si="1775"/>
        <v>5.2351877584770001</v>
      </c>
      <c r="AO879" s="13">
        <f t="shared" si="1776"/>
        <v>0</v>
      </c>
      <c r="AP879" s="13">
        <f t="shared" si="1777"/>
        <v>5.5742989138499999</v>
      </c>
      <c r="AQ879" s="13">
        <f t="shared" si="1778"/>
        <v>0</v>
      </c>
      <c r="AR879" s="13">
        <f t="shared" si="1779"/>
        <v>0.94030718469399999</v>
      </c>
      <c r="AS879" s="13">
        <f t="shared" si="1780"/>
        <v>0</v>
      </c>
      <c r="AT879" s="13">
        <f t="shared" si="1781"/>
        <v>0</v>
      </c>
      <c r="AU879" s="13">
        <f t="shared" si="1782"/>
        <v>0</v>
      </c>
      <c r="AV879" s="13">
        <f t="shared" si="1783"/>
        <v>0</v>
      </c>
      <c r="AW879" s="13">
        <f t="shared" si="1784"/>
        <v>0</v>
      </c>
      <c r="AY879">
        <f t="shared" si="1785"/>
        <v>0</v>
      </c>
      <c r="AZ879">
        <f t="shared" si="1786"/>
        <v>1</v>
      </c>
      <c r="BB879">
        <f t="shared" si="1799"/>
        <v>1</v>
      </c>
      <c r="BC879">
        <f t="shared" si="1800"/>
        <v>1</v>
      </c>
      <c r="BD879" s="41">
        <f t="shared" si="1801"/>
        <v>2.2580542509746984</v>
      </c>
      <c r="BE879" s="13">
        <f t="shared" si="1802"/>
        <v>14.9430718663</v>
      </c>
      <c r="BF879" s="13">
        <f t="shared" si="1803"/>
        <v>3.3393547789060003</v>
      </c>
      <c r="BG879" s="13">
        <f t="shared" si="1787"/>
        <v>5.2351877584770001</v>
      </c>
      <c r="BH879" s="13">
        <f t="shared" si="1788"/>
        <v>5.5742989138499999</v>
      </c>
      <c r="BI879" s="13">
        <f t="shared" si="1789"/>
        <v>0.94030718469399999</v>
      </c>
      <c r="BJ879" s="17">
        <f t="shared" si="1790"/>
        <v>0.22347177399561324</v>
      </c>
      <c r="BK879" s="17">
        <f t="shared" si="1791"/>
        <v>0.35034213883984122</v>
      </c>
      <c r="BL879" s="17">
        <f t="shared" si="1792"/>
        <v>0.37303567591221332</v>
      </c>
      <c r="BM879" s="17">
        <f t="shared" si="1793"/>
        <v>6.2925962821245934E-2</v>
      </c>
      <c r="BN879" s="17">
        <f t="shared" si="1819"/>
        <v>1.5677243375117185</v>
      </c>
      <c r="BO879" s="17">
        <f t="shared" si="1820"/>
        <v>1.6692742409586636</v>
      </c>
      <c r="BP879" s="17">
        <f t="shared" si="1821"/>
        <v>0.28158349350411105</v>
      </c>
      <c r="BQ879" s="17">
        <f t="shared" si="1822"/>
        <v>1.064775356876914</v>
      </c>
      <c r="BR879" s="17">
        <f t="shared" si="1823"/>
        <v>0.17961288650467627</v>
      </c>
      <c r="BS879" s="17">
        <f t="shared" si="1824"/>
        <v>0.16868617905611349</v>
      </c>
      <c r="BT879" s="96">
        <f t="shared" si="1794"/>
        <v>-1.4984701637512421</v>
      </c>
      <c r="BU879" s="96">
        <f t="shared" si="1795"/>
        <v>-1.0488450624369072</v>
      </c>
      <c r="BV879" s="96">
        <f t="shared" si="1796"/>
        <v>-0.98608121803484927</v>
      </c>
      <c r="BW879" s="96">
        <f t="shared" si="1797"/>
        <v>-2.7657964369853123</v>
      </c>
      <c r="BX879" s="96"/>
      <c r="BY879" s="96"/>
      <c r="BZ879" s="96"/>
      <c r="CA879" s="96"/>
      <c r="CB879" s="96"/>
      <c r="CC879" s="96"/>
      <c r="CD879" s="96"/>
      <c r="CE879" s="96"/>
      <c r="CF879" s="96"/>
      <c r="CG879" s="96"/>
      <c r="CH879" s="96"/>
      <c r="CJ879" s="39"/>
      <c r="CK879" s="19">
        <f t="shared" si="1804"/>
        <v>0</v>
      </c>
      <c r="CL879" s="38">
        <f t="shared" si="1805"/>
        <v>2.2580542509746984</v>
      </c>
      <c r="CM879" s="39">
        <f t="shared" si="1806"/>
        <v>0.21795406071085566</v>
      </c>
      <c r="CN879" s="39">
        <f t="shared" si="1807"/>
        <v>0.33335912631325143</v>
      </c>
      <c r="CO879" s="41">
        <f t="shared" si="1808"/>
        <v>0.33810000000000001</v>
      </c>
      <c r="CP879" s="39">
        <f t="shared" si="1809"/>
        <v>5.4379849584056832E-2</v>
      </c>
      <c r="CQ879" s="17">
        <f t="shared" si="1810"/>
        <v>1.529492615214431</v>
      </c>
      <c r="CR879" s="17">
        <f t="shared" si="1811"/>
        <v>1.5512443259707533</v>
      </c>
      <c r="CS879" s="17">
        <f t="shared" si="1812"/>
        <v>0.2495014289098231</v>
      </c>
      <c r="CT879" s="17">
        <f t="shared" si="1813"/>
        <v>1.0142215206140586</v>
      </c>
      <c r="CU879" s="17">
        <f t="shared" si="1814"/>
        <v>0.16312692616357857</v>
      </c>
      <c r="CV879" s="17">
        <f t="shared" si="1815"/>
        <v>0.16083954328322048</v>
      </c>
      <c r="CW879" s="13">
        <f t="shared" si="1816"/>
        <v>-1.5234709690840269</v>
      </c>
      <c r="CX879" s="13">
        <f t="shared" si="1817"/>
        <v>-1.098534912721951</v>
      </c>
      <c r="CY879" s="13">
        <f t="shared" si="1818"/>
        <v>-2.9117616057975106</v>
      </c>
      <c r="CZ879" s="13">
        <f t="shared" si="1825"/>
        <v>0.42493605636207593</v>
      </c>
      <c r="DA879" s="13">
        <f t="shared" si="1826"/>
        <v>0.43905739981572994</v>
      </c>
      <c r="DB879" s="13">
        <f t="shared" si="1827"/>
        <v>-1.388290636713484</v>
      </c>
      <c r="DC879" s="13">
        <f t="shared" si="1828"/>
        <v>1.4121343453654064E-2</v>
      </c>
      <c r="DD879" s="13">
        <f t="shared" si="1829"/>
        <v>-1.8132266930755596</v>
      </c>
      <c r="DE879" s="13">
        <f t="shared" si="1830"/>
        <v>-1.8273480365292138</v>
      </c>
      <c r="DF879" s="15"/>
      <c r="DY879" s="124"/>
      <c r="EE879" t="str">
        <f>E879</f>
        <v>iRM10</v>
      </c>
      <c r="EF879" t="str">
        <f>A879</f>
        <v>Lab 3</v>
      </c>
      <c r="EG879" t="str">
        <f>B879</f>
        <v>Jul 30, 2020</v>
      </c>
      <c r="EH879" s="50">
        <f>C879</f>
        <v>5</v>
      </c>
      <c r="EI879" s="48">
        <f>BE879/AVERAGE(BE878,BE880)</f>
        <v>1.0151942798586628</v>
      </c>
      <c r="EJ879" s="46">
        <f>(CM879/AVERAGE(CM878,CM880)-1)*10^6</f>
        <v>-9.0929791131122428</v>
      </c>
      <c r="EK879" s="46">
        <f>(CN879/AVERAGE(CN878,CN880)-1)*10^6</f>
        <v>-3.5470821250216389</v>
      </c>
      <c r="EL879" s="46">
        <f>(CP879/AVERAGE(CP878,CP880)-1)*10^6</f>
        <v>-3.1531935379414122</v>
      </c>
      <c r="EQ879" s="124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</row>
    <row r="880" spans="1:235">
      <c r="A880" t="s">
        <v>178</v>
      </c>
      <c r="B880" t="s">
        <v>177</v>
      </c>
      <c r="C880">
        <v>5</v>
      </c>
      <c r="D880" s="14">
        <v>32</v>
      </c>
      <c r="E880" t="s">
        <v>162</v>
      </c>
      <c r="F880" s="13">
        <v>9.5858983000000005E-5</v>
      </c>
      <c r="G880" s="13">
        <v>-2.6172700999999999E-6</v>
      </c>
      <c r="H880" s="13">
        <v>1.071337E-4</v>
      </c>
      <c r="I880" s="13">
        <v>4.5621094E-5</v>
      </c>
      <c r="J880" s="13">
        <v>6.9841522999999995E-5</v>
      </c>
      <c r="K880" s="13"/>
      <c r="L880" s="13">
        <v>1.4588614999999999E-4</v>
      </c>
      <c r="M880" s="13"/>
      <c r="N880" s="13">
        <v>7.2235305999999999E-5</v>
      </c>
      <c r="O880" s="13"/>
      <c r="P880" s="13"/>
      <c r="Q880" s="13"/>
      <c r="R880" s="13"/>
      <c r="S880" s="13"/>
      <c r="T880" s="13">
        <v>2.805652E-5</v>
      </c>
      <c r="U880" s="13">
        <v>-1.4097715999999999E-5</v>
      </c>
      <c r="V880" s="13">
        <v>14.654548999999999</v>
      </c>
      <c r="W880" s="13">
        <v>3.2749343999999998</v>
      </c>
      <c r="X880" s="13">
        <v>5.1341679999999998</v>
      </c>
      <c r="Y880" s="13"/>
      <c r="Z880" s="13">
        <v>5.4668367</v>
      </c>
      <c r="AA880" s="13"/>
      <c r="AB880" s="13">
        <v>0.92223843999999999</v>
      </c>
      <c r="AI880" s="68">
        <f t="shared" si="1798"/>
        <v>1</v>
      </c>
      <c r="AJ880" s="13">
        <f t="shared" si="1771"/>
        <v>-6.7802463000000006E-5</v>
      </c>
      <c r="AK880" s="13">
        <f t="shared" si="1772"/>
        <v>-1.14804459E-5</v>
      </c>
      <c r="AL880" s="13">
        <f t="shared" si="1773"/>
        <v>14.654441866299999</v>
      </c>
      <c r="AM880" s="13">
        <f t="shared" si="1774"/>
        <v>3.2748887789059999</v>
      </c>
      <c r="AN880" s="13">
        <f t="shared" si="1775"/>
        <v>5.1340981584770002</v>
      </c>
      <c r="AO880" s="13">
        <f t="shared" si="1776"/>
        <v>0</v>
      </c>
      <c r="AP880" s="13">
        <f t="shared" si="1777"/>
        <v>5.4666908138499997</v>
      </c>
      <c r="AQ880" s="13">
        <f t="shared" si="1778"/>
        <v>0</v>
      </c>
      <c r="AR880" s="13">
        <f t="shared" si="1779"/>
        <v>0.92216620469400001</v>
      </c>
      <c r="AS880" s="13">
        <f t="shared" si="1780"/>
        <v>0</v>
      </c>
      <c r="AT880" s="13">
        <f t="shared" si="1781"/>
        <v>0</v>
      </c>
      <c r="AU880" s="13">
        <f t="shared" si="1782"/>
        <v>0</v>
      </c>
      <c r="AV880" s="13">
        <f t="shared" si="1783"/>
        <v>0</v>
      </c>
      <c r="AW880" s="13">
        <f t="shared" si="1784"/>
        <v>0</v>
      </c>
      <c r="AY880">
        <f t="shared" si="1785"/>
        <v>0</v>
      </c>
      <c r="AZ880">
        <f t="shared" si="1786"/>
        <v>1</v>
      </c>
      <c r="BB880">
        <f t="shared" si="1799"/>
        <v>1</v>
      </c>
      <c r="BC880">
        <f t="shared" si="1800"/>
        <v>1</v>
      </c>
      <c r="BD880" s="41">
        <f t="shared" si="1801"/>
        <v>2.2583112763550726</v>
      </c>
      <c r="BE880" s="13">
        <f t="shared" si="1802"/>
        <v>14.654441866299999</v>
      </c>
      <c r="BF880" s="13">
        <f t="shared" si="1803"/>
        <v>3.2748887789059999</v>
      </c>
      <c r="BG880" s="13">
        <f t="shared" si="1787"/>
        <v>5.1340981584770002</v>
      </c>
      <c r="BH880" s="13">
        <f t="shared" si="1788"/>
        <v>5.4666908138499997</v>
      </c>
      <c r="BI880" s="13">
        <f t="shared" si="1789"/>
        <v>0.92216620469400001</v>
      </c>
      <c r="BJ880" s="17">
        <f t="shared" si="1790"/>
        <v>0.22347413902108948</v>
      </c>
      <c r="BK880" s="17">
        <f t="shared" si="1791"/>
        <v>0.35034416222180381</v>
      </c>
      <c r="BL880" s="17">
        <f t="shared" si="1792"/>
        <v>0.37303985124274458</v>
      </c>
      <c r="BM880" s="17">
        <f t="shared" si="1793"/>
        <v>6.2927419079306879E-2</v>
      </c>
      <c r="BN880" s="17">
        <f t="shared" si="1819"/>
        <v>1.567716800505232</v>
      </c>
      <c r="BO880" s="17">
        <f t="shared" si="1820"/>
        <v>1.6692752587696083</v>
      </c>
      <c r="BP880" s="17">
        <f t="shared" si="1821"/>
        <v>0.2815870299577185</v>
      </c>
      <c r="BQ880" s="17">
        <f t="shared" si="1822"/>
        <v>1.0647811251570736</v>
      </c>
      <c r="BR880" s="17">
        <f t="shared" si="1823"/>
        <v>0.1796160058162104</v>
      </c>
      <c r="BS880" s="17">
        <f t="shared" si="1824"/>
        <v>0.1686881947590064</v>
      </c>
      <c r="BT880" s="96">
        <f t="shared" si="1794"/>
        <v>-1.4984595807012246</v>
      </c>
      <c r="BU880" s="96">
        <f t="shared" si="1795"/>
        <v>-1.0488392870079899</v>
      </c>
      <c r="BV880" s="96">
        <f t="shared" si="1796"/>
        <v>-0.98607002525240484</v>
      </c>
      <c r="BW880" s="96">
        <f t="shared" si="1797"/>
        <v>-2.7657732948489784</v>
      </c>
      <c r="BX880" s="96"/>
      <c r="BY880" s="96"/>
      <c r="BZ880" s="96"/>
      <c r="CA880" s="96"/>
      <c r="CB880" s="96"/>
      <c r="CC880" s="96"/>
      <c r="CD880" s="96"/>
      <c r="CE880" s="96"/>
      <c r="CF880" s="96"/>
      <c r="CG880" s="96"/>
      <c r="CH880" s="96"/>
      <c r="CJ880" s="39"/>
      <c r="CK880" s="19">
        <f t="shared" si="1804"/>
        <v>0</v>
      </c>
      <c r="CL880" s="38">
        <f t="shared" si="1805"/>
        <v>2.2583112763550726</v>
      </c>
      <c r="CM880" s="39">
        <f t="shared" si="1806"/>
        <v>0.21795574709491888</v>
      </c>
      <c r="CN880" s="39">
        <f t="shared" si="1807"/>
        <v>0.33335916612629424</v>
      </c>
      <c r="CO880" s="41">
        <f t="shared" si="1808"/>
        <v>0.33810000000000001</v>
      </c>
      <c r="CP880" s="39">
        <f t="shared" si="1809"/>
        <v>5.4380204549615278E-2</v>
      </c>
      <c r="CQ880" s="17">
        <f t="shared" si="1810"/>
        <v>1.5294809637715936</v>
      </c>
      <c r="CR880" s="17">
        <f t="shared" si="1811"/>
        <v>1.5512323235631806</v>
      </c>
      <c r="CS880" s="17">
        <f t="shared" si="1812"/>
        <v>0.24950112706104918</v>
      </c>
      <c r="CT880" s="17">
        <f t="shared" si="1813"/>
        <v>1.0142213994857117</v>
      </c>
      <c r="CU880" s="17">
        <f t="shared" si="1814"/>
        <v>0.16312797149550448</v>
      </c>
      <c r="CV880" s="17">
        <f t="shared" si="1815"/>
        <v>0.16084059316656393</v>
      </c>
      <c r="CW880" s="13">
        <f t="shared" si="1816"/>
        <v>-1.5234632317767536</v>
      </c>
      <c r="CX880" s="13">
        <f t="shared" si="1817"/>
        <v>-1.0985347932920713</v>
      </c>
      <c r="CY880" s="13">
        <f t="shared" si="1818"/>
        <v>-2.9117550782987656</v>
      </c>
      <c r="CZ880" s="13">
        <f t="shared" si="1825"/>
        <v>0.42492843848468231</v>
      </c>
      <c r="DA880" s="13">
        <f t="shared" si="1826"/>
        <v>0.43904966250845667</v>
      </c>
      <c r="DB880" s="13">
        <f t="shared" si="1827"/>
        <v>-1.3882918465220124</v>
      </c>
      <c r="DC880" s="13">
        <f t="shared" si="1828"/>
        <v>1.4121224023774418E-2</v>
      </c>
      <c r="DD880" s="13">
        <f t="shared" si="1829"/>
        <v>-1.8132202850066943</v>
      </c>
      <c r="DE880" s="13">
        <f t="shared" si="1830"/>
        <v>-1.827341509030469</v>
      </c>
      <c r="DF880" s="15"/>
      <c r="DV880" s="39" t="str">
        <f>E880</f>
        <v>STD</v>
      </c>
      <c r="DW880" s="39" t="str">
        <f>A880</f>
        <v>Lab 3</v>
      </c>
      <c r="DX880" s="39" t="str">
        <f>B880</f>
        <v>Jul 30, 2020</v>
      </c>
      <c r="DY880" s="124">
        <f>C880</f>
        <v>5</v>
      </c>
      <c r="DZ880" s="48">
        <f>BE880/AVERAGE(BE878,BE882)</f>
        <v>1.0012678768339309</v>
      </c>
      <c r="EA880" s="46">
        <f>(CM880/AVERAGE(CM878,CM882)-1)*10^6</f>
        <v>-5.6145883051694767</v>
      </c>
      <c r="EB880" s="46">
        <f>(CN880/AVERAGE(CN878,CN882)-1)*10^6</f>
        <v>-6.1394206095632953</v>
      </c>
      <c r="EC880" s="46">
        <f>(CP880/AVERAGE(CP878,CP882)-1)*10^6</f>
        <v>8.1468688215569074</v>
      </c>
      <c r="EH880" s="50"/>
      <c r="EK880" s="46"/>
      <c r="EL880" s="46"/>
      <c r="EQ880" s="124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</row>
    <row r="881" spans="1:235">
      <c r="A881" t="s">
        <v>178</v>
      </c>
      <c r="B881" t="s">
        <v>177</v>
      </c>
      <c r="C881">
        <v>5</v>
      </c>
      <c r="D881" s="14">
        <v>33</v>
      </c>
      <c r="E881" t="s">
        <v>176</v>
      </c>
      <c r="F881" s="13">
        <v>9.5858983000000005E-5</v>
      </c>
      <c r="G881" s="13">
        <v>-2.6172700999999999E-6</v>
      </c>
      <c r="H881" s="13">
        <v>1.071337E-4</v>
      </c>
      <c r="I881" s="13">
        <v>4.5621094E-5</v>
      </c>
      <c r="J881" s="13">
        <v>6.9841522999999995E-5</v>
      </c>
      <c r="K881" s="13"/>
      <c r="L881" s="13">
        <v>1.4588614999999999E-4</v>
      </c>
      <c r="M881" s="13"/>
      <c r="N881" s="13">
        <v>7.2235305999999999E-5</v>
      </c>
      <c r="O881" s="13"/>
      <c r="P881" s="13"/>
      <c r="Q881" s="13"/>
      <c r="R881" s="13"/>
      <c r="S881" s="13"/>
      <c r="T881" s="13">
        <v>5.8267984999999997E-5</v>
      </c>
      <c r="U881" s="13">
        <v>-7.1835615999999998E-6</v>
      </c>
      <c r="V881" s="13">
        <v>14.769436000000001</v>
      </c>
      <c r="W881" s="13">
        <v>3.3006318000000001</v>
      </c>
      <c r="X881" s="13">
        <v>5.1744566000000001</v>
      </c>
      <c r="Y881" s="13"/>
      <c r="Z881" s="13">
        <v>5.5097266999999999</v>
      </c>
      <c r="AA881" s="13"/>
      <c r="AB881" s="13">
        <v>0.92944881000000001</v>
      </c>
      <c r="AI881" s="68">
        <f t="shared" si="1798"/>
        <v>1</v>
      </c>
      <c r="AJ881" s="13">
        <f t="shared" si="1771"/>
        <v>-3.7590998000000008E-5</v>
      </c>
      <c r="AK881" s="13">
        <f t="shared" si="1772"/>
        <v>-4.5662914999999999E-6</v>
      </c>
      <c r="AL881" s="13">
        <f t="shared" si="1773"/>
        <v>14.7693288663</v>
      </c>
      <c r="AM881" s="13">
        <f t="shared" si="1774"/>
        <v>3.3005861789060003</v>
      </c>
      <c r="AN881" s="13">
        <f t="shared" si="1775"/>
        <v>5.1743867584770005</v>
      </c>
      <c r="AO881" s="13">
        <f t="shared" si="1776"/>
        <v>0</v>
      </c>
      <c r="AP881" s="13">
        <f t="shared" si="1777"/>
        <v>5.5095808138499995</v>
      </c>
      <c r="AQ881" s="13">
        <f t="shared" si="1778"/>
        <v>0</v>
      </c>
      <c r="AR881" s="13">
        <f t="shared" si="1779"/>
        <v>0.92937657469400003</v>
      </c>
      <c r="AS881" s="13">
        <f t="shared" si="1780"/>
        <v>0</v>
      </c>
      <c r="AT881" s="13">
        <f t="shared" si="1781"/>
        <v>0</v>
      </c>
      <c r="AU881" s="13">
        <f t="shared" si="1782"/>
        <v>0</v>
      </c>
      <c r="AV881" s="13">
        <f t="shared" si="1783"/>
        <v>0</v>
      </c>
      <c r="AW881" s="13">
        <f t="shared" si="1784"/>
        <v>0</v>
      </c>
      <c r="AY881">
        <f t="shared" si="1785"/>
        <v>0</v>
      </c>
      <c r="AZ881">
        <f t="shared" si="1786"/>
        <v>1</v>
      </c>
      <c r="BB881">
        <f t="shared" si="1799"/>
        <v>1</v>
      </c>
      <c r="BC881">
        <f t="shared" si="1800"/>
        <v>1</v>
      </c>
      <c r="BD881" s="41">
        <f t="shared" si="1801"/>
        <v>2.2584470284593352</v>
      </c>
      <c r="BE881" s="13">
        <f t="shared" si="1802"/>
        <v>14.7693288663</v>
      </c>
      <c r="BF881" s="13">
        <f t="shared" si="1803"/>
        <v>3.3005861789060003</v>
      </c>
      <c r="BG881" s="13">
        <f t="shared" si="1787"/>
        <v>5.1743867584770005</v>
      </c>
      <c r="BH881" s="13">
        <f t="shared" si="1788"/>
        <v>5.5095808138499995</v>
      </c>
      <c r="BI881" s="13">
        <f t="shared" si="1789"/>
        <v>0.92937657469400003</v>
      </c>
      <c r="BJ881" s="17">
        <f t="shared" si="1790"/>
        <v>0.22347570487357293</v>
      </c>
      <c r="BK881" s="17">
        <f t="shared" si="1791"/>
        <v>0.35034677643908968</v>
      </c>
      <c r="BL881" s="17">
        <f t="shared" si="1792"/>
        <v>0.37304205652983441</v>
      </c>
      <c r="BM881" s="17">
        <f t="shared" si="1793"/>
        <v>6.2926120956965773E-2</v>
      </c>
      <c r="BN881" s="17">
        <f t="shared" si="1819"/>
        <v>1.5677175137999526</v>
      </c>
      <c r="BO881" s="17">
        <f t="shared" si="1820"/>
        <v>1.6692734305989805</v>
      </c>
      <c r="BP881" s="17">
        <f t="shared" si="1821"/>
        <v>0.2815792481449606</v>
      </c>
      <c r="BQ881" s="17">
        <f t="shared" si="1822"/>
        <v>1.0647794745578041</v>
      </c>
      <c r="BR881" s="17">
        <f t="shared" si="1823"/>
        <v>0.17961096030779644</v>
      </c>
      <c r="BS881" s="17">
        <f t="shared" si="1824"/>
        <v>0.16868371770820215</v>
      </c>
      <c r="BT881" s="96">
        <f t="shared" si="1794"/>
        <v>-1.498452573863635</v>
      </c>
      <c r="BU881" s="96">
        <f t="shared" si="1795"/>
        <v>-1.0488318251809798</v>
      </c>
      <c r="BV881" s="96">
        <f t="shared" si="1796"/>
        <v>-0.98606411360365187</v>
      </c>
      <c r="BW881" s="96">
        <f t="shared" si="1797"/>
        <v>-2.7657939239443663</v>
      </c>
      <c r="BX881" s="96"/>
      <c r="BY881" s="96"/>
      <c r="BZ881" s="96"/>
      <c r="CA881" s="96"/>
      <c r="CB881" s="96"/>
      <c r="CC881" s="96"/>
      <c r="CD881" s="96"/>
      <c r="CE881" s="96"/>
      <c r="CF881" s="96"/>
      <c r="CG881" s="96"/>
      <c r="CH881" s="96"/>
      <c r="CJ881" s="39"/>
      <c r="CK881" s="19">
        <f t="shared" si="1804"/>
        <v>0</v>
      </c>
      <c r="CL881" s="38">
        <f t="shared" si="1805"/>
        <v>2.2584470284593352</v>
      </c>
      <c r="CM881" s="39">
        <f t="shared" si="1806"/>
        <v>0.21795694668581053</v>
      </c>
      <c r="CN881" s="39">
        <f t="shared" si="1807"/>
        <v>0.33336065775182183</v>
      </c>
      <c r="CO881" s="41">
        <f t="shared" si="1808"/>
        <v>0.33809999999999996</v>
      </c>
      <c r="CP881" s="39">
        <f t="shared" si="1809"/>
        <v>5.4378605556681961E-2</v>
      </c>
      <c r="CQ881" s="17">
        <f t="shared" si="1810"/>
        <v>1.5294793894886418</v>
      </c>
      <c r="CR881" s="17">
        <f t="shared" si="1811"/>
        <v>1.5512237858946432</v>
      </c>
      <c r="CS881" s="17">
        <f t="shared" si="1812"/>
        <v>0.24949241757854976</v>
      </c>
      <c r="CT881" s="17">
        <f t="shared" si="1813"/>
        <v>1.0142168613421274</v>
      </c>
      <c r="CU881" s="17">
        <f t="shared" si="1814"/>
        <v>0.16312244499219036</v>
      </c>
      <c r="CV881" s="17">
        <f t="shared" si="1815"/>
        <v>0.16083586381745629</v>
      </c>
      <c r="CW881" s="13">
        <f t="shared" si="1816"/>
        <v>-1.5234577279641379</v>
      </c>
      <c r="CX881" s="13">
        <f t="shared" si="1817"/>
        <v>-1.0985303187722679</v>
      </c>
      <c r="CY881" s="13">
        <f t="shared" si="1818"/>
        <v>-2.9117844826832355</v>
      </c>
      <c r="CZ881" s="13">
        <f t="shared" si="1825"/>
        <v>0.42492740919187039</v>
      </c>
      <c r="DA881" s="13">
        <f t="shared" si="1826"/>
        <v>0.43904415869584096</v>
      </c>
      <c r="DB881" s="13">
        <f t="shared" si="1827"/>
        <v>-1.3883267547190978</v>
      </c>
      <c r="DC881" s="13">
        <f t="shared" si="1828"/>
        <v>1.4116749503970783E-2</v>
      </c>
      <c r="DD881" s="13">
        <f t="shared" si="1829"/>
        <v>-1.8132541639109676</v>
      </c>
      <c r="DE881" s="13">
        <f t="shared" si="1830"/>
        <v>-1.8273709134149385</v>
      </c>
      <c r="DF881" s="15"/>
      <c r="DY881" s="124"/>
      <c r="EE881" t="str">
        <f>E881</f>
        <v>iRM10#2</v>
      </c>
      <c r="EF881" t="str">
        <f>A881</f>
        <v>Lab 3</v>
      </c>
      <c r="EG881" t="str">
        <f>B881</f>
        <v>Jul 30, 2020</v>
      </c>
      <c r="EH881" s="50">
        <f>C881</f>
        <v>5</v>
      </c>
      <c r="EI881" s="48">
        <f>BE881/AVERAGE(BE880,BE882)</f>
        <v>1.0136177184185959</v>
      </c>
      <c r="EJ881" s="46">
        <f>(CM881/AVERAGE(CM880,CM882)-1)*10^6</f>
        <v>1.2449167308137277</v>
      </c>
      <c r="EK881" s="46">
        <f>(CN881/AVERAGE(CN880,CN882)-1)*10^6</f>
        <v>1.7627311421630765</v>
      </c>
      <c r="EL881" s="46">
        <f>(CP881/AVERAGE(CP880,CP882)-1)*10^6</f>
        <v>-24.631561812094027</v>
      </c>
      <c r="EQ881" s="124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</row>
    <row r="882" spans="1:235">
      <c r="A882" t="s">
        <v>178</v>
      </c>
      <c r="B882" t="s">
        <v>177</v>
      </c>
      <c r="C882">
        <v>5</v>
      </c>
      <c r="D882" s="14">
        <v>34</v>
      </c>
      <c r="E882" t="s">
        <v>162</v>
      </c>
      <c r="F882" s="13">
        <v>9.5858983000000005E-5</v>
      </c>
      <c r="G882" s="13">
        <v>-2.6172700999999999E-6</v>
      </c>
      <c r="H882" s="13">
        <v>1.071337E-4</v>
      </c>
      <c r="I882" s="13">
        <v>4.5621094E-5</v>
      </c>
      <c r="J882" s="13">
        <v>6.9841522999999995E-5</v>
      </c>
      <c r="K882" s="13"/>
      <c r="L882" s="13">
        <v>1.4588614999999999E-4</v>
      </c>
      <c r="M882" s="13"/>
      <c r="N882" s="13">
        <v>7.2235305999999999E-5</v>
      </c>
      <c r="O882" s="13"/>
      <c r="P882" s="13"/>
      <c r="Q882" s="13"/>
      <c r="R882" s="13"/>
      <c r="S882" s="13"/>
      <c r="T882" s="13">
        <v>4.4586765000000002E-5</v>
      </c>
      <c r="U882" s="13">
        <v>1.6778173000000001E-5</v>
      </c>
      <c r="V882" s="13">
        <v>14.487477999999999</v>
      </c>
      <c r="W882" s="13">
        <v>3.2376423999999999</v>
      </c>
      <c r="X882" s="13">
        <v>5.0757145000000001</v>
      </c>
      <c r="Y882" s="13"/>
      <c r="Z882" s="13">
        <v>5.4046206999999997</v>
      </c>
      <c r="AA882" s="13"/>
      <c r="AB882" s="13">
        <v>0.91174347</v>
      </c>
      <c r="AI882" s="68">
        <f t="shared" si="1798"/>
        <v>1</v>
      </c>
      <c r="AJ882" s="13">
        <f t="shared" si="1771"/>
        <v>-5.1272218000000003E-5</v>
      </c>
      <c r="AK882" s="13">
        <f t="shared" si="1772"/>
        <v>1.93954431E-5</v>
      </c>
      <c r="AL882" s="13">
        <f t="shared" si="1773"/>
        <v>14.487370866299999</v>
      </c>
      <c r="AM882" s="13">
        <f t="shared" si="1774"/>
        <v>3.2375967789060001</v>
      </c>
      <c r="AN882" s="13">
        <f t="shared" si="1775"/>
        <v>5.0756446584770005</v>
      </c>
      <c r="AO882" s="13">
        <f t="shared" si="1776"/>
        <v>0</v>
      </c>
      <c r="AP882" s="13">
        <f t="shared" si="1777"/>
        <v>5.4044748138499994</v>
      </c>
      <c r="AQ882" s="13">
        <f t="shared" si="1778"/>
        <v>0</v>
      </c>
      <c r="AR882" s="13">
        <f t="shared" si="1779"/>
        <v>0.91167123469400002</v>
      </c>
      <c r="AS882" s="13">
        <f t="shared" si="1780"/>
        <v>0</v>
      </c>
      <c r="AT882" s="13">
        <f t="shared" si="1781"/>
        <v>0</v>
      </c>
      <c r="AU882" s="13">
        <f t="shared" si="1782"/>
        <v>0</v>
      </c>
      <c r="AV882" s="13">
        <f t="shared" si="1783"/>
        <v>0</v>
      </c>
      <c r="AW882" s="13">
        <f t="shared" si="1784"/>
        <v>0</v>
      </c>
      <c r="AY882">
        <f t="shared" si="1785"/>
        <v>0</v>
      </c>
      <c r="AZ882">
        <f t="shared" si="1786"/>
        <v>1</v>
      </c>
      <c r="BB882">
        <f t="shared" si="1799"/>
        <v>1</v>
      </c>
      <c r="BC882">
        <f t="shared" si="1800"/>
        <v>1</v>
      </c>
      <c r="BD882" s="41">
        <f t="shared" si="1801"/>
        <v>2.2587707695933621</v>
      </c>
      <c r="BE882" s="13">
        <f t="shared" si="1802"/>
        <v>14.487370866299999</v>
      </c>
      <c r="BF882" s="13">
        <f t="shared" si="1803"/>
        <v>3.2375967789060001</v>
      </c>
      <c r="BG882" s="13">
        <f t="shared" si="1787"/>
        <v>5.0756446584770005</v>
      </c>
      <c r="BH882" s="13">
        <f t="shared" si="1788"/>
        <v>5.4044748138499994</v>
      </c>
      <c r="BI882" s="13">
        <f t="shared" si="1789"/>
        <v>0.91167123469400002</v>
      </c>
      <c r="BJ882" s="17">
        <f t="shared" si="1790"/>
        <v>0.22347717945408446</v>
      </c>
      <c r="BK882" s="17">
        <f t="shared" si="1791"/>
        <v>0.35034960486058808</v>
      </c>
      <c r="BL882" s="17">
        <f t="shared" si="1792"/>
        <v>0.37304731574323774</v>
      </c>
      <c r="BM882" s="17">
        <f t="shared" si="1793"/>
        <v>6.2928687551907489E-2</v>
      </c>
      <c r="BN882" s="17">
        <f t="shared" si="1819"/>
        <v>1.5677198258740812</v>
      </c>
      <c r="BO882" s="17">
        <f t="shared" si="1820"/>
        <v>1.6692859497087214</v>
      </c>
      <c r="BP882" s="17">
        <f t="shared" si="1821"/>
        <v>0.28158887500563251</v>
      </c>
      <c r="BQ882" s="17">
        <f t="shared" si="1822"/>
        <v>1.0647858897733924</v>
      </c>
      <c r="BR882" s="17">
        <f t="shared" si="1823"/>
        <v>0.17961683609418716</v>
      </c>
      <c r="BS882" s="17">
        <f t="shared" si="1824"/>
        <v>0.16868821968744646</v>
      </c>
      <c r="BT882" s="96">
        <f t="shared" si="1794"/>
        <v>-1.4984459754924722</v>
      </c>
      <c r="BU882" s="96">
        <f t="shared" si="1795"/>
        <v>-1.0488237520081365</v>
      </c>
      <c r="BV882" s="96">
        <f t="shared" si="1796"/>
        <v>-0.98605001552479199</v>
      </c>
      <c r="BW882" s="96">
        <f t="shared" si="1797"/>
        <v>-2.7657531373431632</v>
      </c>
      <c r="BX882" s="96"/>
      <c r="BY882" s="96"/>
      <c r="BZ882" s="96"/>
      <c r="CA882" s="96"/>
      <c r="CB882" s="96"/>
      <c r="CC882" s="96"/>
      <c r="CD882" s="96"/>
      <c r="CE882" s="96"/>
      <c r="CF882" s="96"/>
      <c r="CG882" s="96"/>
      <c r="CH882" s="96"/>
      <c r="CJ882" s="39"/>
      <c r="CK882" s="19">
        <f t="shared" si="1804"/>
        <v>0</v>
      </c>
      <c r="CL882" s="38">
        <f t="shared" si="1805"/>
        <v>2.2587707695933621</v>
      </c>
      <c r="CM882" s="39">
        <f t="shared" si="1806"/>
        <v>0.21795760360087871</v>
      </c>
      <c r="CN882" s="39">
        <f t="shared" si="1807"/>
        <v>0.33336097412899518</v>
      </c>
      <c r="CO882" s="41">
        <f t="shared" si="1808"/>
        <v>0.33810000000000001</v>
      </c>
      <c r="CP882" s="39">
        <f t="shared" si="1809"/>
        <v>5.4379685489702831E-2</v>
      </c>
      <c r="CQ882" s="17">
        <f t="shared" si="1810"/>
        <v>1.5294762312556973</v>
      </c>
      <c r="CR882" s="17">
        <f t="shared" si="1811"/>
        <v>1.5512191105712674</v>
      </c>
      <c r="CS882" s="17">
        <f t="shared" si="1812"/>
        <v>0.24949662040367368</v>
      </c>
      <c r="CT882" s="17">
        <f t="shared" si="1813"/>
        <v>1.0142158987967531</v>
      </c>
      <c r="CU882" s="17">
        <f t="shared" si="1814"/>
        <v>0.16312552971080657</v>
      </c>
      <c r="CV882" s="17">
        <f t="shared" si="1815"/>
        <v>0.1608390579405585</v>
      </c>
      <c r="CW882" s="13">
        <f t="shared" si="1816"/>
        <v>-1.5234547140015724</v>
      </c>
      <c r="CX882" s="13">
        <f t="shared" si="1817"/>
        <v>-1.0985293697189953</v>
      </c>
      <c r="CY882" s="13">
        <f t="shared" si="1818"/>
        <v>-2.9117646233601344</v>
      </c>
      <c r="CZ882" s="13">
        <f t="shared" si="1825"/>
        <v>0.42492534428257711</v>
      </c>
      <c r="DA882" s="13">
        <f t="shared" si="1826"/>
        <v>0.43904114473327543</v>
      </c>
      <c r="DB882" s="13">
        <f t="shared" si="1827"/>
        <v>-1.3883099093585622</v>
      </c>
      <c r="DC882" s="13">
        <f t="shared" si="1828"/>
        <v>1.4115800450698513E-2</v>
      </c>
      <c r="DD882" s="13">
        <f t="shared" si="1829"/>
        <v>-1.8132352536411394</v>
      </c>
      <c r="DE882" s="13">
        <f t="shared" si="1830"/>
        <v>-1.8273510540918376</v>
      </c>
      <c r="DF882" s="15"/>
      <c r="DV882" s="39" t="str">
        <f>E882</f>
        <v>STD</v>
      </c>
      <c r="DW882" s="39" t="str">
        <f>A882</f>
        <v>Lab 3</v>
      </c>
      <c r="DX882" s="39" t="str">
        <f>B882</f>
        <v>Jul 30, 2020</v>
      </c>
      <c r="DY882" s="124">
        <f>C882</f>
        <v>5</v>
      </c>
      <c r="DZ882" s="48">
        <f>BE882/AVERAGE(BE880,BE884)</f>
        <v>0.99051469883790066</v>
      </c>
      <c r="EA882" s="46">
        <f>(CM882/AVERAGE(CM880,CM884)-1)*10^6</f>
        <v>7.3316955593316635</v>
      </c>
      <c r="EB882" s="46">
        <f>(CN882/AVERAGE(CN880,CN884)-1)*10^6</f>
        <v>6.313374848909703</v>
      </c>
      <c r="EC882" s="46">
        <f>(CP882/AVERAGE(CP880,CP884)-1)*10^6</f>
        <v>-4.1730176817411646</v>
      </c>
      <c r="EH882" s="50"/>
      <c r="EK882" s="46"/>
      <c r="EL882" s="46"/>
      <c r="EQ882" s="124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</row>
    <row r="883" spans="1:235">
      <c r="A883" t="s">
        <v>178</v>
      </c>
      <c r="B883" t="s">
        <v>177</v>
      </c>
      <c r="C883">
        <v>5</v>
      </c>
      <c r="D883" s="14">
        <v>35</v>
      </c>
      <c r="E883" t="s">
        <v>163</v>
      </c>
      <c r="F883" s="13">
        <v>9.5858983000000005E-5</v>
      </c>
      <c r="G883" s="13">
        <v>-2.6172700999999999E-6</v>
      </c>
      <c r="H883" s="13">
        <v>1.071337E-4</v>
      </c>
      <c r="I883" s="13">
        <v>4.5621094E-5</v>
      </c>
      <c r="J883" s="13">
        <v>6.9841522999999995E-5</v>
      </c>
      <c r="K883" s="13"/>
      <c r="L883" s="13">
        <v>1.4588614999999999E-4</v>
      </c>
      <c r="M883" s="13"/>
      <c r="N883" s="13">
        <v>7.2235305999999999E-5</v>
      </c>
      <c r="O883" s="13"/>
      <c r="P883" s="13"/>
      <c r="Q883" s="13"/>
      <c r="R883" s="13"/>
      <c r="S883" s="13"/>
      <c r="T883" s="13">
        <v>1.6857121999999998E-5</v>
      </c>
      <c r="U883" s="13">
        <v>1.9294324000000002E-5</v>
      </c>
      <c r="V883" s="13">
        <v>14.600414000000001</v>
      </c>
      <c r="W883" s="13">
        <v>3.2628914</v>
      </c>
      <c r="X883" s="13">
        <v>5.1153252</v>
      </c>
      <c r="Y883" s="13"/>
      <c r="Z883" s="13">
        <v>5.4468952000000002</v>
      </c>
      <c r="AA883" s="13"/>
      <c r="AB883" s="13">
        <v>0.91888776999999999</v>
      </c>
      <c r="AI883" s="68">
        <f t="shared" si="1798"/>
        <v>1</v>
      </c>
      <c r="AJ883" s="13">
        <f t="shared" si="1771"/>
        <v>-7.9001861000000013E-5</v>
      </c>
      <c r="AK883" s="13">
        <f t="shared" si="1772"/>
        <v>2.1911594100000001E-5</v>
      </c>
      <c r="AL883" s="13">
        <f t="shared" si="1773"/>
        <v>14.6003068663</v>
      </c>
      <c r="AM883" s="13">
        <f t="shared" si="1774"/>
        <v>3.2628457789060001</v>
      </c>
      <c r="AN883" s="13">
        <f t="shared" si="1775"/>
        <v>5.1152553584770004</v>
      </c>
      <c r="AO883" s="13">
        <f t="shared" si="1776"/>
        <v>0</v>
      </c>
      <c r="AP883" s="13">
        <f t="shared" si="1777"/>
        <v>5.4467493138499998</v>
      </c>
      <c r="AQ883" s="13">
        <f t="shared" si="1778"/>
        <v>0</v>
      </c>
      <c r="AR883" s="13">
        <f t="shared" si="1779"/>
        <v>0.91881553469400001</v>
      </c>
      <c r="AS883" s="13">
        <f t="shared" si="1780"/>
        <v>0</v>
      </c>
      <c r="AT883" s="13">
        <f t="shared" si="1781"/>
        <v>0</v>
      </c>
      <c r="AU883" s="13">
        <f t="shared" si="1782"/>
        <v>0</v>
      </c>
      <c r="AV883" s="13">
        <f t="shared" si="1783"/>
        <v>0</v>
      </c>
      <c r="AW883" s="13">
        <f t="shared" si="1784"/>
        <v>0</v>
      </c>
      <c r="AY883">
        <f t="shared" si="1785"/>
        <v>0</v>
      </c>
      <c r="AZ883">
        <f t="shared" si="1786"/>
        <v>1</v>
      </c>
      <c r="BB883">
        <f t="shared" si="1799"/>
        <v>1</v>
      </c>
      <c r="BC883">
        <f t="shared" si="1800"/>
        <v>1</v>
      </c>
      <c r="BD883" s="41">
        <f t="shared" si="1801"/>
        <v>2.2593780010842894</v>
      </c>
      <c r="BE883" s="13">
        <f t="shared" si="1802"/>
        <v>14.6003068663</v>
      </c>
      <c r="BF883" s="13">
        <f t="shared" si="1803"/>
        <v>3.2628457789060001</v>
      </c>
      <c r="BG883" s="13">
        <f t="shared" si="1787"/>
        <v>5.1152553584770004</v>
      </c>
      <c r="BH883" s="13">
        <f t="shared" si="1788"/>
        <v>5.4467493138499998</v>
      </c>
      <c r="BI883" s="13">
        <f t="shared" si="1789"/>
        <v>0.91881553469400001</v>
      </c>
      <c r="BJ883" s="17">
        <f t="shared" si="1790"/>
        <v>0.22347789048442571</v>
      </c>
      <c r="BK883" s="17">
        <f t="shared" si="1791"/>
        <v>0.35035259226529564</v>
      </c>
      <c r="BL883" s="17">
        <f t="shared" si="1792"/>
        <v>0.37305718049132425</v>
      </c>
      <c r="BM883" s="17">
        <f t="shared" si="1793"/>
        <v>6.2931248165391862E-2</v>
      </c>
      <c r="BN883" s="17">
        <f t="shared" si="1819"/>
        <v>1.5677282057113024</v>
      </c>
      <c r="BO883" s="17">
        <f t="shared" si="1820"/>
        <v>1.6693247805528342</v>
      </c>
      <c r="BP883" s="17">
        <f t="shared" si="1821"/>
        <v>0.28159943710305235</v>
      </c>
      <c r="BQ883" s="17">
        <f t="shared" si="1822"/>
        <v>1.0648049671310442</v>
      </c>
      <c r="BR883" s="17">
        <f t="shared" si="1823"/>
        <v>0.1796226132037258</v>
      </c>
      <c r="BS883" s="17">
        <f t="shared" si="1824"/>
        <v>0.16869062292946638</v>
      </c>
      <c r="BT883" s="96">
        <f t="shared" si="1794"/>
        <v>-1.4984427938288596</v>
      </c>
      <c r="BU883" s="96">
        <f t="shared" si="1795"/>
        <v>-1.0488152251197671</v>
      </c>
      <c r="BV883" s="96">
        <f t="shared" si="1796"/>
        <v>-0.98602357218304326</v>
      </c>
      <c r="BW883" s="96">
        <f t="shared" si="1797"/>
        <v>-2.7657124474529269</v>
      </c>
      <c r="BX883" s="96"/>
      <c r="BY883" s="96"/>
      <c r="BZ883" s="96"/>
      <c r="CA883" s="96"/>
      <c r="CB883" s="96"/>
      <c r="CC883" s="96"/>
      <c r="CD883" s="96"/>
      <c r="CE883" s="96"/>
      <c r="CF883" s="96"/>
      <c r="CG883" s="96"/>
      <c r="CH883" s="96"/>
      <c r="CJ883" s="39"/>
      <c r="CK883" s="19">
        <f t="shared" si="1804"/>
        <v>0</v>
      </c>
      <c r="CL883" s="38">
        <f t="shared" si="1805"/>
        <v>2.2593780010842894</v>
      </c>
      <c r="CM883" s="39">
        <f t="shared" si="1806"/>
        <v>0.21795683170460853</v>
      </c>
      <c r="CN883" s="39">
        <f t="shared" si="1807"/>
        <v>0.33335936212987838</v>
      </c>
      <c r="CO883" s="41">
        <f t="shared" si="1808"/>
        <v>0.33810000000000001</v>
      </c>
      <c r="CP883" s="39">
        <f t="shared" si="1809"/>
        <v>5.4379763645614927E-2</v>
      </c>
      <c r="CQ883" s="17">
        <f t="shared" si="1810"/>
        <v>1.5294742519549562</v>
      </c>
      <c r="CR883" s="17">
        <f t="shared" si="1811"/>
        <v>1.5512246042290545</v>
      </c>
      <c r="CS883" s="17">
        <f t="shared" si="1812"/>
        <v>0.24949786258278181</v>
      </c>
      <c r="CT883" s="17">
        <f t="shared" si="1813"/>
        <v>1.0142208031591884</v>
      </c>
      <c r="CU883" s="17">
        <f t="shared" si="1814"/>
        <v>0.16312655297326942</v>
      </c>
      <c r="CV883" s="17">
        <f t="shared" si="1815"/>
        <v>0.1608392891026765</v>
      </c>
      <c r="CW883" s="13">
        <f t="shared" si="1816"/>
        <v>-1.5234582555051688</v>
      </c>
      <c r="CX883" s="13">
        <f t="shared" si="1817"/>
        <v>-1.0985342053270579</v>
      </c>
      <c r="CY883" s="13">
        <f t="shared" si="1818"/>
        <v>-2.9117631861349054</v>
      </c>
      <c r="CZ883" s="13">
        <f t="shared" si="1825"/>
        <v>0.42492405017811091</v>
      </c>
      <c r="DA883" s="13">
        <f t="shared" si="1826"/>
        <v>0.43904468623687204</v>
      </c>
      <c r="DB883" s="13">
        <f t="shared" si="1827"/>
        <v>-1.3883049306297366</v>
      </c>
      <c r="DC883" s="13">
        <f t="shared" si="1828"/>
        <v>1.4120636058761172E-2</v>
      </c>
      <c r="DD883" s="13">
        <f t="shared" si="1829"/>
        <v>-1.8132289808078477</v>
      </c>
      <c r="DE883" s="13">
        <f t="shared" si="1830"/>
        <v>-1.8273496168666086</v>
      </c>
      <c r="DF883" s="15"/>
      <c r="DY883" s="124"/>
      <c r="EE883" t="str">
        <f>E883</f>
        <v>iRM4</v>
      </c>
      <c r="EF883" t="str">
        <f>A883</f>
        <v>Lab 3</v>
      </c>
      <c r="EG883" t="str">
        <f>B883</f>
        <v>Jul 30, 2020</v>
      </c>
      <c r="EH883" s="50">
        <f>C883</f>
        <v>5</v>
      </c>
      <c r="EI883" s="48">
        <f>BE883/AVERAGE(BE882,BE884)</f>
        <v>1.003970309682972</v>
      </c>
      <c r="EJ883" s="46">
        <f>(CM883/AVERAGE(CM882,CM884)-1)*10^6</f>
        <v>-0.46872641223938416</v>
      </c>
      <c r="EK883" s="46">
        <f>(CN883/AVERAGE(CN882,CN884)-1)*10^6</f>
        <v>-1.2340450094017186</v>
      </c>
      <c r="EL883" s="46">
        <f>(CP883/AVERAGE(CP882,CP884)-1)*10^6</f>
        <v>2.0367458484216172</v>
      </c>
      <c r="EQ883" s="124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</row>
    <row r="884" spans="1:235">
      <c r="A884" t="s">
        <v>178</v>
      </c>
      <c r="B884" t="s">
        <v>177</v>
      </c>
      <c r="C884">
        <v>5</v>
      </c>
      <c r="D884" s="14">
        <v>36</v>
      </c>
      <c r="E884" t="s">
        <v>162</v>
      </c>
      <c r="F884" s="13">
        <v>9.5858983000000005E-5</v>
      </c>
      <c r="G884" s="13">
        <v>-2.6172700999999999E-6</v>
      </c>
      <c r="H884" s="13">
        <v>1.071337E-4</v>
      </c>
      <c r="I884" s="13">
        <v>4.5621094E-5</v>
      </c>
      <c r="J884" s="13">
        <v>6.9841522999999995E-5</v>
      </c>
      <c r="K884" s="13"/>
      <c r="L884" s="13">
        <v>1.4588614999999999E-4</v>
      </c>
      <c r="M884" s="13"/>
      <c r="N884" s="13">
        <v>7.2235305999999999E-5</v>
      </c>
      <c r="O884" s="13"/>
      <c r="P884" s="13"/>
      <c r="Q884" s="13"/>
      <c r="R884" s="13"/>
      <c r="S884" s="13"/>
      <c r="T884" s="13">
        <v>7.0964157000000003E-5</v>
      </c>
      <c r="U884" s="13">
        <v>3.9791294999999999E-5</v>
      </c>
      <c r="V884" s="13">
        <v>14.597873</v>
      </c>
      <c r="W884" s="13">
        <v>3.2623340000000001</v>
      </c>
      <c r="X884" s="13">
        <v>5.1144819000000004</v>
      </c>
      <c r="Y884" s="13"/>
      <c r="Z884" s="13">
        <v>5.4460717000000001</v>
      </c>
      <c r="AA884" s="13"/>
      <c r="AB884" s="13">
        <v>0.91875660000000003</v>
      </c>
      <c r="AI884" s="68">
        <f t="shared" si="1798"/>
        <v>1</v>
      </c>
      <c r="AJ884" s="13">
        <f t="shared" si="1771"/>
        <v>-2.4894826000000002E-5</v>
      </c>
      <c r="AK884" s="13">
        <f t="shared" si="1772"/>
        <v>4.2408565100000002E-5</v>
      </c>
      <c r="AL884" s="13">
        <f t="shared" si="1773"/>
        <v>14.5977658663</v>
      </c>
      <c r="AM884" s="13">
        <f t="shared" si="1774"/>
        <v>3.2622883789060002</v>
      </c>
      <c r="AN884" s="13">
        <f t="shared" si="1775"/>
        <v>5.1144120584770008</v>
      </c>
      <c r="AO884" s="13">
        <f t="shared" si="1776"/>
        <v>0</v>
      </c>
      <c r="AP884" s="13">
        <f t="shared" si="1777"/>
        <v>5.4459258138499997</v>
      </c>
      <c r="AQ884" s="13">
        <f t="shared" si="1778"/>
        <v>0</v>
      </c>
      <c r="AR884" s="13">
        <f t="shared" si="1779"/>
        <v>0.91868436469400006</v>
      </c>
      <c r="AS884" s="13">
        <f t="shared" si="1780"/>
        <v>0</v>
      </c>
      <c r="AT884" s="13">
        <f t="shared" si="1781"/>
        <v>0</v>
      </c>
      <c r="AU884" s="13">
        <f t="shared" si="1782"/>
        <v>0</v>
      </c>
      <c r="AV884" s="13">
        <f t="shared" si="1783"/>
        <v>0</v>
      </c>
      <c r="AW884" s="13">
        <f t="shared" si="1784"/>
        <v>0</v>
      </c>
      <c r="AY884">
        <f t="shared" si="1785"/>
        <v>0</v>
      </c>
      <c r="AZ884">
        <f t="shared" si="1786"/>
        <v>1</v>
      </c>
      <c r="BB884">
        <f t="shared" si="1799"/>
        <v>1</v>
      </c>
      <c r="BC884">
        <f t="shared" si="1800"/>
        <v>1</v>
      </c>
      <c r="BD884" s="41">
        <f t="shared" si="1801"/>
        <v>2.2599027182151157</v>
      </c>
      <c r="BE884" s="13">
        <f t="shared" si="1802"/>
        <v>14.5977658663</v>
      </c>
      <c r="BF884" s="13">
        <f t="shared" si="1803"/>
        <v>3.2622883789060002</v>
      </c>
      <c r="BG884" s="13">
        <f t="shared" si="1787"/>
        <v>5.1144120584770008</v>
      </c>
      <c r="BH884" s="13">
        <f t="shared" si="1788"/>
        <v>5.4459258138499997</v>
      </c>
      <c r="BI884" s="13">
        <f t="shared" si="1789"/>
        <v>0.91868436469400006</v>
      </c>
      <c r="BJ884" s="17">
        <f t="shared" si="1790"/>
        <v>0.22347860684882126</v>
      </c>
      <c r="BK884" s="17">
        <f t="shared" si="1791"/>
        <v>0.35035580823254547</v>
      </c>
      <c r="BL884" s="17">
        <f t="shared" si="1792"/>
        <v>0.37306570496669728</v>
      </c>
      <c r="BM884" s="17">
        <f t="shared" si="1793"/>
        <v>6.2933216843465714E-2</v>
      </c>
      <c r="BN884" s="17">
        <f t="shared" si="1819"/>
        <v>1.567737570825086</v>
      </c>
      <c r="BO884" s="17">
        <f t="shared" si="1820"/>
        <v>1.6693575739850064</v>
      </c>
      <c r="BP884" s="17">
        <f t="shared" si="1821"/>
        <v>0.2816073436775931</v>
      </c>
      <c r="BQ884" s="17">
        <f t="shared" si="1822"/>
        <v>1.0648195240396252</v>
      </c>
      <c r="BR884" s="17">
        <f t="shared" si="1823"/>
        <v>0.17962658350363173</v>
      </c>
      <c r="BS884" s="17">
        <f t="shared" si="1824"/>
        <v>0.16869204541083083</v>
      </c>
      <c r="BT884" s="96">
        <f t="shared" si="1794"/>
        <v>-1.4984395883070702</v>
      </c>
      <c r="BU884" s="96">
        <f t="shared" si="1795"/>
        <v>-1.0488060459312556</v>
      </c>
      <c r="BV884" s="96">
        <f t="shared" si="1796"/>
        <v>-0.98600072212566114</v>
      </c>
      <c r="BW884" s="96">
        <f t="shared" si="1797"/>
        <v>-2.7656811649448119</v>
      </c>
      <c r="BX884" s="96"/>
      <c r="BY884" s="96"/>
      <c r="BZ884" s="96"/>
      <c r="CA884" s="96"/>
      <c r="CB884" s="96"/>
      <c r="CC884" s="96"/>
      <c r="CD884" s="96"/>
      <c r="CE884" s="96"/>
      <c r="CF884" s="96"/>
      <c r="CG884" s="96"/>
      <c r="CH884" s="96"/>
      <c r="CJ884" s="39"/>
      <c r="CK884" s="19">
        <f t="shared" si="1804"/>
        <v>0</v>
      </c>
      <c r="CL884" s="38">
        <f t="shared" si="1805"/>
        <v>2.2599027182151157</v>
      </c>
      <c r="CM884" s="39">
        <f t="shared" si="1806"/>
        <v>0.2179562641326816</v>
      </c>
      <c r="CN884" s="39">
        <f t="shared" si="1807"/>
        <v>0.33335857289269127</v>
      </c>
      <c r="CO884" s="41">
        <f t="shared" si="1808"/>
        <v>0.33810000000000001</v>
      </c>
      <c r="CP884" s="39">
        <f t="shared" si="1809"/>
        <v>5.4379620286462489E-2</v>
      </c>
      <c r="CQ884" s="17">
        <f t="shared" si="1810"/>
        <v>1.5294746137223114</v>
      </c>
      <c r="CR884" s="17">
        <f t="shared" si="1811"/>
        <v>1.5512286437162477</v>
      </c>
      <c r="CS884" s="17">
        <f t="shared" si="1812"/>
        <v>0.24949785454828083</v>
      </c>
      <c r="CT884" s="17">
        <f t="shared" si="1813"/>
        <v>1.0142232043596937</v>
      </c>
      <c r="CU884" s="17">
        <f t="shared" si="1814"/>
        <v>0.16312650913575685</v>
      </c>
      <c r="CV884" s="17">
        <f t="shared" si="1815"/>
        <v>0.16083886508862019</v>
      </c>
      <c r="CW884" s="13">
        <f t="shared" si="1816"/>
        <v>-1.5234608595651631</v>
      </c>
      <c r="CX884" s="13">
        <f t="shared" si="1817"/>
        <v>-1.0985365728565504</v>
      </c>
      <c r="CY884" s="13">
        <f t="shared" si="1818"/>
        <v>-2.9117658223975846</v>
      </c>
      <c r="CZ884" s="13">
        <f t="shared" si="1825"/>
        <v>0.42492428670861276</v>
      </c>
      <c r="DA884" s="13">
        <f t="shared" si="1826"/>
        <v>0.43904729029686607</v>
      </c>
      <c r="DB884" s="13">
        <f t="shared" si="1827"/>
        <v>-1.3883049628324218</v>
      </c>
      <c r="DC884" s="13">
        <f t="shared" si="1828"/>
        <v>1.4123003588253158E-2</v>
      </c>
      <c r="DD884" s="13">
        <f t="shared" si="1829"/>
        <v>-1.8132292495410347</v>
      </c>
      <c r="DE884" s="13">
        <f t="shared" si="1830"/>
        <v>-1.8273522531292878</v>
      </c>
      <c r="DF884" s="15"/>
      <c r="DV884" s="39" t="str">
        <f>E884</f>
        <v>STD</v>
      </c>
      <c r="DW884" s="39" t="str">
        <f>A884</f>
        <v>Lab 3</v>
      </c>
      <c r="DX884" s="39" t="str">
        <f>B884</f>
        <v>Jul 30, 2020</v>
      </c>
      <c r="DY884" s="124">
        <f>C884</f>
        <v>5</v>
      </c>
      <c r="DZ884" s="48">
        <f>BE884/AVERAGE(BE882,BE886)</f>
        <v>1.0112480462263636</v>
      </c>
      <c r="EA884" s="46">
        <f>(CM884/AVERAGE(CM882,CM886)-1)*10^6</f>
        <v>-6.4060932761789147</v>
      </c>
      <c r="EB884" s="46">
        <f>(CN884/AVERAGE(CN882,CN886)-1)*10^6</f>
        <v>-4.0977836672784207</v>
      </c>
      <c r="EC884" s="46">
        <f>(CP884/AVERAGE(CP882,CP886)-1)*10^6</f>
        <v>17.559454976057154</v>
      </c>
      <c r="EH884" s="50"/>
      <c r="EK884" s="46"/>
      <c r="EL884" s="46"/>
      <c r="EQ884" s="124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</row>
    <row r="885" spans="1:235">
      <c r="A885" t="s">
        <v>178</v>
      </c>
      <c r="B885" t="s">
        <v>177</v>
      </c>
      <c r="C885">
        <v>5</v>
      </c>
      <c r="D885" s="14">
        <v>37</v>
      </c>
      <c r="E885" t="s">
        <v>164</v>
      </c>
      <c r="F885" s="13">
        <v>9.5858983000000005E-5</v>
      </c>
      <c r="G885" s="13">
        <v>-2.6172700999999999E-6</v>
      </c>
      <c r="H885" s="13">
        <v>1.071337E-4</v>
      </c>
      <c r="I885" s="13">
        <v>4.5621094E-5</v>
      </c>
      <c r="J885" s="13">
        <v>6.9841522999999995E-5</v>
      </c>
      <c r="K885" s="13"/>
      <c r="L885" s="13">
        <v>1.4588614999999999E-4</v>
      </c>
      <c r="M885" s="13"/>
      <c r="N885" s="13">
        <v>7.2235305999999999E-5</v>
      </c>
      <c r="O885" s="13"/>
      <c r="P885" s="13"/>
      <c r="Q885" s="13"/>
      <c r="R885" s="13"/>
      <c r="S885" s="13"/>
      <c r="T885" s="13">
        <v>-1.5286654000000001E-5</v>
      </c>
      <c r="U885" s="13">
        <v>8.1280344000000002E-6</v>
      </c>
      <c r="V885" s="13">
        <v>14.477881999999999</v>
      </c>
      <c r="W885" s="13">
        <v>3.2355258</v>
      </c>
      <c r="X885" s="13">
        <v>5.0724238000000001</v>
      </c>
      <c r="Y885" s="13"/>
      <c r="Z885" s="13">
        <v>5.4013131000000003</v>
      </c>
      <c r="AA885" s="13"/>
      <c r="AB885" s="13">
        <v>0.91121430000000003</v>
      </c>
      <c r="AI885" s="68">
        <f t="shared" si="1798"/>
        <v>1</v>
      </c>
      <c r="AJ885" s="13">
        <f t="shared" si="1771"/>
        <v>-1.1114563700000001E-4</v>
      </c>
      <c r="AK885" s="13">
        <f t="shared" si="1772"/>
        <v>1.0745304499999999E-5</v>
      </c>
      <c r="AL885" s="13">
        <f t="shared" si="1773"/>
        <v>14.477774866299999</v>
      </c>
      <c r="AM885" s="13">
        <f t="shared" si="1774"/>
        <v>3.2354801789060001</v>
      </c>
      <c r="AN885" s="13">
        <f t="shared" si="1775"/>
        <v>5.0723539584770005</v>
      </c>
      <c r="AO885" s="13">
        <f t="shared" si="1776"/>
        <v>0</v>
      </c>
      <c r="AP885" s="13">
        <f t="shared" si="1777"/>
        <v>5.40116721385</v>
      </c>
      <c r="AQ885" s="13">
        <f t="shared" si="1778"/>
        <v>0</v>
      </c>
      <c r="AR885" s="13">
        <f t="shared" si="1779"/>
        <v>0.91114206469400005</v>
      </c>
      <c r="AS885" s="13">
        <f t="shared" si="1780"/>
        <v>0</v>
      </c>
      <c r="AT885" s="13">
        <f t="shared" si="1781"/>
        <v>0</v>
      </c>
      <c r="AU885" s="13">
        <f t="shared" si="1782"/>
        <v>0</v>
      </c>
      <c r="AV885" s="13">
        <f t="shared" si="1783"/>
        <v>0</v>
      </c>
      <c r="AW885" s="13">
        <f t="shared" si="1784"/>
        <v>0</v>
      </c>
      <c r="AY885">
        <f t="shared" si="1785"/>
        <v>0</v>
      </c>
      <c r="AZ885">
        <f t="shared" si="1786"/>
        <v>1</v>
      </c>
      <c r="BB885">
        <f t="shared" si="1799"/>
        <v>1</v>
      </c>
      <c r="BC885">
        <f t="shared" si="1800"/>
        <v>1</v>
      </c>
      <c r="BD885" s="41">
        <f t="shared" si="1801"/>
        <v>2.2599279173616718</v>
      </c>
      <c r="BE885" s="13">
        <f t="shared" si="1802"/>
        <v>14.477774866299999</v>
      </c>
      <c r="BF885" s="13">
        <f t="shared" si="1803"/>
        <v>3.2354801789060001</v>
      </c>
      <c r="BG885" s="13">
        <f t="shared" si="1787"/>
        <v>5.0723539584770005</v>
      </c>
      <c r="BH885" s="13">
        <f t="shared" si="1788"/>
        <v>5.40116721385</v>
      </c>
      <c r="BI885" s="13">
        <f t="shared" si="1789"/>
        <v>0.91114206469400005</v>
      </c>
      <c r="BJ885" s="17">
        <f t="shared" si="1790"/>
        <v>0.22347910564884155</v>
      </c>
      <c r="BK885" s="17">
        <f t="shared" si="1791"/>
        <v>0.35035452652906962</v>
      </c>
      <c r="BL885" s="17">
        <f t="shared" si="1792"/>
        <v>0.37306611435313369</v>
      </c>
      <c r="BM885" s="17">
        <f t="shared" si="1793"/>
        <v>6.2933846748430292E-2</v>
      </c>
      <c r="BN885" s="17">
        <f t="shared" si="1819"/>
        <v>1.5677283364449772</v>
      </c>
      <c r="BO885" s="17">
        <f t="shared" si="1820"/>
        <v>1.669355679896724</v>
      </c>
      <c r="BP885" s="17">
        <f t="shared" si="1821"/>
        <v>0.28160953376697268</v>
      </c>
      <c r="BQ885" s="17">
        <f t="shared" si="1822"/>
        <v>1.0648245879654124</v>
      </c>
      <c r="BR885" s="17">
        <f t="shared" si="1823"/>
        <v>0.17962903853964776</v>
      </c>
      <c r="BS885" s="17">
        <f t="shared" si="1824"/>
        <v>0.1686935487495359</v>
      </c>
      <c r="BT885" s="96">
        <f t="shared" si="1794"/>
        <v>-1.4984373563284901</v>
      </c>
      <c r="BU885" s="96">
        <f t="shared" si="1795"/>
        <v>-1.0488097042288782</v>
      </c>
      <c r="BV885" s="96">
        <f t="shared" si="1796"/>
        <v>-0.98599962476879788</v>
      </c>
      <c r="BW885" s="96">
        <f t="shared" si="1797"/>
        <v>-2.7656711558932523</v>
      </c>
      <c r="BX885" s="96"/>
      <c r="BY885" s="96"/>
      <c r="BZ885" s="96"/>
      <c r="CA885" s="96"/>
      <c r="CB885" s="96"/>
      <c r="CC885" s="96"/>
      <c r="CD885" s="96"/>
      <c r="CE885" s="96"/>
      <c r="CF885" s="96"/>
      <c r="CG885" s="96"/>
      <c r="CH885" s="96"/>
      <c r="CJ885" s="39"/>
      <c r="CK885" s="19">
        <f t="shared" si="1804"/>
        <v>0</v>
      </c>
      <c r="CL885" s="38">
        <f t="shared" si="1805"/>
        <v>2.2599279173616718</v>
      </c>
      <c r="CM885" s="39">
        <f t="shared" si="1806"/>
        <v>0.21795668979683672</v>
      </c>
      <c r="CN885" s="39">
        <f t="shared" si="1807"/>
        <v>0.33335716851595576</v>
      </c>
      <c r="CO885" s="41">
        <f t="shared" si="1808"/>
        <v>0.33810000000000001</v>
      </c>
      <c r="CP885" s="39">
        <f t="shared" si="1809"/>
        <v>5.4380075996552632E-2</v>
      </c>
      <c r="CQ885" s="17">
        <f t="shared" si="1810"/>
        <v>1.5294651833200759</v>
      </c>
      <c r="CR885" s="17">
        <f t="shared" si="1811"/>
        <v>1.5512256142041432</v>
      </c>
      <c r="CS885" s="17">
        <f t="shared" si="1812"/>
        <v>0.24949945811363605</v>
      </c>
      <c r="CT885" s="17">
        <f t="shared" si="1813"/>
        <v>1.0142274771085871</v>
      </c>
      <c r="CU885" s="17">
        <f t="shared" si="1814"/>
        <v>0.16312856339235973</v>
      </c>
      <c r="CV885" s="17">
        <f t="shared" si="1815"/>
        <v>0.16084021294455086</v>
      </c>
      <c r="CW885" s="13">
        <f t="shared" si="1816"/>
        <v>-1.5234589065873896</v>
      </c>
      <c r="CX885" s="13">
        <f t="shared" si="1817"/>
        <v>-1.0985407856766423</v>
      </c>
      <c r="CY885" s="13">
        <f t="shared" si="1818"/>
        <v>-2.911757442269546</v>
      </c>
      <c r="CZ885" s="13">
        <f t="shared" si="1825"/>
        <v>0.42491812091074732</v>
      </c>
      <c r="DA885" s="13">
        <f t="shared" si="1826"/>
        <v>0.43904533731909257</v>
      </c>
      <c r="DB885" s="13">
        <f t="shared" si="1827"/>
        <v>-1.3882985356821564</v>
      </c>
      <c r="DC885" s="13">
        <f t="shared" si="1828"/>
        <v>1.4127216408345265E-2</v>
      </c>
      <c r="DD885" s="13">
        <f t="shared" si="1829"/>
        <v>-1.8132166565929038</v>
      </c>
      <c r="DE885" s="13">
        <f t="shared" si="1830"/>
        <v>-1.827343873001249</v>
      </c>
      <c r="DF885" s="15"/>
      <c r="DY885" s="124"/>
      <c r="EE885" t="str">
        <f>E885</f>
        <v>iRM5</v>
      </c>
      <c r="EF885" t="str">
        <f>A885</f>
        <v>Lab 3</v>
      </c>
      <c r="EG885" t="str">
        <f>B885</f>
        <v>Jul 30, 2020</v>
      </c>
      <c r="EH885" s="50">
        <f>C885</f>
        <v>5</v>
      </c>
      <c r="EI885" s="48">
        <f>BE885/AVERAGE(BE884,BE886)</f>
        <v>0.99911539164229035</v>
      </c>
      <c r="EJ885" s="46">
        <f>(CM885/AVERAGE(CM884,CM886)-1)*10^6</f>
        <v>-1.380358795155523</v>
      </c>
      <c r="EK885" s="46">
        <f>(CN885/AVERAGE(CN884,CN886)-1)*10^6</f>
        <v>-4.7090275915318003</v>
      </c>
      <c r="EL885" s="46">
        <f>(CP885/AVERAGE(CP884,CP886)-1)*10^6</f>
        <v>26.53931080209837</v>
      </c>
      <c r="EQ885" s="124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</row>
    <row r="886" spans="1:235">
      <c r="A886" t="s">
        <v>178</v>
      </c>
      <c r="B886" t="s">
        <v>177</v>
      </c>
      <c r="C886">
        <v>5</v>
      </c>
      <c r="D886" s="14">
        <v>38</v>
      </c>
      <c r="E886" t="s">
        <v>162</v>
      </c>
      <c r="F886" s="13">
        <v>9.5858983000000005E-5</v>
      </c>
      <c r="G886" s="13">
        <v>-2.6172700999999999E-6</v>
      </c>
      <c r="H886" s="13">
        <v>1.071337E-4</v>
      </c>
      <c r="I886" s="13">
        <v>4.5621094E-5</v>
      </c>
      <c r="J886" s="13">
        <v>6.9841522999999995E-5</v>
      </c>
      <c r="K886" s="13"/>
      <c r="L886" s="13">
        <v>1.4588614999999999E-4</v>
      </c>
      <c r="M886" s="13"/>
      <c r="N886" s="13">
        <v>7.2235305999999999E-5</v>
      </c>
      <c r="O886" s="13"/>
      <c r="P886" s="13"/>
      <c r="Q886" s="13"/>
      <c r="R886" s="13"/>
      <c r="S886" s="13"/>
      <c r="T886" s="13">
        <v>4.6267218000000004E-6</v>
      </c>
      <c r="U886" s="13">
        <v>9.4822016999999994E-6</v>
      </c>
      <c r="V886" s="13">
        <v>14.383528</v>
      </c>
      <c r="W886" s="13">
        <v>3.2144663000000002</v>
      </c>
      <c r="X886" s="13">
        <v>5.0394284999999996</v>
      </c>
      <c r="Y886" s="13"/>
      <c r="Z886" s="13">
        <v>5.3661883000000001</v>
      </c>
      <c r="AA886" s="13"/>
      <c r="AB886" s="13">
        <v>0.90525467999999998</v>
      </c>
      <c r="AI886" s="68">
        <f t="shared" si="1798"/>
        <v>1</v>
      </c>
      <c r="AJ886" s="13">
        <f t="shared" si="1771"/>
        <v>-9.1232261200000007E-5</v>
      </c>
      <c r="AK886" s="13">
        <f t="shared" si="1772"/>
        <v>1.2099471799999998E-5</v>
      </c>
      <c r="AL886" s="13">
        <f t="shared" si="1773"/>
        <v>14.3834208663</v>
      </c>
      <c r="AM886" s="13">
        <f t="shared" si="1774"/>
        <v>3.2144206789060004</v>
      </c>
      <c r="AN886" s="13">
        <f t="shared" si="1775"/>
        <v>5.039358658477</v>
      </c>
      <c r="AO886" s="13">
        <f t="shared" si="1776"/>
        <v>0</v>
      </c>
      <c r="AP886" s="13">
        <f t="shared" si="1777"/>
        <v>5.3660424138499998</v>
      </c>
      <c r="AQ886" s="13">
        <f t="shared" si="1778"/>
        <v>0</v>
      </c>
      <c r="AR886" s="13">
        <f t="shared" si="1779"/>
        <v>0.905182444694</v>
      </c>
      <c r="AS886" s="13">
        <f t="shared" si="1780"/>
        <v>0</v>
      </c>
      <c r="AT886" s="13">
        <f t="shared" si="1781"/>
        <v>0</v>
      </c>
      <c r="AU886" s="13">
        <f t="shared" si="1782"/>
        <v>0</v>
      </c>
      <c r="AV886" s="13">
        <f t="shared" si="1783"/>
        <v>0</v>
      </c>
      <c r="AW886" s="13">
        <f t="shared" si="1784"/>
        <v>0</v>
      </c>
      <c r="AY886">
        <f t="shared" si="1785"/>
        <v>0</v>
      </c>
      <c r="AZ886">
        <f t="shared" si="1786"/>
        <v>1</v>
      </c>
      <c r="BB886">
        <f t="shared" si="1799"/>
        <v>1</v>
      </c>
      <c r="BC886">
        <f t="shared" si="1800"/>
        <v>1</v>
      </c>
      <c r="BD886" s="41">
        <f t="shared" si="1801"/>
        <v>2.2602509301206291</v>
      </c>
      <c r="BE886" s="13">
        <f t="shared" si="1802"/>
        <v>14.3834208663</v>
      </c>
      <c r="BF886" s="13">
        <f t="shared" si="1803"/>
        <v>3.2144206789060004</v>
      </c>
      <c r="BG886" s="13">
        <f t="shared" si="1787"/>
        <v>5.039358658477</v>
      </c>
      <c r="BH886" s="13">
        <f t="shared" si="1788"/>
        <v>5.3660424138499998</v>
      </c>
      <c r="BI886" s="13">
        <f t="shared" si="1789"/>
        <v>0.905182444694</v>
      </c>
      <c r="BJ886" s="17">
        <f t="shared" si="1790"/>
        <v>0.22348095830507947</v>
      </c>
      <c r="BK886" s="17">
        <f t="shared" si="1791"/>
        <v>0.35035884059292827</v>
      </c>
      <c r="BL886" s="17">
        <f t="shared" si="1792"/>
        <v>0.37307136207232211</v>
      </c>
      <c r="BM886" s="17">
        <f t="shared" si="1793"/>
        <v>6.2932347812669528E-2</v>
      </c>
      <c r="BN886" s="17">
        <f t="shared" si="1819"/>
        <v>1.5677346439272228</v>
      </c>
      <c r="BO886" s="17">
        <f t="shared" si="1820"/>
        <v>1.6693653226734109</v>
      </c>
      <c r="BP886" s="17">
        <f t="shared" si="1821"/>
        <v>0.28160049200594084</v>
      </c>
      <c r="BQ886" s="17">
        <f t="shared" si="1822"/>
        <v>1.0648264546170902</v>
      </c>
      <c r="BR886" s="17">
        <f t="shared" si="1823"/>
        <v>0.17962254843110634</v>
      </c>
      <c r="BS886" s="17">
        <f t="shared" si="1824"/>
        <v>0.1686871580361875</v>
      </c>
      <c r="BT886" s="96">
        <f t="shared" si="1794"/>
        <v>-1.4984290662981838</v>
      </c>
      <c r="BU886" s="96">
        <f t="shared" si="1795"/>
        <v>-1.0487973908806216</v>
      </c>
      <c r="BV886" s="96">
        <f t="shared" si="1796"/>
        <v>-0.98598555840876556</v>
      </c>
      <c r="BW886" s="96">
        <f t="shared" si="1797"/>
        <v>-2.7656949738177721</v>
      </c>
      <c r="BX886" s="96"/>
      <c r="BY886" s="96"/>
      <c r="BZ886" s="96"/>
      <c r="CA886" s="96"/>
      <c r="CB886" s="96"/>
      <c r="CC886" s="96"/>
      <c r="CD886" s="96"/>
      <c r="CE886" s="96"/>
      <c r="CF886" s="96"/>
      <c r="CG886" s="96"/>
      <c r="CH886" s="96"/>
      <c r="CJ886" s="39"/>
      <c r="CK886" s="19">
        <f t="shared" si="1804"/>
        <v>0</v>
      </c>
      <c r="CL886" s="38">
        <f t="shared" si="1805"/>
        <v>2.2602509301206291</v>
      </c>
      <c r="CM886" s="39">
        <f t="shared" si="1806"/>
        <v>0.21795771717868989</v>
      </c>
      <c r="CN886" s="39">
        <f t="shared" si="1807"/>
        <v>0.33335890373021348</v>
      </c>
      <c r="CO886" s="41">
        <f t="shared" si="1808"/>
        <v>0.33810000000000001</v>
      </c>
      <c r="CP886" s="39">
        <f t="shared" si="1809"/>
        <v>5.4377645363767692E-2</v>
      </c>
      <c r="CQ886" s="17">
        <f t="shared" si="1810"/>
        <v>1.5294659351607793</v>
      </c>
      <c r="CR886" s="17">
        <f t="shared" si="1811"/>
        <v>1.5512183022306705</v>
      </c>
      <c r="CS886" s="17">
        <f t="shared" si="1812"/>
        <v>0.24948713019960128</v>
      </c>
      <c r="CT886" s="17">
        <f t="shared" si="1813"/>
        <v>1.014222197807632</v>
      </c>
      <c r="CU886" s="17">
        <f t="shared" si="1814"/>
        <v>0.16312042292944232</v>
      </c>
      <c r="CV886" s="17">
        <f t="shared" si="1815"/>
        <v>0.16083302385024459</v>
      </c>
      <c r="CW886" s="13">
        <f t="shared" si="1816"/>
        <v>-1.5234541929012313</v>
      </c>
      <c r="CX886" s="13">
        <f t="shared" si="1817"/>
        <v>-1.0985355804196222</v>
      </c>
      <c r="CY886" s="13">
        <f t="shared" si="1818"/>
        <v>-2.9118021403885384</v>
      </c>
      <c r="CZ886" s="13">
        <f t="shared" si="1825"/>
        <v>0.42491861248160939</v>
      </c>
      <c r="DA886" s="13">
        <f t="shared" si="1826"/>
        <v>0.43904062363293439</v>
      </c>
      <c r="DB886" s="13">
        <f t="shared" si="1827"/>
        <v>-1.3883479474873073</v>
      </c>
      <c r="DC886" s="13">
        <f t="shared" si="1828"/>
        <v>1.4122011151325229E-2</v>
      </c>
      <c r="DD886" s="13">
        <f t="shared" si="1829"/>
        <v>-1.8132665599689164</v>
      </c>
      <c r="DE886" s="13">
        <f t="shared" si="1830"/>
        <v>-1.8273885711202413</v>
      </c>
      <c r="DF886" s="15"/>
      <c r="DV886" s="39" t="str">
        <f>E886</f>
        <v>STD</v>
      </c>
      <c r="DW886" s="39" t="str">
        <f>A886</f>
        <v>Lab 3</v>
      </c>
      <c r="DX886" s="39" t="str">
        <f>B886</f>
        <v>Jul 30, 2020</v>
      </c>
      <c r="DY886" s="124">
        <f>C886</f>
        <v>5</v>
      </c>
      <c r="DZ886" s="48">
        <f>BE886/AVERAGE(BE884,BE888)</f>
        <v>0.99058285129312296</v>
      </c>
      <c r="EA886" s="46">
        <f>(CM886/AVERAGE(CM884,CM888)-1)*10^6</f>
        <v>7.9591673651790984</v>
      </c>
      <c r="EB886" s="46">
        <f>(CN886/AVERAGE(CN884,CN888)-1)*10^6</f>
        <v>8.9571206229877021E-2</v>
      </c>
      <c r="EC886" s="46">
        <f>(CP886/AVERAGE(CP884,CP888)-1)*10^6</f>
        <v>-19.251778037188139</v>
      </c>
      <c r="EH886" s="50"/>
      <c r="EK886" s="46"/>
      <c r="EL886" s="46"/>
      <c r="EQ886" s="124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</row>
    <row r="887" spans="1:235">
      <c r="A887" t="s">
        <v>178</v>
      </c>
      <c r="B887" t="s">
        <v>177</v>
      </c>
      <c r="C887">
        <v>5</v>
      </c>
      <c r="D887" s="14">
        <v>39</v>
      </c>
      <c r="E887" t="s">
        <v>171</v>
      </c>
      <c r="F887" s="13">
        <v>9.5858983000000005E-5</v>
      </c>
      <c r="G887" s="13">
        <v>-2.6172700999999999E-6</v>
      </c>
      <c r="H887" s="13">
        <v>1.071337E-4</v>
      </c>
      <c r="I887" s="13">
        <v>4.5621094E-5</v>
      </c>
      <c r="J887" s="13">
        <v>6.9841522999999995E-5</v>
      </c>
      <c r="K887" s="13"/>
      <c r="L887" s="13">
        <v>1.4588614999999999E-4</v>
      </c>
      <c r="M887" s="13"/>
      <c r="N887" s="13">
        <v>7.2235305999999999E-5</v>
      </c>
      <c r="O887" s="13"/>
      <c r="P887" s="13"/>
      <c r="Q887" s="13"/>
      <c r="R887" s="13"/>
      <c r="S887" s="13"/>
      <c r="T887" s="13">
        <v>2.6112648999999999E-5</v>
      </c>
      <c r="U887" s="13">
        <v>3.4298148000000001E-5</v>
      </c>
      <c r="V887" s="13">
        <v>14.727491000000001</v>
      </c>
      <c r="W887" s="13">
        <v>3.2913410999999999</v>
      </c>
      <c r="X887" s="13">
        <v>5.1600168999999996</v>
      </c>
      <c r="Y887" s="13"/>
      <c r="Z887" s="13">
        <v>5.4946431999999996</v>
      </c>
      <c r="AA887" s="13"/>
      <c r="AB887" s="13">
        <v>0.92692036</v>
      </c>
      <c r="AI887" s="68">
        <f t="shared" si="1798"/>
        <v>1</v>
      </c>
      <c r="AJ887" s="13">
        <f t="shared" si="1771"/>
        <v>-6.9746334E-5</v>
      </c>
      <c r="AK887" s="13">
        <f t="shared" si="1772"/>
        <v>3.6915418100000003E-5</v>
      </c>
      <c r="AL887" s="13">
        <f t="shared" si="1773"/>
        <v>14.7273838663</v>
      </c>
      <c r="AM887" s="13">
        <f t="shared" si="1774"/>
        <v>3.291295478906</v>
      </c>
      <c r="AN887" s="13">
        <f t="shared" si="1775"/>
        <v>5.159947058477</v>
      </c>
      <c r="AO887" s="13">
        <f t="shared" si="1776"/>
        <v>0</v>
      </c>
      <c r="AP887" s="13">
        <f t="shared" si="1777"/>
        <v>5.4944973138499993</v>
      </c>
      <c r="AQ887" s="13">
        <f t="shared" si="1778"/>
        <v>0</v>
      </c>
      <c r="AR887" s="13">
        <f t="shared" si="1779"/>
        <v>0.92684812469400002</v>
      </c>
      <c r="AS887" s="13">
        <f t="shared" si="1780"/>
        <v>0</v>
      </c>
      <c r="AT887" s="13">
        <f t="shared" si="1781"/>
        <v>0</v>
      </c>
      <c r="AU887" s="13">
        <f t="shared" si="1782"/>
        <v>0</v>
      </c>
      <c r="AV887" s="13">
        <f t="shared" si="1783"/>
        <v>0</v>
      </c>
      <c r="AW887" s="13">
        <f t="shared" si="1784"/>
        <v>0</v>
      </c>
      <c r="AY887">
        <f t="shared" si="1785"/>
        <v>0</v>
      </c>
      <c r="AZ887">
        <f t="shared" si="1786"/>
        <v>1</v>
      </c>
      <c r="BB887">
        <f t="shared" si="1799"/>
        <v>1</v>
      </c>
      <c r="BC887">
        <f t="shared" si="1800"/>
        <v>1</v>
      </c>
      <c r="BD887" s="41">
        <f t="shared" si="1801"/>
        <v>2.2608032607051158</v>
      </c>
      <c r="BE887" s="13">
        <f t="shared" si="1802"/>
        <v>14.7273838663</v>
      </c>
      <c r="BF887" s="13">
        <f t="shared" si="1803"/>
        <v>3.291295478906</v>
      </c>
      <c r="BG887" s="13">
        <f t="shared" si="1787"/>
        <v>5.159947058477</v>
      </c>
      <c r="BH887" s="13">
        <f t="shared" si="1788"/>
        <v>5.4944973138499993</v>
      </c>
      <c r="BI887" s="13">
        <f t="shared" si="1789"/>
        <v>0.92684812469400002</v>
      </c>
      <c r="BJ887" s="17">
        <f t="shared" si="1790"/>
        <v>0.22348133984864216</v>
      </c>
      <c r="BK887" s="17">
        <f t="shared" si="1791"/>
        <v>0.35036413156068208</v>
      </c>
      <c r="BL887" s="17">
        <f t="shared" si="1792"/>
        <v>0.37308033549820119</v>
      </c>
      <c r="BM887" s="17">
        <f t="shared" si="1793"/>
        <v>6.2933656996261522E-2</v>
      </c>
      <c r="BN887" s="17">
        <f t="shared" si="1819"/>
        <v>1.5677556425873147</v>
      </c>
      <c r="BO887" s="17">
        <f t="shared" si="1820"/>
        <v>1.6694026255206735</v>
      </c>
      <c r="BP887" s="17">
        <f t="shared" si="1821"/>
        <v>0.28160586937094961</v>
      </c>
      <c r="BQ887" s="17">
        <f t="shared" si="1822"/>
        <v>1.0648359860249699</v>
      </c>
      <c r="BR887" s="17">
        <f t="shared" si="1823"/>
        <v>0.17962357252703418</v>
      </c>
      <c r="BS887" s="17">
        <f t="shared" si="1824"/>
        <v>0.1686866098483096</v>
      </c>
      <c r="BT887" s="96">
        <f t="shared" si="1794"/>
        <v>-1.4984273590241508</v>
      </c>
      <c r="BU887" s="96">
        <f t="shared" si="1795"/>
        <v>-1.0487822894269396</v>
      </c>
      <c r="BV887" s="96">
        <f t="shared" si="1796"/>
        <v>-0.98596150585776632</v>
      </c>
      <c r="BW887" s="96">
        <f t="shared" si="1797"/>
        <v>-2.7656741710030004</v>
      </c>
      <c r="BX887" s="96"/>
      <c r="BY887" s="96"/>
      <c r="BZ887" s="96"/>
      <c r="CA887" s="96"/>
      <c r="CB887" s="96"/>
      <c r="CC887" s="96"/>
      <c r="CD887" s="96"/>
      <c r="CE887" s="96"/>
      <c r="CF887" s="96"/>
      <c r="CG887" s="96"/>
      <c r="CH887" s="96"/>
      <c r="CJ887" s="39"/>
      <c r="CK887" s="19">
        <f t="shared" si="1804"/>
        <v>0</v>
      </c>
      <c r="CL887" s="38">
        <f t="shared" si="1805"/>
        <v>2.2608032607051158</v>
      </c>
      <c r="CM887" s="39">
        <f t="shared" si="1806"/>
        <v>0.21795675641460946</v>
      </c>
      <c r="CN887" s="39">
        <f t="shared" si="1807"/>
        <v>0.33335988616865925</v>
      </c>
      <c r="CO887" s="41">
        <f t="shared" si="1808"/>
        <v>0.33810000000000001</v>
      </c>
      <c r="CP887" s="39">
        <f t="shared" si="1809"/>
        <v>5.4376835091490348E-2</v>
      </c>
      <c r="CQ887" s="17">
        <f t="shared" si="1810"/>
        <v>1.5294771846141972</v>
      </c>
      <c r="CR887" s="17">
        <f t="shared" si="1811"/>
        <v>1.5512251400770865</v>
      </c>
      <c r="CS887" s="17">
        <f t="shared" si="1812"/>
        <v>0.24948451236836947</v>
      </c>
      <c r="CT887" s="17">
        <f t="shared" si="1813"/>
        <v>1.0142192088130917</v>
      </c>
      <c r="CU887" s="17">
        <f t="shared" si="1814"/>
        <v>0.16311751157719995</v>
      </c>
      <c r="CV887" s="17">
        <f t="shared" si="1815"/>
        <v>0.16083062730402348</v>
      </c>
      <c r="CW887" s="13">
        <f t="shared" si="1816"/>
        <v>-1.5234586009405997</v>
      </c>
      <c r="CX887" s="13">
        <f t="shared" si="1817"/>
        <v>-1.0985326333347023</v>
      </c>
      <c r="CY887" s="13">
        <f t="shared" si="1818"/>
        <v>-2.9118170413337494</v>
      </c>
      <c r="CZ887" s="13">
        <f t="shared" si="1825"/>
        <v>0.4249259676058974</v>
      </c>
      <c r="DA887" s="13">
        <f t="shared" si="1826"/>
        <v>0.4390450316723028</v>
      </c>
      <c r="DB887" s="13">
        <f t="shared" si="1827"/>
        <v>-1.3883584403931499</v>
      </c>
      <c r="DC887" s="13">
        <f t="shared" si="1828"/>
        <v>1.4119064066405184E-2</v>
      </c>
      <c r="DD887" s="13">
        <f t="shared" si="1829"/>
        <v>-1.8132844079990473</v>
      </c>
      <c r="DE887" s="13">
        <f t="shared" si="1830"/>
        <v>-1.8274034720654526</v>
      </c>
      <c r="DF887" s="15"/>
      <c r="EE887" t="str">
        <f>E887</f>
        <v>iRM10</v>
      </c>
      <c r="EF887" t="str">
        <f>A887</f>
        <v>Lab 3</v>
      </c>
      <c r="EG887" t="str">
        <f>B887</f>
        <v>Jul 30, 2020</v>
      </c>
      <c r="EH887" s="50">
        <f>C887</f>
        <v>5</v>
      </c>
      <c r="EI887" s="48">
        <f>BE887/AVERAGE(BE886,BE888)</f>
        <v>1.0218134521953333</v>
      </c>
      <c r="EJ887" s="46">
        <f>(CM887/AVERAGE(CM886,CM888)-1)*10^6</f>
        <v>0.21775451686245617</v>
      </c>
      <c r="EK887" s="46">
        <f>(CN887/AVERAGE(CN886,CN888)-1)*10^6</f>
        <v>2.5404412098417595</v>
      </c>
      <c r="EL887" s="46">
        <f>(CP887/AVERAGE(CP886,CP888)-1)*10^6</f>
        <v>-15.993640159583933</v>
      </c>
      <c r="EQ887" s="124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</row>
    <row r="888" spans="1:235">
      <c r="A888" t="s">
        <v>178</v>
      </c>
      <c r="B888" t="s">
        <v>177</v>
      </c>
      <c r="C888">
        <v>5</v>
      </c>
      <c r="D888" s="14">
        <v>40</v>
      </c>
      <c r="E888" t="s">
        <v>162</v>
      </c>
      <c r="F888" s="13">
        <v>9.5858983000000005E-5</v>
      </c>
      <c r="G888" s="13">
        <v>-2.6172700999999999E-6</v>
      </c>
      <c r="H888" s="13">
        <v>1.071337E-4</v>
      </c>
      <c r="I888" s="13">
        <v>4.5621094E-5</v>
      </c>
      <c r="J888" s="13">
        <v>6.9841522999999995E-5</v>
      </c>
      <c r="K888" s="13"/>
      <c r="L888" s="13">
        <v>1.4588614999999999E-4</v>
      </c>
      <c r="M888" s="13"/>
      <c r="N888" s="13">
        <v>7.2235305999999999E-5</v>
      </c>
      <c r="O888" s="13"/>
      <c r="P888" s="13"/>
      <c r="Q888" s="13"/>
      <c r="R888" s="13"/>
      <c r="S888" s="13"/>
      <c r="T888" s="13">
        <v>2.0084129999999998E-5</v>
      </c>
      <c r="U888" s="13">
        <v>7.8007027999999997E-6</v>
      </c>
      <c r="V888" s="13">
        <v>14.44266</v>
      </c>
      <c r="W888" s="13">
        <v>3.2276747000000001</v>
      </c>
      <c r="X888" s="13">
        <v>5.0602229000000003</v>
      </c>
      <c r="Y888" s="13"/>
      <c r="Z888" s="13">
        <v>5.3884023000000001</v>
      </c>
      <c r="AA888" s="13"/>
      <c r="AB888" s="13">
        <v>0.90901642999999999</v>
      </c>
      <c r="AI888" s="68">
        <f t="shared" si="1798"/>
        <v>1</v>
      </c>
      <c r="AJ888" s="13">
        <f t="shared" si="1771"/>
        <v>-7.5774853000000003E-5</v>
      </c>
      <c r="AK888" s="13">
        <f t="shared" si="1772"/>
        <v>1.0417972899999999E-5</v>
      </c>
      <c r="AL888" s="13">
        <f t="shared" si="1773"/>
        <v>14.4425528663</v>
      </c>
      <c r="AM888" s="13">
        <f t="shared" si="1774"/>
        <v>3.2276290789060003</v>
      </c>
      <c r="AN888" s="13">
        <f t="shared" si="1775"/>
        <v>5.0601530584770007</v>
      </c>
      <c r="AO888" s="13">
        <f t="shared" si="1776"/>
        <v>0</v>
      </c>
      <c r="AP888" s="13">
        <f t="shared" si="1777"/>
        <v>5.3882564138499998</v>
      </c>
      <c r="AQ888" s="13">
        <f t="shared" si="1778"/>
        <v>0</v>
      </c>
      <c r="AR888" s="13">
        <f t="shared" si="1779"/>
        <v>0.90894419469400001</v>
      </c>
      <c r="AS888" s="13">
        <f t="shared" si="1780"/>
        <v>0</v>
      </c>
      <c r="AT888" s="13">
        <f t="shared" si="1781"/>
        <v>0</v>
      </c>
      <c r="AU888" s="13">
        <f t="shared" si="1782"/>
        <v>0</v>
      </c>
      <c r="AV888" s="13">
        <f t="shared" si="1783"/>
        <v>0</v>
      </c>
      <c r="AW888" s="13">
        <f t="shared" si="1784"/>
        <v>0</v>
      </c>
      <c r="AY888">
        <f t="shared" si="1785"/>
        <v>0</v>
      </c>
      <c r="AZ888">
        <f t="shared" si="1786"/>
        <v>1</v>
      </c>
      <c r="BB888">
        <f t="shared" si="1799"/>
        <v>1</v>
      </c>
      <c r="BC888">
        <f t="shared" si="1800"/>
        <v>1</v>
      </c>
      <c r="BD888" s="41">
        <f t="shared" si="1801"/>
        <v>2.2609053091123563</v>
      </c>
      <c r="BE888" s="13">
        <f t="shared" si="1802"/>
        <v>14.4425528663</v>
      </c>
      <c r="BF888" s="13">
        <f t="shared" si="1803"/>
        <v>3.2276290789060003</v>
      </c>
      <c r="BG888" s="13">
        <f t="shared" si="1787"/>
        <v>5.0601530584770007</v>
      </c>
      <c r="BH888" s="13">
        <f t="shared" si="1788"/>
        <v>5.3882564138499998</v>
      </c>
      <c r="BI888" s="13">
        <f t="shared" si="1789"/>
        <v>0.90894419469400001</v>
      </c>
      <c r="BJ888" s="17">
        <f t="shared" si="1790"/>
        <v>0.22348050990606333</v>
      </c>
      <c r="BK888" s="17">
        <f t="shared" si="1791"/>
        <v>0.35036417074742188</v>
      </c>
      <c r="BL888" s="17">
        <f t="shared" si="1792"/>
        <v>0.37308199344887727</v>
      </c>
      <c r="BM888" s="17">
        <f t="shared" si="1793"/>
        <v>6.2935147484549939E-2</v>
      </c>
      <c r="BN888" s="17">
        <f t="shared" si="1819"/>
        <v>1.567761640130015</v>
      </c>
      <c r="BO888" s="17">
        <f t="shared" si="1820"/>
        <v>1.6694162439744595</v>
      </c>
      <c r="BP888" s="17">
        <f t="shared" si="1821"/>
        <v>0.28161358460746216</v>
      </c>
      <c r="BQ888" s="17">
        <f t="shared" si="1822"/>
        <v>1.0648405990058631</v>
      </c>
      <c r="BR888" s="17">
        <f t="shared" si="1823"/>
        <v>0.17962780654851832</v>
      </c>
      <c r="BS888" s="17">
        <f t="shared" si="1824"/>
        <v>0.16868985528558841</v>
      </c>
      <c r="BT888" s="96">
        <f t="shared" si="1794"/>
        <v>-1.49843107273072</v>
      </c>
      <c r="BU888" s="96">
        <f t="shared" si="1795"/>
        <v>-1.0487821775811939</v>
      </c>
      <c r="BV888" s="96">
        <f t="shared" si="1796"/>
        <v>-0.98595706191678523</v>
      </c>
      <c r="BW888" s="96">
        <f t="shared" si="1797"/>
        <v>-2.7656504877989749</v>
      </c>
      <c r="BX888" s="96"/>
      <c r="BY888" s="96"/>
      <c r="BZ888" s="96"/>
      <c r="CA888" s="96"/>
      <c r="CB888" s="96"/>
      <c r="CC888" s="96"/>
      <c r="CD888" s="96"/>
      <c r="CE888" s="96"/>
      <c r="CF888" s="96"/>
      <c r="CG888" s="96"/>
      <c r="CH888" s="96"/>
      <c r="CJ888" s="39"/>
      <c r="CK888" s="19">
        <f t="shared" si="1804"/>
        <v>0</v>
      </c>
      <c r="CL888" s="38">
        <f t="shared" si="1805"/>
        <v>2.2609053091123563</v>
      </c>
      <c r="CM888" s="39">
        <f t="shared" si="1806"/>
        <v>0.21795570072841336</v>
      </c>
      <c r="CN888" s="39">
        <f t="shared" si="1807"/>
        <v>0.33335917484902278</v>
      </c>
      <c r="CO888" s="41">
        <f t="shared" si="1808"/>
        <v>0.33809999999999996</v>
      </c>
      <c r="CP888" s="39">
        <f t="shared" si="1809"/>
        <v>5.4377764214099206E-2</v>
      </c>
      <c r="CQ888" s="17">
        <f t="shared" si="1810"/>
        <v>1.5294813291642668</v>
      </c>
      <c r="CR888" s="17">
        <f t="shared" si="1811"/>
        <v>1.5512326535624499</v>
      </c>
      <c r="CS888" s="17">
        <f t="shared" si="1812"/>
        <v>0.249489983663503</v>
      </c>
      <c r="CT888" s="17">
        <f t="shared" si="1813"/>
        <v>1.0142213729474348</v>
      </c>
      <c r="CU888" s="17">
        <f t="shared" si="1814"/>
        <v>0.16312064678803784</v>
      </c>
      <c r="CV888" s="17">
        <f t="shared" si="1815"/>
        <v>0.16083337537444314</v>
      </c>
      <c r="CW888" s="13">
        <f t="shared" si="1816"/>
        <v>-1.5234634445103523</v>
      </c>
      <c r="CX888" s="13">
        <f t="shared" si="1817"/>
        <v>-1.0985347671259138</v>
      </c>
      <c r="CY888" s="13">
        <f t="shared" si="1818"/>
        <v>-2.9117999547440361</v>
      </c>
      <c r="CZ888" s="13">
        <f t="shared" si="1825"/>
        <v>0.42492867738443862</v>
      </c>
      <c r="DA888" s="13">
        <f t="shared" si="1826"/>
        <v>0.43904987524205508</v>
      </c>
      <c r="DB888" s="13">
        <f t="shared" si="1827"/>
        <v>-1.388336510233684</v>
      </c>
      <c r="DC888" s="13">
        <f t="shared" si="1828"/>
        <v>1.4121197857616546E-2</v>
      </c>
      <c r="DD888" s="13">
        <f t="shared" si="1829"/>
        <v>-1.8132651876181225</v>
      </c>
      <c r="DE888" s="13">
        <f t="shared" si="1830"/>
        <v>-1.8273863854757388</v>
      </c>
      <c r="DF888" s="15"/>
      <c r="DZ888" s="48"/>
      <c r="EQ888" s="124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</row>
  </sheetData>
  <phoneticPr fontId="4" type="noConversion"/>
  <pageMargins left="0.25" right="0.25" top="0.75" bottom="0.75" header="0.3" footer="0.3"/>
  <pageSetup scale="10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FT</dc:creator>
  <cp:lastModifiedBy>e756114</cp:lastModifiedBy>
  <cp:lastPrinted>2023-05-23T18:09:28Z</cp:lastPrinted>
  <dcterms:created xsi:type="dcterms:W3CDTF">2023-02-05T00:47:26Z</dcterms:created>
  <dcterms:modified xsi:type="dcterms:W3CDTF">2023-07-13T01:43:12Z</dcterms:modified>
</cp:coreProperties>
</file>